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mc:AlternateContent xmlns:mc="http://schemas.openxmlformats.org/markup-compatibility/2006">
    <mc:Choice Requires="x15">
      <x15ac:absPath xmlns:x15ac="http://schemas.microsoft.com/office/spreadsheetml/2010/11/ac" url="C:\Users\miss_\AppData\Local\Box\Box Edit\Documents\Z1YB2TNCGUi61j9PBofbgA==\"/>
    </mc:Choice>
  </mc:AlternateContent>
  <xr:revisionPtr revIDLastSave="0" documentId="13_ncr:1_{C22A43EF-FF5A-4B97-B144-FCF83DB0AF39}" xr6:coauthVersionLast="47" xr6:coauthVersionMax="47" xr10:uidLastSave="{00000000-0000-0000-0000-000000000000}"/>
  <workbookProtection workbookAlgorithmName="SHA-512" workbookHashValue="oC6/ZW/CuVISD8+J9P1mijjExTlXo+ZuQ9tdgByHs8mPuha0Ok+8Omp4Oywu8t9sWcppEM+BQwQmcrfbdrtXUg==" workbookSaltValue="XrGKe9RJJ1raxXPtNDNKkQ==" workbookSpinCount="100000" lockStructure="1"/>
  <bookViews>
    <workbookView xWindow="-120" yWindow="-120" windowWidth="29040" windowHeight="15840" tabRatio="836" xr2:uid="{00000000-000D-0000-FFFF-FFFF00000000}"/>
  </bookViews>
  <sheets>
    <sheet name="Title Page" sheetId="28" r:id="rId1"/>
    <sheet name="Instructions" sheetId="27" r:id="rId2"/>
    <sheet name="LEA Information" sheetId="25" r:id="rId3"/>
    <sheet name="Base Payments Summary" sheetId="1" r:id="rId4"/>
    <sheet name="Circumstance 1" sheetId="2" r:id="rId5"/>
    <sheet name="Circumstance 2" sheetId="4" r:id="rId6"/>
    <sheet name="Circumstance 3" sheetId="5" r:id="rId7"/>
    <sheet name="Circumstance 4" sheetId="6" r:id="rId8"/>
    <sheet name="Circumstance 5" sheetId="7" r:id="rId9"/>
    <sheet name="Circumstance 6" sheetId="8" r:id="rId10"/>
    <sheet name="Circumstance 7" sheetId="9" r:id="rId11"/>
    <sheet name="Circumstance 8" sheetId="10" r:id="rId12"/>
    <sheet name="Circumstance 9" sheetId="11" r:id="rId13"/>
    <sheet name="Circumstance 10" sheetId="12" r:id="rId14"/>
    <sheet name="Circumstance 11" sheetId="14" r:id="rId15"/>
    <sheet name="Circumstance 12" sheetId="15" r:id="rId16"/>
    <sheet name="Circumstance 13" sheetId="16" r:id="rId17"/>
    <sheet name="Circumstance 14" sheetId="18" r:id="rId18"/>
    <sheet name="Circumstance 15" sheetId="19" r:id="rId19"/>
    <sheet name="Circumstance 16" sheetId="20" r:id="rId20"/>
    <sheet name="Circumstance 17" sheetId="21" r:id="rId21"/>
    <sheet name="Circumstance 18" sheetId="22" r:id="rId22"/>
    <sheet name="Circumstance 19" sheetId="23" r:id="rId23"/>
    <sheet name="Circumstance 20" sheetId="24" r:id="rId24"/>
    <sheet name="Hidden List" sheetId="13" state="hidden" r:id="rId25"/>
  </sheets>
  <definedNames>
    <definedName name="_611or619">'Hidden List'!$D$2:$D$3</definedName>
    <definedName name="_Hlk521515364" localSheetId="1">Instructions!$A$185</definedName>
    <definedName name="_Hlk521620466" localSheetId="1">Instructions!$A$188</definedName>
    <definedName name="_Hlk526433553" localSheetId="1">Instructions!$A$54</definedName>
    <definedName name="Circumstance_Type">'Hidden List'!$A$2:$A$8</definedName>
    <definedName name="File_Version">'Hidden List'!$E$2:$E$4</definedName>
    <definedName name="LEA_List">OFFSET('LEA Information'!$A$15,0,0,COUNTA('LEA Information'!$A:$A)-17,1)</definedName>
    <definedName name="_xlnm.Print_Titles" localSheetId="3">'Base Payments Summary'!$A:$A,'Base Payments Summary'!$2:$5</definedName>
    <definedName name="_xlnm.Print_Titles" localSheetId="2">'LEA Information'!$14:$14</definedName>
    <definedName name="YesNo">'Hidden List'!$C$2:$C$3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D12" i="2"/>
  <c r="I420" i="1"/>
  <c r="R313" i="1"/>
  <c r="V295" i="1"/>
  <c r="M282" i="1"/>
  <c r="W268" i="1"/>
  <c r="N255" i="1"/>
  <c r="X241" i="1"/>
  <c r="N230" i="1"/>
  <c r="S223" i="1"/>
  <c r="X216" i="1"/>
  <c r="J210" i="1"/>
  <c r="O203" i="1"/>
  <c r="Y189" i="1"/>
  <c r="U184" i="1"/>
  <c r="Y180" i="1"/>
  <c r="R177" i="1"/>
  <c r="K174" i="1"/>
  <c r="W170" i="1"/>
  <c r="P167" i="1"/>
  <c r="I164" i="1"/>
  <c r="U160" i="1"/>
  <c r="N157" i="1"/>
  <c r="G154" i="1"/>
  <c r="S150" i="1"/>
  <c r="X143" i="1"/>
  <c r="Q140" i="1"/>
  <c r="J137" i="1"/>
  <c r="V133" i="1"/>
  <c r="O130" i="1"/>
  <c r="H127" i="1"/>
  <c r="M120" i="1"/>
  <c r="Y116" i="1"/>
  <c r="R113" i="1"/>
  <c r="K110" i="1"/>
  <c r="W106" i="1"/>
  <c r="P103" i="1"/>
  <c r="I100" i="1"/>
  <c r="U96" i="1"/>
  <c r="N93" i="1"/>
  <c r="G90" i="1"/>
  <c r="H88" i="1"/>
  <c r="G87" i="1"/>
  <c r="V85" i="1"/>
  <c r="S83" i="1"/>
  <c r="O82" i="1"/>
  <c r="M81" i="1"/>
  <c r="L80" i="1"/>
  <c r="O79" i="1"/>
  <c r="V78" i="1"/>
  <c r="U77" i="1"/>
  <c r="I77" i="1"/>
  <c r="W75" i="1"/>
  <c r="U75" i="1"/>
  <c r="O75" i="1"/>
  <c r="M75" i="1"/>
  <c r="G75" i="1"/>
  <c r="Y74" i="1"/>
  <c r="U74" i="1"/>
  <c r="R74" i="1"/>
  <c r="Q74" i="1"/>
  <c r="M74" i="1"/>
  <c r="J74" i="1"/>
  <c r="I74" i="1"/>
  <c r="Y73" i="1"/>
  <c r="U73" i="1"/>
  <c r="Q73" i="1"/>
  <c r="M73" i="1"/>
  <c r="I73" i="1"/>
  <c r="X72" i="1"/>
  <c r="P72" i="1"/>
  <c r="H72" i="1"/>
  <c r="Y71" i="1"/>
  <c r="S71" i="1"/>
  <c r="Q71" i="1"/>
  <c r="K71" i="1"/>
  <c r="I71" i="1"/>
  <c r="Y70" i="1"/>
  <c r="V70" i="1"/>
  <c r="U70" i="1"/>
  <c r="Q70" i="1"/>
  <c r="N70" i="1"/>
  <c r="M70" i="1"/>
  <c r="I70" i="1"/>
  <c r="Y69" i="1"/>
  <c r="U69" i="1"/>
  <c r="Q69" i="1"/>
  <c r="M69" i="1"/>
  <c r="I69" i="1"/>
  <c r="T68" i="1"/>
  <c r="W67" i="1"/>
  <c r="U67" i="1"/>
  <c r="O67" i="1"/>
  <c r="M67" i="1"/>
  <c r="G67" i="1"/>
  <c r="Y66" i="1"/>
  <c r="U66" i="1"/>
  <c r="R66" i="1"/>
  <c r="Q66" i="1"/>
  <c r="M66" i="1"/>
  <c r="J66" i="1"/>
  <c r="I66" i="1"/>
  <c r="Y65" i="1"/>
  <c r="U65" i="1"/>
  <c r="Q65" i="1"/>
  <c r="M65" i="1"/>
  <c r="I65" i="1"/>
  <c r="X64" i="1"/>
  <c r="P64" i="1"/>
  <c r="H64" i="1"/>
  <c r="Y63" i="1"/>
  <c r="S63" i="1"/>
  <c r="Q63" i="1"/>
  <c r="K63" i="1"/>
  <c r="I63" i="1"/>
  <c r="Y62" i="1"/>
  <c r="V62" i="1"/>
  <c r="U62" i="1"/>
  <c r="Q62" i="1"/>
  <c r="N62" i="1"/>
  <c r="M62" i="1"/>
  <c r="I62" i="1"/>
  <c r="Y61" i="1"/>
  <c r="U61" i="1"/>
  <c r="Q61" i="1"/>
  <c r="M61" i="1"/>
  <c r="I61" i="1"/>
  <c r="L60" i="1"/>
  <c r="W59" i="1"/>
  <c r="U59" i="1"/>
  <c r="O59" i="1"/>
  <c r="M59" i="1"/>
  <c r="G59" i="1"/>
  <c r="Y58" i="1"/>
  <c r="U58" i="1"/>
  <c r="R58" i="1"/>
  <c r="Q58" i="1"/>
  <c r="M58" i="1"/>
  <c r="J58" i="1"/>
  <c r="I58" i="1"/>
  <c r="Y57" i="1"/>
  <c r="U57" i="1"/>
  <c r="Q57" i="1"/>
  <c r="M57" i="1"/>
  <c r="I57" i="1"/>
  <c r="X56" i="1"/>
  <c r="V56" i="1"/>
  <c r="P56" i="1"/>
  <c r="N56" i="1"/>
  <c r="H56" i="1"/>
  <c r="Y55" i="1"/>
  <c r="V55" i="1"/>
  <c r="S55" i="1"/>
  <c r="Q55" i="1"/>
  <c r="N55" i="1"/>
  <c r="K55" i="1"/>
  <c r="I55" i="1"/>
  <c r="Y54" i="1"/>
  <c r="V54" i="1"/>
  <c r="U54" i="1"/>
  <c r="Q54" i="1"/>
  <c r="N54" i="1"/>
  <c r="M54" i="1"/>
  <c r="I54" i="1"/>
  <c r="Y53" i="1"/>
  <c r="U53" i="1"/>
  <c r="Q53" i="1"/>
  <c r="M53" i="1"/>
  <c r="I53" i="1"/>
  <c r="L52" i="1"/>
  <c r="W51" i="1"/>
  <c r="V51" i="1"/>
  <c r="U51" i="1"/>
  <c r="O51" i="1"/>
  <c r="N51" i="1"/>
  <c r="M51" i="1"/>
  <c r="G51" i="1"/>
  <c r="Y50" i="1"/>
  <c r="V50" i="1"/>
  <c r="U50" i="1"/>
  <c r="R50" i="1"/>
  <c r="Q50" i="1"/>
  <c r="N50" i="1"/>
  <c r="M50" i="1"/>
  <c r="J50" i="1"/>
  <c r="I50" i="1"/>
  <c r="Y49" i="1"/>
  <c r="U49" i="1"/>
  <c r="Q49" i="1"/>
  <c r="M49" i="1"/>
  <c r="I49" i="1"/>
  <c r="X48" i="1"/>
  <c r="V48" i="1"/>
  <c r="P48" i="1"/>
  <c r="N48" i="1"/>
  <c r="H48" i="1"/>
  <c r="Y47" i="1"/>
  <c r="V47" i="1"/>
  <c r="S47" i="1"/>
  <c r="Q47" i="1"/>
  <c r="N47" i="1"/>
  <c r="K47" i="1"/>
  <c r="I47" i="1"/>
  <c r="Y46" i="1"/>
  <c r="V46" i="1"/>
  <c r="U46" i="1"/>
  <c r="Q46" i="1"/>
  <c r="N46" i="1"/>
  <c r="M46" i="1"/>
  <c r="I46" i="1"/>
  <c r="Y45" i="1"/>
  <c r="U45" i="1"/>
  <c r="Q45" i="1"/>
  <c r="M45" i="1"/>
  <c r="I45" i="1"/>
  <c r="W43" i="1"/>
  <c r="V43" i="1"/>
  <c r="U43" i="1"/>
  <c r="O43" i="1"/>
  <c r="N43" i="1"/>
  <c r="M43" i="1"/>
  <c r="G43" i="1"/>
  <c r="Y42" i="1"/>
  <c r="V42" i="1"/>
  <c r="U42" i="1"/>
  <c r="R42" i="1"/>
  <c r="Q42" i="1"/>
  <c r="N42" i="1"/>
  <c r="M42" i="1"/>
  <c r="J42" i="1"/>
  <c r="I42" i="1"/>
  <c r="Y41" i="1"/>
  <c r="U41" i="1"/>
  <c r="Q41" i="1"/>
  <c r="M41" i="1"/>
  <c r="I41" i="1"/>
  <c r="X40" i="1"/>
  <c r="V40" i="1"/>
  <c r="P40" i="1"/>
  <c r="N40" i="1"/>
  <c r="H40" i="1"/>
  <c r="Y39" i="1"/>
  <c r="V39" i="1"/>
  <c r="S39" i="1"/>
  <c r="Q39" i="1"/>
  <c r="N39" i="1"/>
  <c r="K39" i="1"/>
  <c r="I39" i="1"/>
  <c r="Y38" i="1"/>
  <c r="V38" i="1"/>
  <c r="U38" i="1"/>
  <c r="Q38" i="1"/>
  <c r="N38" i="1"/>
  <c r="M38" i="1"/>
  <c r="I38" i="1"/>
  <c r="Y37" i="1"/>
  <c r="U37" i="1"/>
  <c r="Q37" i="1"/>
  <c r="M37" i="1"/>
  <c r="I37" i="1"/>
  <c r="T36" i="1"/>
  <c r="W35" i="1"/>
  <c r="V35" i="1"/>
  <c r="U35" i="1"/>
  <c r="O35" i="1"/>
  <c r="N35" i="1"/>
  <c r="M35" i="1"/>
  <c r="G35" i="1"/>
  <c r="Y34" i="1"/>
  <c r="V34" i="1"/>
  <c r="U34" i="1"/>
  <c r="R34" i="1"/>
  <c r="Q34" i="1"/>
  <c r="N34" i="1"/>
  <c r="M34" i="1"/>
  <c r="J34" i="1"/>
  <c r="I34" i="1"/>
  <c r="Y33" i="1"/>
  <c r="U33" i="1"/>
  <c r="Q33" i="1"/>
  <c r="M33" i="1"/>
  <c r="I33" i="1"/>
  <c r="X32" i="1"/>
  <c r="V32" i="1"/>
  <c r="P32" i="1"/>
  <c r="N32" i="1"/>
  <c r="H32" i="1"/>
  <c r="Y31" i="1"/>
  <c r="V31" i="1"/>
  <c r="S31" i="1"/>
  <c r="Q31" i="1"/>
  <c r="N31" i="1"/>
  <c r="K31" i="1"/>
  <c r="I31" i="1"/>
  <c r="Y30" i="1"/>
  <c r="V30" i="1"/>
  <c r="U30" i="1"/>
  <c r="Q30" i="1"/>
  <c r="N30" i="1"/>
  <c r="M30" i="1"/>
  <c r="I30" i="1"/>
  <c r="Y29" i="1"/>
  <c r="U29" i="1"/>
  <c r="Q29" i="1"/>
  <c r="M29" i="1"/>
  <c r="I29" i="1"/>
  <c r="L28" i="1"/>
  <c r="W27" i="1"/>
  <c r="V27" i="1"/>
  <c r="U27" i="1"/>
  <c r="O27" i="1"/>
  <c r="N27" i="1"/>
  <c r="M27" i="1"/>
  <c r="G27" i="1"/>
  <c r="Y26" i="1"/>
  <c r="V26" i="1"/>
  <c r="U26" i="1"/>
  <c r="R26" i="1"/>
  <c r="Q26" i="1"/>
  <c r="N26" i="1"/>
  <c r="M26" i="1"/>
  <c r="J26" i="1"/>
  <c r="I26" i="1"/>
  <c r="Y25" i="1"/>
  <c r="U25" i="1"/>
  <c r="Q25" i="1"/>
  <c r="M25" i="1"/>
  <c r="I25" i="1"/>
  <c r="X24" i="1"/>
  <c r="V24" i="1"/>
  <c r="P24" i="1"/>
  <c r="N24" i="1"/>
  <c r="H24" i="1"/>
  <c r="Y23" i="1"/>
  <c r="V23" i="1"/>
  <c r="S23" i="1"/>
  <c r="Q23" i="1"/>
  <c r="N23" i="1"/>
  <c r="K23" i="1"/>
  <c r="I23" i="1"/>
  <c r="Y22" i="1"/>
  <c r="V22" i="1"/>
  <c r="U22" i="1"/>
  <c r="Q22" i="1"/>
  <c r="N22" i="1"/>
  <c r="M22" i="1"/>
  <c r="I22" i="1"/>
  <c r="Y21" i="1"/>
  <c r="U21" i="1"/>
  <c r="Q21" i="1"/>
  <c r="M21" i="1"/>
  <c r="I21" i="1"/>
  <c r="Y19" i="1"/>
  <c r="W19" i="1"/>
  <c r="V19" i="1"/>
  <c r="U19" i="1"/>
  <c r="Q19" i="1"/>
  <c r="O19" i="1"/>
  <c r="N19" i="1"/>
  <c r="M19" i="1"/>
  <c r="I19" i="1"/>
  <c r="G19" i="1"/>
  <c r="Y18" i="1"/>
  <c r="V18" i="1"/>
  <c r="U18" i="1"/>
  <c r="R18" i="1"/>
  <c r="Q18" i="1"/>
  <c r="N18" i="1"/>
  <c r="M18" i="1"/>
  <c r="J18" i="1"/>
  <c r="I18" i="1"/>
  <c r="Y17" i="1"/>
  <c r="U17" i="1"/>
  <c r="Q17" i="1"/>
  <c r="M17" i="1"/>
  <c r="I17" i="1"/>
  <c r="X16" i="1"/>
  <c r="V16" i="1"/>
  <c r="P16" i="1"/>
  <c r="N16" i="1"/>
  <c r="H16" i="1"/>
  <c r="Y15" i="1"/>
  <c r="V15" i="1"/>
  <c r="U15" i="1"/>
  <c r="S15" i="1"/>
  <c r="Q15" i="1"/>
  <c r="N15" i="1"/>
  <c r="M15" i="1"/>
  <c r="K15" i="1"/>
  <c r="I15" i="1"/>
  <c r="Y14" i="1"/>
  <c r="V14" i="1"/>
  <c r="U14" i="1"/>
  <c r="Q14" i="1"/>
  <c r="N14" i="1"/>
  <c r="M14" i="1"/>
  <c r="I14" i="1"/>
  <c r="Y13" i="1"/>
  <c r="U13" i="1"/>
  <c r="Q13" i="1"/>
  <c r="M13" i="1"/>
  <c r="I13" i="1"/>
  <c r="L12" i="1"/>
  <c r="Y11" i="1"/>
  <c r="W11" i="1"/>
  <c r="V11" i="1"/>
  <c r="U11" i="1"/>
  <c r="Q11" i="1"/>
  <c r="O11" i="1"/>
  <c r="N11" i="1"/>
  <c r="M11" i="1"/>
  <c r="I11" i="1"/>
  <c r="G11" i="1"/>
  <c r="Y10" i="1"/>
  <c r="V10" i="1"/>
  <c r="U10" i="1"/>
  <c r="R10" i="1"/>
  <c r="Q10" i="1"/>
  <c r="N10" i="1"/>
  <c r="M10" i="1"/>
  <c r="J10" i="1"/>
  <c r="I10" i="1"/>
  <c r="Y9" i="1"/>
  <c r="U9" i="1"/>
  <c r="Q9" i="1"/>
  <c r="M9" i="1"/>
  <c r="I9" i="1"/>
  <c r="X8" i="1"/>
  <c r="V8" i="1"/>
  <c r="P8" i="1"/>
  <c r="N8" i="1"/>
  <c r="H8" i="1"/>
  <c r="Y7" i="1"/>
  <c r="V7" i="1"/>
  <c r="U7" i="1"/>
  <c r="S7" i="1"/>
  <c r="Q7" i="1"/>
  <c r="N7" i="1"/>
  <c r="M7" i="1"/>
  <c r="K7" i="1"/>
  <c r="I7" i="1"/>
  <c r="Y6" i="1"/>
  <c r="V6" i="1"/>
  <c r="U6" i="1"/>
  <c r="Q6" i="1"/>
  <c r="N6" i="1"/>
  <c r="M6" i="1"/>
  <c r="I6" i="1"/>
  <c r="C6" i="14"/>
  <c r="C6" i="4"/>
  <c r="E1506" i="1"/>
  <c r="Y3" i="1"/>
  <c r="Y148" i="1" s="1"/>
  <c r="X3" i="1"/>
  <c r="X273" i="1" s="1"/>
  <c r="W3" i="1"/>
  <c r="W211" i="1" s="1"/>
  <c r="V3" i="1"/>
  <c r="V325" i="1" s="1"/>
  <c r="U3" i="1"/>
  <c r="T3" i="1"/>
  <c r="T52" i="1" s="1"/>
  <c r="S3" i="1"/>
  <c r="S183" i="1" s="1"/>
  <c r="R3" i="1"/>
  <c r="R187" i="1" s="1"/>
  <c r="Q3" i="1"/>
  <c r="Q302" i="1" s="1"/>
  <c r="P3" i="1"/>
  <c r="P192" i="1" s="1"/>
  <c r="O3" i="1"/>
  <c r="O178" i="1" s="1"/>
  <c r="N3" i="1"/>
  <c r="N231" i="1" s="1"/>
  <c r="M3" i="1"/>
  <c r="L3" i="1"/>
  <c r="L147" i="1" s="1"/>
  <c r="K3" i="1"/>
  <c r="K215" i="1" s="1"/>
  <c r="J3" i="1"/>
  <c r="J194" i="1" s="1"/>
  <c r="I3" i="1"/>
  <c r="I262" i="1" s="1"/>
  <c r="H3" i="1"/>
  <c r="H135" i="1" s="1"/>
  <c r="G3" i="1"/>
  <c r="G485" i="1" s="1"/>
  <c r="F3" i="1"/>
  <c r="F8" i="1" s="1"/>
  <c r="F15" i="1"/>
  <c r="F20" i="1"/>
  <c r="F21" i="1"/>
  <c r="F28" i="1"/>
  <c r="F31" i="1"/>
  <c r="F33" i="1"/>
  <c r="F39" i="1"/>
  <c r="F44" i="1"/>
  <c r="F46" i="1"/>
  <c r="F52" i="1"/>
  <c r="F57" i="1"/>
  <c r="F58" i="1"/>
  <c r="F63" i="1"/>
  <c r="F69" i="1"/>
  <c r="F70" i="1"/>
  <c r="F74" i="1"/>
  <c r="F76" i="1"/>
  <c r="F81" i="1"/>
  <c r="F85" i="1"/>
  <c r="F86" i="1"/>
  <c r="F89" i="1"/>
  <c r="F94" i="1"/>
  <c r="F97" i="1"/>
  <c r="F100" i="1"/>
  <c r="F105" i="1"/>
  <c r="F106" i="1"/>
  <c r="F110" i="1"/>
  <c r="F113" i="1"/>
  <c r="F117" i="1"/>
  <c r="F118" i="1"/>
  <c r="F122" i="1"/>
  <c r="F124" i="1"/>
  <c r="F125" i="1"/>
  <c r="F127" i="1"/>
  <c r="F129" i="1"/>
  <c r="F130" i="1"/>
  <c r="F133" i="1"/>
  <c r="F134" i="1"/>
  <c r="F135" i="1"/>
  <c r="F138" i="1"/>
  <c r="F140" i="1"/>
  <c r="F141" i="1"/>
  <c r="F143" i="1"/>
  <c r="F145" i="1"/>
  <c r="F146" i="1"/>
  <c r="F149" i="1"/>
  <c r="F150" i="1"/>
  <c r="F151" i="1"/>
  <c r="F154" i="1"/>
  <c r="F156" i="1"/>
  <c r="F157" i="1"/>
  <c r="F159" i="1"/>
  <c r="F161" i="1"/>
  <c r="F162" i="1"/>
  <c r="F165" i="1"/>
  <c r="F166" i="1"/>
  <c r="F167" i="1"/>
  <c r="F170" i="1"/>
  <c r="F172" i="1"/>
  <c r="F173" i="1"/>
  <c r="F175" i="1"/>
  <c r="F177" i="1"/>
  <c r="F178" i="1"/>
  <c r="F181" i="1"/>
  <c r="F182" i="1"/>
  <c r="F183" i="1"/>
  <c r="F186" i="1"/>
  <c r="F188" i="1"/>
  <c r="F189" i="1"/>
  <c r="F191" i="1"/>
  <c r="F193" i="1"/>
  <c r="F194" i="1"/>
  <c r="F197" i="1"/>
  <c r="F198" i="1"/>
  <c r="F199" i="1"/>
  <c r="F202" i="1"/>
  <c r="F204" i="1"/>
  <c r="F205" i="1"/>
  <c r="F207" i="1"/>
  <c r="F209" i="1"/>
  <c r="F210" i="1"/>
  <c r="F213" i="1"/>
  <c r="F214" i="1"/>
  <c r="F215" i="1"/>
  <c r="F218" i="1"/>
  <c r="F220" i="1"/>
  <c r="F221" i="1"/>
  <c r="F223" i="1"/>
  <c r="F225" i="1"/>
  <c r="F226" i="1"/>
  <c r="F229" i="1"/>
  <c r="F230" i="1"/>
  <c r="F231" i="1"/>
  <c r="F234" i="1"/>
  <c r="F236" i="1"/>
  <c r="F237" i="1"/>
  <c r="F239" i="1"/>
  <c r="F241" i="1"/>
  <c r="F242" i="1"/>
  <c r="F245" i="1"/>
  <c r="F246" i="1"/>
  <c r="F247" i="1"/>
  <c r="F250" i="1"/>
  <c r="F252" i="1"/>
  <c r="F253" i="1"/>
  <c r="F255" i="1"/>
  <c r="F257" i="1"/>
  <c r="F258" i="1"/>
  <c r="F261" i="1"/>
  <c r="F262" i="1"/>
  <c r="F263" i="1"/>
  <c r="F266" i="1"/>
  <c r="F268" i="1"/>
  <c r="F269" i="1"/>
  <c r="F271" i="1"/>
  <c r="F273" i="1"/>
  <c r="F274" i="1"/>
  <c r="F277" i="1"/>
  <c r="F278" i="1"/>
  <c r="F279" i="1"/>
  <c r="F282" i="1"/>
  <c r="F284" i="1"/>
  <c r="F285" i="1"/>
  <c r="F287" i="1"/>
  <c r="F289" i="1"/>
  <c r="F290" i="1"/>
  <c r="F293" i="1"/>
  <c r="F294" i="1"/>
  <c r="F295" i="1"/>
  <c r="F298" i="1"/>
  <c r="F300" i="1"/>
  <c r="F301" i="1"/>
  <c r="F303" i="1"/>
  <c r="F305" i="1"/>
  <c r="F306" i="1"/>
  <c r="F309" i="1"/>
  <c r="F310" i="1"/>
  <c r="F311" i="1"/>
  <c r="F314" i="1"/>
  <c r="F316" i="1"/>
  <c r="F317" i="1"/>
  <c r="F319" i="1"/>
  <c r="F321" i="1"/>
  <c r="F322" i="1"/>
  <c r="F325" i="1"/>
  <c r="F326" i="1"/>
  <c r="F327" i="1"/>
  <c r="F330" i="1"/>
  <c r="F332" i="1"/>
  <c r="F333" i="1"/>
  <c r="F335" i="1"/>
  <c r="F337" i="1"/>
  <c r="F338" i="1"/>
  <c r="F341" i="1"/>
  <c r="F342" i="1"/>
  <c r="F343" i="1"/>
  <c r="F346" i="1"/>
  <c r="F348" i="1"/>
  <c r="F349" i="1"/>
  <c r="F351" i="1"/>
  <c r="F353" i="1"/>
  <c r="F354" i="1"/>
  <c r="F357" i="1"/>
  <c r="F358" i="1"/>
  <c r="F359" i="1"/>
  <c r="F362" i="1"/>
  <c r="F364" i="1"/>
  <c r="F365" i="1"/>
  <c r="F367" i="1"/>
  <c r="F369" i="1"/>
  <c r="F370" i="1"/>
  <c r="F373" i="1"/>
  <c r="F374" i="1"/>
  <c r="F375" i="1"/>
  <c r="F378" i="1"/>
  <c r="F380" i="1"/>
  <c r="F381" i="1"/>
  <c r="F383" i="1"/>
  <c r="F385" i="1"/>
  <c r="F386" i="1"/>
  <c r="F389" i="1"/>
  <c r="F390" i="1"/>
  <c r="F391" i="1"/>
  <c r="F394" i="1"/>
  <c r="F396" i="1"/>
  <c r="F397" i="1"/>
  <c r="F399" i="1"/>
  <c r="F401" i="1"/>
  <c r="F402" i="1"/>
  <c r="F405" i="1"/>
  <c r="F406" i="1"/>
  <c r="F407" i="1"/>
  <c r="F410" i="1"/>
  <c r="F412" i="1"/>
  <c r="F413" i="1"/>
  <c r="F415" i="1"/>
  <c r="F417" i="1"/>
  <c r="F418" i="1"/>
  <c r="F421" i="1"/>
  <c r="F422" i="1"/>
  <c r="F423" i="1"/>
  <c r="F426" i="1"/>
  <c r="F428" i="1"/>
  <c r="F429" i="1"/>
  <c r="F431" i="1"/>
  <c r="F433" i="1"/>
  <c r="F434" i="1"/>
  <c r="F437" i="1"/>
  <c r="F438" i="1"/>
  <c r="F439" i="1"/>
  <c r="F442" i="1"/>
  <c r="F444" i="1"/>
  <c r="F445" i="1"/>
  <c r="F447" i="1"/>
  <c r="F449" i="1"/>
  <c r="F450" i="1"/>
  <c r="F453" i="1"/>
  <c r="F454" i="1"/>
  <c r="F455" i="1"/>
  <c r="F458" i="1"/>
  <c r="F460" i="1"/>
  <c r="F461" i="1"/>
  <c r="F463" i="1"/>
  <c r="F465" i="1"/>
  <c r="F466" i="1"/>
  <c r="F469" i="1"/>
  <c r="F470" i="1"/>
  <c r="F471" i="1"/>
  <c r="F474" i="1"/>
  <c r="F476" i="1"/>
  <c r="F477" i="1"/>
  <c r="F479" i="1"/>
  <c r="F481" i="1"/>
  <c r="F482" i="1"/>
  <c r="F485" i="1"/>
  <c r="F486" i="1"/>
  <c r="F487" i="1"/>
  <c r="F490" i="1"/>
  <c r="F492" i="1"/>
  <c r="F493" i="1"/>
  <c r="F495" i="1"/>
  <c r="F497" i="1"/>
  <c r="F498" i="1"/>
  <c r="F501" i="1"/>
  <c r="F502" i="1"/>
  <c r="F503" i="1"/>
  <c r="F506" i="1"/>
  <c r="F508" i="1"/>
  <c r="F509" i="1"/>
  <c r="F511" i="1"/>
  <c r="F513" i="1"/>
  <c r="F514" i="1"/>
  <c r="F517" i="1"/>
  <c r="F518" i="1"/>
  <c r="F519" i="1"/>
  <c r="F522" i="1"/>
  <c r="F524" i="1"/>
  <c r="F525" i="1"/>
  <c r="F527" i="1"/>
  <c r="F529" i="1"/>
  <c r="F530" i="1"/>
  <c r="F533" i="1"/>
  <c r="F534" i="1"/>
  <c r="F535" i="1"/>
  <c r="F538" i="1"/>
  <c r="F540" i="1"/>
  <c r="F541" i="1"/>
  <c r="F543" i="1"/>
  <c r="F545" i="1"/>
  <c r="F546" i="1"/>
  <c r="F549" i="1"/>
  <c r="F550" i="1"/>
  <c r="F551" i="1"/>
  <c r="F554" i="1"/>
  <c r="F556" i="1"/>
  <c r="F557" i="1"/>
  <c r="F559" i="1"/>
  <c r="F561" i="1"/>
  <c r="F562" i="1"/>
  <c r="F565" i="1"/>
  <c r="F566" i="1"/>
  <c r="F567" i="1"/>
  <c r="F570" i="1"/>
  <c r="F572" i="1"/>
  <c r="F573" i="1"/>
  <c r="F575" i="1"/>
  <c r="F577" i="1"/>
  <c r="F578" i="1"/>
  <c r="F581" i="1"/>
  <c r="F582" i="1"/>
  <c r="F583" i="1"/>
  <c r="F586" i="1"/>
  <c r="F588" i="1"/>
  <c r="F589" i="1"/>
  <c r="F591" i="1"/>
  <c r="F593" i="1"/>
  <c r="F594" i="1"/>
  <c r="F597" i="1"/>
  <c r="F598" i="1"/>
  <c r="F599" i="1"/>
  <c r="F602" i="1"/>
  <c r="F604" i="1"/>
  <c r="F605" i="1"/>
  <c r="F607" i="1"/>
  <c r="F609" i="1"/>
  <c r="F610" i="1"/>
  <c r="F613" i="1"/>
  <c r="F614" i="1"/>
  <c r="F615" i="1"/>
  <c r="F618" i="1"/>
  <c r="F620" i="1"/>
  <c r="F621" i="1"/>
  <c r="F623" i="1"/>
  <c r="F625" i="1"/>
  <c r="F626" i="1"/>
  <c r="F629" i="1"/>
  <c r="F630" i="1"/>
  <c r="F631" i="1"/>
  <c r="F634" i="1"/>
  <c r="F636" i="1"/>
  <c r="F637" i="1"/>
  <c r="F639" i="1"/>
  <c r="F641" i="1"/>
  <c r="F642" i="1"/>
  <c r="F645" i="1"/>
  <c r="F646" i="1"/>
  <c r="F647" i="1"/>
  <c r="F650" i="1"/>
  <c r="F652" i="1"/>
  <c r="F653" i="1"/>
  <c r="F655" i="1"/>
  <c r="F657" i="1"/>
  <c r="F658" i="1"/>
  <c r="F661" i="1"/>
  <c r="F662" i="1"/>
  <c r="F663" i="1"/>
  <c r="F666" i="1"/>
  <c r="F668" i="1"/>
  <c r="F669" i="1"/>
  <c r="F671" i="1"/>
  <c r="F673" i="1"/>
  <c r="F674" i="1"/>
  <c r="F677" i="1"/>
  <c r="F678" i="1"/>
  <c r="F679" i="1"/>
  <c r="F682" i="1"/>
  <c r="F684" i="1"/>
  <c r="F685" i="1"/>
  <c r="F687" i="1"/>
  <c r="F688" i="1"/>
  <c r="F689" i="1"/>
  <c r="F691" i="1"/>
  <c r="F692" i="1"/>
  <c r="F693" i="1"/>
  <c r="F695" i="1"/>
  <c r="F696" i="1"/>
  <c r="F697" i="1"/>
  <c r="F699" i="1"/>
  <c r="F700" i="1"/>
  <c r="F701" i="1"/>
  <c r="F703" i="1"/>
  <c r="F704" i="1"/>
  <c r="F705" i="1"/>
  <c r="F707" i="1"/>
  <c r="F708" i="1"/>
  <c r="F709" i="1"/>
  <c r="F711" i="1"/>
  <c r="F712" i="1"/>
  <c r="F713" i="1"/>
  <c r="F715" i="1"/>
  <c r="F716" i="1"/>
  <c r="F717" i="1"/>
  <c r="F719" i="1"/>
  <c r="F720" i="1"/>
  <c r="F721" i="1"/>
  <c r="F723" i="1"/>
  <c r="F724" i="1"/>
  <c r="F725" i="1"/>
  <c r="F727" i="1"/>
  <c r="F728" i="1"/>
  <c r="F729" i="1"/>
  <c r="F731" i="1"/>
  <c r="F732" i="1"/>
  <c r="F733" i="1"/>
  <c r="F735" i="1"/>
  <c r="F736" i="1"/>
  <c r="F737" i="1"/>
  <c r="F739" i="1"/>
  <c r="F740" i="1"/>
  <c r="F741" i="1"/>
  <c r="F743" i="1"/>
  <c r="F744" i="1"/>
  <c r="F745" i="1"/>
  <c r="F747" i="1"/>
  <c r="F748" i="1"/>
  <c r="F749" i="1"/>
  <c r="F751" i="1"/>
  <c r="F752" i="1"/>
  <c r="F753" i="1"/>
  <c r="F755" i="1"/>
  <c r="F756" i="1"/>
  <c r="F757" i="1"/>
  <c r="F759" i="1"/>
  <c r="F760" i="1"/>
  <c r="F761" i="1"/>
  <c r="F763" i="1"/>
  <c r="F764" i="1"/>
  <c r="F765" i="1"/>
  <c r="F767" i="1"/>
  <c r="F768" i="1"/>
  <c r="F769" i="1"/>
  <c r="F771" i="1"/>
  <c r="F772" i="1"/>
  <c r="F773" i="1"/>
  <c r="F775" i="1"/>
  <c r="F776" i="1"/>
  <c r="F777" i="1"/>
  <c r="F779" i="1"/>
  <c r="F780" i="1"/>
  <c r="F781" i="1"/>
  <c r="F783" i="1"/>
  <c r="F784" i="1"/>
  <c r="F785" i="1"/>
  <c r="F787" i="1"/>
  <c r="F788" i="1"/>
  <c r="F789" i="1"/>
  <c r="F791" i="1"/>
  <c r="F792" i="1"/>
  <c r="F793" i="1"/>
  <c r="F795" i="1"/>
  <c r="F796" i="1"/>
  <c r="F797" i="1"/>
  <c r="F799" i="1"/>
  <c r="F800" i="1"/>
  <c r="F801" i="1"/>
  <c r="F803" i="1"/>
  <c r="F804" i="1"/>
  <c r="F805" i="1"/>
  <c r="F807" i="1"/>
  <c r="F808" i="1"/>
  <c r="F809" i="1"/>
  <c r="F811" i="1"/>
  <c r="F812" i="1"/>
  <c r="F813" i="1"/>
  <c r="F815" i="1"/>
  <c r="F816" i="1"/>
  <c r="F817" i="1"/>
  <c r="F819" i="1"/>
  <c r="F820" i="1"/>
  <c r="F821" i="1"/>
  <c r="F823" i="1"/>
  <c r="F824" i="1"/>
  <c r="F825" i="1"/>
  <c r="F827" i="1"/>
  <c r="F828" i="1"/>
  <c r="F829" i="1"/>
  <c r="F831" i="1"/>
  <c r="F832" i="1"/>
  <c r="F833" i="1"/>
  <c r="F835" i="1"/>
  <c r="F836" i="1"/>
  <c r="F837" i="1"/>
  <c r="F839" i="1"/>
  <c r="F840" i="1"/>
  <c r="F841" i="1"/>
  <c r="F843" i="1"/>
  <c r="F844" i="1"/>
  <c r="F845" i="1"/>
  <c r="F847" i="1"/>
  <c r="F848" i="1"/>
  <c r="F849" i="1"/>
  <c r="F851" i="1"/>
  <c r="F852" i="1"/>
  <c r="F853" i="1"/>
  <c r="F855" i="1"/>
  <c r="F856" i="1"/>
  <c r="F857" i="1"/>
  <c r="F859" i="1"/>
  <c r="F860" i="1"/>
  <c r="F861" i="1"/>
  <c r="F863" i="1"/>
  <c r="F864" i="1"/>
  <c r="F865" i="1"/>
  <c r="F867" i="1"/>
  <c r="F868" i="1"/>
  <c r="F869" i="1"/>
  <c r="F871" i="1"/>
  <c r="F872" i="1"/>
  <c r="F873" i="1"/>
  <c r="F875" i="1"/>
  <c r="F876" i="1"/>
  <c r="F877" i="1"/>
  <c r="F879" i="1"/>
  <c r="F880" i="1"/>
  <c r="F881" i="1"/>
  <c r="F883" i="1"/>
  <c r="F884" i="1"/>
  <c r="F885" i="1"/>
  <c r="F887" i="1"/>
  <c r="F888" i="1"/>
  <c r="F889" i="1"/>
  <c r="F891" i="1"/>
  <c r="F892" i="1"/>
  <c r="F893" i="1"/>
  <c r="F895" i="1"/>
  <c r="F896" i="1"/>
  <c r="F897" i="1"/>
  <c r="F899" i="1"/>
  <c r="F900" i="1"/>
  <c r="F901" i="1"/>
  <c r="F903" i="1"/>
  <c r="F904" i="1"/>
  <c r="F905" i="1"/>
  <c r="F907" i="1"/>
  <c r="F908" i="1"/>
  <c r="F909" i="1"/>
  <c r="F911" i="1"/>
  <c r="F912" i="1"/>
  <c r="F913" i="1"/>
  <c r="F915" i="1"/>
  <c r="F916" i="1"/>
  <c r="F917" i="1"/>
  <c r="F919" i="1"/>
  <c r="F920" i="1"/>
  <c r="F921" i="1"/>
  <c r="F923" i="1"/>
  <c r="F924" i="1"/>
  <c r="F925" i="1"/>
  <c r="F927" i="1"/>
  <c r="F928" i="1"/>
  <c r="F929" i="1"/>
  <c r="F931" i="1"/>
  <c r="F932" i="1"/>
  <c r="F933" i="1"/>
  <c r="F935" i="1"/>
  <c r="F936" i="1"/>
  <c r="F937" i="1"/>
  <c r="F939" i="1"/>
  <c r="F940" i="1"/>
  <c r="F941" i="1"/>
  <c r="F943" i="1"/>
  <c r="F944" i="1"/>
  <c r="F945" i="1"/>
  <c r="F947" i="1"/>
  <c r="F948" i="1"/>
  <c r="F949" i="1"/>
  <c r="F951" i="1"/>
  <c r="F952" i="1"/>
  <c r="F953"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E1515" i="25"/>
  <c r="E1517" i="25" s="1"/>
  <c r="D1515" i="25"/>
  <c r="AB19" i="11"/>
  <c r="AB20" i="11"/>
  <c r="AB21" i="11"/>
  <c r="AB22" i="11"/>
  <c r="AB23" i="11"/>
  <c r="AB24" i="11"/>
  <c r="AB25" i="11"/>
  <c r="AB26" i="11"/>
  <c r="AB27" i="11"/>
  <c r="AB28" i="11"/>
  <c r="AB6" i="11"/>
  <c r="AB7" i="11"/>
  <c r="AB8" i="11"/>
  <c r="AB9" i="11"/>
  <c r="AB10" i="11"/>
  <c r="AB11" i="11"/>
  <c r="AB12" i="11"/>
  <c r="AB13" i="11"/>
  <c r="AB14" i="11"/>
  <c r="AB15" i="11"/>
  <c r="B3" i="24"/>
  <c r="B3" i="23"/>
  <c r="B3" i="22"/>
  <c r="B3" i="21"/>
  <c r="B3" i="20"/>
  <c r="B3" i="19"/>
  <c r="B3" i="18"/>
  <c r="B3" i="16"/>
  <c r="B3" i="15"/>
  <c r="B3" i="14"/>
  <c r="B3" i="12"/>
  <c r="B3" i="11"/>
  <c r="B3" i="10"/>
  <c r="B3" i="9"/>
  <c r="B3" i="8"/>
  <c r="B3" i="7"/>
  <c r="B3" i="4"/>
  <c r="B3" i="6"/>
  <c r="B3" i="5"/>
  <c r="D1517" i="25"/>
  <c r="D6" i="25" s="1"/>
  <c r="C28" i="24"/>
  <c r="C27" i="24"/>
  <c r="C26" i="24"/>
  <c r="C25" i="24"/>
  <c r="C24" i="24"/>
  <c r="C23" i="24"/>
  <c r="C22" i="24"/>
  <c r="C21" i="24"/>
  <c r="C20" i="24"/>
  <c r="C19" i="24"/>
  <c r="C15" i="24"/>
  <c r="C14" i="24"/>
  <c r="C13" i="24"/>
  <c r="C12" i="24"/>
  <c r="C11" i="24"/>
  <c r="C10" i="24"/>
  <c r="C9" i="24"/>
  <c r="C8" i="24"/>
  <c r="C7" i="24"/>
  <c r="C6" i="24"/>
  <c r="C28" i="23"/>
  <c r="C27" i="23"/>
  <c r="C26" i="23"/>
  <c r="C25" i="23"/>
  <c r="C24" i="23"/>
  <c r="C23" i="23"/>
  <c r="C22" i="23"/>
  <c r="C21" i="23"/>
  <c r="C20" i="23"/>
  <c r="C19" i="23"/>
  <c r="C15" i="23"/>
  <c r="C14" i="23"/>
  <c r="C13" i="23"/>
  <c r="C12" i="23"/>
  <c r="C11" i="23"/>
  <c r="C10" i="23"/>
  <c r="C9" i="23"/>
  <c r="C8" i="23"/>
  <c r="C7" i="23"/>
  <c r="C6" i="23"/>
  <c r="C28" i="22"/>
  <c r="C27" i="22"/>
  <c r="C26" i="22"/>
  <c r="C25" i="22"/>
  <c r="C24" i="22"/>
  <c r="C23" i="22"/>
  <c r="C22" i="22"/>
  <c r="C21" i="22"/>
  <c r="C20" i="22"/>
  <c r="C19" i="22"/>
  <c r="C15" i="22"/>
  <c r="C14" i="22"/>
  <c r="C13" i="22"/>
  <c r="C12" i="22"/>
  <c r="C11" i="22"/>
  <c r="C10" i="22"/>
  <c r="C9" i="22"/>
  <c r="C8" i="22"/>
  <c r="C7" i="22"/>
  <c r="C6" i="22"/>
  <c r="C28" i="21"/>
  <c r="C27" i="21"/>
  <c r="C26" i="21"/>
  <c r="C25" i="21"/>
  <c r="C24" i="21"/>
  <c r="C23" i="21"/>
  <c r="C22" i="21"/>
  <c r="C21" i="21"/>
  <c r="C20" i="21"/>
  <c r="C19" i="21"/>
  <c r="C15" i="21"/>
  <c r="C14" i="21"/>
  <c r="C13" i="21"/>
  <c r="C12" i="21"/>
  <c r="C11" i="21"/>
  <c r="C10" i="21"/>
  <c r="C9" i="21"/>
  <c r="C8" i="21"/>
  <c r="C7" i="21"/>
  <c r="C6" i="21"/>
  <c r="C28" i="20"/>
  <c r="C27" i="20"/>
  <c r="C26" i="20"/>
  <c r="C25" i="20"/>
  <c r="C24" i="20"/>
  <c r="C23" i="20"/>
  <c r="C22" i="20"/>
  <c r="C21" i="20"/>
  <c r="C20" i="20"/>
  <c r="C19" i="20"/>
  <c r="C15" i="20"/>
  <c r="C14" i="20"/>
  <c r="C13" i="20"/>
  <c r="C12" i="20"/>
  <c r="C11" i="20"/>
  <c r="C10" i="20"/>
  <c r="C9" i="20"/>
  <c r="C8" i="20"/>
  <c r="C7" i="20"/>
  <c r="C6" i="20"/>
  <c r="C28" i="19"/>
  <c r="C27" i="19"/>
  <c r="C26" i="19"/>
  <c r="C25" i="19"/>
  <c r="C24" i="19"/>
  <c r="C23" i="19"/>
  <c r="C22" i="19"/>
  <c r="C21" i="19"/>
  <c r="C20" i="19"/>
  <c r="C19" i="19"/>
  <c r="C15" i="19"/>
  <c r="C14" i="19"/>
  <c r="C13" i="19"/>
  <c r="C12" i="19"/>
  <c r="C11" i="19"/>
  <c r="C10" i="19"/>
  <c r="C9" i="19"/>
  <c r="C8" i="19"/>
  <c r="C7" i="19"/>
  <c r="C6" i="19"/>
  <c r="C28" i="18"/>
  <c r="C27" i="18"/>
  <c r="C26" i="18"/>
  <c r="C25" i="18"/>
  <c r="C24" i="18"/>
  <c r="C23" i="18"/>
  <c r="C22" i="18"/>
  <c r="C21" i="18"/>
  <c r="C20" i="18"/>
  <c r="C19" i="18"/>
  <c r="C15" i="18"/>
  <c r="C14" i="18"/>
  <c r="C13" i="18"/>
  <c r="C12" i="18"/>
  <c r="C11" i="18"/>
  <c r="C10" i="18"/>
  <c r="C9" i="18"/>
  <c r="C8" i="18"/>
  <c r="C7" i="18"/>
  <c r="C6" i="18"/>
  <c r="C28" i="16"/>
  <c r="C27" i="16"/>
  <c r="C26" i="16"/>
  <c r="C25" i="16"/>
  <c r="C24" i="16"/>
  <c r="C23" i="16"/>
  <c r="C22" i="16"/>
  <c r="C21" i="16"/>
  <c r="C20" i="16"/>
  <c r="C19" i="16"/>
  <c r="C15" i="16"/>
  <c r="C14" i="16"/>
  <c r="C13" i="16"/>
  <c r="C12" i="16"/>
  <c r="C11" i="16"/>
  <c r="C10" i="16"/>
  <c r="C9" i="16"/>
  <c r="C8" i="16"/>
  <c r="C7" i="16"/>
  <c r="C6" i="16"/>
  <c r="C28" i="15"/>
  <c r="C27" i="15"/>
  <c r="C26" i="15"/>
  <c r="C25" i="15"/>
  <c r="C24" i="15"/>
  <c r="C23" i="15"/>
  <c r="C22" i="15"/>
  <c r="C21" i="15"/>
  <c r="C20" i="15"/>
  <c r="C19" i="15"/>
  <c r="C15" i="15"/>
  <c r="C14" i="15"/>
  <c r="C13" i="15"/>
  <c r="C12" i="15"/>
  <c r="C11" i="15"/>
  <c r="C10" i="15"/>
  <c r="C9" i="15"/>
  <c r="C8" i="15"/>
  <c r="C7" i="15"/>
  <c r="C6" i="15"/>
  <c r="C28" i="14"/>
  <c r="C27" i="14"/>
  <c r="C26" i="14"/>
  <c r="C25" i="14"/>
  <c r="C24" i="14"/>
  <c r="C23" i="14"/>
  <c r="C22" i="14"/>
  <c r="C21" i="14"/>
  <c r="C20" i="14"/>
  <c r="C19" i="14"/>
  <c r="C15" i="14"/>
  <c r="C14" i="14"/>
  <c r="C13" i="14"/>
  <c r="C12" i="14"/>
  <c r="C11" i="14"/>
  <c r="C10" i="14"/>
  <c r="C9" i="14"/>
  <c r="C8" i="14"/>
  <c r="C7" i="14"/>
  <c r="C28" i="12"/>
  <c r="C27" i="12"/>
  <c r="C26" i="12"/>
  <c r="C25" i="12"/>
  <c r="C24" i="12"/>
  <c r="C23" i="12"/>
  <c r="C22" i="12"/>
  <c r="C21" i="12"/>
  <c r="C20" i="12"/>
  <c r="C19" i="12"/>
  <c r="C15" i="12"/>
  <c r="C14" i="12"/>
  <c r="C13" i="12"/>
  <c r="C12" i="12"/>
  <c r="C11" i="12"/>
  <c r="C10" i="12"/>
  <c r="C9" i="12"/>
  <c r="C8" i="12"/>
  <c r="C7" i="12"/>
  <c r="C6" i="12"/>
  <c r="C28" i="11"/>
  <c r="C27" i="11"/>
  <c r="C26" i="11"/>
  <c r="C25" i="11"/>
  <c r="C24" i="11"/>
  <c r="C23" i="11"/>
  <c r="C22" i="11"/>
  <c r="C21" i="11"/>
  <c r="C20" i="11"/>
  <c r="C19" i="11"/>
  <c r="C15" i="11"/>
  <c r="C14" i="11"/>
  <c r="C13" i="11"/>
  <c r="C12" i="11"/>
  <c r="C11" i="11"/>
  <c r="C10" i="11"/>
  <c r="C9" i="11"/>
  <c r="C8" i="11"/>
  <c r="C7" i="11"/>
  <c r="C6" i="11"/>
  <c r="C28" i="10"/>
  <c r="C27" i="10"/>
  <c r="C26" i="10"/>
  <c r="C25" i="10"/>
  <c r="C24" i="10"/>
  <c r="C23" i="10"/>
  <c r="C22" i="10"/>
  <c r="C21" i="10"/>
  <c r="C20" i="10"/>
  <c r="C19" i="10"/>
  <c r="C15" i="10"/>
  <c r="C14" i="10"/>
  <c r="C13" i="10"/>
  <c r="C12" i="10"/>
  <c r="C11" i="10"/>
  <c r="C10" i="10"/>
  <c r="C9" i="10"/>
  <c r="C8" i="10"/>
  <c r="C7" i="10"/>
  <c r="C6" i="10"/>
  <c r="C28" i="9"/>
  <c r="C27" i="9"/>
  <c r="C26" i="9"/>
  <c r="C25" i="9"/>
  <c r="C24" i="9"/>
  <c r="C23" i="9"/>
  <c r="C22" i="9"/>
  <c r="C21" i="9"/>
  <c r="C20" i="9"/>
  <c r="C19" i="9"/>
  <c r="C15" i="9"/>
  <c r="C14" i="9"/>
  <c r="C13" i="9"/>
  <c r="C12" i="9"/>
  <c r="C11" i="9"/>
  <c r="C10" i="9"/>
  <c r="C9" i="9"/>
  <c r="C8" i="9"/>
  <c r="C7" i="9"/>
  <c r="C6" i="9"/>
  <c r="C28" i="8"/>
  <c r="C27" i="8"/>
  <c r="C26" i="8"/>
  <c r="C25" i="8"/>
  <c r="C24" i="8"/>
  <c r="C23" i="8"/>
  <c r="C22" i="8"/>
  <c r="C21" i="8"/>
  <c r="C20" i="8"/>
  <c r="C19" i="8"/>
  <c r="C15" i="8"/>
  <c r="C14" i="8"/>
  <c r="C13" i="8"/>
  <c r="C12" i="8"/>
  <c r="C11" i="8"/>
  <c r="C10" i="8"/>
  <c r="C9" i="8"/>
  <c r="C8" i="8"/>
  <c r="C7" i="8"/>
  <c r="C6" i="8"/>
  <c r="C28" i="7"/>
  <c r="C27" i="7"/>
  <c r="C26" i="7"/>
  <c r="C25" i="7"/>
  <c r="C24" i="7"/>
  <c r="C23" i="7"/>
  <c r="C22" i="7"/>
  <c r="C21" i="7"/>
  <c r="C20" i="7"/>
  <c r="C19" i="7"/>
  <c r="C15" i="7"/>
  <c r="C14" i="7"/>
  <c r="C13" i="7"/>
  <c r="C12" i="7"/>
  <c r="C11" i="7"/>
  <c r="C10" i="7"/>
  <c r="C9" i="7"/>
  <c r="C8" i="7"/>
  <c r="C7" i="7"/>
  <c r="C6" i="7"/>
  <c r="C28" i="6"/>
  <c r="C27" i="6"/>
  <c r="C26" i="6"/>
  <c r="C25" i="6"/>
  <c r="C24" i="6"/>
  <c r="C23" i="6"/>
  <c r="C22" i="6"/>
  <c r="C21" i="6"/>
  <c r="C20" i="6"/>
  <c r="C19" i="6"/>
  <c r="C15" i="6"/>
  <c r="C14" i="6"/>
  <c r="C13" i="6"/>
  <c r="C12" i="6"/>
  <c r="C11" i="6"/>
  <c r="C10" i="6"/>
  <c r="C9" i="6"/>
  <c r="C8" i="6"/>
  <c r="C7" i="6"/>
  <c r="C6" i="6"/>
  <c r="C28" i="5"/>
  <c r="C27" i="5"/>
  <c r="C26" i="5"/>
  <c r="C25" i="5"/>
  <c r="C24" i="5"/>
  <c r="C23" i="5"/>
  <c r="C22" i="5"/>
  <c r="C21" i="5"/>
  <c r="C20" i="5"/>
  <c r="C19" i="5"/>
  <c r="C15" i="5"/>
  <c r="C14" i="5"/>
  <c r="C13" i="5"/>
  <c r="C12" i="5"/>
  <c r="C11" i="5"/>
  <c r="C10" i="5"/>
  <c r="C9" i="5"/>
  <c r="C8" i="5"/>
  <c r="C7" i="5"/>
  <c r="C6" i="5"/>
  <c r="C28" i="4"/>
  <c r="C27" i="4"/>
  <c r="C26" i="4"/>
  <c r="C25" i="4"/>
  <c r="C24" i="4"/>
  <c r="C23" i="4"/>
  <c r="C22" i="4"/>
  <c r="C21" i="4"/>
  <c r="C20" i="4"/>
  <c r="C19" i="4"/>
  <c r="C15" i="4"/>
  <c r="C14" i="4"/>
  <c r="C13" i="4"/>
  <c r="C12" i="4"/>
  <c r="C11" i="4"/>
  <c r="C10" i="4"/>
  <c r="C9" i="4"/>
  <c r="C8" i="4"/>
  <c r="C7" i="4"/>
  <c r="C28" i="2"/>
  <c r="C27" i="2"/>
  <c r="C26" i="2"/>
  <c r="C25" i="2"/>
  <c r="C24" i="2"/>
  <c r="C23" i="2"/>
  <c r="C22" i="2"/>
  <c r="C21" i="2"/>
  <c r="C20" i="2"/>
  <c r="C19" i="2"/>
  <c r="C15" i="2"/>
  <c r="C14" i="2"/>
  <c r="C13" i="2"/>
  <c r="C12" i="2"/>
  <c r="C11" i="2"/>
  <c r="C10" i="2"/>
  <c r="C9" i="2"/>
  <c r="C8" i="2"/>
  <c r="C7" i="2"/>
  <c r="A6" i="1"/>
  <c r="B3" i="1"/>
  <c r="E1508" i="1"/>
  <c r="C1515" i="25"/>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A1505" i="1"/>
  <c r="E1505" i="1" s="1"/>
  <c r="A1504" i="1"/>
  <c r="E1504" i="1"/>
  <c r="A1503" i="1"/>
  <c r="E1503" i="1" s="1"/>
  <c r="A1502" i="1"/>
  <c r="E1502" i="1" s="1"/>
  <c r="A1501" i="1"/>
  <c r="E1501" i="1" s="1"/>
  <c r="A1500" i="1"/>
  <c r="E1500" i="1"/>
  <c r="A1499" i="1"/>
  <c r="E1499" i="1" s="1"/>
  <c r="A1498" i="1"/>
  <c r="E1498" i="1" s="1"/>
  <c r="A1497" i="1"/>
  <c r="E1497" i="1" s="1"/>
  <c r="A1496" i="1"/>
  <c r="E1496" i="1"/>
  <c r="A1495" i="1"/>
  <c r="E1495" i="1" s="1"/>
  <c r="A1494" i="1"/>
  <c r="E1494" i="1" s="1"/>
  <c r="A1493" i="1"/>
  <c r="E1493" i="1" s="1"/>
  <c r="A1492" i="1"/>
  <c r="E1492" i="1"/>
  <c r="A1491" i="1"/>
  <c r="E1491" i="1" s="1"/>
  <c r="A1490" i="1"/>
  <c r="E1490" i="1" s="1"/>
  <c r="A1489" i="1"/>
  <c r="E1489" i="1" s="1"/>
  <c r="A1488" i="1"/>
  <c r="E1488" i="1"/>
  <c r="A1487" i="1"/>
  <c r="E1487" i="1" s="1"/>
  <c r="A1486" i="1"/>
  <c r="E1486" i="1" s="1"/>
  <c r="A1485" i="1"/>
  <c r="E1485" i="1" s="1"/>
  <c r="A1484" i="1"/>
  <c r="E1484" i="1"/>
  <c r="A1483" i="1"/>
  <c r="E1483" i="1" s="1"/>
  <c r="A1482" i="1"/>
  <c r="E1482" i="1" s="1"/>
  <c r="A1481" i="1"/>
  <c r="E1481" i="1" s="1"/>
  <c r="A1480" i="1"/>
  <c r="E1480" i="1"/>
  <c r="A1479" i="1"/>
  <c r="E1479" i="1" s="1"/>
  <c r="A1478" i="1"/>
  <c r="E1478" i="1" s="1"/>
  <c r="A1477" i="1"/>
  <c r="E1477" i="1" s="1"/>
  <c r="A1476" i="1"/>
  <c r="E1476" i="1"/>
  <c r="A1475" i="1"/>
  <c r="E1475" i="1" s="1"/>
  <c r="A1474" i="1"/>
  <c r="E1474" i="1" s="1"/>
  <c r="A1473" i="1"/>
  <c r="E1473" i="1" s="1"/>
  <c r="A1472" i="1"/>
  <c r="E1472" i="1"/>
  <c r="A1471" i="1"/>
  <c r="E1471" i="1" s="1"/>
  <c r="A1470" i="1"/>
  <c r="E1470" i="1" s="1"/>
  <c r="A1469" i="1"/>
  <c r="E1469" i="1" s="1"/>
  <c r="A1468" i="1"/>
  <c r="E1468" i="1"/>
  <c r="A1467" i="1"/>
  <c r="E1467" i="1" s="1"/>
  <c r="A1466" i="1"/>
  <c r="E1466" i="1" s="1"/>
  <c r="A1465" i="1"/>
  <c r="E1465" i="1" s="1"/>
  <c r="A1464" i="1"/>
  <c r="E1464" i="1"/>
  <c r="A1463" i="1"/>
  <c r="E1463" i="1" s="1"/>
  <c r="A1462" i="1"/>
  <c r="E1462" i="1" s="1"/>
  <c r="A1461" i="1"/>
  <c r="E1461" i="1" s="1"/>
  <c r="A1460" i="1"/>
  <c r="E1460" i="1"/>
  <c r="A1459" i="1"/>
  <c r="E1459" i="1" s="1"/>
  <c r="A1458" i="1"/>
  <c r="E1458" i="1" s="1"/>
  <c r="A1457" i="1"/>
  <c r="E1457" i="1" s="1"/>
  <c r="A1456" i="1"/>
  <c r="E1456" i="1"/>
  <c r="A1455" i="1"/>
  <c r="E1455" i="1" s="1"/>
  <c r="A1454" i="1"/>
  <c r="E1454" i="1" s="1"/>
  <c r="A1453" i="1"/>
  <c r="E1453" i="1" s="1"/>
  <c r="A1452" i="1"/>
  <c r="E1452" i="1"/>
  <c r="A1451" i="1"/>
  <c r="E1451" i="1" s="1"/>
  <c r="A1450" i="1"/>
  <c r="E1450" i="1" s="1"/>
  <c r="A1449" i="1"/>
  <c r="E1449" i="1" s="1"/>
  <c r="A1448" i="1"/>
  <c r="E1448" i="1"/>
  <c r="A1447" i="1"/>
  <c r="E1447" i="1" s="1"/>
  <c r="A1446" i="1"/>
  <c r="E1446" i="1" s="1"/>
  <c r="A1445" i="1"/>
  <c r="E1445" i="1" s="1"/>
  <c r="A1444" i="1"/>
  <c r="E1444" i="1"/>
  <c r="A1443" i="1"/>
  <c r="E1443" i="1" s="1"/>
  <c r="A1442" i="1"/>
  <c r="E1442" i="1" s="1"/>
  <c r="A1441" i="1"/>
  <c r="E1441" i="1" s="1"/>
  <c r="A1440" i="1"/>
  <c r="E1440" i="1"/>
  <c r="A1439" i="1"/>
  <c r="E1439" i="1" s="1"/>
  <c r="A1438" i="1"/>
  <c r="E1438" i="1" s="1"/>
  <c r="A1437" i="1"/>
  <c r="E1437" i="1" s="1"/>
  <c r="A1436" i="1"/>
  <c r="E1436" i="1"/>
  <c r="A1435" i="1"/>
  <c r="E1435" i="1" s="1"/>
  <c r="A1434" i="1"/>
  <c r="E1434" i="1" s="1"/>
  <c r="A1433" i="1"/>
  <c r="E1433" i="1" s="1"/>
  <c r="A1432" i="1"/>
  <c r="E1432" i="1"/>
  <c r="A1431" i="1"/>
  <c r="E1431" i="1" s="1"/>
  <c r="A1430" i="1"/>
  <c r="E1430" i="1" s="1"/>
  <c r="A1429" i="1"/>
  <c r="E1429" i="1" s="1"/>
  <c r="A1428" i="1"/>
  <c r="E1428" i="1"/>
  <c r="A1427" i="1"/>
  <c r="E1427" i="1" s="1"/>
  <c r="A1426" i="1"/>
  <c r="E1426" i="1" s="1"/>
  <c r="A1425" i="1"/>
  <c r="E1425" i="1" s="1"/>
  <c r="A1424" i="1"/>
  <c r="E1424" i="1"/>
  <c r="A1423" i="1"/>
  <c r="E1423" i="1" s="1"/>
  <c r="A1422" i="1"/>
  <c r="E1422" i="1" s="1"/>
  <c r="A1421" i="1"/>
  <c r="E1421" i="1" s="1"/>
  <c r="A1420" i="1"/>
  <c r="E1420" i="1"/>
  <c r="A1419" i="1"/>
  <c r="E1419" i="1" s="1"/>
  <c r="A1418" i="1"/>
  <c r="E1418" i="1" s="1"/>
  <c r="A1417" i="1"/>
  <c r="E1417" i="1" s="1"/>
  <c r="A1416" i="1"/>
  <c r="E1416" i="1"/>
  <c r="A1415" i="1"/>
  <c r="E1415" i="1" s="1"/>
  <c r="A1414" i="1"/>
  <c r="E1414" i="1" s="1"/>
  <c r="A1413" i="1"/>
  <c r="E1413" i="1" s="1"/>
  <c r="A1412" i="1"/>
  <c r="E1412" i="1"/>
  <c r="A1411" i="1"/>
  <c r="E1411" i="1" s="1"/>
  <c r="A1410" i="1"/>
  <c r="E1410" i="1" s="1"/>
  <c r="A1409" i="1"/>
  <c r="E1409" i="1" s="1"/>
  <c r="A1408" i="1"/>
  <c r="E1408" i="1"/>
  <c r="A1407" i="1"/>
  <c r="E1407" i="1" s="1"/>
  <c r="A1406" i="1"/>
  <c r="E1406" i="1" s="1"/>
  <c r="A1405" i="1"/>
  <c r="E1405" i="1" s="1"/>
  <c r="A1404" i="1"/>
  <c r="E1404" i="1"/>
  <c r="A1403" i="1"/>
  <c r="E1403" i="1" s="1"/>
  <c r="A1402" i="1"/>
  <c r="E1402" i="1" s="1"/>
  <c r="A1401" i="1"/>
  <c r="E1401" i="1" s="1"/>
  <c r="A1400" i="1"/>
  <c r="E1400" i="1"/>
  <c r="A1399" i="1"/>
  <c r="E1399" i="1" s="1"/>
  <c r="A1398" i="1"/>
  <c r="E1398" i="1" s="1"/>
  <c r="A1397" i="1"/>
  <c r="E1397" i="1" s="1"/>
  <c r="A1396" i="1"/>
  <c r="E1396" i="1"/>
  <c r="A1395" i="1"/>
  <c r="E1395" i="1" s="1"/>
  <c r="A1394" i="1"/>
  <c r="E1394" i="1" s="1"/>
  <c r="A1393" i="1"/>
  <c r="E1393" i="1" s="1"/>
  <c r="A1392" i="1"/>
  <c r="E1392" i="1"/>
  <c r="A1391" i="1"/>
  <c r="E1391" i="1" s="1"/>
  <c r="A1390" i="1"/>
  <c r="E1390" i="1" s="1"/>
  <c r="A1389" i="1"/>
  <c r="E1389" i="1" s="1"/>
  <c r="A1388" i="1"/>
  <c r="E1388" i="1"/>
  <c r="A1387" i="1"/>
  <c r="E1387" i="1" s="1"/>
  <c r="A1386" i="1"/>
  <c r="E1386" i="1" s="1"/>
  <c r="A1385" i="1"/>
  <c r="E1385" i="1" s="1"/>
  <c r="A1384" i="1"/>
  <c r="E1384" i="1"/>
  <c r="A1383" i="1"/>
  <c r="E1383" i="1" s="1"/>
  <c r="A1382" i="1"/>
  <c r="E1382" i="1" s="1"/>
  <c r="A1381" i="1"/>
  <c r="E1381" i="1" s="1"/>
  <c r="A1380" i="1"/>
  <c r="E1380" i="1"/>
  <c r="A1379" i="1"/>
  <c r="E1379" i="1" s="1"/>
  <c r="A1378" i="1"/>
  <c r="E1378" i="1" s="1"/>
  <c r="A1377" i="1"/>
  <c r="E1377" i="1" s="1"/>
  <c r="A1376" i="1"/>
  <c r="E1376" i="1"/>
  <c r="A1375" i="1"/>
  <c r="E1375" i="1" s="1"/>
  <c r="A1374" i="1"/>
  <c r="E1374" i="1" s="1"/>
  <c r="A1373" i="1"/>
  <c r="E1373" i="1" s="1"/>
  <c r="A1372" i="1"/>
  <c r="E1372" i="1"/>
  <c r="A1371" i="1"/>
  <c r="E1371" i="1" s="1"/>
  <c r="A1370" i="1"/>
  <c r="E1370" i="1" s="1"/>
  <c r="A1369" i="1"/>
  <c r="E1369" i="1" s="1"/>
  <c r="A1368" i="1"/>
  <c r="E1368" i="1"/>
  <c r="A1367" i="1"/>
  <c r="E1367" i="1" s="1"/>
  <c r="A1366" i="1"/>
  <c r="E1366" i="1" s="1"/>
  <c r="A1365" i="1"/>
  <c r="E1365" i="1" s="1"/>
  <c r="A1364" i="1"/>
  <c r="E1364" i="1"/>
  <c r="A1363" i="1"/>
  <c r="E1363" i="1" s="1"/>
  <c r="A1362" i="1"/>
  <c r="E1362" i="1" s="1"/>
  <c r="A1361" i="1"/>
  <c r="E1361" i="1" s="1"/>
  <c r="A1360" i="1"/>
  <c r="E1360" i="1"/>
  <c r="A1359" i="1"/>
  <c r="E1359" i="1" s="1"/>
  <c r="A1358" i="1"/>
  <c r="E1358" i="1" s="1"/>
  <c r="A1357" i="1"/>
  <c r="E1357" i="1" s="1"/>
  <c r="A1356" i="1"/>
  <c r="E1356" i="1"/>
  <c r="A1355" i="1"/>
  <c r="E1355" i="1" s="1"/>
  <c r="A1354" i="1"/>
  <c r="E1354" i="1" s="1"/>
  <c r="A1353" i="1"/>
  <c r="E1353" i="1" s="1"/>
  <c r="A1352" i="1"/>
  <c r="E1352" i="1"/>
  <c r="A1351" i="1"/>
  <c r="E1351" i="1" s="1"/>
  <c r="A1350" i="1"/>
  <c r="E1350" i="1" s="1"/>
  <c r="A1349" i="1"/>
  <c r="E1349" i="1" s="1"/>
  <c r="A1348" i="1"/>
  <c r="E1348" i="1"/>
  <c r="A1347" i="1"/>
  <c r="E1347" i="1" s="1"/>
  <c r="A1346" i="1"/>
  <c r="E1346" i="1" s="1"/>
  <c r="A1345" i="1"/>
  <c r="E1345" i="1" s="1"/>
  <c r="A1344" i="1"/>
  <c r="E1344" i="1"/>
  <c r="A1343" i="1"/>
  <c r="E1343" i="1" s="1"/>
  <c r="A1342" i="1"/>
  <c r="E1342" i="1" s="1"/>
  <c r="A1341" i="1"/>
  <c r="E1341" i="1" s="1"/>
  <c r="A1340" i="1"/>
  <c r="E1340" i="1"/>
  <c r="A1339" i="1"/>
  <c r="E1339" i="1" s="1"/>
  <c r="A1338" i="1"/>
  <c r="E1338" i="1" s="1"/>
  <c r="A1337" i="1"/>
  <c r="E1337" i="1" s="1"/>
  <c r="A1336" i="1"/>
  <c r="E1336" i="1"/>
  <c r="A1335" i="1"/>
  <c r="E1335" i="1" s="1"/>
  <c r="A1334" i="1"/>
  <c r="E1334" i="1" s="1"/>
  <c r="A1333" i="1"/>
  <c r="E1333" i="1" s="1"/>
  <c r="A1332" i="1"/>
  <c r="E1332" i="1"/>
  <c r="A1331" i="1"/>
  <c r="E1331" i="1" s="1"/>
  <c r="A1330" i="1"/>
  <c r="E1330" i="1" s="1"/>
  <c r="A1329" i="1"/>
  <c r="E1329" i="1" s="1"/>
  <c r="A1328" i="1"/>
  <c r="E1328" i="1"/>
  <c r="A1327" i="1"/>
  <c r="E1327" i="1" s="1"/>
  <c r="A1326" i="1"/>
  <c r="E1326" i="1" s="1"/>
  <c r="A1325" i="1"/>
  <c r="E1325" i="1" s="1"/>
  <c r="A1324" i="1"/>
  <c r="E1324" i="1"/>
  <c r="A1323" i="1"/>
  <c r="E1323" i="1" s="1"/>
  <c r="A1322" i="1"/>
  <c r="E1322" i="1" s="1"/>
  <c r="A1321" i="1"/>
  <c r="E1321" i="1" s="1"/>
  <c r="A1320" i="1"/>
  <c r="E1320" i="1"/>
  <c r="A1319" i="1"/>
  <c r="E1319" i="1" s="1"/>
  <c r="A1318" i="1"/>
  <c r="E1318" i="1" s="1"/>
  <c r="A1317" i="1"/>
  <c r="E1317" i="1" s="1"/>
  <c r="A1316" i="1"/>
  <c r="E1316" i="1"/>
  <c r="A1315" i="1"/>
  <c r="E1315" i="1" s="1"/>
  <c r="A1314" i="1"/>
  <c r="E1314" i="1" s="1"/>
  <c r="A1313" i="1"/>
  <c r="E1313" i="1" s="1"/>
  <c r="A1312" i="1"/>
  <c r="E1312" i="1"/>
  <c r="A1311" i="1"/>
  <c r="E1311" i="1" s="1"/>
  <c r="A1310" i="1"/>
  <c r="E1310" i="1" s="1"/>
  <c r="A1309" i="1"/>
  <c r="E1309" i="1" s="1"/>
  <c r="A1308" i="1"/>
  <c r="E1308" i="1"/>
  <c r="A1307" i="1"/>
  <c r="E1307" i="1" s="1"/>
  <c r="A1306" i="1"/>
  <c r="E1306" i="1" s="1"/>
  <c r="A1305" i="1"/>
  <c r="E1305" i="1" s="1"/>
  <c r="A1304" i="1"/>
  <c r="E1304" i="1"/>
  <c r="A1303" i="1"/>
  <c r="E1303" i="1" s="1"/>
  <c r="A1302" i="1"/>
  <c r="E1302" i="1" s="1"/>
  <c r="A1301" i="1"/>
  <c r="E1301" i="1" s="1"/>
  <c r="A1300" i="1"/>
  <c r="E1300" i="1"/>
  <c r="A1299" i="1"/>
  <c r="E1299" i="1" s="1"/>
  <c r="A1298" i="1"/>
  <c r="E1298" i="1" s="1"/>
  <c r="A1297" i="1"/>
  <c r="E1297" i="1" s="1"/>
  <c r="A1296" i="1"/>
  <c r="E1296" i="1"/>
  <c r="A1295" i="1"/>
  <c r="E1295" i="1" s="1"/>
  <c r="A1294" i="1"/>
  <c r="E1294" i="1"/>
  <c r="A1293" i="1"/>
  <c r="E1293" i="1" s="1"/>
  <c r="A1292" i="1"/>
  <c r="E1292" i="1"/>
  <c r="A1291" i="1"/>
  <c r="E1291" i="1" s="1"/>
  <c r="A1290" i="1"/>
  <c r="E1290" i="1" s="1"/>
  <c r="A1289" i="1"/>
  <c r="E1289" i="1" s="1"/>
  <c r="A1288" i="1"/>
  <c r="E1288" i="1"/>
  <c r="A1287" i="1"/>
  <c r="E1287" i="1" s="1"/>
  <c r="A1286" i="1"/>
  <c r="E1286" i="1" s="1"/>
  <c r="A1285" i="1"/>
  <c r="E1285" i="1" s="1"/>
  <c r="A1284" i="1"/>
  <c r="E1284" i="1"/>
  <c r="A1283" i="1"/>
  <c r="E1283" i="1" s="1"/>
  <c r="A1282" i="1"/>
  <c r="E1282" i="1"/>
  <c r="A1281" i="1"/>
  <c r="E1281" i="1" s="1"/>
  <c r="A1280" i="1"/>
  <c r="E1280" i="1"/>
  <c r="A1279" i="1"/>
  <c r="E1279" i="1" s="1"/>
  <c r="A1278" i="1"/>
  <c r="E1278" i="1"/>
  <c r="A1277" i="1"/>
  <c r="E1277" i="1" s="1"/>
  <c r="A1276" i="1"/>
  <c r="E1276" i="1"/>
  <c r="A1275" i="1"/>
  <c r="E1275" i="1" s="1"/>
  <c r="A1274" i="1"/>
  <c r="E1274" i="1" s="1"/>
  <c r="A1273" i="1"/>
  <c r="E1273" i="1" s="1"/>
  <c r="A1272" i="1"/>
  <c r="E1272" i="1"/>
  <c r="A1271" i="1"/>
  <c r="E1271" i="1" s="1"/>
  <c r="A1270" i="1"/>
  <c r="E1270" i="1" s="1"/>
  <c r="A1269" i="1"/>
  <c r="E1269" i="1" s="1"/>
  <c r="A1268" i="1"/>
  <c r="E1268" i="1"/>
  <c r="A1267" i="1"/>
  <c r="E1267" i="1" s="1"/>
  <c r="A1266" i="1"/>
  <c r="E1266" i="1"/>
  <c r="A1265" i="1"/>
  <c r="E1265" i="1" s="1"/>
  <c r="A1264" i="1"/>
  <c r="E1264" i="1"/>
  <c r="A1263" i="1"/>
  <c r="E1263" i="1" s="1"/>
  <c r="A1262" i="1"/>
  <c r="E1262" i="1"/>
  <c r="A1261" i="1"/>
  <c r="E1261" i="1" s="1"/>
  <c r="A1260" i="1"/>
  <c r="E1260" i="1"/>
  <c r="A1259" i="1"/>
  <c r="E1259" i="1" s="1"/>
  <c r="A1258" i="1"/>
  <c r="E1258" i="1" s="1"/>
  <c r="A1257" i="1"/>
  <c r="E1257" i="1" s="1"/>
  <c r="A1256" i="1"/>
  <c r="E1256" i="1"/>
  <c r="A1255" i="1"/>
  <c r="E1255" i="1" s="1"/>
  <c r="A1254" i="1"/>
  <c r="E1254" i="1" s="1"/>
  <c r="A1253" i="1"/>
  <c r="E1253" i="1" s="1"/>
  <c r="A1252" i="1"/>
  <c r="E1252" i="1"/>
  <c r="A1251" i="1"/>
  <c r="E1251" i="1" s="1"/>
  <c r="A1250" i="1"/>
  <c r="E1250" i="1"/>
  <c r="A1249" i="1"/>
  <c r="E1249" i="1" s="1"/>
  <c r="A1248" i="1"/>
  <c r="E1248" i="1"/>
  <c r="A1247" i="1"/>
  <c r="E1247" i="1" s="1"/>
  <c r="A1246" i="1"/>
  <c r="E1246" i="1"/>
  <c r="A1245" i="1"/>
  <c r="E1245" i="1" s="1"/>
  <c r="A1244" i="1"/>
  <c r="E1244" i="1"/>
  <c r="A1243" i="1"/>
  <c r="E1243" i="1" s="1"/>
  <c r="A1242" i="1"/>
  <c r="E1242" i="1" s="1"/>
  <c r="A1241" i="1"/>
  <c r="E1241" i="1" s="1"/>
  <c r="A1240" i="1"/>
  <c r="E1240" i="1"/>
  <c r="A1239" i="1"/>
  <c r="E1239" i="1" s="1"/>
  <c r="A1238" i="1"/>
  <c r="E1238" i="1" s="1"/>
  <c r="A1237" i="1"/>
  <c r="E1237" i="1" s="1"/>
  <c r="A1236" i="1"/>
  <c r="E1236" i="1"/>
  <c r="A1235" i="1"/>
  <c r="E1235" i="1" s="1"/>
  <c r="A1234" i="1"/>
  <c r="E1234" i="1"/>
  <c r="A1233" i="1"/>
  <c r="E1233" i="1" s="1"/>
  <c r="A1232" i="1"/>
  <c r="E1232" i="1"/>
  <c r="A1231" i="1"/>
  <c r="E1231" i="1" s="1"/>
  <c r="A1230" i="1"/>
  <c r="E1230" i="1"/>
  <c r="A1229" i="1"/>
  <c r="E1229" i="1" s="1"/>
  <c r="A1228" i="1"/>
  <c r="E1228" i="1"/>
  <c r="A1227" i="1"/>
  <c r="E1227" i="1" s="1"/>
  <c r="A1226" i="1"/>
  <c r="E1226" i="1" s="1"/>
  <c r="A1225" i="1"/>
  <c r="E1225" i="1" s="1"/>
  <c r="A1224" i="1"/>
  <c r="E1224" i="1"/>
  <c r="A1223" i="1"/>
  <c r="E1223" i="1" s="1"/>
  <c r="A1222" i="1"/>
  <c r="E1222" i="1" s="1"/>
  <c r="A1221" i="1"/>
  <c r="E1221" i="1" s="1"/>
  <c r="A1220" i="1"/>
  <c r="E1220" i="1"/>
  <c r="A1219" i="1"/>
  <c r="E1219" i="1" s="1"/>
  <c r="A1218" i="1"/>
  <c r="E1218" i="1"/>
  <c r="A1217" i="1"/>
  <c r="E1217" i="1" s="1"/>
  <c r="A1216" i="1"/>
  <c r="E1216" i="1"/>
  <c r="A1215" i="1"/>
  <c r="E1215" i="1" s="1"/>
  <c r="A1214" i="1"/>
  <c r="E1214" i="1"/>
  <c r="A1213" i="1"/>
  <c r="E1213" i="1" s="1"/>
  <c r="A1212" i="1"/>
  <c r="E1212" i="1" s="1"/>
  <c r="A1211" i="1"/>
  <c r="E1211" i="1" s="1"/>
  <c r="A1210" i="1"/>
  <c r="E1210" i="1" s="1"/>
  <c r="A1209" i="1"/>
  <c r="E1209" i="1" s="1"/>
  <c r="A1208" i="1"/>
  <c r="E1208" i="1" s="1"/>
  <c r="A1207" i="1"/>
  <c r="E1207" i="1" s="1"/>
  <c r="A1206" i="1"/>
  <c r="E1206" i="1" s="1"/>
  <c r="A1205" i="1"/>
  <c r="E1205" i="1" s="1"/>
  <c r="A1204" i="1"/>
  <c r="E1204" i="1"/>
  <c r="A1203" i="1"/>
  <c r="E1203" i="1" s="1"/>
  <c r="A1202" i="1"/>
  <c r="E1202" i="1"/>
  <c r="A1201" i="1"/>
  <c r="E1201" i="1" s="1"/>
  <c r="A1200" i="1"/>
  <c r="E1200" i="1"/>
  <c r="A1199" i="1"/>
  <c r="E1199" i="1" s="1"/>
  <c r="A1198" i="1"/>
  <c r="E1198" i="1"/>
  <c r="A1197" i="1"/>
  <c r="E1197" i="1" s="1"/>
  <c r="A1196" i="1"/>
  <c r="E1196" i="1" s="1"/>
  <c r="A1195" i="1"/>
  <c r="E1195" i="1" s="1"/>
  <c r="A1194" i="1"/>
  <c r="E1194" i="1" s="1"/>
  <c r="A1193" i="1"/>
  <c r="E1193" i="1" s="1"/>
  <c r="A1192" i="1"/>
  <c r="E1192" i="1" s="1"/>
  <c r="A1191" i="1"/>
  <c r="E1191" i="1" s="1"/>
  <c r="A1190" i="1"/>
  <c r="E1190" i="1" s="1"/>
  <c r="A1189" i="1"/>
  <c r="E1189" i="1" s="1"/>
  <c r="A1188" i="1"/>
  <c r="E1188" i="1"/>
  <c r="A1187" i="1"/>
  <c r="E1187" i="1" s="1"/>
  <c r="A1186" i="1"/>
  <c r="E1186" i="1"/>
  <c r="A1185" i="1"/>
  <c r="E1185" i="1" s="1"/>
  <c r="A1184" i="1"/>
  <c r="E1184" i="1"/>
  <c r="A1183" i="1"/>
  <c r="E1183" i="1" s="1"/>
  <c r="A1182" i="1"/>
  <c r="E1182" i="1"/>
  <c r="A1181" i="1"/>
  <c r="E1181" i="1" s="1"/>
  <c r="A1180" i="1"/>
  <c r="E1180" i="1" s="1"/>
  <c r="A1179" i="1"/>
  <c r="E1179" i="1" s="1"/>
  <c r="A1178" i="1"/>
  <c r="E1178" i="1" s="1"/>
  <c r="A1177" i="1"/>
  <c r="E1177" i="1" s="1"/>
  <c r="A1176" i="1"/>
  <c r="E1176" i="1" s="1"/>
  <c r="A1175" i="1"/>
  <c r="E1175" i="1" s="1"/>
  <c r="A1174" i="1"/>
  <c r="E1174" i="1" s="1"/>
  <c r="A1173" i="1"/>
  <c r="E1173" i="1" s="1"/>
  <c r="A1172" i="1"/>
  <c r="E1172" i="1"/>
  <c r="A1171" i="1"/>
  <c r="E1171" i="1" s="1"/>
  <c r="A1170" i="1"/>
  <c r="E1170" i="1"/>
  <c r="A1169" i="1"/>
  <c r="E1169" i="1" s="1"/>
  <c r="A1168" i="1"/>
  <c r="E1168" i="1"/>
  <c r="A1167" i="1"/>
  <c r="E1167" i="1" s="1"/>
  <c r="A1166" i="1"/>
  <c r="E1166" i="1"/>
  <c r="A1165" i="1"/>
  <c r="E1165" i="1" s="1"/>
  <c r="A1164" i="1"/>
  <c r="E1164" i="1" s="1"/>
  <c r="A1163" i="1"/>
  <c r="E1163" i="1" s="1"/>
  <c r="A1162" i="1"/>
  <c r="E1162" i="1" s="1"/>
  <c r="A1161" i="1"/>
  <c r="E1161" i="1" s="1"/>
  <c r="A1160" i="1"/>
  <c r="E1160" i="1" s="1"/>
  <c r="A1159" i="1"/>
  <c r="E1159" i="1" s="1"/>
  <c r="A1158" i="1"/>
  <c r="E1158" i="1" s="1"/>
  <c r="A1157" i="1"/>
  <c r="E1157" i="1" s="1"/>
  <c r="A1156" i="1"/>
  <c r="E1156" i="1"/>
  <c r="A1155" i="1"/>
  <c r="E1155" i="1" s="1"/>
  <c r="A1154" i="1"/>
  <c r="E1154" i="1"/>
  <c r="A1153" i="1"/>
  <c r="E1153" i="1" s="1"/>
  <c r="A1152" i="1"/>
  <c r="E1152" i="1"/>
  <c r="A1151" i="1"/>
  <c r="E1151" i="1" s="1"/>
  <c r="A1150" i="1"/>
  <c r="E1150" i="1"/>
  <c r="A1149" i="1"/>
  <c r="E1149" i="1" s="1"/>
  <c r="A1148" i="1"/>
  <c r="E1148" i="1" s="1"/>
  <c r="A1147" i="1"/>
  <c r="E1147" i="1" s="1"/>
  <c r="A1146" i="1"/>
  <c r="E1146" i="1" s="1"/>
  <c r="A1145" i="1"/>
  <c r="E1145" i="1" s="1"/>
  <c r="A1144" i="1"/>
  <c r="E1144" i="1" s="1"/>
  <c r="A1143" i="1"/>
  <c r="E1143" i="1" s="1"/>
  <c r="A1142" i="1"/>
  <c r="E1142" i="1" s="1"/>
  <c r="A1141" i="1"/>
  <c r="E1141" i="1" s="1"/>
  <c r="A1140" i="1"/>
  <c r="E1140" i="1"/>
  <c r="A1139" i="1"/>
  <c r="E1139" i="1" s="1"/>
  <c r="A1138" i="1"/>
  <c r="E1138" i="1"/>
  <c r="A1137" i="1"/>
  <c r="E1137" i="1" s="1"/>
  <c r="A1136" i="1"/>
  <c r="E1136" i="1"/>
  <c r="A1135" i="1"/>
  <c r="E1135" i="1" s="1"/>
  <c r="A1134" i="1"/>
  <c r="E1134" i="1"/>
  <c r="A1133" i="1"/>
  <c r="E1133" i="1" s="1"/>
  <c r="A1132" i="1"/>
  <c r="E1132" i="1" s="1"/>
  <c r="A1131" i="1"/>
  <c r="E1131" i="1" s="1"/>
  <c r="A1130" i="1"/>
  <c r="E1130" i="1" s="1"/>
  <c r="A1129" i="1"/>
  <c r="E1129" i="1" s="1"/>
  <c r="A1128" i="1"/>
  <c r="E1128" i="1" s="1"/>
  <c r="A1127" i="1"/>
  <c r="E1127" i="1" s="1"/>
  <c r="A1126" i="1"/>
  <c r="E1126" i="1" s="1"/>
  <c r="A1125" i="1"/>
  <c r="E1125" i="1" s="1"/>
  <c r="A1124" i="1"/>
  <c r="E1124" i="1"/>
  <c r="A1123" i="1"/>
  <c r="E1123" i="1" s="1"/>
  <c r="A1122" i="1"/>
  <c r="E1122" i="1"/>
  <c r="A1121" i="1"/>
  <c r="E1121" i="1" s="1"/>
  <c r="A1120" i="1"/>
  <c r="E1120" i="1"/>
  <c r="A1119" i="1"/>
  <c r="E1119" i="1" s="1"/>
  <c r="A1118" i="1"/>
  <c r="E1118" i="1"/>
  <c r="A1117" i="1"/>
  <c r="E1117" i="1" s="1"/>
  <c r="A1116" i="1"/>
  <c r="E1116" i="1" s="1"/>
  <c r="A1115" i="1"/>
  <c r="E1115" i="1" s="1"/>
  <c r="A1114" i="1"/>
  <c r="E1114" i="1" s="1"/>
  <c r="A1113" i="1"/>
  <c r="E1113" i="1" s="1"/>
  <c r="A1112" i="1"/>
  <c r="E1112" i="1" s="1"/>
  <c r="A1111" i="1"/>
  <c r="E1111" i="1" s="1"/>
  <c r="A1110" i="1"/>
  <c r="E1110" i="1" s="1"/>
  <c r="A1109" i="1"/>
  <c r="E1109" i="1" s="1"/>
  <c r="A1108" i="1"/>
  <c r="E1108" i="1"/>
  <c r="A1107" i="1"/>
  <c r="E1107" i="1" s="1"/>
  <c r="A1106" i="1"/>
  <c r="E1106" i="1"/>
  <c r="A1105" i="1"/>
  <c r="E1105" i="1" s="1"/>
  <c r="A1104" i="1"/>
  <c r="E1104" i="1"/>
  <c r="A1103" i="1"/>
  <c r="E1103" i="1" s="1"/>
  <c r="A1102" i="1"/>
  <c r="E1102" i="1"/>
  <c r="A1101" i="1"/>
  <c r="E1101" i="1" s="1"/>
  <c r="A1100" i="1"/>
  <c r="E1100" i="1" s="1"/>
  <c r="A1099" i="1"/>
  <c r="E1099" i="1" s="1"/>
  <c r="A1098" i="1"/>
  <c r="E1098" i="1" s="1"/>
  <c r="A1097" i="1"/>
  <c r="E1097" i="1" s="1"/>
  <c r="A1096" i="1"/>
  <c r="E1096" i="1" s="1"/>
  <c r="A1095" i="1"/>
  <c r="E1095" i="1" s="1"/>
  <c r="A1094" i="1"/>
  <c r="E1094" i="1" s="1"/>
  <c r="A1093" i="1"/>
  <c r="E1093" i="1" s="1"/>
  <c r="A1092" i="1"/>
  <c r="E1092" i="1"/>
  <c r="A1091" i="1"/>
  <c r="E1091" i="1" s="1"/>
  <c r="A1090" i="1"/>
  <c r="E1090" i="1"/>
  <c r="A1089" i="1"/>
  <c r="E1089" i="1" s="1"/>
  <c r="A1088" i="1"/>
  <c r="E1088" i="1"/>
  <c r="A1087" i="1"/>
  <c r="E1087" i="1" s="1"/>
  <c r="A1086" i="1"/>
  <c r="E1086" i="1"/>
  <c r="A1085" i="1"/>
  <c r="E1085" i="1" s="1"/>
  <c r="A1084" i="1"/>
  <c r="E1084" i="1" s="1"/>
  <c r="A1083" i="1"/>
  <c r="E1083" i="1" s="1"/>
  <c r="A1082" i="1"/>
  <c r="E1082" i="1" s="1"/>
  <c r="A1081" i="1"/>
  <c r="E1081" i="1" s="1"/>
  <c r="A1080" i="1"/>
  <c r="E1080" i="1" s="1"/>
  <c r="A1079" i="1"/>
  <c r="E1079" i="1" s="1"/>
  <c r="A1078" i="1"/>
  <c r="E1078" i="1" s="1"/>
  <c r="A1077" i="1"/>
  <c r="E1077" i="1" s="1"/>
  <c r="A1076" i="1"/>
  <c r="E1076" i="1"/>
  <c r="A1075" i="1"/>
  <c r="E1075" i="1" s="1"/>
  <c r="A1074" i="1"/>
  <c r="E1074" i="1"/>
  <c r="A1073" i="1"/>
  <c r="E1073" i="1" s="1"/>
  <c r="A1072" i="1"/>
  <c r="E1072" i="1"/>
  <c r="A1071" i="1"/>
  <c r="E1071" i="1" s="1"/>
  <c r="A1070" i="1"/>
  <c r="E1070" i="1"/>
  <c r="A1069" i="1"/>
  <c r="E1069" i="1" s="1"/>
  <c r="A1068" i="1"/>
  <c r="E1068" i="1" s="1"/>
  <c r="A1067" i="1"/>
  <c r="E1067" i="1" s="1"/>
  <c r="A1066" i="1"/>
  <c r="E1066" i="1" s="1"/>
  <c r="A1065" i="1"/>
  <c r="E1065" i="1" s="1"/>
  <c r="A1064" i="1"/>
  <c r="E1064" i="1" s="1"/>
  <c r="A1063" i="1"/>
  <c r="E1063" i="1" s="1"/>
  <c r="A1062" i="1"/>
  <c r="E1062" i="1" s="1"/>
  <c r="A1061" i="1"/>
  <c r="E1061" i="1" s="1"/>
  <c r="A1060" i="1"/>
  <c r="E1060" i="1"/>
  <c r="A1059" i="1"/>
  <c r="E1059" i="1" s="1"/>
  <c r="A1058" i="1"/>
  <c r="E1058" i="1"/>
  <c r="A1057" i="1"/>
  <c r="E1057" i="1" s="1"/>
  <c r="A1056" i="1"/>
  <c r="E1056" i="1"/>
  <c r="A1055" i="1"/>
  <c r="E1055" i="1" s="1"/>
  <c r="A1054" i="1"/>
  <c r="E1054" i="1"/>
  <c r="A1053" i="1"/>
  <c r="E1053" i="1" s="1"/>
  <c r="A1052" i="1"/>
  <c r="E1052" i="1" s="1"/>
  <c r="A1051" i="1"/>
  <c r="E1051" i="1" s="1"/>
  <c r="A1050" i="1"/>
  <c r="E1050" i="1" s="1"/>
  <c r="A1049" i="1"/>
  <c r="E1049" i="1" s="1"/>
  <c r="A1048" i="1"/>
  <c r="E1048" i="1" s="1"/>
  <c r="A1047" i="1"/>
  <c r="E1047" i="1" s="1"/>
  <c r="A1046" i="1"/>
  <c r="E1046" i="1" s="1"/>
  <c r="A1045" i="1"/>
  <c r="E1045" i="1" s="1"/>
  <c r="A1044" i="1"/>
  <c r="E1044" i="1"/>
  <c r="A1043" i="1"/>
  <c r="E1043" i="1" s="1"/>
  <c r="A1042" i="1"/>
  <c r="E1042" i="1"/>
  <c r="A1041" i="1"/>
  <c r="E1041" i="1" s="1"/>
  <c r="A1040" i="1"/>
  <c r="E1040" i="1"/>
  <c r="A1039" i="1"/>
  <c r="E1039" i="1" s="1"/>
  <c r="A1038" i="1"/>
  <c r="E1038" i="1"/>
  <c r="A1037" i="1"/>
  <c r="E1037" i="1" s="1"/>
  <c r="A1036" i="1"/>
  <c r="E1036" i="1" s="1"/>
  <c r="A1035" i="1"/>
  <c r="E1035" i="1" s="1"/>
  <c r="A1034" i="1"/>
  <c r="E1034" i="1" s="1"/>
  <c r="A1033" i="1"/>
  <c r="E1033" i="1" s="1"/>
  <c r="A1032" i="1"/>
  <c r="E1032" i="1" s="1"/>
  <c r="A1031" i="1"/>
  <c r="E1031" i="1" s="1"/>
  <c r="A1030" i="1"/>
  <c r="E1030" i="1" s="1"/>
  <c r="A1029" i="1"/>
  <c r="E1029" i="1" s="1"/>
  <c r="A1028" i="1"/>
  <c r="E1028" i="1"/>
  <c r="A1027" i="1"/>
  <c r="E1027" i="1" s="1"/>
  <c r="A1026" i="1"/>
  <c r="E1026" i="1"/>
  <c r="A1025" i="1"/>
  <c r="E1025" i="1" s="1"/>
  <c r="A1024" i="1"/>
  <c r="E1024" i="1"/>
  <c r="A1023" i="1"/>
  <c r="E1023" i="1" s="1"/>
  <c r="A1022" i="1"/>
  <c r="E1022" i="1"/>
  <c r="A1021" i="1"/>
  <c r="E1021" i="1" s="1"/>
  <c r="A1020" i="1"/>
  <c r="E1020" i="1" s="1"/>
  <c r="A1019" i="1"/>
  <c r="E1019" i="1" s="1"/>
  <c r="A1018" i="1"/>
  <c r="E1018" i="1" s="1"/>
  <c r="A1017" i="1"/>
  <c r="E1017" i="1" s="1"/>
  <c r="A1016" i="1"/>
  <c r="E1016" i="1" s="1"/>
  <c r="A1015" i="1"/>
  <c r="E1015" i="1" s="1"/>
  <c r="A1014" i="1"/>
  <c r="E1014" i="1" s="1"/>
  <c r="A1013" i="1"/>
  <c r="E1013" i="1" s="1"/>
  <c r="A1012" i="1"/>
  <c r="E1012" i="1"/>
  <c r="A1011" i="1"/>
  <c r="E1011" i="1" s="1"/>
  <c r="A1010" i="1"/>
  <c r="E1010" i="1"/>
  <c r="A1009" i="1"/>
  <c r="E1009" i="1" s="1"/>
  <c r="A1008" i="1"/>
  <c r="E1008" i="1"/>
  <c r="A1007" i="1"/>
  <c r="E1007" i="1" s="1"/>
  <c r="A1006" i="1"/>
  <c r="E1006" i="1"/>
  <c r="A1005" i="1"/>
  <c r="E1005" i="1" s="1"/>
  <c r="A1004" i="1"/>
  <c r="E1004" i="1" s="1"/>
  <c r="A1003" i="1"/>
  <c r="E1003" i="1" s="1"/>
  <c r="A1002" i="1"/>
  <c r="E1002" i="1" s="1"/>
  <c r="A1001" i="1"/>
  <c r="E1001" i="1" s="1"/>
  <c r="A1000" i="1"/>
  <c r="E1000" i="1" s="1"/>
  <c r="A999" i="1"/>
  <c r="E999" i="1" s="1"/>
  <c r="A998" i="1"/>
  <c r="E998" i="1" s="1"/>
  <c r="A997" i="1"/>
  <c r="E997" i="1" s="1"/>
  <c r="A996" i="1"/>
  <c r="E996" i="1"/>
  <c r="A995" i="1"/>
  <c r="E995" i="1" s="1"/>
  <c r="A994" i="1"/>
  <c r="E994" i="1"/>
  <c r="A993" i="1"/>
  <c r="E993" i="1" s="1"/>
  <c r="A992" i="1"/>
  <c r="E992" i="1"/>
  <c r="A991" i="1"/>
  <c r="E991" i="1" s="1"/>
  <c r="A990" i="1"/>
  <c r="E990" i="1"/>
  <c r="A989" i="1"/>
  <c r="E989" i="1" s="1"/>
  <c r="A988" i="1"/>
  <c r="E988" i="1" s="1"/>
  <c r="A987" i="1"/>
  <c r="E987" i="1" s="1"/>
  <c r="A986" i="1"/>
  <c r="E986" i="1" s="1"/>
  <c r="A985" i="1"/>
  <c r="E985" i="1" s="1"/>
  <c r="A984" i="1"/>
  <c r="E984" i="1" s="1"/>
  <c r="A983" i="1"/>
  <c r="E983" i="1" s="1"/>
  <c r="A982" i="1"/>
  <c r="E982" i="1" s="1"/>
  <c r="A981" i="1"/>
  <c r="E981" i="1" s="1"/>
  <c r="A980" i="1"/>
  <c r="E980" i="1"/>
  <c r="A979" i="1"/>
  <c r="E979" i="1" s="1"/>
  <c r="A978" i="1"/>
  <c r="E978" i="1"/>
  <c r="A977" i="1"/>
  <c r="E977" i="1" s="1"/>
  <c r="A976" i="1"/>
  <c r="E976" i="1"/>
  <c r="A975" i="1"/>
  <c r="E975" i="1" s="1"/>
  <c r="A974" i="1"/>
  <c r="E974" i="1"/>
  <c r="A973" i="1"/>
  <c r="E973" i="1" s="1"/>
  <c r="A972" i="1"/>
  <c r="E972" i="1" s="1"/>
  <c r="A971" i="1"/>
  <c r="E971" i="1" s="1"/>
  <c r="A970" i="1"/>
  <c r="E970" i="1" s="1"/>
  <c r="A969" i="1"/>
  <c r="E969" i="1" s="1"/>
  <c r="A968" i="1"/>
  <c r="E968" i="1" s="1"/>
  <c r="A967" i="1"/>
  <c r="E967" i="1" s="1"/>
  <c r="A966" i="1"/>
  <c r="E966" i="1" s="1"/>
  <c r="A965" i="1"/>
  <c r="E965" i="1" s="1"/>
  <c r="A964" i="1"/>
  <c r="E964" i="1"/>
  <c r="A963" i="1"/>
  <c r="E963" i="1" s="1"/>
  <c r="A962" i="1"/>
  <c r="E962" i="1"/>
  <c r="A961" i="1"/>
  <c r="E961" i="1" s="1"/>
  <c r="A960" i="1"/>
  <c r="E960" i="1"/>
  <c r="A959" i="1"/>
  <c r="E959" i="1" s="1"/>
  <c r="A958" i="1"/>
  <c r="E958" i="1"/>
  <c r="A957" i="1"/>
  <c r="E957" i="1" s="1"/>
  <c r="A956" i="1"/>
  <c r="E956" i="1" s="1"/>
  <c r="A955" i="1"/>
  <c r="E955" i="1" s="1"/>
  <c r="A954" i="1"/>
  <c r="E954" i="1" s="1"/>
  <c r="A953" i="1"/>
  <c r="E953" i="1" s="1"/>
  <c r="A952" i="1"/>
  <c r="E952" i="1" s="1"/>
  <c r="A951" i="1"/>
  <c r="E951" i="1" s="1"/>
  <c r="A950" i="1"/>
  <c r="E950" i="1" s="1"/>
  <c r="A949" i="1"/>
  <c r="E949" i="1" s="1"/>
  <c r="A948" i="1"/>
  <c r="E948" i="1"/>
  <c r="A947" i="1"/>
  <c r="E947" i="1" s="1"/>
  <c r="A946" i="1"/>
  <c r="E946" i="1"/>
  <c r="A945" i="1"/>
  <c r="E945" i="1" s="1"/>
  <c r="A944" i="1"/>
  <c r="E944" i="1"/>
  <c r="A943" i="1"/>
  <c r="E943" i="1" s="1"/>
  <c r="A942" i="1"/>
  <c r="E942" i="1"/>
  <c r="A941" i="1"/>
  <c r="E941" i="1" s="1"/>
  <c r="A940" i="1"/>
  <c r="E940" i="1" s="1"/>
  <c r="A939" i="1"/>
  <c r="E939" i="1" s="1"/>
  <c r="A938" i="1"/>
  <c r="E938" i="1" s="1"/>
  <c r="A937" i="1"/>
  <c r="E937" i="1" s="1"/>
  <c r="A936" i="1"/>
  <c r="E936" i="1" s="1"/>
  <c r="A935" i="1"/>
  <c r="E935" i="1" s="1"/>
  <c r="A934" i="1"/>
  <c r="E934" i="1" s="1"/>
  <c r="A933" i="1"/>
  <c r="E933" i="1" s="1"/>
  <c r="A932" i="1"/>
  <c r="E932" i="1"/>
  <c r="A931" i="1"/>
  <c r="E931" i="1" s="1"/>
  <c r="A930" i="1"/>
  <c r="E930" i="1"/>
  <c r="A929" i="1"/>
  <c r="E929" i="1" s="1"/>
  <c r="A928" i="1"/>
  <c r="E928" i="1"/>
  <c r="A927" i="1"/>
  <c r="E927" i="1" s="1"/>
  <c r="A926" i="1"/>
  <c r="E926" i="1"/>
  <c r="A925" i="1"/>
  <c r="E925" i="1" s="1"/>
  <c r="A924" i="1"/>
  <c r="E924" i="1" s="1"/>
  <c r="A923" i="1"/>
  <c r="E923" i="1" s="1"/>
  <c r="A922" i="1"/>
  <c r="E922" i="1" s="1"/>
  <c r="A921" i="1"/>
  <c r="E921" i="1" s="1"/>
  <c r="A920" i="1"/>
  <c r="E920" i="1" s="1"/>
  <c r="A919" i="1"/>
  <c r="E919" i="1" s="1"/>
  <c r="A918" i="1"/>
  <c r="E918" i="1" s="1"/>
  <c r="A917" i="1"/>
  <c r="E917" i="1" s="1"/>
  <c r="A916" i="1"/>
  <c r="E916" i="1"/>
  <c r="A915" i="1"/>
  <c r="E915" i="1" s="1"/>
  <c r="A914" i="1"/>
  <c r="E914" i="1"/>
  <c r="A913" i="1"/>
  <c r="E913" i="1" s="1"/>
  <c r="A912" i="1"/>
  <c r="E912" i="1"/>
  <c r="A911" i="1"/>
  <c r="E911" i="1" s="1"/>
  <c r="A910" i="1"/>
  <c r="E910" i="1"/>
  <c r="A909" i="1"/>
  <c r="E909" i="1" s="1"/>
  <c r="A908" i="1"/>
  <c r="E908" i="1" s="1"/>
  <c r="A907" i="1"/>
  <c r="E907" i="1" s="1"/>
  <c r="A906" i="1"/>
  <c r="E906" i="1" s="1"/>
  <c r="A905" i="1"/>
  <c r="E905" i="1" s="1"/>
  <c r="A904" i="1"/>
  <c r="E904" i="1" s="1"/>
  <c r="A903" i="1"/>
  <c r="E903" i="1" s="1"/>
  <c r="A902" i="1"/>
  <c r="E902" i="1" s="1"/>
  <c r="A901" i="1"/>
  <c r="E901" i="1" s="1"/>
  <c r="A900" i="1"/>
  <c r="E900" i="1"/>
  <c r="A899" i="1"/>
  <c r="E899" i="1" s="1"/>
  <c r="A898" i="1"/>
  <c r="E898" i="1"/>
  <c r="A897" i="1"/>
  <c r="E897" i="1" s="1"/>
  <c r="A896" i="1"/>
  <c r="E896" i="1"/>
  <c r="A895" i="1"/>
  <c r="E895" i="1" s="1"/>
  <c r="A894" i="1"/>
  <c r="E894" i="1"/>
  <c r="A893" i="1"/>
  <c r="E893" i="1" s="1"/>
  <c r="A892" i="1"/>
  <c r="E892" i="1" s="1"/>
  <c r="A891" i="1"/>
  <c r="E891" i="1" s="1"/>
  <c r="A890" i="1"/>
  <c r="E890" i="1" s="1"/>
  <c r="A889" i="1"/>
  <c r="E889" i="1" s="1"/>
  <c r="A888" i="1"/>
  <c r="E888" i="1" s="1"/>
  <c r="A887" i="1"/>
  <c r="E887" i="1" s="1"/>
  <c r="A886" i="1"/>
  <c r="E886" i="1" s="1"/>
  <c r="A885" i="1"/>
  <c r="E885" i="1" s="1"/>
  <c r="A884" i="1"/>
  <c r="E884" i="1"/>
  <c r="A883" i="1"/>
  <c r="E883" i="1" s="1"/>
  <c r="A882" i="1"/>
  <c r="E882" i="1"/>
  <c r="A881" i="1"/>
  <c r="E881" i="1" s="1"/>
  <c r="A880" i="1"/>
  <c r="E880" i="1"/>
  <c r="A879" i="1"/>
  <c r="E879" i="1" s="1"/>
  <c r="A878" i="1"/>
  <c r="E878" i="1"/>
  <c r="A877" i="1"/>
  <c r="E877" i="1" s="1"/>
  <c r="A876" i="1"/>
  <c r="E876" i="1" s="1"/>
  <c r="A875" i="1"/>
  <c r="E875" i="1" s="1"/>
  <c r="A874" i="1"/>
  <c r="E874" i="1" s="1"/>
  <c r="A873" i="1"/>
  <c r="E873" i="1" s="1"/>
  <c r="A872" i="1"/>
  <c r="E872" i="1" s="1"/>
  <c r="A871" i="1"/>
  <c r="E871" i="1" s="1"/>
  <c r="A870" i="1"/>
  <c r="E870" i="1" s="1"/>
  <c r="A869" i="1"/>
  <c r="E869" i="1" s="1"/>
  <c r="A868" i="1"/>
  <c r="E868" i="1"/>
  <c r="A867" i="1"/>
  <c r="E867" i="1" s="1"/>
  <c r="A866" i="1"/>
  <c r="E866" i="1"/>
  <c r="A865" i="1"/>
  <c r="E865" i="1" s="1"/>
  <c r="A864" i="1"/>
  <c r="E864" i="1"/>
  <c r="A863" i="1"/>
  <c r="E863" i="1" s="1"/>
  <c r="A862" i="1"/>
  <c r="E862" i="1"/>
  <c r="A861" i="1"/>
  <c r="E861" i="1" s="1"/>
  <c r="A860" i="1"/>
  <c r="E860" i="1" s="1"/>
  <c r="A859" i="1"/>
  <c r="E859" i="1" s="1"/>
  <c r="A858" i="1"/>
  <c r="E858" i="1" s="1"/>
  <c r="A857" i="1"/>
  <c r="E857" i="1" s="1"/>
  <c r="A856" i="1"/>
  <c r="E856" i="1" s="1"/>
  <c r="A855" i="1"/>
  <c r="E855" i="1" s="1"/>
  <c r="A854" i="1"/>
  <c r="E854" i="1" s="1"/>
  <c r="A853" i="1"/>
  <c r="E853" i="1" s="1"/>
  <c r="A852" i="1"/>
  <c r="E852" i="1"/>
  <c r="A851" i="1"/>
  <c r="E851" i="1" s="1"/>
  <c r="A850" i="1"/>
  <c r="E850" i="1"/>
  <c r="A849" i="1"/>
  <c r="E849" i="1" s="1"/>
  <c r="A848" i="1"/>
  <c r="E848" i="1"/>
  <c r="A847" i="1"/>
  <c r="E847" i="1" s="1"/>
  <c r="A846" i="1"/>
  <c r="E846" i="1"/>
  <c r="A845" i="1"/>
  <c r="E845" i="1" s="1"/>
  <c r="A844" i="1"/>
  <c r="E844" i="1" s="1"/>
  <c r="A843" i="1"/>
  <c r="E843" i="1" s="1"/>
  <c r="A842" i="1"/>
  <c r="E842" i="1" s="1"/>
  <c r="A841" i="1"/>
  <c r="E841" i="1" s="1"/>
  <c r="A840" i="1"/>
  <c r="E840" i="1" s="1"/>
  <c r="A839" i="1"/>
  <c r="E839" i="1" s="1"/>
  <c r="A838" i="1"/>
  <c r="E838" i="1" s="1"/>
  <c r="A837" i="1"/>
  <c r="E837" i="1" s="1"/>
  <c r="A836" i="1"/>
  <c r="E836" i="1"/>
  <c r="A835" i="1"/>
  <c r="E835" i="1" s="1"/>
  <c r="A834" i="1"/>
  <c r="E834" i="1"/>
  <c r="A833" i="1"/>
  <c r="E833" i="1" s="1"/>
  <c r="A832" i="1"/>
  <c r="E832" i="1"/>
  <c r="A831" i="1"/>
  <c r="E831" i="1" s="1"/>
  <c r="A830" i="1"/>
  <c r="E830" i="1"/>
  <c r="A829" i="1"/>
  <c r="E829" i="1" s="1"/>
  <c r="A828" i="1"/>
  <c r="E828" i="1" s="1"/>
  <c r="A827" i="1"/>
  <c r="E827" i="1" s="1"/>
  <c r="A826" i="1"/>
  <c r="E826" i="1" s="1"/>
  <c r="A825" i="1"/>
  <c r="E825" i="1" s="1"/>
  <c r="A824" i="1"/>
  <c r="E824" i="1" s="1"/>
  <c r="A823" i="1"/>
  <c r="E823" i="1" s="1"/>
  <c r="A822" i="1"/>
  <c r="E822" i="1" s="1"/>
  <c r="A821" i="1"/>
  <c r="E821" i="1" s="1"/>
  <c r="A820" i="1"/>
  <c r="E820" i="1"/>
  <c r="A819" i="1"/>
  <c r="E819" i="1" s="1"/>
  <c r="A818" i="1"/>
  <c r="E818" i="1"/>
  <c r="A817" i="1"/>
  <c r="E817" i="1" s="1"/>
  <c r="A816" i="1"/>
  <c r="E816" i="1"/>
  <c r="A815" i="1"/>
  <c r="E815" i="1" s="1"/>
  <c r="A814" i="1"/>
  <c r="E814" i="1"/>
  <c r="A813" i="1"/>
  <c r="E813" i="1" s="1"/>
  <c r="A812" i="1"/>
  <c r="E812" i="1" s="1"/>
  <c r="A811" i="1"/>
  <c r="E811" i="1" s="1"/>
  <c r="A810" i="1"/>
  <c r="E810" i="1" s="1"/>
  <c r="A809" i="1"/>
  <c r="E809" i="1" s="1"/>
  <c r="A808" i="1"/>
  <c r="E808" i="1" s="1"/>
  <c r="A807" i="1"/>
  <c r="E807" i="1" s="1"/>
  <c r="A806" i="1"/>
  <c r="E806" i="1" s="1"/>
  <c r="A805" i="1"/>
  <c r="E805" i="1" s="1"/>
  <c r="A804" i="1"/>
  <c r="E804" i="1"/>
  <c r="A803" i="1"/>
  <c r="E803" i="1" s="1"/>
  <c r="A802" i="1"/>
  <c r="E802" i="1"/>
  <c r="A801" i="1"/>
  <c r="E801" i="1" s="1"/>
  <c r="A800" i="1"/>
  <c r="E800" i="1"/>
  <c r="A799" i="1"/>
  <c r="E799" i="1" s="1"/>
  <c r="A798" i="1"/>
  <c r="E798" i="1"/>
  <c r="A797" i="1"/>
  <c r="E797" i="1" s="1"/>
  <c r="A796" i="1"/>
  <c r="E796" i="1" s="1"/>
  <c r="A795" i="1"/>
  <c r="E795" i="1" s="1"/>
  <c r="A794" i="1"/>
  <c r="E794" i="1" s="1"/>
  <c r="A793" i="1"/>
  <c r="E793" i="1" s="1"/>
  <c r="A792" i="1"/>
  <c r="E792" i="1" s="1"/>
  <c r="A791" i="1"/>
  <c r="E791" i="1" s="1"/>
  <c r="A790" i="1"/>
  <c r="E790" i="1" s="1"/>
  <c r="A789" i="1"/>
  <c r="E789" i="1" s="1"/>
  <c r="A788" i="1"/>
  <c r="E788" i="1"/>
  <c r="A787" i="1"/>
  <c r="E787" i="1" s="1"/>
  <c r="A786" i="1"/>
  <c r="E786" i="1"/>
  <c r="A785" i="1"/>
  <c r="E785" i="1" s="1"/>
  <c r="A784" i="1"/>
  <c r="E784" i="1"/>
  <c r="A783" i="1"/>
  <c r="E783" i="1" s="1"/>
  <c r="A782" i="1"/>
  <c r="E782" i="1"/>
  <c r="A781" i="1"/>
  <c r="E781" i="1" s="1"/>
  <c r="A780" i="1"/>
  <c r="E780" i="1" s="1"/>
  <c r="A779" i="1"/>
  <c r="E779" i="1" s="1"/>
  <c r="A778" i="1"/>
  <c r="E778" i="1" s="1"/>
  <c r="A777" i="1"/>
  <c r="E777" i="1" s="1"/>
  <c r="A776" i="1"/>
  <c r="E776" i="1" s="1"/>
  <c r="A775" i="1"/>
  <c r="E775" i="1" s="1"/>
  <c r="A774" i="1"/>
  <c r="E774" i="1" s="1"/>
  <c r="A773" i="1"/>
  <c r="E773" i="1" s="1"/>
  <c r="A772" i="1"/>
  <c r="E772" i="1"/>
  <c r="A771" i="1"/>
  <c r="E771" i="1" s="1"/>
  <c r="A770" i="1"/>
  <c r="E770" i="1"/>
  <c r="A769" i="1"/>
  <c r="E769" i="1" s="1"/>
  <c r="A768" i="1"/>
  <c r="E768" i="1"/>
  <c r="A767" i="1"/>
  <c r="E767" i="1" s="1"/>
  <c r="A766" i="1"/>
  <c r="E766" i="1"/>
  <c r="A765" i="1"/>
  <c r="E765" i="1" s="1"/>
  <c r="A764" i="1"/>
  <c r="E764" i="1" s="1"/>
  <c r="A763" i="1"/>
  <c r="E763" i="1" s="1"/>
  <c r="A762" i="1"/>
  <c r="E762" i="1" s="1"/>
  <c r="A761" i="1"/>
  <c r="E761" i="1" s="1"/>
  <c r="A760" i="1"/>
  <c r="E760" i="1" s="1"/>
  <c r="A759" i="1"/>
  <c r="E759" i="1" s="1"/>
  <c r="A758" i="1"/>
  <c r="E758" i="1"/>
  <c r="A757" i="1"/>
  <c r="E757" i="1" s="1"/>
  <c r="A756" i="1"/>
  <c r="E756" i="1"/>
  <c r="A755" i="1"/>
  <c r="E755" i="1" s="1"/>
  <c r="A754" i="1"/>
  <c r="E754" i="1"/>
  <c r="A753" i="1"/>
  <c r="E753" i="1" s="1"/>
  <c r="A752" i="1"/>
  <c r="E752" i="1" s="1"/>
  <c r="A751" i="1"/>
  <c r="E751" i="1" s="1"/>
  <c r="A750" i="1"/>
  <c r="E750" i="1"/>
  <c r="A749" i="1"/>
  <c r="E749" i="1" s="1"/>
  <c r="A748" i="1"/>
  <c r="E748" i="1" s="1"/>
  <c r="A747" i="1"/>
  <c r="E747" i="1" s="1"/>
  <c r="A746" i="1"/>
  <c r="E746" i="1" s="1"/>
  <c r="A745" i="1"/>
  <c r="E745" i="1" s="1"/>
  <c r="A744" i="1"/>
  <c r="E744" i="1" s="1"/>
  <c r="A743" i="1"/>
  <c r="E743" i="1" s="1"/>
  <c r="A742" i="1"/>
  <c r="E742" i="1"/>
  <c r="A741" i="1"/>
  <c r="E741" i="1" s="1"/>
  <c r="A740" i="1"/>
  <c r="E740" i="1"/>
  <c r="A739" i="1"/>
  <c r="E739" i="1" s="1"/>
  <c r="A738" i="1"/>
  <c r="E738" i="1"/>
  <c r="A737" i="1"/>
  <c r="E737" i="1" s="1"/>
  <c r="A736" i="1"/>
  <c r="E736" i="1" s="1"/>
  <c r="A735" i="1"/>
  <c r="E735" i="1" s="1"/>
  <c r="A734" i="1"/>
  <c r="E734" i="1"/>
  <c r="A733" i="1"/>
  <c r="E733" i="1" s="1"/>
  <c r="A732" i="1"/>
  <c r="E732" i="1" s="1"/>
  <c r="A731" i="1"/>
  <c r="E731" i="1" s="1"/>
  <c r="A730" i="1"/>
  <c r="E730" i="1" s="1"/>
  <c r="A729" i="1"/>
  <c r="E729" i="1" s="1"/>
  <c r="A728" i="1"/>
  <c r="E728" i="1" s="1"/>
  <c r="A727" i="1"/>
  <c r="E727" i="1" s="1"/>
  <c r="A726" i="1"/>
  <c r="E726" i="1"/>
  <c r="A725" i="1"/>
  <c r="E725" i="1" s="1"/>
  <c r="A724" i="1"/>
  <c r="E724" i="1"/>
  <c r="A723" i="1"/>
  <c r="E723" i="1" s="1"/>
  <c r="A722" i="1"/>
  <c r="E722" i="1"/>
  <c r="A721" i="1"/>
  <c r="E721" i="1" s="1"/>
  <c r="A720" i="1"/>
  <c r="E720" i="1" s="1"/>
  <c r="A719" i="1"/>
  <c r="E719" i="1" s="1"/>
  <c r="A718" i="1"/>
  <c r="E718" i="1"/>
  <c r="A717" i="1"/>
  <c r="E717" i="1" s="1"/>
  <c r="A716" i="1"/>
  <c r="E716" i="1" s="1"/>
  <c r="A715" i="1"/>
  <c r="E715" i="1" s="1"/>
  <c r="A714" i="1"/>
  <c r="E714" i="1" s="1"/>
  <c r="A713" i="1"/>
  <c r="E713" i="1" s="1"/>
  <c r="A712" i="1"/>
  <c r="E712" i="1" s="1"/>
  <c r="A711" i="1"/>
  <c r="E711" i="1" s="1"/>
  <c r="A710" i="1"/>
  <c r="E710" i="1"/>
  <c r="A709" i="1"/>
  <c r="E709" i="1" s="1"/>
  <c r="A708" i="1"/>
  <c r="E708" i="1"/>
  <c r="A707" i="1"/>
  <c r="E707" i="1" s="1"/>
  <c r="A706" i="1"/>
  <c r="E706" i="1"/>
  <c r="A705" i="1"/>
  <c r="E705" i="1" s="1"/>
  <c r="A704" i="1"/>
  <c r="E704" i="1" s="1"/>
  <c r="A703" i="1"/>
  <c r="E703" i="1" s="1"/>
  <c r="A702" i="1"/>
  <c r="E702" i="1"/>
  <c r="A701" i="1"/>
  <c r="E701" i="1" s="1"/>
  <c r="A700" i="1"/>
  <c r="E700" i="1" s="1"/>
  <c r="A699" i="1"/>
  <c r="E699" i="1" s="1"/>
  <c r="A698" i="1"/>
  <c r="E698" i="1" s="1"/>
  <c r="A697" i="1"/>
  <c r="E697" i="1" s="1"/>
  <c r="A696" i="1"/>
  <c r="E696" i="1" s="1"/>
  <c r="A695" i="1"/>
  <c r="E695" i="1" s="1"/>
  <c r="A694" i="1"/>
  <c r="E694" i="1"/>
  <c r="A693" i="1"/>
  <c r="E693" i="1" s="1"/>
  <c r="A692" i="1"/>
  <c r="E692" i="1"/>
  <c r="A691" i="1"/>
  <c r="E691" i="1" s="1"/>
  <c r="A690" i="1"/>
  <c r="E690" i="1"/>
  <c r="A689" i="1"/>
  <c r="E689" i="1" s="1"/>
  <c r="A688" i="1"/>
  <c r="E688" i="1" s="1"/>
  <c r="A687" i="1"/>
  <c r="E687" i="1" s="1"/>
  <c r="A686" i="1"/>
  <c r="E686" i="1"/>
  <c r="A685" i="1"/>
  <c r="E685" i="1" s="1"/>
  <c r="A684" i="1"/>
  <c r="E684" i="1" s="1"/>
  <c r="A683" i="1"/>
  <c r="E683" i="1" s="1"/>
  <c r="A682" i="1"/>
  <c r="E682" i="1" s="1"/>
  <c r="A681" i="1"/>
  <c r="E681" i="1" s="1"/>
  <c r="A680" i="1"/>
  <c r="E680" i="1" s="1"/>
  <c r="A679" i="1"/>
  <c r="E679" i="1" s="1"/>
  <c r="A678" i="1"/>
  <c r="E678" i="1"/>
  <c r="A677" i="1"/>
  <c r="E677" i="1" s="1"/>
  <c r="A676" i="1"/>
  <c r="E676" i="1"/>
  <c r="A675" i="1"/>
  <c r="E675" i="1" s="1"/>
  <c r="A674" i="1"/>
  <c r="E674" i="1"/>
  <c r="A673" i="1"/>
  <c r="E673" i="1" s="1"/>
  <c r="A672" i="1"/>
  <c r="E672" i="1" s="1"/>
  <c r="A671" i="1"/>
  <c r="E671" i="1" s="1"/>
  <c r="A670" i="1"/>
  <c r="E670" i="1"/>
  <c r="A669" i="1"/>
  <c r="E669" i="1" s="1"/>
  <c r="A668" i="1"/>
  <c r="E668" i="1" s="1"/>
  <c r="A667" i="1"/>
  <c r="E667" i="1" s="1"/>
  <c r="A666" i="1"/>
  <c r="E666" i="1" s="1"/>
  <c r="A665" i="1"/>
  <c r="E665" i="1" s="1"/>
  <c r="A664" i="1"/>
  <c r="E664" i="1" s="1"/>
  <c r="A663" i="1"/>
  <c r="E663" i="1" s="1"/>
  <c r="A662" i="1"/>
  <c r="E662" i="1"/>
  <c r="A661" i="1"/>
  <c r="E661" i="1" s="1"/>
  <c r="A660" i="1"/>
  <c r="E660" i="1"/>
  <c r="A659" i="1"/>
  <c r="E659" i="1" s="1"/>
  <c r="A658" i="1"/>
  <c r="E658" i="1"/>
  <c r="A657" i="1"/>
  <c r="E657" i="1" s="1"/>
  <c r="A656" i="1"/>
  <c r="E656" i="1" s="1"/>
  <c r="A655" i="1"/>
  <c r="E655" i="1" s="1"/>
  <c r="A654" i="1"/>
  <c r="E654" i="1"/>
  <c r="A653" i="1"/>
  <c r="E653" i="1" s="1"/>
  <c r="A652" i="1"/>
  <c r="E652" i="1" s="1"/>
  <c r="A651" i="1"/>
  <c r="E651" i="1" s="1"/>
  <c r="A650" i="1"/>
  <c r="E650" i="1" s="1"/>
  <c r="A649" i="1"/>
  <c r="E649" i="1" s="1"/>
  <c r="A648" i="1"/>
  <c r="E648" i="1" s="1"/>
  <c r="A647" i="1"/>
  <c r="E647" i="1" s="1"/>
  <c r="A646" i="1"/>
  <c r="E646" i="1"/>
  <c r="A645" i="1"/>
  <c r="E645" i="1" s="1"/>
  <c r="A644" i="1"/>
  <c r="E644" i="1"/>
  <c r="A643" i="1"/>
  <c r="E643" i="1" s="1"/>
  <c r="A642" i="1"/>
  <c r="E642" i="1"/>
  <c r="A641" i="1"/>
  <c r="E641" i="1" s="1"/>
  <c r="A640" i="1"/>
  <c r="E640" i="1" s="1"/>
  <c r="A639" i="1"/>
  <c r="E639" i="1" s="1"/>
  <c r="A638" i="1"/>
  <c r="E638" i="1"/>
  <c r="A637" i="1"/>
  <c r="E637" i="1" s="1"/>
  <c r="A636" i="1"/>
  <c r="E636" i="1" s="1"/>
  <c r="A635" i="1"/>
  <c r="E635" i="1" s="1"/>
  <c r="A634" i="1"/>
  <c r="E634" i="1" s="1"/>
  <c r="A633" i="1"/>
  <c r="E633" i="1" s="1"/>
  <c r="A632" i="1"/>
  <c r="E632" i="1" s="1"/>
  <c r="A631" i="1"/>
  <c r="E631" i="1" s="1"/>
  <c r="A630" i="1"/>
  <c r="E630" i="1"/>
  <c r="A629" i="1"/>
  <c r="E629" i="1" s="1"/>
  <c r="A628" i="1"/>
  <c r="E628" i="1"/>
  <c r="A627" i="1"/>
  <c r="E627" i="1" s="1"/>
  <c r="A626" i="1"/>
  <c r="E626" i="1"/>
  <c r="A625" i="1"/>
  <c r="E625" i="1" s="1"/>
  <c r="A624" i="1"/>
  <c r="E624" i="1" s="1"/>
  <c r="A623" i="1"/>
  <c r="E623" i="1" s="1"/>
  <c r="A622" i="1"/>
  <c r="E622" i="1"/>
  <c r="A621" i="1"/>
  <c r="E621" i="1" s="1"/>
  <c r="A620" i="1"/>
  <c r="E620" i="1" s="1"/>
  <c r="A619" i="1"/>
  <c r="E619" i="1" s="1"/>
  <c r="A618" i="1"/>
  <c r="E618" i="1" s="1"/>
  <c r="A617" i="1"/>
  <c r="E617" i="1" s="1"/>
  <c r="A616" i="1"/>
  <c r="E616" i="1" s="1"/>
  <c r="A615" i="1"/>
  <c r="E615" i="1" s="1"/>
  <c r="A614" i="1"/>
  <c r="E614" i="1"/>
  <c r="A613" i="1"/>
  <c r="E613" i="1" s="1"/>
  <c r="A612" i="1"/>
  <c r="E612" i="1"/>
  <c r="A611" i="1"/>
  <c r="E611" i="1" s="1"/>
  <c r="A610" i="1"/>
  <c r="E610" i="1"/>
  <c r="A609" i="1"/>
  <c r="E609" i="1" s="1"/>
  <c r="A608" i="1"/>
  <c r="E608" i="1" s="1"/>
  <c r="A607" i="1"/>
  <c r="E607" i="1" s="1"/>
  <c r="A606" i="1"/>
  <c r="E606" i="1"/>
  <c r="A605" i="1"/>
  <c r="E605" i="1" s="1"/>
  <c r="A604" i="1"/>
  <c r="E604" i="1" s="1"/>
  <c r="A603" i="1"/>
  <c r="E603" i="1" s="1"/>
  <c r="A602" i="1"/>
  <c r="E602" i="1" s="1"/>
  <c r="A601" i="1"/>
  <c r="E601" i="1" s="1"/>
  <c r="A600" i="1"/>
  <c r="E600" i="1" s="1"/>
  <c r="A599" i="1"/>
  <c r="E599" i="1" s="1"/>
  <c r="A598" i="1"/>
  <c r="E598" i="1"/>
  <c r="A597" i="1"/>
  <c r="E597" i="1" s="1"/>
  <c r="A596" i="1"/>
  <c r="E596" i="1"/>
  <c r="A595" i="1"/>
  <c r="E595" i="1" s="1"/>
  <c r="A594" i="1"/>
  <c r="E594" i="1"/>
  <c r="A593" i="1"/>
  <c r="E593" i="1" s="1"/>
  <c r="A592" i="1"/>
  <c r="E592" i="1" s="1"/>
  <c r="A591" i="1"/>
  <c r="E591" i="1" s="1"/>
  <c r="A590" i="1"/>
  <c r="E590" i="1"/>
  <c r="A589" i="1"/>
  <c r="E589" i="1" s="1"/>
  <c r="A588" i="1"/>
  <c r="E588" i="1" s="1"/>
  <c r="A587" i="1"/>
  <c r="E587" i="1" s="1"/>
  <c r="A586" i="1"/>
  <c r="E586" i="1" s="1"/>
  <c r="A585" i="1"/>
  <c r="E585" i="1" s="1"/>
  <c r="A584" i="1"/>
  <c r="E584" i="1" s="1"/>
  <c r="A583" i="1"/>
  <c r="E583" i="1" s="1"/>
  <c r="A582" i="1"/>
  <c r="E582" i="1"/>
  <c r="A581" i="1"/>
  <c r="E581" i="1" s="1"/>
  <c r="A580" i="1"/>
  <c r="E580" i="1"/>
  <c r="A579" i="1"/>
  <c r="E579" i="1" s="1"/>
  <c r="A578" i="1"/>
  <c r="E578" i="1"/>
  <c r="A577" i="1"/>
  <c r="E577" i="1" s="1"/>
  <c r="A576" i="1"/>
  <c r="E576" i="1" s="1"/>
  <c r="A575" i="1"/>
  <c r="E575" i="1" s="1"/>
  <c r="A574" i="1"/>
  <c r="E574" i="1"/>
  <c r="A573" i="1"/>
  <c r="E573" i="1" s="1"/>
  <c r="A572" i="1"/>
  <c r="E572" i="1" s="1"/>
  <c r="A571" i="1"/>
  <c r="E571" i="1" s="1"/>
  <c r="A570" i="1"/>
  <c r="E570" i="1" s="1"/>
  <c r="A569" i="1"/>
  <c r="E569" i="1" s="1"/>
  <c r="A568" i="1"/>
  <c r="E568" i="1" s="1"/>
  <c r="A567" i="1"/>
  <c r="E567" i="1" s="1"/>
  <c r="A566" i="1"/>
  <c r="E566" i="1"/>
  <c r="A565" i="1"/>
  <c r="E565" i="1" s="1"/>
  <c r="A564" i="1"/>
  <c r="E564" i="1"/>
  <c r="A563" i="1"/>
  <c r="E563" i="1" s="1"/>
  <c r="A562" i="1"/>
  <c r="E562" i="1"/>
  <c r="A561" i="1"/>
  <c r="E561" i="1" s="1"/>
  <c r="A560" i="1"/>
  <c r="E560" i="1" s="1"/>
  <c r="A559" i="1"/>
  <c r="E559" i="1" s="1"/>
  <c r="A558" i="1"/>
  <c r="E558" i="1"/>
  <c r="A557" i="1"/>
  <c r="E557" i="1" s="1"/>
  <c r="A556" i="1"/>
  <c r="E556" i="1" s="1"/>
  <c r="A555" i="1"/>
  <c r="E555" i="1" s="1"/>
  <c r="A554" i="1"/>
  <c r="E554" i="1" s="1"/>
  <c r="A553" i="1"/>
  <c r="E553" i="1" s="1"/>
  <c r="A552" i="1"/>
  <c r="E552" i="1" s="1"/>
  <c r="A551" i="1"/>
  <c r="E551" i="1" s="1"/>
  <c r="A550" i="1"/>
  <c r="E550" i="1"/>
  <c r="A549" i="1"/>
  <c r="E549" i="1" s="1"/>
  <c r="A548" i="1"/>
  <c r="E548" i="1"/>
  <c r="A547" i="1"/>
  <c r="E547" i="1" s="1"/>
  <c r="A546" i="1"/>
  <c r="E546" i="1"/>
  <c r="A545" i="1"/>
  <c r="E545" i="1" s="1"/>
  <c r="A544" i="1"/>
  <c r="E544" i="1" s="1"/>
  <c r="A543" i="1"/>
  <c r="E543" i="1" s="1"/>
  <c r="A542" i="1"/>
  <c r="E542" i="1"/>
  <c r="A541" i="1"/>
  <c r="E541" i="1" s="1"/>
  <c r="A540" i="1"/>
  <c r="E540" i="1" s="1"/>
  <c r="A539" i="1"/>
  <c r="E539" i="1" s="1"/>
  <c r="A538" i="1"/>
  <c r="E538" i="1" s="1"/>
  <c r="A537" i="1"/>
  <c r="E537" i="1" s="1"/>
  <c r="A536" i="1"/>
  <c r="E536" i="1" s="1"/>
  <c r="A535" i="1"/>
  <c r="E535" i="1" s="1"/>
  <c r="A534" i="1"/>
  <c r="E534" i="1"/>
  <c r="A533" i="1"/>
  <c r="E533" i="1" s="1"/>
  <c r="A532" i="1"/>
  <c r="E532" i="1"/>
  <c r="A531" i="1"/>
  <c r="E531" i="1" s="1"/>
  <c r="A530" i="1"/>
  <c r="E530" i="1"/>
  <c r="A529" i="1"/>
  <c r="E529" i="1" s="1"/>
  <c r="A528" i="1"/>
  <c r="E528" i="1" s="1"/>
  <c r="A527" i="1"/>
  <c r="E527" i="1" s="1"/>
  <c r="A526" i="1"/>
  <c r="E526" i="1"/>
  <c r="A525" i="1"/>
  <c r="E525" i="1" s="1"/>
  <c r="A524" i="1"/>
  <c r="E524" i="1" s="1"/>
  <c r="A523" i="1"/>
  <c r="E523" i="1" s="1"/>
  <c r="A522" i="1"/>
  <c r="E522" i="1" s="1"/>
  <c r="A521" i="1"/>
  <c r="E521" i="1" s="1"/>
  <c r="A520" i="1"/>
  <c r="E520" i="1" s="1"/>
  <c r="A519" i="1"/>
  <c r="E519" i="1" s="1"/>
  <c r="A518" i="1"/>
  <c r="E518" i="1"/>
  <c r="A517" i="1"/>
  <c r="E517" i="1" s="1"/>
  <c r="A516" i="1"/>
  <c r="E516" i="1"/>
  <c r="A515" i="1"/>
  <c r="E515" i="1" s="1"/>
  <c r="A514" i="1"/>
  <c r="E514" i="1"/>
  <c r="A513" i="1"/>
  <c r="E513" i="1" s="1"/>
  <c r="A512" i="1"/>
  <c r="E512" i="1" s="1"/>
  <c r="A511" i="1"/>
  <c r="E511" i="1" s="1"/>
  <c r="A510" i="1"/>
  <c r="E510" i="1"/>
  <c r="A509" i="1"/>
  <c r="E509" i="1" s="1"/>
  <c r="A508" i="1"/>
  <c r="E508" i="1" s="1"/>
  <c r="A507" i="1"/>
  <c r="E507" i="1" s="1"/>
  <c r="A506" i="1"/>
  <c r="E506" i="1" s="1"/>
  <c r="A505" i="1"/>
  <c r="E505" i="1" s="1"/>
  <c r="A504" i="1"/>
  <c r="E504" i="1" s="1"/>
  <c r="A503" i="1"/>
  <c r="E503" i="1" s="1"/>
  <c r="A502" i="1"/>
  <c r="E502" i="1"/>
  <c r="A501" i="1"/>
  <c r="E501" i="1" s="1"/>
  <c r="A500" i="1"/>
  <c r="E500" i="1"/>
  <c r="A499" i="1"/>
  <c r="E499" i="1" s="1"/>
  <c r="A498" i="1"/>
  <c r="E498" i="1"/>
  <c r="A497" i="1"/>
  <c r="E497" i="1" s="1"/>
  <c r="A496" i="1"/>
  <c r="E496" i="1" s="1"/>
  <c r="A495" i="1"/>
  <c r="E495" i="1" s="1"/>
  <c r="A494" i="1"/>
  <c r="E494" i="1"/>
  <c r="A493" i="1"/>
  <c r="E493" i="1" s="1"/>
  <c r="A492" i="1"/>
  <c r="E492" i="1" s="1"/>
  <c r="A491" i="1"/>
  <c r="E491" i="1" s="1"/>
  <c r="A490" i="1"/>
  <c r="E490" i="1" s="1"/>
  <c r="A489" i="1"/>
  <c r="E489" i="1" s="1"/>
  <c r="A488" i="1"/>
  <c r="E488" i="1" s="1"/>
  <c r="A487" i="1"/>
  <c r="E487" i="1" s="1"/>
  <c r="A486" i="1"/>
  <c r="E486" i="1"/>
  <c r="A485" i="1"/>
  <c r="E485" i="1" s="1"/>
  <c r="A484" i="1"/>
  <c r="E484" i="1"/>
  <c r="A483" i="1"/>
  <c r="E483" i="1" s="1"/>
  <c r="A482" i="1"/>
  <c r="E482" i="1"/>
  <c r="A481" i="1"/>
  <c r="E481" i="1" s="1"/>
  <c r="A480" i="1"/>
  <c r="E480" i="1" s="1"/>
  <c r="A479" i="1"/>
  <c r="E479" i="1" s="1"/>
  <c r="A478" i="1"/>
  <c r="E478" i="1"/>
  <c r="A477" i="1"/>
  <c r="E477" i="1" s="1"/>
  <c r="A476" i="1"/>
  <c r="E476" i="1" s="1"/>
  <c r="A475" i="1"/>
  <c r="E475" i="1" s="1"/>
  <c r="A474" i="1"/>
  <c r="E474" i="1" s="1"/>
  <c r="A473" i="1"/>
  <c r="E473" i="1" s="1"/>
  <c r="A472" i="1"/>
  <c r="E472" i="1" s="1"/>
  <c r="A471" i="1"/>
  <c r="E471" i="1" s="1"/>
  <c r="A470" i="1"/>
  <c r="E470" i="1"/>
  <c r="A469" i="1"/>
  <c r="E469" i="1" s="1"/>
  <c r="A468" i="1"/>
  <c r="E468" i="1"/>
  <c r="A467" i="1"/>
  <c r="E467" i="1" s="1"/>
  <c r="A466" i="1"/>
  <c r="E466" i="1"/>
  <c r="A465" i="1"/>
  <c r="E465" i="1" s="1"/>
  <c r="A464" i="1"/>
  <c r="E464" i="1" s="1"/>
  <c r="A463" i="1"/>
  <c r="E463" i="1" s="1"/>
  <c r="A462" i="1"/>
  <c r="E462" i="1"/>
  <c r="A461" i="1"/>
  <c r="E461" i="1" s="1"/>
  <c r="A460" i="1"/>
  <c r="E460" i="1" s="1"/>
  <c r="A459" i="1"/>
  <c r="E459" i="1" s="1"/>
  <c r="A458" i="1"/>
  <c r="E458" i="1" s="1"/>
  <c r="A457" i="1"/>
  <c r="E457" i="1" s="1"/>
  <c r="A456" i="1"/>
  <c r="E456" i="1" s="1"/>
  <c r="A455" i="1"/>
  <c r="E455" i="1" s="1"/>
  <c r="A454" i="1"/>
  <c r="E454" i="1"/>
  <c r="A453" i="1"/>
  <c r="E453" i="1" s="1"/>
  <c r="A452" i="1"/>
  <c r="E452" i="1"/>
  <c r="A451" i="1"/>
  <c r="E451" i="1" s="1"/>
  <c r="A450" i="1"/>
  <c r="E450" i="1"/>
  <c r="A449" i="1"/>
  <c r="E449" i="1" s="1"/>
  <c r="A448" i="1"/>
  <c r="E448" i="1" s="1"/>
  <c r="A447" i="1"/>
  <c r="E447" i="1" s="1"/>
  <c r="A446" i="1"/>
  <c r="E446" i="1"/>
  <c r="A445" i="1"/>
  <c r="E445" i="1" s="1"/>
  <c r="A444" i="1"/>
  <c r="E444" i="1" s="1"/>
  <c r="A443" i="1"/>
  <c r="E443" i="1" s="1"/>
  <c r="A442" i="1"/>
  <c r="E442" i="1" s="1"/>
  <c r="A441" i="1"/>
  <c r="E441" i="1" s="1"/>
  <c r="A440" i="1"/>
  <c r="E440" i="1" s="1"/>
  <c r="A439" i="1"/>
  <c r="E439" i="1" s="1"/>
  <c r="A438" i="1"/>
  <c r="E438" i="1"/>
  <c r="A437" i="1"/>
  <c r="E437" i="1" s="1"/>
  <c r="A436" i="1"/>
  <c r="E436" i="1"/>
  <c r="A435" i="1"/>
  <c r="E435" i="1" s="1"/>
  <c r="A434" i="1"/>
  <c r="E434" i="1"/>
  <c r="A433" i="1"/>
  <c r="E433" i="1" s="1"/>
  <c r="A432" i="1"/>
  <c r="E432" i="1" s="1"/>
  <c r="A431" i="1"/>
  <c r="E431" i="1" s="1"/>
  <c r="A430" i="1"/>
  <c r="E430" i="1"/>
  <c r="A429" i="1"/>
  <c r="E429" i="1" s="1"/>
  <c r="A428" i="1"/>
  <c r="E428" i="1" s="1"/>
  <c r="A427" i="1"/>
  <c r="E427" i="1" s="1"/>
  <c r="A426" i="1"/>
  <c r="E426" i="1" s="1"/>
  <c r="A425" i="1"/>
  <c r="E425" i="1" s="1"/>
  <c r="A424" i="1"/>
  <c r="E424" i="1" s="1"/>
  <c r="A423" i="1"/>
  <c r="E423" i="1" s="1"/>
  <c r="A422" i="1"/>
  <c r="E422" i="1"/>
  <c r="A421" i="1"/>
  <c r="E421" i="1" s="1"/>
  <c r="A420" i="1"/>
  <c r="E420" i="1"/>
  <c r="A419" i="1"/>
  <c r="E419" i="1" s="1"/>
  <c r="A418" i="1"/>
  <c r="E418" i="1"/>
  <c r="A417" i="1"/>
  <c r="E417" i="1" s="1"/>
  <c r="A416" i="1"/>
  <c r="E416" i="1" s="1"/>
  <c r="A415" i="1"/>
  <c r="E415" i="1" s="1"/>
  <c r="A414" i="1"/>
  <c r="E414" i="1"/>
  <c r="A413" i="1"/>
  <c r="E413" i="1" s="1"/>
  <c r="A412" i="1"/>
  <c r="E412" i="1" s="1"/>
  <c r="A411" i="1"/>
  <c r="E411" i="1" s="1"/>
  <c r="A410" i="1"/>
  <c r="E410" i="1" s="1"/>
  <c r="A409" i="1"/>
  <c r="E409" i="1" s="1"/>
  <c r="A408" i="1"/>
  <c r="E408" i="1" s="1"/>
  <c r="A407" i="1"/>
  <c r="E407" i="1" s="1"/>
  <c r="A406" i="1"/>
  <c r="E406" i="1"/>
  <c r="A405" i="1"/>
  <c r="E405" i="1" s="1"/>
  <c r="A404" i="1"/>
  <c r="E404" i="1"/>
  <c r="A403" i="1"/>
  <c r="E403" i="1" s="1"/>
  <c r="A402" i="1"/>
  <c r="E402" i="1"/>
  <c r="A401" i="1"/>
  <c r="E401" i="1" s="1"/>
  <c r="A400" i="1"/>
  <c r="E400" i="1" s="1"/>
  <c r="A399" i="1"/>
  <c r="E399" i="1" s="1"/>
  <c r="A398" i="1"/>
  <c r="E398" i="1"/>
  <c r="A397" i="1"/>
  <c r="E397" i="1" s="1"/>
  <c r="A396" i="1"/>
  <c r="E396" i="1" s="1"/>
  <c r="A395" i="1"/>
  <c r="E395" i="1" s="1"/>
  <c r="A394" i="1"/>
  <c r="E394" i="1" s="1"/>
  <c r="A393" i="1"/>
  <c r="E393" i="1" s="1"/>
  <c r="A392" i="1"/>
  <c r="E392" i="1" s="1"/>
  <c r="A391" i="1"/>
  <c r="E391" i="1" s="1"/>
  <c r="A390" i="1"/>
  <c r="E390" i="1"/>
  <c r="A389" i="1"/>
  <c r="E389" i="1" s="1"/>
  <c r="A388" i="1"/>
  <c r="E388" i="1"/>
  <c r="A387" i="1"/>
  <c r="E387" i="1" s="1"/>
  <c r="A386" i="1"/>
  <c r="E386" i="1"/>
  <c r="A385" i="1"/>
  <c r="E385" i="1" s="1"/>
  <c r="A384" i="1"/>
  <c r="E384" i="1" s="1"/>
  <c r="A383" i="1"/>
  <c r="E383" i="1" s="1"/>
  <c r="A382" i="1"/>
  <c r="E382" i="1"/>
  <c r="A381" i="1"/>
  <c r="E381" i="1" s="1"/>
  <c r="A380" i="1"/>
  <c r="E380" i="1" s="1"/>
  <c r="A379" i="1"/>
  <c r="E379" i="1" s="1"/>
  <c r="A378" i="1"/>
  <c r="E378" i="1" s="1"/>
  <c r="A377" i="1"/>
  <c r="E377" i="1" s="1"/>
  <c r="A376" i="1"/>
  <c r="E376" i="1" s="1"/>
  <c r="A375" i="1"/>
  <c r="E375" i="1" s="1"/>
  <c r="A374" i="1"/>
  <c r="E374" i="1"/>
  <c r="A373" i="1"/>
  <c r="E373" i="1" s="1"/>
  <c r="A372" i="1"/>
  <c r="E372" i="1"/>
  <c r="A371" i="1"/>
  <c r="E371" i="1" s="1"/>
  <c r="A370" i="1"/>
  <c r="E370" i="1"/>
  <c r="A369" i="1"/>
  <c r="E369" i="1" s="1"/>
  <c r="A368" i="1"/>
  <c r="E368" i="1" s="1"/>
  <c r="A367" i="1"/>
  <c r="E367" i="1" s="1"/>
  <c r="A366" i="1"/>
  <c r="E366" i="1"/>
  <c r="A365" i="1"/>
  <c r="E365" i="1" s="1"/>
  <c r="A364" i="1"/>
  <c r="E364" i="1" s="1"/>
  <c r="A363" i="1"/>
  <c r="E363" i="1" s="1"/>
  <c r="A362" i="1"/>
  <c r="E362" i="1" s="1"/>
  <c r="A361" i="1"/>
  <c r="E361" i="1" s="1"/>
  <c r="A360" i="1"/>
  <c r="E360" i="1" s="1"/>
  <c r="A359" i="1"/>
  <c r="E359" i="1" s="1"/>
  <c r="A358" i="1"/>
  <c r="E358" i="1"/>
  <c r="A357" i="1"/>
  <c r="E357" i="1" s="1"/>
  <c r="A356" i="1"/>
  <c r="E356" i="1"/>
  <c r="A355" i="1"/>
  <c r="E355" i="1" s="1"/>
  <c r="A354" i="1"/>
  <c r="E354" i="1"/>
  <c r="A353" i="1"/>
  <c r="E353" i="1" s="1"/>
  <c r="A352" i="1"/>
  <c r="E352" i="1" s="1"/>
  <c r="A351" i="1"/>
  <c r="E351" i="1" s="1"/>
  <c r="A350" i="1"/>
  <c r="E350" i="1"/>
  <c r="A349" i="1"/>
  <c r="E349" i="1" s="1"/>
  <c r="A348" i="1"/>
  <c r="E348" i="1" s="1"/>
  <c r="A347" i="1"/>
  <c r="E347" i="1" s="1"/>
  <c r="A346" i="1"/>
  <c r="E346" i="1" s="1"/>
  <c r="A345" i="1"/>
  <c r="E345" i="1" s="1"/>
  <c r="A344" i="1"/>
  <c r="E344" i="1" s="1"/>
  <c r="A343" i="1"/>
  <c r="E343" i="1" s="1"/>
  <c r="A342" i="1"/>
  <c r="E342" i="1"/>
  <c r="A341" i="1"/>
  <c r="E341" i="1" s="1"/>
  <c r="A340" i="1"/>
  <c r="E340" i="1"/>
  <c r="A339" i="1"/>
  <c r="E339" i="1" s="1"/>
  <c r="A338" i="1"/>
  <c r="E338" i="1"/>
  <c r="A337" i="1"/>
  <c r="E337" i="1" s="1"/>
  <c r="A336" i="1"/>
  <c r="E336" i="1" s="1"/>
  <c r="A335" i="1"/>
  <c r="E335" i="1" s="1"/>
  <c r="A334" i="1"/>
  <c r="E334" i="1"/>
  <c r="A333" i="1"/>
  <c r="E333" i="1" s="1"/>
  <c r="A332" i="1"/>
  <c r="E332" i="1" s="1"/>
  <c r="A331" i="1"/>
  <c r="E331" i="1" s="1"/>
  <c r="A330" i="1"/>
  <c r="E330" i="1" s="1"/>
  <c r="A329" i="1"/>
  <c r="E329" i="1" s="1"/>
  <c r="A328" i="1"/>
  <c r="E328" i="1" s="1"/>
  <c r="A327" i="1"/>
  <c r="E327" i="1" s="1"/>
  <c r="A326" i="1"/>
  <c r="E326" i="1"/>
  <c r="A325" i="1"/>
  <c r="E325" i="1" s="1"/>
  <c r="A324" i="1"/>
  <c r="E324" i="1"/>
  <c r="A323" i="1"/>
  <c r="E323" i="1" s="1"/>
  <c r="A322" i="1"/>
  <c r="E322" i="1"/>
  <c r="A321" i="1"/>
  <c r="E321" i="1" s="1"/>
  <c r="A320" i="1"/>
  <c r="E320" i="1" s="1"/>
  <c r="A319" i="1"/>
  <c r="E319" i="1" s="1"/>
  <c r="A318" i="1"/>
  <c r="E318" i="1"/>
  <c r="A317" i="1"/>
  <c r="E317" i="1" s="1"/>
  <c r="A316" i="1"/>
  <c r="E316" i="1" s="1"/>
  <c r="A315" i="1"/>
  <c r="E315" i="1" s="1"/>
  <c r="A314" i="1"/>
  <c r="E314" i="1" s="1"/>
  <c r="A313" i="1"/>
  <c r="E313" i="1" s="1"/>
  <c r="A312" i="1"/>
  <c r="E312" i="1" s="1"/>
  <c r="A311" i="1"/>
  <c r="E311" i="1" s="1"/>
  <c r="A310" i="1"/>
  <c r="E310" i="1"/>
  <c r="A309" i="1"/>
  <c r="E309" i="1" s="1"/>
  <c r="A308" i="1"/>
  <c r="E308" i="1"/>
  <c r="A307" i="1"/>
  <c r="E307" i="1" s="1"/>
  <c r="A306" i="1"/>
  <c r="E306" i="1"/>
  <c r="A305" i="1"/>
  <c r="E305" i="1" s="1"/>
  <c r="A304" i="1"/>
  <c r="E304" i="1" s="1"/>
  <c r="A303" i="1"/>
  <c r="E303" i="1" s="1"/>
  <c r="A302" i="1"/>
  <c r="E302" i="1"/>
  <c r="A301" i="1"/>
  <c r="E301" i="1" s="1"/>
  <c r="A300" i="1"/>
  <c r="E300" i="1" s="1"/>
  <c r="A299" i="1"/>
  <c r="E299" i="1" s="1"/>
  <c r="A298" i="1"/>
  <c r="E298" i="1" s="1"/>
  <c r="A297" i="1"/>
  <c r="E297" i="1" s="1"/>
  <c r="A296" i="1"/>
  <c r="E296" i="1" s="1"/>
  <c r="A295" i="1"/>
  <c r="E295" i="1" s="1"/>
  <c r="A294" i="1"/>
  <c r="E294" i="1"/>
  <c r="A293" i="1"/>
  <c r="E293" i="1" s="1"/>
  <c r="A292" i="1"/>
  <c r="E292" i="1"/>
  <c r="A291" i="1"/>
  <c r="E291" i="1" s="1"/>
  <c r="A290" i="1"/>
  <c r="E290" i="1"/>
  <c r="A289" i="1"/>
  <c r="E289" i="1" s="1"/>
  <c r="A288" i="1"/>
  <c r="E288" i="1" s="1"/>
  <c r="A287" i="1"/>
  <c r="E287" i="1" s="1"/>
  <c r="A286" i="1"/>
  <c r="E286" i="1"/>
  <c r="A285" i="1"/>
  <c r="E285" i="1" s="1"/>
  <c r="A284" i="1"/>
  <c r="E284" i="1" s="1"/>
  <c r="A283" i="1"/>
  <c r="E283" i="1" s="1"/>
  <c r="A282" i="1"/>
  <c r="E282" i="1" s="1"/>
  <c r="A281" i="1"/>
  <c r="E281" i="1" s="1"/>
  <c r="A280" i="1"/>
  <c r="E280" i="1" s="1"/>
  <c r="A279" i="1"/>
  <c r="E279" i="1" s="1"/>
  <c r="A278" i="1"/>
  <c r="E278" i="1"/>
  <c r="A277" i="1"/>
  <c r="E277" i="1" s="1"/>
  <c r="A276" i="1"/>
  <c r="E276" i="1"/>
  <c r="A275" i="1"/>
  <c r="E275" i="1" s="1"/>
  <c r="A274" i="1"/>
  <c r="E274" i="1"/>
  <c r="A273" i="1"/>
  <c r="E273" i="1" s="1"/>
  <c r="A272" i="1"/>
  <c r="E272" i="1" s="1"/>
  <c r="A271" i="1"/>
  <c r="E271" i="1" s="1"/>
  <c r="A270" i="1"/>
  <c r="E270" i="1"/>
  <c r="A269" i="1"/>
  <c r="E269" i="1" s="1"/>
  <c r="A268" i="1"/>
  <c r="E268" i="1" s="1"/>
  <c r="A267" i="1"/>
  <c r="E267" i="1" s="1"/>
  <c r="A266" i="1"/>
  <c r="E266" i="1" s="1"/>
  <c r="A265" i="1"/>
  <c r="E265" i="1" s="1"/>
  <c r="A264" i="1"/>
  <c r="E264" i="1" s="1"/>
  <c r="A263" i="1"/>
  <c r="E263" i="1" s="1"/>
  <c r="A262" i="1"/>
  <c r="E262" i="1"/>
  <c r="A261" i="1"/>
  <c r="E261" i="1" s="1"/>
  <c r="A260" i="1"/>
  <c r="E260" i="1"/>
  <c r="A259" i="1"/>
  <c r="E259" i="1" s="1"/>
  <c r="A258" i="1"/>
  <c r="E258" i="1"/>
  <c r="A257" i="1"/>
  <c r="E257" i="1" s="1"/>
  <c r="A256" i="1"/>
  <c r="E256" i="1" s="1"/>
  <c r="A255" i="1"/>
  <c r="E255" i="1" s="1"/>
  <c r="A254" i="1"/>
  <c r="E254" i="1"/>
  <c r="A253" i="1"/>
  <c r="E253" i="1" s="1"/>
  <c r="A252" i="1"/>
  <c r="E252" i="1" s="1"/>
  <c r="A251" i="1"/>
  <c r="E251" i="1" s="1"/>
  <c r="A250" i="1"/>
  <c r="E250" i="1" s="1"/>
  <c r="A249" i="1"/>
  <c r="E249" i="1" s="1"/>
  <c r="A248" i="1"/>
  <c r="E248" i="1" s="1"/>
  <c r="A247" i="1"/>
  <c r="E247" i="1" s="1"/>
  <c r="A246" i="1"/>
  <c r="E246" i="1"/>
  <c r="A245" i="1"/>
  <c r="E245" i="1" s="1"/>
  <c r="A244" i="1"/>
  <c r="E244" i="1"/>
  <c r="A243" i="1"/>
  <c r="E243" i="1" s="1"/>
  <c r="A242" i="1"/>
  <c r="E242" i="1"/>
  <c r="A241" i="1"/>
  <c r="E241" i="1" s="1"/>
  <c r="A240" i="1"/>
  <c r="E240" i="1" s="1"/>
  <c r="A239" i="1"/>
  <c r="E239" i="1" s="1"/>
  <c r="A238" i="1"/>
  <c r="E238" i="1"/>
  <c r="A237" i="1"/>
  <c r="E237" i="1" s="1"/>
  <c r="A236" i="1"/>
  <c r="E236" i="1" s="1"/>
  <c r="A235" i="1"/>
  <c r="E235" i="1" s="1"/>
  <c r="A234" i="1"/>
  <c r="E234" i="1" s="1"/>
  <c r="A233" i="1"/>
  <c r="E233" i="1" s="1"/>
  <c r="A232" i="1"/>
  <c r="E232" i="1" s="1"/>
  <c r="A231" i="1"/>
  <c r="E231" i="1" s="1"/>
  <c r="A230" i="1"/>
  <c r="E230" i="1"/>
  <c r="A229" i="1"/>
  <c r="E229" i="1" s="1"/>
  <c r="A228" i="1"/>
  <c r="E228" i="1"/>
  <c r="A227" i="1"/>
  <c r="E227" i="1" s="1"/>
  <c r="A226" i="1"/>
  <c r="E226" i="1"/>
  <c r="A225" i="1"/>
  <c r="E225" i="1" s="1"/>
  <c r="A224" i="1"/>
  <c r="E224" i="1" s="1"/>
  <c r="A223" i="1"/>
  <c r="E223" i="1" s="1"/>
  <c r="A222" i="1"/>
  <c r="E222" i="1"/>
  <c r="A221" i="1"/>
  <c r="E221" i="1" s="1"/>
  <c r="A220" i="1"/>
  <c r="E220" i="1" s="1"/>
  <c r="A219" i="1"/>
  <c r="E219" i="1" s="1"/>
  <c r="A218" i="1"/>
  <c r="E218" i="1" s="1"/>
  <c r="A217" i="1"/>
  <c r="E217" i="1" s="1"/>
  <c r="A216" i="1"/>
  <c r="E216" i="1" s="1"/>
  <c r="A215" i="1"/>
  <c r="E215" i="1" s="1"/>
  <c r="A214" i="1"/>
  <c r="E214" i="1"/>
  <c r="A213" i="1"/>
  <c r="E213" i="1" s="1"/>
  <c r="A212" i="1"/>
  <c r="E212" i="1"/>
  <c r="A211" i="1"/>
  <c r="E211" i="1" s="1"/>
  <c r="A210" i="1"/>
  <c r="E210" i="1"/>
  <c r="A209" i="1"/>
  <c r="E209" i="1" s="1"/>
  <c r="A208" i="1"/>
  <c r="E208" i="1" s="1"/>
  <c r="A207" i="1"/>
  <c r="E207" i="1" s="1"/>
  <c r="A206" i="1"/>
  <c r="E206" i="1"/>
  <c r="A205" i="1"/>
  <c r="E205" i="1" s="1"/>
  <c r="A204" i="1"/>
  <c r="E204" i="1" s="1"/>
  <c r="A203" i="1"/>
  <c r="E203" i="1" s="1"/>
  <c r="A202" i="1"/>
  <c r="E202" i="1" s="1"/>
  <c r="A201" i="1"/>
  <c r="E201" i="1" s="1"/>
  <c r="A200" i="1"/>
  <c r="E200" i="1" s="1"/>
  <c r="A199" i="1"/>
  <c r="E199" i="1" s="1"/>
  <c r="A198" i="1"/>
  <c r="E198" i="1"/>
  <c r="A197" i="1"/>
  <c r="E197" i="1" s="1"/>
  <c r="A196" i="1"/>
  <c r="E196" i="1"/>
  <c r="A195" i="1"/>
  <c r="E195" i="1" s="1"/>
  <c r="A194" i="1"/>
  <c r="E194" i="1"/>
  <c r="A193" i="1"/>
  <c r="E193" i="1" s="1"/>
  <c r="A192" i="1"/>
  <c r="E192" i="1" s="1"/>
  <c r="A191" i="1"/>
  <c r="E191" i="1" s="1"/>
  <c r="A190" i="1"/>
  <c r="E190" i="1"/>
  <c r="A189" i="1"/>
  <c r="E189" i="1" s="1"/>
  <c r="A188" i="1"/>
  <c r="E188" i="1" s="1"/>
  <c r="A187" i="1"/>
  <c r="E187" i="1" s="1"/>
  <c r="A186" i="1"/>
  <c r="E186" i="1" s="1"/>
  <c r="A185" i="1"/>
  <c r="E185" i="1" s="1"/>
  <c r="A184" i="1"/>
  <c r="E184" i="1" s="1"/>
  <c r="A183" i="1"/>
  <c r="E183" i="1" s="1"/>
  <c r="A182" i="1"/>
  <c r="E182" i="1"/>
  <c r="A181" i="1"/>
  <c r="E181" i="1" s="1"/>
  <c r="A180" i="1"/>
  <c r="E180" i="1"/>
  <c r="A179" i="1"/>
  <c r="E179" i="1" s="1"/>
  <c r="A178" i="1"/>
  <c r="E178" i="1"/>
  <c r="A177" i="1"/>
  <c r="E177" i="1" s="1"/>
  <c r="A176" i="1"/>
  <c r="E176" i="1" s="1"/>
  <c r="A175" i="1"/>
  <c r="E175" i="1" s="1"/>
  <c r="A174" i="1"/>
  <c r="E174" i="1"/>
  <c r="A173" i="1"/>
  <c r="E173" i="1" s="1"/>
  <c r="A172" i="1"/>
  <c r="E172" i="1" s="1"/>
  <c r="A171" i="1"/>
  <c r="E171" i="1" s="1"/>
  <c r="A170" i="1"/>
  <c r="E170" i="1" s="1"/>
  <c r="A169" i="1"/>
  <c r="E169" i="1" s="1"/>
  <c r="A168" i="1"/>
  <c r="E168" i="1" s="1"/>
  <c r="A167" i="1"/>
  <c r="E167" i="1" s="1"/>
  <c r="A166" i="1"/>
  <c r="E166" i="1"/>
  <c r="A165" i="1"/>
  <c r="E165" i="1" s="1"/>
  <c r="A164" i="1"/>
  <c r="E164" i="1"/>
  <c r="A163" i="1"/>
  <c r="E163" i="1" s="1"/>
  <c r="A162" i="1"/>
  <c r="E162" i="1"/>
  <c r="A161" i="1"/>
  <c r="E161" i="1" s="1"/>
  <c r="A160" i="1"/>
  <c r="E160" i="1" s="1"/>
  <c r="A159" i="1"/>
  <c r="E159" i="1" s="1"/>
  <c r="A158" i="1"/>
  <c r="E158" i="1"/>
  <c r="A157" i="1"/>
  <c r="E157" i="1" s="1"/>
  <c r="A156" i="1"/>
  <c r="E156" i="1" s="1"/>
  <c r="A155" i="1"/>
  <c r="E155" i="1" s="1"/>
  <c r="A154" i="1"/>
  <c r="E154" i="1" s="1"/>
  <c r="A153" i="1"/>
  <c r="E153" i="1" s="1"/>
  <c r="A152" i="1"/>
  <c r="E152" i="1" s="1"/>
  <c r="A151" i="1"/>
  <c r="E151" i="1" s="1"/>
  <c r="A150" i="1"/>
  <c r="E150" i="1"/>
  <c r="A149" i="1"/>
  <c r="E149" i="1" s="1"/>
  <c r="A148" i="1"/>
  <c r="E148" i="1"/>
  <c r="A147" i="1"/>
  <c r="E147" i="1" s="1"/>
  <c r="A146" i="1"/>
  <c r="E146" i="1"/>
  <c r="A145" i="1"/>
  <c r="E145" i="1" s="1"/>
  <c r="A144" i="1"/>
  <c r="E144" i="1" s="1"/>
  <c r="A143" i="1"/>
  <c r="E143" i="1" s="1"/>
  <c r="A142" i="1"/>
  <c r="E142" i="1"/>
  <c r="A141" i="1"/>
  <c r="E141" i="1" s="1"/>
  <c r="A140" i="1"/>
  <c r="E140" i="1" s="1"/>
  <c r="A139" i="1"/>
  <c r="E139" i="1" s="1"/>
  <c r="A138" i="1"/>
  <c r="E138" i="1" s="1"/>
  <c r="A137" i="1"/>
  <c r="E137" i="1" s="1"/>
  <c r="A136" i="1"/>
  <c r="E136" i="1" s="1"/>
  <c r="A135" i="1"/>
  <c r="E135" i="1" s="1"/>
  <c r="A134" i="1"/>
  <c r="E134" i="1"/>
  <c r="A133" i="1"/>
  <c r="E133" i="1" s="1"/>
  <c r="A132" i="1"/>
  <c r="E132" i="1"/>
  <c r="A131" i="1"/>
  <c r="E131" i="1" s="1"/>
  <c r="A130" i="1"/>
  <c r="E130" i="1"/>
  <c r="A129" i="1"/>
  <c r="E129" i="1" s="1"/>
  <c r="A128" i="1"/>
  <c r="E128" i="1" s="1"/>
  <c r="A127" i="1"/>
  <c r="E127" i="1" s="1"/>
  <c r="A126" i="1"/>
  <c r="E126" i="1"/>
  <c r="A125" i="1"/>
  <c r="E125" i="1" s="1"/>
  <c r="A124" i="1"/>
  <c r="E124" i="1" s="1"/>
  <c r="A123" i="1"/>
  <c r="E123" i="1" s="1"/>
  <c r="A122" i="1"/>
  <c r="E122" i="1" s="1"/>
  <c r="A121" i="1"/>
  <c r="E121" i="1" s="1"/>
  <c r="A120" i="1"/>
  <c r="E120" i="1" s="1"/>
  <c r="A119" i="1"/>
  <c r="E119" i="1" s="1"/>
  <c r="A118" i="1"/>
  <c r="E118" i="1"/>
  <c r="A117" i="1"/>
  <c r="E117" i="1" s="1"/>
  <c r="A116" i="1"/>
  <c r="E116" i="1"/>
  <c r="A115" i="1"/>
  <c r="E115" i="1" s="1"/>
  <c r="A114" i="1"/>
  <c r="E114" i="1"/>
  <c r="A113" i="1"/>
  <c r="E113" i="1" s="1"/>
  <c r="A112" i="1"/>
  <c r="E112" i="1" s="1"/>
  <c r="A111" i="1"/>
  <c r="E111" i="1" s="1"/>
  <c r="A110" i="1"/>
  <c r="E110" i="1"/>
  <c r="A109" i="1"/>
  <c r="E109" i="1" s="1"/>
  <c r="A108" i="1"/>
  <c r="E108" i="1" s="1"/>
  <c r="A107" i="1"/>
  <c r="E107" i="1" s="1"/>
  <c r="A106" i="1"/>
  <c r="E106" i="1" s="1"/>
  <c r="A105" i="1"/>
  <c r="E105" i="1" s="1"/>
  <c r="A104" i="1"/>
  <c r="E104" i="1" s="1"/>
  <c r="A103" i="1"/>
  <c r="E103" i="1" s="1"/>
  <c r="A102" i="1"/>
  <c r="E102" i="1"/>
  <c r="A101" i="1"/>
  <c r="E101" i="1" s="1"/>
  <c r="A100" i="1"/>
  <c r="E100" i="1"/>
  <c r="A99" i="1"/>
  <c r="E99" i="1" s="1"/>
  <c r="A98" i="1"/>
  <c r="E98" i="1"/>
  <c r="A97" i="1"/>
  <c r="E97" i="1" s="1"/>
  <c r="A96" i="1"/>
  <c r="E96" i="1" s="1"/>
  <c r="A95" i="1"/>
  <c r="E95" i="1" s="1"/>
  <c r="A94" i="1"/>
  <c r="E94" i="1"/>
  <c r="A93" i="1"/>
  <c r="E93" i="1" s="1"/>
  <c r="A92" i="1"/>
  <c r="E92" i="1" s="1"/>
  <c r="A91" i="1"/>
  <c r="E91" i="1" s="1"/>
  <c r="A90" i="1"/>
  <c r="E90" i="1" s="1"/>
  <c r="A89" i="1"/>
  <c r="E89" i="1" s="1"/>
  <c r="A88" i="1"/>
  <c r="E88" i="1" s="1"/>
  <c r="A87" i="1"/>
  <c r="E87" i="1" s="1"/>
  <c r="A86" i="1"/>
  <c r="E86" i="1"/>
  <c r="A85" i="1"/>
  <c r="E85" i="1" s="1"/>
  <c r="A84" i="1"/>
  <c r="E84" i="1"/>
  <c r="A83" i="1"/>
  <c r="E83" i="1" s="1"/>
  <c r="A82" i="1"/>
  <c r="E82" i="1"/>
  <c r="A81" i="1"/>
  <c r="E81" i="1" s="1"/>
  <c r="A80" i="1"/>
  <c r="E80" i="1" s="1"/>
  <c r="A79" i="1"/>
  <c r="E79" i="1" s="1"/>
  <c r="A78" i="1"/>
  <c r="E78" i="1"/>
  <c r="A77" i="1"/>
  <c r="E77" i="1" s="1"/>
  <c r="A76" i="1"/>
  <c r="E76" i="1" s="1"/>
  <c r="A75" i="1"/>
  <c r="E75" i="1" s="1"/>
  <c r="A74" i="1"/>
  <c r="E74" i="1" s="1"/>
  <c r="A73" i="1"/>
  <c r="E73" i="1" s="1"/>
  <c r="A72" i="1"/>
  <c r="E72" i="1" s="1"/>
  <c r="A71" i="1"/>
  <c r="E71" i="1" s="1"/>
  <c r="A70" i="1"/>
  <c r="E70" i="1"/>
  <c r="A69" i="1"/>
  <c r="E69" i="1" s="1"/>
  <c r="A68" i="1"/>
  <c r="E68" i="1"/>
  <c r="A67" i="1"/>
  <c r="E67" i="1" s="1"/>
  <c r="A66" i="1"/>
  <c r="E66" i="1"/>
  <c r="A65" i="1"/>
  <c r="E65" i="1" s="1"/>
  <c r="A64" i="1"/>
  <c r="E64" i="1" s="1"/>
  <c r="A63" i="1"/>
  <c r="E63" i="1" s="1"/>
  <c r="A62" i="1"/>
  <c r="E62" i="1"/>
  <c r="A61" i="1"/>
  <c r="E61" i="1" s="1"/>
  <c r="A60" i="1"/>
  <c r="E60" i="1" s="1"/>
  <c r="A59" i="1"/>
  <c r="E59" i="1" s="1"/>
  <c r="A58" i="1"/>
  <c r="E58" i="1" s="1"/>
  <c r="A57" i="1"/>
  <c r="E57" i="1" s="1"/>
  <c r="A56" i="1"/>
  <c r="E56" i="1" s="1"/>
  <c r="A55" i="1"/>
  <c r="E55" i="1" s="1"/>
  <c r="A54" i="1"/>
  <c r="E54" i="1"/>
  <c r="A53" i="1"/>
  <c r="E53" i="1" s="1"/>
  <c r="A52" i="1"/>
  <c r="E52" i="1"/>
  <c r="A51" i="1"/>
  <c r="E51" i="1" s="1"/>
  <c r="A50" i="1"/>
  <c r="E50" i="1" s="1"/>
  <c r="A49" i="1"/>
  <c r="E49" i="1" s="1"/>
  <c r="A48" i="1"/>
  <c r="E48" i="1"/>
  <c r="A47" i="1"/>
  <c r="E47" i="1" s="1"/>
  <c r="A46" i="1"/>
  <c r="E46" i="1" s="1"/>
  <c r="A45" i="1"/>
  <c r="E45" i="1" s="1"/>
  <c r="A44" i="1"/>
  <c r="E44" i="1"/>
  <c r="A43" i="1"/>
  <c r="E43" i="1" s="1"/>
  <c r="A42" i="1"/>
  <c r="E42" i="1" s="1"/>
  <c r="A41" i="1"/>
  <c r="E41" i="1" s="1"/>
  <c r="A40" i="1"/>
  <c r="E40" i="1"/>
  <c r="A39" i="1"/>
  <c r="E39" i="1" s="1"/>
  <c r="A38" i="1"/>
  <c r="E38" i="1" s="1"/>
  <c r="A37" i="1"/>
  <c r="E37" i="1" s="1"/>
  <c r="A36" i="1"/>
  <c r="E36" i="1"/>
  <c r="A35" i="1"/>
  <c r="E35" i="1" s="1"/>
  <c r="A34" i="1"/>
  <c r="E34" i="1" s="1"/>
  <c r="A33" i="1"/>
  <c r="E33" i="1" s="1"/>
  <c r="A32" i="1"/>
  <c r="E32" i="1"/>
  <c r="A31" i="1"/>
  <c r="E31" i="1" s="1"/>
  <c r="A30" i="1"/>
  <c r="E30" i="1" s="1"/>
  <c r="A29" i="1"/>
  <c r="E29" i="1" s="1"/>
  <c r="A28" i="1"/>
  <c r="E28" i="1"/>
  <c r="A27" i="1"/>
  <c r="E27" i="1" s="1"/>
  <c r="A26" i="1"/>
  <c r="E26" i="1" s="1"/>
  <c r="A25" i="1"/>
  <c r="E25" i="1" s="1"/>
  <c r="A24" i="1"/>
  <c r="E24" i="1"/>
  <c r="A23" i="1"/>
  <c r="E23" i="1" s="1"/>
  <c r="A22" i="1"/>
  <c r="E22" i="1" s="1"/>
  <c r="A21" i="1"/>
  <c r="E21" i="1" s="1"/>
  <c r="A20" i="1"/>
  <c r="E20" i="1"/>
  <c r="A19" i="1"/>
  <c r="E19" i="1" s="1"/>
  <c r="A18" i="1"/>
  <c r="E18" i="1" s="1"/>
  <c r="A17" i="1"/>
  <c r="E17" i="1" s="1"/>
  <c r="A16" i="1"/>
  <c r="E16" i="1"/>
  <c r="A15" i="1"/>
  <c r="E15" i="1" s="1"/>
  <c r="A14" i="1"/>
  <c r="E14" i="1" s="1"/>
  <c r="A13" i="1"/>
  <c r="E13" i="1" s="1"/>
  <c r="A12" i="1"/>
  <c r="E12" i="1"/>
  <c r="A11" i="1"/>
  <c r="E11" i="1" s="1"/>
  <c r="A10" i="1"/>
  <c r="E10" i="1" s="1"/>
  <c r="A9" i="1"/>
  <c r="E9" i="1" s="1"/>
  <c r="A8" i="1"/>
  <c r="A7" i="1"/>
  <c r="E6" i="2" s="1"/>
  <c r="D6" i="11"/>
  <c r="E6" i="20"/>
  <c r="E6" i="12"/>
  <c r="D6" i="10"/>
  <c r="E28" i="24"/>
  <c r="E27" i="24"/>
  <c r="E26" i="24"/>
  <c r="E25" i="24"/>
  <c r="E24" i="24"/>
  <c r="E23" i="24"/>
  <c r="E22" i="24"/>
  <c r="E21" i="24"/>
  <c r="E20" i="24"/>
  <c r="E19" i="24"/>
  <c r="E15" i="24"/>
  <c r="E14" i="24"/>
  <c r="E13" i="24"/>
  <c r="E12" i="24"/>
  <c r="E11" i="24"/>
  <c r="E10" i="24"/>
  <c r="E9" i="24"/>
  <c r="E8" i="24"/>
  <c r="E7" i="24"/>
  <c r="E6" i="24"/>
  <c r="E28" i="23"/>
  <c r="E27" i="23"/>
  <c r="E26" i="23"/>
  <c r="E25" i="23"/>
  <c r="E24" i="23"/>
  <c r="E23" i="23"/>
  <c r="E22" i="23"/>
  <c r="E21" i="23"/>
  <c r="E20" i="23"/>
  <c r="E19" i="23"/>
  <c r="E15" i="23"/>
  <c r="E14" i="23"/>
  <c r="E13" i="23"/>
  <c r="E12" i="23"/>
  <c r="E11" i="23"/>
  <c r="E10" i="23"/>
  <c r="E9" i="23"/>
  <c r="E8" i="23"/>
  <c r="E7" i="23"/>
  <c r="E6" i="23"/>
  <c r="E28" i="22"/>
  <c r="E27" i="22"/>
  <c r="E26" i="22"/>
  <c r="E25" i="22"/>
  <c r="E24" i="22"/>
  <c r="E23" i="22"/>
  <c r="E22" i="22"/>
  <c r="E21" i="22"/>
  <c r="E20" i="22"/>
  <c r="E19" i="22"/>
  <c r="E15" i="22"/>
  <c r="E14" i="22"/>
  <c r="E13" i="22"/>
  <c r="E12" i="22"/>
  <c r="E11" i="22"/>
  <c r="E10" i="22"/>
  <c r="E9" i="22"/>
  <c r="E8" i="22"/>
  <c r="E7" i="22"/>
  <c r="E6" i="22"/>
  <c r="E28" i="21"/>
  <c r="E27" i="21"/>
  <c r="E26" i="21"/>
  <c r="E25" i="21"/>
  <c r="E24" i="21"/>
  <c r="E23" i="21"/>
  <c r="E22" i="21"/>
  <c r="E21" i="21"/>
  <c r="E20" i="21"/>
  <c r="E15" i="21"/>
  <c r="E14" i="21"/>
  <c r="E13" i="21"/>
  <c r="E12" i="21"/>
  <c r="E11" i="21"/>
  <c r="E10" i="21"/>
  <c r="E9" i="21"/>
  <c r="E8" i="21"/>
  <c r="E7" i="21"/>
  <c r="E6" i="21"/>
  <c r="E28" i="20"/>
  <c r="E27" i="20"/>
  <c r="E26" i="20"/>
  <c r="E25" i="20"/>
  <c r="E24" i="20"/>
  <c r="E23" i="20"/>
  <c r="E22" i="20"/>
  <c r="E21" i="20"/>
  <c r="E20" i="20"/>
  <c r="E19" i="20"/>
  <c r="E15" i="20"/>
  <c r="E14" i="20"/>
  <c r="E13" i="20"/>
  <c r="E12" i="20"/>
  <c r="E11" i="20"/>
  <c r="E10" i="20"/>
  <c r="E9" i="20"/>
  <c r="E8" i="20"/>
  <c r="E7" i="20"/>
  <c r="E28" i="19"/>
  <c r="E27" i="19"/>
  <c r="E26" i="19"/>
  <c r="E25" i="19"/>
  <c r="E24" i="19"/>
  <c r="E23" i="19"/>
  <c r="E22" i="19"/>
  <c r="E21" i="19"/>
  <c r="E20" i="19"/>
  <c r="E19" i="19"/>
  <c r="E15" i="19"/>
  <c r="E14" i="19"/>
  <c r="E13" i="19"/>
  <c r="E12" i="19"/>
  <c r="E11" i="19"/>
  <c r="E10" i="19"/>
  <c r="E9" i="19"/>
  <c r="E8" i="19"/>
  <c r="E7" i="19"/>
  <c r="E6" i="19"/>
  <c r="E6" i="18"/>
  <c r="E28" i="18"/>
  <c r="E27" i="18"/>
  <c r="E26" i="18"/>
  <c r="E25" i="18"/>
  <c r="E24" i="18"/>
  <c r="E23" i="18"/>
  <c r="E22" i="18"/>
  <c r="E21" i="18"/>
  <c r="E20" i="18"/>
  <c r="E19" i="18"/>
  <c r="E15" i="18"/>
  <c r="E14" i="18"/>
  <c r="E13" i="18"/>
  <c r="E12" i="18"/>
  <c r="E11" i="18"/>
  <c r="E10" i="18"/>
  <c r="E9" i="18"/>
  <c r="E8" i="18"/>
  <c r="E7" i="18"/>
  <c r="E28" i="16"/>
  <c r="E27" i="16"/>
  <c r="E26" i="16"/>
  <c r="E25" i="16"/>
  <c r="E24" i="16"/>
  <c r="E23" i="16"/>
  <c r="E22" i="16"/>
  <c r="E21" i="16"/>
  <c r="E20" i="16"/>
  <c r="E19" i="16"/>
  <c r="E15" i="16"/>
  <c r="E14" i="16"/>
  <c r="E13" i="16"/>
  <c r="E12" i="16"/>
  <c r="E11" i="16"/>
  <c r="E10" i="16"/>
  <c r="E9" i="16"/>
  <c r="E8" i="16"/>
  <c r="E7" i="16"/>
  <c r="E6" i="16"/>
  <c r="E28" i="15"/>
  <c r="E27" i="15"/>
  <c r="E26" i="15"/>
  <c r="E25" i="15"/>
  <c r="E24" i="15"/>
  <c r="E23" i="15"/>
  <c r="E22" i="15"/>
  <c r="E21" i="15"/>
  <c r="E20" i="15"/>
  <c r="E19" i="15"/>
  <c r="E15" i="15"/>
  <c r="E14" i="15"/>
  <c r="E13" i="15"/>
  <c r="E12" i="15"/>
  <c r="E11" i="15"/>
  <c r="E10" i="15"/>
  <c r="E9" i="15"/>
  <c r="E8" i="15"/>
  <c r="E7" i="15"/>
  <c r="E6" i="15"/>
  <c r="E28" i="14"/>
  <c r="E27" i="14"/>
  <c r="E26" i="14"/>
  <c r="E25" i="14"/>
  <c r="E24" i="14"/>
  <c r="E23" i="14"/>
  <c r="E22" i="14"/>
  <c r="E21" i="14"/>
  <c r="E20" i="14"/>
  <c r="E19" i="14"/>
  <c r="E15" i="14"/>
  <c r="E14" i="14"/>
  <c r="E13" i="14"/>
  <c r="E12" i="14"/>
  <c r="E11" i="14"/>
  <c r="E10" i="14"/>
  <c r="E9" i="14"/>
  <c r="E8" i="14"/>
  <c r="E7" i="14"/>
  <c r="E6" i="14"/>
  <c r="E28" i="12"/>
  <c r="E27" i="12"/>
  <c r="E26" i="12"/>
  <c r="E25" i="12"/>
  <c r="E24" i="12"/>
  <c r="E23" i="12"/>
  <c r="E22" i="12"/>
  <c r="E21" i="12"/>
  <c r="E20" i="12"/>
  <c r="E19" i="12"/>
  <c r="E15" i="12"/>
  <c r="E14" i="12"/>
  <c r="E13" i="12"/>
  <c r="E12" i="12"/>
  <c r="E11" i="12"/>
  <c r="E10" i="12"/>
  <c r="E9" i="12"/>
  <c r="E8" i="12"/>
  <c r="E7" i="12"/>
  <c r="E28" i="11"/>
  <c r="E27" i="11"/>
  <c r="E26" i="11"/>
  <c r="E25" i="11"/>
  <c r="E24" i="11"/>
  <c r="E23" i="11"/>
  <c r="E22" i="11"/>
  <c r="E21" i="11"/>
  <c r="E20" i="11"/>
  <c r="E19" i="11"/>
  <c r="E15" i="11"/>
  <c r="E14" i="11"/>
  <c r="E13" i="11"/>
  <c r="E12" i="11"/>
  <c r="E11" i="11"/>
  <c r="E10" i="11"/>
  <c r="E9" i="11"/>
  <c r="E8" i="11"/>
  <c r="E7" i="11"/>
  <c r="E6" i="11"/>
  <c r="E28" i="10"/>
  <c r="E27" i="10"/>
  <c r="E26" i="10"/>
  <c r="E25" i="10"/>
  <c r="E24" i="10"/>
  <c r="E23" i="10"/>
  <c r="E22" i="10"/>
  <c r="E21" i="10"/>
  <c r="E20" i="10"/>
  <c r="E19" i="10"/>
  <c r="E15" i="10"/>
  <c r="E14" i="10"/>
  <c r="E13" i="10"/>
  <c r="E12" i="10"/>
  <c r="E11" i="10"/>
  <c r="E10" i="10"/>
  <c r="E9" i="10"/>
  <c r="E8" i="10"/>
  <c r="E7" i="10"/>
  <c r="E6" i="10"/>
  <c r="E28" i="9"/>
  <c r="E27" i="9"/>
  <c r="E26" i="9"/>
  <c r="E25" i="9"/>
  <c r="E24" i="9"/>
  <c r="E23" i="9"/>
  <c r="E22" i="9"/>
  <c r="E21" i="9"/>
  <c r="E20" i="9"/>
  <c r="E19" i="9"/>
  <c r="E15" i="9"/>
  <c r="E14" i="9"/>
  <c r="E13" i="9"/>
  <c r="E12" i="9"/>
  <c r="E11" i="9"/>
  <c r="E10" i="9"/>
  <c r="E9" i="9"/>
  <c r="E8" i="9"/>
  <c r="E7" i="9"/>
  <c r="E6" i="9"/>
  <c r="E28" i="8"/>
  <c r="E27" i="8"/>
  <c r="E26" i="8"/>
  <c r="E25" i="8"/>
  <c r="E24" i="8"/>
  <c r="E23" i="8"/>
  <c r="E22" i="8"/>
  <c r="E21" i="8"/>
  <c r="E20" i="8"/>
  <c r="E19" i="8"/>
  <c r="E15" i="8"/>
  <c r="E14" i="8"/>
  <c r="E13" i="8"/>
  <c r="E12" i="8"/>
  <c r="E11" i="8"/>
  <c r="E10" i="8"/>
  <c r="E9" i="8"/>
  <c r="E8" i="8"/>
  <c r="E7" i="8"/>
  <c r="E6" i="8"/>
  <c r="E28" i="7"/>
  <c r="E27" i="7"/>
  <c r="E26" i="7"/>
  <c r="E25" i="7"/>
  <c r="E24" i="7"/>
  <c r="E23" i="7"/>
  <c r="E22" i="7"/>
  <c r="E21" i="7"/>
  <c r="E20" i="7"/>
  <c r="E15" i="7"/>
  <c r="E14" i="7"/>
  <c r="E13" i="7"/>
  <c r="E12" i="7"/>
  <c r="E11" i="7"/>
  <c r="E10" i="7"/>
  <c r="E9" i="7"/>
  <c r="E8" i="7"/>
  <c r="E28" i="6"/>
  <c r="E27" i="6"/>
  <c r="E26" i="6"/>
  <c r="E25" i="6"/>
  <c r="E24" i="6"/>
  <c r="E15" i="6"/>
  <c r="E14" i="6"/>
  <c r="E13" i="6"/>
  <c r="E12" i="6"/>
  <c r="E11" i="6"/>
  <c r="E10" i="6"/>
  <c r="E9" i="6"/>
  <c r="E8" i="6"/>
  <c r="E7" i="6"/>
  <c r="E28" i="5"/>
  <c r="E27" i="5"/>
  <c r="E26" i="5"/>
  <c r="E25" i="5"/>
  <c r="E24" i="5"/>
  <c r="E23" i="5"/>
  <c r="E22" i="5"/>
  <c r="E21" i="5"/>
  <c r="E15" i="5"/>
  <c r="E14" i="5"/>
  <c r="E13" i="5"/>
  <c r="E12" i="5"/>
  <c r="E11" i="5"/>
  <c r="E10" i="5"/>
  <c r="E28" i="4"/>
  <c r="E27" i="4"/>
  <c r="E26" i="4"/>
  <c r="E25" i="4"/>
  <c r="E24" i="4"/>
  <c r="E23" i="4"/>
  <c r="E22" i="4"/>
  <c r="E15" i="4"/>
  <c r="E14" i="4"/>
  <c r="E13" i="4"/>
  <c r="E12" i="4"/>
  <c r="E11" i="4"/>
  <c r="E10" i="4"/>
  <c r="E9" i="4"/>
  <c r="P6" i="2"/>
  <c r="E6" i="4"/>
  <c r="D6" i="4"/>
  <c r="P6" i="4"/>
  <c r="Q6" i="4"/>
  <c r="R6" i="4"/>
  <c r="S6" i="4"/>
  <c r="T6" i="4"/>
  <c r="U6" i="4"/>
  <c r="V6" i="4"/>
  <c r="W6" i="4"/>
  <c r="X6" i="4"/>
  <c r="Y6" i="4"/>
  <c r="Z6" i="4"/>
  <c r="AA6" i="4"/>
  <c r="AB6" i="4"/>
  <c r="E19" i="2"/>
  <c r="R19" i="2"/>
  <c r="R7" i="2"/>
  <c r="S19" i="2"/>
  <c r="R8" i="2"/>
  <c r="T19" i="2"/>
  <c r="R9" i="2"/>
  <c r="U19" i="2"/>
  <c r="R10" i="2"/>
  <c r="V19" i="2"/>
  <c r="R11" i="2"/>
  <c r="W19" i="2"/>
  <c r="R12" i="2"/>
  <c r="X19" i="2"/>
  <c r="R13" i="2"/>
  <c r="Y19" i="2"/>
  <c r="R14" i="2"/>
  <c r="Z19" i="2"/>
  <c r="R15" i="2"/>
  <c r="AA19" i="2"/>
  <c r="AB19" i="2"/>
  <c r="E20" i="4"/>
  <c r="R20" i="4"/>
  <c r="S7" i="4"/>
  <c r="S20" i="4"/>
  <c r="S8" i="4"/>
  <c r="T20" i="4"/>
  <c r="S9" i="4"/>
  <c r="U20" i="4"/>
  <c r="S10" i="4"/>
  <c r="V20" i="4"/>
  <c r="S11" i="4"/>
  <c r="W20" i="4"/>
  <c r="S12" i="4"/>
  <c r="X20" i="4"/>
  <c r="S13" i="4"/>
  <c r="Y20" i="4"/>
  <c r="S14" i="4"/>
  <c r="Z20" i="4"/>
  <c r="S15" i="4"/>
  <c r="AA20" i="4"/>
  <c r="AB20" i="4"/>
  <c r="E20" i="2"/>
  <c r="R20" i="2"/>
  <c r="S7" i="2"/>
  <c r="S20" i="2"/>
  <c r="S8" i="2"/>
  <c r="T20" i="2"/>
  <c r="S9" i="2"/>
  <c r="U20" i="2"/>
  <c r="S10" i="2"/>
  <c r="V20" i="2"/>
  <c r="S11" i="2"/>
  <c r="W20" i="2"/>
  <c r="S12" i="2"/>
  <c r="X20" i="2"/>
  <c r="S13" i="2"/>
  <c r="Y20" i="2"/>
  <c r="S14" i="2"/>
  <c r="Z20" i="2"/>
  <c r="S15" i="2"/>
  <c r="AA20" i="2"/>
  <c r="AB20" i="2"/>
  <c r="E19" i="4"/>
  <c r="R19" i="4"/>
  <c r="R7" i="4"/>
  <c r="S19" i="4"/>
  <c r="R8" i="4"/>
  <c r="T19" i="4"/>
  <c r="R9" i="4"/>
  <c r="U19" i="4"/>
  <c r="R10" i="4"/>
  <c r="V19" i="4"/>
  <c r="R11" i="4"/>
  <c r="W19" i="4"/>
  <c r="R12" i="4"/>
  <c r="X19" i="4"/>
  <c r="R13" i="4"/>
  <c r="Y19" i="4"/>
  <c r="R14" i="4"/>
  <c r="Z19" i="4"/>
  <c r="R15" i="4"/>
  <c r="AA19" i="4"/>
  <c r="AB19" i="4"/>
  <c r="G1508" i="1"/>
  <c r="E7" i="4"/>
  <c r="E8" i="4"/>
  <c r="E21" i="4"/>
  <c r="E9" i="5"/>
  <c r="E8" i="5"/>
  <c r="D10" i="2"/>
  <c r="D14" i="2"/>
  <c r="E8" i="2"/>
  <c r="E12" i="2"/>
  <c r="D7" i="2"/>
  <c r="D11" i="2"/>
  <c r="D15" i="2"/>
  <c r="E9" i="2"/>
  <c r="E13" i="2"/>
  <c r="E10" i="2"/>
  <c r="E14" i="2"/>
  <c r="D9" i="2"/>
  <c r="D13" i="2"/>
  <c r="E7" i="2"/>
  <c r="E11" i="2"/>
  <c r="E15" i="2"/>
  <c r="D8" i="2"/>
  <c r="Y4" i="1"/>
  <c r="Y1508" i="1"/>
  <c r="X4" i="1"/>
  <c r="X1508" i="1"/>
  <c r="W4" i="1"/>
  <c r="W1508" i="1"/>
  <c r="V4" i="1"/>
  <c r="V1508" i="1"/>
  <c r="U4" i="1"/>
  <c r="U1508" i="1"/>
  <c r="T4" i="1"/>
  <c r="T1508" i="1"/>
  <c r="AB28" i="24"/>
  <c r="AA28" i="24"/>
  <c r="Z28" i="24"/>
  <c r="Y28" i="24"/>
  <c r="X28" i="24"/>
  <c r="W28" i="24"/>
  <c r="V28" i="24"/>
  <c r="U28" i="24"/>
  <c r="T28" i="24"/>
  <c r="S28" i="24"/>
  <c r="R28" i="24"/>
  <c r="O28" i="24"/>
  <c r="N28" i="24"/>
  <c r="M28" i="24"/>
  <c r="L28" i="24"/>
  <c r="K28" i="24"/>
  <c r="J28" i="24"/>
  <c r="I28" i="24"/>
  <c r="H28" i="24"/>
  <c r="G28" i="24"/>
  <c r="F28" i="24"/>
  <c r="P28" i="24" s="1"/>
  <c r="D28" i="24"/>
  <c r="AB27" i="24"/>
  <c r="AA27" i="24"/>
  <c r="Z27" i="24"/>
  <c r="Y27" i="24"/>
  <c r="X27" i="24"/>
  <c r="W27" i="24"/>
  <c r="V27" i="24"/>
  <c r="U27" i="24"/>
  <c r="T27" i="24"/>
  <c r="S27" i="24"/>
  <c r="R27" i="24"/>
  <c r="O27" i="24"/>
  <c r="N27" i="24"/>
  <c r="M27" i="24"/>
  <c r="L27" i="24"/>
  <c r="K27" i="24"/>
  <c r="J27" i="24"/>
  <c r="I27" i="24"/>
  <c r="H27" i="24"/>
  <c r="G27" i="24"/>
  <c r="F27" i="24"/>
  <c r="P27" i="24" s="1"/>
  <c r="D27" i="24"/>
  <c r="AB26" i="24"/>
  <c r="AA26" i="24"/>
  <c r="Z26" i="24"/>
  <c r="Y26" i="24"/>
  <c r="X26" i="24"/>
  <c r="W26" i="24"/>
  <c r="V26" i="24"/>
  <c r="U26" i="24"/>
  <c r="T26" i="24"/>
  <c r="S26" i="24"/>
  <c r="R26" i="24"/>
  <c r="O26" i="24"/>
  <c r="N26" i="24"/>
  <c r="M26" i="24"/>
  <c r="L26" i="24"/>
  <c r="K26" i="24"/>
  <c r="J26" i="24"/>
  <c r="P26" i="24" s="1"/>
  <c r="I26" i="24"/>
  <c r="H26" i="24"/>
  <c r="G26" i="24"/>
  <c r="F26" i="24"/>
  <c r="D26" i="24"/>
  <c r="AB25" i="24"/>
  <c r="AA25" i="24"/>
  <c r="Z25" i="24"/>
  <c r="Y25" i="24"/>
  <c r="X25" i="24"/>
  <c r="W25" i="24"/>
  <c r="V25" i="24"/>
  <c r="U25" i="24"/>
  <c r="T25" i="24"/>
  <c r="S25" i="24"/>
  <c r="R25" i="24"/>
  <c r="O25" i="24"/>
  <c r="N25" i="24"/>
  <c r="M25" i="24"/>
  <c r="L25" i="24"/>
  <c r="K25" i="24"/>
  <c r="J25" i="24"/>
  <c r="I25" i="24"/>
  <c r="H25" i="24"/>
  <c r="P25" i="24" s="1"/>
  <c r="G25" i="24"/>
  <c r="F25" i="24"/>
  <c r="D25" i="24"/>
  <c r="AB24" i="24"/>
  <c r="AA24" i="24"/>
  <c r="Z24" i="24"/>
  <c r="Y24" i="24"/>
  <c r="X24" i="24"/>
  <c r="W24" i="24"/>
  <c r="V24" i="24"/>
  <c r="U24" i="24"/>
  <c r="T24" i="24"/>
  <c r="S24" i="24"/>
  <c r="R24" i="24"/>
  <c r="O24" i="24"/>
  <c r="N24" i="24"/>
  <c r="M24" i="24"/>
  <c r="L24" i="24"/>
  <c r="K24" i="24"/>
  <c r="J24" i="24"/>
  <c r="I24" i="24"/>
  <c r="H24" i="24"/>
  <c r="G24" i="24"/>
  <c r="F24" i="24"/>
  <c r="D24" i="24"/>
  <c r="AB23" i="24"/>
  <c r="AA23" i="24"/>
  <c r="Z23" i="24"/>
  <c r="Y23" i="24"/>
  <c r="X23" i="24"/>
  <c r="W23" i="24"/>
  <c r="V23" i="24"/>
  <c r="U23" i="24"/>
  <c r="T23" i="24"/>
  <c r="S23" i="24"/>
  <c r="R23" i="24"/>
  <c r="O23" i="24"/>
  <c r="N23" i="24"/>
  <c r="M23" i="24"/>
  <c r="L23" i="24"/>
  <c r="K23" i="24"/>
  <c r="J23" i="24"/>
  <c r="I23" i="24"/>
  <c r="H23" i="24"/>
  <c r="G23" i="24"/>
  <c r="F23" i="24"/>
  <c r="D23" i="24"/>
  <c r="AB22" i="24"/>
  <c r="AA22" i="24"/>
  <c r="Z22" i="24"/>
  <c r="Y22" i="24"/>
  <c r="X22" i="24"/>
  <c r="W22" i="24"/>
  <c r="V22" i="24"/>
  <c r="U22" i="24"/>
  <c r="T22" i="24"/>
  <c r="S22" i="24"/>
  <c r="R22" i="24"/>
  <c r="O22" i="24"/>
  <c r="N22" i="24"/>
  <c r="M22" i="24"/>
  <c r="L22" i="24"/>
  <c r="K22" i="24"/>
  <c r="J22" i="24"/>
  <c r="I22" i="24"/>
  <c r="P22" i="24" s="1"/>
  <c r="H22" i="24"/>
  <c r="G22" i="24"/>
  <c r="F22" i="24"/>
  <c r="D22" i="24"/>
  <c r="AB21" i="24"/>
  <c r="AA21" i="24"/>
  <c r="Z21" i="24"/>
  <c r="Y21" i="24"/>
  <c r="X21" i="24"/>
  <c r="W21" i="24"/>
  <c r="V21" i="24"/>
  <c r="U21" i="24"/>
  <c r="T21" i="24"/>
  <c r="S21" i="24"/>
  <c r="R21" i="24"/>
  <c r="O21" i="24"/>
  <c r="N21" i="24"/>
  <c r="M21" i="24"/>
  <c r="L21" i="24"/>
  <c r="K21" i="24"/>
  <c r="J21" i="24"/>
  <c r="I21" i="24"/>
  <c r="H21" i="24"/>
  <c r="P21" i="24" s="1"/>
  <c r="G21" i="24"/>
  <c r="F21" i="24"/>
  <c r="D21" i="24"/>
  <c r="AB20" i="24"/>
  <c r="AA20" i="24"/>
  <c r="Z20" i="24"/>
  <c r="Y20" i="24"/>
  <c r="X20" i="24"/>
  <c r="W20" i="24"/>
  <c r="V20" i="24"/>
  <c r="U20" i="24"/>
  <c r="T20" i="24"/>
  <c r="S20" i="24"/>
  <c r="R20" i="24"/>
  <c r="O20" i="24"/>
  <c r="N20" i="24"/>
  <c r="M20" i="24"/>
  <c r="L20" i="24"/>
  <c r="K20" i="24"/>
  <c r="J20" i="24"/>
  <c r="I20" i="24"/>
  <c r="H20" i="24"/>
  <c r="G20" i="24"/>
  <c r="F20" i="24"/>
  <c r="P20" i="24" s="1"/>
  <c r="D20" i="24"/>
  <c r="AB19" i="24"/>
  <c r="AA19" i="24"/>
  <c r="Z19" i="24"/>
  <c r="Y19" i="24"/>
  <c r="X19" i="24"/>
  <c r="W19" i="24"/>
  <c r="V19" i="24"/>
  <c r="U19" i="24"/>
  <c r="T19" i="24"/>
  <c r="S19" i="24"/>
  <c r="R19" i="24"/>
  <c r="O19" i="24"/>
  <c r="N19" i="24"/>
  <c r="N29" i="24" s="1"/>
  <c r="M19" i="24"/>
  <c r="L19" i="24"/>
  <c r="K19" i="24"/>
  <c r="K29" i="24" s="1"/>
  <c r="J19" i="24"/>
  <c r="I19" i="24"/>
  <c r="H19" i="24"/>
  <c r="G19" i="24"/>
  <c r="F19" i="24"/>
  <c r="F29" i="24" s="1"/>
  <c r="D19" i="24"/>
  <c r="AB15" i="24"/>
  <c r="AA15" i="24"/>
  <c r="Z15" i="24"/>
  <c r="Y15" i="24"/>
  <c r="X15" i="24"/>
  <c r="W15" i="24"/>
  <c r="V15" i="24"/>
  <c r="U15" i="24"/>
  <c r="T15" i="24"/>
  <c r="S15" i="24"/>
  <c r="R15" i="24"/>
  <c r="Q15" i="24"/>
  <c r="P15" i="24"/>
  <c r="D15" i="24"/>
  <c r="AB14" i="24"/>
  <c r="AA14" i="24"/>
  <c r="Z14" i="24"/>
  <c r="Y14" i="24"/>
  <c r="X14" i="24"/>
  <c r="W14" i="24"/>
  <c r="V14" i="24"/>
  <c r="U14" i="24"/>
  <c r="T14" i="24"/>
  <c r="S14" i="24"/>
  <c r="R14" i="24"/>
  <c r="Q14" i="24"/>
  <c r="P14" i="24"/>
  <c r="D14" i="24"/>
  <c r="AB13" i="24"/>
  <c r="AA13" i="24"/>
  <c r="Z13" i="24"/>
  <c r="Y13" i="24"/>
  <c r="X13" i="24"/>
  <c r="W13" i="24"/>
  <c r="V13" i="24"/>
  <c r="U13" i="24"/>
  <c r="T13" i="24"/>
  <c r="S13" i="24"/>
  <c r="R13" i="24"/>
  <c r="Q13" i="24"/>
  <c r="P13" i="24"/>
  <c r="D13" i="24"/>
  <c r="AB12" i="24"/>
  <c r="AA12" i="24"/>
  <c r="Z12" i="24"/>
  <c r="Y12" i="24"/>
  <c r="X12" i="24"/>
  <c r="W12" i="24"/>
  <c r="V12" i="24"/>
  <c r="U12" i="24"/>
  <c r="T12" i="24"/>
  <c r="S12" i="24"/>
  <c r="R12" i="24"/>
  <c r="Q12" i="24"/>
  <c r="P12" i="24"/>
  <c r="D12" i="24"/>
  <c r="AB11" i="24"/>
  <c r="AA11" i="24"/>
  <c r="Z11" i="24"/>
  <c r="Y11" i="24"/>
  <c r="X11" i="24"/>
  <c r="W11" i="24"/>
  <c r="V11" i="24"/>
  <c r="U11" i="24"/>
  <c r="T11" i="24"/>
  <c r="S11" i="24"/>
  <c r="R11" i="24"/>
  <c r="Q11" i="24"/>
  <c r="P11" i="24"/>
  <c r="D11" i="24"/>
  <c r="AB10" i="24"/>
  <c r="AA10" i="24"/>
  <c r="Z10" i="24"/>
  <c r="Y10" i="24"/>
  <c r="X10" i="24"/>
  <c r="W10" i="24"/>
  <c r="V10" i="24"/>
  <c r="U10" i="24"/>
  <c r="T10" i="24"/>
  <c r="S10" i="24"/>
  <c r="R10" i="24"/>
  <c r="Q10" i="24"/>
  <c r="P10" i="24"/>
  <c r="D10" i="24"/>
  <c r="AB9" i="24"/>
  <c r="AA9" i="24"/>
  <c r="Z9" i="24"/>
  <c r="Y9" i="24"/>
  <c r="X9" i="24"/>
  <c r="W9" i="24"/>
  <c r="V9" i="24"/>
  <c r="U9" i="24"/>
  <c r="T9" i="24"/>
  <c r="S9" i="24"/>
  <c r="R9" i="24"/>
  <c r="Q9" i="24"/>
  <c r="P9" i="24"/>
  <c r="D9" i="24"/>
  <c r="AB8" i="24"/>
  <c r="AA8" i="24"/>
  <c r="Z8" i="24"/>
  <c r="Y8" i="24"/>
  <c r="X8" i="24"/>
  <c r="W8" i="24"/>
  <c r="V8" i="24"/>
  <c r="U8" i="24"/>
  <c r="T8" i="24"/>
  <c r="S8" i="24"/>
  <c r="R8" i="24"/>
  <c r="Q8" i="24"/>
  <c r="P8" i="24"/>
  <c r="D8" i="24"/>
  <c r="AB7" i="24"/>
  <c r="AA7" i="24"/>
  <c r="Z7" i="24"/>
  <c r="Y7" i="24"/>
  <c r="X7" i="24"/>
  <c r="W7" i="24"/>
  <c r="V7" i="24"/>
  <c r="U7" i="24"/>
  <c r="T7" i="24"/>
  <c r="S7" i="24"/>
  <c r="R7" i="24"/>
  <c r="Q7" i="24"/>
  <c r="P7" i="24"/>
  <c r="D7" i="24"/>
  <c r="AB6" i="24"/>
  <c r="AA6" i="24"/>
  <c r="Z6" i="24"/>
  <c r="Y6" i="24"/>
  <c r="X6" i="24"/>
  <c r="W6" i="24"/>
  <c r="V6" i="24"/>
  <c r="U6" i="24"/>
  <c r="T6" i="24"/>
  <c r="S6" i="24"/>
  <c r="R6" i="24"/>
  <c r="Q6" i="24"/>
  <c r="P6" i="24"/>
  <c r="D6" i="24"/>
  <c r="AB28" i="23"/>
  <c r="AA28" i="23"/>
  <c r="Z28" i="23"/>
  <c r="Y28" i="23"/>
  <c r="X28" i="23"/>
  <c r="W28" i="23"/>
  <c r="V28" i="23"/>
  <c r="U28" i="23"/>
  <c r="T28" i="23"/>
  <c r="S28" i="23"/>
  <c r="R28" i="23"/>
  <c r="O28" i="23"/>
  <c r="N28" i="23"/>
  <c r="M28" i="23"/>
  <c r="L28" i="23"/>
  <c r="K28" i="23"/>
  <c r="J28" i="23"/>
  <c r="I28" i="23"/>
  <c r="H28" i="23"/>
  <c r="G28" i="23"/>
  <c r="F28" i="23"/>
  <c r="D28" i="23"/>
  <c r="AB27" i="23"/>
  <c r="AA27" i="23"/>
  <c r="Z27" i="23"/>
  <c r="Y27" i="23"/>
  <c r="X27" i="23"/>
  <c r="W27" i="23"/>
  <c r="V27" i="23"/>
  <c r="U27" i="23"/>
  <c r="T27" i="23"/>
  <c r="S27" i="23"/>
  <c r="R27" i="23"/>
  <c r="O27" i="23"/>
  <c r="N27" i="23"/>
  <c r="M27" i="23"/>
  <c r="L27" i="23"/>
  <c r="K27" i="23"/>
  <c r="J27" i="23"/>
  <c r="I27" i="23"/>
  <c r="H27" i="23"/>
  <c r="G27" i="23"/>
  <c r="F27" i="23"/>
  <c r="P27" i="23" s="1"/>
  <c r="D27" i="23"/>
  <c r="AB26" i="23"/>
  <c r="AA26" i="23"/>
  <c r="Z26" i="23"/>
  <c r="Y26" i="23"/>
  <c r="X26" i="23"/>
  <c r="W26" i="23"/>
  <c r="V26" i="23"/>
  <c r="U26" i="23"/>
  <c r="T26" i="23"/>
  <c r="S26" i="23"/>
  <c r="R26" i="23"/>
  <c r="O26" i="23"/>
  <c r="N26" i="23"/>
  <c r="M26" i="23"/>
  <c r="L26" i="23"/>
  <c r="K26" i="23"/>
  <c r="J26" i="23"/>
  <c r="I26" i="23"/>
  <c r="H26" i="23"/>
  <c r="G26" i="23"/>
  <c r="F26" i="23"/>
  <c r="P26" i="23" s="1"/>
  <c r="D26" i="23"/>
  <c r="AB25" i="23"/>
  <c r="AA25" i="23"/>
  <c r="Z25" i="23"/>
  <c r="Y25" i="23"/>
  <c r="X25" i="23"/>
  <c r="W25" i="23"/>
  <c r="V25" i="23"/>
  <c r="U25" i="23"/>
  <c r="T25" i="23"/>
  <c r="S25" i="23"/>
  <c r="R25" i="23"/>
  <c r="O25" i="23"/>
  <c r="N25" i="23"/>
  <c r="M25" i="23"/>
  <c r="L25" i="23"/>
  <c r="K25" i="23"/>
  <c r="J25" i="23"/>
  <c r="I25" i="23"/>
  <c r="H25" i="23"/>
  <c r="P25" i="23" s="1"/>
  <c r="G25" i="23"/>
  <c r="F25" i="23"/>
  <c r="D25" i="23"/>
  <c r="AB24" i="23"/>
  <c r="AA24" i="23"/>
  <c r="Z24" i="23"/>
  <c r="Y24" i="23"/>
  <c r="X24" i="23"/>
  <c r="W24" i="23"/>
  <c r="V24" i="23"/>
  <c r="U24" i="23"/>
  <c r="T24" i="23"/>
  <c r="S24" i="23"/>
  <c r="R24" i="23"/>
  <c r="O24" i="23"/>
  <c r="N24" i="23"/>
  <c r="M24" i="23"/>
  <c r="L24" i="23"/>
  <c r="K24" i="23"/>
  <c r="J24" i="23"/>
  <c r="I24" i="23"/>
  <c r="H24" i="23"/>
  <c r="G24" i="23"/>
  <c r="F24" i="23"/>
  <c r="P24" i="23" s="1"/>
  <c r="D24" i="23"/>
  <c r="AB23" i="23"/>
  <c r="AA23" i="23"/>
  <c r="Z23" i="23"/>
  <c r="Y23" i="23"/>
  <c r="X23" i="23"/>
  <c r="W23" i="23"/>
  <c r="V23" i="23"/>
  <c r="U23" i="23"/>
  <c r="T23" i="23"/>
  <c r="S23" i="23"/>
  <c r="R23" i="23"/>
  <c r="O23" i="23"/>
  <c r="N23" i="23"/>
  <c r="M23" i="23"/>
  <c r="L23" i="23"/>
  <c r="K23" i="23"/>
  <c r="J23" i="23"/>
  <c r="I23" i="23"/>
  <c r="H23" i="23"/>
  <c r="G23" i="23"/>
  <c r="F23" i="23"/>
  <c r="P23" i="23" s="1"/>
  <c r="D23" i="23"/>
  <c r="AB22" i="23"/>
  <c r="AA22" i="23"/>
  <c r="Z22" i="23"/>
  <c r="Y22" i="23"/>
  <c r="X22" i="23"/>
  <c r="W22" i="23"/>
  <c r="V22" i="23"/>
  <c r="U22" i="23"/>
  <c r="T22" i="23"/>
  <c r="S22" i="23"/>
  <c r="R22" i="23"/>
  <c r="O22" i="23"/>
  <c r="N22" i="23"/>
  <c r="M22" i="23"/>
  <c r="L22" i="23"/>
  <c r="K22" i="23"/>
  <c r="J22" i="23"/>
  <c r="P22" i="23" s="1"/>
  <c r="I22" i="23"/>
  <c r="H22" i="23"/>
  <c r="G22" i="23"/>
  <c r="F22" i="23"/>
  <c r="D22" i="23"/>
  <c r="AB21" i="23"/>
  <c r="AA21" i="23"/>
  <c r="Z21" i="23"/>
  <c r="Y21" i="23"/>
  <c r="X21" i="23"/>
  <c r="W21" i="23"/>
  <c r="V21" i="23"/>
  <c r="U21" i="23"/>
  <c r="T21" i="23"/>
  <c r="S21" i="23"/>
  <c r="R21" i="23"/>
  <c r="O21" i="23"/>
  <c r="N21" i="23"/>
  <c r="M21" i="23"/>
  <c r="L21" i="23"/>
  <c r="K21" i="23"/>
  <c r="J21" i="23"/>
  <c r="I21" i="23"/>
  <c r="H21" i="23"/>
  <c r="P21" i="23" s="1"/>
  <c r="G21" i="23"/>
  <c r="F21" i="23"/>
  <c r="D21" i="23"/>
  <c r="AB20" i="23"/>
  <c r="AA20" i="23"/>
  <c r="Z20" i="23"/>
  <c r="Y20" i="23"/>
  <c r="X20" i="23"/>
  <c r="W20" i="23"/>
  <c r="V20" i="23"/>
  <c r="U20" i="23"/>
  <c r="T20" i="23"/>
  <c r="S20" i="23"/>
  <c r="R20" i="23"/>
  <c r="O20" i="23"/>
  <c r="N20" i="23"/>
  <c r="M20" i="23"/>
  <c r="L20" i="23"/>
  <c r="K20" i="23"/>
  <c r="J20" i="23"/>
  <c r="I20" i="23"/>
  <c r="H20" i="23"/>
  <c r="G20" i="23"/>
  <c r="F20" i="23"/>
  <c r="D20" i="23"/>
  <c r="AB19" i="23"/>
  <c r="AA19" i="23"/>
  <c r="Z19" i="23"/>
  <c r="Y19" i="23"/>
  <c r="X19" i="23"/>
  <c r="W19" i="23"/>
  <c r="V19" i="23"/>
  <c r="U19" i="23"/>
  <c r="T19" i="23"/>
  <c r="S19" i="23"/>
  <c r="R19" i="23"/>
  <c r="O19" i="23"/>
  <c r="N19" i="23"/>
  <c r="N29" i="23" s="1"/>
  <c r="M19" i="23"/>
  <c r="L19" i="23"/>
  <c r="K19" i="23"/>
  <c r="K29" i="23" s="1"/>
  <c r="J19" i="23"/>
  <c r="I19" i="23"/>
  <c r="H19" i="23"/>
  <c r="G19" i="23"/>
  <c r="F19" i="23"/>
  <c r="F29" i="23" s="1"/>
  <c r="D19" i="23"/>
  <c r="AB15" i="23"/>
  <c r="AA15" i="23"/>
  <c r="Z15" i="23"/>
  <c r="Y15" i="23"/>
  <c r="X15" i="23"/>
  <c r="W15" i="23"/>
  <c r="V15" i="23"/>
  <c r="U15" i="23"/>
  <c r="T15" i="23"/>
  <c r="S15" i="23"/>
  <c r="R15" i="23"/>
  <c r="Q15" i="23"/>
  <c r="P15" i="23"/>
  <c r="D15" i="23"/>
  <c r="AB14" i="23"/>
  <c r="AA14" i="23"/>
  <c r="Z14" i="23"/>
  <c r="Y14" i="23"/>
  <c r="X14" i="23"/>
  <c r="W14" i="23"/>
  <c r="V14" i="23"/>
  <c r="U14" i="23"/>
  <c r="T14" i="23"/>
  <c r="S14" i="23"/>
  <c r="R14" i="23"/>
  <c r="Q14" i="23"/>
  <c r="P14" i="23"/>
  <c r="D14" i="23"/>
  <c r="AB13" i="23"/>
  <c r="AA13" i="23"/>
  <c r="Z13" i="23"/>
  <c r="Y13" i="23"/>
  <c r="X13" i="23"/>
  <c r="W13" i="23"/>
  <c r="V13" i="23"/>
  <c r="U13" i="23"/>
  <c r="T13" i="23"/>
  <c r="S13" i="23"/>
  <c r="R13" i="23"/>
  <c r="Q13" i="23"/>
  <c r="P13" i="23"/>
  <c r="D13" i="23"/>
  <c r="AB12" i="23"/>
  <c r="AA12" i="23"/>
  <c r="Z12" i="23"/>
  <c r="Y12" i="23"/>
  <c r="X12" i="23"/>
  <c r="W12" i="23"/>
  <c r="V12" i="23"/>
  <c r="U12" i="23"/>
  <c r="T12" i="23"/>
  <c r="S12" i="23"/>
  <c r="R12" i="23"/>
  <c r="Q12" i="23"/>
  <c r="P12" i="23"/>
  <c r="D12" i="23"/>
  <c r="AB11" i="23"/>
  <c r="AA11" i="23"/>
  <c r="Z11" i="23"/>
  <c r="Y11" i="23"/>
  <c r="X11" i="23"/>
  <c r="W11" i="23"/>
  <c r="V11" i="23"/>
  <c r="U11" i="23"/>
  <c r="T11" i="23"/>
  <c r="S11" i="23"/>
  <c r="R11" i="23"/>
  <c r="Q11" i="23"/>
  <c r="P11" i="23"/>
  <c r="D11" i="23"/>
  <c r="AB10" i="23"/>
  <c r="AA10" i="23"/>
  <c r="Z10" i="23"/>
  <c r="Y10" i="23"/>
  <c r="X10" i="23"/>
  <c r="W10" i="23"/>
  <c r="V10" i="23"/>
  <c r="U10" i="23"/>
  <c r="T10" i="23"/>
  <c r="S10" i="23"/>
  <c r="R10" i="23"/>
  <c r="Q10" i="23"/>
  <c r="P10" i="23"/>
  <c r="D10" i="23"/>
  <c r="AB9" i="23"/>
  <c r="AA9" i="23"/>
  <c r="Z9" i="23"/>
  <c r="Y9" i="23"/>
  <c r="X9" i="23"/>
  <c r="W9" i="23"/>
  <c r="V9" i="23"/>
  <c r="U9" i="23"/>
  <c r="T9" i="23"/>
  <c r="S9" i="23"/>
  <c r="R9" i="23"/>
  <c r="Q9" i="23"/>
  <c r="P9" i="23"/>
  <c r="D9" i="23"/>
  <c r="AB8" i="23"/>
  <c r="AA8" i="23"/>
  <c r="Z8" i="23"/>
  <c r="Y8" i="23"/>
  <c r="X8" i="23"/>
  <c r="W8" i="23"/>
  <c r="V8" i="23"/>
  <c r="U8" i="23"/>
  <c r="T8" i="23"/>
  <c r="S8" i="23"/>
  <c r="R8" i="23"/>
  <c r="Q8" i="23"/>
  <c r="P8" i="23"/>
  <c r="D8" i="23"/>
  <c r="AB7" i="23"/>
  <c r="AA7" i="23"/>
  <c r="Z7" i="23"/>
  <c r="Y7" i="23"/>
  <c r="X7" i="23"/>
  <c r="W7" i="23"/>
  <c r="V7" i="23"/>
  <c r="U7" i="23"/>
  <c r="T7" i="23"/>
  <c r="S7" i="23"/>
  <c r="R7" i="23"/>
  <c r="Q7" i="23"/>
  <c r="P7" i="23"/>
  <c r="D7" i="23"/>
  <c r="AB6" i="23"/>
  <c r="AA6" i="23"/>
  <c r="Z6" i="23"/>
  <c r="Y6" i="23"/>
  <c r="X6" i="23"/>
  <c r="W6" i="23"/>
  <c r="V6" i="23"/>
  <c r="U6" i="23"/>
  <c r="T6" i="23"/>
  <c r="S6" i="23"/>
  <c r="R6" i="23"/>
  <c r="Q6" i="23"/>
  <c r="P6" i="23"/>
  <c r="D6" i="23"/>
  <c r="AB28" i="22"/>
  <c r="AA28" i="22"/>
  <c r="Z28" i="22"/>
  <c r="Y28" i="22"/>
  <c r="X28" i="22"/>
  <c r="W28" i="22"/>
  <c r="V28" i="22"/>
  <c r="U28" i="22"/>
  <c r="T28" i="22"/>
  <c r="S28" i="22"/>
  <c r="R28" i="22"/>
  <c r="O28" i="22"/>
  <c r="N28" i="22"/>
  <c r="M28" i="22"/>
  <c r="L28" i="22"/>
  <c r="K28" i="22"/>
  <c r="J28" i="22"/>
  <c r="I28" i="22"/>
  <c r="H28" i="22"/>
  <c r="G28" i="22"/>
  <c r="F28" i="22"/>
  <c r="P28" i="22" s="1"/>
  <c r="D28" i="22"/>
  <c r="AB27" i="22"/>
  <c r="AA27" i="22"/>
  <c r="Z27" i="22"/>
  <c r="Y27" i="22"/>
  <c r="X27" i="22"/>
  <c r="W27" i="22"/>
  <c r="V27" i="22"/>
  <c r="U27" i="22"/>
  <c r="T27" i="22"/>
  <c r="S27" i="22"/>
  <c r="R27" i="22"/>
  <c r="O27" i="22"/>
  <c r="N27" i="22"/>
  <c r="M27" i="22"/>
  <c r="L27" i="22"/>
  <c r="K27" i="22"/>
  <c r="J27" i="22"/>
  <c r="I27" i="22"/>
  <c r="H27" i="22"/>
  <c r="G27" i="22"/>
  <c r="F27" i="22"/>
  <c r="D27" i="22"/>
  <c r="AB26" i="22"/>
  <c r="AA26" i="22"/>
  <c r="Z26" i="22"/>
  <c r="Y26" i="22"/>
  <c r="X26" i="22"/>
  <c r="W26" i="22"/>
  <c r="V26" i="22"/>
  <c r="U26" i="22"/>
  <c r="T26" i="22"/>
  <c r="S26" i="22"/>
  <c r="R26" i="22"/>
  <c r="O26" i="22"/>
  <c r="N26" i="22"/>
  <c r="M26" i="22"/>
  <c r="L26" i="22"/>
  <c r="K26" i="22"/>
  <c r="J26" i="22"/>
  <c r="I26" i="22"/>
  <c r="H26" i="22"/>
  <c r="G26" i="22"/>
  <c r="F26" i="22"/>
  <c r="D26" i="22"/>
  <c r="AB25" i="22"/>
  <c r="AA25" i="22"/>
  <c r="Z25" i="22"/>
  <c r="Y25" i="22"/>
  <c r="X25" i="22"/>
  <c r="W25" i="22"/>
  <c r="V25" i="22"/>
  <c r="U25" i="22"/>
  <c r="T25" i="22"/>
  <c r="S25" i="22"/>
  <c r="R25" i="22"/>
  <c r="O25" i="22"/>
  <c r="N25" i="22"/>
  <c r="M25" i="22"/>
  <c r="L25" i="22"/>
  <c r="K25" i="22"/>
  <c r="J25" i="22"/>
  <c r="I25" i="22"/>
  <c r="H25" i="22"/>
  <c r="G25" i="22"/>
  <c r="P25" i="22" s="1"/>
  <c r="F25" i="22"/>
  <c r="D25" i="22"/>
  <c r="AB24" i="22"/>
  <c r="AA24" i="22"/>
  <c r="Z24" i="22"/>
  <c r="Y24" i="22"/>
  <c r="X24" i="22"/>
  <c r="W24" i="22"/>
  <c r="V24" i="22"/>
  <c r="U24" i="22"/>
  <c r="T24" i="22"/>
  <c r="S24" i="22"/>
  <c r="R24" i="22"/>
  <c r="O24" i="22"/>
  <c r="N24" i="22"/>
  <c r="M24" i="22"/>
  <c r="L24" i="22"/>
  <c r="K24" i="22"/>
  <c r="J24" i="22"/>
  <c r="I24" i="22"/>
  <c r="H24" i="22"/>
  <c r="G24" i="22"/>
  <c r="F24" i="22"/>
  <c r="P24" i="22" s="1"/>
  <c r="D24" i="22"/>
  <c r="AB23" i="22"/>
  <c r="AA23" i="22"/>
  <c r="Z23" i="22"/>
  <c r="Y23" i="22"/>
  <c r="X23" i="22"/>
  <c r="W23" i="22"/>
  <c r="V23" i="22"/>
  <c r="U23" i="22"/>
  <c r="T23" i="22"/>
  <c r="S23" i="22"/>
  <c r="R23" i="22"/>
  <c r="O23" i="22"/>
  <c r="N23" i="22"/>
  <c r="M23" i="22"/>
  <c r="L23" i="22"/>
  <c r="K23" i="22"/>
  <c r="J23" i="22"/>
  <c r="I23" i="22"/>
  <c r="H23" i="22"/>
  <c r="G23" i="22"/>
  <c r="F23" i="22"/>
  <c r="P23" i="22" s="1"/>
  <c r="D23" i="22"/>
  <c r="AB22" i="22"/>
  <c r="AA22" i="22"/>
  <c r="Z22" i="22"/>
  <c r="Y22" i="22"/>
  <c r="X22" i="22"/>
  <c r="W22" i="22"/>
  <c r="V22" i="22"/>
  <c r="U22" i="22"/>
  <c r="T22" i="22"/>
  <c r="S22" i="22"/>
  <c r="R22" i="22"/>
  <c r="O22" i="22"/>
  <c r="N22" i="22"/>
  <c r="M22" i="22"/>
  <c r="L22" i="22"/>
  <c r="K22" i="22"/>
  <c r="J22" i="22"/>
  <c r="P22" i="22" s="1"/>
  <c r="I22" i="22"/>
  <c r="H22" i="22"/>
  <c r="G22" i="22"/>
  <c r="F22" i="22"/>
  <c r="D22" i="22"/>
  <c r="AB21" i="22"/>
  <c r="AA21" i="22"/>
  <c r="Z21" i="22"/>
  <c r="Y21" i="22"/>
  <c r="X21" i="22"/>
  <c r="W21" i="22"/>
  <c r="V21" i="22"/>
  <c r="U21" i="22"/>
  <c r="T21" i="22"/>
  <c r="S21" i="22"/>
  <c r="R21" i="22"/>
  <c r="O21" i="22"/>
  <c r="N21" i="22"/>
  <c r="M21" i="22"/>
  <c r="L21" i="22"/>
  <c r="K21" i="22"/>
  <c r="J21" i="22"/>
  <c r="I21" i="22"/>
  <c r="H21" i="22"/>
  <c r="P21" i="22" s="1"/>
  <c r="G21" i="22"/>
  <c r="F21" i="22"/>
  <c r="D21" i="22"/>
  <c r="AB20" i="22"/>
  <c r="AA20" i="22"/>
  <c r="Z20" i="22"/>
  <c r="Y20" i="22"/>
  <c r="X20" i="22"/>
  <c r="W20" i="22"/>
  <c r="V20" i="22"/>
  <c r="U20" i="22"/>
  <c r="T20" i="22"/>
  <c r="S20" i="22"/>
  <c r="R20" i="22"/>
  <c r="O20" i="22"/>
  <c r="N20" i="22"/>
  <c r="M20" i="22"/>
  <c r="L20" i="22"/>
  <c r="K20" i="22"/>
  <c r="J20" i="22"/>
  <c r="I20" i="22"/>
  <c r="H20" i="22"/>
  <c r="G20" i="22"/>
  <c r="F20" i="22"/>
  <c r="P20" i="22" s="1"/>
  <c r="D20" i="22"/>
  <c r="AB19" i="22"/>
  <c r="AA19" i="22"/>
  <c r="Z19" i="22"/>
  <c r="Y19" i="22"/>
  <c r="X19" i="22"/>
  <c r="W19" i="22"/>
  <c r="V19" i="22"/>
  <c r="U19" i="22"/>
  <c r="T19" i="22"/>
  <c r="S19" i="22"/>
  <c r="R19" i="22"/>
  <c r="O19" i="22"/>
  <c r="N19" i="22"/>
  <c r="N29" i="22" s="1"/>
  <c r="M19" i="22"/>
  <c r="L19" i="22"/>
  <c r="K19" i="22"/>
  <c r="K29" i="22" s="1"/>
  <c r="J19" i="22"/>
  <c r="I19" i="22"/>
  <c r="H19" i="22"/>
  <c r="G19" i="22"/>
  <c r="F19" i="22"/>
  <c r="F29" i="22" s="1"/>
  <c r="D19" i="22"/>
  <c r="AB15" i="22"/>
  <c r="AA15" i="22"/>
  <c r="Z15" i="22"/>
  <c r="Y15" i="22"/>
  <c r="X15" i="22"/>
  <c r="W15" i="22"/>
  <c r="V15" i="22"/>
  <c r="U15" i="22"/>
  <c r="T15" i="22"/>
  <c r="S15" i="22"/>
  <c r="R15" i="22"/>
  <c r="Q15" i="22"/>
  <c r="P15" i="22"/>
  <c r="D15" i="22"/>
  <c r="AB14" i="22"/>
  <c r="AA14" i="22"/>
  <c r="Z14" i="22"/>
  <c r="Y14" i="22"/>
  <c r="X14" i="22"/>
  <c r="W14" i="22"/>
  <c r="V14" i="22"/>
  <c r="U14" i="22"/>
  <c r="T14" i="22"/>
  <c r="S14" i="22"/>
  <c r="R14" i="22"/>
  <c r="Q14" i="22"/>
  <c r="P14" i="22"/>
  <c r="D14" i="22"/>
  <c r="AB13" i="22"/>
  <c r="AA13" i="22"/>
  <c r="Z13" i="22"/>
  <c r="Y13" i="22"/>
  <c r="X13" i="22"/>
  <c r="W13" i="22"/>
  <c r="V13" i="22"/>
  <c r="U13" i="22"/>
  <c r="T13" i="22"/>
  <c r="S13" i="22"/>
  <c r="R13" i="22"/>
  <c r="Q13" i="22"/>
  <c r="P13" i="22"/>
  <c r="D13" i="22"/>
  <c r="AB12" i="22"/>
  <c r="AA12" i="22"/>
  <c r="Z12" i="22"/>
  <c r="Y12" i="22"/>
  <c r="X12" i="22"/>
  <c r="W12" i="22"/>
  <c r="V12" i="22"/>
  <c r="U12" i="22"/>
  <c r="T12" i="22"/>
  <c r="S12" i="22"/>
  <c r="R12" i="22"/>
  <c r="Q12" i="22"/>
  <c r="P12" i="22"/>
  <c r="D12" i="22"/>
  <c r="AB11" i="22"/>
  <c r="AA11" i="22"/>
  <c r="Z11" i="22"/>
  <c r="Y11" i="22"/>
  <c r="X11" i="22"/>
  <c r="W11" i="22"/>
  <c r="V11" i="22"/>
  <c r="U11" i="22"/>
  <c r="T11" i="22"/>
  <c r="S11" i="22"/>
  <c r="R11" i="22"/>
  <c r="Q11" i="22"/>
  <c r="P11" i="22"/>
  <c r="D11" i="22"/>
  <c r="AB10" i="22"/>
  <c r="AA10" i="22"/>
  <c r="Z10" i="22"/>
  <c r="Y10" i="22"/>
  <c r="X10" i="22"/>
  <c r="W10" i="22"/>
  <c r="V10" i="22"/>
  <c r="U10" i="22"/>
  <c r="T10" i="22"/>
  <c r="S10" i="22"/>
  <c r="R10" i="22"/>
  <c r="Q10" i="22"/>
  <c r="P10" i="22"/>
  <c r="D10" i="22"/>
  <c r="AB9" i="22"/>
  <c r="AA9" i="22"/>
  <c r="Z9" i="22"/>
  <c r="Y9" i="22"/>
  <c r="X9" i="22"/>
  <c r="W9" i="22"/>
  <c r="V9" i="22"/>
  <c r="U9" i="22"/>
  <c r="T9" i="22"/>
  <c r="S9" i="22"/>
  <c r="R9" i="22"/>
  <c r="Q9" i="22"/>
  <c r="P9" i="22"/>
  <c r="D9" i="22"/>
  <c r="AB8" i="22"/>
  <c r="AA8" i="22"/>
  <c r="Z8" i="22"/>
  <c r="Y8" i="22"/>
  <c r="X8" i="22"/>
  <c r="W8" i="22"/>
  <c r="V8" i="22"/>
  <c r="U8" i="22"/>
  <c r="T8" i="22"/>
  <c r="S8" i="22"/>
  <c r="R8" i="22"/>
  <c r="Q8" i="22"/>
  <c r="P8" i="22"/>
  <c r="D8" i="22"/>
  <c r="AB7" i="22"/>
  <c r="AA7" i="22"/>
  <c r="Z7" i="22"/>
  <c r="Y7" i="22"/>
  <c r="X7" i="22"/>
  <c r="W7" i="22"/>
  <c r="V7" i="22"/>
  <c r="U7" i="22"/>
  <c r="T7" i="22"/>
  <c r="S7" i="22"/>
  <c r="R7" i="22"/>
  <c r="Q7" i="22"/>
  <c r="P7" i="22"/>
  <c r="D7" i="22"/>
  <c r="AB6" i="22"/>
  <c r="AA6" i="22"/>
  <c r="Z6" i="22"/>
  <c r="Y6" i="22"/>
  <c r="X6" i="22"/>
  <c r="W6" i="22"/>
  <c r="V6" i="22"/>
  <c r="U6" i="22"/>
  <c r="T6" i="22"/>
  <c r="S6" i="22"/>
  <c r="R6" i="22"/>
  <c r="Q6" i="22"/>
  <c r="P6" i="22"/>
  <c r="D6" i="22"/>
  <c r="AB28" i="21"/>
  <c r="AA28" i="21"/>
  <c r="Z28" i="21"/>
  <c r="Y28" i="21"/>
  <c r="X28" i="21"/>
  <c r="W28" i="21"/>
  <c r="V28" i="21"/>
  <c r="U28" i="21"/>
  <c r="T28" i="21"/>
  <c r="S28" i="21"/>
  <c r="R28" i="21"/>
  <c r="O28" i="21"/>
  <c r="N28" i="21"/>
  <c r="M28" i="21"/>
  <c r="L28" i="21"/>
  <c r="K28" i="21"/>
  <c r="J28" i="21"/>
  <c r="I28" i="21"/>
  <c r="H28" i="21"/>
  <c r="G28" i="21"/>
  <c r="F28" i="21"/>
  <c r="D28" i="21"/>
  <c r="AB27" i="21"/>
  <c r="AA27" i="21"/>
  <c r="Z27" i="21"/>
  <c r="Y27" i="21"/>
  <c r="X27" i="21"/>
  <c r="W27" i="21"/>
  <c r="V27" i="21"/>
  <c r="U27" i="21"/>
  <c r="T27" i="21"/>
  <c r="S27" i="21"/>
  <c r="R27" i="21"/>
  <c r="O27" i="21"/>
  <c r="N27" i="21"/>
  <c r="M27" i="21"/>
  <c r="L27" i="21"/>
  <c r="K27" i="21"/>
  <c r="J27" i="21"/>
  <c r="I27" i="21"/>
  <c r="H27" i="21"/>
  <c r="G27" i="21"/>
  <c r="F27" i="21"/>
  <c r="P27" i="21" s="1"/>
  <c r="D27" i="21"/>
  <c r="AB26" i="21"/>
  <c r="AA26" i="21"/>
  <c r="Z26" i="21"/>
  <c r="Y26" i="21"/>
  <c r="X26" i="21"/>
  <c r="W26" i="21"/>
  <c r="V26" i="21"/>
  <c r="U26" i="21"/>
  <c r="T26" i="21"/>
  <c r="S26" i="21"/>
  <c r="R26" i="21"/>
  <c r="O26" i="21"/>
  <c r="N26" i="21"/>
  <c r="M26" i="21"/>
  <c r="L26" i="21"/>
  <c r="K26" i="21"/>
  <c r="J26" i="21"/>
  <c r="P26" i="21" s="1"/>
  <c r="I26" i="21"/>
  <c r="H26" i="21"/>
  <c r="G26" i="21"/>
  <c r="F26" i="21"/>
  <c r="D26" i="21"/>
  <c r="AB25" i="21"/>
  <c r="AA25" i="21"/>
  <c r="Z25" i="21"/>
  <c r="Y25" i="21"/>
  <c r="X25" i="21"/>
  <c r="W25" i="21"/>
  <c r="V25" i="21"/>
  <c r="U25" i="21"/>
  <c r="T25" i="21"/>
  <c r="S25" i="21"/>
  <c r="R25" i="21"/>
  <c r="O25" i="21"/>
  <c r="N25" i="21"/>
  <c r="M25" i="21"/>
  <c r="L25" i="21"/>
  <c r="K25" i="21"/>
  <c r="J25" i="21"/>
  <c r="I25" i="21"/>
  <c r="H25" i="21"/>
  <c r="G25" i="21"/>
  <c r="P25" i="21" s="1"/>
  <c r="F25" i="21"/>
  <c r="D25" i="21"/>
  <c r="AB24" i="21"/>
  <c r="AA24" i="21"/>
  <c r="Z24" i="21"/>
  <c r="Y24" i="21"/>
  <c r="X24" i="21"/>
  <c r="W24" i="21"/>
  <c r="V24" i="21"/>
  <c r="U24" i="21"/>
  <c r="T24" i="21"/>
  <c r="S24" i="21"/>
  <c r="R24" i="21"/>
  <c r="O24" i="21"/>
  <c r="N24" i="21"/>
  <c r="M24" i="21"/>
  <c r="L24" i="21"/>
  <c r="K24" i="21"/>
  <c r="J24" i="21"/>
  <c r="I24" i="21"/>
  <c r="H24" i="21"/>
  <c r="G24" i="21"/>
  <c r="F24" i="21"/>
  <c r="P24" i="21" s="1"/>
  <c r="D24" i="21"/>
  <c r="AB23" i="21"/>
  <c r="AA23" i="21"/>
  <c r="Z23" i="21"/>
  <c r="Y23" i="21"/>
  <c r="X23" i="21"/>
  <c r="W23" i="21"/>
  <c r="V23" i="21"/>
  <c r="U23" i="21"/>
  <c r="T23" i="21"/>
  <c r="S23" i="21"/>
  <c r="R23" i="21"/>
  <c r="O23" i="21"/>
  <c r="N23" i="21"/>
  <c r="M23" i="21"/>
  <c r="L23" i="21"/>
  <c r="K23" i="21"/>
  <c r="J23" i="21"/>
  <c r="I23" i="21"/>
  <c r="H23" i="21"/>
  <c r="G23" i="21"/>
  <c r="F23" i="21"/>
  <c r="D23" i="21"/>
  <c r="AB22" i="21"/>
  <c r="AA22" i="21"/>
  <c r="Z22" i="21"/>
  <c r="Y22" i="21"/>
  <c r="X22" i="21"/>
  <c r="W22" i="21"/>
  <c r="V22" i="21"/>
  <c r="U22" i="21"/>
  <c r="T22" i="21"/>
  <c r="S22" i="21"/>
  <c r="R22" i="21"/>
  <c r="O22" i="21"/>
  <c r="N22" i="21"/>
  <c r="M22" i="21"/>
  <c r="L22" i="21"/>
  <c r="K22" i="21"/>
  <c r="J22" i="21"/>
  <c r="I22" i="21"/>
  <c r="H22" i="21"/>
  <c r="G22" i="21"/>
  <c r="F22" i="21"/>
  <c r="D22" i="21"/>
  <c r="AB21" i="21"/>
  <c r="AA21" i="21"/>
  <c r="Z21" i="21"/>
  <c r="Y21" i="21"/>
  <c r="X21" i="21"/>
  <c r="W21" i="21"/>
  <c r="V21" i="21"/>
  <c r="U21" i="21"/>
  <c r="T21" i="21"/>
  <c r="S21" i="21"/>
  <c r="R21" i="21"/>
  <c r="O21" i="21"/>
  <c r="N21" i="21"/>
  <c r="M21" i="21"/>
  <c r="L21" i="21"/>
  <c r="K21" i="21"/>
  <c r="J21" i="21"/>
  <c r="I21" i="21"/>
  <c r="H21" i="21"/>
  <c r="G21" i="21"/>
  <c r="P21" i="21" s="1"/>
  <c r="F21" i="21"/>
  <c r="D21" i="21"/>
  <c r="AB20" i="21"/>
  <c r="AA20" i="21"/>
  <c r="Z20" i="21"/>
  <c r="Y20" i="21"/>
  <c r="X20" i="21"/>
  <c r="W20" i="21"/>
  <c r="V20" i="21"/>
  <c r="U20" i="21"/>
  <c r="T20" i="21"/>
  <c r="S20" i="21"/>
  <c r="R20" i="21"/>
  <c r="O20" i="21"/>
  <c r="N20" i="21"/>
  <c r="M20" i="21"/>
  <c r="L20" i="21"/>
  <c r="K20" i="21"/>
  <c r="J20" i="21"/>
  <c r="I20" i="21"/>
  <c r="H20" i="21"/>
  <c r="G20" i="21"/>
  <c r="F20" i="21"/>
  <c r="P20" i="21" s="1"/>
  <c r="D20" i="21"/>
  <c r="O19" i="21"/>
  <c r="N19" i="21"/>
  <c r="M19" i="21"/>
  <c r="L19" i="21"/>
  <c r="K19" i="21"/>
  <c r="K29" i="21" s="1"/>
  <c r="J19" i="21"/>
  <c r="I19" i="21"/>
  <c r="I29" i="21" s="1"/>
  <c r="H19" i="21"/>
  <c r="G19" i="21"/>
  <c r="F19" i="21"/>
  <c r="D19" i="21"/>
  <c r="AB15" i="21"/>
  <c r="AA15" i="21"/>
  <c r="Z15" i="21"/>
  <c r="Y15" i="21"/>
  <c r="X15" i="21"/>
  <c r="W15" i="21"/>
  <c r="V15" i="21"/>
  <c r="U15" i="21"/>
  <c r="T15" i="21"/>
  <c r="S15" i="21"/>
  <c r="R15" i="21"/>
  <c r="AA19" i="21"/>
  <c r="Q15" i="21"/>
  <c r="P15" i="21"/>
  <c r="D15" i="21"/>
  <c r="AB14" i="21"/>
  <c r="AA14" i="21"/>
  <c r="Z14" i="21"/>
  <c r="Y14" i="21"/>
  <c r="X14" i="21"/>
  <c r="W14" i="21"/>
  <c r="V14" i="21"/>
  <c r="U14" i="21"/>
  <c r="T14" i="21"/>
  <c r="S14" i="21"/>
  <c r="R14" i="21"/>
  <c r="Z19" i="21"/>
  <c r="Q14" i="21"/>
  <c r="P14" i="21"/>
  <c r="D14" i="21"/>
  <c r="AB13" i="21"/>
  <c r="AA13" i="21"/>
  <c r="Z13" i="21"/>
  <c r="Y13" i="21"/>
  <c r="X13" i="21"/>
  <c r="W13" i="21"/>
  <c r="V13" i="21"/>
  <c r="U13" i="21"/>
  <c r="T13" i="21"/>
  <c r="S13" i="21"/>
  <c r="R13" i="21"/>
  <c r="Y19" i="21"/>
  <c r="Q13" i="21"/>
  <c r="P13" i="21"/>
  <c r="D13" i="21"/>
  <c r="AB12" i="21"/>
  <c r="AA12" i="21"/>
  <c r="Z12" i="21"/>
  <c r="Y12" i="21"/>
  <c r="X12" i="21"/>
  <c r="W12" i="21"/>
  <c r="V12" i="21"/>
  <c r="U12" i="21"/>
  <c r="T12" i="21"/>
  <c r="S12" i="21"/>
  <c r="R12" i="21"/>
  <c r="X19" i="21"/>
  <c r="Q12" i="21"/>
  <c r="P12" i="21"/>
  <c r="D12" i="21"/>
  <c r="AB11" i="21"/>
  <c r="AA11" i="21"/>
  <c r="Z11" i="21"/>
  <c r="Y11" i="21"/>
  <c r="X11" i="21"/>
  <c r="W11" i="21"/>
  <c r="V11" i="21"/>
  <c r="U11" i="21"/>
  <c r="T11" i="21"/>
  <c r="S11" i="21"/>
  <c r="R11" i="21"/>
  <c r="W19" i="21"/>
  <c r="Q11" i="21"/>
  <c r="P11" i="21"/>
  <c r="D11" i="21"/>
  <c r="AB10" i="21"/>
  <c r="AA10" i="21"/>
  <c r="Z10" i="21"/>
  <c r="Y10" i="21"/>
  <c r="X10" i="21"/>
  <c r="W10" i="21"/>
  <c r="V10" i="21"/>
  <c r="U10" i="21"/>
  <c r="T10" i="21"/>
  <c r="S10" i="21"/>
  <c r="R10" i="21"/>
  <c r="V19" i="21"/>
  <c r="Q10" i="21"/>
  <c r="P10" i="21"/>
  <c r="D10" i="21"/>
  <c r="AB9" i="21"/>
  <c r="AA9" i="21"/>
  <c r="Z9" i="21"/>
  <c r="Y9" i="21"/>
  <c r="X9" i="21"/>
  <c r="W9" i="21"/>
  <c r="V9" i="21"/>
  <c r="U9" i="21"/>
  <c r="T9" i="21"/>
  <c r="S9" i="21"/>
  <c r="R9" i="21"/>
  <c r="U19" i="21"/>
  <c r="Q9" i="21"/>
  <c r="P9" i="21"/>
  <c r="D9" i="21"/>
  <c r="AB8" i="21"/>
  <c r="AA8" i="21"/>
  <c r="Z8" i="21"/>
  <c r="Y8" i="21"/>
  <c r="X8" i="21"/>
  <c r="W8" i="21"/>
  <c r="V8" i="21"/>
  <c r="U8" i="21"/>
  <c r="T8" i="21"/>
  <c r="S8" i="21"/>
  <c r="R8" i="21"/>
  <c r="T19" i="21"/>
  <c r="Q8" i="21"/>
  <c r="P8" i="21"/>
  <c r="D8" i="21"/>
  <c r="AB7" i="21"/>
  <c r="AA7" i="21"/>
  <c r="Z7" i="21"/>
  <c r="Y7" i="21"/>
  <c r="X7" i="21"/>
  <c r="W7" i="21"/>
  <c r="V7" i="21"/>
  <c r="U7" i="21"/>
  <c r="T7" i="21"/>
  <c r="S7" i="21"/>
  <c r="R7" i="21"/>
  <c r="S19" i="21"/>
  <c r="Q7" i="21"/>
  <c r="P7" i="21"/>
  <c r="D7" i="21"/>
  <c r="AB6" i="21"/>
  <c r="AA6" i="21"/>
  <c r="Z6" i="21"/>
  <c r="Y6" i="21"/>
  <c r="X6" i="21"/>
  <c r="W6" i="21"/>
  <c r="V6" i="21"/>
  <c r="U6" i="21"/>
  <c r="T6" i="21"/>
  <c r="S6" i="21"/>
  <c r="R6" i="21"/>
  <c r="R19" i="21"/>
  <c r="Q6" i="21"/>
  <c r="P6" i="21"/>
  <c r="D6" i="21"/>
  <c r="AB28" i="20"/>
  <c r="AA28" i="20"/>
  <c r="Z28" i="20"/>
  <c r="Y28" i="20"/>
  <c r="X28" i="20"/>
  <c r="W28" i="20"/>
  <c r="V28" i="20"/>
  <c r="U28" i="20"/>
  <c r="T28" i="20"/>
  <c r="S28" i="20"/>
  <c r="R28" i="20"/>
  <c r="O28" i="20"/>
  <c r="N28" i="20"/>
  <c r="M28" i="20"/>
  <c r="L28" i="20"/>
  <c r="K28" i="20"/>
  <c r="J28" i="20"/>
  <c r="I28" i="20"/>
  <c r="H28" i="20"/>
  <c r="G28" i="20"/>
  <c r="P28" i="20" s="1"/>
  <c r="F28" i="20"/>
  <c r="D28" i="20"/>
  <c r="AB27" i="20"/>
  <c r="AA27" i="20"/>
  <c r="Z27" i="20"/>
  <c r="Y27" i="20"/>
  <c r="X27" i="20"/>
  <c r="W27" i="20"/>
  <c r="V27" i="20"/>
  <c r="U27" i="20"/>
  <c r="T27" i="20"/>
  <c r="S27" i="20"/>
  <c r="R27" i="20"/>
  <c r="O27" i="20"/>
  <c r="N27" i="20"/>
  <c r="M27" i="20"/>
  <c r="L27" i="20"/>
  <c r="K27" i="20"/>
  <c r="J27" i="20"/>
  <c r="P27" i="20" s="1"/>
  <c r="I27" i="20"/>
  <c r="H27" i="20"/>
  <c r="G27" i="20"/>
  <c r="F27" i="20"/>
  <c r="D27" i="20"/>
  <c r="AB26" i="20"/>
  <c r="AA26" i="20"/>
  <c r="Z26" i="20"/>
  <c r="Y26" i="20"/>
  <c r="X26" i="20"/>
  <c r="W26" i="20"/>
  <c r="V26" i="20"/>
  <c r="U26" i="20"/>
  <c r="T26" i="20"/>
  <c r="S26" i="20"/>
  <c r="R26" i="20"/>
  <c r="O26" i="20"/>
  <c r="N26" i="20"/>
  <c r="M26" i="20"/>
  <c r="L26" i="20"/>
  <c r="K26" i="20"/>
  <c r="J26" i="20"/>
  <c r="I26" i="20"/>
  <c r="H26" i="20"/>
  <c r="P26" i="20" s="1"/>
  <c r="G26" i="20"/>
  <c r="F26" i="20"/>
  <c r="D26" i="20"/>
  <c r="AB25" i="20"/>
  <c r="AA25" i="20"/>
  <c r="Z25" i="20"/>
  <c r="Y25" i="20"/>
  <c r="X25" i="20"/>
  <c r="W25" i="20"/>
  <c r="V25" i="20"/>
  <c r="U25" i="20"/>
  <c r="T25" i="20"/>
  <c r="S25" i="20"/>
  <c r="R25" i="20"/>
  <c r="O25" i="20"/>
  <c r="N25" i="20"/>
  <c r="M25" i="20"/>
  <c r="L25" i="20"/>
  <c r="K25" i="20"/>
  <c r="J25" i="20"/>
  <c r="I25" i="20"/>
  <c r="H25" i="20"/>
  <c r="G25" i="20"/>
  <c r="F25" i="20"/>
  <c r="P25" i="20" s="1"/>
  <c r="D25" i="20"/>
  <c r="AB24" i="20"/>
  <c r="AA24" i="20"/>
  <c r="Z24" i="20"/>
  <c r="Y24" i="20"/>
  <c r="X24" i="20"/>
  <c r="W24" i="20"/>
  <c r="V24" i="20"/>
  <c r="U24" i="20"/>
  <c r="T24" i="20"/>
  <c r="S24" i="20"/>
  <c r="R24" i="20"/>
  <c r="O24" i="20"/>
  <c r="N24" i="20"/>
  <c r="M24" i="20"/>
  <c r="L24" i="20"/>
  <c r="K24" i="20"/>
  <c r="J24" i="20"/>
  <c r="I24" i="20"/>
  <c r="H24" i="20"/>
  <c r="G24" i="20"/>
  <c r="F24" i="20"/>
  <c r="D24" i="20"/>
  <c r="AB23" i="20"/>
  <c r="AA23" i="20"/>
  <c r="Z23" i="20"/>
  <c r="Y23" i="20"/>
  <c r="X23" i="20"/>
  <c r="W23" i="20"/>
  <c r="V23" i="20"/>
  <c r="U23" i="20"/>
  <c r="T23" i="20"/>
  <c r="S23" i="20"/>
  <c r="R23" i="20"/>
  <c r="O23" i="20"/>
  <c r="N23" i="20"/>
  <c r="M23" i="20"/>
  <c r="L23" i="20"/>
  <c r="K23" i="20"/>
  <c r="J23" i="20"/>
  <c r="I23" i="20"/>
  <c r="H23" i="20"/>
  <c r="G23" i="20"/>
  <c r="P23" i="20" s="1"/>
  <c r="F23" i="20"/>
  <c r="D23" i="20"/>
  <c r="AB22" i="20"/>
  <c r="AA22" i="20"/>
  <c r="Z22" i="20"/>
  <c r="Y22" i="20"/>
  <c r="X22" i="20"/>
  <c r="W22" i="20"/>
  <c r="V22" i="20"/>
  <c r="U22" i="20"/>
  <c r="T22" i="20"/>
  <c r="S22" i="20"/>
  <c r="R22" i="20"/>
  <c r="O22" i="20"/>
  <c r="N22" i="20"/>
  <c r="M22" i="20"/>
  <c r="L22" i="20"/>
  <c r="K22" i="20"/>
  <c r="J22" i="20"/>
  <c r="I22" i="20"/>
  <c r="P22" i="20" s="1"/>
  <c r="H22" i="20"/>
  <c r="G22" i="20"/>
  <c r="F22" i="20"/>
  <c r="D22" i="20"/>
  <c r="AB21" i="20"/>
  <c r="AA21" i="20"/>
  <c r="Z21" i="20"/>
  <c r="Y21" i="20"/>
  <c r="X21" i="20"/>
  <c r="W21" i="20"/>
  <c r="V21" i="20"/>
  <c r="U21" i="20"/>
  <c r="T21" i="20"/>
  <c r="S21" i="20"/>
  <c r="R21" i="20"/>
  <c r="O21" i="20"/>
  <c r="N21" i="20"/>
  <c r="M21" i="20"/>
  <c r="L21" i="20"/>
  <c r="K21" i="20"/>
  <c r="J21" i="20"/>
  <c r="I21" i="20"/>
  <c r="H21" i="20"/>
  <c r="G21" i="20"/>
  <c r="F21" i="20"/>
  <c r="D21" i="20"/>
  <c r="AB20" i="20"/>
  <c r="AA20" i="20"/>
  <c r="Z20" i="20"/>
  <c r="Y20" i="20"/>
  <c r="X20" i="20"/>
  <c r="W20" i="20"/>
  <c r="V20" i="20"/>
  <c r="U20" i="20"/>
  <c r="T20" i="20"/>
  <c r="S20" i="20"/>
  <c r="R20" i="20"/>
  <c r="O20" i="20"/>
  <c r="N20" i="20"/>
  <c r="M20" i="20"/>
  <c r="L20" i="20"/>
  <c r="K20" i="20"/>
  <c r="J20" i="20"/>
  <c r="I20" i="20"/>
  <c r="H20" i="20"/>
  <c r="G20" i="20"/>
  <c r="P20" i="20" s="1"/>
  <c r="F20" i="20"/>
  <c r="D20" i="20"/>
  <c r="AB19" i="20"/>
  <c r="AA19" i="20"/>
  <c r="Z19" i="20"/>
  <c r="Y19" i="20"/>
  <c r="X19" i="20"/>
  <c r="W19" i="20"/>
  <c r="V19" i="20"/>
  <c r="U19" i="20"/>
  <c r="T19" i="20"/>
  <c r="S19" i="20"/>
  <c r="R19" i="20"/>
  <c r="O19" i="20"/>
  <c r="N19" i="20"/>
  <c r="M19" i="20"/>
  <c r="M29" i="20" s="1"/>
  <c r="L19" i="20"/>
  <c r="K19" i="20"/>
  <c r="J19" i="20"/>
  <c r="J29" i="20" s="1"/>
  <c r="I19" i="20"/>
  <c r="H19" i="20"/>
  <c r="G19" i="20"/>
  <c r="P19" i="20" s="1"/>
  <c r="F19" i="20"/>
  <c r="D19" i="20"/>
  <c r="AB15" i="20"/>
  <c r="AA15" i="20"/>
  <c r="Z15" i="20"/>
  <c r="Y15" i="20"/>
  <c r="X15" i="20"/>
  <c r="W15" i="20"/>
  <c r="V15" i="20"/>
  <c r="U15" i="20"/>
  <c r="T15" i="20"/>
  <c r="S15" i="20"/>
  <c r="R15" i="20"/>
  <c r="Q15" i="20"/>
  <c r="P15" i="20"/>
  <c r="D15" i="20"/>
  <c r="AB14" i="20"/>
  <c r="AA14" i="20"/>
  <c r="Z14" i="20"/>
  <c r="Y14" i="20"/>
  <c r="X14" i="20"/>
  <c r="W14" i="20"/>
  <c r="V14" i="20"/>
  <c r="U14" i="20"/>
  <c r="T14" i="20"/>
  <c r="S14" i="20"/>
  <c r="R14" i="20"/>
  <c r="Q14" i="20"/>
  <c r="P14" i="20"/>
  <c r="D14" i="20"/>
  <c r="AB13" i="20"/>
  <c r="AA13" i="20"/>
  <c r="Z13" i="20"/>
  <c r="Y13" i="20"/>
  <c r="X13" i="20"/>
  <c r="W13" i="20"/>
  <c r="V13" i="20"/>
  <c r="U13" i="20"/>
  <c r="T13" i="20"/>
  <c r="S13" i="20"/>
  <c r="R13" i="20"/>
  <c r="Q13" i="20"/>
  <c r="P13" i="20"/>
  <c r="D13" i="20"/>
  <c r="AB12" i="20"/>
  <c r="AA12" i="20"/>
  <c r="Z12" i="20"/>
  <c r="Y12" i="20"/>
  <c r="X12" i="20"/>
  <c r="W12" i="20"/>
  <c r="V12" i="20"/>
  <c r="U12" i="20"/>
  <c r="T12" i="20"/>
  <c r="S12" i="20"/>
  <c r="R12" i="20"/>
  <c r="Q12" i="20"/>
  <c r="P12" i="20"/>
  <c r="D12" i="20"/>
  <c r="AB11" i="20"/>
  <c r="AA11" i="20"/>
  <c r="Z11" i="20"/>
  <c r="Y11" i="20"/>
  <c r="X11" i="20"/>
  <c r="W11" i="20"/>
  <c r="V11" i="20"/>
  <c r="U11" i="20"/>
  <c r="T11" i="20"/>
  <c r="S11" i="20"/>
  <c r="R11" i="20"/>
  <c r="Q11" i="20"/>
  <c r="P11" i="20"/>
  <c r="D11" i="20"/>
  <c r="AB10" i="20"/>
  <c r="AA10" i="20"/>
  <c r="Z10" i="20"/>
  <c r="Y10" i="20"/>
  <c r="X10" i="20"/>
  <c r="W10" i="20"/>
  <c r="V10" i="20"/>
  <c r="U10" i="20"/>
  <c r="T10" i="20"/>
  <c r="S10" i="20"/>
  <c r="R10" i="20"/>
  <c r="Q10" i="20"/>
  <c r="P10" i="20"/>
  <c r="D10" i="20"/>
  <c r="AB9" i="20"/>
  <c r="AA9" i="20"/>
  <c r="Z9" i="20"/>
  <c r="Y9" i="20"/>
  <c r="X9" i="20"/>
  <c r="W9" i="20"/>
  <c r="V9" i="20"/>
  <c r="U9" i="20"/>
  <c r="T9" i="20"/>
  <c r="S9" i="20"/>
  <c r="R9" i="20"/>
  <c r="Q9" i="20"/>
  <c r="P9" i="20"/>
  <c r="D9" i="20"/>
  <c r="AB8" i="20"/>
  <c r="AA8" i="20"/>
  <c r="Z8" i="20"/>
  <c r="Y8" i="20"/>
  <c r="X8" i="20"/>
  <c r="W8" i="20"/>
  <c r="V8" i="20"/>
  <c r="U8" i="20"/>
  <c r="T8" i="20"/>
  <c r="S8" i="20"/>
  <c r="R8" i="20"/>
  <c r="Q8" i="20"/>
  <c r="P8" i="20"/>
  <c r="D8" i="20"/>
  <c r="AB7" i="20"/>
  <c r="AA7" i="20"/>
  <c r="Z7" i="20"/>
  <c r="Y7" i="20"/>
  <c r="X7" i="20"/>
  <c r="W7" i="20"/>
  <c r="V7" i="20"/>
  <c r="U7" i="20"/>
  <c r="T7" i="20"/>
  <c r="S7" i="20"/>
  <c r="R7" i="20"/>
  <c r="Q7" i="20"/>
  <c r="P7" i="20"/>
  <c r="D7" i="20"/>
  <c r="AB6" i="20"/>
  <c r="AA6" i="20"/>
  <c r="Z6" i="20"/>
  <c r="Y6" i="20"/>
  <c r="X6" i="20"/>
  <c r="W6" i="20"/>
  <c r="V6" i="20"/>
  <c r="U6" i="20"/>
  <c r="T6" i="20"/>
  <c r="S6" i="20"/>
  <c r="R6" i="20"/>
  <c r="Q6" i="20"/>
  <c r="P6" i="20"/>
  <c r="D6" i="20"/>
  <c r="AB28" i="19"/>
  <c r="AA28" i="19"/>
  <c r="Z28" i="19"/>
  <c r="Y28" i="19"/>
  <c r="X28" i="19"/>
  <c r="W28" i="19"/>
  <c r="V28" i="19"/>
  <c r="U28" i="19"/>
  <c r="T28" i="19"/>
  <c r="S28" i="19"/>
  <c r="R28" i="19"/>
  <c r="O28" i="19"/>
  <c r="N28" i="19"/>
  <c r="M28" i="19"/>
  <c r="L28" i="19"/>
  <c r="K28" i="19"/>
  <c r="J28" i="19"/>
  <c r="I28" i="19"/>
  <c r="H28" i="19"/>
  <c r="G28" i="19"/>
  <c r="F28" i="19"/>
  <c r="D28" i="19"/>
  <c r="AB27" i="19"/>
  <c r="AA27" i="19"/>
  <c r="Z27" i="19"/>
  <c r="Y27" i="19"/>
  <c r="X27" i="19"/>
  <c r="W27" i="19"/>
  <c r="V27" i="19"/>
  <c r="U27" i="19"/>
  <c r="T27" i="19"/>
  <c r="S27" i="19"/>
  <c r="R27" i="19"/>
  <c r="O27" i="19"/>
  <c r="N27" i="19"/>
  <c r="M27" i="19"/>
  <c r="L27" i="19"/>
  <c r="K27" i="19"/>
  <c r="P27" i="19" s="1"/>
  <c r="J27" i="19"/>
  <c r="I27" i="19"/>
  <c r="H27" i="19"/>
  <c r="G27" i="19"/>
  <c r="F27" i="19"/>
  <c r="D27" i="19"/>
  <c r="AB26" i="19"/>
  <c r="AA26" i="19"/>
  <c r="Z26" i="19"/>
  <c r="Y26" i="19"/>
  <c r="X26" i="19"/>
  <c r="W26" i="19"/>
  <c r="V26" i="19"/>
  <c r="U26" i="19"/>
  <c r="T26" i="19"/>
  <c r="S26" i="19"/>
  <c r="R26" i="19"/>
  <c r="O26" i="19"/>
  <c r="N26" i="19"/>
  <c r="M26" i="19"/>
  <c r="L26" i="19"/>
  <c r="K26" i="19"/>
  <c r="J26" i="19"/>
  <c r="I26" i="19"/>
  <c r="H26" i="19"/>
  <c r="P26" i="19" s="1"/>
  <c r="G26" i="19"/>
  <c r="F26" i="19"/>
  <c r="D26" i="19"/>
  <c r="AB25" i="19"/>
  <c r="AA25" i="19"/>
  <c r="Z25" i="19"/>
  <c r="Y25" i="19"/>
  <c r="X25" i="19"/>
  <c r="W25" i="19"/>
  <c r="V25" i="19"/>
  <c r="U25" i="19"/>
  <c r="T25" i="19"/>
  <c r="S25" i="19"/>
  <c r="R25" i="19"/>
  <c r="O25" i="19"/>
  <c r="N25" i="19"/>
  <c r="M25" i="19"/>
  <c r="L25" i="19"/>
  <c r="K25" i="19"/>
  <c r="J25" i="19"/>
  <c r="I25" i="19"/>
  <c r="H25" i="19"/>
  <c r="G25" i="19"/>
  <c r="F25" i="19"/>
  <c r="P25" i="19" s="1"/>
  <c r="D25" i="19"/>
  <c r="AB24" i="19"/>
  <c r="AA24" i="19"/>
  <c r="Z24" i="19"/>
  <c r="Y24" i="19"/>
  <c r="X24" i="19"/>
  <c r="W24" i="19"/>
  <c r="V24" i="19"/>
  <c r="U24" i="19"/>
  <c r="T24" i="19"/>
  <c r="S24" i="19"/>
  <c r="R24" i="19"/>
  <c r="O24" i="19"/>
  <c r="N24" i="19"/>
  <c r="M24" i="19"/>
  <c r="L24" i="19"/>
  <c r="K24" i="19"/>
  <c r="J24" i="19"/>
  <c r="I24" i="19"/>
  <c r="H24" i="19"/>
  <c r="G24" i="19"/>
  <c r="P24" i="19" s="1"/>
  <c r="F24" i="19"/>
  <c r="D24" i="19"/>
  <c r="AB23" i="19"/>
  <c r="AA23" i="19"/>
  <c r="Z23" i="19"/>
  <c r="Y23" i="19"/>
  <c r="X23" i="19"/>
  <c r="W23" i="19"/>
  <c r="V23" i="19"/>
  <c r="U23" i="19"/>
  <c r="T23" i="19"/>
  <c r="S23" i="19"/>
  <c r="R23" i="19"/>
  <c r="O23" i="19"/>
  <c r="N23" i="19"/>
  <c r="M23" i="19"/>
  <c r="L23" i="19"/>
  <c r="K23" i="19"/>
  <c r="J23" i="19"/>
  <c r="I23" i="19"/>
  <c r="H23" i="19"/>
  <c r="G23" i="19"/>
  <c r="F23" i="19"/>
  <c r="D23" i="19"/>
  <c r="AB22" i="19"/>
  <c r="AA22" i="19"/>
  <c r="Z22" i="19"/>
  <c r="Y22" i="19"/>
  <c r="X22" i="19"/>
  <c r="W22" i="19"/>
  <c r="V22" i="19"/>
  <c r="U22" i="19"/>
  <c r="T22" i="19"/>
  <c r="S22" i="19"/>
  <c r="R22" i="19"/>
  <c r="O22" i="19"/>
  <c r="N22" i="19"/>
  <c r="M22" i="19"/>
  <c r="L22" i="19"/>
  <c r="K22" i="19"/>
  <c r="J22" i="19"/>
  <c r="I22" i="19"/>
  <c r="H22" i="19"/>
  <c r="P22" i="19" s="1"/>
  <c r="G22" i="19"/>
  <c r="F22" i="19"/>
  <c r="D22" i="19"/>
  <c r="AB21" i="19"/>
  <c r="AA21" i="19"/>
  <c r="Z21" i="19"/>
  <c r="Y21" i="19"/>
  <c r="X21" i="19"/>
  <c r="W21" i="19"/>
  <c r="V21" i="19"/>
  <c r="U21" i="19"/>
  <c r="T21" i="19"/>
  <c r="S21" i="19"/>
  <c r="R21" i="19"/>
  <c r="O21" i="19"/>
  <c r="N21" i="19"/>
  <c r="M21" i="19"/>
  <c r="L21" i="19"/>
  <c r="K21" i="19"/>
  <c r="J21" i="19"/>
  <c r="I21" i="19"/>
  <c r="H21" i="19"/>
  <c r="G21" i="19"/>
  <c r="P21" i="19" s="1"/>
  <c r="F21" i="19"/>
  <c r="D21" i="19"/>
  <c r="AB20" i="19"/>
  <c r="AA20" i="19"/>
  <c r="Z20" i="19"/>
  <c r="Y20" i="19"/>
  <c r="X20" i="19"/>
  <c r="W20" i="19"/>
  <c r="V20" i="19"/>
  <c r="U20" i="19"/>
  <c r="T20" i="19"/>
  <c r="S20" i="19"/>
  <c r="R20" i="19"/>
  <c r="O20" i="19"/>
  <c r="N20" i="19"/>
  <c r="M20" i="19"/>
  <c r="L20" i="19"/>
  <c r="K20" i="19"/>
  <c r="J20" i="19"/>
  <c r="I20" i="19"/>
  <c r="H20" i="19"/>
  <c r="G20" i="19"/>
  <c r="F20" i="19"/>
  <c r="D20" i="19"/>
  <c r="AB19" i="19"/>
  <c r="AA19" i="19"/>
  <c r="Z19" i="19"/>
  <c r="Y19" i="19"/>
  <c r="X19" i="19"/>
  <c r="W19" i="19"/>
  <c r="V19" i="19"/>
  <c r="U19" i="19"/>
  <c r="T19" i="19"/>
  <c r="S19" i="19"/>
  <c r="R19" i="19"/>
  <c r="O19" i="19"/>
  <c r="N19" i="19"/>
  <c r="M19" i="19"/>
  <c r="M29" i="19" s="1"/>
  <c r="L19" i="19"/>
  <c r="K19" i="19"/>
  <c r="J19" i="19"/>
  <c r="J29" i="19" s="1"/>
  <c r="I19" i="19"/>
  <c r="H19" i="19"/>
  <c r="G19" i="19"/>
  <c r="F19" i="19"/>
  <c r="D19" i="19"/>
  <c r="AB15" i="19"/>
  <c r="AA15" i="19"/>
  <c r="Z15" i="19"/>
  <c r="Y15" i="19"/>
  <c r="X15" i="19"/>
  <c r="W15" i="19"/>
  <c r="V15" i="19"/>
  <c r="U15" i="19"/>
  <c r="T15" i="19"/>
  <c r="S15" i="19"/>
  <c r="R15" i="19"/>
  <c r="Q15" i="19"/>
  <c r="P15" i="19"/>
  <c r="D15" i="19"/>
  <c r="AB14" i="19"/>
  <c r="AA14" i="19"/>
  <c r="Z14" i="19"/>
  <c r="Y14" i="19"/>
  <c r="X14" i="19"/>
  <c r="W14" i="19"/>
  <c r="V14" i="19"/>
  <c r="U14" i="19"/>
  <c r="T14" i="19"/>
  <c r="S14" i="19"/>
  <c r="R14" i="19"/>
  <c r="Q14" i="19"/>
  <c r="P14" i="19"/>
  <c r="D14" i="19"/>
  <c r="AB13" i="19"/>
  <c r="AA13" i="19"/>
  <c r="Z13" i="19"/>
  <c r="Y13" i="19"/>
  <c r="X13" i="19"/>
  <c r="W13" i="19"/>
  <c r="V13" i="19"/>
  <c r="U13" i="19"/>
  <c r="T13" i="19"/>
  <c r="S13" i="19"/>
  <c r="R13" i="19"/>
  <c r="Q13" i="19"/>
  <c r="P13" i="19"/>
  <c r="D13" i="19"/>
  <c r="AB12" i="19"/>
  <c r="AA12" i="19"/>
  <c r="Z12" i="19"/>
  <c r="Y12" i="19"/>
  <c r="X12" i="19"/>
  <c r="W12" i="19"/>
  <c r="V12" i="19"/>
  <c r="U12" i="19"/>
  <c r="T12" i="19"/>
  <c r="S12" i="19"/>
  <c r="R12" i="19"/>
  <c r="Q12" i="19"/>
  <c r="P12" i="19"/>
  <c r="D12" i="19"/>
  <c r="AB11" i="19"/>
  <c r="AA11" i="19"/>
  <c r="Z11" i="19"/>
  <c r="Y11" i="19"/>
  <c r="X11" i="19"/>
  <c r="W11" i="19"/>
  <c r="V11" i="19"/>
  <c r="U11" i="19"/>
  <c r="T11" i="19"/>
  <c r="S11" i="19"/>
  <c r="R11" i="19"/>
  <c r="Q11" i="19"/>
  <c r="P11" i="19"/>
  <c r="D11" i="19"/>
  <c r="AB10" i="19"/>
  <c r="AA10" i="19"/>
  <c r="Z10" i="19"/>
  <c r="Y10" i="19"/>
  <c r="X10" i="19"/>
  <c r="W10" i="19"/>
  <c r="V10" i="19"/>
  <c r="U10" i="19"/>
  <c r="T10" i="19"/>
  <c r="S10" i="19"/>
  <c r="R10" i="19"/>
  <c r="Q10" i="19"/>
  <c r="P10" i="19"/>
  <c r="D10" i="19"/>
  <c r="AB9" i="19"/>
  <c r="AA9" i="19"/>
  <c r="Z9" i="19"/>
  <c r="Y9" i="19"/>
  <c r="X9" i="19"/>
  <c r="W9" i="19"/>
  <c r="V9" i="19"/>
  <c r="U9" i="19"/>
  <c r="T9" i="19"/>
  <c r="S9" i="19"/>
  <c r="R9" i="19"/>
  <c r="Q9" i="19"/>
  <c r="P9" i="19"/>
  <c r="D9" i="19"/>
  <c r="AB8" i="19"/>
  <c r="AA8" i="19"/>
  <c r="Z8" i="19"/>
  <c r="Y8" i="19"/>
  <c r="X8" i="19"/>
  <c r="W8" i="19"/>
  <c r="V8" i="19"/>
  <c r="U8" i="19"/>
  <c r="T8" i="19"/>
  <c r="S8" i="19"/>
  <c r="R8" i="19"/>
  <c r="Q8" i="19"/>
  <c r="P8" i="19"/>
  <c r="D8" i="19"/>
  <c r="AB7" i="19"/>
  <c r="AA7" i="19"/>
  <c r="Z7" i="19"/>
  <c r="Y7" i="19"/>
  <c r="X7" i="19"/>
  <c r="W7" i="19"/>
  <c r="V7" i="19"/>
  <c r="U7" i="19"/>
  <c r="T7" i="19"/>
  <c r="S7" i="19"/>
  <c r="R7" i="19"/>
  <c r="Q7" i="19"/>
  <c r="P7" i="19"/>
  <c r="D7" i="19"/>
  <c r="AB6" i="19"/>
  <c r="AA6" i="19"/>
  <c r="Z6" i="19"/>
  <c r="Y6" i="19"/>
  <c r="X6" i="19"/>
  <c r="W6" i="19"/>
  <c r="V6" i="19"/>
  <c r="U6" i="19"/>
  <c r="T6" i="19"/>
  <c r="S6" i="19"/>
  <c r="R6" i="19"/>
  <c r="Q6" i="19"/>
  <c r="P6" i="19"/>
  <c r="D6" i="19"/>
  <c r="S4" i="1"/>
  <c r="S1508" i="1"/>
  <c r="AB28" i="18"/>
  <c r="AA28" i="18"/>
  <c r="Z28" i="18"/>
  <c r="Y28" i="18"/>
  <c r="X28" i="18"/>
  <c r="W28" i="18"/>
  <c r="V28" i="18"/>
  <c r="U28" i="18"/>
  <c r="T28" i="18"/>
  <c r="S28" i="18"/>
  <c r="R28" i="18"/>
  <c r="O28" i="18"/>
  <c r="N28" i="18"/>
  <c r="M28" i="18"/>
  <c r="L28" i="18"/>
  <c r="K28" i="18"/>
  <c r="J28" i="18"/>
  <c r="I28" i="18"/>
  <c r="H28" i="18"/>
  <c r="G28" i="18"/>
  <c r="F28" i="18"/>
  <c r="P28" i="18" s="1"/>
  <c r="D28" i="18"/>
  <c r="AB27" i="18"/>
  <c r="AA27" i="18"/>
  <c r="Z27" i="18"/>
  <c r="Y27" i="18"/>
  <c r="X27" i="18"/>
  <c r="W27" i="18"/>
  <c r="V27" i="18"/>
  <c r="U27" i="18"/>
  <c r="T27" i="18"/>
  <c r="S27" i="18"/>
  <c r="R27" i="18"/>
  <c r="O27" i="18"/>
  <c r="N27" i="18"/>
  <c r="M27" i="18"/>
  <c r="L27" i="18"/>
  <c r="K27" i="18"/>
  <c r="J27" i="18"/>
  <c r="I27" i="18"/>
  <c r="H27" i="18"/>
  <c r="G27" i="18"/>
  <c r="P27" i="18" s="1"/>
  <c r="F27" i="18"/>
  <c r="D27" i="18"/>
  <c r="AB26" i="18"/>
  <c r="AA26" i="18"/>
  <c r="Z26" i="18"/>
  <c r="Y26" i="18"/>
  <c r="X26" i="18"/>
  <c r="W26" i="18"/>
  <c r="V26" i="18"/>
  <c r="U26" i="18"/>
  <c r="T26" i="18"/>
  <c r="S26" i="18"/>
  <c r="R26" i="18"/>
  <c r="O26" i="18"/>
  <c r="N26" i="18"/>
  <c r="M26" i="18"/>
  <c r="L26" i="18"/>
  <c r="K26" i="18"/>
  <c r="P26" i="18" s="1"/>
  <c r="J26" i="18"/>
  <c r="I26" i="18"/>
  <c r="H26" i="18"/>
  <c r="G26" i="18"/>
  <c r="F26" i="18"/>
  <c r="D26" i="18"/>
  <c r="AB25" i="18"/>
  <c r="AA25" i="18"/>
  <c r="Z25" i="18"/>
  <c r="Y25" i="18"/>
  <c r="X25" i="18"/>
  <c r="W25" i="18"/>
  <c r="V25" i="18"/>
  <c r="U25" i="18"/>
  <c r="T25" i="18"/>
  <c r="S25" i="18"/>
  <c r="R25" i="18"/>
  <c r="O25" i="18"/>
  <c r="N25" i="18"/>
  <c r="M25" i="18"/>
  <c r="L25" i="18"/>
  <c r="K25" i="18"/>
  <c r="J25" i="18"/>
  <c r="I25" i="18"/>
  <c r="P25" i="18" s="1"/>
  <c r="H25" i="18"/>
  <c r="G25" i="18"/>
  <c r="F25" i="18"/>
  <c r="D25" i="18"/>
  <c r="AB24" i="18"/>
  <c r="AA24" i="18"/>
  <c r="Z24" i="18"/>
  <c r="Y24" i="18"/>
  <c r="X24" i="18"/>
  <c r="W24" i="18"/>
  <c r="V24" i="18"/>
  <c r="U24" i="18"/>
  <c r="T24" i="18"/>
  <c r="S24" i="18"/>
  <c r="R24" i="18"/>
  <c r="O24" i="18"/>
  <c r="N24" i="18"/>
  <c r="M24" i="18"/>
  <c r="L24" i="18"/>
  <c r="K24" i="18"/>
  <c r="J24" i="18"/>
  <c r="I24" i="18"/>
  <c r="H24" i="18"/>
  <c r="G24" i="18"/>
  <c r="F24" i="18"/>
  <c r="P24" i="18" s="1"/>
  <c r="D24" i="18"/>
  <c r="AB23" i="18"/>
  <c r="AA23" i="18"/>
  <c r="Z23" i="18"/>
  <c r="Y23" i="18"/>
  <c r="X23" i="18"/>
  <c r="W23" i="18"/>
  <c r="V23" i="18"/>
  <c r="U23" i="18"/>
  <c r="T23" i="18"/>
  <c r="S23" i="18"/>
  <c r="R23" i="18"/>
  <c r="O23" i="18"/>
  <c r="N23" i="18"/>
  <c r="M23" i="18"/>
  <c r="L23" i="18"/>
  <c r="K23" i="18"/>
  <c r="J23" i="18"/>
  <c r="I23" i="18"/>
  <c r="H23" i="18"/>
  <c r="G23" i="18"/>
  <c r="F23" i="18"/>
  <c r="D23" i="18"/>
  <c r="AB22" i="18"/>
  <c r="AA22" i="18"/>
  <c r="Z22" i="18"/>
  <c r="Y22" i="18"/>
  <c r="X22" i="18"/>
  <c r="W22" i="18"/>
  <c r="V22" i="18"/>
  <c r="U22" i="18"/>
  <c r="T22" i="18"/>
  <c r="S22" i="18"/>
  <c r="R22" i="18"/>
  <c r="O22" i="18"/>
  <c r="N22" i="18"/>
  <c r="M22" i="18"/>
  <c r="L22" i="18"/>
  <c r="K22" i="18"/>
  <c r="J22" i="18"/>
  <c r="I22" i="18"/>
  <c r="H22" i="18"/>
  <c r="G22" i="18"/>
  <c r="F22" i="18"/>
  <c r="D22" i="18"/>
  <c r="AB21" i="18"/>
  <c r="AA21" i="18"/>
  <c r="Z21" i="18"/>
  <c r="Y21" i="18"/>
  <c r="X21" i="18"/>
  <c r="W21" i="18"/>
  <c r="V21" i="18"/>
  <c r="U21" i="18"/>
  <c r="T21" i="18"/>
  <c r="S21" i="18"/>
  <c r="R21" i="18"/>
  <c r="O21" i="18"/>
  <c r="N21" i="18"/>
  <c r="M21" i="18"/>
  <c r="L21" i="18"/>
  <c r="K21" i="18"/>
  <c r="J21" i="18"/>
  <c r="I21" i="18"/>
  <c r="H21" i="18"/>
  <c r="P21" i="18" s="1"/>
  <c r="G21" i="18"/>
  <c r="F21" i="18"/>
  <c r="D21" i="18"/>
  <c r="AB20" i="18"/>
  <c r="AA20" i="18"/>
  <c r="Z20" i="18"/>
  <c r="Y20" i="18"/>
  <c r="X20" i="18"/>
  <c r="W20" i="18"/>
  <c r="V20" i="18"/>
  <c r="U20" i="18"/>
  <c r="T20" i="18"/>
  <c r="S20" i="18"/>
  <c r="R20" i="18"/>
  <c r="O20" i="18"/>
  <c r="N20" i="18"/>
  <c r="M20" i="18"/>
  <c r="L20" i="18"/>
  <c r="K20" i="18"/>
  <c r="J20" i="18"/>
  <c r="I20" i="18"/>
  <c r="H20" i="18"/>
  <c r="G20" i="18"/>
  <c r="P20" i="18" s="1"/>
  <c r="F20" i="18"/>
  <c r="D20" i="18"/>
  <c r="AB19" i="18"/>
  <c r="AA19" i="18"/>
  <c r="Z19" i="18"/>
  <c r="Y19" i="18"/>
  <c r="X19" i="18"/>
  <c r="W19" i="18"/>
  <c r="V19" i="18"/>
  <c r="U19" i="18"/>
  <c r="T19" i="18"/>
  <c r="S19" i="18"/>
  <c r="R19" i="18"/>
  <c r="O19" i="18"/>
  <c r="N19" i="18"/>
  <c r="M19" i="18"/>
  <c r="M29" i="18" s="1"/>
  <c r="L19" i="18"/>
  <c r="L29" i="18" s="1"/>
  <c r="K19" i="18"/>
  <c r="J19" i="18"/>
  <c r="I19" i="18"/>
  <c r="H19" i="18"/>
  <c r="G19" i="18"/>
  <c r="F19" i="18"/>
  <c r="D19" i="18"/>
  <c r="AB15" i="18"/>
  <c r="AA15" i="18"/>
  <c r="Z15" i="18"/>
  <c r="Y15" i="18"/>
  <c r="X15" i="18"/>
  <c r="W15" i="18"/>
  <c r="V15" i="18"/>
  <c r="U15" i="18"/>
  <c r="T15" i="18"/>
  <c r="S15" i="18"/>
  <c r="R15" i="18"/>
  <c r="Q15" i="18"/>
  <c r="P15" i="18"/>
  <c r="D15" i="18"/>
  <c r="AB14" i="18"/>
  <c r="AA14" i="18"/>
  <c r="Z14" i="18"/>
  <c r="Y14" i="18"/>
  <c r="X14" i="18"/>
  <c r="W14" i="18"/>
  <c r="V14" i="18"/>
  <c r="U14" i="18"/>
  <c r="T14" i="18"/>
  <c r="S14" i="18"/>
  <c r="R14" i="18"/>
  <c r="Q14" i="18"/>
  <c r="P14" i="18"/>
  <c r="D14" i="18"/>
  <c r="AB13" i="18"/>
  <c r="AA13" i="18"/>
  <c r="Z13" i="18"/>
  <c r="Y13" i="18"/>
  <c r="X13" i="18"/>
  <c r="W13" i="18"/>
  <c r="V13" i="18"/>
  <c r="U13" i="18"/>
  <c r="T13" i="18"/>
  <c r="S13" i="18"/>
  <c r="R13" i="18"/>
  <c r="Q13" i="18"/>
  <c r="P13" i="18"/>
  <c r="D13" i="18"/>
  <c r="AB12" i="18"/>
  <c r="AA12" i="18"/>
  <c r="Z12" i="18"/>
  <c r="Y12" i="18"/>
  <c r="X12" i="18"/>
  <c r="W12" i="18"/>
  <c r="V12" i="18"/>
  <c r="U12" i="18"/>
  <c r="T12" i="18"/>
  <c r="S12" i="18"/>
  <c r="R12" i="18"/>
  <c r="Q12" i="18"/>
  <c r="P12" i="18"/>
  <c r="D12" i="18"/>
  <c r="AB11" i="18"/>
  <c r="AA11" i="18"/>
  <c r="Z11" i="18"/>
  <c r="Y11" i="18"/>
  <c r="X11" i="18"/>
  <c r="W11" i="18"/>
  <c r="V11" i="18"/>
  <c r="U11" i="18"/>
  <c r="T11" i="18"/>
  <c r="S11" i="18"/>
  <c r="R11" i="18"/>
  <c r="Q11" i="18"/>
  <c r="P11" i="18"/>
  <c r="D11" i="18"/>
  <c r="AB10" i="18"/>
  <c r="AA10" i="18"/>
  <c r="Z10" i="18"/>
  <c r="Y10" i="18"/>
  <c r="X10" i="18"/>
  <c r="W10" i="18"/>
  <c r="V10" i="18"/>
  <c r="U10" i="18"/>
  <c r="T10" i="18"/>
  <c r="S10" i="18"/>
  <c r="R10" i="18"/>
  <c r="Q10" i="18"/>
  <c r="P10" i="18"/>
  <c r="D10" i="18"/>
  <c r="AB9" i="18"/>
  <c r="AA9" i="18"/>
  <c r="Z9" i="18"/>
  <c r="Y9" i="18"/>
  <c r="X9" i="18"/>
  <c r="W9" i="18"/>
  <c r="V9" i="18"/>
  <c r="U9" i="18"/>
  <c r="T9" i="18"/>
  <c r="S9" i="18"/>
  <c r="R9" i="18"/>
  <c r="Q9" i="18"/>
  <c r="P9" i="18"/>
  <c r="D9" i="18"/>
  <c r="AB8" i="18"/>
  <c r="AA8" i="18"/>
  <c r="Z8" i="18"/>
  <c r="Y8" i="18"/>
  <c r="X8" i="18"/>
  <c r="W8" i="18"/>
  <c r="V8" i="18"/>
  <c r="U8" i="18"/>
  <c r="T8" i="18"/>
  <c r="S8" i="18"/>
  <c r="R8" i="18"/>
  <c r="Q8" i="18"/>
  <c r="P8" i="18"/>
  <c r="D8" i="18"/>
  <c r="AB7" i="18"/>
  <c r="AA7" i="18"/>
  <c r="Z7" i="18"/>
  <c r="Y7" i="18"/>
  <c r="X7" i="18"/>
  <c r="W7" i="18"/>
  <c r="V7" i="18"/>
  <c r="U7" i="18"/>
  <c r="T7" i="18"/>
  <c r="S7" i="18"/>
  <c r="R7" i="18"/>
  <c r="Q7" i="18"/>
  <c r="P7" i="18"/>
  <c r="D7" i="18"/>
  <c r="AB6" i="18"/>
  <c r="AA6" i="18"/>
  <c r="Z6" i="18"/>
  <c r="Y6" i="18"/>
  <c r="X6" i="18"/>
  <c r="W6" i="18"/>
  <c r="V6" i="18"/>
  <c r="U6" i="18"/>
  <c r="T6" i="18"/>
  <c r="S6" i="18"/>
  <c r="R6" i="18"/>
  <c r="Q6" i="18"/>
  <c r="P6" i="18"/>
  <c r="D6" i="18"/>
  <c r="R4" i="1"/>
  <c r="R1508" i="1"/>
  <c r="AB28" i="16"/>
  <c r="AA28" i="16"/>
  <c r="Z28" i="16"/>
  <c r="Y28" i="16"/>
  <c r="X28" i="16"/>
  <c r="W28" i="16"/>
  <c r="V28" i="16"/>
  <c r="U28" i="16"/>
  <c r="T28" i="16"/>
  <c r="S28" i="16"/>
  <c r="R28" i="16"/>
  <c r="O28" i="16"/>
  <c r="N28" i="16"/>
  <c r="M28" i="16"/>
  <c r="L28" i="16"/>
  <c r="K28" i="16"/>
  <c r="J28" i="16"/>
  <c r="I28" i="16"/>
  <c r="P28" i="16" s="1"/>
  <c r="H28" i="16"/>
  <c r="G28" i="16"/>
  <c r="F28" i="16"/>
  <c r="D28" i="16"/>
  <c r="AB27" i="16"/>
  <c r="AA27" i="16"/>
  <c r="Z27" i="16"/>
  <c r="Y27" i="16"/>
  <c r="X27" i="16"/>
  <c r="W27" i="16"/>
  <c r="V27" i="16"/>
  <c r="U27" i="16"/>
  <c r="T27" i="16"/>
  <c r="S27" i="16"/>
  <c r="R27" i="16"/>
  <c r="O27" i="16"/>
  <c r="N27" i="16"/>
  <c r="M27" i="16"/>
  <c r="L27" i="16"/>
  <c r="K27" i="16"/>
  <c r="J27" i="16"/>
  <c r="I27" i="16"/>
  <c r="H27" i="16"/>
  <c r="G27" i="16"/>
  <c r="F27" i="16"/>
  <c r="P27" i="16" s="1"/>
  <c r="D27" i="16"/>
  <c r="AB26" i="16"/>
  <c r="AA26" i="16"/>
  <c r="Z26" i="16"/>
  <c r="Y26" i="16"/>
  <c r="X26" i="16"/>
  <c r="W26" i="16"/>
  <c r="V26" i="16"/>
  <c r="U26" i="16"/>
  <c r="T26" i="16"/>
  <c r="S26" i="16"/>
  <c r="R26" i="16"/>
  <c r="O26" i="16"/>
  <c r="N26" i="16"/>
  <c r="M26" i="16"/>
  <c r="L26" i="16"/>
  <c r="K26" i="16"/>
  <c r="J26" i="16"/>
  <c r="I26" i="16"/>
  <c r="H26" i="16"/>
  <c r="G26" i="16"/>
  <c r="P26" i="16" s="1"/>
  <c r="F26" i="16"/>
  <c r="D26" i="16"/>
  <c r="AB25" i="16"/>
  <c r="AA25" i="16"/>
  <c r="Z25" i="16"/>
  <c r="Y25" i="16"/>
  <c r="X25" i="16"/>
  <c r="W25" i="16"/>
  <c r="V25" i="16"/>
  <c r="U25" i="16"/>
  <c r="T25" i="16"/>
  <c r="S25" i="16"/>
  <c r="R25" i="16"/>
  <c r="O25" i="16"/>
  <c r="N25" i="16"/>
  <c r="M25" i="16"/>
  <c r="L25" i="16"/>
  <c r="K25" i="16"/>
  <c r="J25" i="16"/>
  <c r="I25" i="16"/>
  <c r="H25" i="16"/>
  <c r="G25" i="16"/>
  <c r="F25" i="16"/>
  <c r="D25" i="16"/>
  <c r="AB24" i="16"/>
  <c r="AA24" i="16"/>
  <c r="Z24" i="16"/>
  <c r="Y24" i="16"/>
  <c r="X24" i="16"/>
  <c r="W24" i="16"/>
  <c r="V24" i="16"/>
  <c r="U24" i="16"/>
  <c r="T24" i="16"/>
  <c r="S24" i="16"/>
  <c r="R24" i="16"/>
  <c r="O24" i="16"/>
  <c r="N24" i="16"/>
  <c r="M24" i="16"/>
  <c r="L24" i="16"/>
  <c r="K24" i="16"/>
  <c r="J24" i="16"/>
  <c r="I24" i="16"/>
  <c r="H24" i="16"/>
  <c r="G24" i="16"/>
  <c r="F24" i="16"/>
  <c r="D24" i="16"/>
  <c r="AB23" i="16"/>
  <c r="AA23" i="16"/>
  <c r="Z23" i="16"/>
  <c r="Y23" i="16"/>
  <c r="X23" i="16"/>
  <c r="W23" i="16"/>
  <c r="V23" i="16"/>
  <c r="U23" i="16"/>
  <c r="T23" i="16"/>
  <c r="S23" i="16"/>
  <c r="R23" i="16"/>
  <c r="O23" i="16"/>
  <c r="N23" i="16"/>
  <c r="M23" i="16"/>
  <c r="L23" i="16"/>
  <c r="K23" i="16"/>
  <c r="J23" i="16"/>
  <c r="I23" i="16"/>
  <c r="H23" i="16"/>
  <c r="G23" i="16"/>
  <c r="F23" i="16"/>
  <c r="P23" i="16" s="1"/>
  <c r="D23" i="16"/>
  <c r="AB22" i="16"/>
  <c r="AA22" i="16"/>
  <c r="Z22" i="16"/>
  <c r="Y22" i="16"/>
  <c r="X22" i="16"/>
  <c r="W22" i="16"/>
  <c r="V22" i="16"/>
  <c r="U22" i="16"/>
  <c r="T22" i="16"/>
  <c r="S22" i="16"/>
  <c r="R22" i="16"/>
  <c r="O22" i="16"/>
  <c r="N22" i="16"/>
  <c r="M22" i="16"/>
  <c r="L22" i="16"/>
  <c r="K22" i="16"/>
  <c r="J22" i="16"/>
  <c r="I22" i="16"/>
  <c r="H22" i="16"/>
  <c r="G22" i="16"/>
  <c r="F22" i="16"/>
  <c r="P22" i="16" s="1"/>
  <c r="D22" i="16"/>
  <c r="AB21" i="16"/>
  <c r="AA21" i="16"/>
  <c r="Z21" i="16"/>
  <c r="Y21" i="16"/>
  <c r="X21" i="16"/>
  <c r="W21" i="16"/>
  <c r="V21" i="16"/>
  <c r="U21" i="16"/>
  <c r="T21" i="16"/>
  <c r="S21" i="16"/>
  <c r="R21" i="16"/>
  <c r="O21" i="16"/>
  <c r="N21" i="16"/>
  <c r="M21" i="16"/>
  <c r="L21" i="16"/>
  <c r="K21" i="16"/>
  <c r="J21" i="16"/>
  <c r="I21" i="16"/>
  <c r="H21" i="16"/>
  <c r="G21" i="16"/>
  <c r="F21" i="16"/>
  <c r="P21" i="16" s="1"/>
  <c r="D21" i="16"/>
  <c r="AB20" i="16"/>
  <c r="AA20" i="16"/>
  <c r="Z20" i="16"/>
  <c r="Y20" i="16"/>
  <c r="X20" i="16"/>
  <c r="W20" i="16"/>
  <c r="V20" i="16"/>
  <c r="U20" i="16"/>
  <c r="T20" i="16"/>
  <c r="S20" i="16"/>
  <c r="R20" i="16"/>
  <c r="O20" i="16"/>
  <c r="N20" i="16"/>
  <c r="M20" i="16"/>
  <c r="L20" i="16"/>
  <c r="K20" i="16"/>
  <c r="J20" i="16"/>
  <c r="I20" i="16"/>
  <c r="H20" i="16"/>
  <c r="G20" i="16"/>
  <c r="F20" i="16"/>
  <c r="P20" i="16" s="1"/>
  <c r="D20" i="16"/>
  <c r="AB19" i="16"/>
  <c r="AA19" i="16"/>
  <c r="Z19" i="16"/>
  <c r="Y19" i="16"/>
  <c r="X19" i="16"/>
  <c r="W19" i="16"/>
  <c r="V19" i="16"/>
  <c r="U19" i="16"/>
  <c r="T19" i="16"/>
  <c r="S19" i="16"/>
  <c r="R19" i="16"/>
  <c r="O19" i="16"/>
  <c r="N19" i="16"/>
  <c r="M19" i="16"/>
  <c r="L19" i="16"/>
  <c r="K19" i="16"/>
  <c r="J19" i="16"/>
  <c r="I19" i="16"/>
  <c r="H19" i="16"/>
  <c r="H29" i="16" s="1"/>
  <c r="G19" i="16"/>
  <c r="F19" i="16"/>
  <c r="D19" i="16"/>
  <c r="AB15" i="16"/>
  <c r="AA15" i="16"/>
  <c r="Z15" i="16"/>
  <c r="Y15" i="16"/>
  <c r="X15" i="16"/>
  <c r="W15" i="16"/>
  <c r="V15" i="16"/>
  <c r="U15" i="16"/>
  <c r="T15" i="16"/>
  <c r="S15" i="16"/>
  <c r="R15" i="16"/>
  <c r="Q15" i="16"/>
  <c r="P15" i="16"/>
  <c r="D15" i="16"/>
  <c r="AB14" i="16"/>
  <c r="AA14" i="16"/>
  <c r="Z14" i="16"/>
  <c r="Y14" i="16"/>
  <c r="X14" i="16"/>
  <c r="W14" i="16"/>
  <c r="V14" i="16"/>
  <c r="U14" i="16"/>
  <c r="T14" i="16"/>
  <c r="S14" i="16"/>
  <c r="R14" i="16"/>
  <c r="Q14" i="16"/>
  <c r="P14" i="16"/>
  <c r="D14" i="16"/>
  <c r="AB13" i="16"/>
  <c r="AA13" i="16"/>
  <c r="Z13" i="16"/>
  <c r="Y13" i="16"/>
  <c r="X13" i="16"/>
  <c r="W13" i="16"/>
  <c r="V13" i="16"/>
  <c r="U13" i="16"/>
  <c r="T13" i="16"/>
  <c r="S13" i="16"/>
  <c r="R13" i="16"/>
  <c r="Q13" i="16"/>
  <c r="P13" i="16"/>
  <c r="D13" i="16"/>
  <c r="AB12" i="16"/>
  <c r="AA12" i="16"/>
  <c r="Z12" i="16"/>
  <c r="Y12" i="16"/>
  <c r="X12" i="16"/>
  <c r="W12" i="16"/>
  <c r="V12" i="16"/>
  <c r="U12" i="16"/>
  <c r="T12" i="16"/>
  <c r="S12" i="16"/>
  <c r="R12" i="16"/>
  <c r="Q12" i="16"/>
  <c r="P12" i="16"/>
  <c r="D12" i="16"/>
  <c r="AB11" i="16"/>
  <c r="AA11" i="16"/>
  <c r="Z11" i="16"/>
  <c r="Y11" i="16"/>
  <c r="X11" i="16"/>
  <c r="W11" i="16"/>
  <c r="V11" i="16"/>
  <c r="U11" i="16"/>
  <c r="T11" i="16"/>
  <c r="S11" i="16"/>
  <c r="R11" i="16"/>
  <c r="Q11" i="16"/>
  <c r="P11" i="16"/>
  <c r="D11" i="16"/>
  <c r="AB10" i="16"/>
  <c r="AA10" i="16"/>
  <c r="Z10" i="16"/>
  <c r="Y10" i="16"/>
  <c r="X10" i="16"/>
  <c r="W10" i="16"/>
  <c r="V10" i="16"/>
  <c r="U10" i="16"/>
  <c r="T10" i="16"/>
  <c r="S10" i="16"/>
  <c r="R10" i="16"/>
  <c r="Q10" i="16"/>
  <c r="P10" i="16"/>
  <c r="D10" i="16"/>
  <c r="AB9" i="16"/>
  <c r="AA9" i="16"/>
  <c r="Z9" i="16"/>
  <c r="Y9" i="16"/>
  <c r="X9" i="16"/>
  <c r="W9" i="16"/>
  <c r="V9" i="16"/>
  <c r="U9" i="16"/>
  <c r="T9" i="16"/>
  <c r="S9" i="16"/>
  <c r="R9" i="16"/>
  <c r="Q9" i="16"/>
  <c r="P9" i="16"/>
  <c r="D9" i="16"/>
  <c r="AB8" i="16"/>
  <c r="AA8" i="16"/>
  <c r="Z8" i="16"/>
  <c r="Y8" i="16"/>
  <c r="X8" i="16"/>
  <c r="W8" i="16"/>
  <c r="V8" i="16"/>
  <c r="U8" i="16"/>
  <c r="T8" i="16"/>
  <c r="S8" i="16"/>
  <c r="R8" i="16"/>
  <c r="Q8" i="16"/>
  <c r="P8" i="16"/>
  <c r="D8" i="16"/>
  <c r="AB7" i="16"/>
  <c r="AA7" i="16"/>
  <c r="Z7" i="16"/>
  <c r="Y7" i="16"/>
  <c r="X7" i="16"/>
  <c r="W7" i="16"/>
  <c r="V7" i="16"/>
  <c r="U7" i="16"/>
  <c r="T7" i="16"/>
  <c r="S7" i="16"/>
  <c r="R7" i="16"/>
  <c r="Q7" i="16"/>
  <c r="P7" i="16"/>
  <c r="D7" i="16"/>
  <c r="AB6" i="16"/>
  <c r="AA6" i="16"/>
  <c r="Z6" i="16"/>
  <c r="Y6" i="16"/>
  <c r="X6" i="16"/>
  <c r="W6" i="16"/>
  <c r="V6" i="16"/>
  <c r="U6" i="16"/>
  <c r="T6" i="16"/>
  <c r="S6" i="16"/>
  <c r="R6" i="16"/>
  <c r="Q6" i="16"/>
  <c r="P6" i="16"/>
  <c r="D6" i="16"/>
  <c r="Q4" i="1"/>
  <c r="AB28" i="15"/>
  <c r="AA28" i="15"/>
  <c r="Z28" i="15"/>
  <c r="Y28" i="15"/>
  <c r="X28" i="15"/>
  <c r="W28" i="15"/>
  <c r="V28" i="15"/>
  <c r="U28" i="15"/>
  <c r="T28" i="15"/>
  <c r="S28" i="15"/>
  <c r="R28" i="15"/>
  <c r="O28" i="15"/>
  <c r="N28" i="15"/>
  <c r="M28" i="15"/>
  <c r="L28" i="15"/>
  <c r="K28" i="15"/>
  <c r="J28" i="15"/>
  <c r="P28" i="15" s="1"/>
  <c r="I28" i="15"/>
  <c r="H28" i="15"/>
  <c r="G28" i="15"/>
  <c r="F28" i="15"/>
  <c r="D28" i="15"/>
  <c r="AB27" i="15"/>
  <c r="AA27" i="15"/>
  <c r="Z27" i="15"/>
  <c r="Y27" i="15"/>
  <c r="X27" i="15"/>
  <c r="W27" i="15"/>
  <c r="V27" i="15"/>
  <c r="U27" i="15"/>
  <c r="T27" i="15"/>
  <c r="S27" i="15"/>
  <c r="R27" i="15"/>
  <c r="O27" i="15"/>
  <c r="N27" i="15"/>
  <c r="M27" i="15"/>
  <c r="L27" i="15"/>
  <c r="K27" i="15"/>
  <c r="J27" i="15"/>
  <c r="I27" i="15"/>
  <c r="P27" i="15" s="1"/>
  <c r="H27" i="15"/>
  <c r="G27" i="15"/>
  <c r="F27" i="15"/>
  <c r="D27" i="15"/>
  <c r="AB26" i="15"/>
  <c r="AA26" i="15"/>
  <c r="Z26" i="15"/>
  <c r="Y26" i="15"/>
  <c r="X26" i="15"/>
  <c r="W26" i="15"/>
  <c r="V26" i="15"/>
  <c r="U26" i="15"/>
  <c r="T26" i="15"/>
  <c r="S26" i="15"/>
  <c r="R26" i="15"/>
  <c r="O26" i="15"/>
  <c r="N26" i="15"/>
  <c r="M26" i="15"/>
  <c r="L26" i="15"/>
  <c r="K26" i="15"/>
  <c r="J26" i="15"/>
  <c r="I26" i="15"/>
  <c r="H26" i="15"/>
  <c r="G26" i="15"/>
  <c r="F26" i="15"/>
  <c r="D26" i="15"/>
  <c r="AB25" i="15"/>
  <c r="AA25" i="15"/>
  <c r="Z25" i="15"/>
  <c r="Y25" i="15"/>
  <c r="X25" i="15"/>
  <c r="W25" i="15"/>
  <c r="V25" i="15"/>
  <c r="U25" i="15"/>
  <c r="T25" i="15"/>
  <c r="S25" i="15"/>
  <c r="R25" i="15"/>
  <c r="O25" i="15"/>
  <c r="N25" i="15"/>
  <c r="M25" i="15"/>
  <c r="L25" i="15"/>
  <c r="K25" i="15"/>
  <c r="J25" i="15"/>
  <c r="I25" i="15"/>
  <c r="H25" i="15"/>
  <c r="G25" i="15"/>
  <c r="F25" i="15"/>
  <c r="P25" i="15" s="1"/>
  <c r="D25" i="15"/>
  <c r="AB24" i="15"/>
  <c r="AA24" i="15"/>
  <c r="Z24" i="15"/>
  <c r="Y24" i="15"/>
  <c r="X24" i="15"/>
  <c r="W24" i="15"/>
  <c r="V24" i="15"/>
  <c r="U24" i="15"/>
  <c r="T24" i="15"/>
  <c r="S24" i="15"/>
  <c r="R24" i="15"/>
  <c r="O24" i="15"/>
  <c r="N24" i="15"/>
  <c r="M24" i="15"/>
  <c r="L24" i="15"/>
  <c r="K24" i="15"/>
  <c r="J24" i="15"/>
  <c r="I24" i="15"/>
  <c r="H24" i="15"/>
  <c r="G24" i="15"/>
  <c r="P24" i="15" s="1"/>
  <c r="F24" i="15"/>
  <c r="D24" i="15"/>
  <c r="AB23" i="15"/>
  <c r="AA23" i="15"/>
  <c r="Z23" i="15"/>
  <c r="Y23" i="15"/>
  <c r="X23" i="15"/>
  <c r="W23" i="15"/>
  <c r="V23" i="15"/>
  <c r="U23" i="15"/>
  <c r="T23" i="15"/>
  <c r="S23" i="15"/>
  <c r="R23" i="15"/>
  <c r="O23" i="15"/>
  <c r="N23" i="15"/>
  <c r="M23" i="15"/>
  <c r="L23" i="15"/>
  <c r="K23" i="15"/>
  <c r="J23" i="15"/>
  <c r="I23" i="15"/>
  <c r="H23" i="15"/>
  <c r="G23" i="15"/>
  <c r="F23" i="15"/>
  <c r="P23" i="15" s="1"/>
  <c r="D23" i="15"/>
  <c r="AB22" i="15"/>
  <c r="AA22" i="15"/>
  <c r="Z22" i="15"/>
  <c r="Y22" i="15"/>
  <c r="X22" i="15"/>
  <c r="W22" i="15"/>
  <c r="V22" i="15"/>
  <c r="U22" i="15"/>
  <c r="T22" i="15"/>
  <c r="S22" i="15"/>
  <c r="R22" i="15"/>
  <c r="O22" i="15"/>
  <c r="N22" i="15"/>
  <c r="M22" i="15"/>
  <c r="L22" i="15"/>
  <c r="K22" i="15"/>
  <c r="J22" i="15"/>
  <c r="I22" i="15"/>
  <c r="H22" i="15"/>
  <c r="G22" i="15"/>
  <c r="F22" i="15"/>
  <c r="P22" i="15" s="1"/>
  <c r="D22" i="15"/>
  <c r="AB21" i="15"/>
  <c r="AA21" i="15"/>
  <c r="Z21" i="15"/>
  <c r="Y21" i="15"/>
  <c r="X21" i="15"/>
  <c r="W21" i="15"/>
  <c r="V21" i="15"/>
  <c r="U21" i="15"/>
  <c r="T21" i="15"/>
  <c r="S21" i="15"/>
  <c r="R21" i="15"/>
  <c r="O21" i="15"/>
  <c r="N21" i="15"/>
  <c r="M21" i="15"/>
  <c r="L21" i="15"/>
  <c r="K21" i="15"/>
  <c r="J21" i="15"/>
  <c r="I21" i="15"/>
  <c r="H21" i="15"/>
  <c r="G21" i="15"/>
  <c r="P21" i="15" s="1"/>
  <c r="F21" i="15"/>
  <c r="D21" i="15"/>
  <c r="AB20" i="15"/>
  <c r="AA20" i="15"/>
  <c r="Z20" i="15"/>
  <c r="Y20" i="15"/>
  <c r="X20" i="15"/>
  <c r="W20" i="15"/>
  <c r="V20" i="15"/>
  <c r="U20" i="15"/>
  <c r="T20" i="15"/>
  <c r="S20" i="15"/>
  <c r="R20" i="15"/>
  <c r="O20" i="15"/>
  <c r="N20" i="15"/>
  <c r="M20" i="15"/>
  <c r="L20" i="15"/>
  <c r="K20" i="15"/>
  <c r="J20" i="15"/>
  <c r="I20" i="15"/>
  <c r="H20" i="15"/>
  <c r="G20" i="15"/>
  <c r="P20" i="15" s="1"/>
  <c r="F20" i="15"/>
  <c r="D20" i="15"/>
  <c r="AB19" i="15"/>
  <c r="AA19" i="15"/>
  <c r="Z19" i="15"/>
  <c r="Y19" i="15"/>
  <c r="X19" i="15"/>
  <c r="W19" i="15"/>
  <c r="V19" i="15"/>
  <c r="U19" i="15"/>
  <c r="T19" i="15"/>
  <c r="S19" i="15"/>
  <c r="R19" i="15"/>
  <c r="O19" i="15"/>
  <c r="N19" i="15"/>
  <c r="M19" i="15"/>
  <c r="L19" i="15"/>
  <c r="K19" i="15"/>
  <c r="J19" i="15"/>
  <c r="I19" i="15"/>
  <c r="I29" i="15" s="1"/>
  <c r="H19" i="15"/>
  <c r="H29" i="15" s="1"/>
  <c r="G19" i="15"/>
  <c r="F19" i="15"/>
  <c r="D19" i="15"/>
  <c r="AB15" i="15"/>
  <c r="AA15" i="15"/>
  <c r="Z15" i="15"/>
  <c r="Y15" i="15"/>
  <c r="X15" i="15"/>
  <c r="W15" i="15"/>
  <c r="V15" i="15"/>
  <c r="U15" i="15"/>
  <c r="T15" i="15"/>
  <c r="S15" i="15"/>
  <c r="R15" i="15"/>
  <c r="Q15" i="15"/>
  <c r="P15" i="15"/>
  <c r="D15" i="15"/>
  <c r="AB14" i="15"/>
  <c r="AA14" i="15"/>
  <c r="Z14" i="15"/>
  <c r="Y14" i="15"/>
  <c r="X14" i="15"/>
  <c r="W14" i="15"/>
  <c r="V14" i="15"/>
  <c r="U14" i="15"/>
  <c r="T14" i="15"/>
  <c r="S14" i="15"/>
  <c r="R14" i="15"/>
  <c r="Q14" i="15"/>
  <c r="P14" i="15"/>
  <c r="D14" i="15"/>
  <c r="AB13" i="15"/>
  <c r="AA13" i="15"/>
  <c r="Z13" i="15"/>
  <c r="Y13" i="15"/>
  <c r="X13" i="15"/>
  <c r="W13" i="15"/>
  <c r="V13" i="15"/>
  <c r="U13" i="15"/>
  <c r="T13" i="15"/>
  <c r="S13" i="15"/>
  <c r="R13" i="15"/>
  <c r="Q13" i="15"/>
  <c r="P13" i="15"/>
  <c r="D13" i="15"/>
  <c r="AB12" i="15"/>
  <c r="AA12" i="15"/>
  <c r="Z12" i="15"/>
  <c r="Y12" i="15"/>
  <c r="X12" i="15"/>
  <c r="W12" i="15"/>
  <c r="V12" i="15"/>
  <c r="U12" i="15"/>
  <c r="T12" i="15"/>
  <c r="S12" i="15"/>
  <c r="R12" i="15"/>
  <c r="Q12" i="15"/>
  <c r="P12" i="15"/>
  <c r="D12" i="15"/>
  <c r="AB11" i="15"/>
  <c r="AA11" i="15"/>
  <c r="Z11" i="15"/>
  <c r="Y11" i="15"/>
  <c r="X11" i="15"/>
  <c r="W11" i="15"/>
  <c r="V11" i="15"/>
  <c r="U11" i="15"/>
  <c r="T11" i="15"/>
  <c r="S11" i="15"/>
  <c r="R11" i="15"/>
  <c r="Q11" i="15"/>
  <c r="P11" i="15"/>
  <c r="D11" i="15"/>
  <c r="AB10" i="15"/>
  <c r="AA10" i="15"/>
  <c r="Z10" i="15"/>
  <c r="Y10" i="15"/>
  <c r="X10" i="15"/>
  <c r="W10" i="15"/>
  <c r="V10" i="15"/>
  <c r="U10" i="15"/>
  <c r="T10" i="15"/>
  <c r="S10" i="15"/>
  <c r="R10" i="15"/>
  <c r="Q10" i="15"/>
  <c r="P10" i="15"/>
  <c r="D10" i="15"/>
  <c r="AB9" i="15"/>
  <c r="AA9" i="15"/>
  <c r="Z9" i="15"/>
  <c r="Y9" i="15"/>
  <c r="X9" i="15"/>
  <c r="W9" i="15"/>
  <c r="V9" i="15"/>
  <c r="U9" i="15"/>
  <c r="T9" i="15"/>
  <c r="S9" i="15"/>
  <c r="R9" i="15"/>
  <c r="Q9" i="15"/>
  <c r="P9" i="15"/>
  <c r="D9" i="15"/>
  <c r="AB8" i="15"/>
  <c r="AA8" i="15"/>
  <c r="Z8" i="15"/>
  <c r="Y8" i="15"/>
  <c r="X8" i="15"/>
  <c r="W8" i="15"/>
  <c r="V8" i="15"/>
  <c r="U8" i="15"/>
  <c r="T8" i="15"/>
  <c r="S8" i="15"/>
  <c r="R8" i="15"/>
  <c r="Q8" i="15"/>
  <c r="P8" i="15"/>
  <c r="D8" i="15"/>
  <c r="AB7" i="15"/>
  <c r="AA7" i="15"/>
  <c r="Z7" i="15"/>
  <c r="Y7" i="15"/>
  <c r="X7" i="15"/>
  <c r="W7" i="15"/>
  <c r="V7" i="15"/>
  <c r="U7" i="15"/>
  <c r="T7" i="15"/>
  <c r="S7" i="15"/>
  <c r="R7" i="15"/>
  <c r="Q7" i="15"/>
  <c r="P7" i="15"/>
  <c r="D7" i="15"/>
  <c r="AB6" i="15"/>
  <c r="AA6" i="15"/>
  <c r="Z6" i="15"/>
  <c r="Y6" i="15"/>
  <c r="X6" i="15"/>
  <c r="W6" i="15"/>
  <c r="V6" i="15"/>
  <c r="U6" i="15"/>
  <c r="T6" i="15"/>
  <c r="S6" i="15"/>
  <c r="R6" i="15"/>
  <c r="Q6" i="15"/>
  <c r="P6" i="15"/>
  <c r="D6" i="15"/>
  <c r="P4" i="1"/>
  <c r="O28" i="14"/>
  <c r="N28" i="14"/>
  <c r="M28" i="14"/>
  <c r="L28" i="14"/>
  <c r="K28" i="14"/>
  <c r="J28" i="14"/>
  <c r="I28" i="14"/>
  <c r="P28" i="14" s="1"/>
  <c r="H28" i="14"/>
  <c r="G28" i="14"/>
  <c r="F28" i="14"/>
  <c r="D28" i="14"/>
  <c r="O27" i="14"/>
  <c r="N27" i="14"/>
  <c r="M27" i="14"/>
  <c r="L27" i="14"/>
  <c r="K27" i="14"/>
  <c r="J27" i="14"/>
  <c r="I27" i="14"/>
  <c r="H27" i="14"/>
  <c r="G27" i="14"/>
  <c r="F27" i="14"/>
  <c r="P27" i="14" s="1"/>
  <c r="D27" i="14"/>
  <c r="O26" i="14"/>
  <c r="N26" i="14"/>
  <c r="M26" i="14"/>
  <c r="L26" i="14"/>
  <c r="K26" i="14"/>
  <c r="J26" i="14"/>
  <c r="I26" i="14"/>
  <c r="H26" i="14"/>
  <c r="G26" i="14"/>
  <c r="F26" i="14"/>
  <c r="D26" i="14"/>
  <c r="O25" i="14"/>
  <c r="N25" i="14"/>
  <c r="M25" i="14"/>
  <c r="L25" i="14"/>
  <c r="K25" i="14"/>
  <c r="J25" i="14"/>
  <c r="I25" i="14"/>
  <c r="H25" i="14"/>
  <c r="G25" i="14"/>
  <c r="F25" i="14"/>
  <c r="P25" i="14" s="1"/>
  <c r="D25" i="14"/>
  <c r="O24" i="14"/>
  <c r="N24" i="14"/>
  <c r="M24" i="14"/>
  <c r="L24" i="14"/>
  <c r="K24" i="14"/>
  <c r="J24" i="14"/>
  <c r="I24" i="14"/>
  <c r="H24" i="14"/>
  <c r="G24" i="14"/>
  <c r="F24" i="14"/>
  <c r="P24" i="14" s="1"/>
  <c r="D24" i="14"/>
  <c r="O23" i="14"/>
  <c r="N23" i="14"/>
  <c r="M23" i="14"/>
  <c r="L23" i="14"/>
  <c r="K23" i="14"/>
  <c r="J23" i="14"/>
  <c r="I23" i="14"/>
  <c r="H23" i="14"/>
  <c r="G23" i="14"/>
  <c r="P23" i="14" s="1"/>
  <c r="F23" i="14"/>
  <c r="D23" i="14"/>
  <c r="O22" i="14"/>
  <c r="N22" i="14"/>
  <c r="M22" i="14"/>
  <c r="L22" i="14"/>
  <c r="K22" i="14"/>
  <c r="J22" i="14"/>
  <c r="I22" i="14"/>
  <c r="H22" i="14"/>
  <c r="G22" i="14"/>
  <c r="P22" i="14" s="1"/>
  <c r="F22" i="14"/>
  <c r="D22" i="14"/>
  <c r="O21" i="14"/>
  <c r="N21" i="14"/>
  <c r="M21" i="14"/>
  <c r="L21" i="14"/>
  <c r="K21" i="14"/>
  <c r="J21" i="14"/>
  <c r="I21" i="14"/>
  <c r="H21" i="14"/>
  <c r="G21" i="14"/>
  <c r="F21" i="14"/>
  <c r="P21" i="14" s="1"/>
  <c r="D21" i="14"/>
  <c r="O20" i="14"/>
  <c r="N20" i="14"/>
  <c r="M20" i="14"/>
  <c r="L20" i="14"/>
  <c r="K20" i="14"/>
  <c r="J20" i="14"/>
  <c r="I20" i="14"/>
  <c r="H20" i="14"/>
  <c r="P20" i="14" s="1"/>
  <c r="G20" i="14"/>
  <c r="F20" i="14"/>
  <c r="D20" i="14"/>
  <c r="O19" i="14"/>
  <c r="N19" i="14"/>
  <c r="M19" i="14"/>
  <c r="L19" i="14"/>
  <c r="L29" i="14" s="1"/>
  <c r="K19" i="14"/>
  <c r="J19" i="14"/>
  <c r="I19" i="14"/>
  <c r="H19" i="14"/>
  <c r="G19" i="14"/>
  <c r="F19" i="14"/>
  <c r="P19" i="14" s="1"/>
  <c r="D19" i="14"/>
  <c r="P15" i="14"/>
  <c r="D15" i="14"/>
  <c r="Q15" i="14"/>
  <c r="T15" i="14"/>
  <c r="AA21" i="14"/>
  <c r="P14" i="14"/>
  <c r="D14" i="14"/>
  <c r="P13" i="14"/>
  <c r="D13" i="14"/>
  <c r="Q12" i="14"/>
  <c r="U12" i="14"/>
  <c r="X22" i="14"/>
  <c r="P12" i="14"/>
  <c r="D12" i="14"/>
  <c r="P11" i="14"/>
  <c r="D11" i="14"/>
  <c r="Q11" i="14"/>
  <c r="T11" i="14"/>
  <c r="W21" i="14"/>
  <c r="P10" i="14"/>
  <c r="D10" i="14"/>
  <c r="P9" i="14"/>
  <c r="D9" i="14"/>
  <c r="Y8" i="14"/>
  <c r="T26" i="14"/>
  <c r="Q8" i="14"/>
  <c r="U8" i="14"/>
  <c r="T22" i="14"/>
  <c r="P8" i="14"/>
  <c r="D8" i="14"/>
  <c r="P7" i="14"/>
  <c r="D7" i="14"/>
  <c r="P6" i="14"/>
  <c r="D6" i="14"/>
  <c r="O4" i="1"/>
  <c r="O1508" i="1"/>
  <c r="N4" i="1"/>
  <c r="N1508" i="1"/>
  <c r="M4" i="1"/>
  <c r="M1508" i="1"/>
  <c r="L4" i="1"/>
  <c r="L1508" i="1"/>
  <c r="K4" i="1"/>
  <c r="K1508" i="1"/>
  <c r="G4" i="1"/>
  <c r="J4" i="1"/>
  <c r="J1508" i="1"/>
  <c r="I4" i="1"/>
  <c r="H4" i="1"/>
  <c r="H1508" i="1"/>
  <c r="F4" i="1"/>
  <c r="P24" i="24"/>
  <c r="P23" i="24"/>
  <c r="P20" i="23"/>
  <c r="P28" i="23"/>
  <c r="P27" i="22"/>
  <c r="P26" i="22"/>
  <c r="P23" i="21"/>
  <c r="P22" i="21"/>
  <c r="P28" i="21"/>
  <c r="P24" i="20"/>
  <c r="P21" i="20"/>
  <c r="P23" i="19"/>
  <c r="P20" i="19"/>
  <c r="P28" i="19"/>
  <c r="P23" i="18"/>
  <c r="P22" i="18"/>
  <c r="P25" i="16"/>
  <c r="P24" i="16"/>
  <c r="P26" i="15"/>
  <c r="Q1508" i="1"/>
  <c r="I1508" i="1"/>
  <c r="E7" i="5"/>
  <c r="E20" i="5"/>
  <c r="E21" i="6"/>
  <c r="E6" i="7"/>
  <c r="E6" i="6"/>
  <c r="E19" i="21"/>
  <c r="AB19" i="21"/>
  <c r="E7" i="7"/>
  <c r="E22" i="6"/>
  <c r="E19" i="6"/>
  <c r="P19" i="19"/>
  <c r="P19" i="16"/>
  <c r="P26" i="14"/>
  <c r="Y12" i="14"/>
  <c r="X26" i="14"/>
  <c r="Q7" i="14"/>
  <c r="T7" i="14"/>
  <c r="S21" i="14"/>
  <c r="Q10" i="14"/>
  <c r="Q14" i="14"/>
  <c r="AA7" i="14"/>
  <c r="S28" i="14"/>
  <c r="W7" i="14"/>
  <c r="S24" i="14"/>
  <c r="S7" i="14"/>
  <c r="S20" i="14"/>
  <c r="Z7" i="14"/>
  <c r="S27" i="14"/>
  <c r="V7" i="14"/>
  <c r="S23" i="14"/>
  <c r="R7" i="14"/>
  <c r="Y7" i="14"/>
  <c r="S26" i="14"/>
  <c r="U7" i="14"/>
  <c r="S22" i="14"/>
  <c r="X7" i="14"/>
  <c r="S25" i="14"/>
  <c r="AA11" i="14"/>
  <c r="W28" i="14"/>
  <c r="W11" i="14"/>
  <c r="W24" i="14"/>
  <c r="S11" i="14"/>
  <c r="W20" i="14"/>
  <c r="Z11" i="14"/>
  <c r="W27" i="14"/>
  <c r="V11" i="14"/>
  <c r="W23" i="14"/>
  <c r="R11" i="14"/>
  <c r="Y11" i="14"/>
  <c r="W26" i="14"/>
  <c r="U11" i="14"/>
  <c r="W22" i="14"/>
  <c r="X11" i="14"/>
  <c r="W25" i="14"/>
  <c r="AA15" i="14"/>
  <c r="AA28" i="14"/>
  <c r="W15" i="14"/>
  <c r="AA24" i="14"/>
  <c r="S15" i="14"/>
  <c r="AA20" i="14"/>
  <c r="Z15" i="14"/>
  <c r="AA27" i="14"/>
  <c r="V15" i="14"/>
  <c r="AA23" i="14"/>
  <c r="R15" i="14"/>
  <c r="Y15" i="14"/>
  <c r="AA26" i="14"/>
  <c r="U15" i="14"/>
  <c r="AA22" i="14"/>
  <c r="X15" i="14"/>
  <c r="AA25" i="14"/>
  <c r="X8" i="14"/>
  <c r="T25" i="14"/>
  <c r="T8" i="14"/>
  <c r="T21" i="14"/>
  <c r="AA8" i="14"/>
  <c r="T28" i="14"/>
  <c r="W8" i="14"/>
  <c r="T24" i="14"/>
  <c r="S8" i="14"/>
  <c r="T20" i="14"/>
  <c r="Z8" i="14"/>
  <c r="T27" i="14"/>
  <c r="V8" i="14"/>
  <c r="T23" i="14"/>
  <c r="R8" i="14"/>
  <c r="T19" i="14"/>
  <c r="Q9" i="14"/>
  <c r="X12" i="14"/>
  <c r="X25" i="14"/>
  <c r="T12" i="14"/>
  <c r="X21" i="14"/>
  <c r="AA12" i="14"/>
  <c r="X28" i="14"/>
  <c r="W12" i="14"/>
  <c r="X24" i="14"/>
  <c r="S12" i="14"/>
  <c r="X20" i="14"/>
  <c r="Z12" i="14"/>
  <c r="X27" i="14"/>
  <c r="V12" i="14"/>
  <c r="X23" i="14"/>
  <c r="R12" i="14"/>
  <c r="X19" i="14"/>
  <c r="Q13" i="14"/>
  <c r="P1508" i="1"/>
  <c r="W19" i="14"/>
  <c r="AB11" i="14"/>
  <c r="Z14" i="14"/>
  <c r="Z27" i="14"/>
  <c r="V14" i="14"/>
  <c r="Z23" i="14"/>
  <c r="R14" i="14"/>
  <c r="Y14" i="14"/>
  <c r="Z26" i="14"/>
  <c r="U14" i="14"/>
  <c r="Z22" i="14"/>
  <c r="X14" i="14"/>
  <c r="Z25" i="14"/>
  <c r="T14" i="14"/>
  <c r="Z21" i="14"/>
  <c r="S14" i="14"/>
  <c r="Z20" i="14"/>
  <c r="AA14" i="14"/>
  <c r="Z28" i="14"/>
  <c r="W14" i="14"/>
  <c r="Z24" i="14"/>
  <c r="AB8" i="14"/>
  <c r="S19" i="14"/>
  <c r="AB7" i="14"/>
  <c r="AB12" i="14"/>
  <c r="Y13" i="14"/>
  <c r="Y26" i="14"/>
  <c r="U13" i="14"/>
  <c r="Y22" i="14"/>
  <c r="X13" i="14"/>
  <c r="Y25" i="14"/>
  <c r="T13" i="14"/>
  <c r="Y21" i="14"/>
  <c r="AA13" i="14"/>
  <c r="Y28" i="14"/>
  <c r="W13" i="14"/>
  <c r="Y24" i="14"/>
  <c r="S13" i="14"/>
  <c r="Y20" i="14"/>
  <c r="Z13" i="14"/>
  <c r="Y27" i="14"/>
  <c r="V13" i="14"/>
  <c r="Y23" i="14"/>
  <c r="R13" i="14"/>
  <c r="Y9" i="14"/>
  <c r="U26" i="14"/>
  <c r="U9" i="14"/>
  <c r="U22" i="14"/>
  <c r="X9" i="14"/>
  <c r="U25" i="14"/>
  <c r="T9" i="14"/>
  <c r="U21" i="14"/>
  <c r="AA9" i="14"/>
  <c r="U28" i="14"/>
  <c r="W9" i="14"/>
  <c r="U24" i="14"/>
  <c r="S9" i="14"/>
  <c r="U20" i="14"/>
  <c r="Z9" i="14"/>
  <c r="U27" i="14"/>
  <c r="V9" i="14"/>
  <c r="U23" i="14"/>
  <c r="R9" i="14"/>
  <c r="AA19" i="14"/>
  <c r="AB15" i="14"/>
  <c r="Z10" i="14"/>
  <c r="V27" i="14"/>
  <c r="V10" i="14"/>
  <c r="V23" i="14"/>
  <c r="R10" i="14"/>
  <c r="Y10" i="14"/>
  <c r="V26" i="14"/>
  <c r="U10" i="14"/>
  <c r="V22" i="14"/>
  <c r="X10" i="14"/>
  <c r="V25" i="14"/>
  <c r="T10" i="14"/>
  <c r="V21" i="14"/>
  <c r="S10" i="14"/>
  <c r="V20" i="14"/>
  <c r="AA10" i="14"/>
  <c r="V28" i="14"/>
  <c r="W10" i="14"/>
  <c r="V24" i="14"/>
  <c r="O28" i="12"/>
  <c r="N28" i="12"/>
  <c r="M28" i="12"/>
  <c r="L28" i="12"/>
  <c r="K28" i="12"/>
  <c r="J28" i="12"/>
  <c r="I28" i="12"/>
  <c r="H28" i="12"/>
  <c r="G28" i="12"/>
  <c r="F28" i="12"/>
  <c r="P28" i="12" s="1"/>
  <c r="O27" i="12"/>
  <c r="N27" i="12"/>
  <c r="M27" i="12"/>
  <c r="L27" i="12"/>
  <c r="K27" i="12"/>
  <c r="J27" i="12"/>
  <c r="I27" i="12"/>
  <c r="H27" i="12"/>
  <c r="G27" i="12"/>
  <c r="F27" i="12"/>
  <c r="P27" i="12" s="1"/>
  <c r="O26" i="12"/>
  <c r="N26" i="12"/>
  <c r="M26" i="12"/>
  <c r="L26" i="12"/>
  <c r="K26" i="12"/>
  <c r="J26" i="12"/>
  <c r="I26" i="12"/>
  <c r="H26" i="12"/>
  <c r="G26" i="12"/>
  <c r="F26" i="12"/>
  <c r="P26" i="12" s="1"/>
  <c r="O25" i="12"/>
  <c r="N25" i="12"/>
  <c r="M25" i="12"/>
  <c r="L25" i="12"/>
  <c r="K25" i="12"/>
  <c r="J25" i="12"/>
  <c r="I25" i="12"/>
  <c r="H25" i="12"/>
  <c r="P25" i="12" s="1"/>
  <c r="G25" i="12"/>
  <c r="F25" i="12"/>
  <c r="O24" i="12"/>
  <c r="N24" i="12"/>
  <c r="M24" i="12"/>
  <c r="L24" i="12"/>
  <c r="K24" i="12"/>
  <c r="J24" i="12"/>
  <c r="I24" i="12"/>
  <c r="H24" i="12"/>
  <c r="G24" i="12"/>
  <c r="F24" i="12"/>
  <c r="O23" i="12"/>
  <c r="N23" i="12"/>
  <c r="M23" i="12"/>
  <c r="L23" i="12"/>
  <c r="K23" i="12"/>
  <c r="J23" i="12"/>
  <c r="I23" i="12"/>
  <c r="H23" i="12"/>
  <c r="G23" i="12"/>
  <c r="F23" i="12"/>
  <c r="P23" i="12" s="1"/>
  <c r="O22" i="12"/>
  <c r="N22" i="12"/>
  <c r="M22" i="12"/>
  <c r="L22" i="12"/>
  <c r="K22" i="12"/>
  <c r="J22" i="12"/>
  <c r="I22" i="12"/>
  <c r="H22" i="12"/>
  <c r="G22" i="12"/>
  <c r="F22" i="12"/>
  <c r="P22" i="12" s="1"/>
  <c r="O21" i="12"/>
  <c r="N21" i="12"/>
  <c r="M21" i="12"/>
  <c r="L21" i="12"/>
  <c r="K21" i="12"/>
  <c r="J21" i="12"/>
  <c r="I21" i="12"/>
  <c r="H21" i="12"/>
  <c r="P21" i="12" s="1"/>
  <c r="G21" i="12"/>
  <c r="F21" i="12"/>
  <c r="O20" i="12"/>
  <c r="N20" i="12"/>
  <c r="M20" i="12"/>
  <c r="L20" i="12"/>
  <c r="K20" i="12"/>
  <c r="J20" i="12"/>
  <c r="P20" i="12" s="1"/>
  <c r="I20" i="12"/>
  <c r="H20" i="12"/>
  <c r="G20" i="12"/>
  <c r="F20" i="12"/>
  <c r="O19" i="12"/>
  <c r="P15" i="12"/>
  <c r="N19" i="12"/>
  <c r="M19" i="12"/>
  <c r="M29" i="12" s="1"/>
  <c r="L19" i="12"/>
  <c r="K19" i="12"/>
  <c r="J19" i="12"/>
  <c r="I19" i="12"/>
  <c r="H19" i="12"/>
  <c r="G19" i="12"/>
  <c r="G29" i="12" s="1"/>
  <c r="F19" i="12"/>
  <c r="P14" i="12"/>
  <c r="P13" i="12"/>
  <c r="P12" i="12"/>
  <c r="P11" i="12"/>
  <c r="P10" i="12"/>
  <c r="P9" i="12"/>
  <c r="P8" i="12"/>
  <c r="P7" i="12"/>
  <c r="P6" i="12"/>
  <c r="O28" i="11"/>
  <c r="N28" i="11"/>
  <c r="M28" i="11"/>
  <c r="L28" i="11"/>
  <c r="K28" i="11"/>
  <c r="J28" i="11"/>
  <c r="I28" i="11"/>
  <c r="H28" i="11"/>
  <c r="G28" i="11"/>
  <c r="P28" i="11" s="1"/>
  <c r="F28" i="11"/>
  <c r="O27" i="11"/>
  <c r="N27" i="11"/>
  <c r="M27" i="11"/>
  <c r="L27" i="11"/>
  <c r="K27" i="11"/>
  <c r="J27" i="11"/>
  <c r="I27" i="11"/>
  <c r="P27" i="11" s="1"/>
  <c r="H27" i="11"/>
  <c r="G27" i="11"/>
  <c r="F27" i="11"/>
  <c r="O26" i="11"/>
  <c r="N26" i="11"/>
  <c r="M26" i="11"/>
  <c r="L26" i="11"/>
  <c r="K26" i="11"/>
  <c r="J26" i="11"/>
  <c r="I26" i="11"/>
  <c r="H26" i="11"/>
  <c r="G26" i="11"/>
  <c r="F26" i="11"/>
  <c r="P26" i="11" s="1"/>
  <c r="O25" i="11"/>
  <c r="N25" i="11"/>
  <c r="M25" i="11"/>
  <c r="L25" i="11"/>
  <c r="K25" i="11"/>
  <c r="J25" i="11"/>
  <c r="I25" i="11"/>
  <c r="H25" i="11"/>
  <c r="G25" i="11"/>
  <c r="F25" i="11"/>
  <c r="P25" i="11" s="1"/>
  <c r="O24" i="11"/>
  <c r="N24" i="11"/>
  <c r="M24" i="11"/>
  <c r="L24" i="11"/>
  <c r="K24" i="11"/>
  <c r="J24" i="11"/>
  <c r="I24" i="11"/>
  <c r="H24" i="11"/>
  <c r="G24" i="11"/>
  <c r="P24" i="11" s="1"/>
  <c r="F24" i="11"/>
  <c r="O23" i="11"/>
  <c r="N23" i="11"/>
  <c r="M23" i="11"/>
  <c r="L23" i="11"/>
  <c r="K23" i="11"/>
  <c r="J23" i="11"/>
  <c r="P23" i="11" s="1"/>
  <c r="I23" i="11"/>
  <c r="H23" i="11"/>
  <c r="G23" i="11"/>
  <c r="F23" i="11"/>
  <c r="O22" i="11"/>
  <c r="N22" i="11"/>
  <c r="M22" i="11"/>
  <c r="L22" i="11"/>
  <c r="K22" i="11"/>
  <c r="J22" i="11"/>
  <c r="I22" i="11"/>
  <c r="H22" i="11"/>
  <c r="G22" i="11"/>
  <c r="F22" i="11"/>
  <c r="P22" i="11" s="1"/>
  <c r="O21" i="11"/>
  <c r="N21" i="11"/>
  <c r="M21" i="11"/>
  <c r="L21" i="11"/>
  <c r="K21" i="11"/>
  <c r="J21" i="11"/>
  <c r="I21" i="11"/>
  <c r="H21" i="11"/>
  <c r="G21" i="11"/>
  <c r="F21" i="11"/>
  <c r="P21" i="11" s="1"/>
  <c r="O20" i="11"/>
  <c r="N20" i="11"/>
  <c r="M20" i="11"/>
  <c r="L20" i="11"/>
  <c r="K20" i="11"/>
  <c r="J20" i="11"/>
  <c r="I20" i="11"/>
  <c r="H20" i="11"/>
  <c r="G20" i="11"/>
  <c r="F20" i="11"/>
  <c r="O19" i="11"/>
  <c r="N19" i="11"/>
  <c r="M19" i="11"/>
  <c r="L19" i="11"/>
  <c r="K19" i="11"/>
  <c r="J19" i="11"/>
  <c r="J29" i="11" s="1"/>
  <c r="I19" i="11"/>
  <c r="I29" i="11" s="1"/>
  <c r="H19" i="11"/>
  <c r="G19" i="11"/>
  <c r="F19" i="11"/>
  <c r="P15" i="11"/>
  <c r="P14" i="11"/>
  <c r="P13" i="11"/>
  <c r="P12" i="11"/>
  <c r="P11" i="11"/>
  <c r="P10" i="11"/>
  <c r="P9" i="11"/>
  <c r="P8" i="11"/>
  <c r="P7" i="11"/>
  <c r="P6" i="11"/>
  <c r="O28" i="10"/>
  <c r="N28" i="10"/>
  <c r="M28" i="10"/>
  <c r="L28" i="10"/>
  <c r="K28" i="10"/>
  <c r="J28" i="10"/>
  <c r="I28" i="10"/>
  <c r="H28" i="10"/>
  <c r="G28" i="10"/>
  <c r="F28" i="10"/>
  <c r="O27" i="10"/>
  <c r="N27" i="10"/>
  <c r="M27" i="10"/>
  <c r="L27" i="10"/>
  <c r="K27" i="10"/>
  <c r="J27" i="10"/>
  <c r="I27" i="10"/>
  <c r="H27" i="10"/>
  <c r="G27" i="10"/>
  <c r="P27" i="10" s="1"/>
  <c r="F27" i="10"/>
  <c r="O26" i="10"/>
  <c r="N26" i="10"/>
  <c r="M26" i="10"/>
  <c r="L26" i="10"/>
  <c r="K26" i="10"/>
  <c r="J26" i="10"/>
  <c r="I26" i="10"/>
  <c r="P26" i="10" s="1"/>
  <c r="H26" i="10"/>
  <c r="G26" i="10"/>
  <c r="F26" i="10"/>
  <c r="O25" i="10"/>
  <c r="N25" i="10"/>
  <c r="M25" i="10"/>
  <c r="L25" i="10"/>
  <c r="K25" i="10"/>
  <c r="J25" i="10"/>
  <c r="I25" i="10"/>
  <c r="H25" i="10"/>
  <c r="G25" i="10"/>
  <c r="F25" i="10"/>
  <c r="P25" i="10" s="1"/>
  <c r="O24" i="10"/>
  <c r="N24" i="10"/>
  <c r="M24" i="10"/>
  <c r="L24" i="10"/>
  <c r="K24" i="10"/>
  <c r="J24" i="10"/>
  <c r="I24" i="10"/>
  <c r="H24" i="10"/>
  <c r="G24" i="10"/>
  <c r="F24" i="10"/>
  <c r="P24" i="10" s="1"/>
  <c r="O23" i="10"/>
  <c r="N23" i="10"/>
  <c r="M23" i="10"/>
  <c r="L23" i="10"/>
  <c r="K23" i="10"/>
  <c r="J23" i="10"/>
  <c r="I23" i="10"/>
  <c r="H23" i="10"/>
  <c r="G23" i="10"/>
  <c r="F23" i="10"/>
  <c r="O22" i="10"/>
  <c r="N22" i="10"/>
  <c r="M22" i="10"/>
  <c r="L22" i="10"/>
  <c r="K22" i="10"/>
  <c r="J22" i="10"/>
  <c r="I22" i="10"/>
  <c r="H22" i="10"/>
  <c r="G22" i="10"/>
  <c r="F22" i="10"/>
  <c r="P22" i="10" s="1"/>
  <c r="O21" i="10"/>
  <c r="N21" i="10"/>
  <c r="M21" i="10"/>
  <c r="L21" i="10"/>
  <c r="K21" i="10"/>
  <c r="J21" i="10"/>
  <c r="I21" i="10"/>
  <c r="H21" i="10"/>
  <c r="G21" i="10"/>
  <c r="F21" i="10"/>
  <c r="P21" i="10" s="1"/>
  <c r="O20" i="10"/>
  <c r="N20" i="10"/>
  <c r="M20" i="10"/>
  <c r="L20" i="10"/>
  <c r="K20" i="10"/>
  <c r="J20" i="10"/>
  <c r="I20" i="10"/>
  <c r="H20" i="10"/>
  <c r="G20" i="10"/>
  <c r="F20" i="10"/>
  <c r="P20" i="10" s="1"/>
  <c r="O19" i="10"/>
  <c r="O29" i="10" s="1"/>
  <c r="N19" i="10"/>
  <c r="M19" i="10"/>
  <c r="L19" i="10"/>
  <c r="K19" i="10"/>
  <c r="J19" i="10"/>
  <c r="I19" i="10"/>
  <c r="H19" i="10"/>
  <c r="H29" i="10" s="1"/>
  <c r="G19" i="10"/>
  <c r="G29" i="10" s="1"/>
  <c r="F19" i="10"/>
  <c r="P15" i="10"/>
  <c r="P14" i="10"/>
  <c r="P13" i="10"/>
  <c r="P12" i="10"/>
  <c r="P11" i="10"/>
  <c r="P10" i="10"/>
  <c r="P9" i="10"/>
  <c r="P8" i="10"/>
  <c r="P7" i="10"/>
  <c r="P6" i="10"/>
  <c r="O28" i="9"/>
  <c r="N28" i="9"/>
  <c r="M28" i="9"/>
  <c r="L28" i="9"/>
  <c r="K28" i="9"/>
  <c r="J28" i="9"/>
  <c r="I28" i="9"/>
  <c r="H28" i="9"/>
  <c r="G28" i="9"/>
  <c r="F28" i="9"/>
  <c r="P28" i="9" s="1"/>
  <c r="O27" i="9"/>
  <c r="N27" i="9"/>
  <c r="M27" i="9"/>
  <c r="L27" i="9"/>
  <c r="K27" i="9"/>
  <c r="J27" i="9"/>
  <c r="I27" i="9"/>
  <c r="H27" i="9"/>
  <c r="G27" i="9"/>
  <c r="F27" i="9"/>
  <c r="P27" i="9" s="1"/>
  <c r="O26" i="9"/>
  <c r="N26" i="9"/>
  <c r="M26" i="9"/>
  <c r="L26" i="9"/>
  <c r="K26" i="9"/>
  <c r="J26" i="9"/>
  <c r="I26" i="9"/>
  <c r="H26" i="9"/>
  <c r="G26" i="9"/>
  <c r="P26" i="9" s="1"/>
  <c r="F26" i="9"/>
  <c r="O25" i="9"/>
  <c r="N25" i="9"/>
  <c r="M25" i="9"/>
  <c r="L25" i="9"/>
  <c r="K25" i="9"/>
  <c r="J25" i="9"/>
  <c r="P25" i="9" s="1"/>
  <c r="I25" i="9"/>
  <c r="H25" i="9"/>
  <c r="G25" i="9"/>
  <c r="F25" i="9"/>
  <c r="O24" i="9"/>
  <c r="N24" i="9"/>
  <c r="M24" i="9"/>
  <c r="L24" i="9"/>
  <c r="K24" i="9"/>
  <c r="J24" i="9"/>
  <c r="I24" i="9"/>
  <c r="H24" i="9"/>
  <c r="G24" i="9"/>
  <c r="F24" i="9"/>
  <c r="P24" i="9" s="1"/>
  <c r="O23" i="9"/>
  <c r="N23" i="9"/>
  <c r="M23" i="9"/>
  <c r="L23" i="9"/>
  <c r="K23" i="9"/>
  <c r="J23" i="9"/>
  <c r="I23" i="9"/>
  <c r="H23" i="9"/>
  <c r="G23" i="9"/>
  <c r="F23" i="9"/>
  <c r="O22" i="9"/>
  <c r="N22" i="9"/>
  <c r="M22" i="9"/>
  <c r="L22" i="9"/>
  <c r="K22" i="9"/>
  <c r="J22" i="9"/>
  <c r="I22" i="9"/>
  <c r="H22" i="9"/>
  <c r="G22" i="9"/>
  <c r="P22" i="9" s="1"/>
  <c r="F22" i="9"/>
  <c r="O21" i="9"/>
  <c r="N21" i="9"/>
  <c r="M21" i="9"/>
  <c r="L21" i="9"/>
  <c r="K21" i="9"/>
  <c r="J21" i="9"/>
  <c r="I21" i="9"/>
  <c r="H21" i="9"/>
  <c r="G21" i="9"/>
  <c r="F21" i="9"/>
  <c r="P21" i="9" s="1"/>
  <c r="O20" i="9"/>
  <c r="N20" i="9"/>
  <c r="M20" i="9"/>
  <c r="L20" i="9"/>
  <c r="K20" i="9"/>
  <c r="J20" i="9"/>
  <c r="I20" i="9"/>
  <c r="H20" i="9"/>
  <c r="G20" i="9"/>
  <c r="F20" i="9"/>
  <c r="P20" i="9" s="1"/>
  <c r="O19" i="9"/>
  <c r="N19" i="9"/>
  <c r="N29" i="9" s="1"/>
  <c r="M19" i="9"/>
  <c r="M29" i="9" s="1"/>
  <c r="L19" i="9"/>
  <c r="K19" i="9"/>
  <c r="J19" i="9"/>
  <c r="I19" i="9"/>
  <c r="H19" i="9"/>
  <c r="G19" i="9"/>
  <c r="F19" i="9"/>
  <c r="F29" i="9" s="1"/>
  <c r="P15" i="9"/>
  <c r="P14" i="9"/>
  <c r="P13" i="9"/>
  <c r="P12" i="9"/>
  <c r="P11" i="9"/>
  <c r="P10" i="9"/>
  <c r="P9" i="9"/>
  <c r="P8" i="9"/>
  <c r="P7" i="9"/>
  <c r="P6" i="9"/>
  <c r="O28" i="8"/>
  <c r="N28" i="8"/>
  <c r="M28" i="8"/>
  <c r="L28" i="8"/>
  <c r="K28" i="8"/>
  <c r="J28" i="8"/>
  <c r="I28" i="8"/>
  <c r="P28" i="8" s="1"/>
  <c r="H28" i="8"/>
  <c r="G28" i="8"/>
  <c r="F28" i="8"/>
  <c r="O27" i="8"/>
  <c r="N27" i="8"/>
  <c r="M27" i="8"/>
  <c r="L27" i="8"/>
  <c r="K27" i="8"/>
  <c r="J27" i="8"/>
  <c r="I27" i="8"/>
  <c r="H27" i="8"/>
  <c r="G27" i="8"/>
  <c r="F27" i="8"/>
  <c r="P27" i="8" s="1"/>
  <c r="O26" i="8"/>
  <c r="N26" i="8"/>
  <c r="M26" i="8"/>
  <c r="L26" i="8"/>
  <c r="K26" i="8"/>
  <c r="J26" i="8"/>
  <c r="I26" i="8"/>
  <c r="H26" i="8"/>
  <c r="G26" i="8"/>
  <c r="F26" i="8"/>
  <c r="P26" i="8" s="1"/>
  <c r="O25" i="8"/>
  <c r="N25" i="8"/>
  <c r="M25" i="8"/>
  <c r="L25" i="8"/>
  <c r="K25" i="8"/>
  <c r="J25" i="8"/>
  <c r="I25" i="8"/>
  <c r="H25" i="8"/>
  <c r="P25" i="8" s="1"/>
  <c r="G25" i="8"/>
  <c r="F25" i="8"/>
  <c r="O24" i="8"/>
  <c r="N24" i="8"/>
  <c r="M24" i="8"/>
  <c r="L24" i="8"/>
  <c r="K24" i="8"/>
  <c r="J24" i="8"/>
  <c r="I24" i="8"/>
  <c r="H24" i="8"/>
  <c r="G24" i="8"/>
  <c r="F24" i="8"/>
  <c r="P24" i="8" s="1"/>
  <c r="O23" i="8"/>
  <c r="N23" i="8"/>
  <c r="M23" i="8"/>
  <c r="L23" i="8"/>
  <c r="K23" i="8"/>
  <c r="J23" i="8"/>
  <c r="I23" i="8"/>
  <c r="H23" i="8"/>
  <c r="G23" i="8"/>
  <c r="F23" i="8"/>
  <c r="P23" i="8" s="1"/>
  <c r="O22" i="8"/>
  <c r="N22" i="8"/>
  <c r="M22" i="8"/>
  <c r="L22" i="8"/>
  <c r="K22" i="8"/>
  <c r="J22" i="8"/>
  <c r="I22" i="8"/>
  <c r="H22" i="8"/>
  <c r="G22" i="8"/>
  <c r="F22" i="8"/>
  <c r="P22" i="8" s="1"/>
  <c r="O21" i="8"/>
  <c r="N21" i="8"/>
  <c r="M21" i="8"/>
  <c r="L21" i="8"/>
  <c r="K21" i="8"/>
  <c r="J21" i="8"/>
  <c r="I21" i="8"/>
  <c r="H21" i="8"/>
  <c r="G21" i="8"/>
  <c r="P21" i="8" s="1"/>
  <c r="F21" i="8"/>
  <c r="O20" i="8"/>
  <c r="N20" i="8"/>
  <c r="M20" i="8"/>
  <c r="L20" i="8"/>
  <c r="K20" i="8"/>
  <c r="J20" i="8"/>
  <c r="I20" i="8"/>
  <c r="H20" i="8"/>
  <c r="G20" i="8"/>
  <c r="F20" i="8"/>
  <c r="O19" i="8"/>
  <c r="N19" i="8"/>
  <c r="M19" i="8"/>
  <c r="L19" i="8"/>
  <c r="L29" i="8" s="1"/>
  <c r="K19" i="8"/>
  <c r="K29" i="8" s="1"/>
  <c r="J19" i="8"/>
  <c r="I19" i="8"/>
  <c r="H19" i="8"/>
  <c r="G19" i="8"/>
  <c r="F19" i="8"/>
  <c r="P19" i="8" s="1"/>
  <c r="P15" i="8"/>
  <c r="P14" i="8"/>
  <c r="P13" i="8"/>
  <c r="P12" i="8"/>
  <c r="P11" i="8"/>
  <c r="P10" i="8"/>
  <c r="P9" i="8"/>
  <c r="P8" i="8"/>
  <c r="P7" i="8"/>
  <c r="P6" i="8"/>
  <c r="O28" i="7"/>
  <c r="N28" i="7"/>
  <c r="M28" i="7"/>
  <c r="L28" i="7"/>
  <c r="K28" i="7"/>
  <c r="J28" i="7"/>
  <c r="I28" i="7"/>
  <c r="H28" i="7"/>
  <c r="P28" i="7" s="1"/>
  <c r="G28" i="7"/>
  <c r="F28" i="7"/>
  <c r="O27" i="7"/>
  <c r="N27" i="7"/>
  <c r="M27" i="7"/>
  <c r="L27" i="7"/>
  <c r="K27" i="7"/>
  <c r="J27" i="7"/>
  <c r="P27" i="7" s="1"/>
  <c r="I27" i="7"/>
  <c r="H27" i="7"/>
  <c r="G27" i="7"/>
  <c r="F27" i="7"/>
  <c r="O26" i="7"/>
  <c r="N26" i="7"/>
  <c r="M26" i="7"/>
  <c r="L26" i="7"/>
  <c r="K26" i="7"/>
  <c r="J26" i="7"/>
  <c r="I26" i="7"/>
  <c r="H26" i="7"/>
  <c r="G26" i="7"/>
  <c r="F26" i="7"/>
  <c r="P26" i="7" s="1"/>
  <c r="O25" i="7"/>
  <c r="N25" i="7"/>
  <c r="M25" i="7"/>
  <c r="L25" i="7"/>
  <c r="K25" i="7"/>
  <c r="J25" i="7"/>
  <c r="I25" i="7"/>
  <c r="H25" i="7"/>
  <c r="G25" i="7"/>
  <c r="F25" i="7"/>
  <c r="O24" i="7"/>
  <c r="N24" i="7"/>
  <c r="M24" i="7"/>
  <c r="L24" i="7"/>
  <c r="K24" i="7"/>
  <c r="J24" i="7"/>
  <c r="I24" i="7"/>
  <c r="H24" i="7"/>
  <c r="G24" i="7"/>
  <c r="P24" i="7" s="1"/>
  <c r="F24" i="7"/>
  <c r="O23" i="7"/>
  <c r="N23" i="7"/>
  <c r="M23" i="7"/>
  <c r="L23" i="7"/>
  <c r="K23" i="7"/>
  <c r="J23" i="7"/>
  <c r="I23" i="7"/>
  <c r="H23" i="7"/>
  <c r="G23" i="7"/>
  <c r="F23" i="7"/>
  <c r="P23" i="7" s="1"/>
  <c r="O22" i="7"/>
  <c r="N22" i="7"/>
  <c r="M22" i="7"/>
  <c r="L22" i="7"/>
  <c r="K22" i="7"/>
  <c r="J22" i="7"/>
  <c r="I22" i="7"/>
  <c r="H22" i="7"/>
  <c r="G22" i="7"/>
  <c r="F22" i="7"/>
  <c r="P22" i="7" s="1"/>
  <c r="O21" i="7"/>
  <c r="N21" i="7"/>
  <c r="M21" i="7"/>
  <c r="L21" i="7"/>
  <c r="K21" i="7"/>
  <c r="J21" i="7"/>
  <c r="I21" i="7"/>
  <c r="H21" i="7"/>
  <c r="G21" i="7"/>
  <c r="F21" i="7"/>
  <c r="P21" i="7" s="1"/>
  <c r="O20" i="7"/>
  <c r="N20" i="7"/>
  <c r="M20" i="7"/>
  <c r="L20" i="7"/>
  <c r="K20" i="7"/>
  <c r="J20" i="7"/>
  <c r="I20" i="7"/>
  <c r="H20" i="7"/>
  <c r="G20" i="7"/>
  <c r="P20" i="7" s="1"/>
  <c r="F20" i="7"/>
  <c r="O19" i="7"/>
  <c r="N19" i="7"/>
  <c r="M19" i="7"/>
  <c r="L19" i="7"/>
  <c r="K19" i="7"/>
  <c r="J19" i="7"/>
  <c r="J29" i="7" s="1"/>
  <c r="I19" i="7"/>
  <c r="I29" i="7" s="1"/>
  <c r="H19" i="7"/>
  <c r="G19" i="7"/>
  <c r="F19" i="7"/>
  <c r="P19" i="7" s="1"/>
  <c r="P15" i="7"/>
  <c r="P14" i="7"/>
  <c r="P13" i="7"/>
  <c r="P12" i="7"/>
  <c r="P11" i="7"/>
  <c r="P10" i="7"/>
  <c r="P9" i="7"/>
  <c r="P8" i="7"/>
  <c r="P7" i="7"/>
  <c r="P6" i="7"/>
  <c r="O28" i="6"/>
  <c r="N28" i="6"/>
  <c r="M28" i="6"/>
  <c r="L28" i="6"/>
  <c r="K28" i="6"/>
  <c r="J28" i="6"/>
  <c r="I28" i="6"/>
  <c r="H28" i="6"/>
  <c r="G28" i="6"/>
  <c r="F28" i="6"/>
  <c r="P28" i="6" s="1"/>
  <c r="O27" i="6"/>
  <c r="N27" i="6"/>
  <c r="M27" i="6"/>
  <c r="L27" i="6"/>
  <c r="K27" i="6"/>
  <c r="J27" i="6"/>
  <c r="I27" i="6"/>
  <c r="H27" i="6"/>
  <c r="G27" i="6"/>
  <c r="P27" i="6" s="1"/>
  <c r="F27" i="6"/>
  <c r="O26" i="6"/>
  <c r="N26" i="6"/>
  <c r="M26" i="6"/>
  <c r="L26" i="6"/>
  <c r="K26" i="6"/>
  <c r="J26" i="6"/>
  <c r="I26" i="6"/>
  <c r="H26" i="6"/>
  <c r="G26" i="6"/>
  <c r="F26" i="6"/>
  <c r="P26" i="6" s="1"/>
  <c r="O25" i="6"/>
  <c r="N25" i="6"/>
  <c r="M25" i="6"/>
  <c r="L25" i="6"/>
  <c r="K25" i="6"/>
  <c r="J25" i="6"/>
  <c r="I25" i="6"/>
  <c r="H25" i="6"/>
  <c r="G25" i="6"/>
  <c r="F25" i="6"/>
  <c r="P25" i="6" s="1"/>
  <c r="O24" i="6"/>
  <c r="N24" i="6"/>
  <c r="M24" i="6"/>
  <c r="L24" i="6"/>
  <c r="K24" i="6"/>
  <c r="J24" i="6"/>
  <c r="I24" i="6"/>
  <c r="H24" i="6"/>
  <c r="G24" i="6"/>
  <c r="F24" i="6"/>
  <c r="P24" i="6" s="1"/>
  <c r="O23" i="6"/>
  <c r="N23" i="6"/>
  <c r="M23" i="6"/>
  <c r="L23" i="6"/>
  <c r="K23" i="6"/>
  <c r="J23" i="6"/>
  <c r="I23" i="6"/>
  <c r="H23" i="6"/>
  <c r="G23" i="6"/>
  <c r="P23" i="6" s="1"/>
  <c r="F23" i="6"/>
  <c r="O22" i="6"/>
  <c r="N22" i="6"/>
  <c r="M22" i="6"/>
  <c r="L22" i="6"/>
  <c r="K22" i="6"/>
  <c r="J22" i="6"/>
  <c r="I22" i="6"/>
  <c r="H22" i="6"/>
  <c r="G22" i="6"/>
  <c r="F22" i="6"/>
  <c r="P22" i="6" s="1"/>
  <c r="O21" i="6"/>
  <c r="N21" i="6"/>
  <c r="M21" i="6"/>
  <c r="L21" i="6"/>
  <c r="K21" i="6"/>
  <c r="J21" i="6"/>
  <c r="I21" i="6"/>
  <c r="H21" i="6"/>
  <c r="G21" i="6"/>
  <c r="F21" i="6"/>
  <c r="P21" i="6" s="1"/>
  <c r="O20" i="6"/>
  <c r="N20" i="6"/>
  <c r="M20" i="6"/>
  <c r="L20" i="6"/>
  <c r="K20" i="6"/>
  <c r="J20" i="6"/>
  <c r="I20" i="6"/>
  <c r="H20" i="6"/>
  <c r="G20" i="6"/>
  <c r="F20" i="6"/>
  <c r="P20" i="6" s="1"/>
  <c r="O19" i="6"/>
  <c r="O29" i="6" s="1"/>
  <c r="N19" i="6"/>
  <c r="M19" i="6"/>
  <c r="L19" i="6"/>
  <c r="K19" i="6"/>
  <c r="J19" i="6"/>
  <c r="I19" i="6"/>
  <c r="H19" i="6"/>
  <c r="H29" i="6" s="1"/>
  <c r="G19" i="6"/>
  <c r="G29" i="6" s="1"/>
  <c r="F19" i="6"/>
  <c r="P15" i="6"/>
  <c r="P14" i="6"/>
  <c r="P13" i="6"/>
  <c r="P12" i="6"/>
  <c r="P11" i="6"/>
  <c r="P10" i="6"/>
  <c r="P9" i="6"/>
  <c r="P8" i="6"/>
  <c r="P7" i="6"/>
  <c r="P6" i="6"/>
  <c r="O28" i="5"/>
  <c r="N28" i="5"/>
  <c r="M28" i="5"/>
  <c r="L28" i="5"/>
  <c r="K28" i="5"/>
  <c r="J28" i="5"/>
  <c r="I28" i="5"/>
  <c r="H28" i="5"/>
  <c r="G28" i="5"/>
  <c r="F28" i="5"/>
  <c r="P28" i="5" s="1"/>
  <c r="O27" i="5"/>
  <c r="N27" i="5"/>
  <c r="M27" i="5"/>
  <c r="L27" i="5"/>
  <c r="K27" i="5"/>
  <c r="J27" i="5"/>
  <c r="I27" i="5"/>
  <c r="H27" i="5"/>
  <c r="G27" i="5"/>
  <c r="F27" i="5"/>
  <c r="P27" i="5" s="1"/>
  <c r="O26" i="5"/>
  <c r="N26" i="5"/>
  <c r="M26" i="5"/>
  <c r="L26" i="5"/>
  <c r="K26" i="5"/>
  <c r="J26" i="5"/>
  <c r="I26" i="5"/>
  <c r="H26" i="5"/>
  <c r="G26" i="5"/>
  <c r="P26" i="5" s="1"/>
  <c r="F26" i="5"/>
  <c r="O25" i="5"/>
  <c r="N25" i="5"/>
  <c r="M25" i="5"/>
  <c r="L25" i="5"/>
  <c r="K25" i="5"/>
  <c r="J25" i="5"/>
  <c r="I25" i="5"/>
  <c r="H25" i="5"/>
  <c r="G25" i="5"/>
  <c r="F25" i="5"/>
  <c r="O24" i="5"/>
  <c r="N24" i="5"/>
  <c r="M24" i="5"/>
  <c r="L24" i="5"/>
  <c r="K24" i="5"/>
  <c r="J24" i="5"/>
  <c r="I24" i="5"/>
  <c r="H24" i="5"/>
  <c r="G24" i="5"/>
  <c r="F24" i="5"/>
  <c r="P24" i="5" s="1"/>
  <c r="O23" i="5"/>
  <c r="N23" i="5"/>
  <c r="M23" i="5"/>
  <c r="L23" i="5"/>
  <c r="K23" i="5"/>
  <c r="J23" i="5"/>
  <c r="I23" i="5"/>
  <c r="H23" i="5"/>
  <c r="G23" i="5"/>
  <c r="F23" i="5"/>
  <c r="P23" i="5" s="1"/>
  <c r="O22" i="5"/>
  <c r="N22" i="5"/>
  <c r="M22" i="5"/>
  <c r="L22" i="5"/>
  <c r="K22" i="5"/>
  <c r="J22" i="5"/>
  <c r="I22" i="5"/>
  <c r="H22" i="5"/>
  <c r="G22" i="5"/>
  <c r="F22" i="5"/>
  <c r="O21" i="5"/>
  <c r="N21" i="5"/>
  <c r="M21" i="5"/>
  <c r="L21" i="5"/>
  <c r="K21" i="5"/>
  <c r="J21" i="5"/>
  <c r="P21" i="5" s="1"/>
  <c r="I21" i="5"/>
  <c r="H21" i="5"/>
  <c r="G21" i="5"/>
  <c r="F21" i="5"/>
  <c r="O20" i="5"/>
  <c r="N20" i="5"/>
  <c r="M20" i="5"/>
  <c r="L20" i="5"/>
  <c r="K20" i="5"/>
  <c r="J20" i="5"/>
  <c r="I20" i="5"/>
  <c r="H20" i="5"/>
  <c r="G20" i="5"/>
  <c r="F20" i="5"/>
  <c r="P20" i="5" s="1"/>
  <c r="O19" i="5"/>
  <c r="N19" i="5"/>
  <c r="N29" i="5" s="1"/>
  <c r="M19" i="5"/>
  <c r="M29" i="5" s="1"/>
  <c r="L19" i="5"/>
  <c r="K19" i="5"/>
  <c r="J19" i="5"/>
  <c r="I19" i="5"/>
  <c r="H19" i="5"/>
  <c r="G19" i="5"/>
  <c r="F19" i="5"/>
  <c r="F29" i="5" s="1"/>
  <c r="P15" i="5"/>
  <c r="P14" i="5"/>
  <c r="P13" i="5"/>
  <c r="P12" i="5"/>
  <c r="P11" i="5"/>
  <c r="P10" i="5"/>
  <c r="P9" i="5"/>
  <c r="P8" i="5"/>
  <c r="P7" i="5"/>
  <c r="P6" i="5"/>
  <c r="O28" i="4"/>
  <c r="N28" i="4"/>
  <c r="M28" i="4"/>
  <c r="L28" i="4"/>
  <c r="K28" i="4"/>
  <c r="J28" i="4"/>
  <c r="I28" i="4"/>
  <c r="H28" i="4"/>
  <c r="G28" i="4"/>
  <c r="F28" i="4"/>
  <c r="P28" i="4" s="1"/>
  <c r="O27" i="4"/>
  <c r="N27" i="4"/>
  <c r="M27" i="4"/>
  <c r="L27" i="4"/>
  <c r="K27" i="4"/>
  <c r="J27" i="4"/>
  <c r="I27" i="4"/>
  <c r="H27" i="4"/>
  <c r="G27" i="4"/>
  <c r="F27" i="4"/>
  <c r="P27" i="4" s="1"/>
  <c r="O26" i="4"/>
  <c r="N26" i="4"/>
  <c r="M26" i="4"/>
  <c r="L26" i="4"/>
  <c r="K26" i="4"/>
  <c r="J26" i="4"/>
  <c r="I26" i="4"/>
  <c r="H26" i="4"/>
  <c r="G26" i="4"/>
  <c r="F26" i="4"/>
  <c r="P26" i="4" s="1"/>
  <c r="O25" i="4"/>
  <c r="N25" i="4"/>
  <c r="M25" i="4"/>
  <c r="L25" i="4"/>
  <c r="K25" i="4"/>
  <c r="J25" i="4"/>
  <c r="I25" i="4"/>
  <c r="H25" i="4"/>
  <c r="P25" i="4" s="1"/>
  <c r="G25" i="4"/>
  <c r="F25" i="4"/>
  <c r="O24" i="4"/>
  <c r="N24" i="4"/>
  <c r="M24" i="4"/>
  <c r="L24" i="4"/>
  <c r="K24" i="4"/>
  <c r="J24" i="4"/>
  <c r="I24" i="4"/>
  <c r="P24" i="4" s="1"/>
  <c r="H24" i="4"/>
  <c r="G24" i="4"/>
  <c r="F24" i="4"/>
  <c r="O23" i="4"/>
  <c r="N23" i="4"/>
  <c r="M23" i="4"/>
  <c r="L23" i="4"/>
  <c r="K23" i="4"/>
  <c r="J23" i="4"/>
  <c r="I23" i="4"/>
  <c r="H23" i="4"/>
  <c r="G23" i="4"/>
  <c r="F23" i="4"/>
  <c r="P23" i="4" s="1"/>
  <c r="O22" i="4"/>
  <c r="N22" i="4"/>
  <c r="M22" i="4"/>
  <c r="L22" i="4"/>
  <c r="K22" i="4"/>
  <c r="J22" i="4"/>
  <c r="I22" i="4"/>
  <c r="H22" i="4"/>
  <c r="G22" i="4"/>
  <c r="F22" i="4"/>
  <c r="P22" i="4" s="1"/>
  <c r="O21" i="4"/>
  <c r="N21" i="4"/>
  <c r="M21" i="4"/>
  <c r="L21" i="4"/>
  <c r="K21" i="4"/>
  <c r="J21" i="4"/>
  <c r="I21" i="4"/>
  <c r="H21" i="4"/>
  <c r="G21" i="4"/>
  <c r="P21" i="4" s="1"/>
  <c r="F21" i="4"/>
  <c r="O20" i="4"/>
  <c r="N20" i="4"/>
  <c r="M20" i="4"/>
  <c r="L20" i="4"/>
  <c r="K20" i="4"/>
  <c r="J20" i="4"/>
  <c r="I20" i="4"/>
  <c r="H20" i="4"/>
  <c r="G20" i="4"/>
  <c r="F20" i="4"/>
  <c r="P20" i="4" s="1"/>
  <c r="O19" i="4"/>
  <c r="N19" i="4"/>
  <c r="M19" i="4"/>
  <c r="L19" i="4"/>
  <c r="L29" i="4" s="1"/>
  <c r="K19" i="4"/>
  <c r="K29" i="4" s="1"/>
  <c r="J19" i="4"/>
  <c r="I19" i="4"/>
  <c r="H19" i="4"/>
  <c r="G19" i="4"/>
  <c r="F19" i="4"/>
  <c r="P15" i="4"/>
  <c r="P14" i="4"/>
  <c r="P13" i="4"/>
  <c r="P12" i="4"/>
  <c r="P11" i="4"/>
  <c r="P10" i="4"/>
  <c r="P9" i="4"/>
  <c r="P8" i="4"/>
  <c r="P7" i="4"/>
  <c r="P15" i="2"/>
  <c r="P14" i="2"/>
  <c r="P13" i="2"/>
  <c r="P12" i="2"/>
  <c r="P11" i="2"/>
  <c r="P10" i="2"/>
  <c r="P9" i="2"/>
  <c r="P8" i="2"/>
  <c r="P7" i="2"/>
  <c r="E28" i="2"/>
  <c r="P24" i="12"/>
  <c r="P20" i="11"/>
  <c r="P23" i="10"/>
  <c r="P19" i="6"/>
  <c r="P25" i="5"/>
  <c r="AB22" i="14"/>
  <c r="AB20" i="14"/>
  <c r="AB26" i="14"/>
  <c r="AB27" i="14"/>
  <c r="AB24" i="14"/>
  <c r="AB21" i="14"/>
  <c r="AB25" i="14"/>
  <c r="AB23" i="14"/>
  <c r="V19" i="14"/>
  <c r="AB10" i="14"/>
  <c r="AB13" i="14"/>
  <c r="Y19" i="14"/>
  <c r="AB9" i="14"/>
  <c r="U19" i="14"/>
  <c r="Z19" i="14"/>
  <c r="AB14" i="14"/>
  <c r="P19" i="11"/>
  <c r="P28" i="10"/>
  <c r="P23" i="9"/>
  <c r="P20" i="8"/>
  <c r="P25" i="7"/>
  <c r="P22" i="5"/>
  <c r="D27" i="2"/>
  <c r="D19" i="2"/>
  <c r="D23" i="2"/>
  <c r="E25" i="2"/>
  <c r="D21" i="2"/>
  <c r="E27" i="2"/>
  <c r="D25" i="2"/>
  <c r="E23" i="2"/>
  <c r="D22" i="2"/>
  <c r="D26" i="2"/>
  <c r="E24" i="2"/>
  <c r="E21" i="2"/>
  <c r="D26" i="12"/>
  <c r="D22" i="12"/>
  <c r="D28" i="11"/>
  <c r="D24" i="11"/>
  <c r="D20" i="11"/>
  <c r="D26" i="10"/>
  <c r="D22" i="10"/>
  <c r="D28" i="9"/>
  <c r="D24" i="9"/>
  <c r="D20" i="9"/>
  <c r="D26" i="8"/>
  <c r="D22" i="8"/>
  <c r="D28" i="7"/>
  <c r="D24" i="7"/>
  <c r="D20" i="7"/>
  <c r="D26" i="6"/>
  <c r="D22" i="6"/>
  <c r="D28" i="5"/>
  <c r="D24" i="5"/>
  <c r="D20" i="5"/>
  <c r="D26" i="4"/>
  <c r="D22" i="4"/>
  <c r="D25" i="12"/>
  <c r="D21" i="12"/>
  <c r="D15" i="12"/>
  <c r="D13" i="12"/>
  <c r="D11" i="12"/>
  <c r="D9" i="12"/>
  <c r="D7" i="12"/>
  <c r="D27" i="11"/>
  <c r="D23" i="11"/>
  <c r="D19" i="11"/>
  <c r="D14" i="11"/>
  <c r="D12" i="11"/>
  <c r="D10" i="11"/>
  <c r="D8" i="11"/>
  <c r="D25" i="10"/>
  <c r="D21" i="10"/>
  <c r="D15" i="10"/>
  <c r="D13" i="10"/>
  <c r="D11" i="10"/>
  <c r="D9" i="10"/>
  <c r="D7" i="10"/>
  <c r="D27" i="9"/>
  <c r="D23" i="9"/>
  <c r="D19" i="9"/>
  <c r="D14" i="9"/>
  <c r="D12" i="9"/>
  <c r="D10" i="9"/>
  <c r="D8" i="9"/>
  <c r="D6" i="9"/>
  <c r="D25" i="8"/>
  <c r="D21" i="8"/>
  <c r="D15" i="8"/>
  <c r="D13" i="8"/>
  <c r="D11" i="8"/>
  <c r="D9" i="8"/>
  <c r="D7" i="8"/>
  <c r="D27" i="7"/>
  <c r="D23" i="7"/>
  <c r="D19" i="7"/>
  <c r="D14" i="7"/>
  <c r="D12" i="7"/>
  <c r="D10" i="7"/>
  <c r="D8" i="7"/>
  <c r="D6" i="7"/>
  <c r="D25" i="6"/>
  <c r="D21" i="6"/>
  <c r="D15" i="6"/>
  <c r="D13" i="6"/>
  <c r="D11" i="6"/>
  <c r="D9" i="6"/>
  <c r="D7" i="6"/>
  <c r="D27" i="5"/>
  <c r="D23" i="5"/>
  <c r="D19" i="5"/>
  <c r="D14" i="5"/>
  <c r="D12" i="5"/>
  <c r="D10" i="5"/>
  <c r="D8" i="5"/>
  <c r="D6" i="5"/>
  <c r="D25" i="4"/>
  <c r="D21" i="4"/>
  <c r="D15" i="4"/>
  <c r="D13" i="4"/>
  <c r="D11" i="4"/>
  <c r="D9" i="4"/>
  <c r="D7" i="4"/>
  <c r="D24" i="12"/>
  <c r="D14" i="12"/>
  <c r="D6" i="12"/>
  <c r="D21" i="11"/>
  <c r="D11" i="11"/>
  <c r="D24" i="10"/>
  <c r="D14" i="10"/>
  <c r="D21" i="9"/>
  <c r="D11" i="9"/>
  <c r="D24" i="8"/>
  <c r="D14" i="8"/>
  <c r="D6" i="8"/>
  <c r="D21" i="7"/>
  <c r="D11" i="7"/>
  <c r="D24" i="6"/>
  <c r="D14" i="6"/>
  <c r="D6" i="6"/>
  <c r="D21" i="5"/>
  <c r="D11" i="5"/>
  <c r="D24" i="4"/>
  <c r="D14" i="4"/>
  <c r="D28" i="12"/>
  <c r="D20" i="12"/>
  <c r="D10" i="12"/>
  <c r="D25" i="11"/>
  <c r="D15" i="11"/>
  <c r="D7" i="11"/>
  <c r="D28" i="10"/>
  <c r="D20" i="10"/>
  <c r="D10" i="10"/>
  <c r="D25" i="9"/>
  <c r="D15" i="9"/>
  <c r="D7" i="9"/>
  <c r="D28" i="8"/>
  <c r="D20" i="8"/>
  <c r="D10" i="8"/>
  <c r="D25" i="7"/>
  <c r="D15" i="7"/>
  <c r="D7" i="7"/>
  <c r="D28" i="6"/>
  <c r="D20" i="6"/>
  <c r="D10" i="6"/>
  <c r="D25" i="5"/>
  <c r="D15" i="5"/>
  <c r="D7" i="5"/>
  <c r="D28" i="4"/>
  <c r="D20" i="4"/>
  <c r="D10" i="4"/>
  <c r="D27" i="12"/>
  <c r="D8" i="12"/>
  <c r="D13" i="11"/>
  <c r="D12" i="10"/>
  <c r="D19" i="8"/>
  <c r="D22" i="7"/>
  <c r="D23" i="6"/>
  <c r="D26" i="5"/>
  <c r="D9" i="5"/>
  <c r="D27" i="4"/>
  <c r="D8" i="4"/>
  <c r="D23" i="12"/>
  <c r="D26" i="11"/>
  <c r="D9" i="11"/>
  <c r="D27" i="10"/>
  <c r="D8" i="10"/>
  <c r="D13" i="9"/>
  <c r="D12" i="8"/>
  <c r="D19" i="6"/>
  <c r="D22" i="5"/>
  <c r="D23" i="4"/>
  <c r="D19" i="12"/>
  <c r="D22" i="11"/>
  <c r="D23" i="10"/>
  <c r="D26" i="9"/>
  <c r="D9" i="9"/>
  <c r="D27" i="8"/>
  <c r="D8" i="8"/>
  <c r="D13" i="7"/>
  <c r="D12" i="6"/>
  <c r="D19" i="4"/>
  <c r="D12" i="12"/>
  <c r="D19" i="10"/>
  <c r="D13" i="5"/>
  <c r="D12" i="4"/>
  <c r="D22" i="9"/>
  <c r="D9" i="7"/>
  <c r="D27" i="6"/>
  <c r="D23" i="8"/>
  <c r="D8" i="6"/>
  <c r="Q7" i="2"/>
  <c r="T7" i="2"/>
  <c r="S21" i="2"/>
  <c r="D20" i="2"/>
  <c r="D24" i="2"/>
  <c r="D28" i="2"/>
  <c r="E22" i="2"/>
  <c r="E26" i="2"/>
  <c r="D26" i="7"/>
  <c r="H28" i="2"/>
  <c r="H27" i="2"/>
  <c r="H26" i="2"/>
  <c r="H25" i="2"/>
  <c r="H24" i="2"/>
  <c r="H23" i="2"/>
  <c r="H22" i="2"/>
  <c r="H21" i="2"/>
  <c r="H20" i="2"/>
  <c r="H19" i="2"/>
  <c r="O28" i="2"/>
  <c r="O27" i="2"/>
  <c r="O26" i="2"/>
  <c r="O25" i="2"/>
  <c r="O24" i="2"/>
  <c r="O23" i="2"/>
  <c r="O22" i="2"/>
  <c r="O21" i="2"/>
  <c r="O20" i="2"/>
  <c r="O19" i="2"/>
  <c r="N28" i="2"/>
  <c r="N27" i="2"/>
  <c r="N26" i="2"/>
  <c r="N25" i="2"/>
  <c r="N24" i="2"/>
  <c r="N23" i="2"/>
  <c r="N22" i="2"/>
  <c r="N21" i="2"/>
  <c r="N20" i="2"/>
  <c r="N19" i="2"/>
  <c r="M28" i="2"/>
  <c r="M27" i="2"/>
  <c r="M26" i="2"/>
  <c r="M25" i="2"/>
  <c r="M24" i="2"/>
  <c r="M23" i="2"/>
  <c r="M22" i="2"/>
  <c r="M21" i="2"/>
  <c r="M20" i="2"/>
  <c r="M19" i="2"/>
  <c r="M29" i="2" s="1"/>
  <c r="L28" i="2"/>
  <c r="L27" i="2"/>
  <c r="L26" i="2"/>
  <c r="L25" i="2"/>
  <c r="L24" i="2"/>
  <c r="L23" i="2"/>
  <c r="L22" i="2"/>
  <c r="L21" i="2"/>
  <c r="L20" i="2"/>
  <c r="L19" i="2"/>
  <c r="K28" i="2"/>
  <c r="K27" i="2"/>
  <c r="K26" i="2"/>
  <c r="K25" i="2"/>
  <c r="K24" i="2"/>
  <c r="K23" i="2"/>
  <c r="K22" i="2"/>
  <c r="K21" i="2"/>
  <c r="K20" i="2"/>
  <c r="K19" i="2"/>
  <c r="J28" i="2"/>
  <c r="J27" i="2"/>
  <c r="J26" i="2"/>
  <c r="J25" i="2"/>
  <c r="J24" i="2"/>
  <c r="J23" i="2"/>
  <c r="J22" i="2"/>
  <c r="J21" i="2"/>
  <c r="J20" i="2"/>
  <c r="J19" i="2"/>
  <c r="I28" i="2"/>
  <c r="I27" i="2"/>
  <c r="P27" i="2" s="1"/>
  <c r="I26" i="2"/>
  <c r="I25" i="2"/>
  <c r="I24" i="2"/>
  <c r="I23" i="2"/>
  <c r="I22" i="2"/>
  <c r="I21" i="2"/>
  <c r="I20" i="2"/>
  <c r="I19" i="2"/>
  <c r="I29" i="2" s="1"/>
  <c r="G28" i="2"/>
  <c r="P28" i="2" s="1"/>
  <c r="G27" i="2"/>
  <c r="G26" i="2"/>
  <c r="G25" i="2"/>
  <c r="G24" i="2"/>
  <c r="G23" i="2"/>
  <c r="G22" i="2"/>
  <c r="G21" i="2"/>
  <c r="P21" i="2" s="1"/>
  <c r="G20" i="2"/>
  <c r="G19" i="2"/>
  <c r="F28" i="2"/>
  <c r="F27" i="2"/>
  <c r="F26" i="2"/>
  <c r="F25" i="2"/>
  <c r="P25" i="2" s="1"/>
  <c r="F24" i="2"/>
  <c r="F23" i="2"/>
  <c r="P23" i="2" s="1"/>
  <c r="F22" i="2"/>
  <c r="F21" i="2"/>
  <c r="F20" i="2"/>
  <c r="P20" i="2" s="1"/>
  <c r="F19" i="2"/>
  <c r="R27" i="2"/>
  <c r="Q14" i="2"/>
  <c r="W14" i="2"/>
  <c r="Z24" i="2"/>
  <c r="Q12" i="2"/>
  <c r="AA12" i="2"/>
  <c r="X28" i="2"/>
  <c r="Q8" i="2"/>
  <c r="Y8" i="2"/>
  <c r="T26" i="2"/>
  <c r="P22" i="2"/>
  <c r="P26" i="2"/>
  <c r="P24" i="2"/>
  <c r="Q10" i="2"/>
  <c r="W10" i="2"/>
  <c r="V24" i="2"/>
  <c r="Q9" i="2"/>
  <c r="AA9" i="2"/>
  <c r="U28" i="2"/>
  <c r="Q15" i="2"/>
  <c r="Y15" i="2"/>
  <c r="AA26" i="2"/>
  <c r="Q13" i="2"/>
  <c r="AA13" i="2"/>
  <c r="Y28" i="2"/>
  <c r="W7" i="2"/>
  <c r="S24" i="2"/>
  <c r="X7" i="2"/>
  <c r="S25" i="2"/>
  <c r="V7" i="2"/>
  <c r="S23" i="2"/>
  <c r="Y7" i="2"/>
  <c r="S26" i="2"/>
  <c r="Z7" i="2"/>
  <c r="S27" i="2"/>
  <c r="AA7" i="2"/>
  <c r="S28" i="2"/>
  <c r="U7" i="2"/>
  <c r="S22" i="2"/>
  <c r="R26" i="2"/>
  <c r="R25" i="2"/>
  <c r="R28" i="2"/>
  <c r="R22" i="2"/>
  <c r="R21" i="2"/>
  <c r="R24" i="2"/>
  <c r="R23" i="2"/>
  <c r="X14" i="2"/>
  <c r="Z25" i="2"/>
  <c r="X12" i="2"/>
  <c r="X25" i="2"/>
  <c r="Z14" i="2"/>
  <c r="Z27" i="2"/>
  <c r="Y10" i="2"/>
  <c r="V26" i="2"/>
  <c r="T14" i="2"/>
  <c r="Z21" i="2"/>
  <c r="Y14" i="2"/>
  <c r="Z26" i="2"/>
  <c r="V14" i="2"/>
  <c r="Z23" i="2"/>
  <c r="W12" i="2"/>
  <c r="X24" i="2"/>
  <c r="AA14" i="2"/>
  <c r="Z28" i="2"/>
  <c r="U14" i="2"/>
  <c r="Z22" i="2"/>
  <c r="T12" i="2"/>
  <c r="X21" i="2"/>
  <c r="W13" i="2"/>
  <c r="Y24" i="2"/>
  <c r="Y12" i="2"/>
  <c r="X26" i="2"/>
  <c r="Y9" i="2"/>
  <c r="U26" i="2"/>
  <c r="V12" i="2"/>
  <c r="X23" i="2"/>
  <c r="Z12" i="2"/>
  <c r="X27" i="2"/>
  <c r="U12" i="2"/>
  <c r="X22" i="2"/>
  <c r="Z13" i="2"/>
  <c r="Y27" i="2"/>
  <c r="T13" i="2"/>
  <c r="Y21" i="2"/>
  <c r="AA8" i="2"/>
  <c r="T28" i="2"/>
  <c r="T8" i="2"/>
  <c r="T21" i="2"/>
  <c r="W8" i="2"/>
  <c r="T24" i="2"/>
  <c r="Z8" i="2"/>
  <c r="T27" i="2"/>
  <c r="AA10" i="2"/>
  <c r="V28" i="2"/>
  <c r="U10" i="2"/>
  <c r="V22" i="2"/>
  <c r="U8" i="2"/>
  <c r="T22" i="2"/>
  <c r="V8" i="2"/>
  <c r="T23" i="2"/>
  <c r="X8" i="2"/>
  <c r="T25" i="2"/>
  <c r="W9" i="2"/>
  <c r="U24" i="2"/>
  <c r="Z10" i="2"/>
  <c r="V27" i="2"/>
  <c r="T10" i="2"/>
  <c r="V21" i="2"/>
  <c r="X10" i="2"/>
  <c r="V25" i="2"/>
  <c r="V10" i="2"/>
  <c r="V23" i="2"/>
  <c r="V15" i="2"/>
  <c r="AA23" i="2"/>
  <c r="U15" i="2"/>
  <c r="AA22" i="2"/>
  <c r="X15" i="2"/>
  <c r="AA25" i="2"/>
  <c r="T9" i="2"/>
  <c r="U21" i="2"/>
  <c r="Z9" i="2"/>
  <c r="U27" i="2"/>
  <c r="X9" i="2"/>
  <c r="U25" i="2"/>
  <c r="AA15" i="2"/>
  <c r="AA28" i="2"/>
  <c r="Z15" i="2"/>
  <c r="AA27" i="2"/>
  <c r="U9" i="2"/>
  <c r="U22" i="2"/>
  <c r="V9" i="2"/>
  <c r="U23" i="2"/>
  <c r="T15" i="2"/>
  <c r="AA21" i="2"/>
  <c r="W15" i="2"/>
  <c r="AA24" i="2"/>
  <c r="X13" i="2"/>
  <c r="Y25" i="2"/>
  <c r="Y13" i="2"/>
  <c r="Y26" i="2"/>
  <c r="V13" i="2"/>
  <c r="Y23" i="2"/>
  <c r="U13" i="2"/>
  <c r="Y22" i="2"/>
  <c r="AB7" i="2"/>
  <c r="AB14" i="2"/>
  <c r="AB12" i="2"/>
  <c r="AB10" i="2"/>
  <c r="AB8" i="2"/>
  <c r="AB9" i="2"/>
  <c r="AB15" i="2"/>
  <c r="AB13" i="2"/>
  <c r="Q11" i="2"/>
  <c r="E19" i="5"/>
  <c r="W11" i="2"/>
  <c r="W24" i="2"/>
  <c r="AB24" i="2"/>
  <c r="Y11" i="2"/>
  <c r="W26" i="2"/>
  <c r="AB26" i="2"/>
  <c r="X11" i="2"/>
  <c r="W25" i="2"/>
  <c r="AB25" i="2"/>
  <c r="AA11" i="2"/>
  <c r="W28" i="2"/>
  <c r="AB28" i="2"/>
  <c r="Z11" i="2"/>
  <c r="W27" i="2"/>
  <c r="AB27" i="2"/>
  <c r="T11" i="2"/>
  <c r="W21" i="2"/>
  <c r="AB21" i="2"/>
  <c r="V11" i="2"/>
  <c r="W23" i="2"/>
  <c r="AB23" i="2"/>
  <c r="U11" i="2"/>
  <c r="W22" i="2"/>
  <c r="AB22" i="2"/>
  <c r="AB11" i="2"/>
  <c r="Q10" i="4"/>
  <c r="Q11" i="4"/>
  <c r="Q13" i="4"/>
  <c r="AA10" i="4"/>
  <c r="V28" i="4"/>
  <c r="U10" i="4"/>
  <c r="V22" i="4"/>
  <c r="W10" i="4"/>
  <c r="V24" i="4"/>
  <c r="Z10" i="4"/>
  <c r="V27" i="4"/>
  <c r="T10" i="4"/>
  <c r="V21" i="4"/>
  <c r="V10" i="4"/>
  <c r="V23" i="4"/>
  <c r="Y10" i="4"/>
  <c r="V26" i="4"/>
  <c r="X10" i="4"/>
  <c r="V25" i="4"/>
  <c r="Y13" i="4"/>
  <c r="Y26" i="4"/>
  <c r="U13" i="4"/>
  <c r="Y22" i="4"/>
  <c r="W13" i="4"/>
  <c r="Y24" i="4"/>
  <c r="X13" i="4"/>
  <c r="Y25" i="4"/>
  <c r="V13" i="4"/>
  <c r="Y23" i="4"/>
  <c r="T13" i="4"/>
  <c r="Y21" i="4"/>
  <c r="AA13" i="4"/>
  <c r="Y28" i="4"/>
  <c r="Z13" i="4"/>
  <c r="Y27" i="4"/>
  <c r="Q14" i="4"/>
  <c r="AB10" i="4"/>
  <c r="Z11" i="4"/>
  <c r="W27" i="4"/>
  <c r="W11" i="4"/>
  <c r="W24" i="4"/>
  <c r="X11" i="4"/>
  <c r="W25" i="4"/>
  <c r="U11" i="4"/>
  <c r="W22" i="4"/>
  <c r="T11" i="4"/>
  <c r="W21" i="4"/>
  <c r="AA11" i="4"/>
  <c r="W28" i="4"/>
  <c r="V11" i="4"/>
  <c r="W23" i="4"/>
  <c r="Y11" i="4"/>
  <c r="W26" i="4"/>
  <c r="AB11" i="4"/>
  <c r="T14" i="4"/>
  <c r="Z21" i="4"/>
  <c r="U14" i="4"/>
  <c r="Z22" i="4"/>
  <c r="Y14" i="4"/>
  <c r="Z26" i="4"/>
  <c r="X14" i="4"/>
  <c r="Z25" i="4"/>
  <c r="Z14" i="4"/>
  <c r="Z27" i="4"/>
  <c r="V14" i="4"/>
  <c r="Z23" i="4"/>
  <c r="W14" i="4"/>
  <c r="Z24" i="4"/>
  <c r="AA14" i="4"/>
  <c r="Z28" i="4"/>
  <c r="AB13" i="4"/>
  <c r="AB14" i="4"/>
  <c r="Q9" i="4"/>
  <c r="Q12" i="4"/>
  <c r="X9" i="4"/>
  <c r="U25" i="4"/>
  <c r="T9" i="4"/>
  <c r="U21" i="4"/>
  <c r="Z9" i="4"/>
  <c r="U27" i="4"/>
  <c r="V9" i="4"/>
  <c r="U23" i="4"/>
  <c r="AA9" i="4"/>
  <c r="U28" i="4"/>
  <c r="W9" i="4"/>
  <c r="U24" i="4"/>
  <c r="U9" i="4"/>
  <c r="U22" i="4"/>
  <c r="Y9" i="4"/>
  <c r="U26" i="4"/>
  <c r="AB9" i="4"/>
  <c r="Q11" i="5"/>
  <c r="Q15" i="4"/>
  <c r="Q9" i="5"/>
  <c r="X12" i="4"/>
  <c r="X25" i="4"/>
  <c r="Y12" i="4"/>
  <c r="X26" i="4"/>
  <c r="T12" i="4"/>
  <c r="X21" i="4"/>
  <c r="U12" i="4"/>
  <c r="X22" i="4"/>
  <c r="W12" i="4"/>
  <c r="X24" i="4"/>
  <c r="AA12" i="4"/>
  <c r="X28" i="4"/>
  <c r="Z12" i="4"/>
  <c r="X27" i="4"/>
  <c r="V12" i="4"/>
  <c r="X23" i="4"/>
  <c r="AB12" i="4"/>
  <c r="Q14" i="5"/>
  <c r="Z15" i="4"/>
  <c r="AA27" i="4"/>
  <c r="U15" i="4"/>
  <c r="AA22" i="4"/>
  <c r="AB22" i="4"/>
  <c r="X15" i="4"/>
  <c r="AA25" i="4"/>
  <c r="AB25" i="4"/>
  <c r="W15" i="4"/>
  <c r="AA24" i="4"/>
  <c r="AA15" i="4"/>
  <c r="AA28" i="4"/>
  <c r="AB28" i="4"/>
  <c r="T15" i="4"/>
  <c r="AA21" i="4"/>
  <c r="Y15" i="4"/>
  <c r="AA26" i="4"/>
  <c r="AB26" i="4"/>
  <c r="V15" i="4"/>
  <c r="AA23" i="4"/>
  <c r="AB23" i="4"/>
  <c r="Q12" i="5"/>
  <c r="Y9" i="5"/>
  <c r="U26" i="5"/>
  <c r="T9" i="5"/>
  <c r="U21" i="5"/>
  <c r="V9" i="5"/>
  <c r="U23" i="5"/>
  <c r="R9" i="5"/>
  <c r="U9" i="5"/>
  <c r="U22" i="5"/>
  <c r="Z9" i="5"/>
  <c r="U27" i="5"/>
  <c r="W9" i="5"/>
  <c r="U24" i="5"/>
  <c r="X9" i="5"/>
  <c r="U25" i="5"/>
  <c r="AA9" i="5"/>
  <c r="U28" i="5"/>
  <c r="S9" i="5"/>
  <c r="U20" i="5"/>
  <c r="S11" i="5"/>
  <c r="W20" i="5"/>
  <c r="X11" i="5"/>
  <c r="W25" i="5"/>
  <c r="AA11" i="5"/>
  <c r="W28" i="5"/>
  <c r="V11" i="5"/>
  <c r="W23" i="5"/>
  <c r="R11" i="5"/>
  <c r="U11" i="5"/>
  <c r="W22" i="5"/>
  <c r="W11" i="5"/>
  <c r="W24" i="5"/>
  <c r="Z11" i="5"/>
  <c r="W27" i="5"/>
  <c r="Y11" i="5"/>
  <c r="W26" i="5"/>
  <c r="T11" i="5"/>
  <c r="W21" i="5"/>
  <c r="W19" i="5"/>
  <c r="AB11" i="5"/>
  <c r="Q15" i="5"/>
  <c r="W12" i="5"/>
  <c r="X24" i="5"/>
  <c r="U12" i="5"/>
  <c r="X22" i="5"/>
  <c r="T12" i="5"/>
  <c r="X21" i="5"/>
  <c r="AA12" i="5"/>
  <c r="X28" i="5"/>
  <c r="V12" i="5"/>
  <c r="X23" i="5"/>
  <c r="X12" i="5"/>
  <c r="X25" i="5"/>
  <c r="Y12" i="5"/>
  <c r="X26" i="5"/>
  <c r="S12" i="5"/>
  <c r="X20" i="5"/>
  <c r="R12" i="5"/>
  <c r="Z12" i="5"/>
  <c r="X27" i="5"/>
  <c r="AB15" i="4"/>
  <c r="W14" i="5"/>
  <c r="Z24" i="5"/>
  <c r="S14" i="5"/>
  <c r="Z20" i="5"/>
  <c r="X14" i="5"/>
  <c r="Z25" i="5"/>
  <c r="U14" i="5"/>
  <c r="Z22" i="5"/>
  <c r="Y14" i="5"/>
  <c r="Z26" i="5"/>
  <c r="V14" i="5"/>
  <c r="Z23" i="5"/>
  <c r="AA14" i="5"/>
  <c r="Z28" i="5"/>
  <c r="T14" i="5"/>
  <c r="Z21" i="5"/>
  <c r="Z14" i="5"/>
  <c r="Z27" i="5"/>
  <c r="R14" i="5"/>
  <c r="AB24" i="4"/>
  <c r="AB27" i="4"/>
  <c r="U19" i="5"/>
  <c r="AB9" i="5"/>
  <c r="AA15" i="5"/>
  <c r="AA28" i="5"/>
  <c r="V15" i="5"/>
  <c r="AA23" i="5"/>
  <c r="Z15" i="5"/>
  <c r="AA27" i="5"/>
  <c r="S15" i="5"/>
  <c r="AA20" i="5"/>
  <c r="T15" i="5"/>
  <c r="AA21" i="5"/>
  <c r="R15" i="5"/>
  <c r="Y15" i="5"/>
  <c r="AA26" i="5"/>
  <c r="X15" i="5"/>
  <c r="AA25" i="5"/>
  <c r="W15" i="5"/>
  <c r="AA24" i="5"/>
  <c r="U15" i="5"/>
  <c r="AA22" i="5"/>
  <c r="X19" i="5"/>
  <c r="AB12" i="5"/>
  <c r="Z19" i="5"/>
  <c r="AB14" i="5"/>
  <c r="Q8" i="5"/>
  <c r="Q7" i="5"/>
  <c r="AA19" i="5"/>
  <c r="AB15" i="5"/>
  <c r="R8" i="5"/>
  <c r="T19" i="5"/>
  <c r="W8" i="5"/>
  <c r="T24" i="5"/>
  <c r="T8" i="5"/>
  <c r="T21" i="5"/>
  <c r="Z8" i="5"/>
  <c r="T27" i="5"/>
  <c r="Y8" i="5"/>
  <c r="T26" i="5"/>
  <c r="U8" i="5"/>
  <c r="T22" i="5"/>
  <c r="V8" i="5"/>
  <c r="T23" i="5"/>
  <c r="S8" i="5"/>
  <c r="T20" i="5"/>
  <c r="AA8" i="5"/>
  <c r="T28" i="5"/>
  <c r="X8" i="5"/>
  <c r="T25" i="5"/>
  <c r="T7" i="5"/>
  <c r="S21" i="5"/>
  <c r="AA7" i="5"/>
  <c r="S28" i="5"/>
  <c r="U7" i="5"/>
  <c r="S22" i="5"/>
  <c r="V7" i="5"/>
  <c r="S23" i="5"/>
  <c r="Z7" i="5"/>
  <c r="S27" i="5"/>
  <c r="S7" i="5"/>
  <c r="S20" i="5"/>
  <c r="W7" i="5"/>
  <c r="S24" i="5"/>
  <c r="R7" i="5"/>
  <c r="Y7" i="5"/>
  <c r="S26" i="5"/>
  <c r="X7" i="5"/>
  <c r="S25" i="5"/>
  <c r="Q10" i="5"/>
  <c r="AB8" i="5"/>
  <c r="Q9" i="6"/>
  <c r="Q7" i="6"/>
  <c r="S19" i="5"/>
  <c r="AB7" i="5"/>
  <c r="Z10" i="5"/>
  <c r="V27" i="5"/>
  <c r="AA10" i="5"/>
  <c r="V28" i="5"/>
  <c r="Y10" i="5"/>
  <c r="V26" i="5"/>
  <c r="S10" i="5"/>
  <c r="V20" i="5"/>
  <c r="V10" i="5"/>
  <c r="V23" i="5"/>
  <c r="X10" i="5"/>
  <c r="V25" i="5"/>
  <c r="T10" i="5"/>
  <c r="V21" i="5"/>
  <c r="W10" i="5"/>
  <c r="V24" i="5"/>
  <c r="R10" i="5"/>
  <c r="U10" i="5"/>
  <c r="V22" i="5"/>
  <c r="Q13" i="5"/>
  <c r="V19" i="5"/>
  <c r="AB10" i="5"/>
  <c r="Q10" i="6"/>
  <c r="Z7" i="6"/>
  <c r="S27" i="6"/>
  <c r="X7" i="6"/>
  <c r="S25" i="6"/>
  <c r="W7" i="6"/>
  <c r="S24" i="6"/>
  <c r="S7" i="6"/>
  <c r="S20" i="6"/>
  <c r="Y7" i="6"/>
  <c r="S26" i="6"/>
  <c r="AA7" i="6"/>
  <c r="S28" i="6"/>
  <c r="V7" i="6"/>
  <c r="S23" i="6"/>
  <c r="T7" i="6"/>
  <c r="S21" i="6"/>
  <c r="U7" i="6"/>
  <c r="S22" i="6"/>
  <c r="R7" i="6"/>
  <c r="T9" i="6"/>
  <c r="U21" i="6"/>
  <c r="U9" i="6"/>
  <c r="U22" i="6"/>
  <c r="X9" i="6"/>
  <c r="U25" i="6"/>
  <c r="Z9" i="6"/>
  <c r="U27" i="6"/>
  <c r="S9" i="6"/>
  <c r="U20" i="6"/>
  <c r="Y9" i="6"/>
  <c r="U26" i="6"/>
  <c r="AA9" i="6"/>
  <c r="U28" i="6"/>
  <c r="V9" i="6"/>
  <c r="U23" i="6"/>
  <c r="R9" i="6"/>
  <c r="W9" i="6"/>
  <c r="U24" i="6"/>
  <c r="U13" i="5"/>
  <c r="Y22" i="5"/>
  <c r="AA13" i="5"/>
  <c r="Y28" i="5"/>
  <c r="Z13" i="5"/>
  <c r="Y27" i="5"/>
  <c r="AB27" i="5"/>
  <c r="R13" i="5"/>
  <c r="Y13" i="5"/>
  <c r="Y26" i="5"/>
  <c r="AB26" i="5"/>
  <c r="V13" i="5"/>
  <c r="Y23" i="5"/>
  <c r="AB23" i="5"/>
  <c r="X13" i="5"/>
  <c r="Y25" i="5"/>
  <c r="S13" i="5"/>
  <c r="Y20" i="5"/>
  <c r="T13" i="5"/>
  <c r="Y21" i="5"/>
  <c r="AB21" i="5"/>
  <c r="W13" i="5"/>
  <c r="Y24" i="5"/>
  <c r="AB24" i="5"/>
  <c r="Q12" i="6"/>
  <c r="AB22" i="5"/>
  <c r="U19" i="6"/>
  <c r="AB9" i="6"/>
  <c r="S19" i="6"/>
  <c r="AB7" i="6"/>
  <c r="Q15" i="6"/>
  <c r="AB25" i="5"/>
  <c r="Y19" i="5"/>
  <c r="AB13" i="5"/>
  <c r="Q13" i="6"/>
  <c r="X12" i="6"/>
  <c r="X25" i="6"/>
  <c r="AA12" i="6"/>
  <c r="X28" i="6"/>
  <c r="U12" i="6"/>
  <c r="X22" i="6"/>
  <c r="R12" i="6"/>
  <c r="V12" i="6"/>
  <c r="X23" i="6"/>
  <c r="Y12" i="6"/>
  <c r="X26" i="6"/>
  <c r="W12" i="6"/>
  <c r="X24" i="6"/>
  <c r="Z12" i="6"/>
  <c r="X27" i="6"/>
  <c r="T12" i="6"/>
  <c r="X21" i="6"/>
  <c r="S12" i="6"/>
  <c r="X20" i="6"/>
  <c r="V10" i="6"/>
  <c r="V23" i="6"/>
  <c r="U10" i="6"/>
  <c r="V22" i="6"/>
  <c r="Y10" i="6"/>
  <c r="V26" i="6"/>
  <c r="Z10" i="6"/>
  <c r="V27" i="6"/>
  <c r="S10" i="6"/>
  <c r="V20" i="6"/>
  <c r="AA10" i="6"/>
  <c r="V28" i="6"/>
  <c r="T10" i="6"/>
  <c r="V21" i="6"/>
  <c r="X10" i="6"/>
  <c r="V25" i="6"/>
  <c r="W10" i="6"/>
  <c r="V24" i="6"/>
  <c r="R10" i="6"/>
  <c r="X19" i="6"/>
  <c r="AB12" i="6"/>
  <c r="Y13" i="6"/>
  <c r="Y26" i="6"/>
  <c r="AA13" i="6"/>
  <c r="Y28" i="6"/>
  <c r="U13" i="6"/>
  <c r="Y22" i="6"/>
  <c r="X13" i="6"/>
  <c r="Y25" i="6"/>
  <c r="W13" i="6"/>
  <c r="Y24" i="6"/>
  <c r="R13" i="6"/>
  <c r="V13" i="6"/>
  <c r="Y23" i="6"/>
  <c r="Z13" i="6"/>
  <c r="Y27" i="6"/>
  <c r="S13" i="6"/>
  <c r="Y20" i="6"/>
  <c r="T13" i="6"/>
  <c r="Y21" i="6"/>
  <c r="V19" i="6"/>
  <c r="AB10" i="6"/>
  <c r="X15" i="6"/>
  <c r="AA25" i="6"/>
  <c r="AA15" i="6"/>
  <c r="AA28" i="6"/>
  <c r="W15" i="6"/>
  <c r="AA24" i="6"/>
  <c r="S15" i="6"/>
  <c r="AA20" i="6"/>
  <c r="R15" i="6"/>
  <c r="V15" i="6"/>
  <c r="AA23" i="6"/>
  <c r="U15" i="6"/>
  <c r="AA22" i="6"/>
  <c r="Z15" i="6"/>
  <c r="AA27" i="6"/>
  <c r="T15" i="6"/>
  <c r="AA21" i="6"/>
  <c r="Y15" i="6"/>
  <c r="AA26" i="6"/>
  <c r="AB28" i="5"/>
  <c r="Y19" i="6"/>
  <c r="AB13" i="6"/>
  <c r="AA19" i="6"/>
  <c r="AB15" i="6"/>
  <c r="Q8" i="6"/>
  <c r="Q7" i="7"/>
  <c r="Q11" i="6"/>
  <c r="Y8" i="6"/>
  <c r="T26" i="6"/>
  <c r="X8" i="6"/>
  <c r="T25" i="6"/>
  <c r="W8" i="6"/>
  <c r="T24" i="6"/>
  <c r="Z8" i="6"/>
  <c r="T27" i="6"/>
  <c r="T8" i="6"/>
  <c r="T21" i="6"/>
  <c r="AA8" i="6"/>
  <c r="T28" i="6"/>
  <c r="V8" i="6"/>
  <c r="T23" i="6"/>
  <c r="U8" i="6"/>
  <c r="T22" i="6"/>
  <c r="S8" i="6"/>
  <c r="T20" i="6"/>
  <c r="R8" i="6"/>
  <c r="Q6" i="6"/>
  <c r="Q14" i="6"/>
  <c r="T19" i="6"/>
  <c r="AB8" i="6"/>
  <c r="Z7" i="7"/>
  <c r="S27" i="7"/>
  <c r="V7" i="7"/>
  <c r="S23" i="7"/>
  <c r="W7" i="7"/>
  <c r="S24" i="7"/>
  <c r="U7" i="7"/>
  <c r="S22" i="7"/>
  <c r="Y7" i="7"/>
  <c r="S26" i="7"/>
  <c r="T7" i="7"/>
  <c r="S21" i="7"/>
  <c r="S7" i="7"/>
  <c r="S20" i="7"/>
  <c r="R7" i="7"/>
  <c r="X7" i="7"/>
  <c r="S25" i="7"/>
  <c r="AA7" i="7"/>
  <c r="S28" i="7"/>
  <c r="Q10" i="7"/>
  <c r="Q8" i="7"/>
  <c r="S11" i="6"/>
  <c r="W20" i="6"/>
  <c r="X11" i="6"/>
  <c r="W25" i="6"/>
  <c r="T11" i="6"/>
  <c r="W21" i="6"/>
  <c r="R11" i="6"/>
  <c r="W11" i="6"/>
  <c r="W24" i="6"/>
  <c r="Y11" i="6"/>
  <c r="W26" i="6"/>
  <c r="U11" i="6"/>
  <c r="W22" i="6"/>
  <c r="Z11" i="6"/>
  <c r="W27" i="6"/>
  <c r="V11" i="6"/>
  <c r="W23" i="6"/>
  <c r="AA11" i="6"/>
  <c r="W28" i="6"/>
  <c r="V6" i="6"/>
  <c r="R23" i="6"/>
  <c r="R6" i="6"/>
  <c r="X6" i="6"/>
  <c r="R25" i="6"/>
  <c r="Y6" i="6"/>
  <c r="R26" i="6"/>
  <c r="Z6" i="6"/>
  <c r="R27" i="6"/>
  <c r="T6" i="6"/>
  <c r="R21" i="6"/>
  <c r="W6" i="6"/>
  <c r="R24" i="6"/>
  <c r="U6" i="6"/>
  <c r="R22" i="6"/>
  <c r="S6" i="6"/>
  <c r="R20" i="6"/>
  <c r="AA6" i="6"/>
  <c r="R28" i="6"/>
  <c r="S19" i="7"/>
  <c r="AB7" i="7"/>
  <c r="AA14" i="6"/>
  <c r="Z28" i="6"/>
  <c r="Z14" i="6"/>
  <c r="Z27" i="6"/>
  <c r="R14" i="6"/>
  <c r="X14" i="6"/>
  <c r="Z25" i="6"/>
  <c r="Y14" i="6"/>
  <c r="Z26" i="6"/>
  <c r="W14" i="6"/>
  <c r="Z24" i="6"/>
  <c r="V14" i="6"/>
  <c r="Z23" i="6"/>
  <c r="T14" i="6"/>
  <c r="Z21" i="6"/>
  <c r="S14" i="6"/>
  <c r="Z20" i="6"/>
  <c r="U14" i="6"/>
  <c r="Z22" i="6"/>
  <c r="Q11" i="7"/>
  <c r="W19" i="6"/>
  <c r="AB11" i="6"/>
  <c r="X8" i="7"/>
  <c r="T25" i="7"/>
  <c r="W8" i="7"/>
  <c r="T24" i="7"/>
  <c r="Y8" i="7"/>
  <c r="T26" i="7"/>
  <c r="U8" i="7"/>
  <c r="T22" i="7"/>
  <c r="S8" i="7"/>
  <c r="T20" i="7"/>
  <c r="R8" i="7"/>
  <c r="V8" i="7"/>
  <c r="T23" i="7"/>
  <c r="AA8" i="7"/>
  <c r="T28" i="7"/>
  <c r="Z8" i="7"/>
  <c r="T27" i="7"/>
  <c r="T8" i="7"/>
  <c r="T21" i="7"/>
  <c r="V10" i="7"/>
  <c r="V23" i="7"/>
  <c r="Z10" i="7"/>
  <c r="V27" i="7"/>
  <c r="X10" i="7"/>
  <c r="V25" i="7"/>
  <c r="T10" i="7"/>
  <c r="V21" i="7"/>
  <c r="Y10" i="7"/>
  <c r="V26" i="7"/>
  <c r="R10" i="7"/>
  <c r="AA10" i="7"/>
  <c r="V28" i="7"/>
  <c r="S10" i="7"/>
  <c r="V20" i="7"/>
  <c r="W10" i="7"/>
  <c r="V24" i="7"/>
  <c r="U10" i="7"/>
  <c r="V22" i="7"/>
  <c r="Q13" i="7"/>
  <c r="AB20" i="6"/>
  <c r="AB21" i="6"/>
  <c r="AB28" i="6"/>
  <c r="AB27" i="6"/>
  <c r="AB25" i="6"/>
  <c r="R19" i="6"/>
  <c r="AB6" i="6"/>
  <c r="AB22" i="6"/>
  <c r="AB24" i="6"/>
  <c r="Q14" i="7"/>
  <c r="AA11" i="7"/>
  <c r="W28" i="7"/>
  <c r="U11" i="7"/>
  <c r="W22" i="7"/>
  <c r="S11" i="7"/>
  <c r="W20" i="7"/>
  <c r="X11" i="7"/>
  <c r="W25" i="7"/>
  <c r="W11" i="7"/>
  <c r="W24" i="7"/>
  <c r="Z11" i="7"/>
  <c r="W27" i="7"/>
  <c r="T11" i="7"/>
  <c r="W21" i="7"/>
  <c r="V11" i="7"/>
  <c r="W23" i="7"/>
  <c r="R11" i="7"/>
  <c r="Y11" i="7"/>
  <c r="W26" i="7"/>
  <c r="Z19" i="6"/>
  <c r="AB14" i="6"/>
  <c r="AB26" i="6"/>
  <c r="V19" i="7"/>
  <c r="AB10" i="7"/>
  <c r="X13" i="7"/>
  <c r="Y25" i="7"/>
  <c r="V13" i="7"/>
  <c r="Y23" i="7"/>
  <c r="Y13" i="7"/>
  <c r="Y26" i="7"/>
  <c r="AA13" i="7"/>
  <c r="Y28" i="7"/>
  <c r="Z13" i="7"/>
  <c r="Y27" i="7"/>
  <c r="U13" i="7"/>
  <c r="Y22" i="7"/>
  <c r="W13" i="7"/>
  <c r="Y24" i="7"/>
  <c r="T13" i="7"/>
  <c r="Y21" i="7"/>
  <c r="R13" i="7"/>
  <c r="S13" i="7"/>
  <c r="Y20" i="7"/>
  <c r="T19" i="7"/>
  <c r="AB8" i="7"/>
  <c r="E19" i="7"/>
  <c r="AB19" i="6"/>
  <c r="R14" i="7"/>
  <c r="S14" i="7"/>
  <c r="Z20" i="7"/>
  <c r="U14" i="7"/>
  <c r="Z22" i="7"/>
  <c r="Y14" i="7"/>
  <c r="Z26" i="7"/>
  <c r="V14" i="7"/>
  <c r="Z23" i="7"/>
  <c r="AA14" i="7"/>
  <c r="Z28" i="7"/>
  <c r="W14" i="7"/>
  <c r="Z24" i="7"/>
  <c r="Z14" i="7"/>
  <c r="Z27" i="7"/>
  <c r="X14" i="7"/>
  <c r="Z25" i="7"/>
  <c r="T14" i="7"/>
  <c r="Z21" i="7"/>
  <c r="Y19" i="7"/>
  <c r="AB13" i="7"/>
  <c r="W19" i="7"/>
  <c r="AB11" i="7"/>
  <c r="Z19" i="7"/>
  <c r="AB14" i="7"/>
  <c r="Q6" i="7"/>
  <c r="Q9" i="7"/>
  <c r="U6" i="7"/>
  <c r="R22" i="7"/>
  <c r="V6" i="7"/>
  <c r="R23" i="7"/>
  <c r="AA6" i="7"/>
  <c r="R28" i="7"/>
  <c r="T6" i="7"/>
  <c r="R21" i="7"/>
  <c r="R6" i="7"/>
  <c r="Y6" i="7"/>
  <c r="R26" i="7"/>
  <c r="Z6" i="7"/>
  <c r="R27" i="7"/>
  <c r="W6" i="7"/>
  <c r="R24" i="7"/>
  <c r="X6" i="7"/>
  <c r="R25" i="7"/>
  <c r="S6" i="7"/>
  <c r="R20" i="7"/>
  <c r="Q12" i="7"/>
  <c r="T9" i="7"/>
  <c r="U21" i="7"/>
  <c r="U9" i="7"/>
  <c r="U22" i="7"/>
  <c r="Z9" i="7"/>
  <c r="U27" i="7"/>
  <c r="Y9" i="7"/>
  <c r="U26" i="7"/>
  <c r="AA9" i="7"/>
  <c r="U28" i="7"/>
  <c r="X9" i="7"/>
  <c r="U25" i="7"/>
  <c r="S9" i="7"/>
  <c r="U20" i="7"/>
  <c r="R9" i="7"/>
  <c r="W9" i="7"/>
  <c r="U24" i="7"/>
  <c r="V9" i="7"/>
  <c r="U23" i="7"/>
  <c r="Q8" i="8"/>
  <c r="R19" i="7"/>
  <c r="AB6" i="7"/>
  <c r="W8" i="8"/>
  <c r="T24" i="8"/>
  <c r="U8" i="8"/>
  <c r="T22" i="8"/>
  <c r="AA8" i="8"/>
  <c r="T28" i="8"/>
  <c r="T8" i="8"/>
  <c r="T21" i="8"/>
  <c r="V8" i="8"/>
  <c r="T23" i="8"/>
  <c r="Y8" i="8"/>
  <c r="T26" i="8"/>
  <c r="X8" i="8"/>
  <c r="T25" i="8"/>
  <c r="R8" i="8"/>
  <c r="S8" i="8"/>
  <c r="T20" i="8"/>
  <c r="Z8" i="8"/>
  <c r="T27" i="8"/>
  <c r="Q11" i="8"/>
  <c r="Q9" i="8"/>
  <c r="U19" i="7"/>
  <c r="AB9" i="7"/>
  <c r="Q15" i="7"/>
  <c r="X12" i="7"/>
  <c r="X25" i="7"/>
  <c r="T12" i="7"/>
  <c r="X21" i="7"/>
  <c r="W12" i="7"/>
  <c r="X24" i="7"/>
  <c r="U12" i="7"/>
  <c r="X22" i="7"/>
  <c r="R12" i="7"/>
  <c r="Y12" i="7"/>
  <c r="X26" i="7"/>
  <c r="V12" i="7"/>
  <c r="X23" i="7"/>
  <c r="Z12" i="7"/>
  <c r="X27" i="7"/>
  <c r="AA12" i="7"/>
  <c r="X28" i="7"/>
  <c r="S12" i="7"/>
  <c r="X20" i="7"/>
  <c r="W15" i="7"/>
  <c r="AA24" i="7"/>
  <c r="R15" i="7"/>
  <c r="Y15" i="7"/>
  <c r="AA26" i="7"/>
  <c r="AB26" i="7"/>
  <c r="V15" i="7"/>
  <c r="AA23" i="7"/>
  <c r="AB23" i="7"/>
  <c r="X15" i="7"/>
  <c r="AA25" i="7"/>
  <c r="AB25" i="7"/>
  <c r="S15" i="7"/>
  <c r="AA20" i="7"/>
  <c r="U15" i="7"/>
  <c r="AA22" i="7"/>
  <c r="AB22" i="7"/>
  <c r="T15" i="7"/>
  <c r="AA21" i="7"/>
  <c r="AB21" i="7"/>
  <c r="Z15" i="7"/>
  <c r="AA27" i="7"/>
  <c r="AA15" i="7"/>
  <c r="AA28" i="7"/>
  <c r="AB28" i="7"/>
  <c r="U9" i="8"/>
  <c r="U22" i="8"/>
  <c r="AA9" i="8"/>
  <c r="U28" i="8"/>
  <c r="W9" i="8"/>
  <c r="U24" i="8"/>
  <c r="X9" i="8"/>
  <c r="U25" i="8"/>
  <c r="V9" i="8"/>
  <c r="U23" i="8"/>
  <c r="T9" i="8"/>
  <c r="U21" i="8"/>
  <c r="R9" i="8"/>
  <c r="Y9" i="8"/>
  <c r="U26" i="8"/>
  <c r="S9" i="8"/>
  <c r="U20" i="8"/>
  <c r="Z9" i="8"/>
  <c r="U27" i="8"/>
  <c r="AB20" i="7"/>
  <c r="X19" i="7"/>
  <c r="AB12" i="7"/>
  <c r="AA11" i="8"/>
  <c r="W28" i="8"/>
  <c r="Y11" i="8"/>
  <c r="W26" i="8"/>
  <c r="U11" i="8"/>
  <c r="W22" i="8"/>
  <c r="T11" i="8"/>
  <c r="W21" i="8"/>
  <c r="R11" i="8"/>
  <c r="W11" i="8"/>
  <c r="W24" i="8"/>
  <c r="Z11" i="8"/>
  <c r="W27" i="8"/>
  <c r="S11" i="8"/>
  <c r="W20" i="8"/>
  <c r="V11" i="8"/>
  <c r="W23" i="8"/>
  <c r="X11" i="8"/>
  <c r="W25" i="8"/>
  <c r="Q14" i="8"/>
  <c r="Q12" i="8"/>
  <c r="T19" i="8"/>
  <c r="AB8" i="8"/>
  <c r="AB24" i="7"/>
  <c r="W19" i="8"/>
  <c r="AB11" i="8"/>
  <c r="AA12" i="8"/>
  <c r="X28" i="8"/>
  <c r="V12" i="8"/>
  <c r="X23" i="8"/>
  <c r="X12" i="8"/>
  <c r="X25" i="8"/>
  <c r="T12" i="8"/>
  <c r="X21" i="8"/>
  <c r="U12" i="8"/>
  <c r="X22" i="8"/>
  <c r="W12" i="8"/>
  <c r="X24" i="8"/>
  <c r="R12" i="8"/>
  <c r="Y12" i="8"/>
  <c r="X26" i="8"/>
  <c r="Z12" i="8"/>
  <c r="X27" i="8"/>
  <c r="S12" i="8"/>
  <c r="X20" i="8"/>
  <c r="AA19" i="7"/>
  <c r="AB19" i="7"/>
  <c r="AB15" i="7"/>
  <c r="X14" i="8"/>
  <c r="Z25" i="8"/>
  <c r="U14" i="8"/>
  <c r="Z22" i="8"/>
  <c r="T14" i="8"/>
  <c r="Z21" i="8"/>
  <c r="S14" i="8"/>
  <c r="Z20" i="8"/>
  <c r="V14" i="8"/>
  <c r="Z23" i="8"/>
  <c r="Y14" i="8"/>
  <c r="Z26" i="8"/>
  <c r="Z14" i="8"/>
  <c r="Z27" i="8"/>
  <c r="AA14" i="8"/>
  <c r="Z28" i="8"/>
  <c r="W14" i="8"/>
  <c r="Z24" i="8"/>
  <c r="R14" i="8"/>
  <c r="Q15" i="8"/>
  <c r="U19" i="8"/>
  <c r="AB9" i="8"/>
  <c r="AB27" i="7"/>
  <c r="Z19" i="8"/>
  <c r="AB14" i="8"/>
  <c r="X19" i="8"/>
  <c r="AB12" i="8"/>
  <c r="AA15" i="8"/>
  <c r="AA28" i="8"/>
  <c r="V15" i="8"/>
  <c r="AA23" i="8"/>
  <c r="R15" i="8"/>
  <c r="S15" i="8"/>
  <c r="AA20" i="8"/>
  <c r="U15" i="8"/>
  <c r="AA22" i="8"/>
  <c r="Z15" i="8"/>
  <c r="AA27" i="8"/>
  <c r="Y15" i="8"/>
  <c r="AA26" i="8"/>
  <c r="W15" i="8"/>
  <c r="AA24" i="8"/>
  <c r="T15" i="8"/>
  <c r="AA21" i="8"/>
  <c r="X15" i="8"/>
  <c r="AA25" i="8"/>
  <c r="Q6" i="8"/>
  <c r="S6" i="8"/>
  <c r="R20" i="8"/>
  <c r="AA19" i="8"/>
  <c r="AB15" i="8"/>
  <c r="Q7" i="8"/>
  <c r="U6" i="8"/>
  <c r="R22" i="8"/>
  <c r="Y6" i="8"/>
  <c r="R26" i="8"/>
  <c r="AA6" i="8"/>
  <c r="R28" i="8"/>
  <c r="W6" i="8"/>
  <c r="R24" i="8"/>
  <c r="Z6" i="8"/>
  <c r="R27" i="8"/>
  <c r="T6" i="8"/>
  <c r="R21" i="8"/>
  <c r="V6" i="8"/>
  <c r="R23" i="8"/>
  <c r="X6" i="8"/>
  <c r="R25" i="8"/>
  <c r="R6" i="8"/>
  <c r="R19" i="8"/>
  <c r="Q10" i="8"/>
  <c r="W7" i="8"/>
  <c r="S24" i="8"/>
  <c r="T7" i="8"/>
  <c r="S21" i="8"/>
  <c r="U7" i="8"/>
  <c r="S22" i="8"/>
  <c r="AA7" i="8"/>
  <c r="S28" i="8"/>
  <c r="Y7" i="8"/>
  <c r="S26" i="8"/>
  <c r="S7" i="8"/>
  <c r="S20" i="8"/>
  <c r="X7" i="8"/>
  <c r="S25" i="8"/>
  <c r="R7" i="8"/>
  <c r="V7" i="8"/>
  <c r="S23" i="8"/>
  <c r="Z7" i="8"/>
  <c r="S27" i="8"/>
  <c r="AB6" i="8"/>
  <c r="Q7" i="9"/>
  <c r="S19" i="8"/>
  <c r="AB7" i="8"/>
  <c r="Q13" i="8"/>
  <c r="Z10" i="8"/>
  <c r="V27" i="8"/>
  <c r="AA10" i="8"/>
  <c r="V28" i="8"/>
  <c r="V10" i="8"/>
  <c r="V23" i="8"/>
  <c r="W10" i="8"/>
  <c r="V24" i="8"/>
  <c r="U10" i="8"/>
  <c r="V22" i="8"/>
  <c r="S10" i="8"/>
  <c r="V20" i="8"/>
  <c r="Y10" i="8"/>
  <c r="V26" i="8"/>
  <c r="T10" i="8"/>
  <c r="V21" i="8"/>
  <c r="X10" i="8"/>
  <c r="V25" i="8"/>
  <c r="R10" i="8"/>
  <c r="Q9" i="9"/>
  <c r="Q12" i="9"/>
  <c r="Y9" i="9"/>
  <c r="U26" i="9"/>
  <c r="W9" i="9"/>
  <c r="U24" i="9"/>
  <c r="U9" i="9"/>
  <c r="U22" i="9"/>
  <c r="AA9" i="9"/>
  <c r="U28" i="9"/>
  <c r="Z9" i="9"/>
  <c r="U27" i="9"/>
  <c r="X9" i="9"/>
  <c r="U25" i="9"/>
  <c r="R9" i="9"/>
  <c r="V9" i="9"/>
  <c r="U23" i="9"/>
  <c r="T9" i="9"/>
  <c r="U21" i="9"/>
  <c r="S9" i="9"/>
  <c r="U20" i="9"/>
  <c r="Q10" i="9"/>
  <c r="AA13" i="8"/>
  <c r="Y28" i="8"/>
  <c r="Z13" i="8"/>
  <c r="Y27" i="8"/>
  <c r="AB27" i="8"/>
  <c r="V13" i="8"/>
  <c r="Y23" i="8"/>
  <c r="AB23" i="8"/>
  <c r="X13" i="8"/>
  <c r="Y25" i="8"/>
  <c r="S13" i="8"/>
  <c r="Y20" i="8"/>
  <c r="AB20" i="8"/>
  <c r="W13" i="8"/>
  <c r="Y24" i="8"/>
  <c r="AB24" i="8"/>
  <c r="T13" i="8"/>
  <c r="Y21" i="8"/>
  <c r="AB21" i="8"/>
  <c r="Y13" i="8"/>
  <c r="Y26" i="8"/>
  <c r="AB26" i="8"/>
  <c r="R13" i="8"/>
  <c r="U13" i="8"/>
  <c r="Y22" i="8"/>
  <c r="V19" i="8"/>
  <c r="AB10" i="8"/>
  <c r="W7" i="9"/>
  <c r="S24" i="9"/>
  <c r="T7" i="9"/>
  <c r="S21" i="9"/>
  <c r="Z7" i="9"/>
  <c r="S27" i="9"/>
  <c r="R7" i="9"/>
  <c r="AA7" i="9"/>
  <c r="S28" i="9"/>
  <c r="S7" i="9"/>
  <c r="S20" i="9"/>
  <c r="Y7" i="9"/>
  <c r="S26" i="9"/>
  <c r="U7" i="9"/>
  <c r="S22" i="9"/>
  <c r="V7" i="9"/>
  <c r="S23" i="9"/>
  <c r="X7" i="9"/>
  <c r="S25" i="9"/>
  <c r="AB22" i="8"/>
  <c r="S19" i="9"/>
  <c r="AB7" i="9"/>
  <c r="AB25" i="8"/>
  <c r="T10" i="9"/>
  <c r="V21" i="9"/>
  <c r="V10" i="9"/>
  <c r="V23" i="9"/>
  <c r="R10" i="9"/>
  <c r="U10" i="9"/>
  <c r="V22" i="9"/>
  <c r="W10" i="9"/>
  <c r="V24" i="9"/>
  <c r="Y10" i="9"/>
  <c r="V26" i="9"/>
  <c r="Z10" i="9"/>
  <c r="V27" i="9"/>
  <c r="AA10" i="9"/>
  <c r="V28" i="9"/>
  <c r="S10" i="9"/>
  <c r="V20" i="9"/>
  <c r="X10" i="9"/>
  <c r="V25" i="9"/>
  <c r="Y19" i="8"/>
  <c r="AB19" i="8"/>
  <c r="AB13" i="8"/>
  <c r="Q15" i="9"/>
  <c r="Q13" i="9"/>
  <c r="U19" i="9"/>
  <c r="AB9" i="9"/>
  <c r="T12" i="9"/>
  <c r="X21" i="9"/>
  <c r="Y12" i="9"/>
  <c r="X26" i="9"/>
  <c r="S12" i="9"/>
  <c r="X20" i="9"/>
  <c r="X12" i="9"/>
  <c r="X25" i="9"/>
  <c r="U12" i="9"/>
  <c r="X22" i="9"/>
  <c r="AA12" i="9"/>
  <c r="X28" i="9"/>
  <c r="R12" i="9"/>
  <c r="Z12" i="9"/>
  <c r="X27" i="9"/>
  <c r="V12" i="9"/>
  <c r="X23" i="9"/>
  <c r="W12" i="9"/>
  <c r="X24" i="9"/>
  <c r="X19" i="9"/>
  <c r="AB12" i="9"/>
  <c r="W15" i="9"/>
  <c r="AA24" i="9"/>
  <c r="AA15" i="9"/>
  <c r="AA28" i="9"/>
  <c r="X15" i="9"/>
  <c r="AA25" i="9"/>
  <c r="U15" i="9"/>
  <c r="AA22" i="9"/>
  <c r="R15" i="9"/>
  <c r="V15" i="9"/>
  <c r="AA23" i="9"/>
  <c r="Z15" i="9"/>
  <c r="AA27" i="9"/>
  <c r="Y15" i="9"/>
  <c r="AA26" i="9"/>
  <c r="S15" i="9"/>
  <c r="AA20" i="9"/>
  <c r="T15" i="9"/>
  <c r="AA21" i="9"/>
  <c r="V19" i="9"/>
  <c r="AB10" i="9"/>
  <c r="U13" i="9"/>
  <c r="Y22" i="9"/>
  <c r="W13" i="9"/>
  <c r="Y24" i="9"/>
  <c r="V13" i="9"/>
  <c r="Y23" i="9"/>
  <c r="Y13" i="9"/>
  <c r="Y26" i="9"/>
  <c r="R13" i="9"/>
  <c r="S13" i="9"/>
  <c r="Y20" i="9"/>
  <c r="T13" i="9"/>
  <c r="Y21" i="9"/>
  <c r="AA13" i="9"/>
  <c r="Y28" i="9"/>
  <c r="X13" i="9"/>
  <c r="Y25" i="9"/>
  <c r="Z13" i="9"/>
  <c r="Y27" i="9"/>
  <c r="Y19" i="9"/>
  <c r="AB13" i="9"/>
  <c r="AA19" i="9"/>
  <c r="AB15" i="9"/>
  <c r="AB28" i="8"/>
  <c r="Q8" i="9"/>
  <c r="Q7" i="10"/>
  <c r="AA8" i="9"/>
  <c r="T28" i="9"/>
  <c r="X8" i="9"/>
  <c r="T25" i="9"/>
  <c r="T8" i="9"/>
  <c r="T21" i="9"/>
  <c r="V8" i="9"/>
  <c r="T23" i="9"/>
  <c r="Z8" i="9"/>
  <c r="T27" i="9"/>
  <c r="U8" i="9"/>
  <c r="T22" i="9"/>
  <c r="R8" i="9"/>
  <c r="W8" i="9"/>
  <c r="T24" i="9"/>
  <c r="S8" i="9"/>
  <c r="T20" i="9"/>
  <c r="Y8" i="9"/>
  <c r="T26" i="9"/>
  <c r="Q11" i="9"/>
  <c r="Q6" i="9"/>
  <c r="Q14" i="9"/>
  <c r="T19" i="9"/>
  <c r="AB8" i="9"/>
  <c r="Q8" i="10"/>
  <c r="AA11" i="9"/>
  <c r="W28" i="9"/>
  <c r="W11" i="9"/>
  <c r="W24" i="9"/>
  <c r="Z11" i="9"/>
  <c r="W27" i="9"/>
  <c r="X11" i="9"/>
  <c r="W25" i="9"/>
  <c r="U11" i="9"/>
  <c r="W22" i="9"/>
  <c r="V11" i="9"/>
  <c r="W23" i="9"/>
  <c r="S11" i="9"/>
  <c r="W20" i="9"/>
  <c r="T11" i="9"/>
  <c r="W21" i="9"/>
  <c r="Y11" i="9"/>
  <c r="W26" i="9"/>
  <c r="R11" i="9"/>
  <c r="Q10" i="10"/>
  <c r="T7" i="10"/>
  <c r="S21" i="10"/>
  <c r="AA7" i="10"/>
  <c r="S28" i="10"/>
  <c r="Z7" i="10"/>
  <c r="S27" i="10"/>
  <c r="U7" i="10"/>
  <c r="S22" i="10"/>
  <c r="X7" i="10"/>
  <c r="S25" i="10"/>
  <c r="S7" i="10"/>
  <c r="S20" i="10"/>
  <c r="W7" i="10"/>
  <c r="S24" i="10"/>
  <c r="V7" i="10"/>
  <c r="S23" i="10"/>
  <c r="Y7" i="10"/>
  <c r="S26" i="10"/>
  <c r="R7" i="10"/>
  <c r="Z6" i="9"/>
  <c r="R27" i="9"/>
  <c r="R6" i="9"/>
  <c r="U6" i="9"/>
  <c r="R22" i="9"/>
  <c r="T6" i="9"/>
  <c r="R21" i="9"/>
  <c r="S6" i="9"/>
  <c r="R20" i="9"/>
  <c r="AA6" i="9"/>
  <c r="R28" i="9"/>
  <c r="Y6" i="9"/>
  <c r="R26" i="9"/>
  <c r="W6" i="9"/>
  <c r="R24" i="9"/>
  <c r="X6" i="9"/>
  <c r="R25" i="9"/>
  <c r="V6" i="9"/>
  <c r="R23" i="9"/>
  <c r="Q11" i="10"/>
  <c r="U8" i="10"/>
  <c r="T22" i="10"/>
  <c r="V8" i="10"/>
  <c r="T23" i="10"/>
  <c r="R8" i="10"/>
  <c r="T8" i="10"/>
  <c r="T21" i="10"/>
  <c r="S8" i="10"/>
  <c r="T20" i="10"/>
  <c r="W8" i="10"/>
  <c r="T24" i="10"/>
  <c r="AA8" i="10"/>
  <c r="T28" i="10"/>
  <c r="Y8" i="10"/>
  <c r="T26" i="10"/>
  <c r="X8" i="10"/>
  <c r="T25" i="10"/>
  <c r="Z8" i="10"/>
  <c r="T27" i="10"/>
  <c r="Q13" i="10"/>
  <c r="R10" i="10"/>
  <c r="S10" i="10"/>
  <c r="V20" i="10"/>
  <c r="AA10" i="10"/>
  <c r="V28" i="10"/>
  <c r="X10" i="10"/>
  <c r="V25" i="10"/>
  <c r="V10" i="10"/>
  <c r="V23" i="10"/>
  <c r="Z10" i="10"/>
  <c r="V27" i="10"/>
  <c r="T10" i="10"/>
  <c r="V21" i="10"/>
  <c r="W10" i="10"/>
  <c r="V24" i="10"/>
  <c r="U10" i="10"/>
  <c r="V22" i="10"/>
  <c r="Y10" i="10"/>
  <c r="V26" i="10"/>
  <c r="S19" i="10"/>
  <c r="AB7" i="10"/>
  <c r="W19" i="9"/>
  <c r="AB11" i="9"/>
  <c r="T14" i="9"/>
  <c r="Z21" i="9"/>
  <c r="S14" i="9"/>
  <c r="Z20" i="9"/>
  <c r="Z14" i="9"/>
  <c r="Z27" i="9"/>
  <c r="R14" i="9"/>
  <c r="X14" i="9"/>
  <c r="Z25" i="9"/>
  <c r="AB25" i="9"/>
  <c r="U14" i="9"/>
  <c r="Z22" i="9"/>
  <c r="W14" i="9"/>
  <c r="Z24" i="9"/>
  <c r="AA14" i="9"/>
  <c r="Z28" i="9"/>
  <c r="V14" i="9"/>
  <c r="Z23" i="9"/>
  <c r="Y14" i="9"/>
  <c r="Z26" i="9"/>
  <c r="AB28" i="9"/>
  <c r="AB24" i="9"/>
  <c r="AB21" i="9"/>
  <c r="AB27" i="9"/>
  <c r="AB20" i="9"/>
  <c r="AB22" i="9"/>
  <c r="R19" i="9"/>
  <c r="AB6" i="9"/>
  <c r="AB23" i="9"/>
  <c r="V19" i="10"/>
  <c r="AB10" i="10"/>
  <c r="Z19" i="9"/>
  <c r="AB14" i="9"/>
  <c r="Y13" i="10"/>
  <c r="Y26" i="10"/>
  <c r="AA13" i="10"/>
  <c r="Y28" i="10"/>
  <c r="S13" i="10"/>
  <c r="Y20" i="10"/>
  <c r="W13" i="10"/>
  <c r="Y24" i="10"/>
  <c r="U13" i="10"/>
  <c r="Y22" i="10"/>
  <c r="V13" i="10"/>
  <c r="Y23" i="10"/>
  <c r="T13" i="10"/>
  <c r="Y21" i="10"/>
  <c r="X13" i="10"/>
  <c r="Y25" i="10"/>
  <c r="Z13" i="10"/>
  <c r="Y27" i="10"/>
  <c r="R13" i="10"/>
  <c r="Q14" i="10"/>
  <c r="T19" i="10"/>
  <c r="AB8" i="10"/>
  <c r="Z11" i="10"/>
  <c r="W27" i="10"/>
  <c r="U11" i="10"/>
  <c r="W22" i="10"/>
  <c r="R11" i="10"/>
  <c r="Y11" i="10"/>
  <c r="W26" i="10"/>
  <c r="AA11" i="10"/>
  <c r="W28" i="10"/>
  <c r="X11" i="10"/>
  <c r="W25" i="10"/>
  <c r="S11" i="10"/>
  <c r="W20" i="10"/>
  <c r="W11" i="10"/>
  <c r="W24" i="10"/>
  <c r="T11" i="10"/>
  <c r="W21" i="10"/>
  <c r="V11" i="10"/>
  <c r="W23" i="10"/>
  <c r="AB19" i="9"/>
  <c r="AB26" i="9"/>
  <c r="W19" i="10"/>
  <c r="AB11" i="10"/>
  <c r="AA14" i="10"/>
  <c r="Z28" i="10"/>
  <c r="W14" i="10"/>
  <c r="Z24" i="10"/>
  <c r="Z14" i="10"/>
  <c r="Z27" i="10"/>
  <c r="X14" i="10"/>
  <c r="Z25" i="10"/>
  <c r="Y14" i="10"/>
  <c r="Z26" i="10"/>
  <c r="V14" i="10"/>
  <c r="Z23" i="10"/>
  <c r="U14" i="10"/>
  <c r="Z22" i="10"/>
  <c r="S14" i="10"/>
  <c r="Z20" i="10"/>
  <c r="R14" i="10"/>
  <c r="T14" i="10"/>
  <c r="Z21" i="10"/>
  <c r="Y19" i="10"/>
  <c r="AB13" i="10"/>
  <c r="Q6" i="10"/>
  <c r="Z19" i="10"/>
  <c r="AB14" i="10"/>
  <c r="Q9" i="10"/>
  <c r="R6" i="10"/>
  <c r="AA6" i="10"/>
  <c r="R28" i="10"/>
  <c r="V6" i="10"/>
  <c r="R23" i="10"/>
  <c r="T6" i="10"/>
  <c r="R21" i="10"/>
  <c r="Y6" i="10"/>
  <c r="R26" i="10"/>
  <c r="X6" i="10"/>
  <c r="R25" i="10"/>
  <c r="Z6" i="10"/>
  <c r="R27" i="10"/>
  <c r="W6" i="10"/>
  <c r="R24" i="10"/>
  <c r="S6" i="10"/>
  <c r="R20" i="10"/>
  <c r="U6" i="10"/>
  <c r="R22" i="10"/>
  <c r="Q12" i="10"/>
  <c r="X9" i="10"/>
  <c r="U25" i="10"/>
  <c r="S9" i="10"/>
  <c r="U20" i="10"/>
  <c r="U9" i="10"/>
  <c r="U22" i="10"/>
  <c r="Z9" i="10"/>
  <c r="U27" i="10"/>
  <c r="T9" i="10"/>
  <c r="U21" i="10"/>
  <c r="V9" i="10"/>
  <c r="U23" i="10"/>
  <c r="W9" i="10"/>
  <c r="U24" i="10"/>
  <c r="Y9" i="10"/>
  <c r="U26" i="10"/>
  <c r="AA9" i="10"/>
  <c r="U28" i="10"/>
  <c r="R9" i="10"/>
  <c r="R19" i="10"/>
  <c r="AB6" i="10"/>
  <c r="Q8" i="11"/>
  <c r="U8" i="11"/>
  <c r="T22" i="11"/>
  <c r="T8" i="11"/>
  <c r="T21" i="11"/>
  <c r="W8" i="11"/>
  <c r="T24" i="11"/>
  <c r="Y8" i="11"/>
  <c r="T26" i="11"/>
  <c r="V8" i="11"/>
  <c r="T23" i="11"/>
  <c r="S8" i="11"/>
  <c r="T20" i="11"/>
  <c r="AA8" i="11"/>
  <c r="T28" i="11"/>
  <c r="R8" i="11"/>
  <c r="Z8" i="11"/>
  <c r="T27" i="11"/>
  <c r="X8" i="11"/>
  <c r="T25" i="11"/>
  <c r="Q9" i="11"/>
  <c r="Q15" i="10"/>
  <c r="Q11" i="11"/>
  <c r="U19" i="10"/>
  <c r="AB9" i="10"/>
  <c r="X12" i="10"/>
  <c r="X25" i="10"/>
  <c r="S12" i="10"/>
  <c r="X20" i="10"/>
  <c r="AA12" i="10"/>
  <c r="X28" i="10"/>
  <c r="T12" i="10"/>
  <c r="X21" i="10"/>
  <c r="U12" i="10"/>
  <c r="X22" i="10"/>
  <c r="Y12" i="10"/>
  <c r="X26" i="10"/>
  <c r="V12" i="10"/>
  <c r="X23" i="10"/>
  <c r="Z12" i="10"/>
  <c r="X27" i="10"/>
  <c r="R12" i="10"/>
  <c r="W12" i="10"/>
  <c r="X24" i="10"/>
  <c r="W11" i="11"/>
  <c r="W24" i="11"/>
  <c r="Y11" i="11"/>
  <c r="W26" i="11"/>
  <c r="Z11" i="11"/>
  <c r="W27" i="11"/>
  <c r="U11" i="11"/>
  <c r="W22" i="11"/>
  <c r="S11" i="11"/>
  <c r="W20" i="11"/>
  <c r="T11" i="11"/>
  <c r="W21" i="11"/>
  <c r="V11" i="11"/>
  <c r="W23" i="11"/>
  <c r="R11" i="11"/>
  <c r="AA11" i="11"/>
  <c r="W28" i="11"/>
  <c r="X11" i="11"/>
  <c r="W25" i="11"/>
  <c r="Q14" i="11"/>
  <c r="T19" i="11"/>
  <c r="X19" i="10"/>
  <c r="AB12" i="10"/>
  <c r="AA15" i="10"/>
  <c r="AA28" i="10"/>
  <c r="AB28" i="10"/>
  <c r="S15" i="10"/>
  <c r="AA20" i="10"/>
  <c r="AB20" i="10"/>
  <c r="T15" i="10"/>
  <c r="AA21" i="10"/>
  <c r="AB21" i="10"/>
  <c r="X15" i="10"/>
  <c r="AA25" i="10"/>
  <c r="AB25" i="10"/>
  <c r="W15" i="10"/>
  <c r="AA24" i="10"/>
  <c r="R15" i="10"/>
  <c r="U15" i="10"/>
  <c r="AA22" i="10"/>
  <c r="AB22" i="10"/>
  <c r="V15" i="10"/>
  <c r="AA23" i="10"/>
  <c r="AB23" i="10"/>
  <c r="Y15" i="10"/>
  <c r="AA26" i="10"/>
  <c r="AB26" i="10"/>
  <c r="Z15" i="10"/>
  <c r="AA27" i="10"/>
  <c r="Q12" i="11"/>
  <c r="V9" i="11"/>
  <c r="U23" i="11"/>
  <c r="U9" i="11"/>
  <c r="U22" i="11"/>
  <c r="S9" i="11"/>
  <c r="U20" i="11"/>
  <c r="Z9" i="11"/>
  <c r="U27" i="11"/>
  <c r="R9" i="11"/>
  <c r="W9" i="11"/>
  <c r="U24" i="11"/>
  <c r="X9" i="11"/>
  <c r="U25" i="11"/>
  <c r="T9" i="11"/>
  <c r="U21" i="11"/>
  <c r="Y9" i="11"/>
  <c r="U26" i="11"/>
  <c r="AA9" i="11"/>
  <c r="U28" i="11"/>
  <c r="AB24" i="10"/>
  <c r="W19" i="11"/>
  <c r="U19" i="11"/>
  <c r="AA19" i="10"/>
  <c r="AB19" i="10"/>
  <c r="AB15" i="10"/>
  <c r="V14" i="11"/>
  <c r="Z23" i="11"/>
  <c r="R14" i="11"/>
  <c r="U14" i="11"/>
  <c r="Z22" i="11"/>
  <c r="Z14" i="11"/>
  <c r="Z27" i="11"/>
  <c r="AA14" i="11"/>
  <c r="Z28" i="11"/>
  <c r="Y14" i="11"/>
  <c r="Z26" i="11"/>
  <c r="W14" i="11"/>
  <c r="Z24" i="11"/>
  <c r="T14" i="11"/>
  <c r="Z21" i="11"/>
  <c r="S14" i="11"/>
  <c r="Z20" i="11"/>
  <c r="X14" i="11"/>
  <c r="Z25" i="11"/>
  <c r="Q15" i="11"/>
  <c r="T12" i="11"/>
  <c r="X21" i="11"/>
  <c r="W12" i="11"/>
  <c r="X24" i="11"/>
  <c r="Y12" i="11"/>
  <c r="X26" i="11"/>
  <c r="R12" i="11"/>
  <c r="X12" i="11"/>
  <c r="X25" i="11"/>
  <c r="AA12" i="11"/>
  <c r="X28" i="11"/>
  <c r="Z12" i="11"/>
  <c r="X27" i="11"/>
  <c r="V12" i="11"/>
  <c r="X23" i="11"/>
  <c r="S12" i="11"/>
  <c r="X20" i="11"/>
  <c r="U12" i="11"/>
  <c r="X22" i="11"/>
  <c r="Z19" i="11"/>
  <c r="W15" i="11"/>
  <c r="AA24" i="11"/>
  <c r="R15" i="11"/>
  <c r="Y15" i="11"/>
  <c r="AA26" i="11"/>
  <c r="Z15" i="11"/>
  <c r="AA27" i="11"/>
  <c r="U15" i="11"/>
  <c r="AA22" i="11"/>
  <c r="X15" i="11"/>
  <c r="AA25" i="11"/>
  <c r="AA15" i="11"/>
  <c r="AA28" i="11"/>
  <c r="T15" i="11"/>
  <c r="AA21" i="11"/>
  <c r="V15" i="11"/>
  <c r="AA23" i="11"/>
  <c r="S15" i="11"/>
  <c r="AA20" i="11"/>
  <c r="AB27" i="10"/>
  <c r="X19" i="11"/>
  <c r="Q6" i="11"/>
  <c r="S6" i="11"/>
  <c r="R20" i="11"/>
  <c r="AA19" i="11"/>
  <c r="Q7" i="11"/>
  <c r="T6" i="11"/>
  <c r="R21" i="11"/>
  <c r="AA6" i="11"/>
  <c r="R28" i="11"/>
  <c r="R6" i="11"/>
  <c r="R19" i="11"/>
  <c r="W6" i="11"/>
  <c r="R24" i="11"/>
  <c r="Y6" i="11"/>
  <c r="R26" i="11"/>
  <c r="U6" i="11"/>
  <c r="R22" i="11"/>
  <c r="V6" i="11"/>
  <c r="R23" i="11"/>
  <c r="X6" i="11"/>
  <c r="R25" i="11"/>
  <c r="Z6" i="11"/>
  <c r="R27" i="11"/>
  <c r="AA7" i="11"/>
  <c r="S28" i="11"/>
  <c r="S7" i="11"/>
  <c r="S20" i="11"/>
  <c r="Z7" i="11"/>
  <c r="S27" i="11"/>
  <c r="U7" i="11"/>
  <c r="S22" i="11"/>
  <c r="X7" i="11"/>
  <c r="S25" i="11"/>
  <c r="Y7" i="11"/>
  <c r="S26" i="11"/>
  <c r="R7" i="11"/>
  <c r="V7" i="11"/>
  <c r="S23" i="11"/>
  <c r="T7" i="11"/>
  <c r="S21" i="11"/>
  <c r="W7" i="11"/>
  <c r="S24" i="11"/>
  <c r="Q10" i="11"/>
  <c r="Q7" i="12"/>
  <c r="S19" i="11"/>
  <c r="Q13" i="11"/>
  <c r="Y10" i="11"/>
  <c r="V26" i="11"/>
  <c r="W10" i="11"/>
  <c r="V24" i="11"/>
  <c r="Z10" i="11"/>
  <c r="V27" i="11"/>
  <c r="U10" i="11"/>
  <c r="V22" i="11"/>
  <c r="S10" i="11"/>
  <c r="V20" i="11"/>
  <c r="T10" i="11"/>
  <c r="V21" i="11"/>
  <c r="V10" i="11"/>
  <c r="V23" i="11"/>
  <c r="X10" i="11"/>
  <c r="V25" i="11"/>
  <c r="AA10" i="11"/>
  <c r="V28" i="11"/>
  <c r="R10" i="11"/>
  <c r="Q9" i="12"/>
  <c r="V19" i="11"/>
  <c r="Q12" i="12"/>
  <c r="S7" i="12"/>
  <c r="S20" i="12"/>
  <c r="V7" i="12"/>
  <c r="S23" i="12"/>
  <c r="R7" i="12"/>
  <c r="Z7" i="12"/>
  <c r="S27" i="12"/>
  <c r="AA7" i="12"/>
  <c r="S28" i="12"/>
  <c r="U7" i="12"/>
  <c r="S22" i="12"/>
  <c r="X7" i="12"/>
  <c r="S25" i="12"/>
  <c r="Y7" i="12"/>
  <c r="S26" i="12"/>
  <c r="W7" i="12"/>
  <c r="S24" i="12"/>
  <c r="T7" i="12"/>
  <c r="S21" i="12"/>
  <c r="V9" i="12"/>
  <c r="U23" i="12"/>
  <c r="AA9" i="12"/>
  <c r="U28" i="12"/>
  <c r="W9" i="12"/>
  <c r="U24" i="12"/>
  <c r="Z9" i="12"/>
  <c r="U27" i="12"/>
  <c r="T9" i="12"/>
  <c r="U21" i="12"/>
  <c r="R9" i="12"/>
  <c r="S9" i="12"/>
  <c r="U20" i="12"/>
  <c r="X9" i="12"/>
  <c r="U25" i="12"/>
  <c r="Y9" i="12"/>
  <c r="U26" i="12"/>
  <c r="U9" i="12"/>
  <c r="U22" i="12"/>
  <c r="X13" i="11"/>
  <c r="Y25" i="11"/>
  <c r="AA13" i="11"/>
  <c r="Y28" i="11"/>
  <c r="S13" i="11"/>
  <c r="Y20" i="11"/>
  <c r="U13" i="11"/>
  <c r="Y22" i="11"/>
  <c r="R13" i="11"/>
  <c r="W13" i="11"/>
  <c r="Y24" i="11"/>
  <c r="Z13" i="11"/>
  <c r="Y27" i="11"/>
  <c r="V13" i="11"/>
  <c r="Y23" i="11"/>
  <c r="Y13" i="11"/>
  <c r="Y26" i="11"/>
  <c r="T13" i="11"/>
  <c r="Y21" i="11"/>
  <c r="Q10" i="12"/>
  <c r="Q13" i="12"/>
  <c r="U19" i="12"/>
  <c r="AB9" i="12"/>
  <c r="Y19" i="11"/>
  <c r="S19" i="12"/>
  <c r="AB7" i="12"/>
  <c r="X12" i="12"/>
  <c r="X25" i="12"/>
  <c r="AA12" i="12"/>
  <c r="X28" i="12"/>
  <c r="S12" i="12"/>
  <c r="X20" i="12"/>
  <c r="Y12" i="12"/>
  <c r="X26" i="12"/>
  <c r="V12" i="12"/>
  <c r="X23" i="12"/>
  <c r="W12" i="12"/>
  <c r="X24" i="12"/>
  <c r="T12" i="12"/>
  <c r="X21" i="12"/>
  <c r="U12" i="12"/>
  <c r="X22" i="12"/>
  <c r="Z12" i="12"/>
  <c r="X27" i="12"/>
  <c r="R12" i="12"/>
  <c r="Z10" i="12"/>
  <c r="V27" i="12"/>
  <c r="W10" i="12"/>
  <c r="V24" i="12"/>
  <c r="S10" i="12"/>
  <c r="V20" i="12"/>
  <c r="U10" i="12"/>
  <c r="V22" i="12"/>
  <c r="AA10" i="12"/>
  <c r="V28" i="12"/>
  <c r="T10" i="12"/>
  <c r="V21" i="12"/>
  <c r="R10" i="12"/>
  <c r="Y10" i="12"/>
  <c r="V26" i="12"/>
  <c r="X10" i="12"/>
  <c r="V25" i="12"/>
  <c r="V10" i="12"/>
  <c r="V23" i="12"/>
  <c r="Q15" i="12"/>
  <c r="Y13" i="12"/>
  <c r="Y26" i="12"/>
  <c r="R13" i="12"/>
  <c r="T13" i="12"/>
  <c r="Y21" i="12"/>
  <c r="U13" i="12"/>
  <c r="Y22" i="12"/>
  <c r="W13" i="12"/>
  <c r="Y24" i="12"/>
  <c r="Z13" i="12"/>
  <c r="Y27" i="12"/>
  <c r="AA13" i="12"/>
  <c r="Y28" i="12"/>
  <c r="X13" i="12"/>
  <c r="Y25" i="12"/>
  <c r="V13" i="12"/>
  <c r="Y23" i="12"/>
  <c r="S13" i="12"/>
  <c r="Y20" i="12"/>
  <c r="X19" i="12"/>
  <c r="AB12" i="12"/>
  <c r="AA15" i="12"/>
  <c r="AA28" i="12"/>
  <c r="V15" i="12"/>
  <c r="AA23" i="12"/>
  <c r="T15" i="12"/>
  <c r="AA21" i="12"/>
  <c r="X15" i="12"/>
  <c r="AA25" i="12"/>
  <c r="W15" i="12"/>
  <c r="AA24" i="12"/>
  <c r="Y15" i="12"/>
  <c r="AA26" i="12"/>
  <c r="S15" i="12"/>
  <c r="AA20" i="12"/>
  <c r="Z15" i="12"/>
  <c r="AA27" i="12"/>
  <c r="U15" i="12"/>
  <c r="AA22" i="12"/>
  <c r="R15" i="12"/>
  <c r="V19" i="12"/>
  <c r="AB10" i="12"/>
  <c r="AA19" i="12"/>
  <c r="AB15" i="12"/>
  <c r="Y19" i="12"/>
  <c r="AB13" i="12"/>
  <c r="Q8" i="12"/>
  <c r="Q11" i="12"/>
  <c r="W8" i="12"/>
  <c r="T24" i="12"/>
  <c r="X8" i="12"/>
  <c r="T25" i="12"/>
  <c r="AA8" i="12"/>
  <c r="T28" i="12"/>
  <c r="Y8" i="12"/>
  <c r="T26" i="12"/>
  <c r="R8" i="12"/>
  <c r="S8" i="12"/>
  <c r="T20" i="12"/>
  <c r="V8" i="12"/>
  <c r="T23" i="12"/>
  <c r="U8" i="12"/>
  <c r="T22" i="12"/>
  <c r="Z8" i="12"/>
  <c r="T27" i="12"/>
  <c r="T8" i="12"/>
  <c r="T21" i="12"/>
  <c r="Q6" i="12"/>
  <c r="AA11" i="12"/>
  <c r="W28" i="12"/>
  <c r="X11" i="12"/>
  <c r="W25" i="12"/>
  <c r="R11" i="12"/>
  <c r="W11" i="12"/>
  <c r="W24" i="12"/>
  <c r="V11" i="12"/>
  <c r="W23" i="12"/>
  <c r="T11" i="12"/>
  <c r="W21" i="12"/>
  <c r="Y11" i="12"/>
  <c r="W26" i="12"/>
  <c r="U11" i="12"/>
  <c r="W22" i="12"/>
  <c r="S11" i="12"/>
  <c r="W20" i="12"/>
  <c r="Z11" i="12"/>
  <c r="W27" i="12"/>
  <c r="T19" i="12"/>
  <c r="AB8" i="12"/>
  <c r="Q14" i="12"/>
  <c r="R6" i="12"/>
  <c r="W6" i="12"/>
  <c r="R24" i="12"/>
  <c r="S6" i="12"/>
  <c r="R20" i="12"/>
  <c r="Y6" i="12"/>
  <c r="R26" i="12"/>
  <c r="U6" i="12"/>
  <c r="R22" i="12"/>
  <c r="V6" i="12"/>
  <c r="R23" i="12"/>
  <c r="Z6" i="12"/>
  <c r="R27" i="12"/>
  <c r="X6" i="12"/>
  <c r="R25" i="12"/>
  <c r="AA6" i="12"/>
  <c r="R28" i="12"/>
  <c r="T6" i="12"/>
  <c r="R21" i="12"/>
  <c r="W19" i="12"/>
  <c r="AB11" i="12"/>
  <c r="U14" i="12"/>
  <c r="Z22" i="12"/>
  <c r="AB22" i="12"/>
  <c r="W14" i="12"/>
  <c r="Z24" i="12"/>
  <c r="AB24" i="12"/>
  <c r="X14" i="12"/>
  <c r="Z25" i="12"/>
  <c r="T14" i="12"/>
  <c r="Z21" i="12"/>
  <c r="S14" i="12"/>
  <c r="Z20" i="12"/>
  <c r="R14" i="12"/>
  <c r="AA14" i="12"/>
  <c r="Z28" i="12"/>
  <c r="Z14" i="12"/>
  <c r="Z27" i="12"/>
  <c r="V14" i="12"/>
  <c r="Z23" i="12"/>
  <c r="Y14" i="12"/>
  <c r="Z26" i="12"/>
  <c r="AB28" i="12"/>
  <c r="AB25" i="12"/>
  <c r="AB20" i="12"/>
  <c r="R19" i="12"/>
  <c r="AB6" i="12"/>
  <c r="AB27" i="12"/>
  <c r="AB21" i="12"/>
  <c r="AB23" i="12"/>
  <c r="Z19" i="12"/>
  <c r="AB19" i="12"/>
  <c r="AB14" i="12"/>
  <c r="Q6" i="14"/>
  <c r="AB26" i="12"/>
  <c r="Z6" i="14"/>
  <c r="R27" i="14"/>
  <c r="U6" i="14"/>
  <c r="R22" i="14"/>
  <c r="AA6" i="14"/>
  <c r="R28" i="14"/>
  <c r="AB28" i="14"/>
  <c r="S6" i="14"/>
  <c r="R20" i="14"/>
  <c r="V6" i="14"/>
  <c r="R23" i="14"/>
  <c r="X6" i="14"/>
  <c r="R25" i="14"/>
  <c r="W6" i="14"/>
  <c r="R24" i="14"/>
  <c r="R6" i="14"/>
  <c r="R19" i="14"/>
  <c r="AB19" i="14"/>
  <c r="T6" i="14"/>
  <c r="R21" i="14"/>
  <c r="Y6" i="14"/>
  <c r="R26" i="14"/>
  <c r="AB6" i="14"/>
  <c r="R23" i="4"/>
  <c r="R27" i="4"/>
  <c r="R22" i="4"/>
  <c r="R25" i="4"/>
  <c r="R28" i="4"/>
  <c r="R26" i="4"/>
  <c r="R24" i="4"/>
  <c r="T27" i="4"/>
  <c r="T22" i="4"/>
  <c r="T26" i="4"/>
  <c r="T24" i="4"/>
  <c r="T25" i="4"/>
  <c r="T28" i="4"/>
  <c r="T23" i="4"/>
  <c r="S26" i="4"/>
  <c r="S24" i="4"/>
  <c r="S22" i="4"/>
  <c r="S27" i="4"/>
  <c r="S23" i="4"/>
  <c r="S25" i="4"/>
  <c r="S28" i="4"/>
  <c r="R21" i="4"/>
  <c r="Q7" i="4"/>
  <c r="X7" i="4"/>
  <c r="Q8" i="4"/>
  <c r="V8" i="4"/>
  <c r="T8" i="4"/>
  <c r="T21" i="4"/>
  <c r="T7" i="4"/>
  <c r="S21" i="4"/>
  <c r="Z7" i="4"/>
  <c r="X8" i="4"/>
  <c r="W7" i="4"/>
  <c r="U8" i="4"/>
  <c r="Z8" i="4"/>
  <c r="V7" i="4"/>
  <c r="AA8" i="4"/>
  <c r="Y7" i="4"/>
  <c r="Y8" i="4"/>
  <c r="AA7" i="4"/>
  <c r="W8" i="4"/>
  <c r="U7" i="4"/>
  <c r="AB8" i="4"/>
  <c r="AB7" i="4"/>
  <c r="AB21" i="4"/>
  <c r="E6" i="5"/>
  <c r="E23" i="6"/>
  <c r="Q6" i="5"/>
  <c r="AB23" i="6"/>
  <c r="W6" i="5"/>
  <c r="R24" i="5"/>
  <c r="R6" i="5"/>
  <c r="R19" i="5"/>
  <c r="AB19" i="5"/>
  <c r="Y6" i="5"/>
  <c r="R26" i="5"/>
  <c r="S6" i="5"/>
  <c r="R20" i="5"/>
  <c r="AB20" i="5"/>
  <c r="U6" i="5"/>
  <c r="R22" i="5"/>
  <c r="X6" i="5"/>
  <c r="R25" i="5"/>
  <c r="Z6" i="5"/>
  <c r="R27" i="5"/>
  <c r="V6" i="5"/>
  <c r="R23" i="5"/>
  <c r="T6" i="5"/>
  <c r="R21" i="5"/>
  <c r="AA6" i="5"/>
  <c r="R28" i="5"/>
  <c r="AB6" i="5"/>
  <c r="E20" i="6"/>
  <c r="P19" i="10" l="1"/>
  <c r="N29" i="4"/>
  <c r="L29" i="7"/>
  <c r="H29" i="9"/>
  <c r="L29" i="11"/>
  <c r="P19" i="5"/>
  <c r="G29" i="4"/>
  <c r="O29" i="4"/>
  <c r="I29" i="5"/>
  <c r="K29" i="6"/>
  <c r="M29" i="7"/>
  <c r="G29" i="8"/>
  <c r="O29" i="8"/>
  <c r="I29" i="9"/>
  <c r="K29" i="10"/>
  <c r="M29" i="11"/>
  <c r="H29" i="12"/>
  <c r="O29" i="12"/>
  <c r="G29" i="14"/>
  <c r="O29" i="14"/>
  <c r="L29" i="15"/>
  <c r="K29" i="16"/>
  <c r="H29" i="18"/>
  <c r="F29" i="19"/>
  <c r="N29" i="19"/>
  <c r="F29" i="20"/>
  <c r="N29" i="20"/>
  <c r="L29" i="21"/>
  <c r="G29" i="22"/>
  <c r="O29" i="22"/>
  <c r="G29" i="23"/>
  <c r="O29" i="23"/>
  <c r="G29" i="24"/>
  <c r="O29" i="24"/>
  <c r="T12" i="1"/>
  <c r="L44" i="1"/>
  <c r="L76" i="1"/>
  <c r="J29" i="2"/>
  <c r="H29" i="5"/>
  <c r="J29" i="10"/>
  <c r="N29" i="14"/>
  <c r="O29" i="18"/>
  <c r="F29" i="2"/>
  <c r="K29" i="2"/>
  <c r="O29" i="2"/>
  <c r="H29" i="4"/>
  <c r="J29" i="5"/>
  <c r="L29" i="6"/>
  <c r="F29" i="7"/>
  <c r="N29" i="7"/>
  <c r="H29" i="8"/>
  <c r="J29" i="9"/>
  <c r="L29" i="10"/>
  <c r="F29" i="11"/>
  <c r="N29" i="11"/>
  <c r="I29" i="12"/>
  <c r="P19" i="21"/>
  <c r="H29" i="14"/>
  <c r="M29" i="15"/>
  <c r="L29" i="16"/>
  <c r="I29" i="18"/>
  <c r="G29" i="19"/>
  <c r="O29" i="19"/>
  <c r="G29" i="20"/>
  <c r="O29" i="20"/>
  <c r="M29" i="21"/>
  <c r="H29" i="22"/>
  <c r="H29" i="23"/>
  <c r="H29" i="24"/>
  <c r="D1506" i="1"/>
  <c r="D1508" i="1" s="1"/>
  <c r="L1498" i="1"/>
  <c r="L1490" i="1"/>
  <c r="L1482" i="1"/>
  <c r="L1503" i="1"/>
  <c r="L1495" i="1"/>
  <c r="L1487" i="1"/>
  <c r="L1500" i="1"/>
  <c r="L1492" i="1"/>
  <c r="L1484" i="1"/>
  <c r="L1505" i="1"/>
  <c r="L1497" i="1"/>
  <c r="L1489" i="1"/>
  <c r="L1481" i="1"/>
  <c r="L1502" i="1"/>
  <c r="L1494" i="1"/>
  <c r="L1486" i="1"/>
  <c r="L1504" i="1"/>
  <c r="L1496" i="1"/>
  <c r="L1488" i="1"/>
  <c r="L1485" i="1"/>
  <c r="L1475" i="1"/>
  <c r="L1467" i="1"/>
  <c r="L1483" i="1"/>
  <c r="L1480" i="1"/>
  <c r="L1472" i="1"/>
  <c r="L1464" i="1"/>
  <c r="L1456" i="1"/>
  <c r="L1493" i="1"/>
  <c r="L1491" i="1"/>
  <c r="L1474" i="1"/>
  <c r="L1499" i="1"/>
  <c r="L1476" i="1"/>
  <c r="L1468" i="1"/>
  <c r="L1460" i="1"/>
  <c r="L1470" i="1"/>
  <c r="L1461" i="1"/>
  <c r="L1447" i="1"/>
  <c r="L1439" i="1"/>
  <c r="L1469" i="1"/>
  <c r="L1466" i="1"/>
  <c r="L1457" i="1"/>
  <c r="L1452" i="1"/>
  <c r="L1479" i="1"/>
  <c r="L1462" i="1"/>
  <c r="L1473" i="1"/>
  <c r="L1458" i="1"/>
  <c r="L1446" i="1"/>
  <c r="L1477" i="1"/>
  <c r="L1465" i="1"/>
  <c r="L1463" i="1"/>
  <c r="L1459" i="1"/>
  <c r="L1448" i="1"/>
  <c r="L1440" i="1"/>
  <c r="L1501" i="1"/>
  <c r="L1471" i="1"/>
  <c r="L1453" i="1"/>
  <c r="L1444" i="1"/>
  <c r="L1442" i="1"/>
  <c r="L1434" i="1"/>
  <c r="L1426" i="1"/>
  <c r="L1454" i="1"/>
  <c r="L1431" i="1"/>
  <c r="L1423" i="1"/>
  <c r="L1415" i="1"/>
  <c r="L1437" i="1"/>
  <c r="L1436" i="1"/>
  <c r="L1428" i="1"/>
  <c r="L1451" i="1"/>
  <c r="L1433" i="1"/>
  <c r="L1425" i="1"/>
  <c r="L1417" i="1"/>
  <c r="L1445" i="1"/>
  <c r="L1443" i="1"/>
  <c r="L1441" i="1"/>
  <c r="L1438" i="1"/>
  <c r="L1430" i="1"/>
  <c r="L1422" i="1"/>
  <c r="L1478" i="1"/>
  <c r="L1409" i="1"/>
  <c r="L1401" i="1"/>
  <c r="L1450" i="1"/>
  <c r="L1418" i="1"/>
  <c r="L1414" i="1"/>
  <c r="L1406" i="1"/>
  <c r="L1398" i="1"/>
  <c r="L1429" i="1"/>
  <c r="L1411" i="1"/>
  <c r="L1403" i="1"/>
  <c r="L1395" i="1"/>
  <c r="L1455" i="1"/>
  <c r="L1421" i="1"/>
  <c r="L1420" i="1"/>
  <c r="L1408" i="1"/>
  <c r="L1400" i="1"/>
  <c r="L1432" i="1"/>
  <c r="L1419" i="1"/>
  <c r="L1413" i="1"/>
  <c r="L1405" i="1"/>
  <c r="L1397" i="1"/>
  <c r="L1416" i="1"/>
  <c r="L1402" i="1"/>
  <c r="L1392" i="1"/>
  <c r="L1384" i="1"/>
  <c r="L1376" i="1"/>
  <c r="L1389" i="1"/>
  <c r="L1381" i="1"/>
  <c r="L1373" i="1"/>
  <c r="L1424" i="1"/>
  <c r="L1412" i="1"/>
  <c r="L1386" i="1"/>
  <c r="L1378" i="1"/>
  <c r="L1427" i="1"/>
  <c r="L1404" i="1"/>
  <c r="L1391" i="1"/>
  <c r="L1383" i="1"/>
  <c r="L1375" i="1"/>
  <c r="L1449" i="1"/>
  <c r="L1396" i="1"/>
  <c r="L1388" i="1"/>
  <c r="L1380" i="1"/>
  <c r="L1407" i="1"/>
  <c r="L1390" i="1"/>
  <c r="L1371" i="1"/>
  <c r="L1365" i="1"/>
  <c r="L1357" i="1"/>
  <c r="L1349" i="1"/>
  <c r="L1341" i="1"/>
  <c r="L1333" i="1"/>
  <c r="L1325" i="1"/>
  <c r="L1317" i="1"/>
  <c r="L1393" i="1"/>
  <c r="L1374" i="1"/>
  <c r="L1367" i="1"/>
  <c r="L1359" i="1"/>
  <c r="L1351" i="1"/>
  <c r="L1343" i="1"/>
  <c r="L1335" i="1"/>
  <c r="L1327" i="1"/>
  <c r="L1319" i="1"/>
  <c r="L1435" i="1"/>
  <c r="L1385" i="1"/>
  <c r="L1372" i="1"/>
  <c r="L1364" i="1"/>
  <c r="L1356" i="1"/>
  <c r="L1348" i="1"/>
  <c r="L1340" i="1"/>
  <c r="L1332" i="1"/>
  <c r="L1324" i="1"/>
  <c r="L1394" i="1"/>
  <c r="L1361" i="1"/>
  <c r="L1355" i="1"/>
  <c r="L1369" i="1"/>
  <c r="L1363" i="1"/>
  <c r="L1334" i="1"/>
  <c r="L1330" i="1"/>
  <c r="L1328" i="1"/>
  <c r="L1306" i="1"/>
  <c r="L1298" i="1"/>
  <c r="L1290" i="1"/>
  <c r="L1282" i="1"/>
  <c r="L1377" i="1"/>
  <c r="L1342" i="1"/>
  <c r="L1338" i="1"/>
  <c r="L1379" i="1"/>
  <c r="L1350" i="1"/>
  <c r="L1346" i="1"/>
  <c r="L1344" i="1"/>
  <c r="L1318" i="1"/>
  <c r="L1308" i="1"/>
  <c r="L1300" i="1"/>
  <c r="L1292" i="1"/>
  <c r="L1358" i="1"/>
  <c r="L1354" i="1"/>
  <c r="L1352" i="1"/>
  <c r="L1329" i="1"/>
  <c r="L1323" i="1"/>
  <c r="L1314" i="1"/>
  <c r="L1313" i="1"/>
  <c r="L1362" i="1"/>
  <c r="L1331" i="1"/>
  <c r="L1360" i="1"/>
  <c r="L1353" i="1"/>
  <c r="L1309" i="1"/>
  <c r="L1305" i="1"/>
  <c r="L1291" i="1"/>
  <c r="L1280" i="1"/>
  <c r="L1272" i="1"/>
  <c r="L1264" i="1"/>
  <c r="L1256" i="1"/>
  <c r="L1248" i="1"/>
  <c r="L1240" i="1"/>
  <c r="L1337" i="1"/>
  <c r="L1315" i="1"/>
  <c r="L1301" i="1"/>
  <c r="L1297" i="1"/>
  <c r="L1286" i="1"/>
  <c r="L1274" i="1"/>
  <c r="L1266" i="1"/>
  <c r="L1258" i="1"/>
  <c r="L1250" i="1"/>
  <c r="L1242" i="1"/>
  <c r="L1382" i="1"/>
  <c r="L1347" i="1"/>
  <c r="L1345" i="1"/>
  <c r="L1336" i="1"/>
  <c r="L1302" i="1"/>
  <c r="L1288" i="1"/>
  <c r="L1285" i="1"/>
  <c r="L1284" i="1"/>
  <c r="L1279" i="1"/>
  <c r="L1271" i="1"/>
  <c r="L1387" i="1"/>
  <c r="L1370" i="1"/>
  <c r="L1322" i="1"/>
  <c r="L1307" i="1"/>
  <c r="L1339" i="1"/>
  <c r="L1321" i="1"/>
  <c r="L1311" i="1"/>
  <c r="L1303" i="1"/>
  <c r="L1294" i="1"/>
  <c r="L1283" i="1"/>
  <c r="L1276" i="1"/>
  <c r="L1270" i="1"/>
  <c r="L1257" i="1"/>
  <c r="L1243" i="1"/>
  <c r="L1239" i="1"/>
  <c r="L1235" i="1"/>
  <c r="L1227" i="1"/>
  <c r="L1219" i="1"/>
  <c r="L1399" i="1"/>
  <c r="L1366" i="1"/>
  <c r="L1293" i="1"/>
  <c r="L1278" i="1"/>
  <c r="L1262" i="1"/>
  <c r="L1253" i="1"/>
  <c r="L1244" i="1"/>
  <c r="L1232" i="1"/>
  <c r="L1304" i="1"/>
  <c r="L1295" i="1"/>
  <c r="L1267" i="1"/>
  <c r="L1263" i="1"/>
  <c r="L1249" i="1"/>
  <c r="L1229" i="1"/>
  <c r="L1221" i="1"/>
  <c r="L1312" i="1"/>
  <c r="L1296" i="1"/>
  <c r="L1268" i="1"/>
  <c r="L1254" i="1"/>
  <c r="L1245" i="1"/>
  <c r="L1234" i="1"/>
  <c r="L1289" i="1"/>
  <c r="L1273" i="1"/>
  <c r="L1259" i="1"/>
  <c r="L1255" i="1"/>
  <c r="L1241" i="1"/>
  <c r="L1231" i="1"/>
  <c r="L1310" i="1"/>
  <c r="L1281" i="1"/>
  <c r="L1228" i="1"/>
  <c r="L1223" i="1"/>
  <c r="L1215" i="1"/>
  <c r="L1207" i="1"/>
  <c r="L1199" i="1"/>
  <c r="L1191" i="1"/>
  <c r="L1183" i="1"/>
  <c r="L1246" i="1"/>
  <c r="L1237" i="1"/>
  <c r="L1218" i="1"/>
  <c r="L1212" i="1"/>
  <c r="L1204" i="1"/>
  <c r="L1196" i="1"/>
  <c r="L1188" i="1"/>
  <c r="L1180" i="1"/>
  <c r="L1368" i="1"/>
  <c r="L1287" i="1"/>
  <c r="L1277" i="1"/>
  <c r="L1261" i="1"/>
  <c r="L1252" i="1"/>
  <c r="L1224" i="1"/>
  <c r="L1217" i="1"/>
  <c r="L1209" i="1"/>
  <c r="L1201" i="1"/>
  <c r="L1193" i="1"/>
  <c r="L1185" i="1"/>
  <c r="L1177" i="1"/>
  <c r="L1275" i="1"/>
  <c r="L1230" i="1"/>
  <c r="L1220" i="1"/>
  <c r="L1214" i="1"/>
  <c r="L1206" i="1"/>
  <c r="L1198" i="1"/>
  <c r="L1190" i="1"/>
  <c r="L1182" i="1"/>
  <c r="L1320" i="1"/>
  <c r="L1316" i="1"/>
  <c r="L1299" i="1"/>
  <c r="L1265" i="1"/>
  <c r="L1247" i="1"/>
  <c r="L1225" i="1"/>
  <c r="L1211" i="1"/>
  <c r="L1203" i="1"/>
  <c r="L1195" i="1"/>
  <c r="L1187" i="1"/>
  <c r="L1179" i="1"/>
  <c r="L1410" i="1"/>
  <c r="L1269" i="1"/>
  <c r="L1260" i="1"/>
  <c r="L1233" i="1"/>
  <c r="L1200" i="1"/>
  <c r="L1181" i="1"/>
  <c r="L1174" i="1"/>
  <c r="L1166" i="1"/>
  <c r="L1158" i="1"/>
  <c r="L1150" i="1"/>
  <c r="L1142" i="1"/>
  <c r="L1236" i="1"/>
  <c r="L1192" i="1"/>
  <c r="L1171" i="1"/>
  <c r="L1163" i="1"/>
  <c r="L1155" i="1"/>
  <c r="L1147" i="1"/>
  <c r="L1139" i="1"/>
  <c r="L1131" i="1"/>
  <c r="L1210" i="1"/>
  <c r="L1184" i="1"/>
  <c r="L1168" i="1"/>
  <c r="L1160" i="1"/>
  <c r="L1152" i="1"/>
  <c r="L1144" i="1"/>
  <c r="L1136" i="1"/>
  <c r="L1326" i="1"/>
  <c r="L1202" i="1"/>
  <c r="L1176" i="1"/>
  <c r="L1173" i="1"/>
  <c r="L1165" i="1"/>
  <c r="L1157" i="1"/>
  <c r="L1149" i="1"/>
  <c r="L1141" i="1"/>
  <c r="L1133" i="1"/>
  <c r="L1125" i="1"/>
  <c r="L1238" i="1"/>
  <c r="L1222" i="1"/>
  <c r="L1213" i="1"/>
  <c r="L1194" i="1"/>
  <c r="L1170" i="1"/>
  <c r="L1162" i="1"/>
  <c r="L1154" i="1"/>
  <c r="L1146" i="1"/>
  <c r="L1138" i="1"/>
  <c r="L1226" i="1"/>
  <c r="L1205" i="1"/>
  <c r="L1186" i="1"/>
  <c r="L1175" i="1"/>
  <c r="L1167" i="1"/>
  <c r="L1159" i="1"/>
  <c r="L1151" i="1"/>
  <c r="L1143" i="1"/>
  <c r="L1135" i="1"/>
  <c r="L1251" i="1"/>
  <c r="L1216" i="1"/>
  <c r="L1197" i="1"/>
  <c r="L1178" i="1"/>
  <c r="L1172" i="1"/>
  <c r="L1164" i="1"/>
  <c r="L1156" i="1"/>
  <c r="L1148" i="1"/>
  <c r="L1140" i="1"/>
  <c r="L1132" i="1"/>
  <c r="L1145" i="1"/>
  <c r="L1122" i="1"/>
  <c r="L1114" i="1"/>
  <c r="L1106" i="1"/>
  <c r="L1130" i="1"/>
  <c r="L1126" i="1"/>
  <c r="L1119" i="1"/>
  <c r="L1111" i="1"/>
  <c r="L1208" i="1"/>
  <c r="L1161" i="1"/>
  <c r="L1134" i="1"/>
  <c r="L1127" i="1"/>
  <c r="L1116" i="1"/>
  <c r="L1108" i="1"/>
  <c r="L1189" i="1"/>
  <c r="L1137" i="1"/>
  <c r="L1121" i="1"/>
  <c r="L1113" i="1"/>
  <c r="L1105" i="1"/>
  <c r="L1153" i="1"/>
  <c r="L1124" i="1"/>
  <c r="L1123" i="1"/>
  <c r="L1115" i="1"/>
  <c r="L1107" i="1"/>
  <c r="L1129" i="1"/>
  <c r="L1120" i="1"/>
  <c r="L1112" i="1"/>
  <c r="L1104" i="1"/>
  <c r="L1103" i="1"/>
  <c r="L1098" i="1"/>
  <c r="L1090" i="1"/>
  <c r="L1082" i="1"/>
  <c r="L1074" i="1"/>
  <c r="L1066" i="1"/>
  <c r="L1058" i="1"/>
  <c r="L1050" i="1"/>
  <c r="L1042" i="1"/>
  <c r="L1095" i="1"/>
  <c r="L1087" i="1"/>
  <c r="L1079" i="1"/>
  <c r="L1071" i="1"/>
  <c r="L1063" i="1"/>
  <c r="L1055" i="1"/>
  <c r="L1047" i="1"/>
  <c r="L1109" i="1"/>
  <c r="L1092" i="1"/>
  <c r="L1084" i="1"/>
  <c r="L1076" i="1"/>
  <c r="L1068" i="1"/>
  <c r="L1060" i="1"/>
  <c r="L1052" i="1"/>
  <c r="L1044" i="1"/>
  <c r="L1100" i="1"/>
  <c r="L1097" i="1"/>
  <c r="L1089" i="1"/>
  <c r="L1081" i="1"/>
  <c r="L1073" i="1"/>
  <c r="L1065" i="1"/>
  <c r="L1057" i="1"/>
  <c r="L1049" i="1"/>
  <c r="L1041" i="1"/>
  <c r="L1117" i="1"/>
  <c r="L1094" i="1"/>
  <c r="L1086" i="1"/>
  <c r="L1078" i="1"/>
  <c r="L1070" i="1"/>
  <c r="L1062" i="1"/>
  <c r="L1054" i="1"/>
  <c r="L1046" i="1"/>
  <c r="L1128" i="1"/>
  <c r="L1110" i="1"/>
  <c r="L1101" i="1"/>
  <c r="L1099" i="1"/>
  <c r="L1091" i="1"/>
  <c r="L1083" i="1"/>
  <c r="L1075" i="1"/>
  <c r="L1067" i="1"/>
  <c r="L1059" i="1"/>
  <c r="L1051" i="1"/>
  <c r="L1043" i="1"/>
  <c r="L1169" i="1"/>
  <c r="L1102" i="1"/>
  <c r="L1096" i="1"/>
  <c r="L1088" i="1"/>
  <c r="L1080" i="1"/>
  <c r="L1072" i="1"/>
  <c r="L1064" i="1"/>
  <c r="L1056" i="1"/>
  <c r="L1048" i="1"/>
  <c r="L1118" i="1"/>
  <c r="L1093" i="1"/>
  <c r="L1069" i="1"/>
  <c r="L1037" i="1"/>
  <c r="L1029" i="1"/>
  <c r="L1021" i="1"/>
  <c r="L1013" i="1"/>
  <c r="L1005" i="1"/>
  <c r="L997" i="1"/>
  <c r="L989" i="1"/>
  <c r="L981" i="1"/>
  <c r="L1045" i="1"/>
  <c r="L1034" i="1"/>
  <c r="L1026" i="1"/>
  <c r="L1018" i="1"/>
  <c r="L1010" i="1"/>
  <c r="L1002" i="1"/>
  <c r="L994" i="1"/>
  <c r="L986" i="1"/>
  <c r="L978" i="1"/>
  <c r="L1085" i="1"/>
  <c r="L1039" i="1"/>
  <c r="L1031" i="1"/>
  <c r="L1023" i="1"/>
  <c r="L1015" i="1"/>
  <c r="L1007" i="1"/>
  <c r="L999" i="1"/>
  <c r="L991" i="1"/>
  <c r="L983" i="1"/>
  <c r="L975" i="1"/>
  <c r="L1061" i="1"/>
  <c r="L1036" i="1"/>
  <c r="L1028" i="1"/>
  <c r="L1020" i="1"/>
  <c r="L1012" i="1"/>
  <c r="L1004" i="1"/>
  <c r="L996" i="1"/>
  <c r="L988" i="1"/>
  <c r="L980" i="1"/>
  <c r="L1033" i="1"/>
  <c r="L1025" i="1"/>
  <c r="L1017" i="1"/>
  <c r="L1009" i="1"/>
  <c r="L1001" i="1"/>
  <c r="L993" i="1"/>
  <c r="L985" i="1"/>
  <c r="L977" i="1"/>
  <c r="L1077" i="1"/>
  <c r="L1038" i="1"/>
  <c r="L1030" i="1"/>
  <c r="L1022" i="1"/>
  <c r="L1014" i="1"/>
  <c r="L1006" i="1"/>
  <c r="L998" i="1"/>
  <c r="L990" i="1"/>
  <c r="L982" i="1"/>
  <c r="L1053" i="1"/>
  <c r="L1035" i="1"/>
  <c r="L1027" i="1"/>
  <c r="L1019" i="1"/>
  <c r="L1011" i="1"/>
  <c r="L1003" i="1"/>
  <c r="L995" i="1"/>
  <c r="L987" i="1"/>
  <c r="L979" i="1"/>
  <c r="L1032" i="1"/>
  <c r="L972" i="1"/>
  <c r="L964" i="1"/>
  <c r="L956" i="1"/>
  <c r="L948" i="1"/>
  <c r="L940" i="1"/>
  <c r="L932" i="1"/>
  <c r="L924" i="1"/>
  <c r="L916" i="1"/>
  <c r="L908" i="1"/>
  <c r="L900" i="1"/>
  <c r="L892" i="1"/>
  <c r="L884" i="1"/>
  <c r="L876" i="1"/>
  <c r="L868" i="1"/>
  <c r="L860" i="1"/>
  <c r="L852" i="1"/>
  <c r="L1008" i="1"/>
  <c r="L969" i="1"/>
  <c r="L961" i="1"/>
  <c r="L953" i="1"/>
  <c r="L945" i="1"/>
  <c r="L937" i="1"/>
  <c r="L929" i="1"/>
  <c r="L921" i="1"/>
  <c r="L913" i="1"/>
  <c r="L905" i="1"/>
  <c r="L897" i="1"/>
  <c r="L889" i="1"/>
  <c r="L881" i="1"/>
  <c r="L873" i="1"/>
  <c r="L865" i="1"/>
  <c r="L857" i="1"/>
  <c r="L849" i="1"/>
  <c r="L841" i="1"/>
  <c r="L984" i="1"/>
  <c r="L974" i="1"/>
  <c r="L966" i="1"/>
  <c r="L958" i="1"/>
  <c r="L950" i="1"/>
  <c r="L942" i="1"/>
  <c r="L934" i="1"/>
  <c r="L926" i="1"/>
  <c r="L918" i="1"/>
  <c r="L910" i="1"/>
  <c r="L902" i="1"/>
  <c r="L894" i="1"/>
  <c r="L886" i="1"/>
  <c r="L878" i="1"/>
  <c r="L870" i="1"/>
  <c r="L862" i="1"/>
  <c r="L854" i="1"/>
  <c r="L846" i="1"/>
  <c r="L1024" i="1"/>
  <c r="L971" i="1"/>
  <c r="L963" i="1"/>
  <c r="L955" i="1"/>
  <c r="L947" i="1"/>
  <c r="L939" i="1"/>
  <c r="L931" i="1"/>
  <c r="L923" i="1"/>
  <c r="L915" i="1"/>
  <c r="L907" i="1"/>
  <c r="L899" i="1"/>
  <c r="L891" i="1"/>
  <c r="L883" i="1"/>
  <c r="L875" i="1"/>
  <c r="L867" i="1"/>
  <c r="L859" i="1"/>
  <c r="L851" i="1"/>
  <c r="L843" i="1"/>
  <c r="L1000" i="1"/>
  <c r="L968" i="1"/>
  <c r="L960" i="1"/>
  <c r="L952" i="1"/>
  <c r="L944" i="1"/>
  <c r="L936" i="1"/>
  <c r="L928" i="1"/>
  <c r="L920" i="1"/>
  <c r="L912" i="1"/>
  <c r="L904" i="1"/>
  <c r="L896" i="1"/>
  <c r="L888" i="1"/>
  <c r="L880" i="1"/>
  <c r="L872" i="1"/>
  <c r="L864" i="1"/>
  <c r="L856" i="1"/>
  <c r="L1040" i="1"/>
  <c r="L976" i="1"/>
  <c r="L973" i="1"/>
  <c r="L965" i="1"/>
  <c r="L957" i="1"/>
  <c r="L949" i="1"/>
  <c r="L941" i="1"/>
  <c r="L933" i="1"/>
  <c r="L925" i="1"/>
  <c r="L917" i="1"/>
  <c r="L909" i="1"/>
  <c r="L901" i="1"/>
  <c r="L893" i="1"/>
  <c r="L885" i="1"/>
  <c r="L877" i="1"/>
  <c r="L869" i="1"/>
  <c r="L861" i="1"/>
  <c r="L853" i="1"/>
  <c r="L845" i="1"/>
  <c r="L1016" i="1"/>
  <c r="L970" i="1"/>
  <c r="L962" i="1"/>
  <c r="L954" i="1"/>
  <c r="L946" i="1"/>
  <c r="L938" i="1"/>
  <c r="L930" i="1"/>
  <c r="L922" i="1"/>
  <c r="L914" i="1"/>
  <c r="L906" i="1"/>
  <c r="L898" i="1"/>
  <c r="L890" i="1"/>
  <c r="L882" i="1"/>
  <c r="L874" i="1"/>
  <c r="L866" i="1"/>
  <c r="L858" i="1"/>
  <c r="L850" i="1"/>
  <c r="L842" i="1"/>
  <c r="L935" i="1"/>
  <c r="L871" i="1"/>
  <c r="L848" i="1"/>
  <c r="L839" i="1"/>
  <c r="L831" i="1"/>
  <c r="L823" i="1"/>
  <c r="L815" i="1"/>
  <c r="L807" i="1"/>
  <c r="L799" i="1"/>
  <c r="L791" i="1"/>
  <c r="L783" i="1"/>
  <c r="L775" i="1"/>
  <c r="L767" i="1"/>
  <c r="L759" i="1"/>
  <c r="L751" i="1"/>
  <c r="L743" i="1"/>
  <c r="L735" i="1"/>
  <c r="L727" i="1"/>
  <c r="L911" i="1"/>
  <c r="L836" i="1"/>
  <c r="L828" i="1"/>
  <c r="L820" i="1"/>
  <c r="L812" i="1"/>
  <c r="L804" i="1"/>
  <c r="L796" i="1"/>
  <c r="L788" i="1"/>
  <c r="L780" i="1"/>
  <c r="L772" i="1"/>
  <c r="L764" i="1"/>
  <c r="L756" i="1"/>
  <c r="L748" i="1"/>
  <c r="L740" i="1"/>
  <c r="L732" i="1"/>
  <c r="L724" i="1"/>
  <c r="L951" i="1"/>
  <c r="L887" i="1"/>
  <c r="L833" i="1"/>
  <c r="L825" i="1"/>
  <c r="L817" i="1"/>
  <c r="L809" i="1"/>
  <c r="L801" i="1"/>
  <c r="L793" i="1"/>
  <c r="L785" i="1"/>
  <c r="L777" i="1"/>
  <c r="L769" i="1"/>
  <c r="L761" i="1"/>
  <c r="L753" i="1"/>
  <c r="L745" i="1"/>
  <c r="L737" i="1"/>
  <c r="L729" i="1"/>
  <c r="L721" i="1"/>
  <c r="L927" i="1"/>
  <c r="L863" i="1"/>
  <c r="L838" i="1"/>
  <c r="L830" i="1"/>
  <c r="L822" i="1"/>
  <c r="L814" i="1"/>
  <c r="L806" i="1"/>
  <c r="L798" i="1"/>
  <c r="L790" i="1"/>
  <c r="L782" i="1"/>
  <c r="L774" i="1"/>
  <c r="L766" i="1"/>
  <c r="L758" i="1"/>
  <c r="L750" i="1"/>
  <c r="L742" i="1"/>
  <c r="L734" i="1"/>
  <c r="L967" i="1"/>
  <c r="L903" i="1"/>
  <c r="L835" i="1"/>
  <c r="L827" i="1"/>
  <c r="L819" i="1"/>
  <c r="L811" i="1"/>
  <c r="L803" i="1"/>
  <c r="L795" i="1"/>
  <c r="L787" i="1"/>
  <c r="L779" i="1"/>
  <c r="L771" i="1"/>
  <c r="L763" i="1"/>
  <c r="L755" i="1"/>
  <c r="L747" i="1"/>
  <c r="L739" i="1"/>
  <c r="L731" i="1"/>
  <c r="L992" i="1"/>
  <c r="L943" i="1"/>
  <c r="L879" i="1"/>
  <c r="L844" i="1"/>
  <c r="L840" i="1"/>
  <c r="L832" i="1"/>
  <c r="L824" i="1"/>
  <c r="L816" i="1"/>
  <c r="L808" i="1"/>
  <c r="L800" i="1"/>
  <c r="L792" i="1"/>
  <c r="L784" i="1"/>
  <c r="L776" i="1"/>
  <c r="L768" i="1"/>
  <c r="L760" i="1"/>
  <c r="L752" i="1"/>
  <c r="L744" i="1"/>
  <c r="L736" i="1"/>
  <c r="L728" i="1"/>
  <c r="L720" i="1"/>
  <c r="L919" i="1"/>
  <c r="L855" i="1"/>
  <c r="L837" i="1"/>
  <c r="L829" i="1"/>
  <c r="L821" i="1"/>
  <c r="L813" i="1"/>
  <c r="L805" i="1"/>
  <c r="L797" i="1"/>
  <c r="L789" i="1"/>
  <c r="L781" i="1"/>
  <c r="L773" i="1"/>
  <c r="L765" i="1"/>
  <c r="L757" i="1"/>
  <c r="L749" i="1"/>
  <c r="L741" i="1"/>
  <c r="L733" i="1"/>
  <c r="L725" i="1"/>
  <c r="L847" i="1"/>
  <c r="L826" i="1"/>
  <c r="L762" i="1"/>
  <c r="L715" i="1"/>
  <c r="L707" i="1"/>
  <c r="L699" i="1"/>
  <c r="L691" i="1"/>
  <c r="L683" i="1"/>
  <c r="L675" i="1"/>
  <c r="L667" i="1"/>
  <c r="L659" i="1"/>
  <c r="L651" i="1"/>
  <c r="L802" i="1"/>
  <c r="L738" i="1"/>
  <c r="L718" i="1"/>
  <c r="L712" i="1"/>
  <c r="L704" i="1"/>
  <c r="L696" i="1"/>
  <c r="L688" i="1"/>
  <c r="L680" i="1"/>
  <c r="L672" i="1"/>
  <c r="L664" i="1"/>
  <c r="L656" i="1"/>
  <c r="L648" i="1"/>
  <c r="L640" i="1"/>
  <c r="L632" i="1"/>
  <c r="L624" i="1"/>
  <c r="L616" i="1"/>
  <c r="L608" i="1"/>
  <c r="L778" i="1"/>
  <c r="L722" i="1"/>
  <c r="L717" i="1"/>
  <c r="L709" i="1"/>
  <c r="L701" i="1"/>
  <c r="L693" i="1"/>
  <c r="L685" i="1"/>
  <c r="L677" i="1"/>
  <c r="L669" i="1"/>
  <c r="L661" i="1"/>
  <c r="L653" i="1"/>
  <c r="L645" i="1"/>
  <c r="L637" i="1"/>
  <c r="L629" i="1"/>
  <c r="L621" i="1"/>
  <c r="L613" i="1"/>
  <c r="L605" i="1"/>
  <c r="L597" i="1"/>
  <c r="L818" i="1"/>
  <c r="L754" i="1"/>
  <c r="L723" i="1"/>
  <c r="L714" i="1"/>
  <c r="L706" i="1"/>
  <c r="L698" i="1"/>
  <c r="L690" i="1"/>
  <c r="L682" i="1"/>
  <c r="L674" i="1"/>
  <c r="L666" i="1"/>
  <c r="L658" i="1"/>
  <c r="L650" i="1"/>
  <c r="L959" i="1"/>
  <c r="L794" i="1"/>
  <c r="L730" i="1"/>
  <c r="L711" i="1"/>
  <c r="L703" i="1"/>
  <c r="L695" i="1"/>
  <c r="L687" i="1"/>
  <c r="L679" i="1"/>
  <c r="L671" i="1"/>
  <c r="L663" i="1"/>
  <c r="L655" i="1"/>
  <c r="L647" i="1"/>
  <c r="L639" i="1"/>
  <c r="L631" i="1"/>
  <c r="L623" i="1"/>
  <c r="L834" i="1"/>
  <c r="L770" i="1"/>
  <c r="L719" i="1"/>
  <c r="L716" i="1"/>
  <c r="L708" i="1"/>
  <c r="L700" i="1"/>
  <c r="L692" i="1"/>
  <c r="L684" i="1"/>
  <c r="L676" i="1"/>
  <c r="L668" i="1"/>
  <c r="L660" i="1"/>
  <c r="L652" i="1"/>
  <c r="L644" i="1"/>
  <c r="L636" i="1"/>
  <c r="L628" i="1"/>
  <c r="L620" i="1"/>
  <c r="L612" i="1"/>
  <c r="L604" i="1"/>
  <c r="L810" i="1"/>
  <c r="L746" i="1"/>
  <c r="L713" i="1"/>
  <c r="L705" i="1"/>
  <c r="L697" i="1"/>
  <c r="L689" i="1"/>
  <c r="L681" i="1"/>
  <c r="L673" i="1"/>
  <c r="L665" i="1"/>
  <c r="L657" i="1"/>
  <c r="L649" i="1"/>
  <c r="L641" i="1"/>
  <c r="L633" i="1"/>
  <c r="L625" i="1"/>
  <c r="L617" i="1"/>
  <c r="L609" i="1"/>
  <c r="L601" i="1"/>
  <c r="L895" i="1"/>
  <c r="L670" i="1"/>
  <c r="L630" i="1"/>
  <c r="L615" i="1"/>
  <c r="L596" i="1"/>
  <c r="L592" i="1"/>
  <c r="L584" i="1"/>
  <c r="L576" i="1"/>
  <c r="L568" i="1"/>
  <c r="L560" i="1"/>
  <c r="L552" i="1"/>
  <c r="L544" i="1"/>
  <c r="L536" i="1"/>
  <c r="L710" i="1"/>
  <c r="L622" i="1"/>
  <c r="L614" i="1"/>
  <c r="L589" i="1"/>
  <c r="L581" i="1"/>
  <c r="L573" i="1"/>
  <c r="L565" i="1"/>
  <c r="L557" i="1"/>
  <c r="L549" i="1"/>
  <c r="L541" i="1"/>
  <c r="L533" i="1"/>
  <c r="L525" i="1"/>
  <c r="L517" i="1"/>
  <c r="L509" i="1"/>
  <c r="L501" i="1"/>
  <c r="L493" i="1"/>
  <c r="L485" i="1"/>
  <c r="L477" i="1"/>
  <c r="L686" i="1"/>
  <c r="L603" i="1"/>
  <c r="L594" i="1"/>
  <c r="L586" i="1"/>
  <c r="L578" i="1"/>
  <c r="L570" i="1"/>
  <c r="L562" i="1"/>
  <c r="L554" i="1"/>
  <c r="L546" i="1"/>
  <c r="L538" i="1"/>
  <c r="L530" i="1"/>
  <c r="L522" i="1"/>
  <c r="L514" i="1"/>
  <c r="L506" i="1"/>
  <c r="L498" i="1"/>
  <c r="L490" i="1"/>
  <c r="L786" i="1"/>
  <c r="L662" i="1"/>
  <c r="L646" i="1"/>
  <c r="L642" i="1"/>
  <c r="L598" i="1"/>
  <c r="L591" i="1"/>
  <c r="L583" i="1"/>
  <c r="L575" i="1"/>
  <c r="L567" i="1"/>
  <c r="L559" i="1"/>
  <c r="L551" i="1"/>
  <c r="L543" i="1"/>
  <c r="L535" i="1"/>
  <c r="L527" i="1"/>
  <c r="L702" i="1"/>
  <c r="L643" i="1"/>
  <c r="L634" i="1"/>
  <c r="L607" i="1"/>
  <c r="L602" i="1"/>
  <c r="L588" i="1"/>
  <c r="L580" i="1"/>
  <c r="L572" i="1"/>
  <c r="L564" i="1"/>
  <c r="L556" i="1"/>
  <c r="L548" i="1"/>
  <c r="L540" i="1"/>
  <c r="L532" i="1"/>
  <c r="L524" i="1"/>
  <c r="L516" i="1"/>
  <c r="L508" i="1"/>
  <c r="L500" i="1"/>
  <c r="L678" i="1"/>
  <c r="L635" i="1"/>
  <c r="L626" i="1"/>
  <c r="L606" i="1"/>
  <c r="L599" i="1"/>
  <c r="L593" i="1"/>
  <c r="L585" i="1"/>
  <c r="L577" i="1"/>
  <c r="L569" i="1"/>
  <c r="L561" i="1"/>
  <c r="L553" i="1"/>
  <c r="L545" i="1"/>
  <c r="L537" i="1"/>
  <c r="L529" i="1"/>
  <c r="L521" i="1"/>
  <c r="L513" i="1"/>
  <c r="L505" i="1"/>
  <c r="L497" i="1"/>
  <c r="L489" i="1"/>
  <c r="L481" i="1"/>
  <c r="L726" i="1"/>
  <c r="L654" i="1"/>
  <c r="L627" i="1"/>
  <c r="L618" i="1"/>
  <c r="L611" i="1"/>
  <c r="L590" i="1"/>
  <c r="L582" i="1"/>
  <c r="L574" i="1"/>
  <c r="L566" i="1"/>
  <c r="L558" i="1"/>
  <c r="L550" i="1"/>
  <c r="L542" i="1"/>
  <c r="L534" i="1"/>
  <c r="L526" i="1"/>
  <c r="L518" i="1"/>
  <c r="L510" i="1"/>
  <c r="L502" i="1"/>
  <c r="L494" i="1"/>
  <c r="L619" i="1"/>
  <c r="L595" i="1"/>
  <c r="L531" i="1"/>
  <c r="L523" i="1"/>
  <c r="L504" i="1"/>
  <c r="L495" i="1"/>
  <c r="L484" i="1"/>
  <c r="L475" i="1"/>
  <c r="L466" i="1"/>
  <c r="L458" i="1"/>
  <c r="L450" i="1"/>
  <c r="L442" i="1"/>
  <c r="L571" i="1"/>
  <c r="L515" i="1"/>
  <c r="L496" i="1"/>
  <c r="L480" i="1"/>
  <c r="L471" i="1"/>
  <c r="L463" i="1"/>
  <c r="L455" i="1"/>
  <c r="L447" i="1"/>
  <c r="L694" i="1"/>
  <c r="L610" i="1"/>
  <c r="L547" i="1"/>
  <c r="L507" i="1"/>
  <c r="L476" i="1"/>
  <c r="L468" i="1"/>
  <c r="L460" i="1"/>
  <c r="L452" i="1"/>
  <c r="L587" i="1"/>
  <c r="L528" i="1"/>
  <c r="L499" i="1"/>
  <c r="L492" i="1"/>
  <c r="L488" i="1"/>
  <c r="L486" i="1"/>
  <c r="L465" i="1"/>
  <c r="L457" i="1"/>
  <c r="L449" i="1"/>
  <c r="L563" i="1"/>
  <c r="L482" i="1"/>
  <c r="L470" i="1"/>
  <c r="L462" i="1"/>
  <c r="L454" i="1"/>
  <c r="L446" i="1"/>
  <c r="L579" i="1"/>
  <c r="L520" i="1"/>
  <c r="L511" i="1"/>
  <c r="L487" i="1"/>
  <c r="L483" i="1"/>
  <c r="L474" i="1"/>
  <c r="L472" i="1"/>
  <c r="L464" i="1"/>
  <c r="L456" i="1"/>
  <c r="L448" i="1"/>
  <c r="L638" i="1"/>
  <c r="L600" i="1"/>
  <c r="L555" i="1"/>
  <c r="L512" i="1"/>
  <c r="L503" i="1"/>
  <c r="L491" i="1"/>
  <c r="L479" i="1"/>
  <c r="L469" i="1"/>
  <c r="L461" i="1"/>
  <c r="L453" i="1"/>
  <c r="L445" i="1"/>
  <c r="L539" i="1"/>
  <c r="L451" i="1"/>
  <c r="L440" i="1"/>
  <c r="L432" i="1"/>
  <c r="L424" i="1"/>
  <c r="L416" i="1"/>
  <c r="L408" i="1"/>
  <c r="L400" i="1"/>
  <c r="L392" i="1"/>
  <c r="L384" i="1"/>
  <c r="L376" i="1"/>
  <c r="L368" i="1"/>
  <c r="L360" i="1"/>
  <c r="L352" i="1"/>
  <c r="L344" i="1"/>
  <c r="L336" i="1"/>
  <c r="L328" i="1"/>
  <c r="L320" i="1"/>
  <c r="L312" i="1"/>
  <c r="L437" i="1"/>
  <c r="L429" i="1"/>
  <c r="L421" i="1"/>
  <c r="L413" i="1"/>
  <c r="L405" i="1"/>
  <c r="L397" i="1"/>
  <c r="L389" i="1"/>
  <c r="L381" i="1"/>
  <c r="L373" i="1"/>
  <c r="L365" i="1"/>
  <c r="L357" i="1"/>
  <c r="L349" i="1"/>
  <c r="L341" i="1"/>
  <c r="L333" i="1"/>
  <c r="L325" i="1"/>
  <c r="L317" i="1"/>
  <c r="L309" i="1"/>
  <c r="L467" i="1"/>
  <c r="L444" i="1"/>
  <c r="L434" i="1"/>
  <c r="L426" i="1"/>
  <c r="L418" i="1"/>
  <c r="L410" i="1"/>
  <c r="L402" i="1"/>
  <c r="L394" i="1"/>
  <c r="L386" i="1"/>
  <c r="L378" i="1"/>
  <c r="L370" i="1"/>
  <c r="L362" i="1"/>
  <c r="L354" i="1"/>
  <c r="L346" i="1"/>
  <c r="L338" i="1"/>
  <c r="L330" i="1"/>
  <c r="L322" i="1"/>
  <c r="L314" i="1"/>
  <c r="L519" i="1"/>
  <c r="L478" i="1"/>
  <c r="L439" i="1"/>
  <c r="L431" i="1"/>
  <c r="L423" i="1"/>
  <c r="L415" i="1"/>
  <c r="L407" i="1"/>
  <c r="L399" i="1"/>
  <c r="L391" i="1"/>
  <c r="L383" i="1"/>
  <c r="L375" i="1"/>
  <c r="L367" i="1"/>
  <c r="L359" i="1"/>
  <c r="L351" i="1"/>
  <c r="L343" i="1"/>
  <c r="L335" i="1"/>
  <c r="L327" i="1"/>
  <c r="L319" i="1"/>
  <c r="L311" i="1"/>
  <c r="L473" i="1"/>
  <c r="L436" i="1"/>
  <c r="L428" i="1"/>
  <c r="L420" i="1"/>
  <c r="L412" i="1"/>
  <c r="L404" i="1"/>
  <c r="L396" i="1"/>
  <c r="L388" i="1"/>
  <c r="L380" i="1"/>
  <c r="L372" i="1"/>
  <c r="L364" i="1"/>
  <c r="L356" i="1"/>
  <c r="L348" i="1"/>
  <c r="L340" i="1"/>
  <c r="L332" i="1"/>
  <c r="L324" i="1"/>
  <c r="L316" i="1"/>
  <c r="L459" i="1"/>
  <c r="L441" i="1"/>
  <c r="L433" i="1"/>
  <c r="L425" i="1"/>
  <c r="L417" i="1"/>
  <c r="L409" i="1"/>
  <c r="L401" i="1"/>
  <c r="L393" i="1"/>
  <c r="L385" i="1"/>
  <c r="L377" i="1"/>
  <c r="L369" i="1"/>
  <c r="L361" i="1"/>
  <c r="L353" i="1"/>
  <c r="L345" i="1"/>
  <c r="L337" i="1"/>
  <c r="L329" i="1"/>
  <c r="L321" i="1"/>
  <c r="L313" i="1"/>
  <c r="L438" i="1"/>
  <c r="L430" i="1"/>
  <c r="L422" i="1"/>
  <c r="L414" i="1"/>
  <c r="L406" i="1"/>
  <c r="L398" i="1"/>
  <c r="L390" i="1"/>
  <c r="L382" i="1"/>
  <c r="L374" i="1"/>
  <c r="L366" i="1"/>
  <c r="L358" i="1"/>
  <c r="L350" i="1"/>
  <c r="L342" i="1"/>
  <c r="L334" i="1"/>
  <c r="L326" i="1"/>
  <c r="L318" i="1"/>
  <c r="L310" i="1"/>
  <c r="L419" i="1"/>
  <c r="L355" i="1"/>
  <c r="L303" i="1"/>
  <c r="L295" i="1"/>
  <c r="L287" i="1"/>
  <c r="L279" i="1"/>
  <c r="L271" i="1"/>
  <c r="L263" i="1"/>
  <c r="L255" i="1"/>
  <c r="L247" i="1"/>
  <c r="L239" i="1"/>
  <c r="L231" i="1"/>
  <c r="L223" i="1"/>
  <c r="L215" i="1"/>
  <c r="L207" i="1"/>
  <c r="L199" i="1"/>
  <c r="L191" i="1"/>
  <c r="L183" i="1"/>
  <c r="L395" i="1"/>
  <c r="L331" i="1"/>
  <c r="L300" i="1"/>
  <c r="L292" i="1"/>
  <c r="L284" i="1"/>
  <c r="L276" i="1"/>
  <c r="L268" i="1"/>
  <c r="L260" i="1"/>
  <c r="L252" i="1"/>
  <c r="L244" i="1"/>
  <c r="L236" i="1"/>
  <c r="L443" i="1"/>
  <c r="L435" i="1"/>
  <c r="L371" i="1"/>
  <c r="L308" i="1"/>
  <c r="L305" i="1"/>
  <c r="L297" i="1"/>
  <c r="L289" i="1"/>
  <c r="L281" i="1"/>
  <c r="L273" i="1"/>
  <c r="L265" i="1"/>
  <c r="L257" i="1"/>
  <c r="L249" i="1"/>
  <c r="L241" i="1"/>
  <c r="L233" i="1"/>
  <c r="L225" i="1"/>
  <c r="L217" i="1"/>
  <c r="L209" i="1"/>
  <c r="L201" i="1"/>
  <c r="L193" i="1"/>
  <c r="L185" i="1"/>
  <c r="L411" i="1"/>
  <c r="L347" i="1"/>
  <c r="L302" i="1"/>
  <c r="L294" i="1"/>
  <c r="L286" i="1"/>
  <c r="L278" i="1"/>
  <c r="L270" i="1"/>
  <c r="L262" i="1"/>
  <c r="L254" i="1"/>
  <c r="L246" i="1"/>
  <c r="L238" i="1"/>
  <c r="L387" i="1"/>
  <c r="L323" i="1"/>
  <c r="L299" i="1"/>
  <c r="L291" i="1"/>
  <c r="L283" i="1"/>
  <c r="L275" i="1"/>
  <c r="L267" i="1"/>
  <c r="L259" i="1"/>
  <c r="L251" i="1"/>
  <c r="L243" i="1"/>
  <c r="L235" i="1"/>
  <c r="L227" i="1"/>
  <c r="L219" i="1"/>
  <c r="L211" i="1"/>
  <c r="L203" i="1"/>
  <c r="L195" i="1"/>
  <c r="L427" i="1"/>
  <c r="L363" i="1"/>
  <c r="L307" i="1"/>
  <c r="L304" i="1"/>
  <c r="L296" i="1"/>
  <c r="L288" i="1"/>
  <c r="L280" i="1"/>
  <c r="L272" i="1"/>
  <c r="L264" i="1"/>
  <c r="L256" i="1"/>
  <c r="L248" i="1"/>
  <c r="L240" i="1"/>
  <c r="L232" i="1"/>
  <c r="L224" i="1"/>
  <c r="L216" i="1"/>
  <c r="L208" i="1"/>
  <c r="L200" i="1"/>
  <c r="L192" i="1"/>
  <c r="L379" i="1"/>
  <c r="L282" i="1"/>
  <c r="L250" i="1"/>
  <c r="L230" i="1"/>
  <c r="L214" i="1"/>
  <c r="L198" i="1"/>
  <c r="L176" i="1"/>
  <c r="L168" i="1"/>
  <c r="L160" i="1"/>
  <c r="L152" i="1"/>
  <c r="L144" i="1"/>
  <c r="L136" i="1"/>
  <c r="L128" i="1"/>
  <c r="L120" i="1"/>
  <c r="L112" i="1"/>
  <c r="L104" i="1"/>
  <c r="L96" i="1"/>
  <c r="L403" i="1"/>
  <c r="L285" i="1"/>
  <c r="L253" i="1"/>
  <c r="L229" i="1"/>
  <c r="L213" i="1"/>
  <c r="L197" i="1"/>
  <c r="L181" i="1"/>
  <c r="L173" i="1"/>
  <c r="L165" i="1"/>
  <c r="L157" i="1"/>
  <c r="L149" i="1"/>
  <c r="L141" i="1"/>
  <c r="L133" i="1"/>
  <c r="L125" i="1"/>
  <c r="L117" i="1"/>
  <c r="L109" i="1"/>
  <c r="L101" i="1"/>
  <c r="L93" i="1"/>
  <c r="L85" i="1"/>
  <c r="L77" i="1"/>
  <c r="L290" i="1"/>
  <c r="L258" i="1"/>
  <c r="L218" i="1"/>
  <c r="L202" i="1"/>
  <c r="L186" i="1"/>
  <c r="L178" i="1"/>
  <c r="L170" i="1"/>
  <c r="L162" i="1"/>
  <c r="L154" i="1"/>
  <c r="L146" i="1"/>
  <c r="L138" i="1"/>
  <c r="L130" i="1"/>
  <c r="L122" i="1"/>
  <c r="L114" i="1"/>
  <c r="L106" i="1"/>
  <c r="L98" i="1"/>
  <c r="L90" i="1"/>
  <c r="L82" i="1"/>
  <c r="L293" i="1"/>
  <c r="L261" i="1"/>
  <c r="L228" i="1"/>
  <c r="L212" i="1"/>
  <c r="L196" i="1"/>
  <c r="L187" i="1"/>
  <c r="L175" i="1"/>
  <c r="L167" i="1"/>
  <c r="L159" i="1"/>
  <c r="L151" i="1"/>
  <c r="L143" i="1"/>
  <c r="L135" i="1"/>
  <c r="L127" i="1"/>
  <c r="L119" i="1"/>
  <c r="L111" i="1"/>
  <c r="L103" i="1"/>
  <c r="L95" i="1"/>
  <c r="L87" i="1"/>
  <c r="L298" i="1"/>
  <c r="L266" i="1"/>
  <c r="L234" i="1"/>
  <c r="L222" i="1"/>
  <c r="L206" i="1"/>
  <c r="L190" i="1"/>
  <c r="L180" i="1"/>
  <c r="L172" i="1"/>
  <c r="L164" i="1"/>
  <c r="L156" i="1"/>
  <c r="L148" i="1"/>
  <c r="L140" i="1"/>
  <c r="L132" i="1"/>
  <c r="L124" i="1"/>
  <c r="L116" i="1"/>
  <c r="L108" i="1"/>
  <c r="L100" i="1"/>
  <c r="L92" i="1"/>
  <c r="L301" i="1"/>
  <c r="L269" i="1"/>
  <c r="L237" i="1"/>
  <c r="L221" i="1"/>
  <c r="L205" i="1"/>
  <c r="L189" i="1"/>
  <c r="L177" i="1"/>
  <c r="L169" i="1"/>
  <c r="L161" i="1"/>
  <c r="L153" i="1"/>
  <c r="L145" i="1"/>
  <c r="L137" i="1"/>
  <c r="L129" i="1"/>
  <c r="L121" i="1"/>
  <c r="L113" i="1"/>
  <c r="L105" i="1"/>
  <c r="L97" i="1"/>
  <c r="L89" i="1"/>
  <c r="L81" i="1"/>
  <c r="L315" i="1"/>
  <c r="L306" i="1"/>
  <c r="L274" i="1"/>
  <c r="L242" i="1"/>
  <c r="L226" i="1"/>
  <c r="L210" i="1"/>
  <c r="L194" i="1"/>
  <c r="L184" i="1"/>
  <c r="L182" i="1"/>
  <c r="L174" i="1"/>
  <c r="L166" i="1"/>
  <c r="L158" i="1"/>
  <c r="L150" i="1"/>
  <c r="L142" i="1"/>
  <c r="L134" i="1"/>
  <c r="L126" i="1"/>
  <c r="L118" i="1"/>
  <c r="L110" i="1"/>
  <c r="L102" i="1"/>
  <c r="L94" i="1"/>
  <c r="L86" i="1"/>
  <c r="L123" i="1"/>
  <c r="L79" i="1"/>
  <c r="L73" i="1"/>
  <c r="L65" i="1"/>
  <c r="L57" i="1"/>
  <c r="L49" i="1"/>
  <c r="L41" i="1"/>
  <c r="L33" i="1"/>
  <c r="L25" i="1"/>
  <c r="L17" i="1"/>
  <c r="L9" i="1"/>
  <c r="L188" i="1"/>
  <c r="L163" i="1"/>
  <c r="L99" i="1"/>
  <c r="L83" i="1"/>
  <c r="L70" i="1"/>
  <c r="L62" i="1"/>
  <c r="L54" i="1"/>
  <c r="L46" i="1"/>
  <c r="L38" i="1"/>
  <c r="L30" i="1"/>
  <c r="L22" i="1"/>
  <c r="L14" i="1"/>
  <c r="L6" i="1"/>
  <c r="L277" i="1"/>
  <c r="L139" i="1"/>
  <c r="L84" i="1"/>
  <c r="L75" i="1"/>
  <c r="L67" i="1"/>
  <c r="L59" i="1"/>
  <c r="L51" i="1"/>
  <c r="L43" i="1"/>
  <c r="L35" i="1"/>
  <c r="L27" i="1"/>
  <c r="L19" i="1"/>
  <c r="L11" i="1"/>
  <c r="L220" i="1"/>
  <c r="L179" i="1"/>
  <c r="L115" i="1"/>
  <c r="L72" i="1"/>
  <c r="L64" i="1"/>
  <c r="L56" i="1"/>
  <c r="L48" i="1"/>
  <c r="L40" i="1"/>
  <c r="L32" i="1"/>
  <c r="L24" i="1"/>
  <c r="L16" i="1"/>
  <c r="L8" i="1"/>
  <c r="L155" i="1"/>
  <c r="L91" i="1"/>
  <c r="L69" i="1"/>
  <c r="L61" i="1"/>
  <c r="L53" i="1"/>
  <c r="L45" i="1"/>
  <c r="L37" i="1"/>
  <c r="L29" i="1"/>
  <c r="L21" i="1"/>
  <c r="L13" i="1"/>
  <c r="L339" i="1"/>
  <c r="L245" i="1"/>
  <c r="L131" i="1"/>
  <c r="L74" i="1"/>
  <c r="L66" i="1"/>
  <c r="L58" i="1"/>
  <c r="L50" i="1"/>
  <c r="L42" i="1"/>
  <c r="L34" i="1"/>
  <c r="L26" i="1"/>
  <c r="L18" i="1"/>
  <c r="L1506" i="1" s="1"/>
  <c r="L10" i="1"/>
  <c r="L204" i="1"/>
  <c r="L171" i="1"/>
  <c r="L107" i="1"/>
  <c r="L88" i="1"/>
  <c r="L71" i="1"/>
  <c r="L63" i="1"/>
  <c r="L55" i="1"/>
  <c r="L47" i="1"/>
  <c r="L39" i="1"/>
  <c r="L31" i="1"/>
  <c r="L23" i="1"/>
  <c r="L15" i="1"/>
  <c r="L7" i="1"/>
  <c r="T1498" i="1"/>
  <c r="T1490" i="1"/>
  <c r="T1482" i="1"/>
  <c r="T1503" i="1"/>
  <c r="T1495" i="1"/>
  <c r="T1487" i="1"/>
  <c r="T1500" i="1"/>
  <c r="T1492" i="1"/>
  <c r="T1484" i="1"/>
  <c r="T1505" i="1"/>
  <c r="T1497" i="1"/>
  <c r="T1489" i="1"/>
  <c r="T1481" i="1"/>
  <c r="T1502" i="1"/>
  <c r="T1494" i="1"/>
  <c r="T1486" i="1"/>
  <c r="T1504" i="1"/>
  <c r="T1496" i="1"/>
  <c r="T1488" i="1"/>
  <c r="T1483" i="1"/>
  <c r="T1493" i="1"/>
  <c r="T1475" i="1"/>
  <c r="T1467" i="1"/>
  <c r="T1491" i="1"/>
  <c r="T1480" i="1"/>
  <c r="T1472" i="1"/>
  <c r="T1464" i="1"/>
  <c r="T1456" i="1"/>
  <c r="T1501" i="1"/>
  <c r="T1499" i="1"/>
  <c r="T1474" i="1"/>
  <c r="T1476" i="1"/>
  <c r="T1468" i="1"/>
  <c r="T1460" i="1"/>
  <c r="T1473" i="1"/>
  <c r="T1459" i="1"/>
  <c r="T1478" i="1"/>
  <c r="T1465" i="1"/>
  <c r="T1463" i="1"/>
  <c r="T1455" i="1"/>
  <c r="T1447" i="1"/>
  <c r="T1439" i="1"/>
  <c r="T1485" i="1"/>
  <c r="T1477" i="1"/>
  <c r="T1452" i="1"/>
  <c r="T1471" i="1"/>
  <c r="T1461" i="1"/>
  <c r="T1457" i="1"/>
  <c r="T1446" i="1"/>
  <c r="T1469" i="1"/>
  <c r="T1458" i="1"/>
  <c r="T1448" i="1"/>
  <c r="T1440" i="1"/>
  <c r="T1479" i="1"/>
  <c r="T1454" i="1"/>
  <c r="T1445" i="1"/>
  <c r="T1434" i="1"/>
  <c r="T1426" i="1"/>
  <c r="T1418" i="1"/>
  <c r="T1450" i="1"/>
  <c r="T1431" i="1"/>
  <c r="T1423" i="1"/>
  <c r="T1415" i="1"/>
  <c r="T1449" i="1"/>
  <c r="T1436" i="1"/>
  <c r="T1428" i="1"/>
  <c r="T1466" i="1"/>
  <c r="T1462" i="1"/>
  <c r="T1444" i="1"/>
  <c r="T1442" i="1"/>
  <c r="T1433" i="1"/>
  <c r="T1425" i="1"/>
  <c r="T1417" i="1"/>
  <c r="T1437" i="1"/>
  <c r="T1430" i="1"/>
  <c r="T1422" i="1"/>
  <c r="T1421" i="1"/>
  <c r="T1419" i="1"/>
  <c r="T1409" i="1"/>
  <c r="T1401" i="1"/>
  <c r="T1432" i="1"/>
  <c r="T1406" i="1"/>
  <c r="T1398" i="1"/>
  <c r="T1438" i="1"/>
  <c r="T1424" i="1"/>
  <c r="T1411" i="1"/>
  <c r="T1403" i="1"/>
  <c r="T1395" i="1"/>
  <c r="T1443" i="1"/>
  <c r="T1435" i="1"/>
  <c r="T1414" i="1"/>
  <c r="T1408" i="1"/>
  <c r="T1400" i="1"/>
  <c r="T1470" i="1"/>
  <c r="T1441" i="1"/>
  <c r="T1427" i="1"/>
  <c r="T1413" i="1"/>
  <c r="T1405" i="1"/>
  <c r="T1397" i="1"/>
  <c r="T1404" i="1"/>
  <c r="T1392" i="1"/>
  <c r="T1384" i="1"/>
  <c r="T1376" i="1"/>
  <c r="T1451" i="1"/>
  <c r="T1396" i="1"/>
  <c r="T1389" i="1"/>
  <c r="T1381" i="1"/>
  <c r="T1373" i="1"/>
  <c r="T1407" i="1"/>
  <c r="T1394" i="1"/>
  <c r="T1386" i="1"/>
  <c r="T1378" i="1"/>
  <c r="T1399" i="1"/>
  <c r="T1391" i="1"/>
  <c r="T1383" i="1"/>
  <c r="T1375" i="1"/>
  <c r="T1410" i="1"/>
  <c r="T1388" i="1"/>
  <c r="T1380" i="1"/>
  <c r="T1453" i="1"/>
  <c r="T1393" i="1"/>
  <c r="T1385" i="1"/>
  <c r="T1365" i="1"/>
  <c r="T1357" i="1"/>
  <c r="T1349" i="1"/>
  <c r="T1341" i="1"/>
  <c r="T1333" i="1"/>
  <c r="T1325" i="1"/>
  <c r="T1317" i="1"/>
  <c r="T1429" i="1"/>
  <c r="T1420" i="1"/>
  <c r="T1416" i="1"/>
  <c r="T1371" i="1"/>
  <c r="T1367" i="1"/>
  <c r="T1359" i="1"/>
  <c r="T1351" i="1"/>
  <c r="T1343" i="1"/>
  <c r="T1335" i="1"/>
  <c r="T1327" i="1"/>
  <c r="T1319" i="1"/>
  <c r="T1412" i="1"/>
  <c r="T1387" i="1"/>
  <c r="T1364" i="1"/>
  <c r="T1356" i="1"/>
  <c r="T1348" i="1"/>
  <c r="T1340" i="1"/>
  <c r="T1332" i="1"/>
  <c r="T1324" i="1"/>
  <c r="T1402" i="1"/>
  <c r="T1379" i="1"/>
  <c r="T1366" i="1"/>
  <c r="T1362" i="1"/>
  <c r="T1360" i="1"/>
  <c r="T1377" i="1"/>
  <c r="T1372" i="1"/>
  <c r="T1370" i="1"/>
  <c r="T1368" i="1"/>
  <c r="T1345" i="1"/>
  <c r="T1339" i="1"/>
  <c r="T1320" i="1"/>
  <c r="T1316" i="1"/>
  <c r="T1306" i="1"/>
  <c r="T1298" i="1"/>
  <c r="T1290" i="1"/>
  <c r="T1282" i="1"/>
  <c r="T1353" i="1"/>
  <c r="T1347" i="1"/>
  <c r="T1382" i="1"/>
  <c r="T1361" i="1"/>
  <c r="T1355" i="1"/>
  <c r="T1326" i="1"/>
  <c r="T1308" i="1"/>
  <c r="T1300" i="1"/>
  <c r="T1292" i="1"/>
  <c r="T1369" i="1"/>
  <c r="T1363" i="1"/>
  <c r="T1334" i="1"/>
  <c r="T1330" i="1"/>
  <c r="T1328" i="1"/>
  <c r="T1322" i="1"/>
  <c r="T1313" i="1"/>
  <c r="T1336" i="1"/>
  <c r="T1358" i="1"/>
  <c r="T1337" i="1"/>
  <c r="T1323" i="1"/>
  <c r="T1311" i="1"/>
  <c r="T1299" i="1"/>
  <c r="T1280" i="1"/>
  <c r="T1272" i="1"/>
  <c r="T1264" i="1"/>
  <c r="T1256" i="1"/>
  <c r="T1248" i="1"/>
  <c r="T1240" i="1"/>
  <c r="T1374" i="1"/>
  <c r="T1338" i="1"/>
  <c r="T1354" i="1"/>
  <c r="T1309" i="1"/>
  <c r="T1305" i="1"/>
  <c r="T1291" i="1"/>
  <c r="T1274" i="1"/>
  <c r="T1266" i="1"/>
  <c r="T1258" i="1"/>
  <c r="T1250" i="1"/>
  <c r="T1242" i="1"/>
  <c r="T1352" i="1"/>
  <c r="T1350" i="1"/>
  <c r="T1329" i="1"/>
  <c r="T1318" i="1"/>
  <c r="T1310" i="1"/>
  <c r="T1296" i="1"/>
  <c r="T1287" i="1"/>
  <c r="T1286" i="1"/>
  <c r="T1279" i="1"/>
  <c r="T1271" i="1"/>
  <c r="T1312" i="1"/>
  <c r="T1301" i="1"/>
  <c r="T1297" i="1"/>
  <c r="T1277" i="1"/>
  <c r="T1275" i="1"/>
  <c r="T1265" i="1"/>
  <c r="T1251" i="1"/>
  <c r="T1247" i="1"/>
  <c r="T1235" i="1"/>
  <c r="T1227" i="1"/>
  <c r="T1219" i="1"/>
  <c r="T1307" i="1"/>
  <c r="T1289" i="1"/>
  <c r="T1284" i="1"/>
  <c r="T1281" i="1"/>
  <c r="T1261" i="1"/>
  <c r="T1252" i="1"/>
  <c r="T1238" i="1"/>
  <c r="T1232" i="1"/>
  <c r="T1344" i="1"/>
  <c r="T1315" i="1"/>
  <c r="T1288" i="1"/>
  <c r="T1257" i="1"/>
  <c r="T1243" i="1"/>
  <c r="T1239" i="1"/>
  <c r="T1229" i="1"/>
  <c r="T1221" i="1"/>
  <c r="T1276" i="1"/>
  <c r="T1270" i="1"/>
  <c r="T1262" i="1"/>
  <c r="T1253" i="1"/>
  <c r="T1244" i="1"/>
  <c r="T1234" i="1"/>
  <c r="T1390" i="1"/>
  <c r="T1342" i="1"/>
  <c r="T1302" i="1"/>
  <c r="T1283" i="1"/>
  <c r="T1278" i="1"/>
  <c r="T1267" i="1"/>
  <c r="T1263" i="1"/>
  <c r="T1249" i="1"/>
  <c r="T1231" i="1"/>
  <c r="T1331" i="1"/>
  <c r="T1285" i="1"/>
  <c r="T1246" i="1"/>
  <c r="T1237" i="1"/>
  <c r="T1230" i="1"/>
  <c r="T1215" i="1"/>
  <c r="T1207" i="1"/>
  <c r="T1199" i="1"/>
  <c r="T1191" i="1"/>
  <c r="T1183" i="1"/>
  <c r="T1346" i="1"/>
  <c r="T1303" i="1"/>
  <c r="T1294" i="1"/>
  <c r="T1268" i="1"/>
  <c r="T1222" i="1"/>
  <c r="T1212" i="1"/>
  <c r="T1204" i="1"/>
  <c r="T1196" i="1"/>
  <c r="T1188" i="1"/>
  <c r="T1180" i="1"/>
  <c r="T1259" i="1"/>
  <c r="T1241" i="1"/>
  <c r="T1233" i="1"/>
  <c r="T1223" i="1"/>
  <c r="T1218" i="1"/>
  <c r="T1209" i="1"/>
  <c r="T1201" i="1"/>
  <c r="T1193" i="1"/>
  <c r="T1185" i="1"/>
  <c r="T1177" i="1"/>
  <c r="T1321" i="1"/>
  <c r="T1273" i="1"/>
  <c r="T1217" i="1"/>
  <c r="T1214" i="1"/>
  <c r="T1206" i="1"/>
  <c r="T1198" i="1"/>
  <c r="T1190" i="1"/>
  <c r="T1182" i="1"/>
  <c r="T1293" i="1"/>
  <c r="T1254" i="1"/>
  <c r="T1245" i="1"/>
  <c r="T1236" i="1"/>
  <c r="T1224" i="1"/>
  <c r="T1211" i="1"/>
  <c r="T1203" i="1"/>
  <c r="T1195" i="1"/>
  <c r="T1187" i="1"/>
  <c r="T1179" i="1"/>
  <c r="T1314" i="1"/>
  <c r="T1255" i="1"/>
  <c r="T1202" i="1"/>
  <c r="T1176" i="1"/>
  <c r="T1174" i="1"/>
  <c r="T1166" i="1"/>
  <c r="T1158" i="1"/>
  <c r="T1150" i="1"/>
  <c r="T1142" i="1"/>
  <c r="T1260" i="1"/>
  <c r="T1225" i="1"/>
  <c r="T1213" i="1"/>
  <c r="T1194" i="1"/>
  <c r="T1171" i="1"/>
  <c r="T1163" i="1"/>
  <c r="T1155" i="1"/>
  <c r="T1147" i="1"/>
  <c r="T1139" i="1"/>
  <c r="T1131" i="1"/>
  <c r="T1205" i="1"/>
  <c r="T1186" i="1"/>
  <c r="T1168" i="1"/>
  <c r="T1160" i="1"/>
  <c r="T1152" i="1"/>
  <c r="T1144" i="1"/>
  <c r="T1136" i="1"/>
  <c r="T1220" i="1"/>
  <c r="T1216" i="1"/>
  <c r="T1197" i="1"/>
  <c r="T1178" i="1"/>
  <c r="T1173" i="1"/>
  <c r="T1165" i="1"/>
  <c r="T1157" i="1"/>
  <c r="T1149" i="1"/>
  <c r="T1141" i="1"/>
  <c r="T1133" i="1"/>
  <c r="T1125" i="1"/>
  <c r="T1295" i="1"/>
  <c r="T1228" i="1"/>
  <c r="T1226" i="1"/>
  <c r="T1208" i="1"/>
  <c r="T1189" i="1"/>
  <c r="T1170" i="1"/>
  <c r="T1162" i="1"/>
  <c r="T1154" i="1"/>
  <c r="T1146" i="1"/>
  <c r="T1138" i="1"/>
  <c r="T1269" i="1"/>
  <c r="T1200" i="1"/>
  <c r="T1181" i="1"/>
  <c r="T1175" i="1"/>
  <c r="T1167" i="1"/>
  <c r="T1159" i="1"/>
  <c r="T1151" i="1"/>
  <c r="T1143" i="1"/>
  <c r="T1135" i="1"/>
  <c r="T1304" i="1"/>
  <c r="T1192" i="1"/>
  <c r="T1172" i="1"/>
  <c r="T1164" i="1"/>
  <c r="T1156" i="1"/>
  <c r="T1148" i="1"/>
  <c r="T1140" i="1"/>
  <c r="T1132" i="1"/>
  <c r="T1210" i="1"/>
  <c r="T1129" i="1"/>
  <c r="T1122" i="1"/>
  <c r="T1114" i="1"/>
  <c r="T1106" i="1"/>
  <c r="T1161" i="1"/>
  <c r="T1119" i="1"/>
  <c r="T1111" i="1"/>
  <c r="T1137" i="1"/>
  <c r="T1116" i="1"/>
  <c r="T1108" i="1"/>
  <c r="T1126" i="1"/>
  <c r="T1121" i="1"/>
  <c r="T1113" i="1"/>
  <c r="T1105" i="1"/>
  <c r="T1115" i="1"/>
  <c r="T1107" i="1"/>
  <c r="T1169" i="1"/>
  <c r="T1128" i="1"/>
  <c r="T1123" i="1"/>
  <c r="T1120" i="1"/>
  <c r="T1112" i="1"/>
  <c r="T1104" i="1"/>
  <c r="T1184" i="1"/>
  <c r="T1109" i="1"/>
  <c r="T1102" i="1"/>
  <c r="T1098" i="1"/>
  <c r="T1090" i="1"/>
  <c r="T1082" i="1"/>
  <c r="T1074" i="1"/>
  <c r="T1066" i="1"/>
  <c r="T1058" i="1"/>
  <c r="T1050" i="1"/>
  <c r="T1042" i="1"/>
  <c r="T1095" i="1"/>
  <c r="T1087" i="1"/>
  <c r="T1079" i="1"/>
  <c r="T1071" i="1"/>
  <c r="T1063" i="1"/>
  <c r="T1055" i="1"/>
  <c r="T1047" i="1"/>
  <c r="T1124" i="1"/>
  <c r="T1117" i="1"/>
  <c r="T1103" i="1"/>
  <c r="T1092" i="1"/>
  <c r="T1084" i="1"/>
  <c r="T1076" i="1"/>
  <c r="T1068" i="1"/>
  <c r="T1060" i="1"/>
  <c r="T1052" i="1"/>
  <c r="T1044" i="1"/>
  <c r="T1110" i="1"/>
  <c r="T1097" i="1"/>
  <c r="T1089" i="1"/>
  <c r="T1081" i="1"/>
  <c r="T1073" i="1"/>
  <c r="T1065" i="1"/>
  <c r="T1057" i="1"/>
  <c r="T1049" i="1"/>
  <c r="T1041" i="1"/>
  <c r="T1145" i="1"/>
  <c r="T1134" i="1"/>
  <c r="T1094" i="1"/>
  <c r="T1086" i="1"/>
  <c r="T1078" i="1"/>
  <c r="T1070" i="1"/>
  <c r="T1062" i="1"/>
  <c r="T1054" i="1"/>
  <c r="T1046" i="1"/>
  <c r="T1130" i="1"/>
  <c r="T1118" i="1"/>
  <c r="T1100" i="1"/>
  <c r="T1099" i="1"/>
  <c r="T1091" i="1"/>
  <c r="T1083" i="1"/>
  <c r="T1075" i="1"/>
  <c r="T1067" i="1"/>
  <c r="T1059" i="1"/>
  <c r="T1051" i="1"/>
  <c r="T1043" i="1"/>
  <c r="T1096" i="1"/>
  <c r="T1088" i="1"/>
  <c r="T1080" i="1"/>
  <c r="T1072" i="1"/>
  <c r="T1064" i="1"/>
  <c r="T1056" i="1"/>
  <c r="T1048" i="1"/>
  <c r="T1153" i="1"/>
  <c r="T1127" i="1"/>
  <c r="T1101" i="1"/>
  <c r="T1093" i="1"/>
  <c r="T1045" i="1"/>
  <c r="T1037" i="1"/>
  <c r="T1029" i="1"/>
  <c r="T1021" i="1"/>
  <c r="T1013" i="1"/>
  <c r="T1005" i="1"/>
  <c r="T997" i="1"/>
  <c r="T989" i="1"/>
  <c r="T981" i="1"/>
  <c r="T1085" i="1"/>
  <c r="T1034" i="1"/>
  <c r="T1026" i="1"/>
  <c r="T1018" i="1"/>
  <c r="T1010" i="1"/>
  <c r="T1002" i="1"/>
  <c r="T994" i="1"/>
  <c r="T986" i="1"/>
  <c r="T978" i="1"/>
  <c r="T1061" i="1"/>
  <c r="T1039" i="1"/>
  <c r="T1031" i="1"/>
  <c r="T1023" i="1"/>
  <c r="T1015" i="1"/>
  <c r="T1007" i="1"/>
  <c r="T999" i="1"/>
  <c r="T991" i="1"/>
  <c r="T983" i="1"/>
  <c r="T975" i="1"/>
  <c r="T1036" i="1"/>
  <c r="T1028" i="1"/>
  <c r="T1020" i="1"/>
  <c r="T1012" i="1"/>
  <c r="T1004" i="1"/>
  <c r="T996" i="1"/>
  <c r="T988" i="1"/>
  <c r="T980" i="1"/>
  <c r="T1077" i="1"/>
  <c r="T1033" i="1"/>
  <c r="T1025" i="1"/>
  <c r="T1017" i="1"/>
  <c r="T1009" i="1"/>
  <c r="T1001" i="1"/>
  <c r="T993" i="1"/>
  <c r="T985" i="1"/>
  <c r="T977" i="1"/>
  <c r="T1053" i="1"/>
  <c r="T1038" i="1"/>
  <c r="T1030" i="1"/>
  <c r="T1022" i="1"/>
  <c r="T1014" i="1"/>
  <c r="T1006" i="1"/>
  <c r="T998" i="1"/>
  <c r="T990" i="1"/>
  <c r="T982" i="1"/>
  <c r="T974" i="1"/>
  <c r="T1035" i="1"/>
  <c r="T1027" i="1"/>
  <c r="T1019" i="1"/>
  <c r="T1011" i="1"/>
  <c r="T1003" i="1"/>
  <c r="T995" i="1"/>
  <c r="T987" i="1"/>
  <c r="T979" i="1"/>
  <c r="T1008" i="1"/>
  <c r="T972" i="1"/>
  <c r="T964" i="1"/>
  <c r="T956" i="1"/>
  <c r="T948" i="1"/>
  <c r="T940" i="1"/>
  <c r="T932" i="1"/>
  <c r="T924" i="1"/>
  <c r="T916" i="1"/>
  <c r="T908" i="1"/>
  <c r="T900" i="1"/>
  <c r="T892" i="1"/>
  <c r="T884" i="1"/>
  <c r="T876" i="1"/>
  <c r="T868" i="1"/>
  <c r="T860" i="1"/>
  <c r="T852" i="1"/>
  <c r="T984" i="1"/>
  <c r="T969" i="1"/>
  <c r="T961" i="1"/>
  <c r="T953" i="1"/>
  <c r="T945" i="1"/>
  <c r="T937" i="1"/>
  <c r="T929" i="1"/>
  <c r="T921" i="1"/>
  <c r="T913" i="1"/>
  <c r="T905" i="1"/>
  <c r="T897" i="1"/>
  <c r="T889" i="1"/>
  <c r="T881" i="1"/>
  <c r="T873" i="1"/>
  <c r="T865" i="1"/>
  <c r="T857" i="1"/>
  <c r="T849" i="1"/>
  <c r="T841" i="1"/>
  <c r="T1069" i="1"/>
  <c r="T1024" i="1"/>
  <c r="T966" i="1"/>
  <c r="T958" i="1"/>
  <c r="T950" i="1"/>
  <c r="T942" i="1"/>
  <c r="T934" i="1"/>
  <c r="T926" i="1"/>
  <c r="T918" i="1"/>
  <c r="T910" i="1"/>
  <c r="T902" i="1"/>
  <c r="T894" i="1"/>
  <c r="T886" i="1"/>
  <c r="T878" i="1"/>
  <c r="T870" i="1"/>
  <c r="T862" i="1"/>
  <c r="T854" i="1"/>
  <c r="T846" i="1"/>
  <c r="T1000" i="1"/>
  <c r="T971" i="1"/>
  <c r="T963" i="1"/>
  <c r="T955" i="1"/>
  <c r="T947" i="1"/>
  <c r="T939" i="1"/>
  <c r="T931" i="1"/>
  <c r="T923" i="1"/>
  <c r="T915" i="1"/>
  <c r="T907" i="1"/>
  <c r="T899" i="1"/>
  <c r="T891" i="1"/>
  <c r="T883" i="1"/>
  <c r="T875" i="1"/>
  <c r="T867" i="1"/>
  <c r="T859" i="1"/>
  <c r="T851" i="1"/>
  <c r="T843" i="1"/>
  <c r="T1040" i="1"/>
  <c r="T976" i="1"/>
  <c r="T968" i="1"/>
  <c r="T960" i="1"/>
  <c r="T952" i="1"/>
  <c r="T944" i="1"/>
  <c r="T936" i="1"/>
  <c r="T928" i="1"/>
  <c r="T920" i="1"/>
  <c r="T912" i="1"/>
  <c r="T904" i="1"/>
  <c r="T896" i="1"/>
  <c r="T888" i="1"/>
  <c r="T880" i="1"/>
  <c r="T872" i="1"/>
  <c r="T864" i="1"/>
  <c r="T856" i="1"/>
  <c r="T1016" i="1"/>
  <c r="T973" i="1"/>
  <c r="T965" i="1"/>
  <c r="T957" i="1"/>
  <c r="T949" i="1"/>
  <c r="T941" i="1"/>
  <c r="T933" i="1"/>
  <c r="T925" i="1"/>
  <c r="T917" i="1"/>
  <c r="T909" i="1"/>
  <c r="T901" i="1"/>
  <c r="T893" i="1"/>
  <c r="T885" i="1"/>
  <c r="T877" i="1"/>
  <c r="T869" i="1"/>
  <c r="T861" i="1"/>
  <c r="T853" i="1"/>
  <c r="T845" i="1"/>
  <c r="T992" i="1"/>
  <c r="T970" i="1"/>
  <c r="T962" i="1"/>
  <c r="T954" i="1"/>
  <c r="T946" i="1"/>
  <c r="T938" i="1"/>
  <c r="T930" i="1"/>
  <c r="T922" i="1"/>
  <c r="T914" i="1"/>
  <c r="T906" i="1"/>
  <c r="T898" i="1"/>
  <c r="T890" i="1"/>
  <c r="T882" i="1"/>
  <c r="T874" i="1"/>
  <c r="T866" i="1"/>
  <c r="T858" i="1"/>
  <c r="T850" i="1"/>
  <c r="T842" i="1"/>
  <c r="T911" i="1"/>
  <c r="T840" i="1"/>
  <c r="T839" i="1"/>
  <c r="T831" i="1"/>
  <c r="T823" i="1"/>
  <c r="T815" i="1"/>
  <c r="T807" i="1"/>
  <c r="T799" i="1"/>
  <c r="T791" i="1"/>
  <c r="T783" i="1"/>
  <c r="T775" i="1"/>
  <c r="T767" i="1"/>
  <c r="T759" i="1"/>
  <c r="T751" i="1"/>
  <c r="T743" i="1"/>
  <c r="T735" i="1"/>
  <c r="T727" i="1"/>
  <c r="T1032" i="1"/>
  <c r="T951" i="1"/>
  <c r="T887" i="1"/>
  <c r="T836" i="1"/>
  <c r="T828" i="1"/>
  <c r="T820" i="1"/>
  <c r="T812" i="1"/>
  <c r="T804" i="1"/>
  <c r="T796" i="1"/>
  <c r="T788" i="1"/>
  <c r="T780" i="1"/>
  <c r="T772" i="1"/>
  <c r="T764" i="1"/>
  <c r="T756" i="1"/>
  <c r="T748" i="1"/>
  <c r="T740" i="1"/>
  <c r="T732" i="1"/>
  <c r="T724" i="1"/>
  <c r="T927" i="1"/>
  <c r="T863" i="1"/>
  <c r="T844" i="1"/>
  <c r="T833" i="1"/>
  <c r="T825" i="1"/>
  <c r="T817" i="1"/>
  <c r="T809" i="1"/>
  <c r="T801" i="1"/>
  <c r="T793" i="1"/>
  <c r="T785" i="1"/>
  <c r="T777" i="1"/>
  <c r="T769" i="1"/>
  <c r="T761" i="1"/>
  <c r="T753" i="1"/>
  <c r="T745" i="1"/>
  <c r="T737" i="1"/>
  <c r="T729" i="1"/>
  <c r="T721" i="1"/>
  <c r="T967" i="1"/>
  <c r="T903" i="1"/>
  <c r="T838" i="1"/>
  <c r="T830" i="1"/>
  <c r="T822" i="1"/>
  <c r="T814" i="1"/>
  <c r="T806" i="1"/>
  <c r="T798" i="1"/>
  <c r="T790" i="1"/>
  <c r="T782" i="1"/>
  <c r="T774" i="1"/>
  <c r="T766" i="1"/>
  <c r="T758" i="1"/>
  <c r="T750" i="1"/>
  <c r="T742" i="1"/>
  <c r="T734" i="1"/>
  <c r="T943" i="1"/>
  <c r="T879" i="1"/>
  <c r="T847" i="1"/>
  <c r="T835" i="1"/>
  <c r="T827" i="1"/>
  <c r="T819" i="1"/>
  <c r="T811" i="1"/>
  <c r="T803" i="1"/>
  <c r="T795" i="1"/>
  <c r="T787" i="1"/>
  <c r="T779" i="1"/>
  <c r="T771" i="1"/>
  <c r="T763" i="1"/>
  <c r="T755" i="1"/>
  <c r="T747" i="1"/>
  <c r="T739" i="1"/>
  <c r="T731" i="1"/>
  <c r="T919" i="1"/>
  <c r="T855" i="1"/>
  <c r="T848" i="1"/>
  <c r="T832" i="1"/>
  <c r="T824" i="1"/>
  <c r="T816" i="1"/>
  <c r="T808" i="1"/>
  <c r="T800" i="1"/>
  <c r="T792" i="1"/>
  <c r="T784" i="1"/>
  <c r="T776" i="1"/>
  <c r="T768" i="1"/>
  <c r="T760" i="1"/>
  <c r="T752" i="1"/>
  <c r="T744" i="1"/>
  <c r="T736" i="1"/>
  <c r="T728" i="1"/>
  <c r="T720" i="1"/>
  <c r="T959" i="1"/>
  <c r="T895" i="1"/>
  <c r="T837" i="1"/>
  <c r="T829" i="1"/>
  <c r="T821" i="1"/>
  <c r="T813" i="1"/>
  <c r="T805" i="1"/>
  <c r="T797" i="1"/>
  <c r="T789" i="1"/>
  <c r="T781" i="1"/>
  <c r="T773" i="1"/>
  <c r="T765" i="1"/>
  <c r="T757" i="1"/>
  <c r="T749" i="1"/>
  <c r="T741" i="1"/>
  <c r="T733" i="1"/>
  <c r="T725" i="1"/>
  <c r="T802" i="1"/>
  <c r="T738" i="1"/>
  <c r="T723" i="1"/>
  <c r="T715" i="1"/>
  <c r="T707" i="1"/>
  <c r="T699" i="1"/>
  <c r="T691" i="1"/>
  <c r="T683" i="1"/>
  <c r="T675" i="1"/>
  <c r="T667" i="1"/>
  <c r="T659" i="1"/>
  <c r="T651" i="1"/>
  <c r="T778" i="1"/>
  <c r="T719" i="1"/>
  <c r="T712" i="1"/>
  <c r="T704" i="1"/>
  <c r="T696" i="1"/>
  <c r="T688" i="1"/>
  <c r="T680" i="1"/>
  <c r="T672" i="1"/>
  <c r="T664" i="1"/>
  <c r="T656" i="1"/>
  <c r="T648" i="1"/>
  <c r="T640" i="1"/>
  <c r="T632" i="1"/>
  <c r="T624" i="1"/>
  <c r="T616" i="1"/>
  <c r="T608" i="1"/>
  <c r="T818" i="1"/>
  <c r="T754" i="1"/>
  <c r="T717" i="1"/>
  <c r="T709" i="1"/>
  <c r="T701" i="1"/>
  <c r="T693" i="1"/>
  <c r="T685" i="1"/>
  <c r="T677" i="1"/>
  <c r="T669" i="1"/>
  <c r="T661" i="1"/>
  <c r="T653" i="1"/>
  <c r="T645" i="1"/>
  <c r="T637" i="1"/>
  <c r="T629" i="1"/>
  <c r="T621" i="1"/>
  <c r="T613" i="1"/>
  <c r="T605" i="1"/>
  <c r="T597" i="1"/>
  <c r="T935" i="1"/>
  <c r="T794" i="1"/>
  <c r="T730" i="1"/>
  <c r="T718" i="1"/>
  <c r="T714" i="1"/>
  <c r="T706" i="1"/>
  <c r="T698" i="1"/>
  <c r="T690" i="1"/>
  <c r="T682" i="1"/>
  <c r="T674" i="1"/>
  <c r="T666" i="1"/>
  <c r="T658" i="1"/>
  <c r="T650" i="1"/>
  <c r="T834" i="1"/>
  <c r="T770" i="1"/>
  <c r="T711" i="1"/>
  <c r="T703" i="1"/>
  <c r="T695" i="1"/>
  <c r="T687" i="1"/>
  <c r="T679" i="1"/>
  <c r="T671" i="1"/>
  <c r="T663" i="1"/>
  <c r="T655" i="1"/>
  <c r="T647" i="1"/>
  <c r="T639" i="1"/>
  <c r="T631" i="1"/>
  <c r="T623" i="1"/>
  <c r="T810" i="1"/>
  <c r="T746" i="1"/>
  <c r="T726" i="1"/>
  <c r="T716" i="1"/>
  <c r="T708" i="1"/>
  <c r="T700" i="1"/>
  <c r="T692" i="1"/>
  <c r="T684" i="1"/>
  <c r="T676" i="1"/>
  <c r="T668" i="1"/>
  <c r="T660" i="1"/>
  <c r="T652" i="1"/>
  <c r="T644" i="1"/>
  <c r="T636" i="1"/>
  <c r="T628" i="1"/>
  <c r="T620" i="1"/>
  <c r="T612" i="1"/>
  <c r="T604" i="1"/>
  <c r="T871" i="1"/>
  <c r="T786" i="1"/>
  <c r="T713" i="1"/>
  <c r="T705" i="1"/>
  <c r="T697" i="1"/>
  <c r="T689" i="1"/>
  <c r="T681" i="1"/>
  <c r="T673" i="1"/>
  <c r="T665" i="1"/>
  <c r="T657" i="1"/>
  <c r="T649" i="1"/>
  <c r="T641" i="1"/>
  <c r="T633" i="1"/>
  <c r="T625" i="1"/>
  <c r="T617" i="1"/>
  <c r="T609" i="1"/>
  <c r="T601" i="1"/>
  <c r="T710" i="1"/>
  <c r="T642" i="1"/>
  <c r="T607" i="1"/>
  <c r="T595" i="1"/>
  <c r="T592" i="1"/>
  <c r="T584" i="1"/>
  <c r="T576" i="1"/>
  <c r="T568" i="1"/>
  <c r="T560" i="1"/>
  <c r="T552" i="1"/>
  <c r="T544" i="1"/>
  <c r="T536" i="1"/>
  <c r="T722" i="1"/>
  <c r="T686" i="1"/>
  <c r="T646" i="1"/>
  <c r="T643" i="1"/>
  <c r="T634" i="1"/>
  <c r="T606" i="1"/>
  <c r="T600" i="1"/>
  <c r="T589" i="1"/>
  <c r="T581" i="1"/>
  <c r="T573" i="1"/>
  <c r="T565" i="1"/>
  <c r="T557" i="1"/>
  <c r="T549" i="1"/>
  <c r="T541" i="1"/>
  <c r="T533" i="1"/>
  <c r="T525" i="1"/>
  <c r="T517" i="1"/>
  <c r="T509" i="1"/>
  <c r="T501" i="1"/>
  <c r="T493" i="1"/>
  <c r="T485" i="1"/>
  <c r="T477" i="1"/>
  <c r="T762" i="1"/>
  <c r="T662" i="1"/>
  <c r="T635" i="1"/>
  <c r="T626" i="1"/>
  <c r="T611" i="1"/>
  <c r="T596" i="1"/>
  <c r="T594" i="1"/>
  <c r="T586" i="1"/>
  <c r="T578" i="1"/>
  <c r="T570" i="1"/>
  <c r="T562" i="1"/>
  <c r="T554" i="1"/>
  <c r="T546" i="1"/>
  <c r="T538" i="1"/>
  <c r="T530" i="1"/>
  <c r="T522" i="1"/>
  <c r="T514" i="1"/>
  <c r="T506" i="1"/>
  <c r="T498" i="1"/>
  <c r="T490" i="1"/>
  <c r="T702" i="1"/>
  <c r="T627" i="1"/>
  <c r="T618" i="1"/>
  <c r="T610" i="1"/>
  <c r="T591" i="1"/>
  <c r="T583" i="1"/>
  <c r="T575" i="1"/>
  <c r="T567" i="1"/>
  <c r="T559" i="1"/>
  <c r="T551" i="1"/>
  <c r="T543" i="1"/>
  <c r="T535" i="1"/>
  <c r="T527" i="1"/>
  <c r="T678" i="1"/>
  <c r="T638" i="1"/>
  <c r="T619" i="1"/>
  <c r="T615" i="1"/>
  <c r="T588" i="1"/>
  <c r="T580" i="1"/>
  <c r="T572" i="1"/>
  <c r="T564" i="1"/>
  <c r="T556" i="1"/>
  <c r="T548" i="1"/>
  <c r="T540" i="1"/>
  <c r="T532" i="1"/>
  <c r="T524" i="1"/>
  <c r="T516" i="1"/>
  <c r="T508" i="1"/>
  <c r="T500" i="1"/>
  <c r="T654" i="1"/>
  <c r="T630" i="1"/>
  <c r="T614" i="1"/>
  <c r="T598" i="1"/>
  <c r="T593" i="1"/>
  <c r="T585" i="1"/>
  <c r="T577" i="1"/>
  <c r="T569" i="1"/>
  <c r="T561" i="1"/>
  <c r="T553" i="1"/>
  <c r="T545" i="1"/>
  <c r="T537" i="1"/>
  <c r="T529" i="1"/>
  <c r="T521" i="1"/>
  <c r="T513" i="1"/>
  <c r="T505" i="1"/>
  <c r="T497" i="1"/>
  <c r="T489" i="1"/>
  <c r="T481" i="1"/>
  <c r="T473" i="1"/>
  <c r="T694" i="1"/>
  <c r="T622" i="1"/>
  <c r="T603" i="1"/>
  <c r="T590" i="1"/>
  <c r="T582" i="1"/>
  <c r="T574" i="1"/>
  <c r="T566" i="1"/>
  <c r="T558" i="1"/>
  <c r="T550" i="1"/>
  <c r="T542" i="1"/>
  <c r="T534" i="1"/>
  <c r="T526" i="1"/>
  <c r="T518" i="1"/>
  <c r="T510" i="1"/>
  <c r="T502" i="1"/>
  <c r="T494" i="1"/>
  <c r="T599" i="1"/>
  <c r="T571" i="1"/>
  <c r="T499" i="1"/>
  <c r="T483" i="1"/>
  <c r="T474" i="1"/>
  <c r="T466" i="1"/>
  <c r="T458" i="1"/>
  <c r="T450" i="1"/>
  <c r="T442" i="1"/>
  <c r="T670" i="1"/>
  <c r="T547" i="1"/>
  <c r="T528" i="1"/>
  <c r="T487" i="1"/>
  <c r="T479" i="1"/>
  <c r="T471" i="1"/>
  <c r="T463" i="1"/>
  <c r="T455" i="1"/>
  <c r="T447" i="1"/>
  <c r="T587" i="1"/>
  <c r="T519" i="1"/>
  <c r="T491" i="1"/>
  <c r="T484" i="1"/>
  <c r="T475" i="1"/>
  <c r="T468" i="1"/>
  <c r="T460" i="1"/>
  <c r="T452" i="1"/>
  <c r="T602" i="1"/>
  <c r="T563" i="1"/>
  <c r="T520" i="1"/>
  <c r="T511" i="1"/>
  <c r="T480" i="1"/>
  <c r="T465" i="1"/>
  <c r="T457" i="1"/>
  <c r="T449" i="1"/>
  <c r="T441" i="1"/>
  <c r="T539" i="1"/>
  <c r="T512" i="1"/>
  <c r="T503" i="1"/>
  <c r="T476" i="1"/>
  <c r="T470" i="1"/>
  <c r="T462" i="1"/>
  <c r="T454" i="1"/>
  <c r="T446" i="1"/>
  <c r="T826" i="1"/>
  <c r="T555" i="1"/>
  <c r="T515" i="1"/>
  <c r="T496" i="1"/>
  <c r="T492" i="1"/>
  <c r="T488" i="1"/>
  <c r="T482" i="1"/>
  <c r="T464" i="1"/>
  <c r="T456" i="1"/>
  <c r="T448" i="1"/>
  <c r="T531" i="1"/>
  <c r="T507" i="1"/>
  <c r="T478" i="1"/>
  <c r="T472" i="1"/>
  <c r="T469" i="1"/>
  <c r="T461" i="1"/>
  <c r="T453" i="1"/>
  <c r="T445" i="1"/>
  <c r="T504" i="1"/>
  <c r="T495" i="1"/>
  <c r="T444" i="1"/>
  <c r="T440" i="1"/>
  <c r="T432" i="1"/>
  <c r="T424" i="1"/>
  <c r="T416" i="1"/>
  <c r="T408" i="1"/>
  <c r="T400" i="1"/>
  <c r="T392" i="1"/>
  <c r="T384" i="1"/>
  <c r="T376" i="1"/>
  <c r="T368" i="1"/>
  <c r="T360" i="1"/>
  <c r="T352" i="1"/>
  <c r="T344" i="1"/>
  <c r="T336" i="1"/>
  <c r="T328" i="1"/>
  <c r="T320" i="1"/>
  <c r="T312" i="1"/>
  <c r="T467" i="1"/>
  <c r="T437" i="1"/>
  <c r="T429" i="1"/>
  <c r="T421" i="1"/>
  <c r="T413" i="1"/>
  <c r="T405" i="1"/>
  <c r="T397" i="1"/>
  <c r="T389" i="1"/>
  <c r="T381" i="1"/>
  <c r="T373" i="1"/>
  <c r="T365" i="1"/>
  <c r="T357" i="1"/>
  <c r="T349" i="1"/>
  <c r="T341" i="1"/>
  <c r="T333" i="1"/>
  <c r="T325" i="1"/>
  <c r="T317" i="1"/>
  <c r="T309" i="1"/>
  <c r="T434" i="1"/>
  <c r="T426" i="1"/>
  <c r="T418" i="1"/>
  <c r="T410" i="1"/>
  <c r="T402" i="1"/>
  <c r="T394" i="1"/>
  <c r="T386" i="1"/>
  <c r="T378" i="1"/>
  <c r="T370" i="1"/>
  <c r="T362" i="1"/>
  <c r="T354" i="1"/>
  <c r="T346" i="1"/>
  <c r="T338" i="1"/>
  <c r="T330" i="1"/>
  <c r="T322" i="1"/>
  <c r="T314" i="1"/>
  <c r="T439" i="1"/>
  <c r="T431" i="1"/>
  <c r="T423" i="1"/>
  <c r="T415" i="1"/>
  <c r="T407" i="1"/>
  <c r="T399" i="1"/>
  <c r="T391" i="1"/>
  <c r="T383" i="1"/>
  <c r="T375" i="1"/>
  <c r="T367" i="1"/>
  <c r="T359" i="1"/>
  <c r="T351" i="1"/>
  <c r="T343" i="1"/>
  <c r="T335" i="1"/>
  <c r="T327" i="1"/>
  <c r="T319" i="1"/>
  <c r="T311" i="1"/>
  <c r="T579" i="1"/>
  <c r="T486" i="1"/>
  <c r="T459" i="1"/>
  <c r="T436" i="1"/>
  <c r="T428" i="1"/>
  <c r="T420" i="1"/>
  <c r="T412" i="1"/>
  <c r="T404" i="1"/>
  <c r="T396" i="1"/>
  <c r="T388" i="1"/>
  <c r="T380" i="1"/>
  <c r="T372" i="1"/>
  <c r="T364" i="1"/>
  <c r="T356" i="1"/>
  <c r="T348" i="1"/>
  <c r="T340" i="1"/>
  <c r="T332" i="1"/>
  <c r="T324" i="1"/>
  <c r="T316" i="1"/>
  <c r="T443" i="1"/>
  <c r="T433" i="1"/>
  <c r="T425" i="1"/>
  <c r="T417" i="1"/>
  <c r="T409" i="1"/>
  <c r="T401" i="1"/>
  <c r="T393" i="1"/>
  <c r="T385" i="1"/>
  <c r="T377" i="1"/>
  <c r="T369" i="1"/>
  <c r="T361" i="1"/>
  <c r="T353" i="1"/>
  <c r="T345" i="1"/>
  <c r="T337" i="1"/>
  <c r="T329" i="1"/>
  <c r="T321" i="1"/>
  <c r="T313" i="1"/>
  <c r="T438" i="1"/>
  <c r="T430" i="1"/>
  <c r="T422" i="1"/>
  <c r="T414" i="1"/>
  <c r="T406" i="1"/>
  <c r="T398" i="1"/>
  <c r="T390" i="1"/>
  <c r="T382" i="1"/>
  <c r="T374" i="1"/>
  <c r="T366" i="1"/>
  <c r="T358" i="1"/>
  <c r="T350" i="1"/>
  <c r="T342" i="1"/>
  <c r="T334" i="1"/>
  <c r="T326" i="1"/>
  <c r="T318" i="1"/>
  <c r="T310" i="1"/>
  <c r="T395" i="1"/>
  <c r="T331" i="1"/>
  <c r="T307" i="1"/>
  <c r="T303" i="1"/>
  <c r="T295" i="1"/>
  <c r="T287" i="1"/>
  <c r="T279" i="1"/>
  <c r="T271" i="1"/>
  <c r="T263" i="1"/>
  <c r="T255" i="1"/>
  <c r="T247" i="1"/>
  <c r="T239" i="1"/>
  <c r="T231" i="1"/>
  <c r="T223" i="1"/>
  <c r="T215" i="1"/>
  <c r="T207" i="1"/>
  <c r="T199" i="1"/>
  <c r="T191" i="1"/>
  <c r="T183" i="1"/>
  <c r="T523" i="1"/>
  <c r="T435" i="1"/>
  <c r="T371" i="1"/>
  <c r="T300" i="1"/>
  <c r="T292" i="1"/>
  <c r="T284" i="1"/>
  <c r="T276" i="1"/>
  <c r="T268" i="1"/>
  <c r="T260" i="1"/>
  <c r="T252" i="1"/>
  <c r="T244" i="1"/>
  <c r="T236" i="1"/>
  <c r="T411" i="1"/>
  <c r="T347" i="1"/>
  <c r="T305" i="1"/>
  <c r="T297" i="1"/>
  <c r="T289" i="1"/>
  <c r="T281" i="1"/>
  <c r="T273" i="1"/>
  <c r="T265" i="1"/>
  <c r="T257" i="1"/>
  <c r="T249" i="1"/>
  <c r="T241" i="1"/>
  <c r="T233" i="1"/>
  <c r="T225" i="1"/>
  <c r="T217" i="1"/>
  <c r="T209" i="1"/>
  <c r="T201" i="1"/>
  <c r="T193" i="1"/>
  <c r="T185" i="1"/>
  <c r="T387" i="1"/>
  <c r="T323" i="1"/>
  <c r="T302" i="1"/>
  <c r="T294" i="1"/>
  <c r="T286" i="1"/>
  <c r="T278" i="1"/>
  <c r="T270" i="1"/>
  <c r="T262" i="1"/>
  <c r="T254" i="1"/>
  <c r="T246" i="1"/>
  <c r="T238" i="1"/>
  <c r="T427" i="1"/>
  <c r="T363" i="1"/>
  <c r="T299" i="1"/>
  <c r="T291" i="1"/>
  <c r="T283" i="1"/>
  <c r="T275" i="1"/>
  <c r="T267" i="1"/>
  <c r="T259" i="1"/>
  <c r="T251" i="1"/>
  <c r="T243" i="1"/>
  <c r="T235" i="1"/>
  <c r="T227" i="1"/>
  <c r="T219" i="1"/>
  <c r="T211" i="1"/>
  <c r="T203" i="1"/>
  <c r="T195" i="1"/>
  <c r="T403" i="1"/>
  <c r="T339" i="1"/>
  <c r="T304" i="1"/>
  <c r="T296" i="1"/>
  <c r="T288" i="1"/>
  <c r="T280" i="1"/>
  <c r="T272" i="1"/>
  <c r="T264" i="1"/>
  <c r="T256" i="1"/>
  <c r="T248" i="1"/>
  <c r="T240" i="1"/>
  <c r="T232" i="1"/>
  <c r="T224" i="1"/>
  <c r="T216" i="1"/>
  <c r="T208" i="1"/>
  <c r="T200" i="1"/>
  <c r="T192" i="1"/>
  <c r="T419" i="1"/>
  <c r="T290" i="1"/>
  <c r="T258" i="1"/>
  <c r="T222" i="1"/>
  <c r="T206" i="1"/>
  <c r="T190" i="1"/>
  <c r="T184" i="1"/>
  <c r="T176" i="1"/>
  <c r="T168" i="1"/>
  <c r="T160" i="1"/>
  <c r="T152" i="1"/>
  <c r="T144" i="1"/>
  <c r="T136" i="1"/>
  <c r="T128" i="1"/>
  <c r="T120" i="1"/>
  <c r="T112" i="1"/>
  <c r="T104" i="1"/>
  <c r="T96" i="1"/>
  <c r="T293" i="1"/>
  <c r="T261" i="1"/>
  <c r="T221" i="1"/>
  <c r="T205" i="1"/>
  <c r="T189" i="1"/>
  <c r="T181" i="1"/>
  <c r="T173" i="1"/>
  <c r="T165" i="1"/>
  <c r="T157" i="1"/>
  <c r="T149" i="1"/>
  <c r="T141" i="1"/>
  <c r="T133" i="1"/>
  <c r="T125" i="1"/>
  <c r="T117" i="1"/>
  <c r="T109" i="1"/>
  <c r="T101" i="1"/>
  <c r="T93" i="1"/>
  <c r="T85" i="1"/>
  <c r="T77" i="1"/>
  <c r="T451" i="1"/>
  <c r="T298" i="1"/>
  <c r="T266" i="1"/>
  <c r="T234" i="1"/>
  <c r="T226" i="1"/>
  <c r="T210" i="1"/>
  <c r="T194" i="1"/>
  <c r="T178" i="1"/>
  <c r="T170" i="1"/>
  <c r="T162" i="1"/>
  <c r="T154" i="1"/>
  <c r="T146" i="1"/>
  <c r="T138" i="1"/>
  <c r="T130" i="1"/>
  <c r="T122" i="1"/>
  <c r="T114" i="1"/>
  <c r="T106" i="1"/>
  <c r="T98" i="1"/>
  <c r="T90" i="1"/>
  <c r="T82" i="1"/>
  <c r="T301" i="1"/>
  <c r="T269" i="1"/>
  <c r="T237" i="1"/>
  <c r="T220" i="1"/>
  <c r="T204" i="1"/>
  <c r="T188" i="1"/>
  <c r="T175" i="1"/>
  <c r="T167" i="1"/>
  <c r="T159" i="1"/>
  <c r="T151" i="1"/>
  <c r="T143" i="1"/>
  <c r="T135" i="1"/>
  <c r="T127" i="1"/>
  <c r="T119" i="1"/>
  <c r="T111" i="1"/>
  <c r="T103" i="1"/>
  <c r="T95" i="1"/>
  <c r="T87" i="1"/>
  <c r="T79" i="1"/>
  <c r="T306" i="1"/>
  <c r="T274" i="1"/>
  <c r="T242" i="1"/>
  <c r="T230" i="1"/>
  <c r="T214" i="1"/>
  <c r="T198" i="1"/>
  <c r="T186" i="1"/>
  <c r="T180" i="1"/>
  <c r="T172" i="1"/>
  <c r="T164" i="1"/>
  <c r="T156" i="1"/>
  <c r="T148" i="1"/>
  <c r="T140" i="1"/>
  <c r="T132" i="1"/>
  <c r="T124" i="1"/>
  <c r="T116" i="1"/>
  <c r="T108" i="1"/>
  <c r="T100" i="1"/>
  <c r="T92" i="1"/>
  <c r="T315" i="1"/>
  <c r="T308" i="1"/>
  <c r="T277" i="1"/>
  <c r="T245" i="1"/>
  <c r="T229" i="1"/>
  <c r="T213" i="1"/>
  <c r="T197" i="1"/>
  <c r="T187" i="1"/>
  <c r="T177" i="1"/>
  <c r="T169" i="1"/>
  <c r="T161" i="1"/>
  <c r="T153" i="1"/>
  <c r="T145" i="1"/>
  <c r="T137" i="1"/>
  <c r="T129" i="1"/>
  <c r="T121" i="1"/>
  <c r="T113" i="1"/>
  <c r="T105" i="1"/>
  <c r="T97" i="1"/>
  <c r="T89" i="1"/>
  <c r="T81" i="1"/>
  <c r="T355" i="1"/>
  <c r="T282" i="1"/>
  <c r="T250" i="1"/>
  <c r="T218" i="1"/>
  <c r="T202" i="1"/>
  <c r="T182" i="1"/>
  <c r="T174" i="1"/>
  <c r="T166" i="1"/>
  <c r="T158" i="1"/>
  <c r="T150" i="1"/>
  <c r="T142" i="1"/>
  <c r="T134" i="1"/>
  <c r="T126" i="1"/>
  <c r="T118" i="1"/>
  <c r="T110" i="1"/>
  <c r="T102" i="1"/>
  <c r="T94" i="1"/>
  <c r="T86" i="1"/>
  <c r="T253" i="1"/>
  <c r="T163" i="1"/>
  <c r="T99" i="1"/>
  <c r="T73" i="1"/>
  <c r="T65" i="1"/>
  <c r="T57" i="1"/>
  <c r="T49" i="1"/>
  <c r="T41" i="1"/>
  <c r="T33" i="1"/>
  <c r="T25" i="1"/>
  <c r="T17" i="1"/>
  <c r="T9" i="1"/>
  <c r="T1506" i="1" s="1"/>
  <c r="T228" i="1"/>
  <c r="T139" i="1"/>
  <c r="T78" i="1"/>
  <c r="T70" i="1"/>
  <c r="T62" i="1"/>
  <c r="T54" i="1"/>
  <c r="T46" i="1"/>
  <c r="T38" i="1"/>
  <c r="T30" i="1"/>
  <c r="T22" i="1"/>
  <c r="T14" i="1"/>
  <c r="T6" i="1"/>
  <c r="T379" i="1"/>
  <c r="T179" i="1"/>
  <c r="T115" i="1"/>
  <c r="T75" i="1"/>
  <c r="T67" i="1"/>
  <c r="T59" i="1"/>
  <c r="T51" i="1"/>
  <c r="T43" i="1"/>
  <c r="T35" i="1"/>
  <c r="T27" i="1"/>
  <c r="T19" i="1"/>
  <c r="T11" i="1"/>
  <c r="T155" i="1"/>
  <c r="T91" i="1"/>
  <c r="T88" i="1"/>
  <c r="T72" i="1"/>
  <c r="T64" i="1"/>
  <c r="T56" i="1"/>
  <c r="T48" i="1"/>
  <c r="T40" i="1"/>
  <c r="T32" i="1"/>
  <c r="T24" i="1"/>
  <c r="T16" i="1"/>
  <c r="T8" i="1"/>
  <c r="T212" i="1"/>
  <c r="T131" i="1"/>
  <c r="T80" i="1"/>
  <c r="T69" i="1"/>
  <c r="T61" i="1"/>
  <c r="T53" i="1"/>
  <c r="T45" i="1"/>
  <c r="T37" i="1"/>
  <c r="T29" i="1"/>
  <c r="T21" i="1"/>
  <c r="T13" i="1"/>
  <c r="T285" i="1"/>
  <c r="T171" i="1"/>
  <c r="T107" i="1"/>
  <c r="T74" i="1"/>
  <c r="T66" i="1"/>
  <c r="T58" i="1"/>
  <c r="T50" i="1"/>
  <c r="T42" i="1"/>
  <c r="T34" i="1"/>
  <c r="T26" i="1"/>
  <c r="T18" i="1"/>
  <c r="T10" i="1"/>
  <c r="T147" i="1"/>
  <c r="T83" i="1"/>
  <c r="T71" i="1"/>
  <c r="T63" i="1"/>
  <c r="T55" i="1"/>
  <c r="T47" i="1"/>
  <c r="T39" i="1"/>
  <c r="T31" i="1"/>
  <c r="T23" i="1"/>
  <c r="T15" i="1"/>
  <c r="T7" i="1"/>
  <c r="L36" i="1"/>
  <c r="T44" i="1"/>
  <c r="L68" i="1"/>
  <c r="T76" i="1"/>
  <c r="T123" i="1"/>
  <c r="P19" i="9"/>
  <c r="F29" i="4"/>
  <c r="J29" i="16"/>
  <c r="P19" i="2"/>
  <c r="P19" i="4"/>
  <c r="P19" i="12"/>
  <c r="I29" i="4"/>
  <c r="K29" i="5"/>
  <c r="M29" i="6"/>
  <c r="G29" i="7"/>
  <c r="O29" i="7"/>
  <c r="I29" i="8"/>
  <c r="K29" i="9"/>
  <c r="M29" i="10"/>
  <c r="G29" i="11"/>
  <c r="O29" i="11"/>
  <c r="J29" i="12"/>
  <c r="P19" i="22"/>
  <c r="I29" i="14"/>
  <c r="F29" i="15"/>
  <c r="N29" i="15"/>
  <c r="M29" i="16"/>
  <c r="J29" i="18"/>
  <c r="H29" i="19"/>
  <c r="H29" i="20"/>
  <c r="F29" i="21"/>
  <c r="N29" i="21"/>
  <c r="I29" i="22"/>
  <c r="I29" i="23"/>
  <c r="I29" i="24"/>
  <c r="N29" i="2"/>
  <c r="F29" i="8"/>
  <c r="G29" i="2"/>
  <c r="L29" i="2"/>
  <c r="H29" i="2"/>
  <c r="J29" i="4"/>
  <c r="L29" i="5"/>
  <c r="F29" i="6"/>
  <c r="N29" i="6"/>
  <c r="H29" i="7"/>
  <c r="J29" i="8"/>
  <c r="L29" i="9"/>
  <c r="F29" i="10"/>
  <c r="N29" i="10"/>
  <c r="H29" i="11"/>
  <c r="K29" i="12"/>
  <c r="P19" i="23"/>
  <c r="J29" i="14"/>
  <c r="G29" i="15"/>
  <c r="O29" i="15"/>
  <c r="F29" i="16"/>
  <c r="N29" i="16"/>
  <c r="K29" i="18"/>
  <c r="I29" i="19"/>
  <c r="I29" i="20"/>
  <c r="G29" i="21"/>
  <c r="O29" i="21"/>
  <c r="J29" i="22"/>
  <c r="J29" i="23"/>
  <c r="J29" i="24"/>
  <c r="L20" i="1"/>
  <c r="T28" i="1"/>
  <c r="T60" i="1"/>
  <c r="T84" i="1"/>
  <c r="J29" i="6"/>
  <c r="N29" i="8"/>
  <c r="F29" i="14"/>
  <c r="K29" i="15"/>
  <c r="G29" i="18"/>
  <c r="L29" i="12"/>
  <c r="P19" i="15"/>
  <c r="P19" i="24"/>
  <c r="K29" i="14"/>
  <c r="G29" i="16"/>
  <c r="O29" i="16"/>
  <c r="H29" i="21"/>
  <c r="T20" i="1"/>
  <c r="L78" i="1"/>
  <c r="T196" i="1"/>
  <c r="K29" i="19"/>
  <c r="K29" i="20"/>
  <c r="L29" i="22"/>
  <c r="L29" i="23"/>
  <c r="L29" i="24"/>
  <c r="M29" i="4"/>
  <c r="G29" i="5"/>
  <c r="O29" i="5"/>
  <c r="I29" i="6"/>
  <c r="K29" i="7"/>
  <c r="M29" i="8"/>
  <c r="G29" i="9"/>
  <c r="O29" i="9"/>
  <c r="I29" i="10"/>
  <c r="K29" i="11"/>
  <c r="F29" i="12"/>
  <c r="N29" i="12"/>
  <c r="P19" i="18"/>
  <c r="M29" i="14"/>
  <c r="J29" i="15"/>
  <c r="I29" i="16"/>
  <c r="F29" i="18"/>
  <c r="N29" i="18"/>
  <c r="L29" i="19"/>
  <c r="L29" i="20"/>
  <c r="J29" i="21"/>
  <c r="M29" i="22"/>
  <c r="M29" i="23"/>
  <c r="M29" i="24"/>
  <c r="F950" i="1"/>
  <c r="F942" i="1"/>
  <c r="F934" i="1"/>
  <c r="F926" i="1"/>
  <c r="F918" i="1"/>
  <c r="F910" i="1"/>
  <c r="F902" i="1"/>
  <c r="F894" i="1"/>
  <c r="F886" i="1"/>
  <c r="F878" i="1"/>
  <c r="F870" i="1"/>
  <c r="F862" i="1"/>
  <c r="F854" i="1"/>
  <c r="F846" i="1"/>
  <c r="F838" i="1"/>
  <c r="F830" i="1"/>
  <c r="F822" i="1"/>
  <c r="F814" i="1"/>
  <c r="F806" i="1"/>
  <c r="F798" i="1"/>
  <c r="F790" i="1"/>
  <c r="F782" i="1"/>
  <c r="F774" i="1"/>
  <c r="F766" i="1"/>
  <c r="F758" i="1"/>
  <c r="F750" i="1"/>
  <c r="F742" i="1"/>
  <c r="F734" i="1"/>
  <c r="F726" i="1"/>
  <c r="F718" i="1"/>
  <c r="F710" i="1"/>
  <c r="F702" i="1"/>
  <c r="F694" i="1"/>
  <c r="F686" i="1"/>
  <c r="F676" i="1"/>
  <c r="F665" i="1"/>
  <c r="F654" i="1"/>
  <c r="F644" i="1"/>
  <c r="F633" i="1"/>
  <c r="F622" i="1"/>
  <c r="F612" i="1"/>
  <c r="F601" i="1"/>
  <c r="F590" i="1"/>
  <c r="F580" i="1"/>
  <c r="F569" i="1"/>
  <c r="F558" i="1"/>
  <c r="F548" i="1"/>
  <c r="F537" i="1"/>
  <c r="F526" i="1"/>
  <c r="F516" i="1"/>
  <c r="F505" i="1"/>
  <c r="F494" i="1"/>
  <c r="F484" i="1"/>
  <c r="F473" i="1"/>
  <c r="F462" i="1"/>
  <c r="F452" i="1"/>
  <c r="F441" i="1"/>
  <c r="F430" i="1"/>
  <c r="F420" i="1"/>
  <c r="F409" i="1"/>
  <c r="F398" i="1"/>
  <c r="F388" i="1"/>
  <c r="F377" i="1"/>
  <c r="F366" i="1"/>
  <c r="F356" i="1"/>
  <c r="F345" i="1"/>
  <c r="F334" i="1"/>
  <c r="F324" i="1"/>
  <c r="F313" i="1"/>
  <c r="F302" i="1"/>
  <c r="F292" i="1"/>
  <c r="F281" i="1"/>
  <c r="F270" i="1"/>
  <c r="F260" i="1"/>
  <c r="F249" i="1"/>
  <c r="F238" i="1"/>
  <c r="F228" i="1"/>
  <c r="F217" i="1"/>
  <c r="F206" i="1"/>
  <c r="F196" i="1"/>
  <c r="F185" i="1"/>
  <c r="F174" i="1"/>
  <c r="F164" i="1"/>
  <c r="F153" i="1"/>
  <c r="F142" i="1"/>
  <c r="F132" i="1"/>
  <c r="F121" i="1"/>
  <c r="F101" i="1"/>
  <c r="F82" i="1"/>
  <c r="F61" i="1"/>
  <c r="F37" i="1"/>
  <c r="F10" i="1"/>
  <c r="M1503" i="1"/>
  <c r="M1495" i="1"/>
  <c r="M1487" i="1"/>
  <c r="M1500" i="1"/>
  <c r="M1492" i="1"/>
  <c r="M1484" i="1"/>
  <c r="M1505" i="1"/>
  <c r="M1497" i="1"/>
  <c r="M1489" i="1"/>
  <c r="M1481" i="1"/>
  <c r="M1502" i="1"/>
  <c r="M1494" i="1"/>
  <c r="M1486" i="1"/>
  <c r="M1499" i="1"/>
  <c r="M1491" i="1"/>
  <c r="M1483" i="1"/>
  <c r="M1501" i="1"/>
  <c r="M1493" i="1"/>
  <c r="M1485" i="1"/>
  <c r="M1490" i="1"/>
  <c r="M1480" i="1"/>
  <c r="M1472" i="1"/>
  <c r="M1464" i="1"/>
  <c r="M1488" i="1"/>
  <c r="M1477" i="1"/>
  <c r="M1469" i="1"/>
  <c r="M1461" i="1"/>
  <c r="M1498" i="1"/>
  <c r="M1496" i="1"/>
  <c r="M1479" i="1"/>
  <c r="M1471" i="1"/>
  <c r="M1504" i="1"/>
  <c r="M1473" i="1"/>
  <c r="M1465" i="1"/>
  <c r="M1457" i="1"/>
  <c r="M1470" i="1"/>
  <c r="M1456" i="1"/>
  <c r="M1475" i="1"/>
  <c r="M1466" i="1"/>
  <c r="M1452" i="1"/>
  <c r="M1444" i="1"/>
  <c r="M1474" i="1"/>
  <c r="M1462" i="1"/>
  <c r="M1449" i="1"/>
  <c r="M1468" i="1"/>
  <c r="M1458" i="1"/>
  <c r="M1478" i="1"/>
  <c r="M1454" i="1"/>
  <c r="M1451" i="1"/>
  <c r="M1443" i="1"/>
  <c r="M1482" i="1"/>
  <c r="M1467" i="1"/>
  <c r="M1455" i="1"/>
  <c r="M1453" i="1"/>
  <c r="M1445" i="1"/>
  <c r="M1437" i="1"/>
  <c r="M1476" i="1"/>
  <c r="M1431" i="1"/>
  <c r="M1423" i="1"/>
  <c r="M1463" i="1"/>
  <c r="M1447" i="1"/>
  <c r="M1436" i="1"/>
  <c r="M1428" i="1"/>
  <c r="M1420" i="1"/>
  <c r="M1446" i="1"/>
  <c r="M1433" i="1"/>
  <c r="M1425" i="1"/>
  <c r="M1441" i="1"/>
  <c r="M1438" i="1"/>
  <c r="M1430" i="1"/>
  <c r="M1422" i="1"/>
  <c r="M1414" i="1"/>
  <c r="M1460" i="1"/>
  <c r="M1450" i="1"/>
  <c r="M1435" i="1"/>
  <c r="M1427" i="1"/>
  <c r="M1419" i="1"/>
  <c r="M1418" i="1"/>
  <c r="M1406" i="1"/>
  <c r="M1398" i="1"/>
  <c r="M1448" i="1"/>
  <c r="M1442" i="1"/>
  <c r="M1429" i="1"/>
  <c r="M1411" i="1"/>
  <c r="M1403" i="1"/>
  <c r="M1395" i="1"/>
  <c r="M1440" i="1"/>
  <c r="M1421" i="1"/>
  <c r="M1408" i="1"/>
  <c r="M1400" i="1"/>
  <c r="M1432" i="1"/>
  <c r="M1415" i="1"/>
  <c r="M1413" i="1"/>
  <c r="M1405" i="1"/>
  <c r="M1397" i="1"/>
  <c r="M1424" i="1"/>
  <c r="M1416" i="1"/>
  <c r="M1410" i="1"/>
  <c r="M1402" i="1"/>
  <c r="M1434" i="1"/>
  <c r="M1401" i="1"/>
  <c r="M1389" i="1"/>
  <c r="M1381" i="1"/>
  <c r="M1373" i="1"/>
  <c r="M1412" i="1"/>
  <c r="M1386" i="1"/>
  <c r="M1378" i="1"/>
  <c r="M1404" i="1"/>
  <c r="M1391" i="1"/>
  <c r="M1383" i="1"/>
  <c r="M1375" i="1"/>
  <c r="M1417" i="1"/>
  <c r="M1396" i="1"/>
  <c r="M1388" i="1"/>
  <c r="M1380" i="1"/>
  <c r="M1372" i="1"/>
  <c r="M1459" i="1"/>
  <c r="M1439" i="1"/>
  <c r="M1407" i="1"/>
  <c r="M1393" i="1"/>
  <c r="M1385" i="1"/>
  <c r="M1377" i="1"/>
  <c r="M1382" i="1"/>
  <c r="M1370" i="1"/>
  <c r="M1362" i="1"/>
  <c r="M1354" i="1"/>
  <c r="M1346" i="1"/>
  <c r="M1338" i="1"/>
  <c r="M1330" i="1"/>
  <c r="M1322" i="1"/>
  <c r="M1314" i="1"/>
  <c r="M1392" i="1"/>
  <c r="M1364" i="1"/>
  <c r="M1356" i="1"/>
  <c r="M1348" i="1"/>
  <c r="M1340" i="1"/>
  <c r="M1332" i="1"/>
  <c r="M1324" i="1"/>
  <c r="M1316" i="1"/>
  <c r="M1384" i="1"/>
  <c r="M1369" i="1"/>
  <c r="M1361" i="1"/>
  <c r="M1353" i="1"/>
  <c r="M1345" i="1"/>
  <c r="M1337" i="1"/>
  <c r="M1329" i="1"/>
  <c r="M1374" i="1"/>
  <c r="M1363" i="1"/>
  <c r="M1359" i="1"/>
  <c r="M1357" i="1"/>
  <c r="M1390" i="1"/>
  <c r="M1367" i="1"/>
  <c r="M1365" i="1"/>
  <c r="M1342" i="1"/>
  <c r="M1336" i="1"/>
  <c r="M1317" i="1"/>
  <c r="M1311" i="1"/>
  <c r="M1303" i="1"/>
  <c r="M1295" i="1"/>
  <c r="M1287" i="1"/>
  <c r="M1379" i="1"/>
  <c r="M1350" i="1"/>
  <c r="M1344" i="1"/>
  <c r="M1371" i="1"/>
  <c r="M1358" i="1"/>
  <c r="M1352" i="1"/>
  <c r="M1323" i="1"/>
  <c r="M1313" i="1"/>
  <c r="M1305" i="1"/>
  <c r="M1297" i="1"/>
  <c r="M1289" i="1"/>
  <c r="M1366" i="1"/>
  <c r="M1360" i="1"/>
  <c r="M1331" i="1"/>
  <c r="M1327" i="1"/>
  <c r="M1325" i="1"/>
  <c r="M1319" i="1"/>
  <c r="M1355" i="1"/>
  <c r="M1394" i="1"/>
  <c r="M1333" i="1"/>
  <c r="M1312" i="1"/>
  <c r="M1310" i="1"/>
  <c r="M1296" i="1"/>
  <c r="M1277" i="1"/>
  <c r="M1269" i="1"/>
  <c r="M1261" i="1"/>
  <c r="M1253" i="1"/>
  <c r="M1245" i="1"/>
  <c r="M1237" i="1"/>
  <c r="M1426" i="1"/>
  <c r="M1351" i="1"/>
  <c r="M1335" i="1"/>
  <c r="M1334" i="1"/>
  <c r="M1349" i="1"/>
  <c r="M1347" i="1"/>
  <c r="M1306" i="1"/>
  <c r="M1302" i="1"/>
  <c r="M1288" i="1"/>
  <c r="M1285" i="1"/>
  <c r="M1284" i="1"/>
  <c r="M1279" i="1"/>
  <c r="M1271" i="1"/>
  <c r="M1263" i="1"/>
  <c r="M1255" i="1"/>
  <c r="M1247" i="1"/>
  <c r="M1239" i="1"/>
  <c r="M1387" i="1"/>
  <c r="M1307" i="1"/>
  <c r="M1293" i="1"/>
  <c r="M1283" i="1"/>
  <c r="M1276" i="1"/>
  <c r="M1399" i="1"/>
  <c r="M1368" i="1"/>
  <c r="M1343" i="1"/>
  <c r="M1326" i="1"/>
  <c r="M1321" i="1"/>
  <c r="M1298" i="1"/>
  <c r="M1294" i="1"/>
  <c r="M1409" i="1"/>
  <c r="M1278" i="1"/>
  <c r="M1274" i="1"/>
  <c r="M1272" i="1"/>
  <c r="M1262" i="1"/>
  <c r="M1248" i="1"/>
  <c r="M1244" i="1"/>
  <c r="M1232" i="1"/>
  <c r="M1224" i="1"/>
  <c r="M1304" i="1"/>
  <c r="M1286" i="1"/>
  <c r="M1280" i="1"/>
  <c r="M1267" i="1"/>
  <c r="M1258" i="1"/>
  <c r="M1249" i="1"/>
  <c r="M1229" i="1"/>
  <c r="M1376" i="1"/>
  <c r="M1292" i="1"/>
  <c r="M1282" i="1"/>
  <c r="M1268" i="1"/>
  <c r="M1254" i="1"/>
  <c r="M1240" i="1"/>
  <c r="M1234" i="1"/>
  <c r="M1226" i="1"/>
  <c r="M1218" i="1"/>
  <c r="M1315" i="1"/>
  <c r="M1291" i="1"/>
  <c r="M1273" i="1"/>
  <c r="M1259" i="1"/>
  <c r="M1250" i="1"/>
  <c r="M1241" i="1"/>
  <c r="M1231" i="1"/>
  <c r="M1328" i="1"/>
  <c r="M1320" i="1"/>
  <c r="M1308" i="1"/>
  <c r="M1299" i="1"/>
  <c r="M1290" i="1"/>
  <c r="M1281" i="1"/>
  <c r="M1275" i="1"/>
  <c r="M1264" i="1"/>
  <c r="M1260" i="1"/>
  <c r="M1246" i="1"/>
  <c r="M1236" i="1"/>
  <c r="M1228" i="1"/>
  <c r="M1318" i="1"/>
  <c r="M1301" i="1"/>
  <c r="M1212" i="1"/>
  <c r="M1204" i="1"/>
  <c r="M1196" i="1"/>
  <c r="M1188" i="1"/>
  <c r="M1180" i="1"/>
  <c r="M1252" i="1"/>
  <c r="M1227" i="1"/>
  <c r="M1219" i="1"/>
  <c r="M1217" i="1"/>
  <c r="M1209" i="1"/>
  <c r="M1201" i="1"/>
  <c r="M1193" i="1"/>
  <c r="M1185" i="1"/>
  <c r="M1177" i="1"/>
  <c r="M1341" i="1"/>
  <c r="M1309" i="1"/>
  <c r="M1300" i="1"/>
  <c r="M1270" i="1"/>
  <c r="M1243" i="1"/>
  <c r="M1230" i="1"/>
  <c r="M1220" i="1"/>
  <c r="M1214" i="1"/>
  <c r="M1206" i="1"/>
  <c r="M1198" i="1"/>
  <c r="M1190" i="1"/>
  <c r="M1182" i="1"/>
  <c r="M1265" i="1"/>
  <c r="M1225" i="1"/>
  <c r="M1211" i="1"/>
  <c r="M1203" i="1"/>
  <c r="M1195" i="1"/>
  <c r="M1187" i="1"/>
  <c r="M1179" i="1"/>
  <c r="M1339" i="1"/>
  <c r="M1256" i="1"/>
  <c r="M1238" i="1"/>
  <c r="M1233" i="1"/>
  <c r="M1221" i="1"/>
  <c r="M1216" i="1"/>
  <c r="M1208" i="1"/>
  <c r="M1200" i="1"/>
  <c r="M1192" i="1"/>
  <c r="M1184" i="1"/>
  <c r="M1176" i="1"/>
  <c r="M1251" i="1"/>
  <c r="M1199" i="1"/>
  <c r="M1171" i="1"/>
  <c r="M1163" i="1"/>
  <c r="M1155" i="1"/>
  <c r="M1147" i="1"/>
  <c r="M1139" i="1"/>
  <c r="M1210" i="1"/>
  <c r="M1191" i="1"/>
  <c r="M1168" i="1"/>
  <c r="M1160" i="1"/>
  <c r="M1152" i="1"/>
  <c r="M1144" i="1"/>
  <c r="M1136" i="1"/>
  <c r="M1128" i="1"/>
  <c r="M1266" i="1"/>
  <c r="M1202" i="1"/>
  <c r="M1183" i="1"/>
  <c r="M1173" i="1"/>
  <c r="M1165" i="1"/>
  <c r="M1157" i="1"/>
  <c r="M1149" i="1"/>
  <c r="M1141" i="1"/>
  <c r="M1222" i="1"/>
  <c r="M1213" i="1"/>
  <c r="M1194" i="1"/>
  <c r="M1170" i="1"/>
  <c r="M1162" i="1"/>
  <c r="M1154" i="1"/>
  <c r="M1146" i="1"/>
  <c r="M1138" i="1"/>
  <c r="M1130" i="1"/>
  <c r="M1242" i="1"/>
  <c r="M1235" i="1"/>
  <c r="M1205" i="1"/>
  <c r="M1186" i="1"/>
  <c r="M1175" i="1"/>
  <c r="M1167" i="1"/>
  <c r="M1159" i="1"/>
  <c r="M1151" i="1"/>
  <c r="M1143" i="1"/>
  <c r="M1197" i="1"/>
  <c r="M1178" i="1"/>
  <c r="M1172" i="1"/>
  <c r="M1164" i="1"/>
  <c r="M1156" i="1"/>
  <c r="M1148" i="1"/>
  <c r="M1140" i="1"/>
  <c r="M1132" i="1"/>
  <c r="M1257" i="1"/>
  <c r="M1223" i="1"/>
  <c r="M1215" i="1"/>
  <c r="M1189" i="1"/>
  <c r="M1169" i="1"/>
  <c r="M1161" i="1"/>
  <c r="M1153" i="1"/>
  <c r="M1145" i="1"/>
  <c r="M1137" i="1"/>
  <c r="M1126" i="1"/>
  <c r="M1119" i="1"/>
  <c r="M1111" i="1"/>
  <c r="M1103" i="1"/>
  <c r="M1158" i="1"/>
  <c r="M1134" i="1"/>
  <c r="M1127" i="1"/>
  <c r="M1116" i="1"/>
  <c r="M1108" i="1"/>
  <c r="M1181" i="1"/>
  <c r="M1121" i="1"/>
  <c r="M1113" i="1"/>
  <c r="M1207" i="1"/>
  <c r="M1174" i="1"/>
  <c r="M1135" i="1"/>
  <c r="M1133" i="1"/>
  <c r="M1118" i="1"/>
  <c r="M1110" i="1"/>
  <c r="M1102" i="1"/>
  <c r="M1129" i="1"/>
  <c r="M1120" i="1"/>
  <c r="M1112" i="1"/>
  <c r="M1166" i="1"/>
  <c r="M1131" i="1"/>
  <c r="M1125" i="1"/>
  <c r="M1117" i="1"/>
  <c r="M1109" i="1"/>
  <c r="M1106" i="1"/>
  <c r="M1095" i="1"/>
  <c r="M1087" i="1"/>
  <c r="M1079" i="1"/>
  <c r="M1071" i="1"/>
  <c r="M1063" i="1"/>
  <c r="M1055" i="1"/>
  <c r="M1047" i="1"/>
  <c r="M1150" i="1"/>
  <c r="M1092" i="1"/>
  <c r="M1084" i="1"/>
  <c r="M1076" i="1"/>
  <c r="M1068" i="1"/>
  <c r="M1060" i="1"/>
  <c r="M1052" i="1"/>
  <c r="M1044" i="1"/>
  <c r="M1114" i="1"/>
  <c r="M1100" i="1"/>
  <c r="M1097" i="1"/>
  <c r="M1089" i="1"/>
  <c r="M1081" i="1"/>
  <c r="M1073" i="1"/>
  <c r="M1065" i="1"/>
  <c r="M1057" i="1"/>
  <c r="M1049" i="1"/>
  <c r="M1124" i="1"/>
  <c r="M1107" i="1"/>
  <c r="M1104" i="1"/>
  <c r="M1094" i="1"/>
  <c r="M1086" i="1"/>
  <c r="M1078" i="1"/>
  <c r="M1070" i="1"/>
  <c r="M1062" i="1"/>
  <c r="M1054" i="1"/>
  <c r="M1046" i="1"/>
  <c r="M1122" i="1"/>
  <c r="M1101" i="1"/>
  <c r="M1099" i="1"/>
  <c r="M1091" i="1"/>
  <c r="M1083" i="1"/>
  <c r="M1075" i="1"/>
  <c r="M1067" i="1"/>
  <c r="M1059" i="1"/>
  <c r="M1051" i="1"/>
  <c r="M1043" i="1"/>
  <c r="M1115" i="1"/>
  <c r="M1096" i="1"/>
  <c r="M1088" i="1"/>
  <c r="M1080" i="1"/>
  <c r="M1072" i="1"/>
  <c r="M1064" i="1"/>
  <c r="M1056" i="1"/>
  <c r="M1048" i="1"/>
  <c r="M1142" i="1"/>
  <c r="M1093" i="1"/>
  <c r="M1085" i="1"/>
  <c r="M1077" i="1"/>
  <c r="M1069" i="1"/>
  <c r="M1061" i="1"/>
  <c r="M1053" i="1"/>
  <c r="M1045" i="1"/>
  <c r="M1123" i="1"/>
  <c r="M1105" i="1"/>
  <c r="M1098" i="1"/>
  <c r="M1090" i="1"/>
  <c r="M1042" i="1"/>
  <c r="M1034" i="1"/>
  <c r="M1026" i="1"/>
  <c r="M1018" i="1"/>
  <c r="M1010" i="1"/>
  <c r="M1002" i="1"/>
  <c r="M994" i="1"/>
  <c r="M986" i="1"/>
  <c r="M978" i="1"/>
  <c r="M1082" i="1"/>
  <c r="M1039" i="1"/>
  <c r="M1031" i="1"/>
  <c r="M1023" i="1"/>
  <c r="M1015" i="1"/>
  <c r="M1007" i="1"/>
  <c r="M999" i="1"/>
  <c r="M991" i="1"/>
  <c r="M983" i="1"/>
  <c r="M975" i="1"/>
  <c r="M1058" i="1"/>
  <c r="M1036" i="1"/>
  <c r="M1028" i="1"/>
  <c r="M1020" i="1"/>
  <c r="M1012" i="1"/>
  <c r="M1004" i="1"/>
  <c r="M996" i="1"/>
  <c r="M988" i="1"/>
  <c r="M980" i="1"/>
  <c r="M1033" i="1"/>
  <c r="M1025" i="1"/>
  <c r="M1017" i="1"/>
  <c r="M1009" i="1"/>
  <c r="M1001" i="1"/>
  <c r="M993" i="1"/>
  <c r="M985" i="1"/>
  <c r="M977" i="1"/>
  <c r="M1074" i="1"/>
  <c r="M1038" i="1"/>
  <c r="M1030" i="1"/>
  <c r="M1022" i="1"/>
  <c r="M1014" i="1"/>
  <c r="M1006" i="1"/>
  <c r="M998" i="1"/>
  <c r="M990" i="1"/>
  <c r="M982" i="1"/>
  <c r="M1050" i="1"/>
  <c r="M1041" i="1"/>
  <c r="M1035" i="1"/>
  <c r="M1027" i="1"/>
  <c r="M1019" i="1"/>
  <c r="M1011" i="1"/>
  <c r="M1003" i="1"/>
  <c r="M995" i="1"/>
  <c r="M987" i="1"/>
  <c r="M979" i="1"/>
  <c r="M1040" i="1"/>
  <c r="M1032" i="1"/>
  <c r="M1024" i="1"/>
  <c r="M1016" i="1"/>
  <c r="M1008" i="1"/>
  <c r="M1000" i="1"/>
  <c r="M992" i="1"/>
  <c r="M984" i="1"/>
  <c r="M976" i="1"/>
  <c r="M1005" i="1"/>
  <c r="M969" i="1"/>
  <c r="M961" i="1"/>
  <c r="M953" i="1"/>
  <c r="M945" i="1"/>
  <c r="M937" i="1"/>
  <c r="M929" i="1"/>
  <c r="M921" i="1"/>
  <c r="M913" i="1"/>
  <c r="M905" i="1"/>
  <c r="M897" i="1"/>
  <c r="M889" i="1"/>
  <c r="M881" i="1"/>
  <c r="M873" i="1"/>
  <c r="M865" i="1"/>
  <c r="M857" i="1"/>
  <c r="M849" i="1"/>
  <c r="M981" i="1"/>
  <c r="M974" i="1"/>
  <c r="M966" i="1"/>
  <c r="M958" i="1"/>
  <c r="M950" i="1"/>
  <c r="M942" i="1"/>
  <c r="M934" i="1"/>
  <c r="M926" i="1"/>
  <c r="M918" i="1"/>
  <c r="M910" i="1"/>
  <c r="M902" i="1"/>
  <c r="M894" i="1"/>
  <c r="M886" i="1"/>
  <c r="M878" i="1"/>
  <c r="M870" i="1"/>
  <c r="M862" i="1"/>
  <c r="M854" i="1"/>
  <c r="M846" i="1"/>
  <c r="M1021" i="1"/>
  <c r="M971" i="1"/>
  <c r="M963" i="1"/>
  <c r="M955" i="1"/>
  <c r="M947" i="1"/>
  <c r="M939" i="1"/>
  <c r="M931" i="1"/>
  <c r="M923" i="1"/>
  <c r="M915" i="1"/>
  <c r="M907" i="1"/>
  <c r="M899" i="1"/>
  <c r="M891" i="1"/>
  <c r="M883" i="1"/>
  <c r="M875" i="1"/>
  <c r="M867" i="1"/>
  <c r="M859" i="1"/>
  <c r="M851" i="1"/>
  <c r="M843" i="1"/>
  <c r="M1066" i="1"/>
  <c r="M997" i="1"/>
  <c r="M968" i="1"/>
  <c r="M960" i="1"/>
  <c r="M952" i="1"/>
  <c r="M944" i="1"/>
  <c r="M936" i="1"/>
  <c r="M928" i="1"/>
  <c r="M920" i="1"/>
  <c r="M912" i="1"/>
  <c r="M904" i="1"/>
  <c r="M896" i="1"/>
  <c r="M888" i="1"/>
  <c r="M880" i="1"/>
  <c r="M872" i="1"/>
  <c r="M864" i="1"/>
  <c r="M856" i="1"/>
  <c r="M848" i="1"/>
  <c r="M1037" i="1"/>
  <c r="M973" i="1"/>
  <c r="M965" i="1"/>
  <c r="M957" i="1"/>
  <c r="M949" i="1"/>
  <c r="M941" i="1"/>
  <c r="M933" i="1"/>
  <c r="M925" i="1"/>
  <c r="M917" i="1"/>
  <c r="M909" i="1"/>
  <c r="M901" i="1"/>
  <c r="M893" i="1"/>
  <c r="M885" i="1"/>
  <c r="M877" i="1"/>
  <c r="M869" i="1"/>
  <c r="M861" i="1"/>
  <c r="M1013" i="1"/>
  <c r="M970" i="1"/>
  <c r="M962" i="1"/>
  <c r="M954" i="1"/>
  <c r="M946" i="1"/>
  <c r="M938" i="1"/>
  <c r="M930" i="1"/>
  <c r="M922" i="1"/>
  <c r="M914" i="1"/>
  <c r="M906" i="1"/>
  <c r="M898" i="1"/>
  <c r="M890" i="1"/>
  <c r="M882" i="1"/>
  <c r="M874" i="1"/>
  <c r="M866" i="1"/>
  <c r="M858" i="1"/>
  <c r="M850" i="1"/>
  <c r="M842" i="1"/>
  <c r="M989" i="1"/>
  <c r="M967" i="1"/>
  <c r="M959" i="1"/>
  <c r="M951" i="1"/>
  <c r="M943" i="1"/>
  <c r="M935" i="1"/>
  <c r="M927" i="1"/>
  <c r="M919" i="1"/>
  <c r="M911" i="1"/>
  <c r="M903" i="1"/>
  <c r="M895" i="1"/>
  <c r="M887" i="1"/>
  <c r="M879" i="1"/>
  <c r="M871" i="1"/>
  <c r="M863" i="1"/>
  <c r="M855" i="1"/>
  <c r="M847" i="1"/>
  <c r="M972" i="1"/>
  <c r="M908" i="1"/>
  <c r="M836" i="1"/>
  <c r="M828" i="1"/>
  <c r="M820" i="1"/>
  <c r="M812" i="1"/>
  <c r="M804" i="1"/>
  <c r="M796" i="1"/>
  <c r="M788" i="1"/>
  <c r="M780" i="1"/>
  <c r="M772" i="1"/>
  <c r="M764" i="1"/>
  <c r="M756" i="1"/>
  <c r="M748" i="1"/>
  <c r="M740" i="1"/>
  <c r="M732" i="1"/>
  <c r="M724" i="1"/>
  <c r="M948" i="1"/>
  <c r="M884" i="1"/>
  <c r="M833" i="1"/>
  <c r="M825" i="1"/>
  <c r="M817" i="1"/>
  <c r="M809" i="1"/>
  <c r="M801" i="1"/>
  <c r="M793" i="1"/>
  <c r="M785" i="1"/>
  <c r="M777" i="1"/>
  <c r="M769" i="1"/>
  <c r="M761" i="1"/>
  <c r="M753" i="1"/>
  <c r="M745" i="1"/>
  <c r="M737" i="1"/>
  <c r="M729" i="1"/>
  <c r="M721" i="1"/>
  <c r="M1029" i="1"/>
  <c r="M924" i="1"/>
  <c r="M860" i="1"/>
  <c r="M841" i="1"/>
  <c r="M838" i="1"/>
  <c r="M830" i="1"/>
  <c r="M822" i="1"/>
  <c r="M814" i="1"/>
  <c r="M806" i="1"/>
  <c r="M798" i="1"/>
  <c r="M790" i="1"/>
  <c r="M782" i="1"/>
  <c r="M774" i="1"/>
  <c r="M766" i="1"/>
  <c r="M758" i="1"/>
  <c r="M750" i="1"/>
  <c r="M742" i="1"/>
  <c r="M734" i="1"/>
  <c r="M726" i="1"/>
  <c r="M964" i="1"/>
  <c r="M900" i="1"/>
  <c r="M852" i="1"/>
  <c r="M835" i="1"/>
  <c r="M827" i="1"/>
  <c r="M819" i="1"/>
  <c r="M811" i="1"/>
  <c r="M803" i="1"/>
  <c r="M795" i="1"/>
  <c r="M787" i="1"/>
  <c r="M779" i="1"/>
  <c r="M771" i="1"/>
  <c r="M763" i="1"/>
  <c r="M755" i="1"/>
  <c r="M747" i="1"/>
  <c r="M739" i="1"/>
  <c r="M731" i="1"/>
  <c r="M940" i="1"/>
  <c r="M876" i="1"/>
  <c r="M844" i="1"/>
  <c r="M840" i="1"/>
  <c r="M832" i="1"/>
  <c r="M824" i="1"/>
  <c r="M816" i="1"/>
  <c r="M808" i="1"/>
  <c r="M800" i="1"/>
  <c r="M792" i="1"/>
  <c r="M784" i="1"/>
  <c r="M776" i="1"/>
  <c r="M768" i="1"/>
  <c r="M760" i="1"/>
  <c r="M752" i="1"/>
  <c r="M744" i="1"/>
  <c r="M736" i="1"/>
  <c r="M728" i="1"/>
  <c r="M916" i="1"/>
  <c r="M845" i="1"/>
  <c r="M837" i="1"/>
  <c r="M829" i="1"/>
  <c r="M821" i="1"/>
  <c r="M813" i="1"/>
  <c r="M805" i="1"/>
  <c r="M797" i="1"/>
  <c r="M789" i="1"/>
  <c r="M781" i="1"/>
  <c r="M773" i="1"/>
  <c r="M765" i="1"/>
  <c r="M757" i="1"/>
  <c r="M749" i="1"/>
  <c r="M741" i="1"/>
  <c r="M733" i="1"/>
  <c r="M725" i="1"/>
  <c r="M956" i="1"/>
  <c r="M892" i="1"/>
  <c r="M853" i="1"/>
  <c r="M834" i="1"/>
  <c r="M826" i="1"/>
  <c r="M818" i="1"/>
  <c r="M810" i="1"/>
  <c r="M802" i="1"/>
  <c r="M794" i="1"/>
  <c r="M786" i="1"/>
  <c r="M778" i="1"/>
  <c r="M770" i="1"/>
  <c r="M762" i="1"/>
  <c r="M754" i="1"/>
  <c r="M746" i="1"/>
  <c r="M738" i="1"/>
  <c r="M730" i="1"/>
  <c r="M722" i="1"/>
  <c r="M799" i="1"/>
  <c r="M735" i="1"/>
  <c r="M718" i="1"/>
  <c r="M712" i="1"/>
  <c r="M704" i="1"/>
  <c r="M696" i="1"/>
  <c r="M688" i="1"/>
  <c r="M680" i="1"/>
  <c r="M672" i="1"/>
  <c r="M664" i="1"/>
  <c r="M656" i="1"/>
  <c r="M648" i="1"/>
  <c r="M839" i="1"/>
  <c r="M775" i="1"/>
  <c r="M717" i="1"/>
  <c r="M709" i="1"/>
  <c r="M701" i="1"/>
  <c r="M693" i="1"/>
  <c r="M685" i="1"/>
  <c r="M677" i="1"/>
  <c r="M669" i="1"/>
  <c r="M661" i="1"/>
  <c r="M653" i="1"/>
  <c r="M645" i="1"/>
  <c r="M637" i="1"/>
  <c r="M629" i="1"/>
  <c r="M621" i="1"/>
  <c r="M613" i="1"/>
  <c r="M605" i="1"/>
  <c r="M815" i="1"/>
  <c r="M751" i="1"/>
  <c r="M727" i="1"/>
  <c r="M723" i="1"/>
  <c r="M714" i="1"/>
  <c r="M706" i="1"/>
  <c r="M698" i="1"/>
  <c r="M690" i="1"/>
  <c r="M682" i="1"/>
  <c r="M674" i="1"/>
  <c r="M666" i="1"/>
  <c r="M658" i="1"/>
  <c r="M650" i="1"/>
  <c r="M642" i="1"/>
  <c r="M634" i="1"/>
  <c r="M626" i="1"/>
  <c r="M618" i="1"/>
  <c r="M610" i="1"/>
  <c r="M602" i="1"/>
  <c r="M791" i="1"/>
  <c r="M720" i="1"/>
  <c r="M711" i="1"/>
  <c r="M703" i="1"/>
  <c r="M695" i="1"/>
  <c r="M687" i="1"/>
  <c r="M679" i="1"/>
  <c r="M671" i="1"/>
  <c r="M663" i="1"/>
  <c r="M655" i="1"/>
  <c r="M647" i="1"/>
  <c r="M932" i="1"/>
  <c r="M831" i="1"/>
  <c r="M767" i="1"/>
  <c r="M719" i="1"/>
  <c r="M716" i="1"/>
  <c r="M708" i="1"/>
  <c r="M700" i="1"/>
  <c r="M692" i="1"/>
  <c r="M684" i="1"/>
  <c r="M676" i="1"/>
  <c r="M668" i="1"/>
  <c r="M660" i="1"/>
  <c r="M652" i="1"/>
  <c r="M644" i="1"/>
  <c r="M636" i="1"/>
  <c r="M628" i="1"/>
  <c r="M620" i="1"/>
  <c r="M807" i="1"/>
  <c r="M743" i="1"/>
  <c r="M713" i="1"/>
  <c r="M705" i="1"/>
  <c r="M697" i="1"/>
  <c r="M689" i="1"/>
  <c r="M681" i="1"/>
  <c r="M673" i="1"/>
  <c r="M665" i="1"/>
  <c r="M657" i="1"/>
  <c r="M649" i="1"/>
  <c r="M641" i="1"/>
  <c r="M633" i="1"/>
  <c r="M625" i="1"/>
  <c r="M617" i="1"/>
  <c r="M609" i="1"/>
  <c r="M783" i="1"/>
  <c r="M710" i="1"/>
  <c r="M702" i="1"/>
  <c r="M694" i="1"/>
  <c r="M686" i="1"/>
  <c r="M678" i="1"/>
  <c r="M670" i="1"/>
  <c r="M662" i="1"/>
  <c r="M654" i="1"/>
  <c r="M646" i="1"/>
  <c r="M638" i="1"/>
  <c r="M630" i="1"/>
  <c r="M622" i="1"/>
  <c r="M614" i="1"/>
  <c r="M606" i="1"/>
  <c r="M598" i="1"/>
  <c r="M823" i="1"/>
  <c r="M707" i="1"/>
  <c r="M639" i="1"/>
  <c r="M604" i="1"/>
  <c r="M601" i="1"/>
  <c r="M589" i="1"/>
  <c r="M581" i="1"/>
  <c r="M573" i="1"/>
  <c r="M565" i="1"/>
  <c r="M557" i="1"/>
  <c r="M549" i="1"/>
  <c r="M541" i="1"/>
  <c r="M533" i="1"/>
  <c r="M868" i="1"/>
  <c r="M683" i="1"/>
  <c r="M640" i="1"/>
  <c r="M631" i="1"/>
  <c r="M603" i="1"/>
  <c r="M597" i="1"/>
  <c r="M594" i="1"/>
  <c r="M586" i="1"/>
  <c r="M578" i="1"/>
  <c r="M570" i="1"/>
  <c r="M562" i="1"/>
  <c r="M554" i="1"/>
  <c r="M546" i="1"/>
  <c r="M538" i="1"/>
  <c r="M530" i="1"/>
  <c r="M522" i="1"/>
  <c r="M514" i="1"/>
  <c r="M506" i="1"/>
  <c r="M498" i="1"/>
  <c r="M490" i="1"/>
  <c r="M482" i="1"/>
  <c r="M474" i="1"/>
  <c r="M659" i="1"/>
  <c r="M632" i="1"/>
  <c r="M623" i="1"/>
  <c r="M608" i="1"/>
  <c r="M591" i="1"/>
  <c r="M583" i="1"/>
  <c r="M575" i="1"/>
  <c r="M567" i="1"/>
  <c r="M559" i="1"/>
  <c r="M551" i="1"/>
  <c r="M543" i="1"/>
  <c r="M535" i="1"/>
  <c r="M527" i="1"/>
  <c r="M519" i="1"/>
  <c r="M511" i="1"/>
  <c r="M503" i="1"/>
  <c r="M495" i="1"/>
  <c r="M487" i="1"/>
  <c r="M759" i="1"/>
  <c r="M699" i="1"/>
  <c r="M643" i="1"/>
  <c r="M624" i="1"/>
  <c r="M607" i="1"/>
  <c r="M588" i="1"/>
  <c r="M580" i="1"/>
  <c r="M572" i="1"/>
  <c r="M564" i="1"/>
  <c r="M556" i="1"/>
  <c r="M548" i="1"/>
  <c r="M540" i="1"/>
  <c r="M532" i="1"/>
  <c r="M675" i="1"/>
  <c r="M635" i="1"/>
  <c r="M612" i="1"/>
  <c r="M599" i="1"/>
  <c r="M593" i="1"/>
  <c r="M585" i="1"/>
  <c r="M577" i="1"/>
  <c r="M569" i="1"/>
  <c r="M561" i="1"/>
  <c r="M553" i="1"/>
  <c r="M545" i="1"/>
  <c r="M537" i="1"/>
  <c r="M529" i="1"/>
  <c r="M521" i="1"/>
  <c r="M513" i="1"/>
  <c r="M505" i="1"/>
  <c r="M497" i="1"/>
  <c r="M715" i="1"/>
  <c r="M651" i="1"/>
  <c r="M627" i="1"/>
  <c r="M611" i="1"/>
  <c r="M590" i="1"/>
  <c r="M582" i="1"/>
  <c r="M574" i="1"/>
  <c r="M566" i="1"/>
  <c r="M558" i="1"/>
  <c r="M550" i="1"/>
  <c r="M542" i="1"/>
  <c r="M534" i="1"/>
  <c r="M526" i="1"/>
  <c r="M518" i="1"/>
  <c r="M510" i="1"/>
  <c r="M502" i="1"/>
  <c r="M494" i="1"/>
  <c r="M486" i="1"/>
  <c r="M478" i="1"/>
  <c r="M691" i="1"/>
  <c r="M619" i="1"/>
  <c r="M616" i="1"/>
  <c r="M600" i="1"/>
  <c r="M595" i="1"/>
  <c r="M587" i="1"/>
  <c r="M579" i="1"/>
  <c r="M571" i="1"/>
  <c r="M563" i="1"/>
  <c r="M555" i="1"/>
  <c r="M547" i="1"/>
  <c r="M539" i="1"/>
  <c r="M531" i="1"/>
  <c r="M523" i="1"/>
  <c r="M515" i="1"/>
  <c r="M507" i="1"/>
  <c r="M499" i="1"/>
  <c r="M568" i="1"/>
  <c r="M496" i="1"/>
  <c r="M493" i="1"/>
  <c r="M480" i="1"/>
  <c r="M471" i="1"/>
  <c r="M463" i="1"/>
  <c r="M455" i="1"/>
  <c r="M447" i="1"/>
  <c r="M544" i="1"/>
  <c r="M524" i="1"/>
  <c r="M485" i="1"/>
  <c r="M476" i="1"/>
  <c r="M468" i="1"/>
  <c r="M460" i="1"/>
  <c r="M452" i="1"/>
  <c r="M444" i="1"/>
  <c r="M667" i="1"/>
  <c r="M584" i="1"/>
  <c r="M528" i="1"/>
  <c r="M525" i="1"/>
  <c r="M516" i="1"/>
  <c r="M492" i="1"/>
  <c r="M488" i="1"/>
  <c r="M481" i="1"/>
  <c r="M465" i="1"/>
  <c r="M457" i="1"/>
  <c r="M449" i="1"/>
  <c r="M560" i="1"/>
  <c r="M517" i="1"/>
  <c r="M508" i="1"/>
  <c r="M477" i="1"/>
  <c r="M470" i="1"/>
  <c r="M462" i="1"/>
  <c r="M454" i="1"/>
  <c r="M446" i="1"/>
  <c r="M615" i="1"/>
  <c r="M536" i="1"/>
  <c r="M509" i="1"/>
  <c r="M500" i="1"/>
  <c r="M473" i="1"/>
  <c r="M467" i="1"/>
  <c r="M459" i="1"/>
  <c r="M451" i="1"/>
  <c r="M443" i="1"/>
  <c r="M596" i="1"/>
  <c r="M552" i="1"/>
  <c r="M512" i="1"/>
  <c r="M491" i="1"/>
  <c r="M489" i="1"/>
  <c r="M479" i="1"/>
  <c r="M469" i="1"/>
  <c r="M461" i="1"/>
  <c r="M453" i="1"/>
  <c r="M445" i="1"/>
  <c r="M592" i="1"/>
  <c r="M504" i="1"/>
  <c r="M484" i="1"/>
  <c r="M475" i="1"/>
  <c r="M466" i="1"/>
  <c r="M458" i="1"/>
  <c r="M450" i="1"/>
  <c r="M442" i="1"/>
  <c r="M437" i="1"/>
  <c r="M429" i="1"/>
  <c r="M421" i="1"/>
  <c r="M413" i="1"/>
  <c r="M405" i="1"/>
  <c r="M397" i="1"/>
  <c r="M389" i="1"/>
  <c r="M381" i="1"/>
  <c r="M373" i="1"/>
  <c r="M365" i="1"/>
  <c r="M357" i="1"/>
  <c r="M349" i="1"/>
  <c r="M341" i="1"/>
  <c r="M333" i="1"/>
  <c r="M325" i="1"/>
  <c r="M317" i="1"/>
  <c r="M309" i="1"/>
  <c r="M464" i="1"/>
  <c r="M434" i="1"/>
  <c r="M426" i="1"/>
  <c r="M418" i="1"/>
  <c r="M410" i="1"/>
  <c r="M402" i="1"/>
  <c r="M394" i="1"/>
  <c r="M386" i="1"/>
  <c r="M378" i="1"/>
  <c r="M370" i="1"/>
  <c r="M362" i="1"/>
  <c r="M354" i="1"/>
  <c r="M346" i="1"/>
  <c r="M338" i="1"/>
  <c r="M330" i="1"/>
  <c r="M322" i="1"/>
  <c r="M314" i="1"/>
  <c r="M520" i="1"/>
  <c r="M483" i="1"/>
  <c r="M439" i="1"/>
  <c r="M431" i="1"/>
  <c r="M423" i="1"/>
  <c r="M415" i="1"/>
  <c r="M407" i="1"/>
  <c r="M399" i="1"/>
  <c r="M391" i="1"/>
  <c r="M383" i="1"/>
  <c r="M375" i="1"/>
  <c r="M367" i="1"/>
  <c r="M359" i="1"/>
  <c r="M351" i="1"/>
  <c r="M343" i="1"/>
  <c r="M335" i="1"/>
  <c r="M327" i="1"/>
  <c r="M319" i="1"/>
  <c r="M311" i="1"/>
  <c r="M501" i="1"/>
  <c r="M436" i="1"/>
  <c r="M428" i="1"/>
  <c r="M420" i="1"/>
  <c r="M412" i="1"/>
  <c r="M404" i="1"/>
  <c r="M396" i="1"/>
  <c r="M388" i="1"/>
  <c r="M380" i="1"/>
  <c r="M372" i="1"/>
  <c r="M364" i="1"/>
  <c r="M356" i="1"/>
  <c r="M348" i="1"/>
  <c r="M340" i="1"/>
  <c r="M332" i="1"/>
  <c r="M324" i="1"/>
  <c r="M316" i="1"/>
  <c r="M308" i="1"/>
  <c r="M456" i="1"/>
  <c r="M441" i="1"/>
  <c r="M433" i="1"/>
  <c r="M425" i="1"/>
  <c r="M417" i="1"/>
  <c r="M409" i="1"/>
  <c r="M401" i="1"/>
  <c r="M393" i="1"/>
  <c r="M385" i="1"/>
  <c r="M377" i="1"/>
  <c r="M369" i="1"/>
  <c r="M361" i="1"/>
  <c r="M353" i="1"/>
  <c r="M345" i="1"/>
  <c r="M337" i="1"/>
  <c r="M329" i="1"/>
  <c r="M321" i="1"/>
  <c r="M576" i="1"/>
  <c r="M438" i="1"/>
  <c r="M430" i="1"/>
  <c r="M422" i="1"/>
  <c r="M414" i="1"/>
  <c r="M406" i="1"/>
  <c r="M398" i="1"/>
  <c r="M390" i="1"/>
  <c r="M382" i="1"/>
  <c r="M374" i="1"/>
  <c r="M366" i="1"/>
  <c r="M358" i="1"/>
  <c r="M350" i="1"/>
  <c r="M342" i="1"/>
  <c r="M334" i="1"/>
  <c r="M326" i="1"/>
  <c r="M318" i="1"/>
  <c r="M310" i="1"/>
  <c r="M472" i="1"/>
  <c r="M435" i="1"/>
  <c r="M427" i="1"/>
  <c r="M419" i="1"/>
  <c r="M411" i="1"/>
  <c r="M403" i="1"/>
  <c r="M395" i="1"/>
  <c r="M387" i="1"/>
  <c r="M379" i="1"/>
  <c r="M371" i="1"/>
  <c r="M363" i="1"/>
  <c r="M355" i="1"/>
  <c r="M347" i="1"/>
  <c r="M339" i="1"/>
  <c r="M331" i="1"/>
  <c r="M323" i="1"/>
  <c r="M315" i="1"/>
  <c r="M448" i="1"/>
  <c r="M392" i="1"/>
  <c r="M328" i="1"/>
  <c r="M300" i="1"/>
  <c r="M292" i="1"/>
  <c r="M284" i="1"/>
  <c r="M276" i="1"/>
  <c r="M268" i="1"/>
  <c r="M260" i="1"/>
  <c r="M252" i="1"/>
  <c r="M244" i="1"/>
  <c r="M236" i="1"/>
  <c r="M228" i="1"/>
  <c r="M220" i="1"/>
  <c r="M212" i="1"/>
  <c r="M204" i="1"/>
  <c r="M196" i="1"/>
  <c r="M188" i="1"/>
  <c r="M432" i="1"/>
  <c r="M368" i="1"/>
  <c r="M305" i="1"/>
  <c r="M297" i="1"/>
  <c r="M289" i="1"/>
  <c r="M281" i="1"/>
  <c r="M273" i="1"/>
  <c r="M265" i="1"/>
  <c r="M257" i="1"/>
  <c r="M249" i="1"/>
  <c r="M241" i="1"/>
  <c r="M233" i="1"/>
  <c r="M408" i="1"/>
  <c r="M344" i="1"/>
  <c r="M302" i="1"/>
  <c r="M294" i="1"/>
  <c r="M286" i="1"/>
  <c r="M278" i="1"/>
  <c r="M270" i="1"/>
  <c r="M262" i="1"/>
  <c r="M254" i="1"/>
  <c r="M246" i="1"/>
  <c r="M238" i="1"/>
  <c r="M230" i="1"/>
  <c r="M222" i="1"/>
  <c r="M214" i="1"/>
  <c r="M206" i="1"/>
  <c r="M198" i="1"/>
  <c r="M190" i="1"/>
  <c r="M384" i="1"/>
  <c r="M320" i="1"/>
  <c r="M299" i="1"/>
  <c r="M291" i="1"/>
  <c r="M283" i="1"/>
  <c r="M275" i="1"/>
  <c r="M267" i="1"/>
  <c r="M259" i="1"/>
  <c r="M251" i="1"/>
  <c r="M243" i="1"/>
  <c r="M235" i="1"/>
  <c r="M424" i="1"/>
  <c r="M360" i="1"/>
  <c r="M312" i="1"/>
  <c r="M307" i="1"/>
  <c r="M304" i="1"/>
  <c r="M296" i="1"/>
  <c r="M288" i="1"/>
  <c r="M280" i="1"/>
  <c r="M272" i="1"/>
  <c r="M264" i="1"/>
  <c r="M256" i="1"/>
  <c r="M248" i="1"/>
  <c r="M240" i="1"/>
  <c r="M232" i="1"/>
  <c r="M224" i="1"/>
  <c r="M216" i="1"/>
  <c r="M208" i="1"/>
  <c r="M200" i="1"/>
  <c r="M192" i="1"/>
  <c r="M400" i="1"/>
  <c r="M336" i="1"/>
  <c r="M301" i="1"/>
  <c r="M293" i="1"/>
  <c r="M285" i="1"/>
  <c r="M277" i="1"/>
  <c r="M269" i="1"/>
  <c r="M261" i="1"/>
  <c r="M253" i="1"/>
  <c r="M245" i="1"/>
  <c r="M237" i="1"/>
  <c r="M229" i="1"/>
  <c r="M221" i="1"/>
  <c r="M213" i="1"/>
  <c r="M205" i="1"/>
  <c r="M197" i="1"/>
  <c r="M189" i="1"/>
  <c r="M352" i="1"/>
  <c r="M313" i="1"/>
  <c r="M287" i="1"/>
  <c r="M255" i="1"/>
  <c r="M231" i="1"/>
  <c r="M219" i="1"/>
  <c r="M203" i="1"/>
  <c r="M181" i="1"/>
  <c r="M173" i="1"/>
  <c r="M165" i="1"/>
  <c r="M157" i="1"/>
  <c r="M149" i="1"/>
  <c r="M141" i="1"/>
  <c r="M133" i="1"/>
  <c r="M125" i="1"/>
  <c r="M117" i="1"/>
  <c r="M109" i="1"/>
  <c r="M101" i="1"/>
  <c r="M93" i="1"/>
  <c r="M376" i="1"/>
  <c r="M290" i="1"/>
  <c r="M258" i="1"/>
  <c r="M218" i="1"/>
  <c r="M202" i="1"/>
  <c r="M186" i="1"/>
  <c r="M178" i="1"/>
  <c r="M170" i="1"/>
  <c r="M162" i="1"/>
  <c r="M154" i="1"/>
  <c r="M146" i="1"/>
  <c r="M138" i="1"/>
  <c r="M130" i="1"/>
  <c r="M122" i="1"/>
  <c r="M114" i="1"/>
  <c r="M106" i="1"/>
  <c r="M98" i="1"/>
  <c r="M90" i="1"/>
  <c r="M82" i="1"/>
  <c r="M416" i="1"/>
  <c r="M295" i="1"/>
  <c r="M263" i="1"/>
  <c r="M223" i="1"/>
  <c r="M207" i="1"/>
  <c r="M191" i="1"/>
  <c r="M187" i="1"/>
  <c r="M175" i="1"/>
  <c r="M167" i="1"/>
  <c r="M159" i="1"/>
  <c r="M151" i="1"/>
  <c r="M143" i="1"/>
  <c r="M135" i="1"/>
  <c r="M127" i="1"/>
  <c r="M119" i="1"/>
  <c r="M111" i="1"/>
  <c r="M103" i="1"/>
  <c r="M95" i="1"/>
  <c r="M87" i="1"/>
  <c r="M79" i="1"/>
  <c r="M440" i="1"/>
  <c r="M298" i="1"/>
  <c r="M266" i="1"/>
  <c r="M234" i="1"/>
  <c r="M217" i="1"/>
  <c r="M201" i="1"/>
  <c r="M180" i="1"/>
  <c r="M172" i="1"/>
  <c r="M164" i="1"/>
  <c r="M156" i="1"/>
  <c r="M148" i="1"/>
  <c r="M140" i="1"/>
  <c r="M132" i="1"/>
  <c r="M124" i="1"/>
  <c r="M116" i="1"/>
  <c r="M108" i="1"/>
  <c r="M100" i="1"/>
  <c r="M92" i="1"/>
  <c r="M84" i="1"/>
  <c r="M303" i="1"/>
  <c r="M271" i="1"/>
  <c r="M239" i="1"/>
  <c r="M227" i="1"/>
  <c r="M211" i="1"/>
  <c r="M195" i="1"/>
  <c r="M183" i="1"/>
  <c r="M177" i="1"/>
  <c r="M169" i="1"/>
  <c r="M161" i="1"/>
  <c r="M153" i="1"/>
  <c r="M145" i="1"/>
  <c r="M137" i="1"/>
  <c r="M129" i="1"/>
  <c r="M121" i="1"/>
  <c r="M113" i="1"/>
  <c r="M105" i="1"/>
  <c r="M97" i="1"/>
  <c r="M89" i="1"/>
  <c r="M306" i="1"/>
  <c r="M274" i="1"/>
  <c r="M242" i="1"/>
  <c r="M226" i="1"/>
  <c r="M210" i="1"/>
  <c r="M194" i="1"/>
  <c r="M184" i="1"/>
  <c r="M182" i="1"/>
  <c r="M174" i="1"/>
  <c r="M166" i="1"/>
  <c r="M158" i="1"/>
  <c r="M150" i="1"/>
  <c r="M142" i="1"/>
  <c r="M134" i="1"/>
  <c r="M126" i="1"/>
  <c r="M118" i="1"/>
  <c r="M110" i="1"/>
  <c r="M102" i="1"/>
  <c r="M94" i="1"/>
  <c r="M86" i="1"/>
  <c r="M279" i="1"/>
  <c r="M247" i="1"/>
  <c r="M215" i="1"/>
  <c r="M199" i="1"/>
  <c r="M179" i="1"/>
  <c r="M171" i="1"/>
  <c r="M163" i="1"/>
  <c r="M155" i="1"/>
  <c r="M147" i="1"/>
  <c r="M139" i="1"/>
  <c r="M131" i="1"/>
  <c r="M123" i="1"/>
  <c r="M115" i="1"/>
  <c r="M107" i="1"/>
  <c r="M99" i="1"/>
  <c r="M91" i="1"/>
  <c r="M83" i="1"/>
  <c r="U1503" i="1"/>
  <c r="U1495" i="1"/>
  <c r="U1487" i="1"/>
  <c r="U1500" i="1"/>
  <c r="U1492" i="1"/>
  <c r="U1484" i="1"/>
  <c r="U1505" i="1"/>
  <c r="U1497" i="1"/>
  <c r="U1489" i="1"/>
  <c r="U1481" i="1"/>
  <c r="U1502" i="1"/>
  <c r="U1494" i="1"/>
  <c r="U1486" i="1"/>
  <c r="U1499" i="1"/>
  <c r="U1491" i="1"/>
  <c r="U1483" i="1"/>
  <c r="U1501" i="1"/>
  <c r="U1493" i="1"/>
  <c r="U1485" i="1"/>
  <c r="U1488" i="1"/>
  <c r="U1498" i="1"/>
  <c r="U1480" i="1"/>
  <c r="U1472" i="1"/>
  <c r="U1464" i="1"/>
  <c r="U1496" i="1"/>
  <c r="U1477" i="1"/>
  <c r="U1469" i="1"/>
  <c r="U1461" i="1"/>
  <c r="U1504" i="1"/>
  <c r="U1479" i="1"/>
  <c r="U1471" i="1"/>
  <c r="U1473" i="1"/>
  <c r="U1465" i="1"/>
  <c r="U1457" i="1"/>
  <c r="U1478" i="1"/>
  <c r="U1463" i="1"/>
  <c r="U1455" i="1"/>
  <c r="U1467" i="1"/>
  <c r="U1460" i="1"/>
  <c r="U1452" i="1"/>
  <c r="U1444" i="1"/>
  <c r="U1436" i="1"/>
  <c r="U1456" i="1"/>
  <c r="U1449" i="1"/>
  <c r="U1476" i="1"/>
  <c r="U1490" i="1"/>
  <c r="U1470" i="1"/>
  <c r="U1466" i="1"/>
  <c r="U1462" i="1"/>
  <c r="U1451" i="1"/>
  <c r="U1443" i="1"/>
  <c r="U1474" i="1"/>
  <c r="U1454" i="1"/>
  <c r="U1453" i="1"/>
  <c r="U1445" i="1"/>
  <c r="U1437" i="1"/>
  <c r="U1468" i="1"/>
  <c r="U1475" i="1"/>
  <c r="U1450" i="1"/>
  <c r="U1431" i="1"/>
  <c r="U1423" i="1"/>
  <c r="U1458" i="1"/>
  <c r="U1428" i="1"/>
  <c r="U1420" i="1"/>
  <c r="U1482" i="1"/>
  <c r="U1442" i="1"/>
  <c r="U1440" i="1"/>
  <c r="U1433" i="1"/>
  <c r="U1425" i="1"/>
  <c r="U1448" i="1"/>
  <c r="U1430" i="1"/>
  <c r="U1422" i="1"/>
  <c r="U1414" i="1"/>
  <c r="U1435" i="1"/>
  <c r="U1427" i="1"/>
  <c r="U1419" i="1"/>
  <c r="U1432" i="1"/>
  <c r="U1417" i="1"/>
  <c r="U1406" i="1"/>
  <c r="U1398" i="1"/>
  <c r="U1438" i="1"/>
  <c r="U1424" i="1"/>
  <c r="U1411" i="1"/>
  <c r="U1403" i="1"/>
  <c r="U1395" i="1"/>
  <c r="U1447" i="1"/>
  <c r="U1408" i="1"/>
  <c r="U1400" i="1"/>
  <c r="U1441" i="1"/>
  <c r="U1434" i="1"/>
  <c r="U1418" i="1"/>
  <c r="U1413" i="1"/>
  <c r="U1405" i="1"/>
  <c r="U1397" i="1"/>
  <c r="U1426" i="1"/>
  <c r="U1410" i="1"/>
  <c r="U1402" i="1"/>
  <c r="U1446" i="1"/>
  <c r="U1396" i="1"/>
  <c r="U1389" i="1"/>
  <c r="U1381" i="1"/>
  <c r="U1373" i="1"/>
  <c r="U1407" i="1"/>
  <c r="U1394" i="1"/>
  <c r="U1386" i="1"/>
  <c r="U1378" i="1"/>
  <c r="U1421" i="1"/>
  <c r="U1399" i="1"/>
  <c r="U1391" i="1"/>
  <c r="U1383" i="1"/>
  <c r="U1375" i="1"/>
  <c r="U1459" i="1"/>
  <c r="U1439" i="1"/>
  <c r="U1415" i="1"/>
  <c r="U1388" i="1"/>
  <c r="U1380" i="1"/>
  <c r="U1372" i="1"/>
  <c r="U1429" i="1"/>
  <c r="U1409" i="1"/>
  <c r="U1385" i="1"/>
  <c r="U1377" i="1"/>
  <c r="U1404" i="1"/>
  <c r="U1384" i="1"/>
  <c r="U1370" i="1"/>
  <c r="U1362" i="1"/>
  <c r="U1354" i="1"/>
  <c r="U1346" i="1"/>
  <c r="U1338" i="1"/>
  <c r="U1330" i="1"/>
  <c r="U1322" i="1"/>
  <c r="U1314" i="1"/>
  <c r="U1416" i="1"/>
  <c r="U1412" i="1"/>
  <c r="U1387" i="1"/>
  <c r="U1364" i="1"/>
  <c r="U1356" i="1"/>
  <c r="U1348" i="1"/>
  <c r="U1340" i="1"/>
  <c r="U1332" i="1"/>
  <c r="U1324" i="1"/>
  <c r="U1316" i="1"/>
  <c r="U1379" i="1"/>
  <c r="U1369" i="1"/>
  <c r="U1361" i="1"/>
  <c r="U1353" i="1"/>
  <c r="U1345" i="1"/>
  <c r="U1337" i="1"/>
  <c r="U1329" i="1"/>
  <c r="U1368" i="1"/>
  <c r="U1339" i="1"/>
  <c r="U1347" i="1"/>
  <c r="U1343" i="1"/>
  <c r="U1341" i="1"/>
  <c r="U1321" i="1"/>
  <c r="U1311" i="1"/>
  <c r="U1303" i="1"/>
  <c r="U1295" i="1"/>
  <c r="U1287" i="1"/>
  <c r="U1393" i="1"/>
  <c r="U1382" i="1"/>
  <c r="U1355" i="1"/>
  <c r="U1351" i="1"/>
  <c r="U1349" i="1"/>
  <c r="U1401" i="1"/>
  <c r="U1363" i="1"/>
  <c r="U1359" i="1"/>
  <c r="U1357" i="1"/>
  <c r="U1334" i="1"/>
  <c r="U1328" i="1"/>
  <c r="U1317" i="1"/>
  <c r="U1313" i="1"/>
  <c r="U1305" i="1"/>
  <c r="U1297" i="1"/>
  <c r="U1289" i="1"/>
  <c r="U1367" i="1"/>
  <c r="U1365" i="1"/>
  <c r="U1342" i="1"/>
  <c r="U1336" i="1"/>
  <c r="U1318" i="1"/>
  <c r="U1310" i="1"/>
  <c r="U1371" i="1"/>
  <c r="U1360" i="1"/>
  <c r="U1358" i="1"/>
  <c r="U1335" i="1"/>
  <c r="U1374" i="1"/>
  <c r="U1304" i="1"/>
  <c r="U1290" i="1"/>
  <c r="U1277" i="1"/>
  <c r="U1269" i="1"/>
  <c r="U1261" i="1"/>
  <c r="U1253" i="1"/>
  <c r="U1245" i="1"/>
  <c r="U1237" i="1"/>
  <c r="U1326" i="1"/>
  <c r="U1325" i="1"/>
  <c r="U1352" i="1"/>
  <c r="U1350" i="1"/>
  <c r="U1327" i="1"/>
  <c r="U1320" i="1"/>
  <c r="U1319" i="1"/>
  <c r="U1296" i="1"/>
  <c r="U1286" i="1"/>
  <c r="U1279" i="1"/>
  <c r="U1271" i="1"/>
  <c r="U1263" i="1"/>
  <c r="U1255" i="1"/>
  <c r="U1247" i="1"/>
  <c r="U1239" i="1"/>
  <c r="U1392" i="1"/>
  <c r="U1312" i="1"/>
  <c r="U1301" i="1"/>
  <c r="U1292" i="1"/>
  <c r="U1285" i="1"/>
  <c r="U1284" i="1"/>
  <c r="U1276" i="1"/>
  <c r="U1366" i="1"/>
  <c r="U1331" i="1"/>
  <c r="U1306" i="1"/>
  <c r="U1302" i="1"/>
  <c r="U1307" i="1"/>
  <c r="U1281" i="1"/>
  <c r="U1256" i="1"/>
  <c r="U1252" i="1"/>
  <c r="U1238" i="1"/>
  <c r="U1232" i="1"/>
  <c r="U1224" i="1"/>
  <c r="U1376" i="1"/>
  <c r="U1344" i="1"/>
  <c r="U1315" i="1"/>
  <c r="U1298" i="1"/>
  <c r="U1288" i="1"/>
  <c r="U1266" i="1"/>
  <c r="U1257" i="1"/>
  <c r="U1243" i="1"/>
  <c r="U1229" i="1"/>
  <c r="U1333" i="1"/>
  <c r="U1308" i="1"/>
  <c r="U1299" i="1"/>
  <c r="U1270" i="1"/>
  <c r="U1262" i="1"/>
  <c r="U1248" i="1"/>
  <c r="U1244" i="1"/>
  <c r="U1234" i="1"/>
  <c r="U1226" i="1"/>
  <c r="U1218" i="1"/>
  <c r="U1390" i="1"/>
  <c r="U1309" i="1"/>
  <c r="U1300" i="1"/>
  <c r="U1283" i="1"/>
  <c r="U1278" i="1"/>
  <c r="U1274" i="1"/>
  <c r="U1272" i="1"/>
  <c r="U1267" i="1"/>
  <c r="U1258" i="1"/>
  <c r="U1249" i="1"/>
  <c r="U1231" i="1"/>
  <c r="U1280" i="1"/>
  <c r="U1268" i="1"/>
  <c r="U1254" i="1"/>
  <c r="U1240" i="1"/>
  <c r="U1236" i="1"/>
  <c r="U1228" i="1"/>
  <c r="U1294" i="1"/>
  <c r="U1222" i="1"/>
  <c r="U1212" i="1"/>
  <c r="U1204" i="1"/>
  <c r="U1196" i="1"/>
  <c r="U1188" i="1"/>
  <c r="U1180" i="1"/>
  <c r="U1259" i="1"/>
  <c r="U1250" i="1"/>
  <c r="U1241" i="1"/>
  <c r="U1233" i="1"/>
  <c r="U1223" i="1"/>
  <c r="U1209" i="1"/>
  <c r="U1201" i="1"/>
  <c r="U1193" i="1"/>
  <c r="U1185" i="1"/>
  <c r="U1177" i="1"/>
  <c r="U1275" i="1"/>
  <c r="U1273" i="1"/>
  <c r="U1265" i="1"/>
  <c r="U1217" i="1"/>
  <c r="U1214" i="1"/>
  <c r="U1206" i="1"/>
  <c r="U1198" i="1"/>
  <c r="U1190" i="1"/>
  <c r="U1182" i="1"/>
  <c r="U1293" i="1"/>
  <c r="U1291" i="1"/>
  <c r="U1282" i="1"/>
  <c r="U1219" i="1"/>
  <c r="U1211" i="1"/>
  <c r="U1203" i="1"/>
  <c r="U1195" i="1"/>
  <c r="U1187" i="1"/>
  <c r="U1179" i="1"/>
  <c r="U1260" i="1"/>
  <c r="U1235" i="1"/>
  <c r="U1220" i="1"/>
  <c r="U1216" i="1"/>
  <c r="U1208" i="1"/>
  <c r="U1200" i="1"/>
  <c r="U1192" i="1"/>
  <c r="U1184" i="1"/>
  <c r="U1176" i="1"/>
  <c r="U1230" i="1"/>
  <c r="U1225" i="1"/>
  <c r="U1213" i="1"/>
  <c r="U1194" i="1"/>
  <c r="U1171" i="1"/>
  <c r="U1163" i="1"/>
  <c r="U1155" i="1"/>
  <c r="U1147" i="1"/>
  <c r="U1139" i="1"/>
  <c r="U1205" i="1"/>
  <c r="U1186" i="1"/>
  <c r="U1168" i="1"/>
  <c r="U1160" i="1"/>
  <c r="U1152" i="1"/>
  <c r="U1144" i="1"/>
  <c r="U1136" i="1"/>
  <c r="U1128" i="1"/>
  <c r="U1197" i="1"/>
  <c r="U1178" i="1"/>
  <c r="U1173" i="1"/>
  <c r="U1165" i="1"/>
  <c r="U1157" i="1"/>
  <c r="U1149" i="1"/>
  <c r="U1141" i="1"/>
  <c r="U1242" i="1"/>
  <c r="U1215" i="1"/>
  <c r="U1189" i="1"/>
  <c r="U1170" i="1"/>
  <c r="U1162" i="1"/>
  <c r="U1154" i="1"/>
  <c r="U1146" i="1"/>
  <c r="U1138" i="1"/>
  <c r="U1130" i="1"/>
  <c r="U1323" i="1"/>
  <c r="U1264" i="1"/>
  <c r="U1246" i="1"/>
  <c r="U1207" i="1"/>
  <c r="U1181" i="1"/>
  <c r="U1175" i="1"/>
  <c r="U1167" i="1"/>
  <c r="U1159" i="1"/>
  <c r="U1151" i="1"/>
  <c r="U1143" i="1"/>
  <c r="U1251" i="1"/>
  <c r="U1199" i="1"/>
  <c r="U1172" i="1"/>
  <c r="U1164" i="1"/>
  <c r="U1156" i="1"/>
  <c r="U1148" i="1"/>
  <c r="U1140" i="1"/>
  <c r="U1132" i="1"/>
  <c r="U1221" i="1"/>
  <c r="U1210" i="1"/>
  <c r="U1191" i="1"/>
  <c r="U1169" i="1"/>
  <c r="U1161" i="1"/>
  <c r="U1153" i="1"/>
  <c r="U1145" i="1"/>
  <c r="U1137" i="1"/>
  <c r="U1129" i="1"/>
  <c r="U1183" i="1"/>
  <c r="U1158" i="1"/>
  <c r="U1125" i="1"/>
  <c r="U1119" i="1"/>
  <c r="U1111" i="1"/>
  <c r="U1103" i="1"/>
  <c r="U1135" i="1"/>
  <c r="U1116" i="1"/>
  <c r="U1108" i="1"/>
  <c r="U1174" i="1"/>
  <c r="U1131" i="1"/>
  <c r="U1126" i="1"/>
  <c r="U1121" i="1"/>
  <c r="U1113" i="1"/>
  <c r="U1227" i="1"/>
  <c r="U1150" i="1"/>
  <c r="U1127" i="1"/>
  <c r="U1118" i="1"/>
  <c r="U1110" i="1"/>
  <c r="U1102" i="1"/>
  <c r="U1166" i="1"/>
  <c r="U1123" i="1"/>
  <c r="U1120" i="1"/>
  <c r="U1112" i="1"/>
  <c r="U1142" i="1"/>
  <c r="U1134" i="1"/>
  <c r="U1124" i="1"/>
  <c r="U1117" i="1"/>
  <c r="U1109" i="1"/>
  <c r="U1114" i="1"/>
  <c r="U1095" i="1"/>
  <c r="U1087" i="1"/>
  <c r="U1079" i="1"/>
  <c r="U1071" i="1"/>
  <c r="U1063" i="1"/>
  <c r="U1055" i="1"/>
  <c r="U1047" i="1"/>
  <c r="U1107" i="1"/>
  <c r="U1092" i="1"/>
  <c r="U1084" i="1"/>
  <c r="U1076" i="1"/>
  <c r="U1068" i="1"/>
  <c r="U1060" i="1"/>
  <c r="U1052" i="1"/>
  <c r="U1044" i="1"/>
  <c r="U1122" i="1"/>
  <c r="U1097" i="1"/>
  <c r="U1089" i="1"/>
  <c r="U1081" i="1"/>
  <c r="U1073" i="1"/>
  <c r="U1065" i="1"/>
  <c r="U1057" i="1"/>
  <c r="U1049" i="1"/>
  <c r="U1041" i="1"/>
  <c r="U1115" i="1"/>
  <c r="U1105" i="1"/>
  <c r="U1094" i="1"/>
  <c r="U1086" i="1"/>
  <c r="U1078" i="1"/>
  <c r="U1070" i="1"/>
  <c r="U1062" i="1"/>
  <c r="U1054" i="1"/>
  <c r="U1046" i="1"/>
  <c r="U1202" i="1"/>
  <c r="U1100" i="1"/>
  <c r="U1099" i="1"/>
  <c r="U1091" i="1"/>
  <c r="U1083" i="1"/>
  <c r="U1075" i="1"/>
  <c r="U1067" i="1"/>
  <c r="U1059" i="1"/>
  <c r="U1051" i="1"/>
  <c r="U1043" i="1"/>
  <c r="U1096" i="1"/>
  <c r="U1088" i="1"/>
  <c r="U1080" i="1"/>
  <c r="U1072" i="1"/>
  <c r="U1064" i="1"/>
  <c r="U1056" i="1"/>
  <c r="U1048" i="1"/>
  <c r="U1133" i="1"/>
  <c r="U1106" i="1"/>
  <c r="U1104" i="1"/>
  <c r="U1101" i="1"/>
  <c r="U1093" i="1"/>
  <c r="U1085" i="1"/>
  <c r="U1077" i="1"/>
  <c r="U1069" i="1"/>
  <c r="U1061" i="1"/>
  <c r="U1053" i="1"/>
  <c r="U1045" i="1"/>
  <c r="U1098" i="1"/>
  <c r="U1090" i="1"/>
  <c r="U1082" i="1"/>
  <c r="U1034" i="1"/>
  <c r="U1026" i="1"/>
  <c r="U1018" i="1"/>
  <c r="U1010" i="1"/>
  <c r="U1002" i="1"/>
  <c r="U994" i="1"/>
  <c r="U986" i="1"/>
  <c r="U978" i="1"/>
  <c r="U1058" i="1"/>
  <c r="U1039" i="1"/>
  <c r="U1031" i="1"/>
  <c r="U1023" i="1"/>
  <c r="U1015" i="1"/>
  <c r="U1007" i="1"/>
  <c r="U999" i="1"/>
  <c r="U991" i="1"/>
  <c r="U983" i="1"/>
  <c r="U975" i="1"/>
  <c r="U1036" i="1"/>
  <c r="U1028" i="1"/>
  <c r="U1020" i="1"/>
  <c r="U1012" i="1"/>
  <c r="U1004" i="1"/>
  <c r="U996" i="1"/>
  <c r="U988" i="1"/>
  <c r="U980" i="1"/>
  <c r="U1074" i="1"/>
  <c r="U1033" i="1"/>
  <c r="U1025" i="1"/>
  <c r="U1017" i="1"/>
  <c r="U1009" i="1"/>
  <c r="U1001" i="1"/>
  <c r="U993" i="1"/>
  <c r="U985" i="1"/>
  <c r="U977" i="1"/>
  <c r="U1050" i="1"/>
  <c r="U1038" i="1"/>
  <c r="U1030" i="1"/>
  <c r="U1022" i="1"/>
  <c r="U1014" i="1"/>
  <c r="U1006" i="1"/>
  <c r="U998" i="1"/>
  <c r="U990" i="1"/>
  <c r="U982" i="1"/>
  <c r="U1035" i="1"/>
  <c r="U1027" i="1"/>
  <c r="U1019" i="1"/>
  <c r="U1011" i="1"/>
  <c r="U1003" i="1"/>
  <c r="U995" i="1"/>
  <c r="U987" i="1"/>
  <c r="U979" i="1"/>
  <c r="U1066" i="1"/>
  <c r="U1040" i="1"/>
  <c r="U1032" i="1"/>
  <c r="U1024" i="1"/>
  <c r="U1016" i="1"/>
  <c r="U1008" i="1"/>
  <c r="U1000" i="1"/>
  <c r="U992" i="1"/>
  <c r="U984" i="1"/>
  <c r="U976" i="1"/>
  <c r="U981" i="1"/>
  <c r="U969" i="1"/>
  <c r="U961" i="1"/>
  <c r="U953" i="1"/>
  <c r="U945" i="1"/>
  <c r="U937" i="1"/>
  <c r="U929" i="1"/>
  <c r="U921" i="1"/>
  <c r="U913" i="1"/>
  <c r="U905" i="1"/>
  <c r="U897" i="1"/>
  <c r="U889" i="1"/>
  <c r="U881" i="1"/>
  <c r="U873" i="1"/>
  <c r="U865" i="1"/>
  <c r="U857" i="1"/>
  <c r="U849" i="1"/>
  <c r="U1021" i="1"/>
  <c r="U966" i="1"/>
  <c r="U958" i="1"/>
  <c r="U950" i="1"/>
  <c r="U942" i="1"/>
  <c r="U934" i="1"/>
  <c r="U926" i="1"/>
  <c r="U918" i="1"/>
  <c r="U910" i="1"/>
  <c r="U902" i="1"/>
  <c r="U894" i="1"/>
  <c r="U886" i="1"/>
  <c r="U878" i="1"/>
  <c r="U870" i="1"/>
  <c r="U862" i="1"/>
  <c r="U854" i="1"/>
  <c r="U846" i="1"/>
  <c r="U1042" i="1"/>
  <c r="U997" i="1"/>
  <c r="U971" i="1"/>
  <c r="U963" i="1"/>
  <c r="U955" i="1"/>
  <c r="U947" i="1"/>
  <c r="U939" i="1"/>
  <c r="U931" i="1"/>
  <c r="U923" i="1"/>
  <c r="U915" i="1"/>
  <c r="U907" i="1"/>
  <c r="U899" i="1"/>
  <c r="U891" i="1"/>
  <c r="U883" i="1"/>
  <c r="U875" i="1"/>
  <c r="U867" i="1"/>
  <c r="U859" i="1"/>
  <c r="U851" i="1"/>
  <c r="U843" i="1"/>
  <c r="U1037" i="1"/>
  <c r="U974" i="1"/>
  <c r="U968" i="1"/>
  <c r="U960" i="1"/>
  <c r="U952" i="1"/>
  <c r="U944" i="1"/>
  <c r="U936" i="1"/>
  <c r="U928" i="1"/>
  <c r="U920" i="1"/>
  <c r="U912" i="1"/>
  <c r="U904" i="1"/>
  <c r="U896" i="1"/>
  <c r="U888" i="1"/>
  <c r="U880" i="1"/>
  <c r="U872" i="1"/>
  <c r="U864" i="1"/>
  <c r="U856" i="1"/>
  <c r="U848" i="1"/>
  <c r="U1013" i="1"/>
  <c r="U973" i="1"/>
  <c r="U965" i="1"/>
  <c r="U957" i="1"/>
  <c r="U949" i="1"/>
  <c r="U941" i="1"/>
  <c r="U933" i="1"/>
  <c r="U925" i="1"/>
  <c r="U917" i="1"/>
  <c r="U909" i="1"/>
  <c r="U901" i="1"/>
  <c r="U893" i="1"/>
  <c r="U885" i="1"/>
  <c r="U877" i="1"/>
  <c r="U869" i="1"/>
  <c r="U861" i="1"/>
  <c r="U989" i="1"/>
  <c r="U970" i="1"/>
  <c r="U962" i="1"/>
  <c r="U954" i="1"/>
  <c r="U946" i="1"/>
  <c r="U938" i="1"/>
  <c r="U930" i="1"/>
  <c r="U922" i="1"/>
  <c r="U914" i="1"/>
  <c r="U906" i="1"/>
  <c r="U898" i="1"/>
  <c r="U890" i="1"/>
  <c r="U882" i="1"/>
  <c r="U874" i="1"/>
  <c r="U866" i="1"/>
  <c r="U858" i="1"/>
  <c r="U850" i="1"/>
  <c r="U842" i="1"/>
  <c r="U1029" i="1"/>
  <c r="U967" i="1"/>
  <c r="U959" i="1"/>
  <c r="U951" i="1"/>
  <c r="U943" i="1"/>
  <c r="U935" i="1"/>
  <c r="U927" i="1"/>
  <c r="U919" i="1"/>
  <c r="U911" i="1"/>
  <c r="U903" i="1"/>
  <c r="U895" i="1"/>
  <c r="U887" i="1"/>
  <c r="U879" i="1"/>
  <c r="U871" i="1"/>
  <c r="U863" i="1"/>
  <c r="U855" i="1"/>
  <c r="U847" i="1"/>
  <c r="U948" i="1"/>
  <c r="U884" i="1"/>
  <c r="U836" i="1"/>
  <c r="U828" i="1"/>
  <c r="U820" i="1"/>
  <c r="U812" i="1"/>
  <c r="U804" i="1"/>
  <c r="U796" i="1"/>
  <c r="U788" i="1"/>
  <c r="U780" i="1"/>
  <c r="U772" i="1"/>
  <c r="U764" i="1"/>
  <c r="U756" i="1"/>
  <c r="U748" i="1"/>
  <c r="U740" i="1"/>
  <c r="U732" i="1"/>
  <c r="U724" i="1"/>
  <c r="U1005" i="1"/>
  <c r="U924" i="1"/>
  <c r="U860" i="1"/>
  <c r="U852" i="1"/>
  <c r="U844" i="1"/>
  <c r="U833" i="1"/>
  <c r="U825" i="1"/>
  <c r="U817" i="1"/>
  <c r="U809" i="1"/>
  <c r="U801" i="1"/>
  <c r="U793" i="1"/>
  <c r="U785" i="1"/>
  <c r="U777" i="1"/>
  <c r="U769" i="1"/>
  <c r="U761" i="1"/>
  <c r="U753" i="1"/>
  <c r="U745" i="1"/>
  <c r="U737" i="1"/>
  <c r="U729" i="1"/>
  <c r="U721" i="1"/>
  <c r="U964" i="1"/>
  <c r="U900" i="1"/>
  <c r="U845" i="1"/>
  <c r="U838" i="1"/>
  <c r="U830" i="1"/>
  <c r="U822" i="1"/>
  <c r="U814" i="1"/>
  <c r="U806" i="1"/>
  <c r="U798" i="1"/>
  <c r="U790" i="1"/>
  <c r="U782" i="1"/>
  <c r="U774" i="1"/>
  <c r="U766" i="1"/>
  <c r="U758" i="1"/>
  <c r="U750" i="1"/>
  <c r="U742" i="1"/>
  <c r="U734" i="1"/>
  <c r="U726" i="1"/>
  <c r="U718" i="1"/>
  <c r="U940" i="1"/>
  <c r="U876" i="1"/>
  <c r="U835" i="1"/>
  <c r="U827" i="1"/>
  <c r="U819" i="1"/>
  <c r="U811" i="1"/>
  <c r="U803" i="1"/>
  <c r="U795" i="1"/>
  <c r="U787" i="1"/>
  <c r="U779" i="1"/>
  <c r="U771" i="1"/>
  <c r="U763" i="1"/>
  <c r="U755" i="1"/>
  <c r="U747" i="1"/>
  <c r="U739" i="1"/>
  <c r="U731" i="1"/>
  <c r="U916" i="1"/>
  <c r="U853" i="1"/>
  <c r="U832" i="1"/>
  <c r="U824" i="1"/>
  <c r="U816" i="1"/>
  <c r="U808" i="1"/>
  <c r="U800" i="1"/>
  <c r="U792" i="1"/>
  <c r="U784" i="1"/>
  <c r="U776" i="1"/>
  <c r="U768" i="1"/>
  <c r="U760" i="1"/>
  <c r="U752" i="1"/>
  <c r="U744" i="1"/>
  <c r="U736" i="1"/>
  <c r="U728" i="1"/>
  <c r="U956" i="1"/>
  <c r="U892" i="1"/>
  <c r="U837" i="1"/>
  <c r="U829" i="1"/>
  <c r="U821" i="1"/>
  <c r="U813" i="1"/>
  <c r="U805" i="1"/>
  <c r="U797" i="1"/>
  <c r="U789" i="1"/>
  <c r="U781" i="1"/>
  <c r="U773" i="1"/>
  <c r="U765" i="1"/>
  <c r="U757" i="1"/>
  <c r="U749" i="1"/>
  <c r="U741" i="1"/>
  <c r="U733" i="1"/>
  <c r="U725" i="1"/>
  <c r="U932" i="1"/>
  <c r="U868" i="1"/>
  <c r="U834" i="1"/>
  <c r="U826" i="1"/>
  <c r="U818" i="1"/>
  <c r="U810" i="1"/>
  <c r="U802" i="1"/>
  <c r="U794" i="1"/>
  <c r="U786" i="1"/>
  <c r="U778" i="1"/>
  <c r="U770" i="1"/>
  <c r="U762" i="1"/>
  <c r="U754" i="1"/>
  <c r="U746" i="1"/>
  <c r="U738" i="1"/>
  <c r="U730" i="1"/>
  <c r="U722" i="1"/>
  <c r="U972" i="1"/>
  <c r="U839" i="1"/>
  <c r="U775" i="1"/>
  <c r="U727" i="1"/>
  <c r="U719" i="1"/>
  <c r="U712" i="1"/>
  <c r="U704" i="1"/>
  <c r="U696" i="1"/>
  <c r="U688" i="1"/>
  <c r="U680" i="1"/>
  <c r="U672" i="1"/>
  <c r="U664" i="1"/>
  <c r="U656" i="1"/>
  <c r="U648" i="1"/>
  <c r="U815" i="1"/>
  <c r="U751" i="1"/>
  <c r="U717" i="1"/>
  <c r="U709" i="1"/>
  <c r="U701" i="1"/>
  <c r="U693" i="1"/>
  <c r="U685" i="1"/>
  <c r="U677" i="1"/>
  <c r="U669" i="1"/>
  <c r="U661" i="1"/>
  <c r="U653" i="1"/>
  <c r="U645" i="1"/>
  <c r="U637" i="1"/>
  <c r="U629" i="1"/>
  <c r="U621" i="1"/>
  <c r="U613" i="1"/>
  <c r="U605" i="1"/>
  <c r="U791" i="1"/>
  <c r="U714" i="1"/>
  <c r="U706" i="1"/>
  <c r="U698" i="1"/>
  <c r="U690" i="1"/>
  <c r="U682" i="1"/>
  <c r="U674" i="1"/>
  <c r="U666" i="1"/>
  <c r="U658" i="1"/>
  <c r="U650" i="1"/>
  <c r="U642" i="1"/>
  <c r="U634" i="1"/>
  <c r="U626" i="1"/>
  <c r="U618" i="1"/>
  <c r="U610" i="1"/>
  <c r="U602" i="1"/>
  <c r="U908" i="1"/>
  <c r="U831" i="1"/>
  <c r="U767" i="1"/>
  <c r="U711" i="1"/>
  <c r="U703" i="1"/>
  <c r="U695" i="1"/>
  <c r="U687" i="1"/>
  <c r="U679" i="1"/>
  <c r="U671" i="1"/>
  <c r="U663" i="1"/>
  <c r="U655" i="1"/>
  <c r="U647" i="1"/>
  <c r="U807" i="1"/>
  <c r="U743" i="1"/>
  <c r="U716" i="1"/>
  <c r="U708" i="1"/>
  <c r="U700" i="1"/>
  <c r="U692" i="1"/>
  <c r="U684" i="1"/>
  <c r="U676" i="1"/>
  <c r="U668" i="1"/>
  <c r="U660" i="1"/>
  <c r="U652" i="1"/>
  <c r="U644" i="1"/>
  <c r="U636" i="1"/>
  <c r="U628" i="1"/>
  <c r="U620" i="1"/>
  <c r="U841" i="1"/>
  <c r="U783" i="1"/>
  <c r="U713" i="1"/>
  <c r="U705" i="1"/>
  <c r="U697" i="1"/>
  <c r="U689" i="1"/>
  <c r="U681" i="1"/>
  <c r="U673" i="1"/>
  <c r="U665" i="1"/>
  <c r="U657" i="1"/>
  <c r="U649" i="1"/>
  <c r="U641" i="1"/>
  <c r="U633" i="1"/>
  <c r="U625" i="1"/>
  <c r="U617" i="1"/>
  <c r="U609" i="1"/>
  <c r="U601" i="1"/>
  <c r="U840" i="1"/>
  <c r="U823" i="1"/>
  <c r="U759" i="1"/>
  <c r="U710" i="1"/>
  <c r="U702" i="1"/>
  <c r="U694" i="1"/>
  <c r="U686" i="1"/>
  <c r="U678" i="1"/>
  <c r="U670" i="1"/>
  <c r="U662" i="1"/>
  <c r="U654" i="1"/>
  <c r="U646" i="1"/>
  <c r="U638" i="1"/>
  <c r="U630" i="1"/>
  <c r="U622" i="1"/>
  <c r="U614" i="1"/>
  <c r="U606" i="1"/>
  <c r="U598" i="1"/>
  <c r="U723" i="1"/>
  <c r="U683" i="1"/>
  <c r="U643" i="1"/>
  <c r="U624" i="1"/>
  <c r="U612" i="1"/>
  <c r="U600" i="1"/>
  <c r="U589" i="1"/>
  <c r="U581" i="1"/>
  <c r="U573" i="1"/>
  <c r="U565" i="1"/>
  <c r="U557" i="1"/>
  <c r="U549" i="1"/>
  <c r="U541" i="1"/>
  <c r="U533" i="1"/>
  <c r="U659" i="1"/>
  <c r="U635" i="1"/>
  <c r="U611" i="1"/>
  <c r="U596" i="1"/>
  <c r="U594" i="1"/>
  <c r="U586" i="1"/>
  <c r="U578" i="1"/>
  <c r="U570" i="1"/>
  <c r="U562" i="1"/>
  <c r="U554" i="1"/>
  <c r="U546" i="1"/>
  <c r="U538" i="1"/>
  <c r="U530" i="1"/>
  <c r="U522" i="1"/>
  <c r="U514" i="1"/>
  <c r="U506" i="1"/>
  <c r="U498" i="1"/>
  <c r="U490" i="1"/>
  <c r="U482" i="1"/>
  <c r="U474" i="1"/>
  <c r="U735" i="1"/>
  <c r="U699" i="1"/>
  <c r="U627" i="1"/>
  <c r="U616" i="1"/>
  <c r="U591" i="1"/>
  <c r="U583" i="1"/>
  <c r="U575" i="1"/>
  <c r="U567" i="1"/>
  <c r="U559" i="1"/>
  <c r="U551" i="1"/>
  <c r="U543" i="1"/>
  <c r="U535" i="1"/>
  <c r="U527" i="1"/>
  <c r="U519" i="1"/>
  <c r="U511" i="1"/>
  <c r="U503" i="1"/>
  <c r="U495" i="1"/>
  <c r="U487" i="1"/>
  <c r="U720" i="1"/>
  <c r="U675" i="1"/>
  <c r="U619" i="1"/>
  <c r="U615" i="1"/>
  <c r="U597" i="1"/>
  <c r="U588" i="1"/>
  <c r="U580" i="1"/>
  <c r="U572" i="1"/>
  <c r="U564" i="1"/>
  <c r="U556" i="1"/>
  <c r="U548" i="1"/>
  <c r="U540" i="1"/>
  <c r="U532" i="1"/>
  <c r="U715" i="1"/>
  <c r="U651" i="1"/>
  <c r="U604" i="1"/>
  <c r="U593" i="1"/>
  <c r="U585" i="1"/>
  <c r="U577" i="1"/>
  <c r="U569" i="1"/>
  <c r="U561" i="1"/>
  <c r="U553" i="1"/>
  <c r="U545" i="1"/>
  <c r="U537" i="1"/>
  <c r="U529" i="1"/>
  <c r="U521" i="1"/>
  <c r="U513" i="1"/>
  <c r="U505" i="1"/>
  <c r="U497" i="1"/>
  <c r="U691" i="1"/>
  <c r="U639" i="1"/>
  <c r="U603" i="1"/>
  <c r="U590" i="1"/>
  <c r="U582" i="1"/>
  <c r="U574" i="1"/>
  <c r="U566" i="1"/>
  <c r="U558" i="1"/>
  <c r="U550" i="1"/>
  <c r="U542" i="1"/>
  <c r="U534" i="1"/>
  <c r="U526" i="1"/>
  <c r="U518" i="1"/>
  <c r="U510" i="1"/>
  <c r="U502" i="1"/>
  <c r="U494" i="1"/>
  <c r="U486" i="1"/>
  <c r="U478" i="1"/>
  <c r="U667" i="1"/>
  <c r="U640" i="1"/>
  <c r="U631" i="1"/>
  <c r="U608" i="1"/>
  <c r="U599" i="1"/>
  <c r="U587" i="1"/>
  <c r="U579" i="1"/>
  <c r="U571" i="1"/>
  <c r="U563" i="1"/>
  <c r="U555" i="1"/>
  <c r="U547" i="1"/>
  <c r="U539" i="1"/>
  <c r="U531" i="1"/>
  <c r="U523" i="1"/>
  <c r="U515" i="1"/>
  <c r="U507" i="1"/>
  <c r="U499" i="1"/>
  <c r="U544" i="1"/>
  <c r="U528" i="1"/>
  <c r="U517" i="1"/>
  <c r="U508" i="1"/>
  <c r="U479" i="1"/>
  <c r="U471" i="1"/>
  <c r="U463" i="1"/>
  <c r="U455" i="1"/>
  <c r="U447" i="1"/>
  <c r="U584" i="1"/>
  <c r="U509" i="1"/>
  <c r="U500" i="1"/>
  <c r="U491" i="1"/>
  <c r="U489" i="1"/>
  <c r="U484" i="1"/>
  <c r="U475" i="1"/>
  <c r="U468" i="1"/>
  <c r="U460" i="1"/>
  <c r="U452" i="1"/>
  <c r="U444" i="1"/>
  <c r="U560" i="1"/>
  <c r="U520" i="1"/>
  <c r="U501" i="1"/>
  <c r="U480" i="1"/>
  <c r="U465" i="1"/>
  <c r="U457" i="1"/>
  <c r="U449" i="1"/>
  <c r="U536" i="1"/>
  <c r="U512" i="1"/>
  <c r="U485" i="1"/>
  <c r="U476" i="1"/>
  <c r="U470" i="1"/>
  <c r="U462" i="1"/>
  <c r="U454" i="1"/>
  <c r="U446" i="1"/>
  <c r="U632" i="1"/>
  <c r="U623" i="1"/>
  <c r="U576" i="1"/>
  <c r="U504" i="1"/>
  <c r="U493" i="1"/>
  <c r="U481" i="1"/>
  <c r="U467" i="1"/>
  <c r="U459" i="1"/>
  <c r="U451" i="1"/>
  <c r="U443" i="1"/>
  <c r="U707" i="1"/>
  <c r="U592" i="1"/>
  <c r="U524" i="1"/>
  <c r="U473" i="1"/>
  <c r="U472" i="1"/>
  <c r="U469" i="1"/>
  <c r="U461" i="1"/>
  <c r="U453" i="1"/>
  <c r="U445" i="1"/>
  <c r="U799" i="1"/>
  <c r="U595" i="1"/>
  <c r="U568" i="1"/>
  <c r="U525" i="1"/>
  <c r="U516" i="1"/>
  <c r="U483" i="1"/>
  <c r="U466" i="1"/>
  <c r="U458" i="1"/>
  <c r="U450" i="1"/>
  <c r="U442" i="1"/>
  <c r="U464" i="1"/>
  <c r="U437" i="1"/>
  <c r="U429" i="1"/>
  <c r="U421" i="1"/>
  <c r="U413" i="1"/>
  <c r="U405" i="1"/>
  <c r="U397" i="1"/>
  <c r="U389" i="1"/>
  <c r="U381" i="1"/>
  <c r="U373" i="1"/>
  <c r="U365" i="1"/>
  <c r="U357" i="1"/>
  <c r="U349" i="1"/>
  <c r="U341" i="1"/>
  <c r="U333" i="1"/>
  <c r="U325" i="1"/>
  <c r="U317" i="1"/>
  <c r="U309" i="1"/>
  <c r="U488" i="1"/>
  <c r="U434" i="1"/>
  <c r="U426" i="1"/>
  <c r="U418" i="1"/>
  <c r="U410" i="1"/>
  <c r="U402" i="1"/>
  <c r="U394" i="1"/>
  <c r="U386" i="1"/>
  <c r="U378" i="1"/>
  <c r="U370" i="1"/>
  <c r="U362" i="1"/>
  <c r="U354" i="1"/>
  <c r="U346" i="1"/>
  <c r="U338" i="1"/>
  <c r="U330" i="1"/>
  <c r="U322" i="1"/>
  <c r="U314" i="1"/>
  <c r="U439" i="1"/>
  <c r="U431" i="1"/>
  <c r="U423" i="1"/>
  <c r="U415" i="1"/>
  <c r="U407" i="1"/>
  <c r="U399" i="1"/>
  <c r="U391" i="1"/>
  <c r="U383" i="1"/>
  <c r="U375" i="1"/>
  <c r="U367" i="1"/>
  <c r="U359" i="1"/>
  <c r="U351" i="1"/>
  <c r="U343" i="1"/>
  <c r="U335" i="1"/>
  <c r="U327" i="1"/>
  <c r="U319" i="1"/>
  <c r="U311" i="1"/>
  <c r="U492" i="1"/>
  <c r="U456" i="1"/>
  <c r="U436" i="1"/>
  <c r="U428" i="1"/>
  <c r="U420" i="1"/>
  <c r="U412" i="1"/>
  <c r="U404" i="1"/>
  <c r="U396" i="1"/>
  <c r="U388" i="1"/>
  <c r="U380" i="1"/>
  <c r="U372" i="1"/>
  <c r="U364" i="1"/>
  <c r="U356" i="1"/>
  <c r="U348" i="1"/>
  <c r="U340" i="1"/>
  <c r="U332" i="1"/>
  <c r="U324" i="1"/>
  <c r="U316" i="1"/>
  <c r="U308" i="1"/>
  <c r="U552" i="1"/>
  <c r="U477" i="1"/>
  <c r="U433" i="1"/>
  <c r="U425" i="1"/>
  <c r="U417" i="1"/>
  <c r="U409" i="1"/>
  <c r="U401" i="1"/>
  <c r="U393" i="1"/>
  <c r="U385" i="1"/>
  <c r="U377" i="1"/>
  <c r="U369" i="1"/>
  <c r="U361" i="1"/>
  <c r="U353" i="1"/>
  <c r="U345" i="1"/>
  <c r="U337" i="1"/>
  <c r="U329" i="1"/>
  <c r="U321" i="1"/>
  <c r="U607" i="1"/>
  <c r="U438" i="1"/>
  <c r="U430" i="1"/>
  <c r="U422" i="1"/>
  <c r="U414" i="1"/>
  <c r="U406" i="1"/>
  <c r="U398" i="1"/>
  <c r="U390" i="1"/>
  <c r="U382" i="1"/>
  <c r="U374" i="1"/>
  <c r="U366" i="1"/>
  <c r="U358" i="1"/>
  <c r="U350" i="1"/>
  <c r="U342" i="1"/>
  <c r="U334" i="1"/>
  <c r="U326" i="1"/>
  <c r="U318" i="1"/>
  <c r="U310" i="1"/>
  <c r="U448" i="1"/>
  <c r="U441" i="1"/>
  <c r="U435" i="1"/>
  <c r="U427" i="1"/>
  <c r="U419" i="1"/>
  <c r="U411" i="1"/>
  <c r="U403" i="1"/>
  <c r="U395" i="1"/>
  <c r="U387" i="1"/>
  <c r="U379" i="1"/>
  <c r="U371" i="1"/>
  <c r="U363" i="1"/>
  <c r="U355" i="1"/>
  <c r="U347" i="1"/>
  <c r="U339" i="1"/>
  <c r="U331" i="1"/>
  <c r="U323" i="1"/>
  <c r="U315" i="1"/>
  <c r="U432" i="1"/>
  <c r="U368" i="1"/>
  <c r="U300" i="1"/>
  <c r="U292" i="1"/>
  <c r="U284" i="1"/>
  <c r="U276" i="1"/>
  <c r="U268" i="1"/>
  <c r="U260" i="1"/>
  <c r="U252" i="1"/>
  <c r="U244" i="1"/>
  <c r="U236" i="1"/>
  <c r="U228" i="1"/>
  <c r="U220" i="1"/>
  <c r="U212" i="1"/>
  <c r="U204" i="1"/>
  <c r="U196" i="1"/>
  <c r="U188" i="1"/>
  <c r="U408" i="1"/>
  <c r="U344" i="1"/>
  <c r="U305" i="1"/>
  <c r="U297" i="1"/>
  <c r="U289" i="1"/>
  <c r="U281" i="1"/>
  <c r="U273" i="1"/>
  <c r="U265" i="1"/>
  <c r="U257" i="1"/>
  <c r="U249" i="1"/>
  <c r="U241" i="1"/>
  <c r="U233" i="1"/>
  <c r="U384" i="1"/>
  <c r="U320" i="1"/>
  <c r="U312" i="1"/>
  <c r="U302" i="1"/>
  <c r="U294" i="1"/>
  <c r="U286" i="1"/>
  <c r="U278" i="1"/>
  <c r="U270" i="1"/>
  <c r="U262" i="1"/>
  <c r="U254" i="1"/>
  <c r="U246" i="1"/>
  <c r="U238" i="1"/>
  <c r="U230" i="1"/>
  <c r="U222" i="1"/>
  <c r="U214" i="1"/>
  <c r="U206" i="1"/>
  <c r="U198" i="1"/>
  <c r="U190" i="1"/>
  <c r="U424" i="1"/>
  <c r="U360" i="1"/>
  <c r="U299" i="1"/>
  <c r="U291" i="1"/>
  <c r="U283" i="1"/>
  <c r="U275" i="1"/>
  <c r="U267" i="1"/>
  <c r="U259" i="1"/>
  <c r="U251" i="1"/>
  <c r="U243" i="1"/>
  <c r="U235" i="1"/>
  <c r="U496" i="1"/>
  <c r="U400" i="1"/>
  <c r="U336" i="1"/>
  <c r="U304" i="1"/>
  <c r="U296" i="1"/>
  <c r="U288" i="1"/>
  <c r="U280" i="1"/>
  <c r="U272" i="1"/>
  <c r="U264" i="1"/>
  <c r="U256" i="1"/>
  <c r="U248" i="1"/>
  <c r="U240" i="1"/>
  <c r="U232" i="1"/>
  <c r="U224" i="1"/>
  <c r="U216" i="1"/>
  <c r="U208" i="1"/>
  <c r="U200" i="1"/>
  <c r="U192" i="1"/>
  <c r="U440" i="1"/>
  <c r="U376" i="1"/>
  <c r="U313" i="1"/>
  <c r="U301" i="1"/>
  <c r="U293" i="1"/>
  <c r="U285" i="1"/>
  <c r="U277" i="1"/>
  <c r="U269" i="1"/>
  <c r="U261" i="1"/>
  <c r="U253" i="1"/>
  <c r="U245" i="1"/>
  <c r="U237" i="1"/>
  <c r="U229" i="1"/>
  <c r="U221" i="1"/>
  <c r="U213" i="1"/>
  <c r="U205" i="1"/>
  <c r="U197" i="1"/>
  <c r="U189" i="1"/>
  <c r="U392" i="1"/>
  <c r="U307" i="1"/>
  <c r="U295" i="1"/>
  <c r="U263" i="1"/>
  <c r="U227" i="1"/>
  <c r="U211" i="1"/>
  <c r="U195" i="1"/>
  <c r="U181" i="1"/>
  <c r="U173" i="1"/>
  <c r="U165" i="1"/>
  <c r="U157" i="1"/>
  <c r="U149" i="1"/>
  <c r="U141" i="1"/>
  <c r="U133" i="1"/>
  <c r="U125" i="1"/>
  <c r="U117" i="1"/>
  <c r="U109" i="1"/>
  <c r="U101" i="1"/>
  <c r="U93" i="1"/>
  <c r="U416" i="1"/>
  <c r="U298" i="1"/>
  <c r="U266" i="1"/>
  <c r="U234" i="1"/>
  <c r="U226" i="1"/>
  <c r="U210" i="1"/>
  <c r="U194" i="1"/>
  <c r="U185" i="1"/>
  <c r="U178" i="1"/>
  <c r="U170" i="1"/>
  <c r="U162" i="1"/>
  <c r="U154" i="1"/>
  <c r="U146" i="1"/>
  <c r="U138" i="1"/>
  <c r="U130" i="1"/>
  <c r="U122" i="1"/>
  <c r="U114" i="1"/>
  <c r="U106" i="1"/>
  <c r="U98" i="1"/>
  <c r="U90" i="1"/>
  <c r="U82" i="1"/>
  <c r="U303" i="1"/>
  <c r="U271" i="1"/>
  <c r="U239" i="1"/>
  <c r="U215" i="1"/>
  <c r="U199" i="1"/>
  <c r="U175" i="1"/>
  <c r="U167" i="1"/>
  <c r="U159" i="1"/>
  <c r="U151" i="1"/>
  <c r="U143" i="1"/>
  <c r="U135" i="1"/>
  <c r="U127" i="1"/>
  <c r="U119" i="1"/>
  <c r="U111" i="1"/>
  <c r="U103" i="1"/>
  <c r="U95" i="1"/>
  <c r="U87" i="1"/>
  <c r="U79" i="1"/>
  <c r="U306" i="1"/>
  <c r="U274" i="1"/>
  <c r="U242" i="1"/>
  <c r="U225" i="1"/>
  <c r="U209" i="1"/>
  <c r="U193" i="1"/>
  <c r="U186" i="1"/>
  <c r="U180" i="1"/>
  <c r="U172" i="1"/>
  <c r="U164" i="1"/>
  <c r="U156" i="1"/>
  <c r="U148" i="1"/>
  <c r="U140" i="1"/>
  <c r="U132" i="1"/>
  <c r="U124" i="1"/>
  <c r="U116" i="1"/>
  <c r="U108" i="1"/>
  <c r="U100" i="1"/>
  <c r="U92" i="1"/>
  <c r="U84" i="1"/>
  <c r="U279" i="1"/>
  <c r="U247" i="1"/>
  <c r="U219" i="1"/>
  <c r="U203" i="1"/>
  <c r="U187" i="1"/>
  <c r="U177" i="1"/>
  <c r="U169" i="1"/>
  <c r="U161" i="1"/>
  <c r="U153" i="1"/>
  <c r="U145" i="1"/>
  <c r="U137" i="1"/>
  <c r="U129" i="1"/>
  <c r="U121" i="1"/>
  <c r="U113" i="1"/>
  <c r="U105" i="1"/>
  <c r="U97" i="1"/>
  <c r="U89" i="1"/>
  <c r="U282" i="1"/>
  <c r="U250" i="1"/>
  <c r="U231" i="1"/>
  <c r="U218" i="1"/>
  <c r="U202" i="1"/>
  <c r="U182" i="1"/>
  <c r="U174" i="1"/>
  <c r="U166" i="1"/>
  <c r="U158" i="1"/>
  <c r="U150" i="1"/>
  <c r="U142" i="1"/>
  <c r="U134" i="1"/>
  <c r="U126" i="1"/>
  <c r="U118" i="1"/>
  <c r="U110" i="1"/>
  <c r="U102" i="1"/>
  <c r="U94" i="1"/>
  <c r="U86" i="1"/>
  <c r="U328" i="1"/>
  <c r="U287" i="1"/>
  <c r="U255" i="1"/>
  <c r="U223" i="1"/>
  <c r="U207" i="1"/>
  <c r="U191" i="1"/>
  <c r="U183" i="1"/>
  <c r="U179" i="1"/>
  <c r="U171" i="1"/>
  <c r="U163" i="1"/>
  <c r="U155" i="1"/>
  <c r="U147" i="1"/>
  <c r="U139" i="1"/>
  <c r="U131" i="1"/>
  <c r="U123" i="1"/>
  <c r="U115" i="1"/>
  <c r="U107" i="1"/>
  <c r="U99" i="1"/>
  <c r="U91" i="1"/>
  <c r="U83" i="1"/>
  <c r="G6" i="1"/>
  <c r="G1506" i="1" s="1"/>
  <c r="O6" i="1"/>
  <c r="W6" i="1"/>
  <c r="I8" i="1"/>
  <c r="Q8" i="1"/>
  <c r="Y8" i="1"/>
  <c r="N9" i="1"/>
  <c r="V9" i="1"/>
  <c r="K10" i="1"/>
  <c r="K1506" i="1" s="1"/>
  <c r="S10" i="1"/>
  <c r="H11" i="1"/>
  <c r="P11" i="1"/>
  <c r="X11" i="1"/>
  <c r="M12" i="1"/>
  <c r="U12" i="1"/>
  <c r="J13" i="1"/>
  <c r="R13" i="1"/>
  <c r="G14" i="1"/>
  <c r="O14" i="1"/>
  <c r="W14" i="1"/>
  <c r="I16" i="1"/>
  <c r="Q16" i="1"/>
  <c r="Y16" i="1"/>
  <c r="N17" i="1"/>
  <c r="V17" i="1"/>
  <c r="V1506" i="1" s="1"/>
  <c r="K18" i="1"/>
  <c r="S18" i="1"/>
  <c r="H19" i="1"/>
  <c r="P19" i="1"/>
  <c r="X19" i="1"/>
  <c r="M20" i="1"/>
  <c r="U20" i="1"/>
  <c r="J21" i="1"/>
  <c r="R21" i="1"/>
  <c r="G22" i="1"/>
  <c r="O22" i="1"/>
  <c r="W22" i="1"/>
  <c r="I24" i="1"/>
  <c r="Q24" i="1"/>
  <c r="Y24" i="1"/>
  <c r="N25" i="1"/>
  <c r="V25" i="1"/>
  <c r="K26" i="1"/>
  <c r="S26" i="1"/>
  <c r="H27" i="1"/>
  <c r="P27" i="1"/>
  <c r="X27" i="1"/>
  <c r="M28" i="1"/>
  <c r="U28" i="1"/>
  <c r="J29" i="1"/>
  <c r="R29" i="1"/>
  <c r="G30" i="1"/>
  <c r="O30" i="1"/>
  <c r="W30" i="1"/>
  <c r="I32" i="1"/>
  <c r="Q32" i="1"/>
  <c r="Y32" i="1"/>
  <c r="Y1506" i="1" s="1"/>
  <c r="N33" i="1"/>
  <c r="V33" i="1"/>
  <c r="K34" i="1"/>
  <c r="S34" i="1"/>
  <c r="H35" i="1"/>
  <c r="P35" i="1"/>
  <c r="X35" i="1"/>
  <c r="M36" i="1"/>
  <c r="M1506" i="1" s="1"/>
  <c r="U36" i="1"/>
  <c r="J37" i="1"/>
  <c r="R37" i="1"/>
  <c r="G38" i="1"/>
  <c r="O38" i="1"/>
  <c r="W38" i="1"/>
  <c r="I40" i="1"/>
  <c r="Q40" i="1"/>
  <c r="Q1506" i="1" s="1"/>
  <c r="Y40" i="1"/>
  <c r="N41" i="1"/>
  <c r="V41" i="1"/>
  <c r="K42" i="1"/>
  <c r="S42" i="1"/>
  <c r="H43" i="1"/>
  <c r="P43" i="1"/>
  <c r="X43" i="1"/>
  <c r="M44" i="1"/>
  <c r="U44" i="1"/>
  <c r="J45" i="1"/>
  <c r="R45" i="1"/>
  <c r="G46" i="1"/>
  <c r="O46" i="1"/>
  <c r="W46" i="1"/>
  <c r="I48" i="1"/>
  <c r="I1506" i="1" s="1"/>
  <c r="Q48" i="1"/>
  <c r="Y48" i="1"/>
  <c r="N49" i="1"/>
  <c r="V49" i="1"/>
  <c r="K50" i="1"/>
  <c r="S50" i="1"/>
  <c r="H51" i="1"/>
  <c r="P51" i="1"/>
  <c r="X51" i="1"/>
  <c r="M52" i="1"/>
  <c r="U52" i="1"/>
  <c r="J53" i="1"/>
  <c r="R53" i="1"/>
  <c r="G54" i="1"/>
  <c r="O54" i="1"/>
  <c r="W54" i="1"/>
  <c r="I56" i="1"/>
  <c r="Q56" i="1"/>
  <c r="Y56" i="1"/>
  <c r="N57" i="1"/>
  <c r="V57" i="1"/>
  <c r="K58" i="1"/>
  <c r="S58" i="1"/>
  <c r="H59" i="1"/>
  <c r="P59" i="1"/>
  <c r="X59" i="1"/>
  <c r="M60" i="1"/>
  <c r="U60" i="1"/>
  <c r="J61" i="1"/>
  <c r="R61" i="1"/>
  <c r="G62" i="1"/>
  <c r="O62" i="1"/>
  <c r="W62" i="1"/>
  <c r="I64" i="1"/>
  <c r="Q64" i="1"/>
  <c r="Y64" i="1"/>
  <c r="N65" i="1"/>
  <c r="V65" i="1"/>
  <c r="K66" i="1"/>
  <c r="S66" i="1"/>
  <c r="H67" i="1"/>
  <c r="P67" i="1"/>
  <c r="X67" i="1"/>
  <c r="M68" i="1"/>
  <c r="U68" i="1"/>
  <c r="J69" i="1"/>
  <c r="R69" i="1"/>
  <c r="G70" i="1"/>
  <c r="O70" i="1"/>
  <c r="W70" i="1"/>
  <c r="I72" i="1"/>
  <c r="Q72" i="1"/>
  <c r="Y72" i="1"/>
  <c r="N73" i="1"/>
  <c r="V73" i="1"/>
  <c r="K74" i="1"/>
  <c r="S74" i="1"/>
  <c r="H75" i="1"/>
  <c r="P75" i="1"/>
  <c r="X75" i="1"/>
  <c r="M76" i="1"/>
  <c r="U76" i="1"/>
  <c r="J77" i="1"/>
  <c r="V77" i="1"/>
  <c r="M78" i="1"/>
  <c r="W78" i="1"/>
  <c r="P79" i="1"/>
  <c r="M80" i="1"/>
  <c r="Q81" i="1"/>
  <c r="R82" i="1"/>
  <c r="X84" i="1"/>
  <c r="Y85" i="1"/>
  <c r="H87" i="1"/>
  <c r="O90" i="1"/>
  <c r="V93" i="1"/>
  <c r="J97" i="1"/>
  <c r="Q100" i="1"/>
  <c r="X103" i="1"/>
  <c r="S110" i="1"/>
  <c r="G114" i="1"/>
  <c r="N117" i="1"/>
  <c r="U120" i="1"/>
  <c r="I124" i="1"/>
  <c r="P127" i="1"/>
  <c r="W130" i="1"/>
  <c r="K134" i="1"/>
  <c r="R137" i="1"/>
  <c r="Y140" i="1"/>
  <c r="M144" i="1"/>
  <c r="H151" i="1"/>
  <c r="O154" i="1"/>
  <c r="V157" i="1"/>
  <c r="J161" i="1"/>
  <c r="Q164" i="1"/>
  <c r="X167" i="1"/>
  <c r="S174" i="1"/>
  <c r="G178" i="1"/>
  <c r="N181" i="1"/>
  <c r="M185" i="1"/>
  <c r="V190" i="1"/>
  <c r="Q197" i="1"/>
  <c r="G211" i="1"/>
  <c r="U217" i="1"/>
  <c r="P224" i="1"/>
  <c r="R243" i="1"/>
  <c r="H257" i="1"/>
  <c r="Q270" i="1"/>
  <c r="G284" i="1"/>
  <c r="P297" i="1"/>
  <c r="R433" i="1"/>
  <c r="N1500" i="1"/>
  <c r="N1492" i="1"/>
  <c r="N1484" i="1"/>
  <c r="N1505" i="1"/>
  <c r="N1497" i="1"/>
  <c r="N1489" i="1"/>
  <c r="N1502" i="1"/>
  <c r="N1494" i="1"/>
  <c r="N1486" i="1"/>
  <c r="N1499" i="1"/>
  <c r="N1491" i="1"/>
  <c r="N1483" i="1"/>
  <c r="N1504" i="1"/>
  <c r="N1496" i="1"/>
  <c r="N1488" i="1"/>
  <c r="N1498" i="1"/>
  <c r="N1490" i="1"/>
  <c r="N1482" i="1"/>
  <c r="N1485" i="1"/>
  <c r="N1480" i="1"/>
  <c r="N1495" i="1"/>
  <c r="N1477" i="1"/>
  <c r="N1469" i="1"/>
  <c r="N1493" i="1"/>
  <c r="N1474" i="1"/>
  <c r="N1466" i="1"/>
  <c r="N1458" i="1"/>
  <c r="N1503" i="1"/>
  <c r="N1501" i="1"/>
  <c r="N1481" i="1"/>
  <c r="N1476" i="1"/>
  <c r="N1468" i="1"/>
  <c r="N1478" i="1"/>
  <c r="N1470" i="1"/>
  <c r="N1462" i="1"/>
  <c r="N1454" i="1"/>
  <c r="N1487" i="1"/>
  <c r="N1475" i="1"/>
  <c r="N1461" i="1"/>
  <c r="N1464" i="1"/>
  <c r="N1457" i="1"/>
  <c r="N1449" i="1"/>
  <c r="N1441" i="1"/>
  <c r="N1479" i="1"/>
  <c r="N1446" i="1"/>
  <c r="N1473" i="1"/>
  <c r="N1463" i="1"/>
  <c r="N1459" i="1"/>
  <c r="N1448" i="1"/>
  <c r="N1440" i="1"/>
  <c r="N1471" i="1"/>
  <c r="N1460" i="1"/>
  <c r="N1450" i="1"/>
  <c r="N1442" i="1"/>
  <c r="N1447" i="1"/>
  <c r="N1436" i="1"/>
  <c r="N1428" i="1"/>
  <c r="N1420" i="1"/>
  <c r="N1452" i="1"/>
  <c r="N1437" i="1"/>
  <c r="N1433" i="1"/>
  <c r="N1425" i="1"/>
  <c r="N1417" i="1"/>
  <c r="N1467" i="1"/>
  <c r="N1456" i="1"/>
  <c r="N1451" i="1"/>
  <c r="N1438" i="1"/>
  <c r="N1430" i="1"/>
  <c r="N1422" i="1"/>
  <c r="N1445" i="1"/>
  <c r="N1443" i="1"/>
  <c r="N1435" i="1"/>
  <c r="N1427" i="1"/>
  <c r="N1419" i="1"/>
  <c r="N1472" i="1"/>
  <c r="N1439" i="1"/>
  <c r="N1432" i="1"/>
  <c r="N1424" i="1"/>
  <c r="N1444" i="1"/>
  <c r="N1429" i="1"/>
  <c r="N1414" i="1"/>
  <c r="N1411" i="1"/>
  <c r="N1403" i="1"/>
  <c r="N1395" i="1"/>
  <c r="N1421" i="1"/>
  <c r="N1408" i="1"/>
  <c r="N1400" i="1"/>
  <c r="N1455" i="1"/>
  <c r="N1415" i="1"/>
  <c r="N1413" i="1"/>
  <c r="N1405" i="1"/>
  <c r="N1397" i="1"/>
  <c r="N1431" i="1"/>
  <c r="N1416" i="1"/>
  <c r="N1410" i="1"/>
  <c r="N1402" i="1"/>
  <c r="N1394" i="1"/>
  <c r="N1423" i="1"/>
  <c r="N1407" i="1"/>
  <c r="N1399" i="1"/>
  <c r="N1453" i="1"/>
  <c r="N1412" i="1"/>
  <c r="N1386" i="1"/>
  <c r="N1378" i="1"/>
  <c r="N1465" i="1"/>
  <c r="N1404" i="1"/>
  <c r="N1391" i="1"/>
  <c r="N1383" i="1"/>
  <c r="N1375" i="1"/>
  <c r="N1396" i="1"/>
  <c r="N1388" i="1"/>
  <c r="N1380" i="1"/>
  <c r="N1372" i="1"/>
  <c r="N1393" i="1"/>
  <c r="N1385" i="1"/>
  <c r="N1377" i="1"/>
  <c r="N1406" i="1"/>
  <c r="N1390" i="1"/>
  <c r="N1382" i="1"/>
  <c r="N1374" i="1"/>
  <c r="N1398" i="1"/>
  <c r="N1381" i="1"/>
  <c r="N1367" i="1"/>
  <c r="N1359" i="1"/>
  <c r="N1351" i="1"/>
  <c r="N1343" i="1"/>
  <c r="N1335" i="1"/>
  <c r="N1327" i="1"/>
  <c r="N1319" i="1"/>
  <c r="N1384" i="1"/>
  <c r="N1373" i="1"/>
  <c r="N1369" i="1"/>
  <c r="N1361" i="1"/>
  <c r="N1353" i="1"/>
  <c r="N1345" i="1"/>
  <c r="N1337" i="1"/>
  <c r="N1329" i="1"/>
  <c r="N1321" i="1"/>
  <c r="N1409" i="1"/>
  <c r="N1376" i="1"/>
  <c r="N1366" i="1"/>
  <c r="N1358" i="1"/>
  <c r="N1350" i="1"/>
  <c r="N1342" i="1"/>
  <c r="N1334" i="1"/>
  <c r="N1326" i="1"/>
  <c r="N1392" i="1"/>
  <c r="N1365" i="1"/>
  <c r="N1379" i="1"/>
  <c r="N1344" i="1"/>
  <c r="N1340" i="1"/>
  <c r="N1338" i="1"/>
  <c r="N1322" i="1"/>
  <c r="N1318" i="1"/>
  <c r="N1308" i="1"/>
  <c r="N1300" i="1"/>
  <c r="N1292" i="1"/>
  <c r="N1284" i="1"/>
  <c r="N1371" i="1"/>
  <c r="N1352" i="1"/>
  <c r="N1348" i="1"/>
  <c r="N1346" i="1"/>
  <c r="N1418" i="1"/>
  <c r="N1360" i="1"/>
  <c r="N1356" i="1"/>
  <c r="N1354" i="1"/>
  <c r="N1331" i="1"/>
  <c r="N1325" i="1"/>
  <c r="N1314" i="1"/>
  <c r="N1310" i="1"/>
  <c r="N1302" i="1"/>
  <c r="N1294" i="1"/>
  <c r="N1434" i="1"/>
  <c r="N1401" i="1"/>
  <c r="N1368" i="1"/>
  <c r="N1364" i="1"/>
  <c r="N1362" i="1"/>
  <c r="N1339" i="1"/>
  <c r="N1333" i="1"/>
  <c r="N1315" i="1"/>
  <c r="N1330" i="1"/>
  <c r="N1426" i="1"/>
  <c r="N1389" i="1"/>
  <c r="N1332" i="1"/>
  <c r="N1317" i="1"/>
  <c r="N1316" i="1"/>
  <c r="N1301" i="1"/>
  <c r="N1287" i="1"/>
  <c r="N1286" i="1"/>
  <c r="N1274" i="1"/>
  <c r="N1266" i="1"/>
  <c r="N1258" i="1"/>
  <c r="N1250" i="1"/>
  <c r="N1242" i="1"/>
  <c r="N1349" i="1"/>
  <c r="N1347" i="1"/>
  <c r="N1387" i="1"/>
  <c r="N1336" i="1"/>
  <c r="N1323" i="1"/>
  <c r="N1307" i="1"/>
  <c r="N1293" i="1"/>
  <c r="N1283" i="1"/>
  <c r="N1276" i="1"/>
  <c r="N1268" i="1"/>
  <c r="N1260" i="1"/>
  <c r="N1252" i="1"/>
  <c r="N1244" i="1"/>
  <c r="N1370" i="1"/>
  <c r="N1363" i="1"/>
  <c r="N1324" i="1"/>
  <c r="N1298" i="1"/>
  <c r="N1289" i="1"/>
  <c r="N1282" i="1"/>
  <c r="N1281" i="1"/>
  <c r="N1273" i="1"/>
  <c r="N1341" i="1"/>
  <c r="N1320" i="1"/>
  <c r="N1313" i="1"/>
  <c r="N1311" i="1"/>
  <c r="N1303" i="1"/>
  <c r="N1299" i="1"/>
  <c r="N1304" i="1"/>
  <c r="N1280" i="1"/>
  <c r="N1267" i="1"/>
  <c r="N1253" i="1"/>
  <c r="N1249" i="1"/>
  <c r="N1229" i="1"/>
  <c r="N1221" i="1"/>
  <c r="N1295" i="1"/>
  <c r="N1263" i="1"/>
  <c r="N1254" i="1"/>
  <c r="N1240" i="1"/>
  <c r="N1234" i="1"/>
  <c r="N1312" i="1"/>
  <c r="N1305" i="1"/>
  <c r="N1296" i="1"/>
  <c r="N1291" i="1"/>
  <c r="N1259" i="1"/>
  <c r="N1245" i="1"/>
  <c r="N1241" i="1"/>
  <c r="N1231" i="1"/>
  <c r="N1223" i="1"/>
  <c r="N1328" i="1"/>
  <c r="N1306" i="1"/>
  <c r="N1297" i="1"/>
  <c r="N1290" i="1"/>
  <c r="N1285" i="1"/>
  <c r="N1275" i="1"/>
  <c r="N1271" i="1"/>
  <c r="N1264" i="1"/>
  <c r="N1255" i="1"/>
  <c r="N1246" i="1"/>
  <c r="N1236" i="1"/>
  <c r="N1228" i="1"/>
  <c r="N1357" i="1"/>
  <c r="N1279" i="1"/>
  <c r="N1277" i="1"/>
  <c r="N1269" i="1"/>
  <c r="N1265" i="1"/>
  <c r="N1251" i="1"/>
  <c r="N1237" i="1"/>
  <c r="N1233" i="1"/>
  <c r="N1227" i="1"/>
  <c r="N1219" i="1"/>
  <c r="N1218" i="1"/>
  <c r="N1217" i="1"/>
  <c r="N1209" i="1"/>
  <c r="N1201" i="1"/>
  <c r="N1193" i="1"/>
  <c r="N1185" i="1"/>
  <c r="N1177" i="1"/>
  <c r="N1309" i="1"/>
  <c r="N1272" i="1"/>
  <c r="N1270" i="1"/>
  <c r="N1261" i="1"/>
  <c r="N1243" i="1"/>
  <c r="N1230" i="1"/>
  <c r="N1224" i="1"/>
  <c r="N1220" i="1"/>
  <c r="N1214" i="1"/>
  <c r="N1206" i="1"/>
  <c r="N1198" i="1"/>
  <c r="N1190" i="1"/>
  <c r="N1182" i="1"/>
  <c r="N1225" i="1"/>
  <c r="N1211" i="1"/>
  <c r="N1203" i="1"/>
  <c r="N1195" i="1"/>
  <c r="N1187" i="1"/>
  <c r="N1179" i="1"/>
  <c r="N1256" i="1"/>
  <c r="N1247" i="1"/>
  <c r="N1238" i="1"/>
  <c r="N1216" i="1"/>
  <c r="N1208" i="1"/>
  <c r="N1200" i="1"/>
  <c r="N1192" i="1"/>
  <c r="N1184" i="1"/>
  <c r="N1176" i="1"/>
  <c r="N1262" i="1"/>
  <c r="N1232" i="1"/>
  <c r="N1226" i="1"/>
  <c r="N1213" i="1"/>
  <c r="N1205" i="1"/>
  <c r="N1197" i="1"/>
  <c r="N1189" i="1"/>
  <c r="N1181" i="1"/>
  <c r="N1278" i="1"/>
  <c r="N1257" i="1"/>
  <c r="N1210" i="1"/>
  <c r="N1191" i="1"/>
  <c r="N1168" i="1"/>
  <c r="N1160" i="1"/>
  <c r="N1152" i="1"/>
  <c r="N1144" i="1"/>
  <c r="N1136" i="1"/>
  <c r="N1288" i="1"/>
  <c r="N1202" i="1"/>
  <c r="N1183" i="1"/>
  <c r="N1173" i="1"/>
  <c r="N1165" i="1"/>
  <c r="N1157" i="1"/>
  <c r="N1149" i="1"/>
  <c r="N1141" i="1"/>
  <c r="N1133" i="1"/>
  <c r="N1125" i="1"/>
  <c r="N1248" i="1"/>
  <c r="N1222" i="1"/>
  <c r="N1194" i="1"/>
  <c r="N1170" i="1"/>
  <c r="N1162" i="1"/>
  <c r="N1154" i="1"/>
  <c r="N1146" i="1"/>
  <c r="N1138" i="1"/>
  <c r="N1239" i="1"/>
  <c r="N1235" i="1"/>
  <c r="N1212" i="1"/>
  <c r="N1186" i="1"/>
  <c r="N1175" i="1"/>
  <c r="N1167" i="1"/>
  <c r="N1159" i="1"/>
  <c r="N1151" i="1"/>
  <c r="N1143" i="1"/>
  <c r="N1135" i="1"/>
  <c r="N1127" i="1"/>
  <c r="N1204" i="1"/>
  <c r="N1178" i="1"/>
  <c r="N1172" i="1"/>
  <c r="N1164" i="1"/>
  <c r="N1156" i="1"/>
  <c r="N1148" i="1"/>
  <c r="N1140" i="1"/>
  <c r="N1215" i="1"/>
  <c r="N1196" i="1"/>
  <c r="N1169" i="1"/>
  <c r="N1161" i="1"/>
  <c r="N1153" i="1"/>
  <c r="N1145" i="1"/>
  <c r="N1137" i="1"/>
  <c r="N1207" i="1"/>
  <c r="N1188" i="1"/>
  <c r="N1174" i="1"/>
  <c r="N1166" i="1"/>
  <c r="N1158" i="1"/>
  <c r="N1150" i="1"/>
  <c r="N1142" i="1"/>
  <c r="N1134" i="1"/>
  <c r="N1155" i="1"/>
  <c r="N1130" i="1"/>
  <c r="N1116" i="1"/>
  <c r="N1108" i="1"/>
  <c r="N1100" i="1"/>
  <c r="N1121" i="1"/>
  <c r="N1113" i="1"/>
  <c r="N1199" i="1"/>
  <c r="N1171" i="1"/>
  <c r="N1118" i="1"/>
  <c r="N1110" i="1"/>
  <c r="N1180" i="1"/>
  <c r="N1147" i="1"/>
  <c r="N1128" i="1"/>
  <c r="N1124" i="1"/>
  <c r="N1123" i="1"/>
  <c r="N1115" i="1"/>
  <c r="N1107" i="1"/>
  <c r="N1163" i="1"/>
  <c r="N1131" i="1"/>
  <c r="N1117" i="1"/>
  <c r="N1109" i="1"/>
  <c r="N1139" i="1"/>
  <c r="N1122" i="1"/>
  <c r="N1114" i="1"/>
  <c r="N1106" i="1"/>
  <c r="N1111" i="1"/>
  <c r="N1092" i="1"/>
  <c r="N1084" i="1"/>
  <c r="N1076" i="1"/>
  <c r="N1068" i="1"/>
  <c r="N1060" i="1"/>
  <c r="N1052" i="1"/>
  <c r="N1044" i="1"/>
  <c r="N1132" i="1"/>
  <c r="N1129" i="1"/>
  <c r="N1097" i="1"/>
  <c r="N1089" i="1"/>
  <c r="N1081" i="1"/>
  <c r="N1073" i="1"/>
  <c r="N1065" i="1"/>
  <c r="N1057" i="1"/>
  <c r="N1049" i="1"/>
  <c r="N1041" i="1"/>
  <c r="N1119" i="1"/>
  <c r="N1104" i="1"/>
  <c r="N1094" i="1"/>
  <c r="N1086" i="1"/>
  <c r="N1078" i="1"/>
  <c r="N1070" i="1"/>
  <c r="N1062" i="1"/>
  <c r="N1054" i="1"/>
  <c r="N1046" i="1"/>
  <c r="N1112" i="1"/>
  <c r="N1101" i="1"/>
  <c r="N1099" i="1"/>
  <c r="N1091" i="1"/>
  <c r="N1083" i="1"/>
  <c r="N1075" i="1"/>
  <c r="N1067" i="1"/>
  <c r="N1059" i="1"/>
  <c r="N1051" i="1"/>
  <c r="N1043" i="1"/>
  <c r="N1126" i="1"/>
  <c r="N1096" i="1"/>
  <c r="N1088" i="1"/>
  <c r="N1080" i="1"/>
  <c r="N1072" i="1"/>
  <c r="N1064" i="1"/>
  <c r="N1056" i="1"/>
  <c r="N1048" i="1"/>
  <c r="N1355" i="1"/>
  <c r="N1120" i="1"/>
  <c r="N1102" i="1"/>
  <c r="N1093" i="1"/>
  <c r="N1085" i="1"/>
  <c r="N1077" i="1"/>
  <c r="N1069" i="1"/>
  <c r="N1061" i="1"/>
  <c r="N1053" i="1"/>
  <c r="N1045" i="1"/>
  <c r="N1105" i="1"/>
  <c r="N1098" i="1"/>
  <c r="N1090" i="1"/>
  <c r="N1082" i="1"/>
  <c r="N1074" i="1"/>
  <c r="N1066" i="1"/>
  <c r="N1058" i="1"/>
  <c r="N1050" i="1"/>
  <c r="N1042" i="1"/>
  <c r="N1103" i="1"/>
  <c r="N1095" i="1"/>
  <c r="N1079" i="1"/>
  <c r="N1039" i="1"/>
  <c r="N1031" i="1"/>
  <c r="N1023" i="1"/>
  <c r="N1015" i="1"/>
  <c r="N1007" i="1"/>
  <c r="N999" i="1"/>
  <c r="N991" i="1"/>
  <c r="N983" i="1"/>
  <c r="N975" i="1"/>
  <c r="N1055" i="1"/>
  <c r="N1036" i="1"/>
  <c r="N1028" i="1"/>
  <c r="N1020" i="1"/>
  <c r="N1012" i="1"/>
  <c r="N1004" i="1"/>
  <c r="N996" i="1"/>
  <c r="N988" i="1"/>
  <c r="N980" i="1"/>
  <c r="N1033" i="1"/>
  <c r="N1025" i="1"/>
  <c r="N1017" i="1"/>
  <c r="N1009" i="1"/>
  <c r="N1001" i="1"/>
  <c r="N993" i="1"/>
  <c r="N985" i="1"/>
  <c r="N977" i="1"/>
  <c r="N1071" i="1"/>
  <c r="N1038" i="1"/>
  <c r="N1030" i="1"/>
  <c r="N1022" i="1"/>
  <c r="N1014" i="1"/>
  <c r="N1006" i="1"/>
  <c r="N998" i="1"/>
  <c r="N990" i="1"/>
  <c r="N982" i="1"/>
  <c r="N974" i="1"/>
  <c r="N1047" i="1"/>
  <c r="N1035" i="1"/>
  <c r="N1027" i="1"/>
  <c r="N1019" i="1"/>
  <c r="N1011" i="1"/>
  <c r="N1003" i="1"/>
  <c r="N995" i="1"/>
  <c r="N987" i="1"/>
  <c r="N979" i="1"/>
  <c r="N1087" i="1"/>
  <c r="N1040" i="1"/>
  <c r="N1032" i="1"/>
  <c r="N1024" i="1"/>
  <c r="N1016" i="1"/>
  <c r="N1008" i="1"/>
  <c r="N1000" i="1"/>
  <c r="N992" i="1"/>
  <c r="N984" i="1"/>
  <c r="N976" i="1"/>
  <c r="N1063" i="1"/>
  <c r="N1037" i="1"/>
  <c r="N1029" i="1"/>
  <c r="N1021" i="1"/>
  <c r="N1013" i="1"/>
  <c r="N1005" i="1"/>
  <c r="N997" i="1"/>
  <c r="N989" i="1"/>
  <c r="N981" i="1"/>
  <c r="N978" i="1"/>
  <c r="N966" i="1"/>
  <c r="N958" i="1"/>
  <c r="N950" i="1"/>
  <c r="N942" i="1"/>
  <c r="N934" i="1"/>
  <c r="N926" i="1"/>
  <c r="N918" i="1"/>
  <c r="N910" i="1"/>
  <c r="N902" i="1"/>
  <c r="N894" i="1"/>
  <c r="N886" i="1"/>
  <c r="N878" i="1"/>
  <c r="N870" i="1"/>
  <c r="N862" i="1"/>
  <c r="N854" i="1"/>
  <c r="N1018" i="1"/>
  <c r="N971" i="1"/>
  <c r="N963" i="1"/>
  <c r="N955" i="1"/>
  <c r="N947" i="1"/>
  <c r="N939" i="1"/>
  <c r="N931" i="1"/>
  <c r="N923" i="1"/>
  <c r="N915" i="1"/>
  <c r="N907" i="1"/>
  <c r="N899" i="1"/>
  <c r="N891" i="1"/>
  <c r="N883" i="1"/>
  <c r="N875" i="1"/>
  <c r="N867" i="1"/>
  <c r="N859" i="1"/>
  <c r="N851" i="1"/>
  <c r="N843" i="1"/>
  <c r="N994" i="1"/>
  <c r="N968" i="1"/>
  <c r="N960" i="1"/>
  <c r="N952" i="1"/>
  <c r="N944" i="1"/>
  <c r="N936" i="1"/>
  <c r="N928" i="1"/>
  <c r="N920" i="1"/>
  <c r="N912" i="1"/>
  <c r="N904" i="1"/>
  <c r="N896" i="1"/>
  <c r="N888" i="1"/>
  <c r="N880" i="1"/>
  <c r="N872" i="1"/>
  <c r="N864" i="1"/>
  <c r="N856" i="1"/>
  <c r="N848" i="1"/>
  <c r="N840" i="1"/>
  <c r="N1034" i="1"/>
  <c r="N973" i="1"/>
  <c r="N965" i="1"/>
  <c r="N957" i="1"/>
  <c r="N949" i="1"/>
  <c r="N941" i="1"/>
  <c r="N933" i="1"/>
  <c r="N925" i="1"/>
  <c r="N917" i="1"/>
  <c r="N909" i="1"/>
  <c r="N901" i="1"/>
  <c r="N893" i="1"/>
  <c r="N885" i="1"/>
  <c r="N877" i="1"/>
  <c r="N869" i="1"/>
  <c r="N861" i="1"/>
  <c r="N853" i="1"/>
  <c r="N845" i="1"/>
  <c r="N1010" i="1"/>
  <c r="N970" i="1"/>
  <c r="N962" i="1"/>
  <c r="N954" i="1"/>
  <c r="N946" i="1"/>
  <c r="N938" i="1"/>
  <c r="N930" i="1"/>
  <c r="N922" i="1"/>
  <c r="N914" i="1"/>
  <c r="N906" i="1"/>
  <c r="N898" i="1"/>
  <c r="N890" i="1"/>
  <c r="N882" i="1"/>
  <c r="N874" i="1"/>
  <c r="N866" i="1"/>
  <c r="N858" i="1"/>
  <c r="N986" i="1"/>
  <c r="N967" i="1"/>
  <c r="N959" i="1"/>
  <c r="N951" i="1"/>
  <c r="N943" i="1"/>
  <c r="N935" i="1"/>
  <c r="N927" i="1"/>
  <c r="N919" i="1"/>
  <c r="N911" i="1"/>
  <c r="N903" i="1"/>
  <c r="N895" i="1"/>
  <c r="N887" i="1"/>
  <c r="N879" i="1"/>
  <c r="N871" i="1"/>
  <c r="N863" i="1"/>
  <c r="N855" i="1"/>
  <c r="N847" i="1"/>
  <c r="N1026" i="1"/>
  <c r="N972" i="1"/>
  <c r="N964" i="1"/>
  <c r="N956" i="1"/>
  <c r="N948" i="1"/>
  <c r="N940" i="1"/>
  <c r="N932" i="1"/>
  <c r="N924" i="1"/>
  <c r="N916" i="1"/>
  <c r="N908" i="1"/>
  <c r="N900" i="1"/>
  <c r="N892" i="1"/>
  <c r="N884" i="1"/>
  <c r="N876" i="1"/>
  <c r="N868" i="1"/>
  <c r="N860" i="1"/>
  <c r="N852" i="1"/>
  <c r="N844" i="1"/>
  <c r="N945" i="1"/>
  <c r="N881" i="1"/>
  <c r="N833" i="1"/>
  <c r="N825" i="1"/>
  <c r="N817" i="1"/>
  <c r="N809" i="1"/>
  <c r="N801" i="1"/>
  <c r="N793" i="1"/>
  <c r="N785" i="1"/>
  <c r="N777" i="1"/>
  <c r="N769" i="1"/>
  <c r="N761" i="1"/>
  <c r="N753" i="1"/>
  <c r="N745" i="1"/>
  <c r="N737" i="1"/>
  <c r="N729" i="1"/>
  <c r="N921" i="1"/>
  <c r="N857" i="1"/>
  <c r="N849" i="1"/>
  <c r="N841" i="1"/>
  <c r="N838" i="1"/>
  <c r="N830" i="1"/>
  <c r="N822" i="1"/>
  <c r="N814" i="1"/>
  <c r="N806" i="1"/>
  <c r="N798" i="1"/>
  <c r="N790" i="1"/>
  <c r="N782" i="1"/>
  <c r="N774" i="1"/>
  <c r="N766" i="1"/>
  <c r="N758" i="1"/>
  <c r="N750" i="1"/>
  <c r="N742" i="1"/>
  <c r="N734" i="1"/>
  <c r="N726" i="1"/>
  <c r="N718" i="1"/>
  <c r="N1002" i="1"/>
  <c r="N961" i="1"/>
  <c r="N897" i="1"/>
  <c r="N842" i="1"/>
  <c r="N835" i="1"/>
  <c r="N827" i="1"/>
  <c r="N819" i="1"/>
  <c r="N811" i="1"/>
  <c r="N803" i="1"/>
  <c r="N795" i="1"/>
  <c r="N787" i="1"/>
  <c r="N779" i="1"/>
  <c r="N771" i="1"/>
  <c r="N763" i="1"/>
  <c r="N755" i="1"/>
  <c r="N747" i="1"/>
  <c r="N739" i="1"/>
  <c r="N731" i="1"/>
  <c r="N723" i="1"/>
  <c r="N937" i="1"/>
  <c r="N873" i="1"/>
  <c r="N832" i="1"/>
  <c r="N824" i="1"/>
  <c r="N816" i="1"/>
  <c r="N808" i="1"/>
  <c r="N800" i="1"/>
  <c r="N792" i="1"/>
  <c r="N784" i="1"/>
  <c r="N776" i="1"/>
  <c r="N768" i="1"/>
  <c r="N760" i="1"/>
  <c r="N752" i="1"/>
  <c r="N744" i="1"/>
  <c r="N736" i="1"/>
  <c r="N913" i="1"/>
  <c r="N850" i="1"/>
  <c r="N837" i="1"/>
  <c r="N829" i="1"/>
  <c r="N821" i="1"/>
  <c r="N813" i="1"/>
  <c r="N805" i="1"/>
  <c r="N797" i="1"/>
  <c r="N789" i="1"/>
  <c r="N781" i="1"/>
  <c r="N773" i="1"/>
  <c r="N765" i="1"/>
  <c r="N757" i="1"/>
  <c r="N749" i="1"/>
  <c r="N741" i="1"/>
  <c r="N733" i="1"/>
  <c r="N953" i="1"/>
  <c r="N889" i="1"/>
  <c r="N834" i="1"/>
  <c r="N826" i="1"/>
  <c r="N818" i="1"/>
  <c r="N810" i="1"/>
  <c r="N802" i="1"/>
  <c r="N794" i="1"/>
  <c r="N786" i="1"/>
  <c r="N778" i="1"/>
  <c r="N770" i="1"/>
  <c r="N762" i="1"/>
  <c r="N754" i="1"/>
  <c r="N746" i="1"/>
  <c r="N738" i="1"/>
  <c r="N730" i="1"/>
  <c r="N722" i="1"/>
  <c r="N929" i="1"/>
  <c r="N865" i="1"/>
  <c r="N846" i="1"/>
  <c r="N839" i="1"/>
  <c r="N831" i="1"/>
  <c r="N823" i="1"/>
  <c r="N815" i="1"/>
  <c r="N807" i="1"/>
  <c r="N799" i="1"/>
  <c r="N791" i="1"/>
  <c r="N783" i="1"/>
  <c r="N775" i="1"/>
  <c r="N767" i="1"/>
  <c r="N759" i="1"/>
  <c r="N751" i="1"/>
  <c r="N743" i="1"/>
  <c r="N735" i="1"/>
  <c r="N727" i="1"/>
  <c r="N719" i="1"/>
  <c r="N836" i="1"/>
  <c r="N772" i="1"/>
  <c r="N717" i="1"/>
  <c r="N709" i="1"/>
  <c r="N701" i="1"/>
  <c r="N693" i="1"/>
  <c r="N685" i="1"/>
  <c r="N677" i="1"/>
  <c r="N669" i="1"/>
  <c r="N661" i="1"/>
  <c r="N653" i="1"/>
  <c r="N969" i="1"/>
  <c r="N812" i="1"/>
  <c r="N748" i="1"/>
  <c r="N721" i="1"/>
  <c r="N714" i="1"/>
  <c r="N706" i="1"/>
  <c r="N698" i="1"/>
  <c r="N690" i="1"/>
  <c r="N682" i="1"/>
  <c r="N674" i="1"/>
  <c r="N666" i="1"/>
  <c r="N658" i="1"/>
  <c r="N650" i="1"/>
  <c r="N642" i="1"/>
  <c r="N634" i="1"/>
  <c r="N626" i="1"/>
  <c r="N618" i="1"/>
  <c r="N610" i="1"/>
  <c r="N788" i="1"/>
  <c r="N720" i="1"/>
  <c r="N711" i="1"/>
  <c r="N703" i="1"/>
  <c r="N695" i="1"/>
  <c r="N687" i="1"/>
  <c r="N679" i="1"/>
  <c r="N671" i="1"/>
  <c r="N663" i="1"/>
  <c r="N655" i="1"/>
  <c r="N647" i="1"/>
  <c r="N639" i="1"/>
  <c r="N631" i="1"/>
  <c r="N623" i="1"/>
  <c r="N615" i="1"/>
  <c r="N607" i="1"/>
  <c r="N599" i="1"/>
  <c r="N828" i="1"/>
  <c r="N764" i="1"/>
  <c r="N724" i="1"/>
  <c r="N716" i="1"/>
  <c r="N708" i="1"/>
  <c r="N700" i="1"/>
  <c r="N692" i="1"/>
  <c r="N684" i="1"/>
  <c r="N676" i="1"/>
  <c r="N668" i="1"/>
  <c r="N660" i="1"/>
  <c r="N652" i="1"/>
  <c r="N644" i="1"/>
  <c r="N905" i="1"/>
  <c r="N804" i="1"/>
  <c r="N740" i="1"/>
  <c r="N725" i="1"/>
  <c r="N713" i="1"/>
  <c r="N705" i="1"/>
  <c r="N697" i="1"/>
  <c r="N689" i="1"/>
  <c r="N681" i="1"/>
  <c r="N673" i="1"/>
  <c r="N665" i="1"/>
  <c r="N657" i="1"/>
  <c r="N649" i="1"/>
  <c r="N641" i="1"/>
  <c r="N633" i="1"/>
  <c r="N625" i="1"/>
  <c r="N617" i="1"/>
  <c r="N780" i="1"/>
  <c r="N728" i="1"/>
  <c r="N710" i="1"/>
  <c r="N702" i="1"/>
  <c r="N694" i="1"/>
  <c r="N686" i="1"/>
  <c r="N678" i="1"/>
  <c r="N670" i="1"/>
  <c r="N662" i="1"/>
  <c r="N654" i="1"/>
  <c r="N646" i="1"/>
  <c r="N638" i="1"/>
  <c r="N630" i="1"/>
  <c r="N622" i="1"/>
  <c r="N614" i="1"/>
  <c r="N606" i="1"/>
  <c r="N820" i="1"/>
  <c r="N756" i="1"/>
  <c r="N715" i="1"/>
  <c r="N707" i="1"/>
  <c r="N699" i="1"/>
  <c r="N691" i="1"/>
  <c r="N683" i="1"/>
  <c r="N675" i="1"/>
  <c r="N667" i="1"/>
  <c r="N659" i="1"/>
  <c r="N651" i="1"/>
  <c r="N643" i="1"/>
  <c r="N635" i="1"/>
  <c r="N627" i="1"/>
  <c r="N619" i="1"/>
  <c r="N611" i="1"/>
  <c r="N603" i="1"/>
  <c r="N796" i="1"/>
  <c r="N680" i="1"/>
  <c r="N645" i="1"/>
  <c r="N640" i="1"/>
  <c r="N621" i="1"/>
  <c r="N609" i="1"/>
  <c r="N597" i="1"/>
  <c r="N594" i="1"/>
  <c r="N586" i="1"/>
  <c r="N578" i="1"/>
  <c r="N570" i="1"/>
  <c r="N562" i="1"/>
  <c r="N554" i="1"/>
  <c r="N546" i="1"/>
  <c r="N538" i="1"/>
  <c r="N530" i="1"/>
  <c r="N656" i="1"/>
  <c r="N632" i="1"/>
  <c r="N608" i="1"/>
  <c r="N591" i="1"/>
  <c r="N583" i="1"/>
  <c r="N575" i="1"/>
  <c r="N567" i="1"/>
  <c r="N559" i="1"/>
  <c r="N551" i="1"/>
  <c r="N543" i="1"/>
  <c r="N535" i="1"/>
  <c r="N527" i="1"/>
  <c r="N519" i="1"/>
  <c r="N511" i="1"/>
  <c r="N503" i="1"/>
  <c r="N495" i="1"/>
  <c r="N487" i="1"/>
  <c r="N479" i="1"/>
  <c r="N696" i="1"/>
  <c r="N624" i="1"/>
  <c r="N613" i="1"/>
  <c r="N598" i="1"/>
  <c r="N588" i="1"/>
  <c r="N580" i="1"/>
  <c r="N572" i="1"/>
  <c r="N564" i="1"/>
  <c r="N556" i="1"/>
  <c r="N548" i="1"/>
  <c r="N540" i="1"/>
  <c r="N532" i="1"/>
  <c r="N524" i="1"/>
  <c r="N516" i="1"/>
  <c r="N508" i="1"/>
  <c r="N500" i="1"/>
  <c r="N492" i="1"/>
  <c r="N732" i="1"/>
  <c r="N672" i="1"/>
  <c r="N612" i="1"/>
  <c r="N602" i="1"/>
  <c r="N593" i="1"/>
  <c r="N585" i="1"/>
  <c r="N577" i="1"/>
  <c r="N569" i="1"/>
  <c r="N561" i="1"/>
  <c r="N553" i="1"/>
  <c r="N545" i="1"/>
  <c r="N537" i="1"/>
  <c r="N529" i="1"/>
  <c r="N712" i="1"/>
  <c r="N648" i="1"/>
  <c r="N590" i="1"/>
  <c r="N582" i="1"/>
  <c r="N574" i="1"/>
  <c r="N566" i="1"/>
  <c r="N558" i="1"/>
  <c r="N550" i="1"/>
  <c r="N542" i="1"/>
  <c r="N534" i="1"/>
  <c r="N526" i="1"/>
  <c r="N518" i="1"/>
  <c r="N510" i="1"/>
  <c r="N502" i="1"/>
  <c r="N494" i="1"/>
  <c r="N688" i="1"/>
  <c r="N636" i="1"/>
  <c r="N616" i="1"/>
  <c r="N600" i="1"/>
  <c r="N595" i="1"/>
  <c r="N587" i="1"/>
  <c r="N579" i="1"/>
  <c r="N571" i="1"/>
  <c r="N563" i="1"/>
  <c r="N555" i="1"/>
  <c r="N547" i="1"/>
  <c r="N539" i="1"/>
  <c r="N531" i="1"/>
  <c r="N523" i="1"/>
  <c r="N515" i="1"/>
  <c r="N507" i="1"/>
  <c r="N499" i="1"/>
  <c r="N491" i="1"/>
  <c r="N483" i="1"/>
  <c r="N475" i="1"/>
  <c r="N664" i="1"/>
  <c r="N637" i="1"/>
  <c r="N628" i="1"/>
  <c r="N605" i="1"/>
  <c r="N596" i="1"/>
  <c r="N592" i="1"/>
  <c r="N584" i="1"/>
  <c r="N576" i="1"/>
  <c r="N568" i="1"/>
  <c r="N560" i="1"/>
  <c r="N552" i="1"/>
  <c r="N544" i="1"/>
  <c r="N536" i="1"/>
  <c r="N528" i="1"/>
  <c r="N520" i="1"/>
  <c r="N512" i="1"/>
  <c r="N504" i="1"/>
  <c r="N496" i="1"/>
  <c r="N541" i="1"/>
  <c r="N514" i="1"/>
  <c r="N505" i="1"/>
  <c r="N485" i="1"/>
  <c r="N476" i="1"/>
  <c r="N468" i="1"/>
  <c r="N460" i="1"/>
  <c r="N452" i="1"/>
  <c r="N444" i="1"/>
  <c r="N604" i="1"/>
  <c r="N581" i="1"/>
  <c r="N525" i="1"/>
  <c r="N506" i="1"/>
  <c r="N497" i="1"/>
  <c r="N488" i="1"/>
  <c r="N481" i="1"/>
  <c r="N465" i="1"/>
  <c r="N457" i="1"/>
  <c r="N449" i="1"/>
  <c r="N557" i="1"/>
  <c r="N517" i="1"/>
  <c r="N498" i="1"/>
  <c r="N490" i="1"/>
  <c r="N486" i="1"/>
  <c r="N477" i="1"/>
  <c r="N470" i="1"/>
  <c r="N462" i="1"/>
  <c r="N454" i="1"/>
  <c r="N446" i="1"/>
  <c r="N533" i="1"/>
  <c r="N509" i="1"/>
  <c r="N482" i="1"/>
  <c r="N473" i="1"/>
  <c r="N467" i="1"/>
  <c r="N459" i="1"/>
  <c r="N451" i="1"/>
  <c r="N443" i="1"/>
  <c r="N573" i="1"/>
  <c r="N501" i="1"/>
  <c r="N478" i="1"/>
  <c r="N472" i="1"/>
  <c r="N464" i="1"/>
  <c r="N456" i="1"/>
  <c r="N448" i="1"/>
  <c r="N589" i="1"/>
  <c r="N521" i="1"/>
  <c r="N484" i="1"/>
  <c r="N466" i="1"/>
  <c r="N458" i="1"/>
  <c r="N450" i="1"/>
  <c r="N442" i="1"/>
  <c r="N704" i="1"/>
  <c r="N629" i="1"/>
  <c r="N620" i="1"/>
  <c r="N565" i="1"/>
  <c r="N522" i="1"/>
  <c r="N513" i="1"/>
  <c r="N493" i="1"/>
  <c r="N480" i="1"/>
  <c r="N471" i="1"/>
  <c r="N463" i="1"/>
  <c r="N455" i="1"/>
  <c r="N447" i="1"/>
  <c r="N489" i="1"/>
  <c r="N461" i="1"/>
  <c r="N434" i="1"/>
  <c r="N426" i="1"/>
  <c r="N418" i="1"/>
  <c r="N410" i="1"/>
  <c r="N402" i="1"/>
  <c r="N394" i="1"/>
  <c r="N386" i="1"/>
  <c r="N378" i="1"/>
  <c r="N370" i="1"/>
  <c r="N362" i="1"/>
  <c r="N354" i="1"/>
  <c r="N346" i="1"/>
  <c r="N338" i="1"/>
  <c r="N330" i="1"/>
  <c r="N322" i="1"/>
  <c r="N314" i="1"/>
  <c r="N439" i="1"/>
  <c r="N431" i="1"/>
  <c r="N423" i="1"/>
  <c r="N415" i="1"/>
  <c r="N407" i="1"/>
  <c r="N399" i="1"/>
  <c r="N391" i="1"/>
  <c r="N383" i="1"/>
  <c r="N375" i="1"/>
  <c r="N367" i="1"/>
  <c r="N359" i="1"/>
  <c r="N351" i="1"/>
  <c r="N343" i="1"/>
  <c r="N335" i="1"/>
  <c r="N327" i="1"/>
  <c r="N319" i="1"/>
  <c r="N311" i="1"/>
  <c r="N474" i="1"/>
  <c r="N436" i="1"/>
  <c r="N428" i="1"/>
  <c r="N420" i="1"/>
  <c r="N412" i="1"/>
  <c r="N404" i="1"/>
  <c r="N396" i="1"/>
  <c r="N388" i="1"/>
  <c r="N380" i="1"/>
  <c r="N372" i="1"/>
  <c r="N364" i="1"/>
  <c r="N356" i="1"/>
  <c r="N348" i="1"/>
  <c r="N340" i="1"/>
  <c r="N332" i="1"/>
  <c r="N324" i="1"/>
  <c r="N316" i="1"/>
  <c r="N453" i="1"/>
  <c r="N441" i="1"/>
  <c r="N433" i="1"/>
  <c r="N425" i="1"/>
  <c r="N417" i="1"/>
  <c r="N409" i="1"/>
  <c r="N401" i="1"/>
  <c r="N393" i="1"/>
  <c r="N385" i="1"/>
  <c r="N377" i="1"/>
  <c r="N369" i="1"/>
  <c r="N361" i="1"/>
  <c r="N353" i="1"/>
  <c r="N345" i="1"/>
  <c r="N337" i="1"/>
  <c r="N329" i="1"/>
  <c r="N321" i="1"/>
  <c r="N313" i="1"/>
  <c r="N438" i="1"/>
  <c r="N430" i="1"/>
  <c r="N422" i="1"/>
  <c r="N414" i="1"/>
  <c r="N406" i="1"/>
  <c r="N398" i="1"/>
  <c r="N390" i="1"/>
  <c r="N382" i="1"/>
  <c r="N374" i="1"/>
  <c r="N366" i="1"/>
  <c r="N358" i="1"/>
  <c r="N350" i="1"/>
  <c r="N342" i="1"/>
  <c r="N334" i="1"/>
  <c r="N326" i="1"/>
  <c r="N318" i="1"/>
  <c r="N549" i="1"/>
  <c r="N469" i="1"/>
  <c r="N435" i="1"/>
  <c r="N427" i="1"/>
  <c r="N419" i="1"/>
  <c r="N411" i="1"/>
  <c r="N403" i="1"/>
  <c r="N395" i="1"/>
  <c r="N387" i="1"/>
  <c r="N379" i="1"/>
  <c r="N371" i="1"/>
  <c r="N363" i="1"/>
  <c r="N355" i="1"/>
  <c r="N347" i="1"/>
  <c r="N339" i="1"/>
  <c r="N331" i="1"/>
  <c r="N323" i="1"/>
  <c r="N315" i="1"/>
  <c r="N307" i="1"/>
  <c r="N601" i="1"/>
  <c r="N445" i="1"/>
  <c r="N440" i="1"/>
  <c r="N432" i="1"/>
  <c r="N424" i="1"/>
  <c r="N416" i="1"/>
  <c r="N408" i="1"/>
  <c r="N400" i="1"/>
  <c r="N392" i="1"/>
  <c r="N384" i="1"/>
  <c r="N376" i="1"/>
  <c r="N368" i="1"/>
  <c r="N360" i="1"/>
  <c r="N352" i="1"/>
  <c r="N344" i="1"/>
  <c r="N336" i="1"/>
  <c r="N328" i="1"/>
  <c r="N320" i="1"/>
  <c r="N312" i="1"/>
  <c r="N429" i="1"/>
  <c r="N365" i="1"/>
  <c r="N305" i="1"/>
  <c r="N297" i="1"/>
  <c r="N289" i="1"/>
  <c r="N281" i="1"/>
  <c r="N273" i="1"/>
  <c r="N265" i="1"/>
  <c r="N257" i="1"/>
  <c r="N249" i="1"/>
  <c r="N241" i="1"/>
  <c r="N233" i="1"/>
  <c r="N225" i="1"/>
  <c r="N217" i="1"/>
  <c r="N209" i="1"/>
  <c r="N201" i="1"/>
  <c r="N193" i="1"/>
  <c r="N185" i="1"/>
  <c r="N405" i="1"/>
  <c r="N341" i="1"/>
  <c r="N308" i="1"/>
  <c r="N302" i="1"/>
  <c r="N294" i="1"/>
  <c r="N286" i="1"/>
  <c r="N278" i="1"/>
  <c r="N270" i="1"/>
  <c r="N262" i="1"/>
  <c r="N254" i="1"/>
  <c r="N246" i="1"/>
  <c r="N238" i="1"/>
  <c r="N381" i="1"/>
  <c r="N317" i="1"/>
  <c r="N309" i="1"/>
  <c r="N299" i="1"/>
  <c r="N291" i="1"/>
  <c r="N283" i="1"/>
  <c r="N275" i="1"/>
  <c r="N267" i="1"/>
  <c r="N259" i="1"/>
  <c r="N251" i="1"/>
  <c r="N243" i="1"/>
  <c r="N235" i="1"/>
  <c r="N227" i="1"/>
  <c r="N219" i="1"/>
  <c r="N211" i="1"/>
  <c r="N203" i="1"/>
  <c r="N195" i="1"/>
  <c r="N187" i="1"/>
  <c r="N421" i="1"/>
  <c r="N357" i="1"/>
  <c r="N304" i="1"/>
  <c r="N296" i="1"/>
  <c r="N288" i="1"/>
  <c r="N280" i="1"/>
  <c r="N272" i="1"/>
  <c r="N264" i="1"/>
  <c r="N256" i="1"/>
  <c r="N248" i="1"/>
  <c r="N240" i="1"/>
  <c r="N397" i="1"/>
  <c r="N333" i="1"/>
  <c r="N301" i="1"/>
  <c r="N293" i="1"/>
  <c r="N285" i="1"/>
  <c r="N277" i="1"/>
  <c r="N269" i="1"/>
  <c r="N261" i="1"/>
  <c r="N253" i="1"/>
  <c r="N245" i="1"/>
  <c r="N237" i="1"/>
  <c r="N229" i="1"/>
  <c r="N221" i="1"/>
  <c r="N213" i="1"/>
  <c r="N205" i="1"/>
  <c r="N197" i="1"/>
  <c r="N189" i="1"/>
  <c r="N437" i="1"/>
  <c r="N373" i="1"/>
  <c r="N310" i="1"/>
  <c r="N306" i="1"/>
  <c r="N298" i="1"/>
  <c r="N290" i="1"/>
  <c r="N282" i="1"/>
  <c r="N274" i="1"/>
  <c r="N266" i="1"/>
  <c r="N258" i="1"/>
  <c r="N250" i="1"/>
  <c r="N242" i="1"/>
  <c r="N234" i="1"/>
  <c r="N226" i="1"/>
  <c r="N218" i="1"/>
  <c r="N210" i="1"/>
  <c r="N202" i="1"/>
  <c r="N194" i="1"/>
  <c r="N325" i="1"/>
  <c r="N292" i="1"/>
  <c r="N260" i="1"/>
  <c r="N232" i="1"/>
  <c r="N224" i="1"/>
  <c r="N208" i="1"/>
  <c r="N192" i="1"/>
  <c r="N186" i="1"/>
  <c r="N178" i="1"/>
  <c r="N170" i="1"/>
  <c r="N162" i="1"/>
  <c r="N154" i="1"/>
  <c r="N146" i="1"/>
  <c r="N138" i="1"/>
  <c r="N130" i="1"/>
  <c r="N122" i="1"/>
  <c r="N114" i="1"/>
  <c r="N106" i="1"/>
  <c r="N98" i="1"/>
  <c r="N90" i="1"/>
  <c r="N349" i="1"/>
  <c r="N295" i="1"/>
  <c r="N263" i="1"/>
  <c r="N223" i="1"/>
  <c r="N207" i="1"/>
  <c r="N191" i="1"/>
  <c r="N175" i="1"/>
  <c r="N167" i="1"/>
  <c r="N159" i="1"/>
  <c r="N151" i="1"/>
  <c r="N143" i="1"/>
  <c r="N135" i="1"/>
  <c r="N127" i="1"/>
  <c r="N119" i="1"/>
  <c r="N111" i="1"/>
  <c r="N103" i="1"/>
  <c r="N95" i="1"/>
  <c r="N87" i="1"/>
  <c r="N79" i="1"/>
  <c r="N389" i="1"/>
  <c r="N300" i="1"/>
  <c r="N268" i="1"/>
  <c r="N236" i="1"/>
  <c r="N228" i="1"/>
  <c r="N212" i="1"/>
  <c r="N196" i="1"/>
  <c r="N180" i="1"/>
  <c r="N172" i="1"/>
  <c r="N164" i="1"/>
  <c r="N156" i="1"/>
  <c r="N148" i="1"/>
  <c r="N140" i="1"/>
  <c r="N132" i="1"/>
  <c r="N124" i="1"/>
  <c r="N116" i="1"/>
  <c r="N108" i="1"/>
  <c r="N100" i="1"/>
  <c r="N92" i="1"/>
  <c r="N84" i="1"/>
  <c r="N413" i="1"/>
  <c r="N303" i="1"/>
  <c r="N271" i="1"/>
  <c r="N239" i="1"/>
  <c r="N222" i="1"/>
  <c r="N206" i="1"/>
  <c r="N190" i="1"/>
  <c r="N183" i="1"/>
  <c r="N177" i="1"/>
  <c r="N169" i="1"/>
  <c r="N161" i="1"/>
  <c r="N153" i="1"/>
  <c r="N145" i="1"/>
  <c r="N137" i="1"/>
  <c r="N129" i="1"/>
  <c r="N121" i="1"/>
  <c r="N113" i="1"/>
  <c r="N105" i="1"/>
  <c r="N97" i="1"/>
  <c r="N89" i="1"/>
  <c r="N81" i="1"/>
  <c r="N276" i="1"/>
  <c r="N244" i="1"/>
  <c r="N216" i="1"/>
  <c r="N200" i="1"/>
  <c r="N184" i="1"/>
  <c r="N182" i="1"/>
  <c r="N174" i="1"/>
  <c r="N166" i="1"/>
  <c r="N158" i="1"/>
  <c r="N150" i="1"/>
  <c r="N142" i="1"/>
  <c r="N134" i="1"/>
  <c r="N126" i="1"/>
  <c r="N118" i="1"/>
  <c r="N110" i="1"/>
  <c r="N102" i="1"/>
  <c r="N94" i="1"/>
  <c r="N279" i="1"/>
  <c r="N247" i="1"/>
  <c r="N215" i="1"/>
  <c r="N199" i="1"/>
  <c r="N179" i="1"/>
  <c r="N171" i="1"/>
  <c r="N163" i="1"/>
  <c r="N155" i="1"/>
  <c r="N147" i="1"/>
  <c r="N139" i="1"/>
  <c r="N131" i="1"/>
  <c r="N123" i="1"/>
  <c r="N115" i="1"/>
  <c r="N107" i="1"/>
  <c r="N99" i="1"/>
  <c r="N91" i="1"/>
  <c r="N83" i="1"/>
  <c r="N284" i="1"/>
  <c r="N252" i="1"/>
  <c r="N220" i="1"/>
  <c r="N204" i="1"/>
  <c r="N188" i="1"/>
  <c r="N176" i="1"/>
  <c r="N168" i="1"/>
  <c r="N160" i="1"/>
  <c r="N152" i="1"/>
  <c r="N144" i="1"/>
  <c r="N136" i="1"/>
  <c r="N128" i="1"/>
  <c r="N120" i="1"/>
  <c r="N112" i="1"/>
  <c r="N104" i="1"/>
  <c r="N96" i="1"/>
  <c r="N88" i="1"/>
  <c r="N80" i="1"/>
  <c r="V1500" i="1"/>
  <c r="V1492" i="1"/>
  <c r="V1484" i="1"/>
  <c r="V1505" i="1"/>
  <c r="V1497" i="1"/>
  <c r="V1489" i="1"/>
  <c r="V1481" i="1"/>
  <c r="V1502" i="1"/>
  <c r="V1494" i="1"/>
  <c r="V1486" i="1"/>
  <c r="V1499" i="1"/>
  <c r="V1491" i="1"/>
  <c r="V1483" i="1"/>
  <c r="V1504" i="1"/>
  <c r="V1496" i="1"/>
  <c r="V1488" i="1"/>
  <c r="V1498" i="1"/>
  <c r="V1490" i="1"/>
  <c r="V1482" i="1"/>
  <c r="V1493" i="1"/>
  <c r="V1480" i="1"/>
  <c r="V1503" i="1"/>
  <c r="V1477" i="1"/>
  <c r="V1469" i="1"/>
  <c r="V1501" i="1"/>
  <c r="V1474" i="1"/>
  <c r="V1466" i="1"/>
  <c r="V1458" i="1"/>
  <c r="V1476" i="1"/>
  <c r="V1468" i="1"/>
  <c r="V1485" i="1"/>
  <c r="V1478" i="1"/>
  <c r="V1470" i="1"/>
  <c r="V1462" i="1"/>
  <c r="V1454" i="1"/>
  <c r="V1467" i="1"/>
  <c r="V1465" i="1"/>
  <c r="V1460" i="1"/>
  <c r="V1472" i="1"/>
  <c r="V1456" i="1"/>
  <c r="V1449" i="1"/>
  <c r="V1441" i="1"/>
  <c r="V1471" i="1"/>
  <c r="V1461" i="1"/>
  <c r="V1446" i="1"/>
  <c r="V1457" i="1"/>
  <c r="V1475" i="1"/>
  <c r="V1464" i="1"/>
  <c r="V1448" i="1"/>
  <c r="V1440" i="1"/>
  <c r="V1495" i="1"/>
  <c r="V1479" i="1"/>
  <c r="V1459" i="1"/>
  <c r="V1450" i="1"/>
  <c r="V1442" i="1"/>
  <c r="V1487" i="1"/>
  <c r="V1473" i="1"/>
  <c r="V1463" i="1"/>
  <c r="V1428" i="1"/>
  <c r="V1420" i="1"/>
  <c r="V1436" i="1"/>
  <c r="V1433" i="1"/>
  <c r="V1425" i="1"/>
  <c r="V1417" i="1"/>
  <c r="V1444" i="1"/>
  <c r="V1430" i="1"/>
  <c r="V1422" i="1"/>
  <c r="V1437" i="1"/>
  <c r="V1435" i="1"/>
  <c r="V1427" i="1"/>
  <c r="V1419" i="1"/>
  <c r="V1455" i="1"/>
  <c r="V1453" i="1"/>
  <c r="V1447" i="1"/>
  <c r="V1438" i="1"/>
  <c r="V1432" i="1"/>
  <c r="V1424" i="1"/>
  <c r="V1452" i="1"/>
  <c r="V1431" i="1"/>
  <c r="V1411" i="1"/>
  <c r="V1403" i="1"/>
  <c r="V1395" i="1"/>
  <c r="V1423" i="1"/>
  <c r="V1408" i="1"/>
  <c r="V1400" i="1"/>
  <c r="V1445" i="1"/>
  <c r="V1443" i="1"/>
  <c r="V1434" i="1"/>
  <c r="V1418" i="1"/>
  <c r="V1414" i="1"/>
  <c r="V1413" i="1"/>
  <c r="V1405" i="1"/>
  <c r="V1397" i="1"/>
  <c r="V1426" i="1"/>
  <c r="V1410" i="1"/>
  <c r="V1402" i="1"/>
  <c r="V1394" i="1"/>
  <c r="V1451" i="1"/>
  <c r="V1439" i="1"/>
  <c r="V1415" i="1"/>
  <c r="V1407" i="1"/>
  <c r="V1399" i="1"/>
  <c r="V1386" i="1"/>
  <c r="V1378" i="1"/>
  <c r="V1370" i="1"/>
  <c r="V1421" i="1"/>
  <c r="V1406" i="1"/>
  <c r="V1391" i="1"/>
  <c r="V1383" i="1"/>
  <c r="V1375" i="1"/>
  <c r="V1398" i="1"/>
  <c r="V1388" i="1"/>
  <c r="V1380" i="1"/>
  <c r="V1372" i="1"/>
  <c r="V1429" i="1"/>
  <c r="V1409" i="1"/>
  <c r="V1385" i="1"/>
  <c r="V1377" i="1"/>
  <c r="V1401" i="1"/>
  <c r="V1393" i="1"/>
  <c r="V1390" i="1"/>
  <c r="V1382" i="1"/>
  <c r="V1374" i="1"/>
  <c r="V1416" i="1"/>
  <c r="V1376" i="1"/>
  <c r="V1371" i="1"/>
  <c r="V1367" i="1"/>
  <c r="V1359" i="1"/>
  <c r="V1351" i="1"/>
  <c r="V1343" i="1"/>
  <c r="V1335" i="1"/>
  <c r="V1327" i="1"/>
  <c r="V1319" i="1"/>
  <c r="V1379" i="1"/>
  <c r="V1369" i="1"/>
  <c r="V1361" i="1"/>
  <c r="V1353" i="1"/>
  <c r="V1345" i="1"/>
  <c r="V1337" i="1"/>
  <c r="V1329" i="1"/>
  <c r="V1321" i="1"/>
  <c r="V1313" i="1"/>
  <c r="V1366" i="1"/>
  <c r="V1358" i="1"/>
  <c r="V1350" i="1"/>
  <c r="V1342" i="1"/>
  <c r="V1334" i="1"/>
  <c r="V1326" i="1"/>
  <c r="V1412" i="1"/>
  <c r="V1347" i="1"/>
  <c r="V1341" i="1"/>
  <c r="V1355" i="1"/>
  <c r="V1349" i="1"/>
  <c r="V1308" i="1"/>
  <c r="V1300" i="1"/>
  <c r="V1292" i="1"/>
  <c r="V1284" i="1"/>
  <c r="V1384" i="1"/>
  <c r="V1363" i="1"/>
  <c r="V1357" i="1"/>
  <c r="V1396" i="1"/>
  <c r="V1389" i="1"/>
  <c r="V1373" i="1"/>
  <c r="V1365" i="1"/>
  <c r="V1336" i="1"/>
  <c r="V1332" i="1"/>
  <c r="V1330" i="1"/>
  <c r="V1322" i="1"/>
  <c r="V1318" i="1"/>
  <c r="V1310" i="1"/>
  <c r="V1302" i="1"/>
  <c r="V1294" i="1"/>
  <c r="V1387" i="1"/>
  <c r="V1344" i="1"/>
  <c r="V1340" i="1"/>
  <c r="V1338" i="1"/>
  <c r="V1356" i="1"/>
  <c r="V1325" i="1"/>
  <c r="V1324" i="1"/>
  <c r="V1309" i="1"/>
  <c r="V1295" i="1"/>
  <c r="V1291" i="1"/>
  <c r="V1274" i="1"/>
  <c r="V1266" i="1"/>
  <c r="V1258" i="1"/>
  <c r="V1250" i="1"/>
  <c r="V1242" i="1"/>
  <c r="V1404" i="1"/>
  <c r="V1354" i="1"/>
  <c r="V1352" i="1"/>
  <c r="V1392" i="1"/>
  <c r="V1328" i="1"/>
  <c r="V1312" i="1"/>
  <c r="V1301" i="1"/>
  <c r="V1287" i="1"/>
  <c r="V1285" i="1"/>
  <c r="V1276" i="1"/>
  <c r="V1268" i="1"/>
  <c r="V1260" i="1"/>
  <c r="V1252" i="1"/>
  <c r="V1244" i="1"/>
  <c r="V1236" i="1"/>
  <c r="V1368" i="1"/>
  <c r="V1348" i="1"/>
  <c r="V1331" i="1"/>
  <c r="V1306" i="1"/>
  <c r="V1297" i="1"/>
  <c r="V1288" i="1"/>
  <c r="V1283" i="1"/>
  <c r="V1273" i="1"/>
  <c r="V1346" i="1"/>
  <c r="V1339" i="1"/>
  <c r="V1317" i="1"/>
  <c r="V1307" i="1"/>
  <c r="V1360" i="1"/>
  <c r="V1315" i="1"/>
  <c r="V1298" i="1"/>
  <c r="V1290" i="1"/>
  <c r="V1289" i="1"/>
  <c r="V1261" i="1"/>
  <c r="V1257" i="1"/>
  <c r="V1243" i="1"/>
  <c r="V1229" i="1"/>
  <c r="V1221" i="1"/>
  <c r="V1333" i="1"/>
  <c r="V1299" i="1"/>
  <c r="V1270" i="1"/>
  <c r="V1262" i="1"/>
  <c r="V1248" i="1"/>
  <c r="V1239" i="1"/>
  <c r="V1234" i="1"/>
  <c r="V1226" i="1"/>
  <c r="V1278" i="1"/>
  <c r="V1272" i="1"/>
  <c r="V1267" i="1"/>
  <c r="V1253" i="1"/>
  <c r="V1249" i="1"/>
  <c r="V1231" i="1"/>
  <c r="V1223" i="1"/>
  <c r="V1364" i="1"/>
  <c r="V1320" i="1"/>
  <c r="V1280" i="1"/>
  <c r="V1263" i="1"/>
  <c r="V1254" i="1"/>
  <c r="V1240" i="1"/>
  <c r="V1228" i="1"/>
  <c r="V1316" i="1"/>
  <c r="V1293" i="1"/>
  <c r="V1286" i="1"/>
  <c r="V1259" i="1"/>
  <c r="V1245" i="1"/>
  <c r="V1241" i="1"/>
  <c r="V1233" i="1"/>
  <c r="V1381" i="1"/>
  <c r="V1303" i="1"/>
  <c r="V1279" i="1"/>
  <c r="V1209" i="1"/>
  <c r="V1201" i="1"/>
  <c r="V1193" i="1"/>
  <c r="V1185" i="1"/>
  <c r="V1177" i="1"/>
  <c r="V1277" i="1"/>
  <c r="V1275" i="1"/>
  <c r="V1265" i="1"/>
  <c r="V1232" i="1"/>
  <c r="V1218" i="1"/>
  <c r="V1217" i="1"/>
  <c r="V1214" i="1"/>
  <c r="V1206" i="1"/>
  <c r="V1198" i="1"/>
  <c r="V1190" i="1"/>
  <c r="V1182" i="1"/>
  <c r="V1282" i="1"/>
  <c r="V1256" i="1"/>
  <c r="V1247" i="1"/>
  <c r="V1238" i="1"/>
  <c r="V1219" i="1"/>
  <c r="V1211" i="1"/>
  <c r="V1203" i="1"/>
  <c r="V1195" i="1"/>
  <c r="V1187" i="1"/>
  <c r="V1179" i="1"/>
  <c r="V1362" i="1"/>
  <c r="V1271" i="1"/>
  <c r="V1235" i="1"/>
  <c r="V1224" i="1"/>
  <c r="V1220" i="1"/>
  <c r="V1216" i="1"/>
  <c r="V1208" i="1"/>
  <c r="V1200" i="1"/>
  <c r="V1192" i="1"/>
  <c r="V1184" i="1"/>
  <c r="V1176" i="1"/>
  <c r="V1311" i="1"/>
  <c r="V1305" i="1"/>
  <c r="V1296" i="1"/>
  <c r="V1269" i="1"/>
  <c r="V1251" i="1"/>
  <c r="V1227" i="1"/>
  <c r="V1225" i="1"/>
  <c r="V1213" i="1"/>
  <c r="V1205" i="1"/>
  <c r="V1197" i="1"/>
  <c r="V1189" i="1"/>
  <c r="V1181" i="1"/>
  <c r="V1323" i="1"/>
  <c r="V1304" i="1"/>
  <c r="V1264" i="1"/>
  <c r="V1255" i="1"/>
  <c r="V1246" i="1"/>
  <c r="V1281" i="1"/>
  <c r="V1212" i="1"/>
  <c r="V1186" i="1"/>
  <c r="V1168" i="1"/>
  <c r="V1160" i="1"/>
  <c r="V1152" i="1"/>
  <c r="V1144" i="1"/>
  <c r="V1136" i="1"/>
  <c r="V1222" i="1"/>
  <c r="V1204" i="1"/>
  <c r="V1178" i="1"/>
  <c r="V1173" i="1"/>
  <c r="V1165" i="1"/>
  <c r="V1157" i="1"/>
  <c r="V1149" i="1"/>
  <c r="V1141" i="1"/>
  <c r="V1133" i="1"/>
  <c r="V1125" i="1"/>
  <c r="V1215" i="1"/>
  <c r="V1196" i="1"/>
  <c r="V1170" i="1"/>
  <c r="V1162" i="1"/>
  <c r="V1154" i="1"/>
  <c r="V1146" i="1"/>
  <c r="V1138" i="1"/>
  <c r="V1207" i="1"/>
  <c r="V1188" i="1"/>
  <c r="V1175" i="1"/>
  <c r="V1167" i="1"/>
  <c r="V1159" i="1"/>
  <c r="V1151" i="1"/>
  <c r="V1143" i="1"/>
  <c r="V1135" i="1"/>
  <c r="V1127" i="1"/>
  <c r="V1199" i="1"/>
  <c r="V1180" i="1"/>
  <c r="V1172" i="1"/>
  <c r="V1164" i="1"/>
  <c r="V1156" i="1"/>
  <c r="V1148" i="1"/>
  <c r="V1140" i="1"/>
  <c r="V1210" i="1"/>
  <c r="V1191" i="1"/>
  <c r="V1169" i="1"/>
  <c r="V1161" i="1"/>
  <c r="V1153" i="1"/>
  <c r="V1145" i="1"/>
  <c r="V1137" i="1"/>
  <c r="V1237" i="1"/>
  <c r="V1202" i="1"/>
  <c r="V1183" i="1"/>
  <c r="V1174" i="1"/>
  <c r="V1166" i="1"/>
  <c r="V1158" i="1"/>
  <c r="V1150" i="1"/>
  <c r="V1142" i="1"/>
  <c r="V1134" i="1"/>
  <c r="V1132" i="1"/>
  <c r="V1116" i="1"/>
  <c r="V1108" i="1"/>
  <c r="V1100" i="1"/>
  <c r="V1171" i="1"/>
  <c r="V1131" i="1"/>
  <c r="V1126" i="1"/>
  <c r="V1121" i="1"/>
  <c r="V1113" i="1"/>
  <c r="V1105" i="1"/>
  <c r="V1230" i="1"/>
  <c r="V1147" i="1"/>
  <c r="V1118" i="1"/>
  <c r="V1110" i="1"/>
  <c r="V1130" i="1"/>
  <c r="V1115" i="1"/>
  <c r="V1107" i="1"/>
  <c r="V1314" i="1"/>
  <c r="V1139" i="1"/>
  <c r="V1128" i="1"/>
  <c r="V1124" i="1"/>
  <c r="V1117" i="1"/>
  <c r="V1109" i="1"/>
  <c r="V1194" i="1"/>
  <c r="V1122" i="1"/>
  <c r="V1114" i="1"/>
  <c r="V1106" i="1"/>
  <c r="V1129" i="1"/>
  <c r="V1119" i="1"/>
  <c r="V1092" i="1"/>
  <c r="V1084" i="1"/>
  <c r="V1076" i="1"/>
  <c r="V1068" i="1"/>
  <c r="V1060" i="1"/>
  <c r="V1052" i="1"/>
  <c r="V1044" i="1"/>
  <c r="V1163" i="1"/>
  <c r="V1112" i="1"/>
  <c r="V1103" i="1"/>
  <c r="V1097" i="1"/>
  <c r="V1089" i="1"/>
  <c r="V1081" i="1"/>
  <c r="V1073" i="1"/>
  <c r="V1065" i="1"/>
  <c r="V1057" i="1"/>
  <c r="V1049" i="1"/>
  <c r="V1041" i="1"/>
  <c r="V1094" i="1"/>
  <c r="V1086" i="1"/>
  <c r="V1078" i="1"/>
  <c r="V1070" i="1"/>
  <c r="V1062" i="1"/>
  <c r="V1054" i="1"/>
  <c r="V1046" i="1"/>
  <c r="V1120" i="1"/>
  <c r="V1099" i="1"/>
  <c r="V1091" i="1"/>
  <c r="V1083" i="1"/>
  <c r="V1075" i="1"/>
  <c r="V1067" i="1"/>
  <c r="V1059" i="1"/>
  <c r="V1051" i="1"/>
  <c r="V1043" i="1"/>
  <c r="V1096" i="1"/>
  <c r="V1088" i="1"/>
  <c r="V1080" i="1"/>
  <c r="V1072" i="1"/>
  <c r="V1064" i="1"/>
  <c r="V1056" i="1"/>
  <c r="V1048" i="1"/>
  <c r="V1123" i="1"/>
  <c r="V1104" i="1"/>
  <c r="V1101" i="1"/>
  <c r="V1093" i="1"/>
  <c r="V1085" i="1"/>
  <c r="V1077" i="1"/>
  <c r="V1069" i="1"/>
  <c r="V1061" i="1"/>
  <c r="V1053" i="1"/>
  <c r="V1045" i="1"/>
  <c r="V1155" i="1"/>
  <c r="V1111" i="1"/>
  <c r="V1098" i="1"/>
  <c r="V1090" i="1"/>
  <c r="V1082" i="1"/>
  <c r="V1074" i="1"/>
  <c r="V1066" i="1"/>
  <c r="V1058" i="1"/>
  <c r="V1050" i="1"/>
  <c r="V1042" i="1"/>
  <c r="V1102" i="1"/>
  <c r="V1095" i="1"/>
  <c r="V1087" i="1"/>
  <c r="V1055" i="1"/>
  <c r="V1039" i="1"/>
  <c r="V1031" i="1"/>
  <c r="V1023" i="1"/>
  <c r="V1015" i="1"/>
  <c r="V1007" i="1"/>
  <c r="V999" i="1"/>
  <c r="V991" i="1"/>
  <c r="V983" i="1"/>
  <c r="V975" i="1"/>
  <c r="V1036" i="1"/>
  <c r="V1028" i="1"/>
  <c r="V1020" i="1"/>
  <c r="V1012" i="1"/>
  <c r="V1004" i="1"/>
  <c r="V996" i="1"/>
  <c r="V988" i="1"/>
  <c r="V980" i="1"/>
  <c r="V1071" i="1"/>
  <c r="V1033" i="1"/>
  <c r="V1025" i="1"/>
  <c r="V1017" i="1"/>
  <c r="V1009" i="1"/>
  <c r="V1001" i="1"/>
  <c r="V993" i="1"/>
  <c r="V985" i="1"/>
  <c r="V977" i="1"/>
  <c r="V1047" i="1"/>
  <c r="V1038" i="1"/>
  <c r="V1030" i="1"/>
  <c r="V1022" i="1"/>
  <c r="V1014" i="1"/>
  <c r="V1006" i="1"/>
  <c r="V998" i="1"/>
  <c r="V990" i="1"/>
  <c r="V982" i="1"/>
  <c r="V974" i="1"/>
  <c r="V1035" i="1"/>
  <c r="V1027" i="1"/>
  <c r="V1019" i="1"/>
  <c r="V1011" i="1"/>
  <c r="V1003" i="1"/>
  <c r="V995" i="1"/>
  <c r="V987" i="1"/>
  <c r="V979" i="1"/>
  <c r="V1063" i="1"/>
  <c r="V1040" i="1"/>
  <c r="V1032" i="1"/>
  <c r="V1024" i="1"/>
  <c r="V1016" i="1"/>
  <c r="V1008" i="1"/>
  <c r="V1000" i="1"/>
  <c r="V992" i="1"/>
  <c r="V984" i="1"/>
  <c r="V976" i="1"/>
  <c r="V1037" i="1"/>
  <c r="V1029" i="1"/>
  <c r="V1021" i="1"/>
  <c r="V1013" i="1"/>
  <c r="V1005" i="1"/>
  <c r="V997" i="1"/>
  <c r="V989" i="1"/>
  <c r="V981" i="1"/>
  <c r="V1018" i="1"/>
  <c r="V966" i="1"/>
  <c r="V958" i="1"/>
  <c r="V950" i="1"/>
  <c r="V942" i="1"/>
  <c r="V934" i="1"/>
  <c r="V926" i="1"/>
  <c r="V918" i="1"/>
  <c r="V910" i="1"/>
  <c r="V902" i="1"/>
  <c r="V894" i="1"/>
  <c r="V886" i="1"/>
  <c r="V878" i="1"/>
  <c r="V870" i="1"/>
  <c r="V862" i="1"/>
  <c r="V854" i="1"/>
  <c r="V994" i="1"/>
  <c r="V971" i="1"/>
  <c r="V963" i="1"/>
  <c r="V955" i="1"/>
  <c r="V947" i="1"/>
  <c r="V939" i="1"/>
  <c r="V931" i="1"/>
  <c r="V923" i="1"/>
  <c r="V915" i="1"/>
  <c r="V907" i="1"/>
  <c r="V899" i="1"/>
  <c r="V891" i="1"/>
  <c r="V883" i="1"/>
  <c r="V875" i="1"/>
  <c r="V867" i="1"/>
  <c r="V859" i="1"/>
  <c r="V851" i="1"/>
  <c r="V843" i="1"/>
  <c r="V1034" i="1"/>
  <c r="V968" i="1"/>
  <c r="V960" i="1"/>
  <c r="V952" i="1"/>
  <c r="V944" i="1"/>
  <c r="V936" i="1"/>
  <c r="V928" i="1"/>
  <c r="V920" i="1"/>
  <c r="V912" i="1"/>
  <c r="V904" i="1"/>
  <c r="V896" i="1"/>
  <c r="V888" i="1"/>
  <c r="V880" i="1"/>
  <c r="V872" i="1"/>
  <c r="V864" i="1"/>
  <c r="V856" i="1"/>
  <c r="V848" i="1"/>
  <c r="V840" i="1"/>
  <c r="V1010" i="1"/>
  <c r="V973" i="1"/>
  <c r="V965" i="1"/>
  <c r="V957" i="1"/>
  <c r="V949" i="1"/>
  <c r="V941" i="1"/>
  <c r="V933" i="1"/>
  <c r="V925" i="1"/>
  <c r="V917" i="1"/>
  <c r="V909" i="1"/>
  <c r="V901" i="1"/>
  <c r="V893" i="1"/>
  <c r="V885" i="1"/>
  <c r="V877" i="1"/>
  <c r="V869" i="1"/>
  <c r="V861" i="1"/>
  <c r="V853" i="1"/>
  <c r="V845" i="1"/>
  <c r="V986" i="1"/>
  <c r="V970" i="1"/>
  <c r="V962" i="1"/>
  <c r="V954" i="1"/>
  <c r="V946" i="1"/>
  <c r="V938" i="1"/>
  <c r="V930" i="1"/>
  <c r="V922" i="1"/>
  <c r="V914" i="1"/>
  <c r="V906" i="1"/>
  <c r="V898" i="1"/>
  <c r="V890" i="1"/>
  <c r="V882" i="1"/>
  <c r="V874" i="1"/>
  <c r="V866" i="1"/>
  <c r="V858" i="1"/>
  <c r="V1026" i="1"/>
  <c r="V967" i="1"/>
  <c r="V959" i="1"/>
  <c r="V951" i="1"/>
  <c r="V943" i="1"/>
  <c r="V935" i="1"/>
  <c r="V927" i="1"/>
  <c r="V919" i="1"/>
  <c r="V911" i="1"/>
  <c r="V903" i="1"/>
  <c r="V895" i="1"/>
  <c r="V887" i="1"/>
  <c r="V879" i="1"/>
  <c r="V871" i="1"/>
  <c r="V863" i="1"/>
  <c r="V855" i="1"/>
  <c r="V847" i="1"/>
  <c r="V1002" i="1"/>
  <c r="V972" i="1"/>
  <c r="V964" i="1"/>
  <c r="V956" i="1"/>
  <c r="V948" i="1"/>
  <c r="V940" i="1"/>
  <c r="V932" i="1"/>
  <c r="V924" i="1"/>
  <c r="V916" i="1"/>
  <c r="V908" i="1"/>
  <c r="V900" i="1"/>
  <c r="V892" i="1"/>
  <c r="V884" i="1"/>
  <c r="V876" i="1"/>
  <c r="V868" i="1"/>
  <c r="V860" i="1"/>
  <c r="V852" i="1"/>
  <c r="V844" i="1"/>
  <c r="V921" i="1"/>
  <c r="V857" i="1"/>
  <c r="V833" i="1"/>
  <c r="V825" i="1"/>
  <c r="V817" i="1"/>
  <c r="V809" i="1"/>
  <c r="V801" i="1"/>
  <c r="V793" i="1"/>
  <c r="V785" i="1"/>
  <c r="V777" i="1"/>
  <c r="V769" i="1"/>
  <c r="V761" i="1"/>
  <c r="V753" i="1"/>
  <c r="V745" i="1"/>
  <c r="V737" i="1"/>
  <c r="V729" i="1"/>
  <c r="V721" i="1"/>
  <c r="V978" i="1"/>
  <c r="V961" i="1"/>
  <c r="V897" i="1"/>
  <c r="V838" i="1"/>
  <c r="V830" i="1"/>
  <c r="V822" i="1"/>
  <c r="V814" i="1"/>
  <c r="V806" i="1"/>
  <c r="V798" i="1"/>
  <c r="V790" i="1"/>
  <c r="V782" i="1"/>
  <c r="V774" i="1"/>
  <c r="V766" i="1"/>
  <c r="V758" i="1"/>
  <c r="V750" i="1"/>
  <c r="V742" i="1"/>
  <c r="V734" i="1"/>
  <c r="V726" i="1"/>
  <c r="V718" i="1"/>
  <c r="V937" i="1"/>
  <c r="V873" i="1"/>
  <c r="V850" i="1"/>
  <c r="V835" i="1"/>
  <c r="V827" i="1"/>
  <c r="V819" i="1"/>
  <c r="V811" i="1"/>
  <c r="V803" i="1"/>
  <c r="V795" i="1"/>
  <c r="V787" i="1"/>
  <c r="V779" i="1"/>
  <c r="V771" i="1"/>
  <c r="V763" i="1"/>
  <c r="V755" i="1"/>
  <c r="V747" i="1"/>
  <c r="V739" i="1"/>
  <c r="V731" i="1"/>
  <c r="V723" i="1"/>
  <c r="V913" i="1"/>
  <c r="V846" i="1"/>
  <c r="V832" i="1"/>
  <c r="V824" i="1"/>
  <c r="V816" i="1"/>
  <c r="V808" i="1"/>
  <c r="V800" i="1"/>
  <c r="V792" i="1"/>
  <c r="V784" i="1"/>
  <c r="V776" i="1"/>
  <c r="V768" i="1"/>
  <c r="V760" i="1"/>
  <c r="V752" i="1"/>
  <c r="V744" i="1"/>
  <c r="V736" i="1"/>
  <c r="V953" i="1"/>
  <c r="V889" i="1"/>
  <c r="V837" i="1"/>
  <c r="V829" i="1"/>
  <c r="V821" i="1"/>
  <c r="V813" i="1"/>
  <c r="V805" i="1"/>
  <c r="V797" i="1"/>
  <c r="V789" i="1"/>
  <c r="V781" i="1"/>
  <c r="V773" i="1"/>
  <c r="V765" i="1"/>
  <c r="V757" i="1"/>
  <c r="V749" i="1"/>
  <c r="V741" i="1"/>
  <c r="V733" i="1"/>
  <c r="V725" i="1"/>
  <c r="V1079" i="1"/>
  <c r="V929" i="1"/>
  <c r="V865" i="1"/>
  <c r="V834" i="1"/>
  <c r="V826" i="1"/>
  <c r="V818" i="1"/>
  <c r="V810" i="1"/>
  <c r="V802" i="1"/>
  <c r="V794" i="1"/>
  <c r="V786" i="1"/>
  <c r="V778" i="1"/>
  <c r="V770" i="1"/>
  <c r="V762" i="1"/>
  <c r="V754" i="1"/>
  <c r="V746" i="1"/>
  <c r="V738" i="1"/>
  <c r="V730" i="1"/>
  <c r="V722" i="1"/>
  <c r="V969" i="1"/>
  <c r="V905" i="1"/>
  <c r="V841" i="1"/>
  <c r="V839" i="1"/>
  <c r="V831" i="1"/>
  <c r="V823" i="1"/>
  <c r="V815" i="1"/>
  <c r="V807" i="1"/>
  <c r="V799" i="1"/>
  <c r="V791" i="1"/>
  <c r="V783" i="1"/>
  <c r="V775" i="1"/>
  <c r="V767" i="1"/>
  <c r="V759" i="1"/>
  <c r="V751" i="1"/>
  <c r="V743" i="1"/>
  <c r="V735" i="1"/>
  <c r="V727" i="1"/>
  <c r="V719" i="1"/>
  <c r="V945" i="1"/>
  <c r="V812" i="1"/>
  <c r="V748" i="1"/>
  <c r="V724" i="1"/>
  <c r="V717" i="1"/>
  <c r="V709" i="1"/>
  <c r="V701" i="1"/>
  <c r="V693" i="1"/>
  <c r="V685" i="1"/>
  <c r="V677" i="1"/>
  <c r="V669" i="1"/>
  <c r="V661" i="1"/>
  <c r="V653" i="1"/>
  <c r="V788" i="1"/>
  <c r="V714" i="1"/>
  <c r="V706" i="1"/>
  <c r="V698" i="1"/>
  <c r="V690" i="1"/>
  <c r="V682" i="1"/>
  <c r="V674" i="1"/>
  <c r="V666" i="1"/>
  <c r="V658" i="1"/>
  <c r="V650" i="1"/>
  <c r="V642" i="1"/>
  <c r="V634" i="1"/>
  <c r="V626" i="1"/>
  <c r="V618" i="1"/>
  <c r="V610" i="1"/>
  <c r="V602" i="1"/>
  <c r="V828" i="1"/>
  <c r="V764" i="1"/>
  <c r="V711" i="1"/>
  <c r="V703" i="1"/>
  <c r="V695" i="1"/>
  <c r="V687" i="1"/>
  <c r="V679" i="1"/>
  <c r="V671" i="1"/>
  <c r="V663" i="1"/>
  <c r="V655" i="1"/>
  <c r="V647" i="1"/>
  <c r="V639" i="1"/>
  <c r="V631" i="1"/>
  <c r="V623" i="1"/>
  <c r="V615" i="1"/>
  <c r="V607" i="1"/>
  <c r="V599" i="1"/>
  <c r="V881" i="1"/>
  <c r="V804" i="1"/>
  <c r="V740" i="1"/>
  <c r="V728" i="1"/>
  <c r="V716" i="1"/>
  <c r="V708" i="1"/>
  <c r="V700" i="1"/>
  <c r="V692" i="1"/>
  <c r="V684" i="1"/>
  <c r="V676" i="1"/>
  <c r="V668" i="1"/>
  <c r="V660" i="1"/>
  <c r="V652" i="1"/>
  <c r="V644" i="1"/>
  <c r="V842" i="1"/>
  <c r="V780" i="1"/>
  <c r="V713" i="1"/>
  <c r="V705" i="1"/>
  <c r="V697" i="1"/>
  <c r="V689" i="1"/>
  <c r="V681" i="1"/>
  <c r="V673" i="1"/>
  <c r="V665" i="1"/>
  <c r="V657" i="1"/>
  <c r="V649" i="1"/>
  <c r="V641" i="1"/>
  <c r="V633" i="1"/>
  <c r="V625" i="1"/>
  <c r="V617" i="1"/>
  <c r="V820" i="1"/>
  <c r="V756" i="1"/>
  <c r="V710" i="1"/>
  <c r="V702" i="1"/>
  <c r="V694" i="1"/>
  <c r="V686" i="1"/>
  <c r="V678" i="1"/>
  <c r="V670" i="1"/>
  <c r="V662" i="1"/>
  <c r="V654" i="1"/>
  <c r="V646" i="1"/>
  <c r="V638" i="1"/>
  <c r="V630" i="1"/>
  <c r="V622" i="1"/>
  <c r="V614" i="1"/>
  <c r="V606" i="1"/>
  <c r="V849" i="1"/>
  <c r="V796" i="1"/>
  <c r="V732" i="1"/>
  <c r="V720" i="1"/>
  <c r="V715" i="1"/>
  <c r="V707" i="1"/>
  <c r="V699" i="1"/>
  <c r="V691" i="1"/>
  <c r="V683" i="1"/>
  <c r="V675" i="1"/>
  <c r="V667" i="1"/>
  <c r="V659" i="1"/>
  <c r="V651" i="1"/>
  <c r="V643" i="1"/>
  <c r="V635" i="1"/>
  <c r="V627" i="1"/>
  <c r="V619" i="1"/>
  <c r="V611" i="1"/>
  <c r="V603" i="1"/>
  <c r="V595" i="1"/>
  <c r="V656" i="1"/>
  <c r="V596" i="1"/>
  <c r="V594" i="1"/>
  <c r="V586" i="1"/>
  <c r="V578" i="1"/>
  <c r="V570" i="1"/>
  <c r="V562" i="1"/>
  <c r="V554" i="1"/>
  <c r="V546" i="1"/>
  <c r="V538" i="1"/>
  <c r="V530" i="1"/>
  <c r="V696" i="1"/>
  <c r="V616" i="1"/>
  <c r="V591" i="1"/>
  <c r="V583" i="1"/>
  <c r="V575" i="1"/>
  <c r="V567" i="1"/>
  <c r="V559" i="1"/>
  <c r="V551" i="1"/>
  <c r="V543" i="1"/>
  <c r="V535" i="1"/>
  <c r="V527" i="1"/>
  <c r="V519" i="1"/>
  <c r="V511" i="1"/>
  <c r="V503" i="1"/>
  <c r="V495" i="1"/>
  <c r="V487" i="1"/>
  <c r="V479" i="1"/>
  <c r="V672" i="1"/>
  <c r="V636" i="1"/>
  <c r="V605" i="1"/>
  <c r="V601" i="1"/>
  <c r="V597" i="1"/>
  <c r="V588" i="1"/>
  <c r="V580" i="1"/>
  <c r="V572" i="1"/>
  <c r="V564" i="1"/>
  <c r="V556" i="1"/>
  <c r="V548" i="1"/>
  <c r="V540" i="1"/>
  <c r="V532" i="1"/>
  <c r="V524" i="1"/>
  <c r="V516" i="1"/>
  <c r="V508" i="1"/>
  <c r="V500" i="1"/>
  <c r="V492" i="1"/>
  <c r="V712" i="1"/>
  <c r="V648" i="1"/>
  <c r="V637" i="1"/>
  <c r="V628" i="1"/>
  <c r="V604" i="1"/>
  <c r="V593" i="1"/>
  <c r="V585" i="1"/>
  <c r="V577" i="1"/>
  <c r="V569" i="1"/>
  <c r="V561" i="1"/>
  <c r="V553" i="1"/>
  <c r="V545" i="1"/>
  <c r="V537" i="1"/>
  <c r="V529" i="1"/>
  <c r="V836" i="1"/>
  <c r="V688" i="1"/>
  <c r="V629" i="1"/>
  <c r="V620" i="1"/>
  <c r="V609" i="1"/>
  <c r="V598" i="1"/>
  <c r="V590" i="1"/>
  <c r="V582" i="1"/>
  <c r="V574" i="1"/>
  <c r="V566" i="1"/>
  <c r="V558" i="1"/>
  <c r="V550" i="1"/>
  <c r="V542" i="1"/>
  <c r="V534" i="1"/>
  <c r="V526" i="1"/>
  <c r="V518" i="1"/>
  <c r="V510" i="1"/>
  <c r="V502" i="1"/>
  <c r="V494" i="1"/>
  <c r="V664" i="1"/>
  <c r="V640" i="1"/>
  <c r="V621" i="1"/>
  <c r="V608" i="1"/>
  <c r="V587" i="1"/>
  <c r="V579" i="1"/>
  <c r="V571" i="1"/>
  <c r="V563" i="1"/>
  <c r="V555" i="1"/>
  <c r="V547" i="1"/>
  <c r="V539" i="1"/>
  <c r="V531" i="1"/>
  <c r="V523" i="1"/>
  <c r="V515" i="1"/>
  <c r="V507" i="1"/>
  <c r="V499" i="1"/>
  <c r="V491" i="1"/>
  <c r="V483" i="1"/>
  <c r="V475" i="1"/>
  <c r="V704" i="1"/>
  <c r="V645" i="1"/>
  <c r="V632" i="1"/>
  <c r="V613" i="1"/>
  <c r="V592" i="1"/>
  <c r="V584" i="1"/>
  <c r="V576" i="1"/>
  <c r="V568" i="1"/>
  <c r="V560" i="1"/>
  <c r="V552" i="1"/>
  <c r="V544" i="1"/>
  <c r="V536" i="1"/>
  <c r="V528" i="1"/>
  <c r="V520" i="1"/>
  <c r="V512" i="1"/>
  <c r="V504" i="1"/>
  <c r="V496" i="1"/>
  <c r="V772" i="1"/>
  <c r="V581" i="1"/>
  <c r="V509" i="1"/>
  <c r="V489" i="1"/>
  <c r="V484" i="1"/>
  <c r="V468" i="1"/>
  <c r="V460" i="1"/>
  <c r="V452" i="1"/>
  <c r="V444" i="1"/>
  <c r="V557" i="1"/>
  <c r="V501" i="1"/>
  <c r="V480" i="1"/>
  <c r="V465" i="1"/>
  <c r="V457" i="1"/>
  <c r="V449" i="1"/>
  <c r="V441" i="1"/>
  <c r="V533" i="1"/>
  <c r="V485" i="1"/>
  <c r="V476" i="1"/>
  <c r="V470" i="1"/>
  <c r="V462" i="1"/>
  <c r="V454" i="1"/>
  <c r="V446" i="1"/>
  <c r="V624" i="1"/>
  <c r="V573" i="1"/>
  <c r="V521" i="1"/>
  <c r="V493" i="1"/>
  <c r="V481" i="1"/>
  <c r="V467" i="1"/>
  <c r="V459" i="1"/>
  <c r="V451" i="1"/>
  <c r="V443" i="1"/>
  <c r="V549" i="1"/>
  <c r="V522" i="1"/>
  <c r="V513" i="1"/>
  <c r="V488" i="1"/>
  <c r="V486" i="1"/>
  <c r="V477" i="1"/>
  <c r="V464" i="1"/>
  <c r="V456" i="1"/>
  <c r="V448" i="1"/>
  <c r="V680" i="1"/>
  <c r="V600" i="1"/>
  <c r="V565" i="1"/>
  <c r="V525" i="1"/>
  <c r="V506" i="1"/>
  <c r="V497" i="1"/>
  <c r="V478" i="1"/>
  <c r="V466" i="1"/>
  <c r="V458" i="1"/>
  <c r="V450" i="1"/>
  <c r="V442" i="1"/>
  <c r="V612" i="1"/>
  <c r="V541" i="1"/>
  <c r="V517" i="1"/>
  <c r="V498" i="1"/>
  <c r="V474" i="1"/>
  <c r="V471" i="1"/>
  <c r="V463" i="1"/>
  <c r="V455" i="1"/>
  <c r="V447" i="1"/>
  <c r="V434" i="1"/>
  <c r="V426" i="1"/>
  <c r="V418" i="1"/>
  <c r="V410" i="1"/>
  <c r="V402" i="1"/>
  <c r="V394" i="1"/>
  <c r="V386" i="1"/>
  <c r="V378" i="1"/>
  <c r="V370" i="1"/>
  <c r="V362" i="1"/>
  <c r="V354" i="1"/>
  <c r="V346" i="1"/>
  <c r="V338" i="1"/>
  <c r="V330" i="1"/>
  <c r="V322" i="1"/>
  <c r="V314" i="1"/>
  <c r="V589" i="1"/>
  <c r="V439" i="1"/>
  <c r="V431" i="1"/>
  <c r="V423" i="1"/>
  <c r="V415" i="1"/>
  <c r="V407" i="1"/>
  <c r="V399" i="1"/>
  <c r="V391" i="1"/>
  <c r="V383" i="1"/>
  <c r="V375" i="1"/>
  <c r="V367" i="1"/>
  <c r="V359" i="1"/>
  <c r="V351" i="1"/>
  <c r="V343" i="1"/>
  <c r="V335" i="1"/>
  <c r="V327" i="1"/>
  <c r="V319" i="1"/>
  <c r="V311" i="1"/>
  <c r="V453" i="1"/>
  <c r="V436" i="1"/>
  <c r="V428" i="1"/>
  <c r="V420" i="1"/>
  <c r="V412" i="1"/>
  <c r="V404" i="1"/>
  <c r="V396" i="1"/>
  <c r="V388" i="1"/>
  <c r="V380" i="1"/>
  <c r="V372" i="1"/>
  <c r="V364" i="1"/>
  <c r="V356" i="1"/>
  <c r="V348" i="1"/>
  <c r="V340" i="1"/>
  <c r="V332" i="1"/>
  <c r="V324" i="1"/>
  <c r="V316" i="1"/>
  <c r="V482" i="1"/>
  <c r="V473" i="1"/>
  <c r="V433" i="1"/>
  <c r="V425" i="1"/>
  <c r="V417" i="1"/>
  <c r="V409" i="1"/>
  <c r="V401" i="1"/>
  <c r="V393" i="1"/>
  <c r="V385" i="1"/>
  <c r="V377" i="1"/>
  <c r="V369" i="1"/>
  <c r="V361" i="1"/>
  <c r="V353" i="1"/>
  <c r="V345" i="1"/>
  <c r="V337" i="1"/>
  <c r="V329" i="1"/>
  <c r="V321" i="1"/>
  <c r="V313" i="1"/>
  <c r="V469" i="1"/>
  <c r="V438" i="1"/>
  <c r="V430" i="1"/>
  <c r="V422" i="1"/>
  <c r="V414" i="1"/>
  <c r="V406" i="1"/>
  <c r="V398" i="1"/>
  <c r="V390" i="1"/>
  <c r="V382" i="1"/>
  <c r="V374" i="1"/>
  <c r="V366" i="1"/>
  <c r="V358" i="1"/>
  <c r="V350" i="1"/>
  <c r="V342" i="1"/>
  <c r="V334" i="1"/>
  <c r="V326" i="1"/>
  <c r="V318" i="1"/>
  <c r="V472" i="1"/>
  <c r="V445" i="1"/>
  <c r="V435" i="1"/>
  <c r="V427" i="1"/>
  <c r="V419" i="1"/>
  <c r="V411" i="1"/>
  <c r="V403" i="1"/>
  <c r="V395" i="1"/>
  <c r="V387" i="1"/>
  <c r="V379" i="1"/>
  <c r="V371" i="1"/>
  <c r="V363" i="1"/>
  <c r="V355" i="1"/>
  <c r="V347" i="1"/>
  <c r="V339" i="1"/>
  <c r="V331" i="1"/>
  <c r="V323" i="1"/>
  <c r="V315" i="1"/>
  <c r="V307" i="1"/>
  <c r="V490" i="1"/>
  <c r="V440" i="1"/>
  <c r="V432" i="1"/>
  <c r="V424" i="1"/>
  <c r="V416" i="1"/>
  <c r="V408" i="1"/>
  <c r="V400" i="1"/>
  <c r="V392" i="1"/>
  <c r="V384" i="1"/>
  <c r="V376" i="1"/>
  <c r="V368" i="1"/>
  <c r="V360" i="1"/>
  <c r="V352" i="1"/>
  <c r="V344" i="1"/>
  <c r="V336" i="1"/>
  <c r="V328" i="1"/>
  <c r="V320" i="1"/>
  <c r="V312" i="1"/>
  <c r="V405" i="1"/>
  <c r="V341" i="1"/>
  <c r="V309" i="1"/>
  <c r="V305" i="1"/>
  <c r="V297" i="1"/>
  <c r="V289" i="1"/>
  <c r="V281" i="1"/>
  <c r="V273" i="1"/>
  <c r="V265" i="1"/>
  <c r="V257" i="1"/>
  <c r="V249" i="1"/>
  <c r="V241" i="1"/>
  <c r="V233" i="1"/>
  <c r="V225" i="1"/>
  <c r="V217" i="1"/>
  <c r="V209" i="1"/>
  <c r="V201" i="1"/>
  <c r="V193" i="1"/>
  <c r="V185" i="1"/>
  <c r="V381" i="1"/>
  <c r="V317" i="1"/>
  <c r="V302" i="1"/>
  <c r="V294" i="1"/>
  <c r="V286" i="1"/>
  <c r="V278" i="1"/>
  <c r="V270" i="1"/>
  <c r="V262" i="1"/>
  <c r="V254" i="1"/>
  <c r="V246" i="1"/>
  <c r="V238" i="1"/>
  <c r="V230" i="1"/>
  <c r="V514" i="1"/>
  <c r="V421" i="1"/>
  <c r="V357" i="1"/>
  <c r="V299" i="1"/>
  <c r="V291" i="1"/>
  <c r="V283" i="1"/>
  <c r="V275" i="1"/>
  <c r="V267" i="1"/>
  <c r="V259" i="1"/>
  <c r="V251" i="1"/>
  <c r="V243" i="1"/>
  <c r="V235" i="1"/>
  <c r="V227" i="1"/>
  <c r="V219" i="1"/>
  <c r="V211" i="1"/>
  <c r="V203" i="1"/>
  <c r="V195" i="1"/>
  <c r="V187" i="1"/>
  <c r="V505" i="1"/>
  <c r="V397" i="1"/>
  <c r="V333" i="1"/>
  <c r="V310" i="1"/>
  <c r="V304" i="1"/>
  <c r="V296" i="1"/>
  <c r="V288" i="1"/>
  <c r="V280" i="1"/>
  <c r="V272" i="1"/>
  <c r="V264" i="1"/>
  <c r="V256" i="1"/>
  <c r="V248" i="1"/>
  <c r="V240" i="1"/>
  <c r="V461" i="1"/>
  <c r="V437" i="1"/>
  <c r="V373" i="1"/>
  <c r="V301" i="1"/>
  <c r="V293" i="1"/>
  <c r="V285" i="1"/>
  <c r="V277" i="1"/>
  <c r="V269" i="1"/>
  <c r="V261" i="1"/>
  <c r="V253" i="1"/>
  <c r="V245" i="1"/>
  <c r="V237" i="1"/>
  <c r="V229" i="1"/>
  <c r="V221" i="1"/>
  <c r="V213" i="1"/>
  <c r="V205" i="1"/>
  <c r="V197" i="1"/>
  <c r="V189" i="1"/>
  <c r="V413" i="1"/>
  <c r="V349" i="1"/>
  <c r="V308" i="1"/>
  <c r="V306" i="1"/>
  <c r="V298" i="1"/>
  <c r="V290" i="1"/>
  <c r="V282" i="1"/>
  <c r="V274" i="1"/>
  <c r="V266" i="1"/>
  <c r="V258" i="1"/>
  <c r="V250" i="1"/>
  <c r="V242" i="1"/>
  <c r="V234" i="1"/>
  <c r="V226" i="1"/>
  <c r="V218" i="1"/>
  <c r="V210" i="1"/>
  <c r="V202" i="1"/>
  <c r="V194" i="1"/>
  <c r="V365" i="1"/>
  <c r="V300" i="1"/>
  <c r="V268" i="1"/>
  <c r="V236" i="1"/>
  <c r="V216" i="1"/>
  <c r="V200" i="1"/>
  <c r="V178" i="1"/>
  <c r="V170" i="1"/>
  <c r="V162" i="1"/>
  <c r="V154" i="1"/>
  <c r="V146" i="1"/>
  <c r="V138" i="1"/>
  <c r="V130" i="1"/>
  <c r="V122" i="1"/>
  <c r="V114" i="1"/>
  <c r="V106" i="1"/>
  <c r="V98" i="1"/>
  <c r="V90" i="1"/>
  <c r="V389" i="1"/>
  <c r="V303" i="1"/>
  <c r="V271" i="1"/>
  <c r="V239" i="1"/>
  <c r="V215" i="1"/>
  <c r="V199" i="1"/>
  <c r="V175" i="1"/>
  <c r="V167" i="1"/>
  <c r="V159" i="1"/>
  <c r="V151" i="1"/>
  <c r="V143" i="1"/>
  <c r="V135" i="1"/>
  <c r="V127" i="1"/>
  <c r="V119" i="1"/>
  <c r="V111" i="1"/>
  <c r="V103" i="1"/>
  <c r="V95" i="1"/>
  <c r="V87" i="1"/>
  <c r="V79" i="1"/>
  <c r="V429" i="1"/>
  <c r="V276" i="1"/>
  <c r="V244" i="1"/>
  <c r="V220" i="1"/>
  <c r="V204" i="1"/>
  <c r="V188" i="1"/>
  <c r="V186" i="1"/>
  <c r="V180" i="1"/>
  <c r="V172" i="1"/>
  <c r="V164" i="1"/>
  <c r="V156" i="1"/>
  <c r="V148" i="1"/>
  <c r="V140" i="1"/>
  <c r="V132" i="1"/>
  <c r="V124" i="1"/>
  <c r="V116" i="1"/>
  <c r="V108" i="1"/>
  <c r="V100" i="1"/>
  <c r="V92" i="1"/>
  <c r="V84" i="1"/>
  <c r="V279" i="1"/>
  <c r="V247" i="1"/>
  <c r="V214" i="1"/>
  <c r="V198" i="1"/>
  <c r="V177" i="1"/>
  <c r="V169" i="1"/>
  <c r="V161" i="1"/>
  <c r="V153" i="1"/>
  <c r="V145" i="1"/>
  <c r="V137" i="1"/>
  <c r="V129" i="1"/>
  <c r="V121" i="1"/>
  <c r="V113" i="1"/>
  <c r="V105" i="1"/>
  <c r="V97" i="1"/>
  <c r="V89" i="1"/>
  <c r="V81" i="1"/>
  <c r="V284" i="1"/>
  <c r="V252" i="1"/>
  <c r="V231" i="1"/>
  <c r="V224" i="1"/>
  <c r="V208" i="1"/>
  <c r="V192" i="1"/>
  <c r="V182" i="1"/>
  <c r="V174" i="1"/>
  <c r="V166" i="1"/>
  <c r="V158" i="1"/>
  <c r="V150" i="1"/>
  <c r="V142" i="1"/>
  <c r="V134" i="1"/>
  <c r="V126" i="1"/>
  <c r="V118" i="1"/>
  <c r="V110" i="1"/>
  <c r="V102" i="1"/>
  <c r="V94" i="1"/>
  <c r="V287" i="1"/>
  <c r="V255" i="1"/>
  <c r="V232" i="1"/>
  <c r="V223" i="1"/>
  <c r="V207" i="1"/>
  <c r="V191" i="1"/>
  <c r="V183" i="1"/>
  <c r="V179" i="1"/>
  <c r="V171" i="1"/>
  <c r="V163" i="1"/>
  <c r="V155" i="1"/>
  <c r="V147" i="1"/>
  <c r="V139" i="1"/>
  <c r="V131" i="1"/>
  <c r="V123" i="1"/>
  <c r="V115" i="1"/>
  <c r="V107" i="1"/>
  <c r="V99" i="1"/>
  <c r="V91" i="1"/>
  <c r="V83" i="1"/>
  <c r="V292" i="1"/>
  <c r="V260" i="1"/>
  <c r="V228" i="1"/>
  <c r="V212" i="1"/>
  <c r="V196" i="1"/>
  <c r="V184" i="1"/>
  <c r="V176" i="1"/>
  <c r="V168" i="1"/>
  <c r="V160" i="1"/>
  <c r="V152" i="1"/>
  <c r="V144" i="1"/>
  <c r="V136" i="1"/>
  <c r="V128" i="1"/>
  <c r="V120" i="1"/>
  <c r="V112" i="1"/>
  <c r="V104" i="1"/>
  <c r="V96" i="1"/>
  <c r="V88" i="1"/>
  <c r="V80" i="1"/>
  <c r="H6" i="1"/>
  <c r="P6" i="1"/>
  <c r="X6" i="1"/>
  <c r="J8" i="1"/>
  <c r="R8" i="1"/>
  <c r="G9" i="1"/>
  <c r="O9" i="1"/>
  <c r="W9" i="1"/>
  <c r="N12" i="1"/>
  <c r="V12" i="1"/>
  <c r="K13" i="1"/>
  <c r="S13" i="1"/>
  <c r="H14" i="1"/>
  <c r="P14" i="1"/>
  <c r="X14" i="1"/>
  <c r="J16" i="1"/>
  <c r="R16" i="1"/>
  <c r="G17" i="1"/>
  <c r="O17" i="1"/>
  <c r="W17" i="1"/>
  <c r="N20" i="1"/>
  <c r="V20" i="1"/>
  <c r="K21" i="1"/>
  <c r="S21" i="1"/>
  <c r="H22" i="1"/>
  <c r="P22" i="1"/>
  <c r="X22" i="1"/>
  <c r="M23" i="1"/>
  <c r="U23" i="1"/>
  <c r="J24" i="1"/>
  <c r="R24" i="1"/>
  <c r="G25" i="1"/>
  <c r="O25" i="1"/>
  <c r="W25" i="1"/>
  <c r="I27" i="1"/>
  <c r="Q27" i="1"/>
  <c r="Y27" i="1"/>
  <c r="N28" i="1"/>
  <c r="V28" i="1"/>
  <c r="K29" i="1"/>
  <c r="S29" i="1"/>
  <c r="H30" i="1"/>
  <c r="P30" i="1"/>
  <c r="X30" i="1"/>
  <c r="M31" i="1"/>
  <c r="U31" i="1"/>
  <c r="J32" i="1"/>
  <c r="R32" i="1"/>
  <c r="G33" i="1"/>
  <c r="O33" i="1"/>
  <c r="W33" i="1"/>
  <c r="I35" i="1"/>
  <c r="Q35" i="1"/>
  <c r="Y35" i="1"/>
  <c r="N36" i="1"/>
  <c r="V36" i="1"/>
  <c r="K37" i="1"/>
  <c r="S37" i="1"/>
  <c r="H38" i="1"/>
  <c r="P38" i="1"/>
  <c r="X38" i="1"/>
  <c r="M39" i="1"/>
  <c r="U39" i="1"/>
  <c r="J40" i="1"/>
  <c r="R40" i="1"/>
  <c r="G41" i="1"/>
  <c r="O41" i="1"/>
  <c r="W41" i="1"/>
  <c r="I43" i="1"/>
  <c r="Q43" i="1"/>
  <c r="Y43" i="1"/>
  <c r="N44" i="1"/>
  <c r="V44" i="1"/>
  <c r="K45" i="1"/>
  <c r="S45" i="1"/>
  <c r="H46" i="1"/>
  <c r="P46" i="1"/>
  <c r="X46" i="1"/>
  <c r="M47" i="1"/>
  <c r="U47" i="1"/>
  <c r="J48" i="1"/>
  <c r="R48" i="1"/>
  <c r="G49" i="1"/>
  <c r="O49" i="1"/>
  <c r="W49" i="1"/>
  <c r="I51" i="1"/>
  <c r="Q51" i="1"/>
  <c r="Y51" i="1"/>
  <c r="N52" i="1"/>
  <c r="V52" i="1"/>
  <c r="K53" i="1"/>
  <c r="S53" i="1"/>
  <c r="H54" i="1"/>
  <c r="P54" i="1"/>
  <c r="X54" i="1"/>
  <c r="M55" i="1"/>
  <c r="U55" i="1"/>
  <c r="J56" i="1"/>
  <c r="R56" i="1"/>
  <c r="G57" i="1"/>
  <c r="O57" i="1"/>
  <c r="W57" i="1"/>
  <c r="I59" i="1"/>
  <c r="Q59" i="1"/>
  <c r="Y59" i="1"/>
  <c r="N60" i="1"/>
  <c r="V60" i="1"/>
  <c r="K61" i="1"/>
  <c r="S61" i="1"/>
  <c r="H62" i="1"/>
  <c r="P62" i="1"/>
  <c r="X62" i="1"/>
  <c r="M63" i="1"/>
  <c r="U63" i="1"/>
  <c r="J64" i="1"/>
  <c r="R64" i="1"/>
  <c r="G65" i="1"/>
  <c r="O65" i="1"/>
  <c r="W65" i="1"/>
  <c r="I67" i="1"/>
  <c r="Q67" i="1"/>
  <c r="Y67" i="1"/>
  <c r="N68" i="1"/>
  <c r="V68" i="1"/>
  <c r="K69" i="1"/>
  <c r="S69" i="1"/>
  <c r="H70" i="1"/>
  <c r="P70" i="1"/>
  <c r="X70" i="1"/>
  <c r="M71" i="1"/>
  <c r="U71" i="1"/>
  <c r="J72" i="1"/>
  <c r="R72" i="1"/>
  <c r="G73" i="1"/>
  <c r="O73" i="1"/>
  <c r="W73" i="1"/>
  <c r="I75" i="1"/>
  <c r="Q75" i="1"/>
  <c r="Y75" i="1"/>
  <c r="N76" i="1"/>
  <c r="V76" i="1"/>
  <c r="M77" i="1"/>
  <c r="W77" i="1"/>
  <c r="N78" i="1"/>
  <c r="G79" i="1"/>
  <c r="R79" i="1"/>
  <c r="P80" i="1"/>
  <c r="R81" i="1"/>
  <c r="V82" i="1"/>
  <c r="W83" i="1"/>
  <c r="Y84" i="1"/>
  <c r="J86" i="1"/>
  <c r="K87" i="1"/>
  <c r="M88" i="1"/>
  <c r="W90" i="1"/>
  <c r="K94" i="1"/>
  <c r="R97" i="1"/>
  <c r="Y100" i="1"/>
  <c r="M104" i="1"/>
  <c r="H111" i="1"/>
  <c r="O114" i="1"/>
  <c r="V117" i="1"/>
  <c r="J121" i="1"/>
  <c r="Q124" i="1"/>
  <c r="X127" i="1"/>
  <c r="S134" i="1"/>
  <c r="G138" i="1"/>
  <c r="N141" i="1"/>
  <c r="U144" i="1"/>
  <c r="I148" i="1"/>
  <c r="P151" i="1"/>
  <c r="W154" i="1"/>
  <c r="K158" i="1"/>
  <c r="R161" i="1"/>
  <c r="Y164" i="1"/>
  <c r="M168" i="1"/>
  <c r="H175" i="1"/>
  <c r="V181" i="1"/>
  <c r="X185" i="1"/>
  <c r="S191" i="1"/>
  <c r="N198" i="1"/>
  <c r="I205" i="1"/>
  <c r="R218" i="1"/>
  <c r="M225" i="1"/>
  <c r="R232" i="1"/>
  <c r="U258" i="1"/>
  <c r="K272" i="1"/>
  <c r="J299" i="1"/>
  <c r="G1505" i="1"/>
  <c r="G1497" i="1"/>
  <c r="G1489" i="1"/>
  <c r="G1481" i="1"/>
  <c r="G1502" i="1"/>
  <c r="G1494" i="1"/>
  <c r="G1486" i="1"/>
  <c r="G1499" i="1"/>
  <c r="G1491" i="1"/>
  <c r="G1483" i="1"/>
  <c r="G1504" i="1"/>
  <c r="G1496" i="1"/>
  <c r="G1488" i="1"/>
  <c r="G1501" i="1"/>
  <c r="G1493" i="1"/>
  <c r="G1485" i="1"/>
  <c r="G1503" i="1"/>
  <c r="G1495" i="1"/>
  <c r="G1487" i="1"/>
  <c r="G1482" i="1"/>
  <c r="G1492" i="1"/>
  <c r="G1474" i="1"/>
  <c r="G1466" i="1"/>
  <c r="G1490" i="1"/>
  <c r="G1479" i="1"/>
  <c r="G1471" i="1"/>
  <c r="G1463" i="1"/>
  <c r="G1455" i="1"/>
  <c r="G1500" i="1"/>
  <c r="G1498" i="1"/>
  <c r="G1473" i="1"/>
  <c r="G1475" i="1"/>
  <c r="G1467" i="1"/>
  <c r="G1459" i="1"/>
  <c r="G1472" i="1"/>
  <c r="G1458" i="1"/>
  <c r="G1477" i="1"/>
  <c r="G1465" i="1"/>
  <c r="G1454" i="1"/>
  <c r="G1446" i="1"/>
  <c r="G1438" i="1"/>
  <c r="G1476" i="1"/>
  <c r="G1451" i="1"/>
  <c r="G1470" i="1"/>
  <c r="G1460" i="1"/>
  <c r="G1484" i="1"/>
  <c r="G1480" i="1"/>
  <c r="G1456" i="1"/>
  <c r="G1453" i="1"/>
  <c r="G1445" i="1"/>
  <c r="G1468" i="1"/>
  <c r="G1457" i="1"/>
  <c r="G1447" i="1"/>
  <c r="G1439" i="1"/>
  <c r="G1478" i="1"/>
  <c r="G1469" i="1"/>
  <c r="G1433" i="1"/>
  <c r="G1425" i="1"/>
  <c r="G1461" i="1"/>
  <c r="G1449" i="1"/>
  <c r="G1430" i="1"/>
  <c r="G1422" i="1"/>
  <c r="G1448" i="1"/>
  <c r="G1435" i="1"/>
  <c r="G1427" i="1"/>
  <c r="G1444" i="1"/>
  <c r="G1442" i="1"/>
  <c r="G1440" i="1"/>
  <c r="G1432" i="1"/>
  <c r="G1424" i="1"/>
  <c r="G1416" i="1"/>
  <c r="G1452" i="1"/>
  <c r="G1429" i="1"/>
  <c r="G1421" i="1"/>
  <c r="G1464" i="1"/>
  <c r="G1426" i="1"/>
  <c r="G1408" i="1"/>
  <c r="G1400" i="1"/>
  <c r="G1413" i="1"/>
  <c r="G1405" i="1"/>
  <c r="G1397" i="1"/>
  <c r="G1462" i="1"/>
  <c r="G1436" i="1"/>
  <c r="G1410" i="1"/>
  <c r="G1402" i="1"/>
  <c r="G1450" i="1"/>
  <c r="G1437" i="1"/>
  <c r="G1428" i="1"/>
  <c r="G1417" i="1"/>
  <c r="G1407" i="1"/>
  <c r="G1399" i="1"/>
  <c r="G1418" i="1"/>
  <c r="G1412" i="1"/>
  <c r="G1404" i="1"/>
  <c r="G1431" i="1"/>
  <c r="G1415" i="1"/>
  <c r="G1409" i="1"/>
  <c r="G1395" i="1"/>
  <c r="G1391" i="1"/>
  <c r="G1383" i="1"/>
  <c r="G1375" i="1"/>
  <c r="G1434" i="1"/>
  <c r="G1401" i="1"/>
  <c r="G1394" i="1"/>
  <c r="G1388" i="1"/>
  <c r="G1380" i="1"/>
  <c r="G1372" i="1"/>
  <c r="G1441" i="1"/>
  <c r="G1393" i="1"/>
  <c r="G1385" i="1"/>
  <c r="G1377" i="1"/>
  <c r="G1419" i="1"/>
  <c r="G1411" i="1"/>
  <c r="G1390" i="1"/>
  <c r="G1382" i="1"/>
  <c r="G1374" i="1"/>
  <c r="G1403" i="1"/>
  <c r="G1387" i="1"/>
  <c r="G1379" i="1"/>
  <c r="G1423" i="1"/>
  <c r="G1378" i="1"/>
  <c r="G1364" i="1"/>
  <c r="G1356" i="1"/>
  <c r="G1348" i="1"/>
  <c r="G1340" i="1"/>
  <c r="G1332" i="1"/>
  <c r="G1324" i="1"/>
  <c r="G1316" i="1"/>
  <c r="G1398" i="1"/>
  <c r="G1381" i="1"/>
  <c r="G1366" i="1"/>
  <c r="G1358" i="1"/>
  <c r="G1350" i="1"/>
  <c r="G1342" i="1"/>
  <c r="G1334" i="1"/>
  <c r="G1326" i="1"/>
  <c r="G1318" i="1"/>
  <c r="G1392" i="1"/>
  <c r="G1363" i="1"/>
  <c r="G1355" i="1"/>
  <c r="G1347" i="1"/>
  <c r="G1339" i="1"/>
  <c r="G1331" i="1"/>
  <c r="G1376" i="1"/>
  <c r="G1368" i="1"/>
  <c r="G1362" i="1"/>
  <c r="G1420" i="1"/>
  <c r="G1370" i="1"/>
  <c r="G1341" i="1"/>
  <c r="G1337" i="1"/>
  <c r="G1335" i="1"/>
  <c r="G1319" i="1"/>
  <c r="G1315" i="1"/>
  <c r="G1313" i="1"/>
  <c r="G1305" i="1"/>
  <c r="G1297" i="1"/>
  <c r="G1289" i="1"/>
  <c r="G1443" i="1"/>
  <c r="G1349" i="1"/>
  <c r="G1345" i="1"/>
  <c r="G1343" i="1"/>
  <c r="G1406" i="1"/>
  <c r="G1357" i="1"/>
  <c r="G1353" i="1"/>
  <c r="G1351" i="1"/>
  <c r="G1328" i="1"/>
  <c r="G1307" i="1"/>
  <c r="G1299" i="1"/>
  <c r="G1291" i="1"/>
  <c r="G1396" i="1"/>
  <c r="G1384" i="1"/>
  <c r="G1365" i="1"/>
  <c r="G1361" i="1"/>
  <c r="G1359" i="1"/>
  <c r="G1336" i="1"/>
  <c r="G1330" i="1"/>
  <c r="G1321" i="1"/>
  <c r="G1312" i="1"/>
  <c r="G1371" i="1"/>
  <c r="G1346" i="1"/>
  <c r="G1344" i="1"/>
  <c r="G1327" i="1"/>
  <c r="G1320" i="1"/>
  <c r="G1311" i="1"/>
  <c r="G1298" i="1"/>
  <c r="G1284" i="1"/>
  <c r="G1283" i="1"/>
  <c r="G1279" i="1"/>
  <c r="G1271" i="1"/>
  <c r="G1263" i="1"/>
  <c r="G1255" i="1"/>
  <c r="G1247" i="1"/>
  <c r="G1239" i="1"/>
  <c r="G1389" i="1"/>
  <c r="G1369" i="1"/>
  <c r="G1329" i="1"/>
  <c r="G1367" i="1"/>
  <c r="G1360" i="1"/>
  <c r="G1317" i="1"/>
  <c r="G1308" i="1"/>
  <c r="G1304" i="1"/>
  <c r="G1290" i="1"/>
  <c r="G1281" i="1"/>
  <c r="G1273" i="1"/>
  <c r="G1265" i="1"/>
  <c r="G1257" i="1"/>
  <c r="G1249" i="1"/>
  <c r="G1241" i="1"/>
  <c r="G1414" i="1"/>
  <c r="G1333" i="1"/>
  <c r="G1309" i="1"/>
  <c r="G1295" i="1"/>
  <c r="G1278" i="1"/>
  <c r="G1270" i="1"/>
  <c r="G1373" i="1"/>
  <c r="G1300" i="1"/>
  <c r="G1296" i="1"/>
  <c r="G1323" i="1"/>
  <c r="G1310" i="1"/>
  <c r="G1301" i="1"/>
  <c r="G1288" i="1"/>
  <c r="G1277" i="1"/>
  <c r="G1264" i="1"/>
  <c r="G1250" i="1"/>
  <c r="G1246" i="1"/>
  <c r="G1234" i="1"/>
  <c r="G1226" i="1"/>
  <c r="G1352" i="1"/>
  <c r="G1338" i="1"/>
  <c r="G1314" i="1"/>
  <c r="G1269" i="1"/>
  <c r="G1260" i="1"/>
  <c r="G1251" i="1"/>
  <c r="G1237" i="1"/>
  <c r="G1231" i="1"/>
  <c r="G1325" i="1"/>
  <c r="G1302" i="1"/>
  <c r="G1287" i="1"/>
  <c r="G1256" i="1"/>
  <c r="G1242" i="1"/>
  <c r="G1238" i="1"/>
  <c r="G1236" i="1"/>
  <c r="G1228" i="1"/>
  <c r="G1220" i="1"/>
  <c r="G1303" i="1"/>
  <c r="G1294" i="1"/>
  <c r="G1272" i="1"/>
  <c r="G1261" i="1"/>
  <c r="G1252" i="1"/>
  <c r="G1243" i="1"/>
  <c r="G1233" i="1"/>
  <c r="G1293" i="1"/>
  <c r="G1286" i="1"/>
  <c r="G1280" i="1"/>
  <c r="G1276" i="1"/>
  <c r="G1274" i="1"/>
  <c r="G1266" i="1"/>
  <c r="G1262" i="1"/>
  <c r="G1248" i="1"/>
  <c r="G1230" i="1"/>
  <c r="G1386" i="1"/>
  <c r="G1254" i="1"/>
  <c r="G1235" i="1"/>
  <c r="G1214" i="1"/>
  <c r="G1206" i="1"/>
  <c r="G1198" i="1"/>
  <c r="G1190" i="1"/>
  <c r="G1182" i="1"/>
  <c r="G1322" i="1"/>
  <c r="G1292" i="1"/>
  <c r="G1245" i="1"/>
  <c r="G1221" i="1"/>
  <c r="G1211" i="1"/>
  <c r="G1203" i="1"/>
  <c r="G1195" i="1"/>
  <c r="G1187" i="1"/>
  <c r="G1179" i="1"/>
  <c r="G1306" i="1"/>
  <c r="G1267" i="1"/>
  <c r="G1222" i="1"/>
  <c r="G1216" i="1"/>
  <c r="G1208" i="1"/>
  <c r="G1200" i="1"/>
  <c r="G1192" i="1"/>
  <c r="G1184" i="1"/>
  <c r="G1285" i="1"/>
  <c r="G1258" i="1"/>
  <c r="G1240" i="1"/>
  <c r="G1213" i="1"/>
  <c r="G1205" i="1"/>
  <c r="G1197" i="1"/>
  <c r="G1189" i="1"/>
  <c r="G1181" i="1"/>
  <c r="G1229" i="1"/>
  <c r="G1227" i="1"/>
  <c r="G1223" i="1"/>
  <c r="G1210" i="1"/>
  <c r="G1202" i="1"/>
  <c r="G1194" i="1"/>
  <c r="G1186" i="1"/>
  <c r="G1178" i="1"/>
  <c r="G1354" i="1"/>
  <c r="G1282" i="1"/>
  <c r="G1268" i="1"/>
  <c r="G1259" i="1"/>
  <c r="G1244" i="1"/>
  <c r="G1207" i="1"/>
  <c r="G1188" i="1"/>
  <c r="G1176" i="1"/>
  <c r="G1173" i="1"/>
  <c r="G1165" i="1"/>
  <c r="G1157" i="1"/>
  <c r="G1149" i="1"/>
  <c r="G1141" i="1"/>
  <c r="G1199" i="1"/>
  <c r="G1180" i="1"/>
  <c r="G1170" i="1"/>
  <c r="G1162" i="1"/>
  <c r="G1154" i="1"/>
  <c r="G1146" i="1"/>
  <c r="G1138" i="1"/>
  <c r="G1130" i="1"/>
  <c r="G1224" i="1"/>
  <c r="G1217" i="1"/>
  <c r="G1191" i="1"/>
  <c r="G1175" i="1"/>
  <c r="G1167" i="1"/>
  <c r="G1159" i="1"/>
  <c r="G1151" i="1"/>
  <c r="G1143" i="1"/>
  <c r="G1135" i="1"/>
  <c r="G1253" i="1"/>
  <c r="G1218" i="1"/>
  <c r="G1209" i="1"/>
  <c r="G1183" i="1"/>
  <c r="G1172" i="1"/>
  <c r="G1164" i="1"/>
  <c r="G1156" i="1"/>
  <c r="G1148" i="1"/>
  <c r="G1140" i="1"/>
  <c r="G1132" i="1"/>
  <c r="G1124" i="1"/>
  <c r="G1232" i="1"/>
  <c r="G1219" i="1"/>
  <c r="G1201" i="1"/>
  <c r="G1169" i="1"/>
  <c r="G1161" i="1"/>
  <c r="G1153" i="1"/>
  <c r="G1145" i="1"/>
  <c r="G1137" i="1"/>
  <c r="G1225" i="1"/>
  <c r="G1212" i="1"/>
  <c r="G1193" i="1"/>
  <c r="G1174" i="1"/>
  <c r="G1166" i="1"/>
  <c r="G1158" i="1"/>
  <c r="G1150" i="1"/>
  <c r="G1142" i="1"/>
  <c r="G1134" i="1"/>
  <c r="G1204" i="1"/>
  <c r="G1185" i="1"/>
  <c r="G1171" i="1"/>
  <c r="G1163" i="1"/>
  <c r="G1155" i="1"/>
  <c r="G1147" i="1"/>
  <c r="G1139" i="1"/>
  <c r="G1131" i="1"/>
  <c r="G1152" i="1"/>
  <c r="G1136" i="1"/>
  <c r="G1128" i="1"/>
  <c r="G1121" i="1"/>
  <c r="G1113" i="1"/>
  <c r="G1105" i="1"/>
  <c r="G1275" i="1"/>
  <c r="G1129" i="1"/>
  <c r="G1118" i="1"/>
  <c r="G1110" i="1"/>
  <c r="G1168" i="1"/>
  <c r="G1123" i="1"/>
  <c r="G1115" i="1"/>
  <c r="G1107" i="1"/>
  <c r="G1144" i="1"/>
  <c r="G1125" i="1"/>
  <c r="G1120" i="1"/>
  <c r="G1112" i="1"/>
  <c r="G1104" i="1"/>
  <c r="G1196" i="1"/>
  <c r="G1160" i="1"/>
  <c r="G1122" i="1"/>
  <c r="G1114" i="1"/>
  <c r="G1106" i="1"/>
  <c r="G1177" i="1"/>
  <c r="G1133" i="1"/>
  <c r="G1127" i="1"/>
  <c r="G1119" i="1"/>
  <c r="G1111" i="1"/>
  <c r="G1108" i="1"/>
  <c r="G1101" i="1"/>
  <c r="G1097" i="1"/>
  <c r="G1089" i="1"/>
  <c r="G1081" i="1"/>
  <c r="G1073" i="1"/>
  <c r="G1065" i="1"/>
  <c r="G1057" i="1"/>
  <c r="G1049" i="1"/>
  <c r="G1215" i="1"/>
  <c r="G1094" i="1"/>
  <c r="G1086" i="1"/>
  <c r="G1078" i="1"/>
  <c r="G1070" i="1"/>
  <c r="G1062" i="1"/>
  <c r="G1054" i="1"/>
  <c r="G1046" i="1"/>
  <c r="G1116" i="1"/>
  <c r="G1102" i="1"/>
  <c r="G1099" i="1"/>
  <c r="G1091" i="1"/>
  <c r="G1083" i="1"/>
  <c r="G1075" i="1"/>
  <c r="G1067" i="1"/>
  <c r="G1059" i="1"/>
  <c r="G1051" i="1"/>
  <c r="G1043" i="1"/>
  <c r="G1109" i="1"/>
  <c r="G1096" i="1"/>
  <c r="G1088" i="1"/>
  <c r="G1080" i="1"/>
  <c r="G1072" i="1"/>
  <c r="G1064" i="1"/>
  <c r="G1056" i="1"/>
  <c r="G1048" i="1"/>
  <c r="G1103" i="1"/>
  <c r="G1093" i="1"/>
  <c r="G1085" i="1"/>
  <c r="G1077" i="1"/>
  <c r="G1069" i="1"/>
  <c r="G1061" i="1"/>
  <c r="G1053" i="1"/>
  <c r="G1045" i="1"/>
  <c r="G1126" i="1"/>
  <c r="G1117" i="1"/>
  <c r="G1098" i="1"/>
  <c r="G1090" i="1"/>
  <c r="G1082" i="1"/>
  <c r="G1074" i="1"/>
  <c r="G1066" i="1"/>
  <c r="G1058" i="1"/>
  <c r="G1050" i="1"/>
  <c r="G1042" i="1"/>
  <c r="G1095" i="1"/>
  <c r="G1087" i="1"/>
  <c r="G1079" i="1"/>
  <c r="G1071" i="1"/>
  <c r="G1063" i="1"/>
  <c r="G1055" i="1"/>
  <c r="G1047" i="1"/>
  <c r="G1100" i="1"/>
  <c r="G1092" i="1"/>
  <c r="G1076" i="1"/>
  <c r="G1036" i="1"/>
  <c r="G1028" i="1"/>
  <c r="G1020" i="1"/>
  <c r="G1012" i="1"/>
  <c r="G1004" i="1"/>
  <c r="G996" i="1"/>
  <c r="G988" i="1"/>
  <c r="G980" i="1"/>
  <c r="G1052" i="1"/>
  <c r="G1041" i="1"/>
  <c r="G1033" i="1"/>
  <c r="G1025" i="1"/>
  <c r="G1017" i="1"/>
  <c r="G1009" i="1"/>
  <c r="G1001" i="1"/>
  <c r="G993" i="1"/>
  <c r="G985" i="1"/>
  <c r="G977" i="1"/>
  <c r="G1038" i="1"/>
  <c r="G1030" i="1"/>
  <c r="G1022" i="1"/>
  <c r="G1014" i="1"/>
  <c r="G1006" i="1"/>
  <c r="G998" i="1"/>
  <c r="G990" i="1"/>
  <c r="G982" i="1"/>
  <c r="G1068" i="1"/>
  <c r="G1035" i="1"/>
  <c r="G1027" i="1"/>
  <c r="G1019" i="1"/>
  <c r="G1011" i="1"/>
  <c r="G1003" i="1"/>
  <c r="G995" i="1"/>
  <c r="G987" i="1"/>
  <c r="G979" i="1"/>
  <c r="G1044" i="1"/>
  <c r="G1040" i="1"/>
  <c r="G1032" i="1"/>
  <c r="G1024" i="1"/>
  <c r="G1016" i="1"/>
  <c r="G1008" i="1"/>
  <c r="G1000" i="1"/>
  <c r="G992" i="1"/>
  <c r="G984" i="1"/>
  <c r="G976" i="1"/>
  <c r="G1084" i="1"/>
  <c r="G1037" i="1"/>
  <c r="G1029" i="1"/>
  <c r="G1021" i="1"/>
  <c r="G1013" i="1"/>
  <c r="G1005" i="1"/>
  <c r="G997" i="1"/>
  <c r="G989" i="1"/>
  <c r="G981" i="1"/>
  <c r="G1060" i="1"/>
  <c r="G1034" i="1"/>
  <c r="G1026" i="1"/>
  <c r="G1018" i="1"/>
  <c r="G1010" i="1"/>
  <c r="G1002" i="1"/>
  <c r="G994" i="1"/>
  <c r="G986" i="1"/>
  <c r="G978" i="1"/>
  <c r="G1039" i="1"/>
  <c r="G971" i="1"/>
  <c r="G963" i="1"/>
  <c r="G955" i="1"/>
  <c r="G947" i="1"/>
  <c r="G939" i="1"/>
  <c r="G931" i="1"/>
  <c r="G923" i="1"/>
  <c r="G915" i="1"/>
  <c r="G907" i="1"/>
  <c r="G899" i="1"/>
  <c r="G891" i="1"/>
  <c r="G883" i="1"/>
  <c r="G875" i="1"/>
  <c r="G867" i="1"/>
  <c r="G859" i="1"/>
  <c r="G851" i="1"/>
  <c r="G1015" i="1"/>
  <c r="G975" i="1"/>
  <c r="G968" i="1"/>
  <c r="G960" i="1"/>
  <c r="G952" i="1"/>
  <c r="G944" i="1"/>
  <c r="G936" i="1"/>
  <c r="G928" i="1"/>
  <c r="G920" i="1"/>
  <c r="G912" i="1"/>
  <c r="G904" i="1"/>
  <c r="G896" i="1"/>
  <c r="G888" i="1"/>
  <c r="G880" i="1"/>
  <c r="G872" i="1"/>
  <c r="G864" i="1"/>
  <c r="G856" i="1"/>
  <c r="G848" i="1"/>
  <c r="G991" i="1"/>
  <c r="G973" i="1"/>
  <c r="G965" i="1"/>
  <c r="G957" i="1"/>
  <c r="G949" i="1"/>
  <c r="G941" i="1"/>
  <c r="G933" i="1"/>
  <c r="G925" i="1"/>
  <c r="G917" i="1"/>
  <c r="G909" i="1"/>
  <c r="G901" i="1"/>
  <c r="G893" i="1"/>
  <c r="G885" i="1"/>
  <c r="G877" i="1"/>
  <c r="G869" i="1"/>
  <c r="G861" i="1"/>
  <c r="G853" i="1"/>
  <c r="G845" i="1"/>
  <c r="G1031" i="1"/>
  <c r="G970" i="1"/>
  <c r="G962" i="1"/>
  <c r="G954" i="1"/>
  <c r="G946" i="1"/>
  <c r="G938" i="1"/>
  <c r="G930" i="1"/>
  <c r="G922" i="1"/>
  <c r="G914" i="1"/>
  <c r="G906" i="1"/>
  <c r="G898" i="1"/>
  <c r="G890" i="1"/>
  <c r="G882" i="1"/>
  <c r="G874" i="1"/>
  <c r="G866" i="1"/>
  <c r="G858" i="1"/>
  <c r="G850" i="1"/>
  <c r="G842" i="1"/>
  <c r="G1007" i="1"/>
  <c r="G967" i="1"/>
  <c r="G959" i="1"/>
  <c r="G951" i="1"/>
  <c r="G943" i="1"/>
  <c r="G935" i="1"/>
  <c r="G927" i="1"/>
  <c r="G919" i="1"/>
  <c r="G911" i="1"/>
  <c r="G903" i="1"/>
  <c r="G895" i="1"/>
  <c r="G887" i="1"/>
  <c r="G879" i="1"/>
  <c r="G871" i="1"/>
  <c r="G863" i="1"/>
  <c r="G855" i="1"/>
  <c r="G983" i="1"/>
  <c r="G972" i="1"/>
  <c r="G964" i="1"/>
  <c r="G956" i="1"/>
  <c r="G948" i="1"/>
  <c r="G940" i="1"/>
  <c r="G932" i="1"/>
  <c r="G924" i="1"/>
  <c r="G916" i="1"/>
  <c r="G908" i="1"/>
  <c r="G900" i="1"/>
  <c r="G892" i="1"/>
  <c r="G884" i="1"/>
  <c r="G876" i="1"/>
  <c r="G868" i="1"/>
  <c r="G860" i="1"/>
  <c r="G852" i="1"/>
  <c r="G844" i="1"/>
  <c r="G1023" i="1"/>
  <c r="G969" i="1"/>
  <c r="G961" i="1"/>
  <c r="G953" i="1"/>
  <c r="G945" i="1"/>
  <c r="G937" i="1"/>
  <c r="G929" i="1"/>
  <c r="G921" i="1"/>
  <c r="G913" i="1"/>
  <c r="G905" i="1"/>
  <c r="G897" i="1"/>
  <c r="G889" i="1"/>
  <c r="G881" i="1"/>
  <c r="G873" i="1"/>
  <c r="G865" i="1"/>
  <c r="G857" i="1"/>
  <c r="G849" i="1"/>
  <c r="G942" i="1"/>
  <c r="G878" i="1"/>
  <c r="G846" i="1"/>
  <c r="G838" i="1"/>
  <c r="G830" i="1"/>
  <c r="G822" i="1"/>
  <c r="G814" i="1"/>
  <c r="G806" i="1"/>
  <c r="G798" i="1"/>
  <c r="G790" i="1"/>
  <c r="G782" i="1"/>
  <c r="G774" i="1"/>
  <c r="G766" i="1"/>
  <c r="G758" i="1"/>
  <c r="G750" i="1"/>
  <c r="G742" i="1"/>
  <c r="G734" i="1"/>
  <c r="G726" i="1"/>
  <c r="G918" i="1"/>
  <c r="G847" i="1"/>
  <c r="G835" i="1"/>
  <c r="G827" i="1"/>
  <c r="G819" i="1"/>
  <c r="G811" i="1"/>
  <c r="G803" i="1"/>
  <c r="G795" i="1"/>
  <c r="G787" i="1"/>
  <c r="G779" i="1"/>
  <c r="G771" i="1"/>
  <c r="G763" i="1"/>
  <c r="G755" i="1"/>
  <c r="G747" i="1"/>
  <c r="G739" i="1"/>
  <c r="G731" i="1"/>
  <c r="G723" i="1"/>
  <c r="G958" i="1"/>
  <c r="G894" i="1"/>
  <c r="G840" i="1"/>
  <c r="G832" i="1"/>
  <c r="G824" i="1"/>
  <c r="G816" i="1"/>
  <c r="G808" i="1"/>
  <c r="G800" i="1"/>
  <c r="G792" i="1"/>
  <c r="G784" i="1"/>
  <c r="G776" i="1"/>
  <c r="G768" i="1"/>
  <c r="G760" i="1"/>
  <c r="G752" i="1"/>
  <c r="G744" i="1"/>
  <c r="G736" i="1"/>
  <c r="G728" i="1"/>
  <c r="G720" i="1"/>
  <c r="G999" i="1"/>
  <c r="G934" i="1"/>
  <c r="G870" i="1"/>
  <c r="G854" i="1"/>
  <c r="G837" i="1"/>
  <c r="G829" i="1"/>
  <c r="G821" i="1"/>
  <c r="G813" i="1"/>
  <c r="G805" i="1"/>
  <c r="G797" i="1"/>
  <c r="G789" i="1"/>
  <c r="G781" i="1"/>
  <c r="G773" i="1"/>
  <c r="G765" i="1"/>
  <c r="G757" i="1"/>
  <c r="G749" i="1"/>
  <c r="G741" i="1"/>
  <c r="G733" i="1"/>
  <c r="G974" i="1"/>
  <c r="G910" i="1"/>
  <c r="G841" i="1"/>
  <c r="G834" i="1"/>
  <c r="G826" i="1"/>
  <c r="G818" i="1"/>
  <c r="G810" i="1"/>
  <c r="G802" i="1"/>
  <c r="G794" i="1"/>
  <c r="G786" i="1"/>
  <c r="G778" i="1"/>
  <c r="G770" i="1"/>
  <c r="G762" i="1"/>
  <c r="G754" i="1"/>
  <c r="G746" i="1"/>
  <c r="G738" i="1"/>
  <c r="G730" i="1"/>
  <c r="G950" i="1"/>
  <c r="G886" i="1"/>
  <c r="G839" i="1"/>
  <c r="G831" i="1"/>
  <c r="G823" i="1"/>
  <c r="G815" i="1"/>
  <c r="G807" i="1"/>
  <c r="G799" i="1"/>
  <c r="G791" i="1"/>
  <c r="G783" i="1"/>
  <c r="G775" i="1"/>
  <c r="G767" i="1"/>
  <c r="G759" i="1"/>
  <c r="G751" i="1"/>
  <c r="G743" i="1"/>
  <c r="G735" i="1"/>
  <c r="G727" i="1"/>
  <c r="G719" i="1"/>
  <c r="G926" i="1"/>
  <c r="G862" i="1"/>
  <c r="G843" i="1"/>
  <c r="G836" i="1"/>
  <c r="G828" i="1"/>
  <c r="G820" i="1"/>
  <c r="G812" i="1"/>
  <c r="G804" i="1"/>
  <c r="G796" i="1"/>
  <c r="G788" i="1"/>
  <c r="G780" i="1"/>
  <c r="G772" i="1"/>
  <c r="G764" i="1"/>
  <c r="G756" i="1"/>
  <c r="G748" i="1"/>
  <c r="G740" i="1"/>
  <c r="G732" i="1"/>
  <c r="G724" i="1"/>
  <c r="G833" i="1"/>
  <c r="G769" i="1"/>
  <c r="G714" i="1"/>
  <c r="G706" i="1"/>
  <c r="G698" i="1"/>
  <c r="G690" i="1"/>
  <c r="G682" i="1"/>
  <c r="G674" i="1"/>
  <c r="G666" i="1"/>
  <c r="G658" i="1"/>
  <c r="G650" i="1"/>
  <c r="G809" i="1"/>
  <c r="G745" i="1"/>
  <c r="G711" i="1"/>
  <c r="G703" i="1"/>
  <c r="G695" i="1"/>
  <c r="G687" i="1"/>
  <c r="G679" i="1"/>
  <c r="G671" i="1"/>
  <c r="G663" i="1"/>
  <c r="G655" i="1"/>
  <c r="G647" i="1"/>
  <c r="G639" i="1"/>
  <c r="G631" i="1"/>
  <c r="G623" i="1"/>
  <c r="G615" i="1"/>
  <c r="G607" i="1"/>
  <c r="G966" i="1"/>
  <c r="G785" i="1"/>
  <c r="G729" i="1"/>
  <c r="G716" i="1"/>
  <c r="G708" i="1"/>
  <c r="G700" i="1"/>
  <c r="G692" i="1"/>
  <c r="G684" i="1"/>
  <c r="G676" i="1"/>
  <c r="G668" i="1"/>
  <c r="G660" i="1"/>
  <c r="G652" i="1"/>
  <c r="G644" i="1"/>
  <c r="G636" i="1"/>
  <c r="G628" i="1"/>
  <c r="G620" i="1"/>
  <c r="G612" i="1"/>
  <c r="G604" i="1"/>
  <c r="G596" i="1"/>
  <c r="G825" i="1"/>
  <c r="G761" i="1"/>
  <c r="G713" i="1"/>
  <c r="G705" i="1"/>
  <c r="G697" i="1"/>
  <c r="G689" i="1"/>
  <c r="G681" i="1"/>
  <c r="G673" i="1"/>
  <c r="G665" i="1"/>
  <c r="G657" i="1"/>
  <c r="G649" i="1"/>
  <c r="G801" i="1"/>
  <c r="G737" i="1"/>
  <c r="G722" i="1"/>
  <c r="G721" i="1"/>
  <c r="G710" i="1"/>
  <c r="G702" i="1"/>
  <c r="G694" i="1"/>
  <c r="G686" i="1"/>
  <c r="G678" i="1"/>
  <c r="G670" i="1"/>
  <c r="G662" i="1"/>
  <c r="G654" i="1"/>
  <c r="G646" i="1"/>
  <c r="G638" i="1"/>
  <c r="G630" i="1"/>
  <c r="G622" i="1"/>
  <c r="G902" i="1"/>
  <c r="G777" i="1"/>
  <c r="G718" i="1"/>
  <c r="G715" i="1"/>
  <c r="G707" i="1"/>
  <c r="G699" i="1"/>
  <c r="G691" i="1"/>
  <c r="G683" i="1"/>
  <c r="G675" i="1"/>
  <c r="G667" i="1"/>
  <c r="G659" i="1"/>
  <c r="G651" i="1"/>
  <c r="G643" i="1"/>
  <c r="G635" i="1"/>
  <c r="G627" i="1"/>
  <c r="G619" i="1"/>
  <c r="G611" i="1"/>
  <c r="G603" i="1"/>
  <c r="G817" i="1"/>
  <c r="G753" i="1"/>
  <c r="G725" i="1"/>
  <c r="G712" i="1"/>
  <c r="G704" i="1"/>
  <c r="G696" i="1"/>
  <c r="G688" i="1"/>
  <c r="G680" i="1"/>
  <c r="G672" i="1"/>
  <c r="G664" i="1"/>
  <c r="G656" i="1"/>
  <c r="G648" i="1"/>
  <c r="G640" i="1"/>
  <c r="G632" i="1"/>
  <c r="G624" i="1"/>
  <c r="G616" i="1"/>
  <c r="G608" i="1"/>
  <c r="G600" i="1"/>
  <c r="G677" i="1"/>
  <c r="G637" i="1"/>
  <c r="G618" i="1"/>
  <c r="G606" i="1"/>
  <c r="G591" i="1"/>
  <c r="G583" i="1"/>
  <c r="G575" i="1"/>
  <c r="G567" i="1"/>
  <c r="G559" i="1"/>
  <c r="G551" i="1"/>
  <c r="G543" i="1"/>
  <c r="G535" i="1"/>
  <c r="G793" i="1"/>
  <c r="G717" i="1"/>
  <c r="G653" i="1"/>
  <c r="G645" i="1"/>
  <c r="G629" i="1"/>
  <c r="G605" i="1"/>
  <c r="G599" i="1"/>
  <c r="G588" i="1"/>
  <c r="G580" i="1"/>
  <c r="G572" i="1"/>
  <c r="G564" i="1"/>
  <c r="G556" i="1"/>
  <c r="G548" i="1"/>
  <c r="G540" i="1"/>
  <c r="G532" i="1"/>
  <c r="G524" i="1"/>
  <c r="G516" i="1"/>
  <c r="G508" i="1"/>
  <c r="G500" i="1"/>
  <c r="G492" i="1"/>
  <c r="G484" i="1"/>
  <c r="G476" i="1"/>
  <c r="G693" i="1"/>
  <c r="G621" i="1"/>
  <c r="G610" i="1"/>
  <c r="G593" i="1"/>
  <c r="G585" i="1"/>
  <c r="G577" i="1"/>
  <c r="G569" i="1"/>
  <c r="G561" i="1"/>
  <c r="G553" i="1"/>
  <c r="G545" i="1"/>
  <c r="G537" i="1"/>
  <c r="G529" i="1"/>
  <c r="G521" i="1"/>
  <c r="G513" i="1"/>
  <c r="G505" i="1"/>
  <c r="G497" i="1"/>
  <c r="G489" i="1"/>
  <c r="G669" i="1"/>
  <c r="G609" i="1"/>
  <c r="G590" i="1"/>
  <c r="G582" i="1"/>
  <c r="G574" i="1"/>
  <c r="G566" i="1"/>
  <c r="G558" i="1"/>
  <c r="G550" i="1"/>
  <c r="G542" i="1"/>
  <c r="G534" i="1"/>
  <c r="G526" i="1"/>
  <c r="G709" i="1"/>
  <c r="G641" i="1"/>
  <c r="G614" i="1"/>
  <c r="G601" i="1"/>
  <c r="G595" i="1"/>
  <c r="G587" i="1"/>
  <c r="G579" i="1"/>
  <c r="G571" i="1"/>
  <c r="G563" i="1"/>
  <c r="G555" i="1"/>
  <c r="G547" i="1"/>
  <c r="G539" i="1"/>
  <c r="G531" i="1"/>
  <c r="G523" i="1"/>
  <c r="G515" i="1"/>
  <c r="G507" i="1"/>
  <c r="G499" i="1"/>
  <c r="G685" i="1"/>
  <c r="G642" i="1"/>
  <c r="G633" i="1"/>
  <c r="G613" i="1"/>
  <c r="G597" i="1"/>
  <c r="G592" i="1"/>
  <c r="G584" i="1"/>
  <c r="G576" i="1"/>
  <c r="G568" i="1"/>
  <c r="G560" i="1"/>
  <c r="G552" i="1"/>
  <c r="G544" i="1"/>
  <c r="G536" i="1"/>
  <c r="G528" i="1"/>
  <c r="G520" i="1"/>
  <c r="G512" i="1"/>
  <c r="G504" i="1"/>
  <c r="G496" i="1"/>
  <c r="G488" i="1"/>
  <c r="G480" i="1"/>
  <c r="G661" i="1"/>
  <c r="G634" i="1"/>
  <c r="G625" i="1"/>
  <c r="G589" i="1"/>
  <c r="G581" i="1"/>
  <c r="G573" i="1"/>
  <c r="G565" i="1"/>
  <c r="G557" i="1"/>
  <c r="G549" i="1"/>
  <c r="G541" i="1"/>
  <c r="G533" i="1"/>
  <c r="G525" i="1"/>
  <c r="G517" i="1"/>
  <c r="G509" i="1"/>
  <c r="G501" i="1"/>
  <c r="G493" i="1"/>
  <c r="G701" i="1"/>
  <c r="G538" i="1"/>
  <c r="G511" i="1"/>
  <c r="G502" i="1"/>
  <c r="G482" i="1"/>
  <c r="G465" i="1"/>
  <c r="G457" i="1"/>
  <c r="G449" i="1"/>
  <c r="G578" i="1"/>
  <c r="G527" i="1"/>
  <c r="G522" i="1"/>
  <c r="G503" i="1"/>
  <c r="G494" i="1"/>
  <c r="G478" i="1"/>
  <c r="G473" i="1"/>
  <c r="G470" i="1"/>
  <c r="G462" i="1"/>
  <c r="G454" i="1"/>
  <c r="G446" i="1"/>
  <c r="G626" i="1"/>
  <c r="G617" i="1"/>
  <c r="G554" i="1"/>
  <c r="G514" i="1"/>
  <c r="G495" i="1"/>
  <c r="G491" i="1"/>
  <c r="G487" i="1"/>
  <c r="G483" i="1"/>
  <c r="G474" i="1"/>
  <c r="G467" i="1"/>
  <c r="G459" i="1"/>
  <c r="G451" i="1"/>
  <c r="G598" i="1"/>
  <c r="G594" i="1"/>
  <c r="G530" i="1"/>
  <c r="G506" i="1"/>
  <c r="G479" i="1"/>
  <c r="G472" i="1"/>
  <c r="G464" i="1"/>
  <c r="G456" i="1"/>
  <c r="G448" i="1"/>
  <c r="G602" i="1"/>
  <c r="G570" i="1"/>
  <c r="G498" i="1"/>
  <c r="G475" i="1"/>
  <c r="G469" i="1"/>
  <c r="G461" i="1"/>
  <c r="G453" i="1"/>
  <c r="G445" i="1"/>
  <c r="G586" i="1"/>
  <c r="G518" i="1"/>
  <c r="G490" i="1"/>
  <c r="G481" i="1"/>
  <c r="G471" i="1"/>
  <c r="G463" i="1"/>
  <c r="G455" i="1"/>
  <c r="G447" i="1"/>
  <c r="G562" i="1"/>
  <c r="G519" i="1"/>
  <c r="G510" i="1"/>
  <c r="G486" i="1"/>
  <c r="G477" i="1"/>
  <c r="G468" i="1"/>
  <c r="G460" i="1"/>
  <c r="G452" i="1"/>
  <c r="G444" i="1"/>
  <c r="G458" i="1"/>
  <c r="G443" i="1"/>
  <c r="G439" i="1"/>
  <c r="G431" i="1"/>
  <c r="G423" i="1"/>
  <c r="G415" i="1"/>
  <c r="G407" i="1"/>
  <c r="G399" i="1"/>
  <c r="G391" i="1"/>
  <c r="G383" i="1"/>
  <c r="G375" i="1"/>
  <c r="G367" i="1"/>
  <c r="G359" i="1"/>
  <c r="G351" i="1"/>
  <c r="G343" i="1"/>
  <c r="G335" i="1"/>
  <c r="G327" i="1"/>
  <c r="G319" i="1"/>
  <c r="G311" i="1"/>
  <c r="G436" i="1"/>
  <c r="G428" i="1"/>
  <c r="G420" i="1"/>
  <c r="G412" i="1"/>
  <c r="G404" i="1"/>
  <c r="G396" i="1"/>
  <c r="G388" i="1"/>
  <c r="G380" i="1"/>
  <c r="G372" i="1"/>
  <c r="G364" i="1"/>
  <c r="G356" i="1"/>
  <c r="G348" i="1"/>
  <c r="G340" i="1"/>
  <c r="G332" i="1"/>
  <c r="G324" i="1"/>
  <c r="G316" i="1"/>
  <c r="G308" i="1"/>
  <c r="G441" i="1"/>
  <c r="G433" i="1"/>
  <c r="G425" i="1"/>
  <c r="G417" i="1"/>
  <c r="G409" i="1"/>
  <c r="G401" i="1"/>
  <c r="G393" i="1"/>
  <c r="G385" i="1"/>
  <c r="G377" i="1"/>
  <c r="G369" i="1"/>
  <c r="G361" i="1"/>
  <c r="G353" i="1"/>
  <c r="G345" i="1"/>
  <c r="G337" i="1"/>
  <c r="G329" i="1"/>
  <c r="G321" i="1"/>
  <c r="G313" i="1"/>
  <c r="G450" i="1"/>
  <c r="G438" i="1"/>
  <c r="G430" i="1"/>
  <c r="G422" i="1"/>
  <c r="G414" i="1"/>
  <c r="G406" i="1"/>
  <c r="G398" i="1"/>
  <c r="G390" i="1"/>
  <c r="G382" i="1"/>
  <c r="G374" i="1"/>
  <c r="G366" i="1"/>
  <c r="G358" i="1"/>
  <c r="G350" i="1"/>
  <c r="G342" i="1"/>
  <c r="G334" i="1"/>
  <c r="G326" i="1"/>
  <c r="G318" i="1"/>
  <c r="G310" i="1"/>
  <c r="G435" i="1"/>
  <c r="G427" i="1"/>
  <c r="G419" i="1"/>
  <c r="G411" i="1"/>
  <c r="G403" i="1"/>
  <c r="G395" i="1"/>
  <c r="G387" i="1"/>
  <c r="G379" i="1"/>
  <c r="G371" i="1"/>
  <c r="G363" i="1"/>
  <c r="G355" i="1"/>
  <c r="G347" i="1"/>
  <c r="G339" i="1"/>
  <c r="G331" i="1"/>
  <c r="G323" i="1"/>
  <c r="G315" i="1"/>
  <c r="G466" i="1"/>
  <c r="G442" i="1"/>
  <c r="G440" i="1"/>
  <c r="G432" i="1"/>
  <c r="G424" i="1"/>
  <c r="G416" i="1"/>
  <c r="G408" i="1"/>
  <c r="G400" i="1"/>
  <c r="G392" i="1"/>
  <c r="G384" i="1"/>
  <c r="G376" i="1"/>
  <c r="G368" i="1"/>
  <c r="G360" i="1"/>
  <c r="G352" i="1"/>
  <c r="G344" i="1"/>
  <c r="G336" i="1"/>
  <c r="G328" i="1"/>
  <c r="G320" i="1"/>
  <c r="G312" i="1"/>
  <c r="G546" i="1"/>
  <c r="G437" i="1"/>
  <c r="G429" i="1"/>
  <c r="G421" i="1"/>
  <c r="G413" i="1"/>
  <c r="G405" i="1"/>
  <c r="G397" i="1"/>
  <c r="G389" i="1"/>
  <c r="G381" i="1"/>
  <c r="G373" i="1"/>
  <c r="G365" i="1"/>
  <c r="G357" i="1"/>
  <c r="G349" i="1"/>
  <c r="G341" i="1"/>
  <c r="G333" i="1"/>
  <c r="G325" i="1"/>
  <c r="G317" i="1"/>
  <c r="G309" i="1"/>
  <c r="G426" i="1"/>
  <c r="G362" i="1"/>
  <c r="G302" i="1"/>
  <c r="G294" i="1"/>
  <c r="G286" i="1"/>
  <c r="G278" i="1"/>
  <c r="G270" i="1"/>
  <c r="G262" i="1"/>
  <c r="G254" i="1"/>
  <c r="G246" i="1"/>
  <c r="G238" i="1"/>
  <c r="G230" i="1"/>
  <c r="G222" i="1"/>
  <c r="G214" i="1"/>
  <c r="G206" i="1"/>
  <c r="G198" i="1"/>
  <c r="G190" i="1"/>
  <c r="G402" i="1"/>
  <c r="G338" i="1"/>
  <c r="G307" i="1"/>
  <c r="G299" i="1"/>
  <c r="G291" i="1"/>
  <c r="G283" i="1"/>
  <c r="G275" i="1"/>
  <c r="G267" i="1"/>
  <c r="G259" i="1"/>
  <c r="G251" i="1"/>
  <c r="G243" i="1"/>
  <c r="G235" i="1"/>
  <c r="G378" i="1"/>
  <c r="G304" i="1"/>
  <c r="G296" i="1"/>
  <c r="G288" i="1"/>
  <c r="G280" i="1"/>
  <c r="G272" i="1"/>
  <c r="G264" i="1"/>
  <c r="G256" i="1"/>
  <c r="G248" i="1"/>
  <c r="G240" i="1"/>
  <c r="G232" i="1"/>
  <c r="G224" i="1"/>
  <c r="G216" i="1"/>
  <c r="G208" i="1"/>
  <c r="G200" i="1"/>
  <c r="G192" i="1"/>
  <c r="G184" i="1"/>
  <c r="G418" i="1"/>
  <c r="G354" i="1"/>
  <c r="G301" i="1"/>
  <c r="G293" i="1"/>
  <c r="G285" i="1"/>
  <c r="G277" i="1"/>
  <c r="G269" i="1"/>
  <c r="G261" i="1"/>
  <c r="G253" i="1"/>
  <c r="G245" i="1"/>
  <c r="G237" i="1"/>
  <c r="G394" i="1"/>
  <c r="G330" i="1"/>
  <c r="G314" i="1"/>
  <c r="G306" i="1"/>
  <c r="G298" i="1"/>
  <c r="G290" i="1"/>
  <c r="G282" i="1"/>
  <c r="G274" i="1"/>
  <c r="G266" i="1"/>
  <c r="G258" i="1"/>
  <c r="G250" i="1"/>
  <c r="G242" i="1"/>
  <c r="G234" i="1"/>
  <c r="G226" i="1"/>
  <c r="G218" i="1"/>
  <c r="G210" i="1"/>
  <c r="G202" i="1"/>
  <c r="G194" i="1"/>
  <c r="G434" i="1"/>
  <c r="G370" i="1"/>
  <c r="G303" i="1"/>
  <c r="G295" i="1"/>
  <c r="G287" i="1"/>
  <c r="G279" i="1"/>
  <c r="G271" i="1"/>
  <c r="G263" i="1"/>
  <c r="G255" i="1"/>
  <c r="G247" i="1"/>
  <c r="G239" i="1"/>
  <c r="G231" i="1"/>
  <c r="G223" i="1"/>
  <c r="G215" i="1"/>
  <c r="G207" i="1"/>
  <c r="G199" i="1"/>
  <c r="G191" i="1"/>
  <c r="G289" i="1"/>
  <c r="G257" i="1"/>
  <c r="G221" i="1"/>
  <c r="G205" i="1"/>
  <c r="G189" i="1"/>
  <c r="G183" i="1"/>
  <c r="G175" i="1"/>
  <c r="G167" i="1"/>
  <c r="G159" i="1"/>
  <c r="G151" i="1"/>
  <c r="G143" i="1"/>
  <c r="G135" i="1"/>
  <c r="G127" i="1"/>
  <c r="G119" i="1"/>
  <c r="G111" i="1"/>
  <c r="G103" i="1"/>
  <c r="G95" i="1"/>
  <c r="G292" i="1"/>
  <c r="G260" i="1"/>
  <c r="G220" i="1"/>
  <c r="G204" i="1"/>
  <c r="G188" i="1"/>
  <c r="G180" i="1"/>
  <c r="G172" i="1"/>
  <c r="G164" i="1"/>
  <c r="G156" i="1"/>
  <c r="G148" i="1"/>
  <c r="G140" i="1"/>
  <c r="G132" i="1"/>
  <c r="G124" i="1"/>
  <c r="G116" i="1"/>
  <c r="G108" i="1"/>
  <c r="G100" i="1"/>
  <c r="G92" i="1"/>
  <c r="G84" i="1"/>
  <c r="G322" i="1"/>
  <c r="G297" i="1"/>
  <c r="G265" i="1"/>
  <c r="G225" i="1"/>
  <c r="G209" i="1"/>
  <c r="G193" i="1"/>
  <c r="G177" i="1"/>
  <c r="G169" i="1"/>
  <c r="G161" i="1"/>
  <c r="G153" i="1"/>
  <c r="G145" i="1"/>
  <c r="G137" i="1"/>
  <c r="G129" i="1"/>
  <c r="G121" i="1"/>
  <c r="G113" i="1"/>
  <c r="G105" i="1"/>
  <c r="G97" i="1"/>
  <c r="G89" i="1"/>
  <c r="G81" i="1"/>
  <c r="G346" i="1"/>
  <c r="G300" i="1"/>
  <c r="G268" i="1"/>
  <c r="G236" i="1"/>
  <c r="G219" i="1"/>
  <c r="G203" i="1"/>
  <c r="G182" i="1"/>
  <c r="G174" i="1"/>
  <c r="G166" i="1"/>
  <c r="G158" i="1"/>
  <c r="G150" i="1"/>
  <c r="G142" i="1"/>
  <c r="G134" i="1"/>
  <c r="G126" i="1"/>
  <c r="G118" i="1"/>
  <c r="G110" i="1"/>
  <c r="G102" i="1"/>
  <c r="G94" i="1"/>
  <c r="G86" i="1"/>
  <c r="G386" i="1"/>
  <c r="G305" i="1"/>
  <c r="G273" i="1"/>
  <c r="G241" i="1"/>
  <c r="G233" i="1"/>
  <c r="G229" i="1"/>
  <c r="G213" i="1"/>
  <c r="G197" i="1"/>
  <c r="G185" i="1"/>
  <c r="G179" i="1"/>
  <c r="G171" i="1"/>
  <c r="G163" i="1"/>
  <c r="G155" i="1"/>
  <c r="G147" i="1"/>
  <c r="G139" i="1"/>
  <c r="G131" i="1"/>
  <c r="G123" i="1"/>
  <c r="G115" i="1"/>
  <c r="G107" i="1"/>
  <c r="G99" i="1"/>
  <c r="G91" i="1"/>
  <c r="G410" i="1"/>
  <c r="G276" i="1"/>
  <c r="G244" i="1"/>
  <c r="G228" i="1"/>
  <c r="G212" i="1"/>
  <c r="G196" i="1"/>
  <c r="G186" i="1"/>
  <c r="G176" i="1"/>
  <c r="G168" i="1"/>
  <c r="G160" i="1"/>
  <c r="G152" i="1"/>
  <c r="G144" i="1"/>
  <c r="G136" i="1"/>
  <c r="G128" i="1"/>
  <c r="G120" i="1"/>
  <c r="G112" i="1"/>
  <c r="G104" i="1"/>
  <c r="G96" i="1"/>
  <c r="G88" i="1"/>
  <c r="G281" i="1"/>
  <c r="G249" i="1"/>
  <c r="G217" i="1"/>
  <c r="G201" i="1"/>
  <c r="G181" i="1"/>
  <c r="G173" i="1"/>
  <c r="G165" i="1"/>
  <c r="G157" i="1"/>
  <c r="G149" i="1"/>
  <c r="G141" i="1"/>
  <c r="G133" i="1"/>
  <c r="G125" i="1"/>
  <c r="G117" i="1"/>
  <c r="G109" i="1"/>
  <c r="G101" i="1"/>
  <c r="G93" i="1"/>
  <c r="G85" i="1"/>
  <c r="O1505" i="1"/>
  <c r="O1497" i="1"/>
  <c r="O1489" i="1"/>
  <c r="O1481" i="1"/>
  <c r="O1502" i="1"/>
  <c r="O1494" i="1"/>
  <c r="O1486" i="1"/>
  <c r="O1499" i="1"/>
  <c r="O1491" i="1"/>
  <c r="O1483" i="1"/>
  <c r="O1504" i="1"/>
  <c r="O1496" i="1"/>
  <c r="O1488" i="1"/>
  <c r="O1501" i="1"/>
  <c r="O1493" i="1"/>
  <c r="O1485" i="1"/>
  <c r="O1503" i="1"/>
  <c r="O1495" i="1"/>
  <c r="O1487" i="1"/>
  <c r="O1490" i="1"/>
  <c r="O1500" i="1"/>
  <c r="O1474" i="1"/>
  <c r="O1466" i="1"/>
  <c r="O1498" i="1"/>
  <c r="O1479" i="1"/>
  <c r="O1471" i="1"/>
  <c r="O1463" i="1"/>
  <c r="O1455" i="1"/>
  <c r="O1473" i="1"/>
  <c r="O1482" i="1"/>
  <c r="O1475" i="1"/>
  <c r="O1467" i="1"/>
  <c r="O1459" i="1"/>
  <c r="O1464" i="1"/>
  <c r="O1457" i="1"/>
  <c r="O1469" i="1"/>
  <c r="O1462" i="1"/>
  <c r="O1446" i="1"/>
  <c r="O1438" i="1"/>
  <c r="O1492" i="1"/>
  <c r="O1480" i="1"/>
  <c r="O1468" i="1"/>
  <c r="O1458" i="1"/>
  <c r="O1451" i="1"/>
  <c r="O1484" i="1"/>
  <c r="O1478" i="1"/>
  <c r="O1454" i="1"/>
  <c r="O1472" i="1"/>
  <c r="O1465" i="1"/>
  <c r="O1453" i="1"/>
  <c r="O1445" i="1"/>
  <c r="O1476" i="1"/>
  <c r="O1456" i="1"/>
  <c r="O1447" i="1"/>
  <c r="O1439" i="1"/>
  <c r="O1470" i="1"/>
  <c r="O1461" i="1"/>
  <c r="O1452" i="1"/>
  <c r="O1437" i="1"/>
  <c r="O1433" i="1"/>
  <c r="O1425" i="1"/>
  <c r="O1430" i="1"/>
  <c r="O1422" i="1"/>
  <c r="O1414" i="1"/>
  <c r="O1443" i="1"/>
  <c r="O1441" i="1"/>
  <c r="O1435" i="1"/>
  <c r="O1427" i="1"/>
  <c r="O1460" i="1"/>
  <c r="O1450" i="1"/>
  <c r="O1432" i="1"/>
  <c r="O1424" i="1"/>
  <c r="O1416" i="1"/>
  <c r="O1429" i="1"/>
  <c r="O1421" i="1"/>
  <c r="O1448" i="1"/>
  <c r="O1442" i="1"/>
  <c r="O1428" i="1"/>
  <c r="O1408" i="1"/>
  <c r="O1400" i="1"/>
  <c r="O1477" i="1"/>
  <c r="O1440" i="1"/>
  <c r="O1415" i="1"/>
  <c r="O1413" i="1"/>
  <c r="O1405" i="1"/>
  <c r="O1397" i="1"/>
  <c r="O1431" i="1"/>
  <c r="O1420" i="1"/>
  <c r="O1410" i="1"/>
  <c r="O1402" i="1"/>
  <c r="O1394" i="1"/>
  <c r="O1423" i="1"/>
  <c r="O1419" i="1"/>
  <c r="O1407" i="1"/>
  <c r="O1399" i="1"/>
  <c r="O1449" i="1"/>
  <c r="O1434" i="1"/>
  <c r="O1412" i="1"/>
  <c r="O1404" i="1"/>
  <c r="O1396" i="1"/>
  <c r="O1411" i="1"/>
  <c r="O1391" i="1"/>
  <c r="O1383" i="1"/>
  <c r="O1375" i="1"/>
  <c r="O1403" i="1"/>
  <c r="O1388" i="1"/>
  <c r="O1380" i="1"/>
  <c r="O1372" i="1"/>
  <c r="O1417" i="1"/>
  <c r="O1393" i="1"/>
  <c r="O1385" i="1"/>
  <c r="O1377" i="1"/>
  <c r="O1436" i="1"/>
  <c r="O1406" i="1"/>
  <c r="O1390" i="1"/>
  <c r="O1382" i="1"/>
  <c r="O1374" i="1"/>
  <c r="O1444" i="1"/>
  <c r="O1426" i="1"/>
  <c r="O1398" i="1"/>
  <c r="O1395" i="1"/>
  <c r="O1387" i="1"/>
  <c r="O1379" i="1"/>
  <c r="O1401" i="1"/>
  <c r="O1392" i="1"/>
  <c r="O1364" i="1"/>
  <c r="O1356" i="1"/>
  <c r="O1348" i="1"/>
  <c r="O1340" i="1"/>
  <c r="O1332" i="1"/>
  <c r="O1324" i="1"/>
  <c r="O1316" i="1"/>
  <c r="O1409" i="1"/>
  <c r="O1376" i="1"/>
  <c r="O1366" i="1"/>
  <c r="O1358" i="1"/>
  <c r="O1350" i="1"/>
  <c r="O1342" i="1"/>
  <c r="O1334" i="1"/>
  <c r="O1326" i="1"/>
  <c r="O1318" i="1"/>
  <c r="O1363" i="1"/>
  <c r="O1355" i="1"/>
  <c r="O1347" i="1"/>
  <c r="O1339" i="1"/>
  <c r="O1331" i="1"/>
  <c r="O1323" i="1"/>
  <c r="O1369" i="1"/>
  <c r="O1367" i="1"/>
  <c r="O1344" i="1"/>
  <c r="O1381" i="1"/>
  <c r="O1371" i="1"/>
  <c r="O1352" i="1"/>
  <c r="O1346" i="1"/>
  <c r="O1313" i="1"/>
  <c r="O1305" i="1"/>
  <c r="O1297" i="1"/>
  <c r="O1289" i="1"/>
  <c r="O1281" i="1"/>
  <c r="O1418" i="1"/>
  <c r="O1386" i="1"/>
  <c r="O1360" i="1"/>
  <c r="O1354" i="1"/>
  <c r="O1384" i="1"/>
  <c r="O1368" i="1"/>
  <c r="O1362" i="1"/>
  <c r="O1333" i="1"/>
  <c r="O1329" i="1"/>
  <c r="O1327" i="1"/>
  <c r="O1319" i="1"/>
  <c r="O1315" i="1"/>
  <c r="O1307" i="1"/>
  <c r="O1299" i="1"/>
  <c r="O1291" i="1"/>
  <c r="O1370" i="1"/>
  <c r="O1341" i="1"/>
  <c r="O1337" i="1"/>
  <c r="O1335" i="1"/>
  <c r="O1320" i="1"/>
  <c r="O1312" i="1"/>
  <c r="O1389" i="1"/>
  <c r="O1353" i="1"/>
  <c r="O1351" i="1"/>
  <c r="O1349" i="1"/>
  <c r="O1306" i="1"/>
  <c r="O1292" i="1"/>
  <c r="O1288" i="1"/>
  <c r="O1285" i="1"/>
  <c r="O1279" i="1"/>
  <c r="O1271" i="1"/>
  <c r="O1263" i="1"/>
  <c r="O1255" i="1"/>
  <c r="O1247" i="1"/>
  <c r="O1239" i="1"/>
  <c r="O1336" i="1"/>
  <c r="O1378" i="1"/>
  <c r="O1373" i="1"/>
  <c r="O1365" i="1"/>
  <c r="O1345" i="1"/>
  <c r="O1314" i="1"/>
  <c r="O1298" i="1"/>
  <c r="O1282" i="1"/>
  <c r="O1273" i="1"/>
  <c r="O1265" i="1"/>
  <c r="O1257" i="1"/>
  <c r="O1249" i="1"/>
  <c r="O1241" i="1"/>
  <c r="O1343" i="1"/>
  <c r="O1325" i="1"/>
  <c r="O1322" i="1"/>
  <c r="O1321" i="1"/>
  <c r="O1311" i="1"/>
  <c r="O1303" i="1"/>
  <c r="O1294" i="1"/>
  <c r="O1278" i="1"/>
  <c r="O1270" i="1"/>
  <c r="O1361" i="1"/>
  <c r="O1338" i="1"/>
  <c r="O1328" i="1"/>
  <c r="O1308" i="1"/>
  <c r="O1304" i="1"/>
  <c r="O1330" i="1"/>
  <c r="O1295" i="1"/>
  <c r="O1293" i="1"/>
  <c r="O1286" i="1"/>
  <c r="O1258" i="1"/>
  <c r="O1254" i="1"/>
  <c r="O1240" i="1"/>
  <c r="O1234" i="1"/>
  <c r="O1226" i="1"/>
  <c r="O1359" i="1"/>
  <c r="O1296" i="1"/>
  <c r="O1268" i="1"/>
  <c r="O1259" i="1"/>
  <c r="O1245" i="1"/>
  <c r="O1231" i="1"/>
  <c r="O1317" i="1"/>
  <c r="O1290" i="1"/>
  <c r="O1275" i="1"/>
  <c r="O1264" i="1"/>
  <c r="O1250" i="1"/>
  <c r="O1246" i="1"/>
  <c r="O1236" i="1"/>
  <c r="O1228" i="1"/>
  <c r="O1220" i="1"/>
  <c r="O1357" i="1"/>
  <c r="O1277" i="1"/>
  <c r="O1269" i="1"/>
  <c r="O1260" i="1"/>
  <c r="O1251" i="1"/>
  <c r="O1237" i="1"/>
  <c r="O1233" i="1"/>
  <c r="O1309" i="1"/>
  <c r="O1256" i="1"/>
  <c r="O1242" i="1"/>
  <c r="O1238" i="1"/>
  <c r="O1230" i="1"/>
  <c r="O1274" i="1"/>
  <c r="O1272" i="1"/>
  <c r="O1261" i="1"/>
  <c r="O1252" i="1"/>
  <c r="O1243" i="1"/>
  <c r="O1224" i="1"/>
  <c r="O1214" i="1"/>
  <c r="O1206" i="1"/>
  <c r="O1198" i="1"/>
  <c r="O1190" i="1"/>
  <c r="O1182" i="1"/>
  <c r="O1300" i="1"/>
  <c r="O1287" i="1"/>
  <c r="O1283" i="1"/>
  <c r="O1267" i="1"/>
  <c r="O1229" i="1"/>
  <c r="O1225" i="1"/>
  <c r="O1211" i="1"/>
  <c r="O1203" i="1"/>
  <c r="O1195" i="1"/>
  <c r="O1187" i="1"/>
  <c r="O1179" i="1"/>
  <c r="O1216" i="1"/>
  <c r="O1208" i="1"/>
  <c r="O1200" i="1"/>
  <c r="O1192" i="1"/>
  <c r="O1184" i="1"/>
  <c r="O1176" i="1"/>
  <c r="O1262" i="1"/>
  <c r="O1232" i="1"/>
  <c r="O1221" i="1"/>
  <c r="O1213" i="1"/>
  <c r="O1205" i="1"/>
  <c r="O1197" i="1"/>
  <c r="O1189" i="1"/>
  <c r="O1181" i="1"/>
  <c r="O1284" i="1"/>
  <c r="O1253" i="1"/>
  <c r="O1244" i="1"/>
  <c r="O1222" i="1"/>
  <c r="O1210" i="1"/>
  <c r="O1202" i="1"/>
  <c r="O1194" i="1"/>
  <c r="O1186" i="1"/>
  <c r="O1178" i="1"/>
  <c r="O1266" i="1"/>
  <c r="O1248" i="1"/>
  <c r="O1301" i="1"/>
  <c r="O1209" i="1"/>
  <c r="O1183" i="1"/>
  <c r="O1173" i="1"/>
  <c r="O1165" i="1"/>
  <c r="O1157" i="1"/>
  <c r="O1149" i="1"/>
  <c r="O1141" i="1"/>
  <c r="O1280" i="1"/>
  <c r="O1227" i="1"/>
  <c r="O1218" i="1"/>
  <c r="O1201" i="1"/>
  <c r="O1170" i="1"/>
  <c r="O1162" i="1"/>
  <c r="O1154" i="1"/>
  <c r="O1146" i="1"/>
  <c r="O1138" i="1"/>
  <c r="O1130" i="1"/>
  <c r="O1310" i="1"/>
  <c r="O1235" i="1"/>
  <c r="O1212" i="1"/>
  <c r="O1193" i="1"/>
  <c r="O1175" i="1"/>
  <c r="O1167" i="1"/>
  <c r="O1159" i="1"/>
  <c r="O1151" i="1"/>
  <c r="O1143" i="1"/>
  <c r="O1135" i="1"/>
  <c r="O1219" i="1"/>
  <c r="O1204" i="1"/>
  <c r="O1185" i="1"/>
  <c r="O1172" i="1"/>
  <c r="O1164" i="1"/>
  <c r="O1156" i="1"/>
  <c r="O1148" i="1"/>
  <c r="O1140" i="1"/>
  <c r="O1132" i="1"/>
  <c r="O1124" i="1"/>
  <c r="O1215" i="1"/>
  <c r="O1196" i="1"/>
  <c r="O1177" i="1"/>
  <c r="O1169" i="1"/>
  <c r="O1161" i="1"/>
  <c r="O1153" i="1"/>
  <c r="O1145" i="1"/>
  <c r="O1137" i="1"/>
  <c r="O1223" i="1"/>
  <c r="O1207" i="1"/>
  <c r="O1188" i="1"/>
  <c r="O1174" i="1"/>
  <c r="O1166" i="1"/>
  <c r="O1158" i="1"/>
  <c r="O1150" i="1"/>
  <c r="O1142" i="1"/>
  <c r="O1134" i="1"/>
  <c r="O1276" i="1"/>
  <c r="O1199" i="1"/>
  <c r="O1180" i="1"/>
  <c r="O1171" i="1"/>
  <c r="O1163" i="1"/>
  <c r="O1155" i="1"/>
  <c r="O1147" i="1"/>
  <c r="O1139" i="1"/>
  <c r="O1131" i="1"/>
  <c r="O1127" i="1"/>
  <c r="O1121" i="1"/>
  <c r="O1113" i="1"/>
  <c r="O1105" i="1"/>
  <c r="O1191" i="1"/>
  <c r="O1168" i="1"/>
  <c r="O1118" i="1"/>
  <c r="O1110" i="1"/>
  <c r="O1217" i="1"/>
  <c r="O1144" i="1"/>
  <c r="O1133" i="1"/>
  <c r="O1128" i="1"/>
  <c r="O1123" i="1"/>
  <c r="O1115" i="1"/>
  <c r="O1107" i="1"/>
  <c r="O1129" i="1"/>
  <c r="O1120" i="1"/>
  <c r="O1112" i="1"/>
  <c r="O1104" i="1"/>
  <c r="O1125" i="1"/>
  <c r="O1122" i="1"/>
  <c r="O1114" i="1"/>
  <c r="O1106" i="1"/>
  <c r="O1302" i="1"/>
  <c r="O1136" i="1"/>
  <c r="O1126" i="1"/>
  <c r="O1119" i="1"/>
  <c r="O1111" i="1"/>
  <c r="O1152" i="1"/>
  <c r="O1116" i="1"/>
  <c r="O1097" i="1"/>
  <c r="O1089" i="1"/>
  <c r="O1081" i="1"/>
  <c r="O1073" i="1"/>
  <c r="O1065" i="1"/>
  <c r="O1057" i="1"/>
  <c r="O1049" i="1"/>
  <c r="O1109" i="1"/>
  <c r="O1100" i="1"/>
  <c r="O1094" i="1"/>
  <c r="O1086" i="1"/>
  <c r="O1078" i="1"/>
  <c r="O1070" i="1"/>
  <c r="O1062" i="1"/>
  <c r="O1054" i="1"/>
  <c r="O1046" i="1"/>
  <c r="O1101" i="1"/>
  <c r="O1099" i="1"/>
  <c r="O1091" i="1"/>
  <c r="O1083" i="1"/>
  <c r="O1075" i="1"/>
  <c r="O1067" i="1"/>
  <c r="O1059" i="1"/>
  <c r="O1051" i="1"/>
  <c r="O1043" i="1"/>
  <c r="O1160" i="1"/>
  <c r="O1117" i="1"/>
  <c r="O1096" i="1"/>
  <c r="O1088" i="1"/>
  <c r="O1080" i="1"/>
  <c r="O1072" i="1"/>
  <c r="O1064" i="1"/>
  <c r="O1056" i="1"/>
  <c r="O1048" i="1"/>
  <c r="O1102" i="1"/>
  <c r="O1093" i="1"/>
  <c r="O1085" i="1"/>
  <c r="O1077" i="1"/>
  <c r="O1069" i="1"/>
  <c r="O1061" i="1"/>
  <c r="O1053" i="1"/>
  <c r="O1045" i="1"/>
  <c r="O1098" i="1"/>
  <c r="O1090" i="1"/>
  <c r="O1082" i="1"/>
  <c r="O1074" i="1"/>
  <c r="O1066" i="1"/>
  <c r="O1058" i="1"/>
  <c r="O1050" i="1"/>
  <c r="O1042" i="1"/>
  <c r="O1108" i="1"/>
  <c r="O1103" i="1"/>
  <c r="O1095" i="1"/>
  <c r="O1087" i="1"/>
  <c r="O1079" i="1"/>
  <c r="O1071" i="1"/>
  <c r="O1063" i="1"/>
  <c r="O1055" i="1"/>
  <c r="O1047" i="1"/>
  <c r="O1092" i="1"/>
  <c r="O1052" i="1"/>
  <c r="O1036" i="1"/>
  <c r="O1028" i="1"/>
  <c r="O1020" i="1"/>
  <c r="O1012" i="1"/>
  <c r="O1004" i="1"/>
  <c r="O996" i="1"/>
  <c r="O988" i="1"/>
  <c r="O980" i="1"/>
  <c r="O1033" i="1"/>
  <c r="O1025" i="1"/>
  <c r="O1017" i="1"/>
  <c r="O1009" i="1"/>
  <c r="O1001" i="1"/>
  <c r="O993" i="1"/>
  <c r="O985" i="1"/>
  <c r="O977" i="1"/>
  <c r="O1068" i="1"/>
  <c r="O1038" i="1"/>
  <c r="O1030" i="1"/>
  <c r="O1022" i="1"/>
  <c r="O1014" i="1"/>
  <c r="O1006" i="1"/>
  <c r="O998" i="1"/>
  <c r="O990" i="1"/>
  <c r="O982" i="1"/>
  <c r="O1044" i="1"/>
  <c r="O1035" i="1"/>
  <c r="O1027" i="1"/>
  <c r="O1019" i="1"/>
  <c r="O1011" i="1"/>
  <c r="O1003" i="1"/>
  <c r="O995" i="1"/>
  <c r="O987" i="1"/>
  <c r="O979" i="1"/>
  <c r="O1084" i="1"/>
  <c r="O1041" i="1"/>
  <c r="O1040" i="1"/>
  <c r="O1032" i="1"/>
  <c r="O1024" i="1"/>
  <c r="O1016" i="1"/>
  <c r="O1008" i="1"/>
  <c r="O1000" i="1"/>
  <c r="O992" i="1"/>
  <c r="O984" i="1"/>
  <c r="O976" i="1"/>
  <c r="O1060" i="1"/>
  <c r="O1037" i="1"/>
  <c r="O1029" i="1"/>
  <c r="O1021" i="1"/>
  <c r="O1013" i="1"/>
  <c r="O1005" i="1"/>
  <c r="O997" i="1"/>
  <c r="O989" i="1"/>
  <c r="O981" i="1"/>
  <c r="O1034" i="1"/>
  <c r="O1026" i="1"/>
  <c r="O1018" i="1"/>
  <c r="O1010" i="1"/>
  <c r="O1002" i="1"/>
  <c r="O994" i="1"/>
  <c r="O986" i="1"/>
  <c r="O978" i="1"/>
  <c r="O1076" i="1"/>
  <c r="O1015" i="1"/>
  <c r="O974" i="1"/>
  <c r="O971" i="1"/>
  <c r="O963" i="1"/>
  <c r="O955" i="1"/>
  <c r="O947" i="1"/>
  <c r="O939" i="1"/>
  <c r="O931" i="1"/>
  <c r="O923" i="1"/>
  <c r="O915" i="1"/>
  <c r="O907" i="1"/>
  <c r="O899" i="1"/>
  <c r="O891" i="1"/>
  <c r="O883" i="1"/>
  <c r="O875" i="1"/>
  <c r="O867" i="1"/>
  <c r="O859" i="1"/>
  <c r="O851" i="1"/>
  <c r="O991" i="1"/>
  <c r="O968" i="1"/>
  <c r="O960" i="1"/>
  <c r="O952" i="1"/>
  <c r="O944" i="1"/>
  <c r="O936" i="1"/>
  <c r="O928" i="1"/>
  <c r="O920" i="1"/>
  <c r="O912" i="1"/>
  <c r="O904" i="1"/>
  <c r="O896" i="1"/>
  <c r="O888" i="1"/>
  <c r="O880" i="1"/>
  <c r="O872" i="1"/>
  <c r="O864" i="1"/>
  <c r="O856" i="1"/>
  <c r="O848" i="1"/>
  <c r="O840" i="1"/>
  <c r="O1031" i="1"/>
  <c r="O973" i="1"/>
  <c r="O965" i="1"/>
  <c r="O957" i="1"/>
  <c r="O949" i="1"/>
  <c r="O941" i="1"/>
  <c r="O933" i="1"/>
  <c r="O925" i="1"/>
  <c r="O917" i="1"/>
  <c r="O909" i="1"/>
  <c r="O901" i="1"/>
  <c r="O893" i="1"/>
  <c r="O885" i="1"/>
  <c r="O877" i="1"/>
  <c r="O869" i="1"/>
  <c r="O861" i="1"/>
  <c r="O853" i="1"/>
  <c r="O845" i="1"/>
  <c r="O1007" i="1"/>
  <c r="O970" i="1"/>
  <c r="O962" i="1"/>
  <c r="O954" i="1"/>
  <c r="O946" i="1"/>
  <c r="O938" i="1"/>
  <c r="O930" i="1"/>
  <c r="O922" i="1"/>
  <c r="O914" i="1"/>
  <c r="O906" i="1"/>
  <c r="O898" i="1"/>
  <c r="O890" i="1"/>
  <c r="O882" i="1"/>
  <c r="O874" i="1"/>
  <c r="O866" i="1"/>
  <c r="O858" i="1"/>
  <c r="O850" i="1"/>
  <c r="O842" i="1"/>
  <c r="O983" i="1"/>
  <c r="O967" i="1"/>
  <c r="O959" i="1"/>
  <c r="O951" i="1"/>
  <c r="O943" i="1"/>
  <c r="O935" i="1"/>
  <c r="O927" i="1"/>
  <c r="O919" i="1"/>
  <c r="O911" i="1"/>
  <c r="O903" i="1"/>
  <c r="O895" i="1"/>
  <c r="O887" i="1"/>
  <c r="O879" i="1"/>
  <c r="O871" i="1"/>
  <c r="O863" i="1"/>
  <c r="O855" i="1"/>
  <c r="O1023" i="1"/>
  <c r="O972" i="1"/>
  <c r="O964" i="1"/>
  <c r="O956" i="1"/>
  <c r="O948" i="1"/>
  <c r="O940" i="1"/>
  <c r="O932" i="1"/>
  <c r="O924" i="1"/>
  <c r="O916" i="1"/>
  <c r="O908" i="1"/>
  <c r="O900" i="1"/>
  <c r="O892" i="1"/>
  <c r="O884" i="1"/>
  <c r="O876" i="1"/>
  <c r="O868" i="1"/>
  <c r="O860" i="1"/>
  <c r="O852" i="1"/>
  <c r="O844" i="1"/>
  <c r="O999" i="1"/>
  <c r="O969" i="1"/>
  <c r="O961" i="1"/>
  <c r="O953" i="1"/>
  <c r="O945" i="1"/>
  <c r="O937" i="1"/>
  <c r="O929" i="1"/>
  <c r="O921" i="1"/>
  <c r="O913" i="1"/>
  <c r="O905" i="1"/>
  <c r="O897" i="1"/>
  <c r="O889" i="1"/>
  <c r="O881" i="1"/>
  <c r="O873" i="1"/>
  <c r="O865" i="1"/>
  <c r="O857" i="1"/>
  <c r="O849" i="1"/>
  <c r="O841" i="1"/>
  <c r="O918" i="1"/>
  <c r="O838" i="1"/>
  <c r="O830" i="1"/>
  <c r="O822" i="1"/>
  <c r="O814" i="1"/>
  <c r="O806" i="1"/>
  <c r="O798" i="1"/>
  <c r="O790" i="1"/>
  <c r="O782" i="1"/>
  <c r="O774" i="1"/>
  <c r="O766" i="1"/>
  <c r="O758" i="1"/>
  <c r="O750" i="1"/>
  <c r="O742" i="1"/>
  <c r="O734" i="1"/>
  <c r="O726" i="1"/>
  <c r="O958" i="1"/>
  <c r="O894" i="1"/>
  <c r="O854" i="1"/>
  <c r="O835" i="1"/>
  <c r="O827" i="1"/>
  <c r="O819" i="1"/>
  <c r="O811" i="1"/>
  <c r="O803" i="1"/>
  <c r="O795" i="1"/>
  <c r="O787" i="1"/>
  <c r="O779" i="1"/>
  <c r="O771" i="1"/>
  <c r="O763" i="1"/>
  <c r="O755" i="1"/>
  <c r="O747" i="1"/>
  <c r="O739" i="1"/>
  <c r="O731" i="1"/>
  <c r="O723" i="1"/>
  <c r="O975" i="1"/>
  <c r="O934" i="1"/>
  <c r="O870" i="1"/>
  <c r="O832" i="1"/>
  <c r="O824" i="1"/>
  <c r="O816" i="1"/>
  <c r="O808" i="1"/>
  <c r="O800" i="1"/>
  <c r="O792" i="1"/>
  <c r="O784" i="1"/>
  <c r="O776" i="1"/>
  <c r="O768" i="1"/>
  <c r="O760" i="1"/>
  <c r="O752" i="1"/>
  <c r="O744" i="1"/>
  <c r="O736" i="1"/>
  <c r="O728" i="1"/>
  <c r="O720" i="1"/>
  <c r="O910" i="1"/>
  <c r="O843" i="1"/>
  <c r="O837" i="1"/>
  <c r="O829" i="1"/>
  <c r="O821" i="1"/>
  <c r="O813" i="1"/>
  <c r="O805" i="1"/>
  <c r="O797" i="1"/>
  <c r="O789" i="1"/>
  <c r="O781" i="1"/>
  <c r="O773" i="1"/>
  <c r="O765" i="1"/>
  <c r="O757" i="1"/>
  <c r="O749" i="1"/>
  <c r="O741" i="1"/>
  <c r="O733" i="1"/>
  <c r="O950" i="1"/>
  <c r="O886" i="1"/>
  <c r="O834" i="1"/>
  <c r="O826" i="1"/>
  <c r="O818" i="1"/>
  <c r="O810" i="1"/>
  <c r="O802" i="1"/>
  <c r="O794" i="1"/>
  <c r="O786" i="1"/>
  <c r="O778" i="1"/>
  <c r="O770" i="1"/>
  <c r="O762" i="1"/>
  <c r="O754" i="1"/>
  <c r="O746" i="1"/>
  <c r="O738" i="1"/>
  <c r="O730" i="1"/>
  <c r="O926" i="1"/>
  <c r="O862" i="1"/>
  <c r="O846" i="1"/>
  <c r="O839" i="1"/>
  <c r="O831" i="1"/>
  <c r="O823" i="1"/>
  <c r="O815" i="1"/>
  <c r="O807" i="1"/>
  <c r="O799" i="1"/>
  <c r="O791" i="1"/>
  <c r="O783" i="1"/>
  <c r="O775" i="1"/>
  <c r="O767" i="1"/>
  <c r="O759" i="1"/>
  <c r="O751" i="1"/>
  <c r="O743" i="1"/>
  <c r="O735" i="1"/>
  <c r="O727" i="1"/>
  <c r="O719" i="1"/>
  <c r="O966" i="1"/>
  <c r="O902" i="1"/>
  <c r="O847" i="1"/>
  <c r="O836" i="1"/>
  <c r="O828" i="1"/>
  <c r="O820" i="1"/>
  <c r="O812" i="1"/>
  <c r="O804" i="1"/>
  <c r="O796" i="1"/>
  <c r="O788" i="1"/>
  <c r="O780" i="1"/>
  <c r="O772" i="1"/>
  <c r="O764" i="1"/>
  <c r="O756" i="1"/>
  <c r="O748" i="1"/>
  <c r="O740" i="1"/>
  <c r="O732" i="1"/>
  <c r="O724" i="1"/>
  <c r="O809" i="1"/>
  <c r="O745" i="1"/>
  <c r="O729" i="1"/>
  <c r="O721" i="1"/>
  <c r="O714" i="1"/>
  <c r="O706" i="1"/>
  <c r="O698" i="1"/>
  <c r="O690" i="1"/>
  <c r="O682" i="1"/>
  <c r="O674" i="1"/>
  <c r="O666" i="1"/>
  <c r="O658" i="1"/>
  <c r="O650" i="1"/>
  <c r="O942" i="1"/>
  <c r="O785" i="1"/>
  <c r="O722" i="1"/>
  <c r="O711" i="1"/>
  <c r="O703" i="1"/>
  <c r="O695" i="1"/>
  <c r="O687" i="1"/>
  <c r="O679" i="1"/>
  <c r="O671" i="1"/>
  <c r="O663" i="1"/>
  <c r="O655" i="1"/>
  <c r="O647" i="1"/>
  <c r="O639" i="1"/>
  <c r="O631" i="1"/>
  <c r="O623" i="1"/>
  <c r="O615" i="1"/>
  <c r="O607" i="1"/>
  <c r="O825" i="1"/>
  <c r="O761" i="1"/>
  <c r="O716" i="1"/>
  <c r="O708" i="1"/>
  <c r="O700" i="1"/>
  <c r="O692" i="1"/>
  <c r="O684" i="1"/>
  <c r="O676" i="1"/>
  <c r="O668" i="1"/>
  <c r="O660" i="1"/>
  <c r="O652" i="1"/>
  <c r="O644" i="1"/>
  <c r="O636" i="1"/>
  <c r="O628" i="1"/>
  <c r="O620" i="1"/>
  <c r="O612" i="1"/>
  <c r="O604" i="1"/>
  <c r="O596" i="1"/>
  <c r="O801" i="1"/>
  <c r="O737" i="1"/>
  <c r="O725" i="1"/>
  <c r="O713" i="1"/>
  <c r="O705" i="1"/>
  <c r="O697" i="1"/>
  <c r="O689" i="1"/>
  <c r="O681" i="1"/>
  <c r="O673" i="1"/>
  <c r="O665" i="1"/>
  <c r="O657" i="1"/>
  <c r="O649" i="1"/>
  <c r="O878" i="1"/>
  <c r="O777" i="1"/>
  <c r="O710" i="1"/>
  <c r="O702" i="1"/>
  <c r="O694" i="1"/>
  <c r="O686" i="1"/>
  <c r="O678" i="1"/>
  <c r="O670" i="1"/>
  <c r="O662" i="1"/>
  <c r="O654" i="1"/>
  <c r="O646" i="1"/>
  <c r="O638" i="1"/>
  <c r="O630" i="1"/>
  <c r="O622" i="1"/>
  <c r="O1039" i="1"/>
  <c r="O817" i="1"/>
  <c r="O753" i="1"/>
  <c r="O715" i="1"/>
  <c r="O707" i="1"/>
  <c r="O699" i="1"/>
  <c r="O691" i="1"/>
  <c r="O683" i="1"/>
  <c r="O675" i="1"/>
  <c r="O667" i="1"/>
  <c r="O659" i="1"/>
  <c r="O651" i="1"/>
  <c r="O643" i="1"/>
  <c r="O635" i="1"/>
  <c r="O627" i="1"/>
  <c r="O619" i="1"/>
  <c r="O611" i="1"/>
  <c r="O603" i="1"/>
  <c r="O793" i="1"/>
  <c r="O712" i="1"/>
  <c r="O704" i="1"/>
  <c r="O696" i="1"/>
  <c r="O688" i="1"/>
  <c r="O680" i="1"/>
  <c r="O672" i="1"/>
  <c r="O664" i="1"/>
  <c r="O656" i="1"/>
  <c r="O648" i="1"/>
  <c r="O640" i="1"/>
  <c r="O632" i="1"/>
  <c r="O624" i="1"/>
  <c r="O616" i="1"/>
  <c r="O608" i="1"/>
  <c r="O600" i="1"/>
  <c r="O769" i="1"/>
  <c r="O717" i="1"/>
  <c r="O653" i="1"/>
  <c r="O614" i="1"/>
  <c r="O591" i="1"/>
  <c r="O583" i="1"/>
  <c r="O575" i="1"/>
  <c r="O567" i="1"/>
  <c r="O559" i="1"/>
  <c r="O551" i="1"/>
  <c r="O543" i="1"/>
  <c r="O535" i="1"/>
  <c r="O693" i="1"/>
  <c r="O641" i="1"/>
  <c r="O613" i="1"/>
  <c r="O598" i="1"/>
  <c r="O588" i="1"/>
  <c r="O580" i="1"/>
  <c r="O572" i="1"/>
  <c r="O564" i="1"/>
  <c r="O556" i="1"/>
  <c r="O548" i="1"/>
  <c r="O540" i="1"/>
  <c r="O532" i="1"/>
  <c r="O524" i="1"/>
  <c r="O516" i="1"/>
  <c r="O508" i="1"/>
  <c r="O500" i="1"/>
  <c r="O492" i="1"/>
  <c r="O484" i="1"/>
  <c r="O476" i="1"/>
  <c r="O669" i="1"/>
  <c r="O642" i="1"/>
  <c r="O633" i="1"/>
  <c r="O602" i="1"/>
  <c r="O593" i="1"/>
  <c r="O585" i="1"/>
  <c r="O577" i="1"/>
  <c r="O569" i="1"/>
  <c r="O561" i="1"/>
  <c r="O553" i="1"/>
  <c r="O545" i="1"/>
  <c r="O537" i="1"/>
  <c r="O529" i="1"/>
  <c r="O521" i="1"/>
  <c r="O513" i="1"/>
  <c r="O505" i="1"/>
  <c r="O497" i="1"/>
  <c r="O489" i="1"/>
  <c r="O709" i="1"/>
  <c r="O634" i="1"/>
  <c r="O625" i="1"/>
  <c r="O599" i="1"/>
  <c r="O590" i="1"/>
  <c r="O582" i="1"/>
  <c r="O574" i="1"/>
  <c r="O566" i="1"/>
  <c r="O558" i="1"/>
  <c r="O550" i="1"/>
  <c r="O542" i="1"/>
  <c r="O534" i="1"/>
  <c r="O526" i="1"/>
  <c r="O685" i="1"/>
  <c r="O626" i="1"/>
  <c r="O617" i="1"/>
  <c r="O606" i="1"/>
  <c r="O595" i="1"/>
  <c r="O587" i="1"/>
  <c r="O579" i="1"/>
  <c r="O571" i="1"/>
  <c r="O563" i="1"/>
  <c r="O555" i="1"/>
  <c r="O547" i="1"/>
  <c r="O539" i="1"/>
  <c r="O531" i="1"/>
  <c r="O523" i="1"/>
  <c r="O515" i="1"/>
  <c r="O507" i="1"/>
  <c r="O499" i="1"/>
  <c r="O833" i="1"/>
  <c r="O661" i="1"/>
  <c r="O637" i="1"/>
  <c r="O618" i="1"/>
  <c r="O605" i="1"/>
  <c r="O592" i="1"/>
  <c r="O584" i="1"/>
  <c r="O576" i="1"/>
  <c r="O568" i="1"/>
  <c r="O560" i="1"/>
  <c r="O552" i="1"/>
  <c r="O544" i="1"/>
  <c r="O536" i="1"/>
  <c r="O528" i="1"/>
  <c r="O520" i="1"/>
  <c r="O512" i="1"/>
  <c r="O504" i="1"/>
  <c r="O496" i="1"/>
  <c r="O488" i="1"/>
  <c r="O480" i="1"/>
  <c r="O718" i="1"/>
  <c r="O701" i="1"/>
  <c r="O629" i="1"/>
  <c r="O610" i="1"/>
  <c r="O601" i="1"/>
  <c r="O589" i="1"/>
  <c r="O581" i="1"/>
  <c r="O573" i="1"/>
  <c r="O565" i="1"/>
  <c r="O557" i="1"/>
  <c r="O549" i="1"/>
  <c r="O541" i="1"/>
  <c r="O533" i="1"/>
  <c r="O525" i="1"/>
  <c r="O517" i="1"/>
  <c r="O509" i="1"/>
  <c r="O501" i="1"/>
  <c r="O493" i="1"/>
  <c r="O578" i="1"/>
  <c r="O506" i="1"/>
  <c r="O481" i="1"/>
  <c r="O465" i="1"/>
  <c r="O457" i="1"/>
  <c r="O449" i="1"/>
  <c r="O645" i="1"/>
  <c r="O554" i="1"/>
  <c r="O498" i="1"/>
  <c r="O490" i="1"/>
  <c r="O486" i="1"/>
  <c r="O477" i="1"/>
  <c r="O470" i="1"/>
  <c r="O462" i="1"/>
  <c r="O454" i="1"/>
  <c r="O446" i="1"/>
  <c r="O594" i="1"/>
  <c r="O530" i="1"/>
  <c r="O482" i="1"/>
  <c r="O473" i="1"/>
  <c r="O467" i="1"/>
  <c r="O459" i="1"/>
  <c r="O451" i="1"/>
  <c r="O609" i="1"/>
  <c r="O570" i="1"/>
  <c r="O518" i="1"/>
  <c r="O478" i="1"/>
  <c r="O472" i="1"/>
  <c r="O464" i="1"/>
  <c r="O456" i="1"/>
  <c r="O448" i="1"/>
  <c r="O597" i="1"/>
  <c r="O546" i="1"/>
  <c r="O519" i="1"/>
  <c r="O510" i="1"/>
  <c r="O483" i="1"/>
  <c r="O474" i="1"/>
  <c r="O469" i="1"/>
  <c r="O461" i="1"/>
  <c r="O453" i="1"/>
  <c r="O445" i="1"/>
  <c r="O621" i="1"/>
  <c r="O562" i="1"/>
  <c r="O522" i="1"/>
  <c r="O503" i="1"/>
  <c r="O494" i="1"/>
  <c r="O475" i="1"/>
  <c r="O471" i="1"/>
  <c r="O463" i="1"/>
  <c r="O455" i="1"/>
  <c r="O447" i="1"/>
  <c r="O677" i="1"/>
  <c r="O538" i="1"/>
  <c r="O527" i="1"/>
  <c r="O514" i="1"/>
  <c r="O495" i="1"/>
  <c r="O485" i="1"/>
  <c r="O468" i="1"/>
  <c r="O460" i="1"/>
  <c r="O452" i="1"/>
  <c r="O444" i="1"/>
  <c r="O439" i="1"/>
  <c r="O431" i="1"/>
  <c r="O423" i="1"/>
  <c r="O415" i="1"/>
  <c r="O407" i="1"/>
  <c r="O399" i="1"/>
  <c r="O391" i="1"/>
  <c r="O383" i="1"/>
  <c r="O375" i="1"/>
  <c r="O367" i="1"/>
  <c r="O359" i="1"/>
  <c r="O351" i="1"/>
  <c r="O343" i="1"/>
  <c r="O335" i="1"/>
  <c r="O327" i="1"/>
  <c r="O319" i="1"/>
  <c r="O311" i="1"/>
  <c r="O479" i="1"/>
  <c r="O436" i="1"/>
  <c r="O428" i="1"/>
  <c r="O420" i="1"/>
  <c r="O412" i="1"/>
  <c r="O404" i="1"/>
  <c r="O396" i="1"/>
  <c r="O388" i="1"/>
  <c r="O380" i="1"/>
  <c r="O372" i="1"/>
  <c r="O364" i="1"/>
  <c r="O356" i="1"/>
  <c r="O348" i="1"/>
  <c r="O340" i="1"/>
  <c r="O332" i="1"/>
  <c r="O324" i="1"/>
  <c r="O316" i="1"/>
  <c r="O308" i="1"/>
  <c r="O586" i="1"/>
  <c r="O511" i="1"/>
  <c r="O502" i="1"/>
  <c r="O450" i="1"/>
  <c r="O441" i="1"/>
  <c r="O433" i="1"/>
  <c r="O425" i="1"/>
  <c r="O417" i="1"/>
  <c r="O409" i="1"/>
  <c r="O401" i="1"/>
  <c r="O393" i="1"/>
  <c r="O385" i="1"/>
  <c r="O377" i="1"/>
  <c r="O369" i="1"/>
  <c r="O361" i="1"/>
  <c r="O353" i="1"/>
  <c r="O345" i="1"/>
  <c r="O337" i="1"/>
  <c r="O329" i="1"/>
  <c r="O321" i="1"/>
  <c r="O313" i="1"/>
  <c r="O487" i="1"/>
  <c r="O442" i="1"/>
  <c r="O438" i="1"/>
  <c r="O430" i="1"/>
  <c r="O422" i="1"/>
  <c r="O414" i="1"/>
  <c r="O406" i="1"/>
  <c r="O398" i="1"/>
  <c r="O390" i="1"/>
  <c r="O382" i="1"/>
  <c r="O374" i="1"/>
  <c r="O366" i="1"/>
  <c r="O358" i="1"/>
  <c r="O350" i="1"/>
  <c r="O342" i="1"/>
  <c r="O334" i="1"/>
  <c r="O326" i="1"/>
  <c r="O318" i="1"/>
  <c r="O310" i="1"/>
  <c r="O466" i="1"/>
  <c r="O435" i="1"/>
  <c r="O427" i="1"/>
  <c r="O419" i="1"/>
  <c r="O411" i="1"/>
  <c r="O403" i="1"/>
  <c r="O395" i="1"/>
  <c r="O387" i="1"/>
  <c r="O379" i="1"/>
  <c r="O371" i="1"/>
  <c r="O363" i="1"/>
  <c r="O355" i="1"/>
  <c r="O347" i="1"/>
  <c r="O339" i="1"/>
  <c r="O331" i="1"/>
  <c r="O323" i="1"/>
  <c r="O315" i="1"/>
  <c r="O491" i="1"/>
  <c r="O440" i="1"/>
  <c r="O432" i="1"/>
  <c r="O424" i="1"/>
  <c r="O416" i="1"/>
  <c r="O408" i="1"/>
  <c r="O400" i="1"/>
  <c r="O392" i="1"/>
  <c r="O384" i="1"/>
  <c r="O376" i="1"/>
  <c r="O368" i="1"/>
  <c r="O360" i="1"/>
  <c r="O352" i="1"/>
  <c r="O344" i="1"/>
  <c r="O336" i="1"/>
  <c r="O328" i="1"/>
  <c r="O320" i="1"/>
  <c r="O312" i="1"/>
  <c r="O443" i="1"/>
  <c r="O437" i="1"/>
  <c r="O429" i="1"/>
  <c r="O421" i="1"/>
  <c r="O413" i="1"/>
  <c r="O405" i="1"/>
  <c r="O397" i="1"/>
  <c r="O389" i="1"/>
  <c r="O381" i="1"/>
  <c r="O373" i="1"/>
  <c r="O365" i="1"/>
  <c r="O357" i="1"/>
  <c r="O349" i="1"/>
  <c r="O341" i="1"/>
  <c r="O333" i="1"/>
  <c r="O325" i="1"/>
  <c r="O317" i="1"/>
  <c r="O309" i="1"/>
  <c r="O402" i="1"/>
  <c r="O338" i="1"/>
  <c r="O302" i="1"/>
  <c r="O294" i="1"/>
  <c r="O286" i="1"/>
  <c r="O278" i="1"/>
  <c r="O270" i="1"/>
  <c r="O262" i="1"/>
  <c r="O254" i="1"/>
  <c r="O246" i="1"/>
  <c r="O238" i="1"/>
  <c r="O230" i="1"/>
  <c r="O222" i="1"/>
  <c r="O214" i="1"/>
  <c r="O206" i="1"/>
  <c r="O198" i="1"/>
  <c r="O190" i="1"/>
  <c r="O378" i="1"/>
  <c r="O299" i="1"/>
  <c r="O291" i="1"/>
  <c r="O283" i="1"/>
  <c r="O275" i="1"/>
  <c r="O267" i="1"/>
  <c r="O259" i="1"/>
  <c r="O251" i="1"/>
  <c r="O243" i="1"/>
  <c r="O235" i="1"/>
  <c r="O418" i="1"/>
  <c r="O354" i="1"/>
  <c r="O314" i="1"/>
  <c r="O304" i="1"/>
  <c r="O296" i="1"/>
  <c r="O288" i="1"/>
  <c r="O280" i="1"/>
  <c r="O272" i="1"/>
  <c r="O264" i="1"/>
  <c r="O256" i="1"/>
  <c r="O248" i="1"/>
  <c r="O240" i="1"/>
  <c r="O232" i="1"/>
  <c r="O224" i="1"/>
  <c r="O216" i="1"/>
  <c r="O208" i="1"/>
  <c r="O200" i="1"/>
  <c r="O192" i="1"/>
  <c r="O184" i="1"/>
  <c r="O394" i="1"/>
  <c r="O330" i="1"/>
  <c r="O307" i="1"/>
  <c r="O301" i="1"/>
  <c r="O293" i="1"/>
  <c r="O285" i="1"/>
  <c r="O277" i="1"/>
  <c r="O269" i="1"/>
  <c r="O261" i="1"/>
  <c r="O253" i="1"/>
  <c r="O245" i="1"/>
  <c r="O237" i="1"/>
  <c r="O434" i="1"/>
  <c r="O370" i="1"/>
  <c r="O306" i="1"/>
  <c r="O298" i="1"/>
  <c r="O290" i="1"/>
  <c r="O282" i="1"/>
  <c r="O274" i="1"/>
  <c r="O266" i="1"/>
  <c r="O258" i="1"/>
  <c r="O250" i="1"/>
  <c r="O242" i="1"/>
  <c r="O234" i="1"/>
  <c r="O226" i="1"/>
  <c r="O218" i="1"/>
  <c r="O210" i="1"/>
  <c r="O202" i="1"/>
  <c r="O194" i="1"/>
  <c r="O458" i="1"/>
  <c r="O410" i="1"/>
  <c r="O346" i="1"/>
  <c r="O303" i="1"/>
  <c r="O295" i="1"/>
  <c r="O287" i="1"/>
  <c r="O279" i="1"/>
  <c r="O271" i="1"/>
  <c r="O263" i="1"/>
  <c r="O255" i="1"/>
  <c r="O247" i="1"/>
  <c r="O239" i="1"/>
  <c r="O231" i="1"/>
  <c r="O223" i="1"/>
  <c r="O215" i="1"/>
  <c r="O207" i="1"/>
  <c r="O199" i="1"/>
  <c r="O191" i="1"/>
  <c r="O297" i="1"/>
  <c r="O265" i="1"/>
  <c r="O229" i="1"/>
  <c r="O213" i="1"/>
  <c r="O197" i="1"/>
  <c r="O175" i="1"/>
  <c r="O167" i="1"/>
  <c r="O159" i="1"/>
  <c r="O151" i="1"/>
  <c r="O143" i="1"/>
  <c r="O135" i="1"/>
  <c r="O127" i="1"/>
  <c r="O119" i="1"/>
  <c r="O111" i="1"/>
  <c r="O103" i="1"/>
  <c r="O95" i="1"/>
  <c r="O322" i="1"/>
  <c r="O300" i="1"/>
  <c r="O268" i="1"/>
  <c r="O236" i="1"/>
  <c r="O233" i="1"/>
  <c r="O228" i="1"/>
  <c r="O212" i="1"/>
  <c r="O196" i="1"/>
  <c r="O187" i="1"/>
  <c r="O180" i="1"/>
  <c r="O172" i="1"/>
  <c r="O164" i="1"/>
  <c r="O156" i="1"/>
  <c r="O148" i="1"/>
  <c r="O140" i="1"/>
  <c r="O132" i="1"/>
  <c r="O124" i="1"/>
  <c r="O116" i="1"/>
  <c r="O108" i="1"/>
  <c r="O100" i="1"/>
  <c r="O92" i="1"/>
  <c r="O84" i="1"/>
  <c r="O362" i="1"/>
  <c r="O305" i="1"/>
  <c r="O273" i="1"/>
  <c r="O241" i="1"/>
  <c r="O217" i="1"/>
  <c r="O201" i="1"/>
  <c r="O183" i="1"/>
  <c r="O177" i="1"/>
  <c r="O169" i="1"/>
  <c r="O161" i="1"/>
  <c r="O153" i="1"/>
  <c r="O145" i="1"/>
  <c r="O137" i="1"/>
  <c r="O129" i="1"/>
  <c r="O121" i="1"/>
  <c r="O113" i="1"/>
  <c r="O105" i="1"/>
  <c r="O97" i="1"/>
  <c r="O89" i="1"/>
  <c r="O81" i="1"/>
  <c r="O386" i="1"/>
  <c r="O276" i="1"/>
  <c r="O244" i="1"/>
  <c r="O227" i="1"/>
  <c r="O211" i="1"/>
  <c r="O195" i="1"/>
  <c r="O182" i="1"/>
  <c r="O174" i="1"/>
  <c r="O166" i="1"/>
  <c r="O158" i="1"/>
  <c r="O150" i="1"/>
  <c r="O142" i="1"/>
  <c r="O134" i="1"/>
  <c r="O126" i="1"/>
  <c r="O118" i="1"/>
  <c r="O110" i="1"/>
  <c r="O102" i="1"/>
  <c r="O94" i="1"/>
  <c r="O86" i="1"/>
  <c r="O426" i="1"/>
  <c r="O281" i="1"/>
  <c r="O249" i="1"/>
  <c r="O221" i="1"/>
  <c r="O205" i="1"/>
  <c r="O189" i="1"/>
  <c r="O179" i="1"/>
  <c r="O171" i="1"/>
  <c r="O163" i="1"/>
  <c r="O155" i="1"/>
  <c r="O147" i="1"/>
  <c r="O139" i="1"/>
  <c r="O131" i="1"/>
  <c r="O123" i="1"/>
  <c r="O115" i="1"/>
  <c r="O107" i="1"/>
  <c r="O99" i="1"/>
  <c r="O91" i="1"/>
  <c r="O284" i="1"/>
  <c r="O252" i="1"/>
  <c r="O220" i="1"/>
  <c r="O204" i="1"/>
  <c r="O188" i="1"/>
  <c r="O176" i="1"/>
  <c r="O168" i="1"/>
  <c r="O160" i="1"/>
  <c r="O152" i="1"/>
  <c r="O144" i="1"/>
  <c r="O136" i="1"/>
  <c r="O128" i="1"/>
  <c r="O120" i="1"/>
  <c r="O112" i="1"/>
  <c r="O104" i="1"/>
  <c r="O96" i="1"/>
  <c r="O88" i="1"/>
  <c r="O80" i="1"/>
  <c r="O289" i="1"/>
  <c r="O257" i="1"/>
  <c r="O225" i="1"/>
  <c r="O209" i="1"/>
  <c r="O193" i="1"/>
  <c r="O185" i="1"/>
  <c r="O181" i="1"/>
  <c r="O173" i="1"/>
  <c r="O165" i="1"/>
  <c r="O157" i="1"/>
  <c r="O149" i="1"/>
  <c r="O141" i="1"/>
  <c r="O133" i="1"/>
  <c r="O125" i="1"/>
  <c r="O117" i="1"/>
  <c r="O109" i="1"/>
  <c r="O101" i="1"/>
  <c r="O93" i="1"/>
  <c r="O85" i="1"/>
  <c r="W1505" i="1"/>
  <c r="W1497" i="1"/>
  <c r="W1489" i="1"/>
  <c r="W1481" i="1"/>
  <c r="W1502" i="1"/>
  <c r="W1494" i="1"/>
  <c r="W1486" i="1"/>
  <c r="W1499" i="1"/>
  <c r="W1491" i="1"/>
  <c r="W1483" i="1"/>
  <c r="W1504" i="1"/>
  <c r="W1496" i="1"/>
  <c r="W1488" i="1"/>
  <c r="W1480" i="1"/>
  <c r="W1501" i="1"/>
  <c r="W1493" i="1"/>
  <c r="W1485" i="1"/>
  <c r="W1503" i="1"/>
  <c r="W1495" i="1"/>
  <c r="W1487" i="1"/>
  <c r="W1498" i="1"/>
  <c r="W1474" i="1"/>
  <c r="W1466" i="1"/>
  <c r="W1479" i="1"/>
  <c r="W1471" i="1"/>
  <c r="W1463" i="1"/>
  <c r="W1455" i="1"/>
  <c r="W1484" i="1"/>
  <c r="W1482" i="1"/>
  <c r="W1473" i="1"/>
  <c r="W1490" i="1"/>
  <c r="W1475" i="1"/>
  <c r="W1467" i="1"/>
  <c r="W1459" i="1"/>
  <c r="W1500" i="1"/>
  <c r="W1472" i="1"/>
  <c r="W1456" i="1"/>
  <c r="W1492" i="1"/>
  <c r="W1477" i="1"/>
  <c r="W1461" i="1"/>
  <c r="W1446" i="1"/>
  <c r="W1438" i="1"/>
  <c r="W1476" i="1"/>
  <c r="W1457" i="1"/>
  <c r="W1451" i="1"/>
  <c r="W1470" i="1"/>
  <c r="W1464" i="1"/>
  <c r="W1462" i="1"/>
  <c r="W1458" i="1"/>
  <c r="W1453" i="1"/>
  <c r="W1445" i="1"/>
  <c r="W1468" i="1"/>
  <c r="W1447" i="1"/>
  <c r="W1439" i="1"/>
  <c r="W1478" i="1"/>
  <c r="W1465" i="1"/>
  <c r="W1436" i="1"/>
  <c r="W1433" i="1"/>
  <c r="W1425" i="1"/>
  <c r="W1449" i="1"/>
  <c r="W1444" i="1"/>
  <c r="W1442" i="1"/>
  <c r="W1440" i="1"/>
  <c r="W1430" i="1"/>
  <c r="W1422" i="1"/>
  <c r="W1414" i="1"/>
  <c r="W1460" i="1"/>
  <c r="W1448" i="1"/>
  <c r="W1437" i="1"/>
  <c r="W1435" i="1"/>
  <c r="W1427" i="1"/>
  <c r="W1432" i="1"/>
  <c r="W1424" i="1"/>
  <c r="W1416" i="1"/>
  <c r="W1452" i="1"/>
  <c r="W1429" i="1"/>
  <c r="W1421" i="1"/>
  <c r="W1450" i="1"/>
  <c r="W1423" i="1"/>
  <c r="W1408" i="1"/>
  <c r="W1400" i="1"/>
  <c r="W1443" i="1"/>
  <c r="W1434" i="1"/>
  <c r="W1418" i="1"/>
  <c r="W1413" i="1"/>
  <c r="W1405" i="1"/>
  <c r="W1397" i="1"/>
  <c r="W1441" i="1"/>
  <c r="W1426" i="1"/>
  <c r="W1410" i="1"/>
  <c r="W1402" i="1"/>
  <c r="W1394" i="1"/>
  <c r="W1415" i="1"/>
  <c r="W1407" i="1"/>
  <c r="W1399" i="1"/>
  <c r="W1454" i="1"/>
  <c r="W1412" i="1"/>
  <c r="W1404" i="1"/>
  <c r="W1396" i="1"/>
  <c r="W1469" i="1"/>
  <c r="W1419" i="1"/>
  <c r="W1406" i="1"/>
  <c r="W1395" i="1"/>
  <c r="W1391" i="1"/>
  <c r="W1383" i="1"/>
  <c r="W1375" i="1"/>
  <c r="W1417" i="1"/>
  <c r="W1398" i="1"/>
  <c r="W1388" i="1"/>
  <c r="W1380" i="1"/>
  <c r="W1372" i="1"/>
  <c r="W1409" i="1"/>
  <c r="W1385" i="1"/>
  <c r="W1377" i="1"/>
  <c r="W1401" i="1"/>
  <c r="W1393" i="1"/>
  <c r="W1390" i="1"/>
  <c r="W1382" i="1"/>
  <c r="W1374" i="1"/>
  <c r="W1420" i="1"/>
  <c r="W1387" i="1"/>
  <c r="W1379" i="1"/>
  <c r="W1431" i="1"/>
  <c r="W1364" i="1"/>
  <c r="W1356" i="1"/>
  <c r="W1348" i="1"/>
  <c r="W1340" i="1"/>
  <c r="W1332" i="1"/>
  <c r="W1324" i="1"/>
  <c r="W1316" i="1"/>
  <c r="W1428" i="1"/>
  <c r="W1403" i="1"/>
  <c r="W1378" i="1"/>
  <c r="W1366" i="1"/>
  <c r="W1358" i="1"/>
  <c r="W1350" i="1"/>
  <c r="W1342" i="1"/>
  <c r="W1334" i="1"/>
  <c r="W1326" i="1"/>
  <c r="W1318" i="1"/>
  <c r="W1389" i="1"/>
  <c r="W1363" i="1"/>
  <c r="W1355" i="1"/>
  <c r="W1347" i="1"/>
  <c r="W1339" i="1"/>
  <c r="W1331" i="1"/>
  <c r="W1323" i="1"/>
  <c r="W1370" i="1"/>
  <c r="W1349" i="1"/>
  <c r="W1345" i="1"/>
  <c r="W1343" i="1"/>
  <c r="W1411" i="1"/>
  <c r="W1386" i="1"/>
  <c r="W1384" i="1"/>
  <c r="W1357" i="1"/>
  <c r="W1353" i="1"/>
  <c r="W1351" i="1"/>
  <c r="W1328" i="1"/>
  <c r="W1317" i="1"/>
  <c r="W1305" i="1"/>
  <c r="W1297" i="1"/>
  <c r="W1289" i="1"/>
  <c r="W1281" i="1"/>
  <c r="W1373" i="1"/>
  <c r="W1365" i="1"/>
  <c r="W1361" i="1"/>
  <c r="W1359" i="1"/>
  <c r="W1369" i="1"/>
  <c r="W1367" i="1"/>
  <c r="W1344" i="1"/>
  <c r="W1338" i="1"/>
  <c r="W1307" i="1"/>
  <c r="W1299" i="1"/>
  <c r="W1291" i="1"/>
  <c r="W1352" i="1"/>
  <c r="W1346" i="1"/>
  <c r="W1314" i="1"/>
  <c r="W1312" i="1"/>
  <c r="W1337" i="1"/>
  <c r="W1325" i="1"/>
  <c r="W1354" i="1"/>
  <c r="W1321" i="1"/>
  <c r="W1320" i="1"/>
  <c r="W1300" i="1"/>
  <c r="W1296" i="1"/>
  <c r="W1286" i="1"/>
  <c r="W1279" i="1"/>
  <c r="W1271" i="1"/>
  <c r="W1263" i="1"/>
  <c r="W1255" i="1"/>
  <c r="W1247" i="1"/>
  <c r="W1239" i="1"/>
  <c r="W1392" i="1"/>
  <c r="W1327" i="1"/>
  <c r="W1368" i="1"/>
  <c r="W1329" i="1"/>
  <c r="W1310" i="1"/>
  <c r="W1306" i="1"/>
  <c r="W1292" i="1"/>
  <c r="W1288" i="1"/>
  <c r="W1284" i="1"/>
  <c r="W1283" i="1"/>
  <c r="W1273" i="1"/>
  <c r="W1265" i="1"/>
  <c r="W1257" i="1"/>
  <c r="W1249" i="1"/>
  <c r="W1241" i="1"/>
  <c r="W1341" i="1"/>
  <c r="W1330" i="1"/>
  <c r="W1302" i="1"/>
  <c r="W1293" i="1"/>
  <c r="W1282" i="1"/>
  <c r="W1278" i="1"/>
  <c r="W1270" i="1"/>
  <c r="W1381" i="1"/>
  <c r="W1376" i="1"/>
  <c r="W1333" i="1"/>
  <c r="W1315" i="1"/>
  <c r="W1298" i="1"/>
  <c r="W1266" i="1"/>
  <c r="W1262" i="1"/>
  <c r="W1248" i="1"/>
  <c r="W1234" i="1"/>
  <c r="W1226" i="1"/>
  <c r="W1308" i="1"/>
  <c r="W1272" i="1"/>
  <c r="W1267" i="1"/>
  <c r="W1253" i="1"/>
  <c r="W1244" i="1"/>
  <c r="W1231" i="1"/>
  <c r="W1322" i="1"/>
  <c r="W1313" i="1"/>
  <c r="W1309" i="1"/>
  <c r="W1287" i="1"/>
  <c r="W1280" i="1"/>
  <c r="W1276" i="1"/>
  <c r="W1274" i="1"/>
  <c r="W1258" i="1"/>
  <c r="W1254" i="1"/>
  <c r="W1240" i="1"/>
  <c r="W1228" i="1"/>
  <c r="W1220" i="1"/>
  <c r="W1301" i="1"/>
  <c r="W1268" i="1"/>
  <c r="W1259" i="1"/>
  <c r="W1245" i="1"/>
  <c r="W1236" i="1"/>
  <c r="W1233" i="1"/>
  <c r="W1371" i="1"/>
  <c r="W1336" i="1"/>
  <c r="W1303" i="1"/>
  <c r="W1294" i="1"/>
  <c r="W1264" i="1"/>
  <c r="W1250" i="1"/>
  <c r="W1246" i="1"/>
  <c r="W1230" i="1"/>
  <c r="W1362" i="1"/>
  <c r="W1277" i="1"/>
  <c r="W1275" i="1"/>
  <c r="W1232" i="1"/>
  <c r="W1223" i="1"/>
  <c r="W1218" i="1"/>
  <c r="W1217" i="1"/>
  <c r="W1214" i="1"/>
  <c r="W1206" i="1"/>
  <c r="W1198" i="1"/>
  <c r="W1190" i="1"/>
  <c r="W1182" i="1"/>
  <c r="W1256" i="1"/>
  <c r="W1238" i="1"/>
  <c r="W1219" i="1"/>
  <c r="W1211" i="1"/>
  <c r="W1203" i="1"/>
  <c r="W1195" i="1"/>
  <c r="W1187" i="1"/>
  <c r="W1179" i="1"/>
  <c r="W1235" i="1"/>
  <c r="W1224" i="1"/>
  <c r="W1216" i="1"/>
  <c r="W1208" i="1"/>
  <c r="W1200" i="1"/>
  <c r="W1192" i="1"/>
  <c r="W1184" i="1"/>
  <c r="W1176" i="1"/>
  <c r="W1311" i="1"/>
  <c r="W1269" i="1"/>
  <c r="W1260" i="1"/>
  <c r="W1251" i="1"/>
  <c r="W1227" i="1"/>
  <c r="W1225" i="1"/>
  <c r="W1213" i="1"/>
  <c r="W1205" i="1"/>
  <c r="W1197" i="1"/>
  <c r="W1189" i="1"/>
  <c r="W1181" i="1"/>
  <c r="W1360" i="1"/>
  <c r="W1242" i="1"/>
  <c r="W1210" i="1"/>
  <c r="W1202" i="1"/>
  <c r="W1194" i="1"/>
  <c r="W1186" i="1"/>
  <c r="W1178" i="1"/>
  <c r="W1335" i="1"/>
  <c r="W1319" i="1"/>
  <c r="W1295" i="1"/>
  <c r="W1290" i="1"/>
  <c r="W1261" i="1"/>
  <c r="W1222" i="1"/>
  <c r="W1204" i="1"/>
  <c r="W1185" i="1"/>
  <c r="W1173" i="1"/>
  <c r="W1165" i="1"/>
  <c r="W1157" i="1"/>
  <c r="W1149" i="1"/>
  <c r="W1141" i="1"/>
  <c r="W1215" i="1"/>
  <c r="W1196" i="1"/>
  <c r="W1177" i="1"/>
  <c r="W1170" i="1"/>
  <c r="W1162" i="1"/>
  <c r="W1154" i="1"/>
  <c r="W1146" i="1"/>
  <c r="W1138" i="1"/>
  <c r="W1130" i="1"/>
  <c r="W1243" i="1"/>
  <c r="W1229" i="1"/>
  <c r="W1207" i="1"/>
  <c r="W1188" i="1"/>
  <c r="W1175" i="1"/>
  <c r="W1167" i="1"/>
  <c r="W1159" i="1"/>
  <c r="W1151" i="1"/>
  <c r="W1143" i="1"/>
  <c r="W1135" i="1"/>
  <c r="W1199" i="1"/>
  <c r="W1180" i="1"/>
  <c r="W1172" i="1"/>
  <c r="W1164" i="1"/>
  <c r="W1156" i="1"/>
  <c r="W1148" i="1"/>
  <c r="W1140" i="1"/>
  <c r="W1132" i="1"/>
  <c r="W1124" i="1"/>
  <c r="W1285" i="1"/>
  <c r="W1252" i="1"/>
  <c r="W1191" i="1"/>
  <c r="W1169" i="1"/>
  <c r="W1161" i="1"/>
  <c r="W1153" i="1"/>
  <c r="W1145" i="1"/>
  <c r="W1137" i="1"/>
  <c r="W1304" i="1"/>
  <c r="W1237" i="1"/>
  <c r="W1221" i="1"/>
  <c r="W1209" i="1"/>
  <c r="W1183" i="1"/>
  <c r="W1174" i="1"/>
  <c r="W1166" i="1"/>
  <c r="W1158" i="1"/>
  <c r="W1150" i="1"/>
  <c r="W1142" i="1"/>
  <c r="W1134" i="1"/>
  <c r="W1201" i="1"/>
  <c r="W1171" i="1"/>
  <c r="W1163" i="1"/>
  <c r="W1155" i="1"/>
  <c r="W1147" i="1"/>
  <c r="W1139" i="1"/>
  <c r="W1131" i="1"/>
  <c r="W1168" i="1"/>
  <c r="W1126" i="1"/>
  <c r="W1121" i="1"/>
  <c r="W1113" i="1"/>
  <c r="W1105" i="1"/>
  <c r="W1144" i="1"/>
  <c r="W1118" i="1"/>
  <c r="W1110" i="1"/>
  <c r="W1127" i="1"/>
  <c r="W1115" i="1"/>
  <c r="W1107" i="1"/>
  <c r="W1160" i="1"/>
  <c r="W1123" i="1"/>
  <c r="W1120" i="1"/>
  <c r="W1112" i="1"/>
  <c r="W1104" i="1"/>
  <c r="W1122" i="1"/>
  <c r="W1114" i="1"/>
  <c r="W1106" i="1"/>
  <c r="W1212" i="1"/>
  <c r="W1152" i="1"/>
  <c r="W1133" i="1"/>
  <c r="W1129" i="1"/>
  <c r="W1119" i="1"/>
  <c r="W1111" i="1"/>
  <c r="W1103" i="1"/>
  <c r="W1097" i="1"/>
  <c r="W1089" i="1"/>
  <c r="W1081" i="1"/>
  <c r="W1073" i="1"/>
  <c r="W1065" i="1"/>
  <c r="W1057" i="1"/>
  <c r="W1049" i="1"/>
  <c r="W1041" i="1"/>
  <c r="W1136" i="1"/>
  <c r="W1117" i="1"/>
  <c r="W1094" i="1"/>
  <c r="W1086" i="1"/>
  <c r="W1078" i="1"/>
  <c r="W1070" i="1"/>
  <c r="W1062" i="1"/>
  <c r="W1054" i="1"/>
  <c r="W1046" i="1"/>
  <c r="W1099" i="1"/>
  <c r="W1091" i="1"/>
  <c r="W1083" i="1"/>
  <c r="W1075" i="1"/>
  <c r="W1067" i="1"/>
  <c r="W1059" i="1"/>
  <c r="W1051" i="1"/>
  <c r="W1043" i="1"/>
  <c r="W1128" i="1"/>
  <c r="W1100" i="1"/>
  <c r="W1096" i="1"/>
  <c r="W1088" i="1"/>
  <c r="W1080" i="1"/>
  <c r="W1072" i="1"/>
  <c r="W1064" i="1"/>
  <c r="W1056" i="1"/>
  <c r="W1048" i="1"/>
  <c r="W1108" i="1"/>
  <c r="W1101" i="1"/>
  <c r="W1093" i="1"/>
  <c r="W1085" i="1"/>
  <c r="W1077" i="1"/>
  <c r="W1069" i="1"/>
  <c r="W1061" i="1"/>
  <c r="W1053" i="1"/>
  <c r="W1045" i="1"/>
  <c r="W1098" i="1"/>
  <c r="W1090" i="1"/>
  <c r="W1082" i="1"/>
  <c r="W1074" i="1"/>
  <c r="W1066" i="1"/>
  <c r="W1058" i="1"/>
  <c r="W1050" i="1"/>
  <c r="W1042" i="1"/>
  <c r="W1193" i="1"/>
  <c r="W1125" i="1"/>
  <c r="W1116" i="1"/>
  <c r="W1102" i="1"/>
  <c r="W1095" i="1"/>
  <c r="W1087" i="1"/>
  <c r="W1079" i="1"/>
  <c r="W1071" i="1"/>
  <c r="W1063" i="1"/>
  <c r="W1055" i="1"/>
  <c r="W1047" i="1"/>
  <c r="W1109" i="1"/>
  <c r="W1092" i="1"/>
  <c r="W1036" i="1"/>
  <c r="W1028" i="1"/>
  <c r="W1020" i="1"/>
  <c r="W1012" i="1"/>
  <c r="W1004" i="1"/>
  <c r="W996" i="1"/>
  <c r="W988" i="1"/>
  <c r="W980" i="1"/>
  <c r="W1068" i="1"/>
  <c r="W1033" i="1"/>
  <c r="W1025" i="1"/>
  <c r="W1017" i="1"/>
  <c r="W1009" i="1"/>
  <c r="W1001" i="1"/>
  <c r="W993" i="1"/>
  <c r="W985" i="1"/>
  <c r="W977" i="1"/>
  <c r="W1044" i="1"/>
  <c r="W1038" i="1"/>
  <c r="W1030" i="1"/>
  <c r="W1022" i="1"/>
  <c r="W1014" i="1"/>
  <c r="W1006" i="1"/>
  <c r="W998" i="1"/>
  <c r="W990" i="1"/>
  <c r="W982" i="1"/>
  <c r="W1084" i="1"/>
  <c r="W1035" i="1"/>
  <c r="W1027" i="1"/>
  <c r="W1019" i="1"/>
  <c r="W1011" i="1"/>
  <c r="W1003" i="1"/>
  <c r="W995" i="1"/>
  <c r="W987" i="1"/>
  <c r="W979" i="1"/>
  <c r="W1060" i="1"/>
  <c r="W1040" i="1"/>
  <c r="W1032" i="1"/>
  <c r="W1024" i="1"/>
  <c r="W1016" i="1"/>
  <c r="W1008" i="1"/>
  <c r="W1000" i="1"/>
  <c r="W992" i="1"/>
  <c r="W984" i="1"/>
  <c r="W976" i="1"/>
  <c r="W1037" i="1"/>
  <c r="W1029" i="1"/>
  <c r="W1021" i="1"/>
  <c r="W1013" i="1"/>
  <c r="W1005" i="1"/>
  <c r="W997" i="1"/>
  <c r="W989" i="1"/>
  <c r="W981" i="1"/>
  <c r="W1076" i="1"/>
  <c r="W1034" i="1"/>
  <c r="W1026" i="1"/>
  <c r="W1018" i="1"/>
  <c r="W1010" i="1"/>
  <c r="W1002" i="1"/>
  <c r="W994" i="1"/>
  <c r="W986" i="1"/>
  <c r="W978" i="1"/>
  <c r="W991" i="1"/>
  <c r="W971" i="1"/>
  <c r="W963" i="1"/>
  <c r="W955" i="1"/>
  <c r="W947" i="1"/>
  <c r="W939" i="1"/>
  <c r="W931" i="1"/>
  <c r="W923" i="1"/>
  <c r="W915" i="1"/>
  <c r="W907" i="1"/>
  <c r="W899" i="1"/>
  <c r="W891" i="1"/>
  <c r="W883" i="1"/>
  <c r="W875" i="1"/>
  <c r="W867" i="1"/>
  <c r="W859" i="1"/>
  <c r="W851" i="1"/>
  <c r="W1031" i="1"/>
  <c r="W968" i="1"/>
  <c r="W960" i="1"/>
  <c r="W952" i="1"/>
  <c r="W944" i="1"/>
  <c r="W936" i="1"/>
  <c r="W928" i="1"/>
  <c r="W920" i="1"/>
  <c r="W912" i="1"/>
  <c r="W904" i="1"/>
  <c r="W896" i="1"/>
  <c r="W888" i="1"/>
  <c r="W880" i="1"/>
  <c r="W872" i="1"/>
  <c r="W864" i="1"/>
  <c r="W856" i="1"/>
  <c r="W848" i="1"/>
  <c r="W840" i="1"/>
  <c r="W1007" i="1"/>
  <c r="W974" i="1"/>
  <c r="W973" i="1"/>
  <c r="W965" i="1"/>
  <c r="W957" i="1"/>
  <c r="W949" i="1"/>
  <c r="W941" i="1"/>
  <c r="W933" i="1"/>
  <c r="W925" i="1"/>
  <c r="W917" i="1"/>
  <c r="W909" i="1"/>
  <c r="W901" i="1"/>
  <c r="W893" i="1"/>
  <c r="W885" i="1"/>
  <c r="W877" i="1"/>
  <c r="W869" i="1"/>
  <c r="W861" i="1"/>
  <c r="W853" i="1"/>
  <c r="W845" i="1"/>
  <c r="W983" i="1"/>
  <c r="W970" i="1"/>
  <c r="W962" i="1"/>
  <c r="W954" i="1"/>
  <c r="W946" i="1"/>
  <c r="W938" i="1"/>
  <c r="W930" i="1"/>
  <c r="W922" i="1"/>
  <c r="W914" i="1"/>
  <c r="W906" i="1"/>
  <c r="W898" i="1"/>
  <c r="W890" i="1"/>
  <c r="W882" i="1"/>
  <c r="W874" i="1"/>
  <c r="W866" i="1"/>
  <c r="W858" i="1"/>
  <c r="W850" i="1"/>
  <c r="W842" i="1"/>
  <c r="W1023" i="1"/>
  <c r="W967" i="1"/>
  <c r="W959" i="1"/>
  <c r="W951" i="1"/>
  <c r="W943" i="1"/>
  <c r="W935" i="1"/>
  <c r="W927" i="1"/>
  <c r="W919" i="1"/>
  <c r="W911" i="1"/>
  <c r="W903" i="1"/>
  <c r="W895" i="1"/>
  <c r="W887" i="1"/>
  <c r="W879" i="1"/>
  <c r="W871" i="1"/>
  <c r="W863" i="1"/>
  <c r="W855" i="1"/>
  <c r="W999" i="1"/>
  <c r="W972" i="1"/>
  <c r="W964" i="1"/>
  <c r="W956" i="1"/>
  <c r="W948" i="1"/>
  <c r="W940" i="1"/>
  <c r="W932" i="1"/>
  <c r="W924" i="1"/>
  <c r="W916" i="1"/>
  <c r="W908" i="1"/>
  <c r="W900" i="1"/>
  <c r="W892" i="1"/>
  <c r="W884" i="1"/>
  <c r="W876" i="1"/>
  <c r="W868" i="1"/>
  <c r="W860" i="1"/>
  <c r="W852" i="1"/>
  <c r="W844" i="1"/>
  <c r="W1039" i="1"/>
  <c r="W975" i="1"/>
  <c r="W969" i="1"/>
  <c r="W961" i="1"/>
  <c r="W953" i="1"/>
  <c r="W945" i="1"/>
  <c r="W937" i="1"/>
  <c r="W929" i="1"/>
  <c r="W921" i="1"/>
  <c r="W913" i="1"/>
  <c r="W905" i="1"/>
  <c r="W897" i="1"/>
  <c r="W889" i="1"/>
  <c r="W881" i="1"/>
  <c r="W873" i="1"/>
  <c r="W865" i="1"/>
  <c r="W857" i="1"/>
  <c r="W849" i="1"/>
  <c r="W841" i="1"/>
  <c r="W958" i="1"/>
  <c r="W894" i="1"/>
  <c r="W843" i="1"/>
  <c r="W838" i="1"/>
  <c r="W830" i="1"/>
  <c r="W822" i="1"/>
  <c r="W814" i="1"/>
  <c r="W806" i="1"/>
  <c r="W798" i="1"/>
  <c r="W790" i="1"/>
  <c r="W782" i="1"/>
  <c r="W774" i="1"/>
  <c r="W766" i="1"/>
  <c r="W758" i="1"/>
  <c r="W750" i="1"/>
  <c r="W742" i="1"/>
  <c r="W734" i="1"/>
  <c r="W726" i="1"/>
  <c r="W934" i="1"/>
  <c r="W870" i="1"/>
  <c r="W835" i="1"/>
  <c r="W827" i="1"/>
  <c r="W819" i="1"/>
  <c r="W811" i="1"/>
  <c r="W803" i="1"/>
  <c r="W795" i="1"/>
  <c r="W787" i="1"/>
  <c r="W779" i="1"/>
  <c r="W771" i="1"/>
  <c r="W763" i="1"/>
  <c r="W755" i="1"/>
  <c r="W747" i="1"/>
  <c r="W739" i="1"/>
  <c r="W731" i="1"/>
  <c r="W723" i="1"/>
  <c r="W910" i="1"/>
  <c r="W846" i="1"/>
  <c r="W832" i="1"/>
  <c r="W824" i="1"/>
  <c r="W816" i="1"/>
  <c r="W808" i="1"/>
  <c r="W800" i="1"/>
  <c r="W792" i="1"/>
  <c r="W784" i="1"/>
  <c r="W776" i="1"/>
  <c r="W768" i="1"/>
  <c r="W760" i="1"/>
  <c r="W752" i="1"/>
  <c r="W744" i="1"/>
  <c r="W736" i="1"/>
  <c r="W728" i="1"/>
  <c r="W720" i="1"/>
  <c r="W950" i="1"/>
  <c r="W886" i="1"/>
  <c r="W847" i="1"/>
  <c r="W837" i="1"/>
  <c r="W829" i="1"/>
  <c r="W821" i="1"/>
  <c r="W813" i="1"/>
  <c r="W805" i="1"/>
  <c r="W797" i="1"/>
  <c r="W789" i="1"/>
  <c r="W781" i="1"/>
  <c r="W773" i="1"/>
  <c r="W765" i="1"/>
  <c r="W757" i="1"/>
  <c r="W749" i="1"/>
  <c r="W741" i="1"/>
  <c r="W733" i="1"/>
  <c r="W926" i="1"/>
  <c r="W862" i="1"/>
  <c r="W834" i="1"/>
  <c r="W826" i="1"/>
  <c r="W818" i="1"/>
  <c r="W810" i="1"/>
  <c r="W802" i="1"/>
  <c r="W794" i="1"/>
  <c r="W786" i="1"/>
  <c r="W778" i="1"/>
  <c r="W770" i="1"/>
  <c r="W762" i="1"/>
  <c r="W754" i="1"/>
  <c r="W746" i="1"/>
  <c r="W738" i="1"/>
  <c r="W730" i="1"/>
  <c r="W966" i="1"/>
  <c r="W902" i="1"/>
  <c r="W839" i="1"/>
  <c r="W831" i="1"/>
  <c r="W823" i="1"/>
  <c r="W815" i="1"/>
  <c r="W807" i="1"/>
  <c r="W799" i="1"/>
  <c r="W791" i="1"/>
  <c r="W783" i="1"/>
  <c r="W775" i="1"/>
  <c r="W767" i="1"/>
  <c r="W759" i="1"/>
  <c r="W751" i="1"/>
  <c r="W743" i="1"/>
  <c r="W735" i="1"/>
  <c r="W727" i="1"/>
  <c r="W719" i="1"/>
  <c r="W1052" i="1"/>
  <c r="W1015" i="1"/>
  <c r="W942" i="1"/>
  <c r="W878" i="1"/>
  <c r="W836" i="1"/>
  <c r="W828" i="1"/>
  <c r="W820" i="1"/>
  <c r="W812" i="1"/>
  <c r="W804" i="1"/>
  <c r="W796" i="1"/>
  <c r="W788" i="1"/>
  <c r="W780" i="1"/>
  <c r="W772" i="1"/>
  <c r="W764" i="1"/>
  <c r="W756" i="1"/>
  <c r="W748" i="1"/>
  <c r="W740" i="1"/>
  <c r="W732" i="1"/>
  <c r="W724" i="1"/>
  <c r="W918" i="1"/>
  <c r="W785" i="1"/>
  <c r="W714" i="1"/>
  <c r="W706" i="1"/>
  <c r="W698" i="1"/>
  <c r="W690" i="1"/>
  <c r="W682" i="1"/>
  <c r="W674" i="1"/>
  <c r="W666" i="1"/>
  <c r="W658" i="1"/>
  <c r="W650" i="1"/>
  <c r="W825" i="1"/>
  <c r="W761" i="1"/>
  <c r="W725" i="1"/>
  <c r="W711" i="1"/>
  <c r="W703" i="1"/>
  <c r="W695" i="1"/>
  <c r="W687" i="1"/>
  <c r="W679" i="1"/>
  <c r="W671" i="1"/>
  <c r="W663" i="1"/>
  <c r="W655" i="1"/>
  <c r="W647" i="1"/>
  <c r="W639" i="1"/>
  <c r="W631" i="1"/>
  <c r="W623" i="1"/>
  <c r="W615" i="1"/>
  <c r="W607" i="1"/>
  <c r="W801" i="1"/>
  <c r="W737" i="1"/>
  <c r="W718" i="1"/>
  <c r="W716" i="1"/>
  <c r="W708" i="1"/>
  <c r="W700" i="1"/>
  <c r="W692" i="1"/>
  <c r="W684" i="1"/>
  <c r="W676" i="1"/>
  <c r="W668" i="1"/>
  <c r="W660" i="1"/>
  <c r="W652" i="1"/>
  <c r="W644" i="1"/>
  <c r="W636" i="1"/>
  <c r="W628" i="1"/>
  <c r="W620" i="1"/>
  <c r="W612" i="1"/>
  <c r="W604" i="1"/>
  <c r="W596" i="1"/>
  <c r="W854" i="1"/>
  <c r="W777" i="1"/>
  <c r="W713" i="1"/>
  <c r="W705" i="1"/>
  <c r="W697" i="1"/>
  <c r="W689" i="1"/>
  <c r="W681" i="1"/>
  <c r="W673" i="1"/>
  <c r="W665" i="1"/>
  <c r="W657" i="1"/>
  <c r="W649" i="1"/>
  <c r="W817" i="1"/>
  <c r="W753" i="1"/>
  <c r="W710" i="1"/>
  <c r="W702" i="1"/>
  <c r="W694" i="1"/>
  <c r="W686" i="1"/>
  <c r="W678" i="1"/>
  <c r="W670" i="1"/>
  <c r="W662" i="1"/>
  <c r="W654" i="1"/>
  <c r="W646" i="1"/>
  <c r="W638" i="1"/>
  <c r="W630" i="1"/>
  <c r="W622" i="1"/>
  <c r="W793" i="1"/>
  <c r="W721" i="1"/>
  <c r="W715" i="1"/>
  <c r="W707" i="1"/>
  <c r="W699" i="1"/>
  <c r="W691" i="1"/>
  <c r="W683" i="1"/>
  <c r="W675" i="1"/>
  <c r="W667" i="1"/>
  <c r="W659" i="1"/>
  <c r="W651" i="1"/>
  <c r="W643" i="1"/>
  <c r="W635" i="1"/>
  <c r="W627" i="1"/>
  <c r="W619" i="1"/>
  <c r="W611" i="1"/>
  <c r="W603" i="1"/>
  <c r="W833" i="1"/>
  <c r="W769" i="1"/>
  <c r="W729" i="1"/>
  <c r="W722" i="1"/>
  <c r="W712" i="1"/>
  <c r="W704" i="1"/>
  <c r="W696" i="1"/>
  <c r="W688" i="1"/>
  <c r="W680" i="1"/>
  <c r="W672" i="1"/>
  <c r="W664" i="1"/>
  <c r="W656" i="1"/>
  <c r="W648" i="1"/>
  <c r="W640" i="1"/>
  <c r="W632" i="1"/>
  <c r="W624" i="1"/>
  <c r="W616" i="1"/>
  <c r="W608" i="1"/>
  <c r="W600" i="1"/>
  <c r="W693" i="1"/>
  <c r="W634" i="1"/>
  <c r="W625" i="1"/>
  <c r="W606" i="1"/>
  <c r="W591" i="1"/>
  <c r="W583" i="1"/>
  <c r="W575" i="1"/>
  <c r="W567" i="1"/>
  <c r="W559" i="1"/>
  <c r="W551" i="1"/>
  <c r="W543" i="1"/>
  <c r="W535" i="1"/>
  <c r="W669" i="1"/>
  <c r="W626" i="1"/>
  <c r="W617" i="1"/>
  <c r="W605" i="1"/>
  <c r="W601" i="1"/>
  <c r="W597" i="1"/>
  <c r="W588" i="1"/>
  <c r="W580" i="1"/>
  <c r="W572" i="1"/>
  <c r="W564" i="1"/>
  <c r="W556" i="1"/>
  <c r="W548" i="1"/>
  <c r="W540" i="1"/>
  <c r="W532" i="1"/>
  <c r="W524" i="1"/>
  <c r="W516" i="1"/>
  <c r="W508" i="1"/>
  <c r="W500" i="1"/>
  <c r="W492" i="1"/>
  <c r="W484" i="1"/>
  <c r="W476" i="1"/>
  <c r="W709" i="1"/>
  <c r="W637" i="1"/>
  <c r="W618" i="1"/>
  <c r="W610" i="1"/>
  <c r="W593" i="1"/>
  <c r="W585" i="1"/>
  <c r="W577" i="1"/>
  <c r="W569" i="1"/>
  <c r="W561" i="1"/>
  <c r="W553" i="1"/>
  <c r="W545" i="1"/>
  <c r="W537" i="1"/>
  <c r="W529" i="1"/>
  <c r="W521" i="1"/>
  <c r="W513" i="1"/>
  <c r="W505" i="1"/>
  <c r="W497" i="1"/>
  <c r="W489" i="1"/>
  <c r="W685" i="1"/>
  <c r="W629" i="1"/>
  <c r="W609" i="1"/>
  <c r="W598" i="1"/>
  <c r="W590" i="1"/>
  <c r="W582" i="1"/>
  <c r="W574" i="1"/>
  <c r="W566" i="1"/>
  <c r="W558" i="1"/>
  <c r="W550" i="1"/>
  <c r="W542" i="1"/>
  <c r="W534" i="1"/>
  <c r="W526" i="1"/>
  <c r="W809" i="1"/>
  <c r="W661" i="1"/>
  <c r="W621" i="1"/>
  <c r="W614" i="1"/>
  <c r="W587" i="1"/>
  <c r="W579" i="1"/>
  <c r="W571" i="1"/>
  <c r="W563" i="1"/>
  <c r="W555" i="1"/>
  <c r="W547" i="1"/>
  <c r="W539" i="1"/>
  <c r="W531" i="1"/>
  <c r="W523" i="1"/>
  <c r="W515" i="1"/>
  <c r="W507" i="1"/>
  <c r="W499" i="1"/>
  <c r="W701" i="1"/>
  <c r="W645" i="1"/>
  <c r="W613" i="1"/>
  <c r="W599" i="1"/>
  <c r="W592" i="1"/>
  <c r="W584" i="1"/>
  <c r="W576" i="1"/>
  <c r="W568" i="1"/>
  <c r="W560" i="1"/>
  <c r="W552" i="1"/>
  <c r="W544" i="1"/>
  <c r="W536" i="1"/>
  <c r="W528" i="1"/>
  <c r="W520" i="1"/>
  <c r="W512" i="1"/>
  <c r="W504" i="1"/>
  <c r="W496" i="1"/>
  <c r="W488" i="1"/>
  <c r="W480" i="1"/>
  <c r="W677" i="1"/>
  <c r="W641" i="1"/>
  <c r="W602" i="1"/>
  <c r="W595" i="1"/>
  <c r="W589" i="1"/>
  <c r="W581" i="1"/>
  <c r="W573" i="1"/>
  <c r="W565" i="1"/>
  <c r="W557" i="1"/>
  <c r="W549" i="1"/>
  <c r="W541" i="1"/>
  <c r="W533" i="1"/>
  <c r="W525" i="1"/>
  <c r="W517" i="1"/>
  <c r="W509" i="1"/>
  <c r="W501" i="1"/>
  <c r="W493" i="1"/>
  <c r="W554" i="1"/>
  <c r="W518" i="1"/>
  <c r="W491" i="1"/>
  <c r="W487" i="1"/>
  <c r="W475" i="1"/>
  <c r="W465" i="1"/>
  <c r="W457" i="1"/>
  <c r="W449" i="1"/>
  <c r="W441" i="1"/>
  <c r="W745" i="1"/>
  <c r="W594" i="1"/>
  <c r="W530" i="1"/>
  <c r="W519" i="1"/>
  <c r="W510" i="1"/>
  <c r="W485" i="1"/>
  <c r="W470" i="1"/>
  <c r="W462" i="1"/>
  <c r="W454" i="1"/>
  <c r="W446" i="1"/>
  <c r="W570" i="1"/>
  <c r="W511" i="1"/>
  <c r="W502" i="1"/>
  <c r="W481" i="1"/>
  <c r="W467" i="1"/>
  <c r="W459" i="1"/>
  <c r="W451" i="1"/>
  <c r="W717" i="1"/>
  <c r="W642" i="1"/>
  <c r="W633" i="1"/>
  <c r="W546" i="1"/>
  <c r="W522" i="1"/>
  <c r="W503" i="1"/>
  <c r="W494" i="1"/>
  <c r="W486" i="1"/>
  <c r="W477" i="1"/>
  <c r="W464" i="1"/>
  <c r="W456" i="1"/>
  <c r="W448" i="1"/>
  <c r="W586" i="1"/>
  <c r="W514" i="1"/>
  <c r="W495" i="1"/>
  <c r="W490" i="1"/>
  <c r="W482" i="1"/>
  <c r="W473" i="1"/>
  <c r="W472" i="1"/>
  <c r="W469" i="1"/>
  <c r="W461" i="1"/>
  <c r="W453" i="1"/>
  <c r="W445" i="1"/>
  <c r="W653" i="1"/>
  <c r="W538" i="1"/>
  <c r="W498" i="1"/>
  <c r="W483" i="1"/>
  <c r="W474" i="1"/>
  <c r="W471" i="1"/>
  <c r="W463" i="1"/>
  <c r="W455" i="1"/>
  <c r="W447" i="1"/>
  <c r="W578" i="1"/>
  <c r="W479" i="1"/>
  <c r="W468" i="1"/>
  <c r="W460" i="1"/>
  <c r="W452" i="1"/>
  <c r="W444" i="1"/>
  <c r="W439" i="1"/>
  <c r="W431" i="1"/>
  <c r="W423" i="1"/>
  <c r="W415" i="1"/>
  <c r="W407" i="1"/>
  <c r="W399" i="1"/>
  <c r="W391" i="1"/>
  <c r="W383" i="1"/>
  <c r="W375" i="1"/>
  <c r="W367" i="1"/>
  <c r="W359" i="1"/>
  <c r="W351" i="1"/>
  <c r="W343" i="1"/>
  <c r="W335" i="1"/>
  <c r="W327" i="1"/>
  <c r="W319" i="1"/>
  <c r="W311" i="1"/>
  <c r="W562" i="1"/>
  <c r="W450" i="1"/>
  <c r="W442" i="1"/>
  <c r="W436" i="1"/>
  <c r="W428" i="1"/>
  <c r="W420" i="1"/>
  <c r="W412" i="1"/>
  <c r="W404" i="1"/>
  <c r="W396" i="1"/>
  <c r="W388" i="1"/>
  <c r="W380" i="1"/>
  <c r="W372" i="1"/>
  <c r="W364" i="1"/>
  <c r="W356" i="1"/>
  <c r="W348" i="1"/>
  <c r="W340" i="1"/>
  <c r="W332" i="1"/>
  <c r="W324" i="1"/>
  <c r="W316" i="1"/>
  <c r="W308" i="1"/>
  <c r="W478" i="1"/>
  <c r="W433" i="1"/>
  <c r="W425" i="1"/>
  <c r="W417" i="1"/>
  <c r="W409" i="1"/>
  <c r="W401" i="1"/>
  <c r="W393" i="1"/>
  <c r="W385" i="1"/>
  <c r="W377" i="1"/>
  <c r="W369" i="1"/>
  <c r="W361" i="1"/>
  <c r="W353" i="1"/>
  <c r="W345" i="1"/>
  <c r="W337" i="1"/>
  <c r="W329" i="1"/>
  <c r="W321" i="1"/>
  <c r="W313" i="1"/>
  <c r="W466" i="1"/>
  <c r="W438" i="1"/>
  <c r="W430" i="1"/>
  <c r="W422" i="1"/>
  <c r="W414" i="1"/>
  <c r="W406" i="1"/>
  <c r="W398" i="1"/>
  <c r="W390" i="1"/>
  <c r="W382" i="1"/>
  <c r="W374" i="1"/>
  <c r="W366" i="1"/>
  <c r="W358" i="1"/>
  <c r="W350" i="1"/>
  <c r="W342" i="1"/>
  <c r="W334" i="1"/>
  <c r="W326" i="1"/>
  <c r="W318" i="1"/>
  <c r="W310" i="1"/>
  <c r="W527" i="1"/>
  <c r="W443" i="1"/>
  <c r="W435" i="1"/>
  <c r="W427" i="1"/>
  <c r="W419" i="1"/>
  <c r="W411" i="1"/>
  <c r="W403" i="1"/>
  <c r="W395" i="1"/>
  <c r="W387" i="1"/>
  <c r="W379" i="1"/>
  <c r="W371" i="1"/>
  <c r="W363" i="1"/>
  <c r="W355" i="1"/>
  <c r="W347" i="1"/>
  <c r="W339" i="1"/>
  <c r="W331" i="1"/>
  <c r="W323" i="1"/>
  <c r="W315" i="1"/>
  <c r="W440" i="1"/>
  <c r="W432" i="1"/>
  <c r="W424" i="1"/>
  <c r="W416" i="1"/>
  <c r="W408" i="1"/>
  <c r="W400" i="1"/>
  <c r="W392" i="1"/>
  <c r="W384" i="1"/>
  <c r="W376" i="1"/>
  <c r="W368" i="1"/>
  <c r="W360" i="1"/>
  <c r="W352" i="1"/>
  <c r="W344" i="1"/>
  <c r="W336" i="1"/>
  <c r="W328" i="1"/>
  <c r="W320" i="1"/>
  <c r="W312" i="1"/>
  <c r="W506" i="1"/>
  <c r="W458" i="1"/>
  <c r="W437" i="1"/>
  <c r="W429" i="1"/>
  <c r="W421" i="1"/>
  <c r="W413" i="1"/>
  <c r="W405" i="1"/>
  <c r="W397" i="1"/>
  <c r="W389" i="1"/>
  <c r="W381" i="1"/>
  <c r="W373" i="1"/>
  <c r="W365" i="1"/>
  <c r="W357" i="1"/>
  <c r="W349" i="1"/>
  <c r="W341" i="1"/>
  <c r="W333" i="1"/>
  <c r="W325" i="1"/>
  <c r="W317" i="1"/>
  <c r="W309" i="1"/>
  <c r="W378" i="1"/>
  <c r="W314" i="1"/>
  <c r="W302" i="1"/>
  <c r="W294" i="1"/>
  <c r="W286" i="1"/>
  <c r="W278" i="1"/>
  <c r="W270" i="1"/>
  <c r="W262" i="1"/>
  <c r="W254" i="1"/>
  <c r="W246" i="1"/>
  <c r="W238" i="1"/>
  <c r="W230" i="1"/>
  <c r="W222" i="1"/>
  <c r="W214" i="1"/>
  <c r="W206" i="1"/>
  <c r="W198" i="1"/>
  <c r="W190" i="1"/>
  <c r="W418" i="1"/>
  <c r="W354" i="1"/>
  <c r="W299" i="1"/>
  <c r="W291" i="1"/>
  <c r="W283" i="1"/>
  <c r="W275" i="1"/>
  <c r="W267" i="1"/>
  <c r="W259" i="1"/>
  <c r="W251" i="1"/>
  <c r="W243" i="1"/>
  <c r="W235" i="1"/>
  <c r="W394" i="1"/>
  <c r="W330" i="1"/>
  <c r="W304" i="1"/>
  <c r="W296" i="1"/>
  <c r="W288" i="1"/>
  <c r="W280" i="1"/>
  <c r="W272" i="1"/>
  <c r="W264" i="1"/>
  <c r="W256" i="1"/>
  <c r="W248" i="1"/>
  <c r="W240" i="1"/>
  <c r="W232" i="1"/>
  <c r="W224" i="1"/>
  <c r="W216" i="1"/>
  <c r="W208" i="1"/>
  <c r="W200" i="1"/>
  <c r="W192" i="1"/>
  <c r="W184" i="1"/>
  <c r="W434" i="1"/>
  <c r="W370" i="1"/>
  <c r="W301" i="1"/>
  <c r="W293" i="1"/>
  <c r="W285" i="1"/>
  <c r="W277" i="1"/>
  <c r="W269" i="1"/>
  <c r="W261" i="1"/>
  <c r="W253" i="1"/>
  <c r="W245" i="1"/>
  <c r="W237" i="1"/>
  <c r="W410" i="1"/>
  <c r="W346" i="1"/>
  <c r="W306" i="1"/>
  <c r="W298" i="1"/>
  <c r="W290" i="1"/>
  <c r="W282" i="1"/>
  <c r="W274" i="1"/>
  <c r="W266" i="1"/>
  <c r="W258" i="1"/>
  <c r="W250" i="1"/>
  <c r="W242" i="1"/>
  <c r="W234" i="1"/>
  <c r="W226" i="1"/>
  <c r="W218" i="1"/>
  <c r="W210" i="1"/>
  <c r="W202" i="1"/>
  <c r="W194" i="1"/>
  <c r="W386" i="1"/>
  <c r="W322" i="1"/>
  <c r="W303" i="1"/>
  <c r="W295" i="1"/>
  <c r="W287" i="1"/>
  <c r="W279" i="1"/>
  <c r="W271" i="1"/>
  <c r="W263" i="1"/>
  <c r="W255" i="1"/>
  <c r="W247" i="1"/>
  <c r="W239" i="1"/>
  <c r="W231" i="1"/>
  <c r="W223" i="1"/>
  <c r="W215" i="1"/>
  <c r="W207" i="1"/>
  <c r="W199" i="1"/>
  <c r="W191" i="1"/>
  <c r="W338" i="1"/>
  <c r="W305" i="1"/>
  <c r="W273" i="1"/>
  <c r="W241" i="1"/>
  <c r="W221" i="1"/>
  <c r="W205" i="1"/>
  <c r="W189" i="1"/>
  <c r="W185" i="1"/>
  <c r="W175" i="1"/>
  <c r="W167" i="1"/>
  <c r="W159" i="1"/>
  <c r="W151" i="1"/>
  <c r="W143" i="1"/>
  <c r="W135" i="1"/>
  <c r="W127" i="1"/>
  <c r="W119" i="1"/>
  <c r="W111" i="1"/>
  <c r="W103" i="1"/>
  <c r="W95" i="1"/>
  <c r="W362" i="1"/>
  <c r="W276" i="1"/>
  <c r="W244" i="1"/>
  <c r="W220" i="1"/>
  <c r="W204" i="1"/>
  <c r="W188" i="1"/>
  <c r="W186" i="1"/>
  <c r="W180" i="1"/>
  <c r="W172" i="1"/>
  <c r="W164" i="1"/>
  <c r="W156" i="1"/>
  <c r="W148" i="1"/>
  <c r="W140" i="1"/>
  <c r="W132" i="1"/>
  <c r="W124" i="1"/>
  <c r="W116" i="1"/>
  <c r="W108" i="1"/>
  <c r="W100" i="1"/>
  <c r="W92" i="1"/>
  <c r="W84" i="1"/>
  <c r="W402" i="1"/>
  <c r="W281" i="1"/>
  <c r="W249" i="1"/>
  <c r="W225" i="1"/>
  <c r="W209" i="1"/>
  <c r="W193" i="1"/>
  <c r="W177" i="1"/>
  <c r="W169" i="1"/>
  <c r="W161" i="1"/>
  <c r="W153" i="1"/>
  <c r="W145" i="1"/>
  <c r="W137" i="1"/>
  <c r="W129" i="1"/>
  <c r="W121" i="1"/>
  <c r="W113" i="1"/>
  <c r="W105" i="1"/>
  <c r="W97" i="1"/>
  <c r="W89" i="1"/>
  <c r="W81" i="1"/>
  <c r="W426" i="1"/>
  <c r="W284" i="1"/>
  <c r="W252" i="1"/>
  <c r="W219" i="1"/>
  <c r="W203" i="1"/>
  <c r="W187" i="1"/>
  <c r="W182" i="1"/>
  <c r="W174" i="1"/>
  <c r="W166" i="1"/>
  <c r="W158" i="1"/>
  <c r="W150" i="1"/>
  <c r="W142" i="1"/>
  <c r="W134" i="1"/>
  <c r="W126" i="1"/>
  <c r="W118" i="1"/>
  <c r="W110" i="1"/>
  <c r="W102" i="1"/>
  <c r="W94" i="1"/>
  <c r="W86" i="1"/>
  <c r="W289" i="1"/>
  <c r="W257" i="1"/>
  <c r="W229" i="1"/>
  <c r="W213" i="1"/>
  <c r="W197" i="1"/>
  <c r="W183" i="1"/>
  <c r="W179" i="1"/>
  <c r="W171" i="1"/>
  <c r="W163" i="1"/>
  <c r="W155" i="1"/>
  <c r="W147" i="1"/>
  <c r="W139" i="1"/>
  <c r="W131" i="1"/>
  <c r="W123" i="1"/>
  <c r="W115" i="1"/>
  <c r="W107" i="1"/>
  <c r="W99" i="1"/>
  <c r="W91" i="1"/>
  <c r="W292" i="1"/>
  <c r="W260" i="1"/>
  <c r="W228" i="1"/>
  <c r="W212" i="1"/>
  <c r="W196" i="1"/>
  <c r="W176" i="1"/>
  <c r="W168" i="1"/>
  <c r="W160" i="1"/>
  <c r="W152" i="1"/>
  <c r="W144" i="1"/>
  <c r="W136" i="1"/>
  <c r="W128" i="1"/>
  <c r="W120" i="1"/>
  <c r="W112" i="1"/>
  <c r="W104" i="1"/>
  <c r="W96" i="1"/>
  <c r="W88" i="1"/>
  <c r="W80" i="1"/>
  <c r="W297" i="1"/>
  <c r="W265" i="1"/>
  <c r="W233" i="1"/>
  <c r="W217" i="1"/>
  <c r="W201" i="1"/>
  <c r="W181" i="1"/>
  <c r="W173" i="1"/>
  <c r="W165" i="1"/>
  <c r="W157" i="1"/>
  <c r="W149" i="1"/>
  <c r="W141" i="1"/>
  <c r="W133" i="1"/>
  <c r="W125" i="1"/>
  <c r="W117" i="1"/>
  <c r="W109" i="1"/>
  <c r="W101" i="1"/>
  <c r="W93" i="1"/>
  <c r="W85" i="1"/>
  <c r="K8" i="1"/>
  <c r="S8" i="1"/>
  <c r="H9" i="1"/>
  <c r="P9" i="1"/>
  <c r="X9" i="1"/>
  <c r="X1506" i="1" s="1"/>
  <c r="J11" i="1"/>
  <c r="R11" i="1"/>
  <c r="G12" i="1"/>
  <c r="O12" i="1"/>
  <c r="W12" i="1"/>
  <c r="K16" i="1"/>
  <c r="S16" i="1"/>
  <c r="H17" i="1"/>
  <c r="P17" i="1"/>
  <c r="X17" i="1"/>
  <c r="J19" i="1"/>
  <c r="R19" i="1"/>
  <c r="G20" i="1"/>
  <c r="O20" i="1"/>
  <c r="W20" i="1"/>
  <c r="K24" i="1"/>
  <c r="S24" i="1"/>
  <c r="H25" i="1"/>
  <c r="P25" i="1"/>
  <c r="X25" i="1"/>
  <c r="J27" i="1"/>
  <c r="R27" i="1"/>
  <c r="G28" i="1"/>
  <c r="O28" i="1"/>
  <c r="W28" i="1"/>
  <c r="K32" i="1"/>
  <c r="S32" i="1"/>
  <c r="H33" i="1"/>
  <c r="P33" i="1"/>
  <c r="X33" i="1"/>
  <c r="J35" i="1"/>
  <c r="R35" i="1"/>
  <c r="G36" i="1"/>
  <c r="O36" i="1"/>
  <c r="W36" i="1"/>
  <c r="K40" i="1"/>
  <c r="S40" i="1"/>
  <c r="H41" i="1"/>
  <c r="P41" i="1"/>
  <c r="X41" i="1"/>
  <c r="J43" i="1"/>
  <c r="R43" i="1"/>
  <c r="G44" i="1"/>
  <c r="O44" i="1"/>
  <c r="W44" i="1"/>
  <c r="K48" i="1"/>
  <c r="S48" i="1"/>
  <c r="H49" i="1"/>
  <c r="P49" i="1"/>
  <c r="X49" i="1"/>
  <c r="J51" i="1"/>
  <c r="R51" i="1"/>
  <c r="G52" i="1"/>
  <c r="O52" i="1"/>
  <c r="W52" i="1"/>
  <c r="K56" i="1"/>
  <c r="S56" i="1"/>
  <c r="H57" i="1"/>
  <c r="P57" i="1"/>
  <c r="X57" i="1"/>
  <c r="J59" i="1"/>
  <c r="R59" i="1"/>
  <c r="G60" i="1"/>
  <c r="O60" i="1"/>
  <c r="W60" i="1"/>
  <c r="N63" i="1"/>
  <c r="V63" i="1"/>
  <c r="K64" i="1"/>
  <c r="S64" i="1"/>
  <c r="H65" i="1"/>
  <c r="P65" i="1"/>
  <c r="X65" i="1"/>
  <c r="J67" i="1"/>
  <c r="R67" i="1"/>
  <c r="G68" i="1"/>
  <c r="O68" i="1"/>
  <c r="W68" i="1"/>
  <c r="N71" i="1"/>
  <c r="V71" i="1"/>
  <c r="K72" i="1"/>
  <c r="S72" i="1"/>
  <c r="H73" i="1"/>
  <c r="P73" i="1"/>
  <c r="X73" i="1"/>
  <c r="J75" i="1"/>
  <c r="R75" i="1"/>
  <c r="G76" i="1"/>
  <c r="O76" i="1"/>
  <c r="W76" i="1"/>
  <c r="N77" i="1"/>
  <c r="X77" i="1"/>
  <c r="O78" i="1"/>
  <c r="H79" i="1"/>
  <c r="S79" i="1"/>
  <c r="U81" i="1"/>
  <c r="W82" i="1"/>
  <c r="H84" i="1"/>
  <c r="I85" i="1"/>
  <c r="K86" i="1"/>
  <c r="O87" i="1"/>
  <c r="P88" i="1"/>
  <c r="S94" i="1"/>
  <c r="G98" i="1"/>
  <c r="N101" i="1"/>
  <c r="U104" i="1"/>
  <c r="I108" i="1"/>
  <c r="P111" i="1"/>
  <c r="W114" i="1"/>
  <c r="K118" i="1"/>
  <c r="R121" i="1"/>
  <c r="Y124" i="1"/>
  <c r="M128" i="1"/>
  <c r="O138" i="1"/>
  <c r="V141" i="1"/>
  <c r="J145" i="1"/>
  <c r="Q148" i="1"/>
  <c r="X151" i="1"/>
  <c r="S158" i="1"/>
  <c r="G162" i="1"/>
  <c r="N165" i="1"/>
  <c r="U168" i="1"/>
  <c r="I172" i="1"/>
  <c r="P175" i="1"/>
  <c r="W178" i="1"/>
  <c r="K182" i="1"/>
  <c r="O186" i="1"/>
  <c r="K199" i="1"/>
  <c r="Y205" i="1"/>
  <c r="O219" i="1"/>
  <c r="J226" i="1"/>
  <c r="S233" i="1"/>
  <c r="Y246" i="1"/>
  <c r="O260" i="1"/>
  <c r="N287" i="1"/>
  <c r="W300" i="1"/>
  <c r="U352" i="1"/>
  <c r="H1502" i="1"/>
  <c r="H1494" i="1"/>
  <c r="H1486" i="1"/>
  <c r="H1499" i="1"/>
  <c r="H1491" i="1"/>
  <c r="H1483" i="1"/>
  <c r="H1504" i="1"/>
  <c r="H1496" i="1"/>
  <c r="H1488" i="1"/>
  <c r="H1501" i="1"/>
  <c r="H1493" i="1"/>
  <c r="H1485" i="1"/>
  <c r="H1498" i="1"/>
  <c r="H1490" i="1"/>
  <c r="H1482" i="1"/>
  <c r="H1500" i="1"/>
  <c r="H1492" i="1"/>
  <c r="H1484" i="1"/>
  <c r="H1487" i="1"/>
  <c r="H1497" i="1"/>
  <c r="H1479" i="1"/>
  <c r="H1471" i="1"/>
  <c r="H1463" i="1"/>
  <c r="H1495" i="1"/>
  <c r="H1476" i="1"/>
  <c r="H1468" i="1"/>
  <c r="H1460" i="1"/>
  <c r="H1505" i="1"/>
  <c r="H1503" i="1"/>
  <c r="H1478" i="1"/>
  <c r="H1470" i="1"/>
  <c r="H1481" i="1"/>
  <c r="H1480" i="1"/>
  <c r="H1472" i="1"/>
  <c r="H1464" i="1"/>
  <c r="H1456" i="1"/>
  <c r="H1477" i="1"/>
  <c r="H1465" i="1"/>
  <c r="H1467" i="1"/>
  <c r="H1459" i="1"/>
  <c r="H1451" i="1"/>
  <c r="H1443" i="1"/>
  <c r="H1455" i="1"/>
  <c r="H1448" i="1"/>
  <c r="H1475" i="1"/>
  <c r="H1469" i="1"/>
  <c r="H1461" i="1"/>
  <c r="H1450" i="1"/>
  <c r="H1442" i="1"/>
  <c r="H1489" i="1"/>
  <c r="H1473" i="1"/>
  <c r="H1462" i="1"/>
  <c r="H1452" i="1"/>
  <c r="H1444" i="1"/>
  <c r="H1449" i="1"/>
  <c r="H1430" i="1"/>
  <c r="H1422" i="1"/>
  <c r="H1439" i="1"/>
  <c r="H1435" i="1"/>
  <c r="H1427" i="1"/>
  <c r="H1419" i="1"/>
  <c r="H1474" i="1"/>
  <c r="H1453" i="1"/>
  <c r="H1440" i="1"/>
  <c r="H1432" i="1"/>
  <c r="H1424" i="1"/>
  <c r="H1454" i="1"/>
  <c r="H1447" i="1"/>
  <c r="H1429" i="1"/>
  <c r="H1421" i="1"/>
  <c r="H1466" i="1"/>
  <c r="H1458" i="1"/>
  <c r="H1434" i="1"/>
  <c r="H1426" i="1"/>
  <c r="H1446" i="1"/>
  <c r="H1425" i="1"/>
  <c r="H1416" i="1"/>
  <c r="H1413" i="1"/>
  <c r="H1405" i="1"/>
  <c r="H1397" i="1"/>
  <c r="H1457" i="1"/>
  <c r="H1436" i="1"/>
  <c r="H1410" i="1"/>
  <c r="H1402" i="1"/>
  <c r="H1394" i="1"/>
  <c r="H1437" i="1"/>
  <c r="H1428" i="1"/>
  <c r="H1417" i="1"/>
  <c r="H1407" i="1"/>
  <c r="H1399" i="1"/>
  <c r="H1418" i="1"/>
  <c r="H1412" i="1"/>
  <c r="H1404" i="1"/>
  <c r="H1396" i="1"/>
  <c r="H1431" i="1"/>
  <c r="H1409" i="1"/>
  <c r="H1401" i="1"/>
  <c r="H1408" i="1"/>
  <c r="H1388" i="1"/>
  <c r="H1380" i="1"/>
  <c r="H1372" i="1"/>
  <c r="H1441" i="1"/>
  <c r="H1400" i="1"/>
  <c r="H1393" i="1"/>
  <c r="H1385" i="1"/>
  <c r="H1377" i="1"/>
  <c r="H1445" i="1"/>
  <c r="H1411" i="1"/>
  <c r="H1390" i="1"/>
  <c r="H1382" i="1"/>
  <c r="H1374" i="1"/>
  <c r="H1403" i="1"/>
  <c r="H1387" i="1"/>
  <c r="H1379" i="1"/>
  <c r="H1433" i="1"/>
  <c r="H1414" i="1"/>
  <c r="H1392" i="1"/>
  <c r="H1384" i="1"/>
  <c r="H1376" i="1"/>
  <c r="H1423" i="1"/>
  <c r="H1389" i="1"/>
  <c r="H1369" i="1"/>
  <c r="H1361" i="1"/>
  <c r="H1353" i="1"/>
  <c r="H1345" i="1"/>
  <c r="H1337" i="1"/>
  <c r="H1329" i="1"/>
  <c r="H1321" i="1"/>
  <c r="H1438" i="1"/>
  <c r="H1363" i="1"/>
  <c r="H1355" i="1"/>
  <c r="H1347" i="1"/>
  <c r="H1339" i="1"/>
  <c r="H1331" i="1"/>
  <c r="H1323" i="1"/>
  <c r="H1315" i="1"/>
  <c r="H1420" i="1"/>
  <c r="H1406" i="1"/>
  <c r="H1395" i="1"/>
  <c r="H1391" i="1"/>
  <c r="H1371" i="1"/>
  <c r="H1368" i="1"/>
  <c r="H1360" i="1"/>
  <c r="H1352" i="1"/>
  <c r="H1344" i="1"/>
  <c r="H1336" i="1"/>
  <c r="H1328" i="1"/>
  <c r="H1378" i="1"/>
  <c r="H1370" i="1"/>
  <c r="H1366" i="1"/>
  <c r="H1364" i="1"/>
  <c r="H1341" i="1"/>
  <c r="H1398" i="1"/>
  <c r="H1383" i="1"/>
  <c r="H1349" i="1"/>
  <c r="H1343" i="1"/>
  <c r="H1320" i="1"/>
  <c r="H1310" i="1"/>
  <c r="H1302" i="1"/>
  <c r="H1294" i="1"/>
  <c r="H1286" i="1"/>
  <c r="H1381" i="1"/>
  <c r="H1357" i="1"/>
  <c r="H1351" i="1"/>
  <c r="H1365" i="1"/>
  <c r="H1359" i="1"/>
  <c r="H1330" i="1"/>
  <c r="H1326" i="1"/>
  <c r="H1324" i="1"/>
  <c r="H1316" i="1"/>
  <c r="H1312" i="1"/>
  <c r="H1304" i="1"/>
  <c r="H1296" i="1"/>
  <c r="H1288" i="1"/>
  <c r="H1386" i="1"/>
  <c r="H1367" i="1"/>
  <c r="H1338" i="1"/>
  <c r="H1334" i="1"/>
  <c r="H1332" i="1"/>
  <c r="H1317" i="1"/>
  <c r="H1375" i="1"/>
  <c r="H1348" i="1"/>
  <c r="H1346" i="1"/>
  <c r="H1327" i="1"/>
  <c r="H1313" i="1"/>
  <c r="H1303" i="1"/>
  <c r="H1289" i="1"/>
  <c r="H1282" i="1"/>
  <c r="H1276" i="1"/>
  <c r="H1268" i="1"/>
  <c r="H1260" i="1"/>
  <c r="H1252" i="1"/>
  <c r="H1244" i="1"/>
  <c r="H1362" i="1"/>
  <c r="H1342" i="1"/>
  <c r="H1415" i="1"/>
  <c r="H1340" i="1"/>
  <c r="H1333" i="1"/>
  <c r="H1309" i="1"/>
  <c r="H1295" i="1"/>
  <c r="H1278" i="1"/>
  <c r="H1270" i="1"/>
  <c r="H1262" i="1"/>
  <c r="H1254" i="1"/>
  <c r="H1246" i="1"/>
  <c r="H1238" i="1"/>
  <c r="H1373" i="1"/>
  <c r="H1358" i="1"/>
  <c r="H1300" i="1"/>
  <c r="H1291" i="1"/>
  <c r="H1275" i="1"/>
  <c r="H1356" i="1"/>
  <c r="H1354" i="1"/>
  <c r="H1335" i="1"/>
  <c r="H1305" i="1"/>
  <c r="H1301" i="1"/>
  <c r="H1314" i="1"/>
  <c r="H1281" i="1"/>
  <c r="H1279" i="1"/>
  <c r="H1269" i="1"/>
  <c r="H1255" i="1"/>
  <c r="H1251" i="1"/>
  <c r="H1237" i="1"/>
  <c r="H1231" i="1"/>
  <c r="H1223" i="1"/>
  <c r="H1325" i="1"/>
  <c r="H1287" i="1"/>
  <c r="H1284" i="1"/>
  <c r="H1265" i="1"/>
  <c r="H1256" i="1"/>
  <c r="H1242" i="1"/>
  <c r="H1236" i="1"/>
  <c r="H1228" i="1"/>
  <c r="H1311" i="1"/>
  <c r="H1272" i="1"/>
  <c r="H1261" i="1"/>
  <c r="H1247" i="1"/>
  <c r="H1243" i="1"/>
  <c r="H1233" i="1"/>
  <c r="H1225" i="1"/>
  <c r="H1319" i="1"/>
  <c r="H1293" i="1"/>
  <c r="H1283" i="1"/>
  <c r="H1280" i="1"/>
  <c r="H1274" i="1"/>
  <c r="H1266" i="1"/>
  <c r="H1257" i="1"/>
  <c r="H1248" i="1"/>
  <c r="H1230" i="1"/>
  <c r="H1350" i="1"/>
  <c r="H1322" i="1"/>
  <c r="H1306" i="1"/>
  <c r="H1292" i="1"/>
  <c r="H1267" i="1"/>
  <c r="H1253" i="1"/>
  <c r="H1239" i="1"/>
  <c r="H1235" i="1"/>
  <c r="H1307" i="1"/>
  <c r="H1298" i="1"/>
  <c r="H1290" i="1"/>
  <c r="H1263" i="1"/>
  <c r="H1245" i="1"/>
  <c r="H1234" i="1"/>
  <c r="H1221" i="1"/>
  <c r="H1211" i="1"/>
  <c r="H1203" i="1"/>
  <c r="H1195" i="1"/>
  <c r="H1187" i="1"/>
  <c r="H1179" i="1"/>
  <c r="H1318" i="1"/>
  <c r="H1226" i="1"/>
  <c r="H1222" i="1"/>
  <c r="H1216" i="1"/>
  <c r="H1208" i="1"/>
  <c r="H1200" i="1"/>
  <c r="H1192" i="1"/>
  <c r="H1184" i="1"/>
  <c r="H1297" i="1"/>
  <c r="H1285" i="1"/>
  <c r="H1258" i="1"/>
  <c r="H1249" i="1"/>
  <c r="H1240" i="1"/>
  <c r="H1213" i="1"/>
  <c r="H1205" i="1"/>
  <c r="H1197" i="1"/>
  <c r="H1189" i="1"/>
  <c r="H1181" i="1"/>
  <c r="H1264" i="1"/>
  <c r="H1229" i="1"/>
  <c r="H1227" i="1"/>
  <c r="H1210" i="1"/>
  <c r="H1202" i="1"/>
  <c r="H1194" i="1"/>
  <c r="H1186" i="1"/>
  <c r="H1178" i="1"/>
  <c r="H1277" i="1"/>
  <c r="H1219" i="1"/>
  <c r="H1215" i="1"/>
  <c r="H1207" i="1"/>
  <c r="H1199" i="1"/>
  <c r="H1191" i="1"/>
  <c r="H1183" i="1"/>
  <c r="H1308" i="1"/>
  <c r="H1299" i="1"/>
  <c r="H1273" i="1"/>
  <c r="H1250" i="1"/>
  <c r="H1206" i="1"/>
  <c r="H1180" i="1"/>
  <c r="H1170" i="1"/>
  <c r="H1162" i="1"/>
  <c r="H1154" i="1"/>
  <c r="H1146" i="1"/>
  <c r="H1138" i="1"/>
  <c r="H1224" i="1"/>
  <c r="H1217" i="1"/>
  <c r="H1198" i="1"/>
  <c r="H1175" i="1"/>
  <c r="H1167" i="1"/>
  <c r="H1159" i="1"/>
  <c r="H1151" i="1"/>
  <c r="H1143" i="1"/>
  <c r="H1135" i="1"/>
  <c r="H1127" i="1"/>
  <c r="H1218" i="1"/>
  <c r="H1209" i="1"/>
  <c r="H1190" i="1"/>
  <c r="H1172" i="1"/>
  <c r="H1164" i="1"/>
  <c r="H1156" i="1"/>
  <c r="H1148" i="1"/>
  <c r="H1140" i="1"/>
  <c r="H1259" i="1"/>
  <c r="H1232" i="1"/>
  <c r="H1201" i="1"/>
  <c r="H1182" i="1"/>
  <c r="H1169" i="1"/>
  <c r="H1161" i="1"/>
  <c r="H1153" i="1"/>
  <c r="H1145" i="1"/>
  <c r="H1137" i="1"/>
  <c r="H1129" i="1"/>
  <c r="H1271" i="1"/>
  <c r="H1212" i="1"/>
  <c r="H1193" i="1"/>
  <c r="H1174" i="1"/>
  <c r="H1166" i="1"/>
  <c r="H1158" i="1"/>
  <c r="H1150" i="1"/>
  <c r="H1142" i="1"/>
  <c r="H1204" i="1"/>
  <c r="H1185" i="1"/>
  <c r="H1171" i="1"/>
  <c r="H1163" i="1"/>
  <c r="H1155" i="1"/>
  <c r="H1147" i="1"/>
  <c r="H1139" i="1"/>
  <c r="H1131" i="1"/>
  <c r="H1196" i="1"/>
  <c r="H1177" i="1"/>
  <c r="H1168" i="1"/>
  <c r="H1160" i="1"/>
  <c r="H1152" i="1"/>
  <c r="H1144" i="1"/>
  <c r="H1136" i="1"/>
  <c r="H1241" i="1"/>
  <c r="H1220" i="1"/>
  <c r="H1124" i="1"/>
  <c r="H1118" i="1"/>
  <c r="H1110" i="1"/>
  <c r="H1102" i="1"/>
  <c r="H1165" i="1"/>
  <c r="H1123" i="1"/>
  <c r="H1115" i="1"/>
  <c r="H1107" i="1"/>
  <c r="H1141" i="1"/>
  <c r="H1125" i="1"/>
  <c r="H1120" i="1"/>
  <c r="H1112" i="1"/>
  <c r="H1126" i="1"/>
  <c r="H1117" i="1"/>
  <c r="H1109" i="1"/>
  <c r="H1101" i="1"/>
  <c r="H1214" i="1"/>
  <c r="H1133" i="1"/>
  <c r="H1119" i="1"/>
  <c r="H1111" i="1"/>
  <c r="H1173" i="1"/>
  <c r="H1116" i="1"/>
  <c r="H1108" i="1"/>
  <c r="H1113" i="1"/>
  <c r="H1094" i="1"/>
  <c r="H1086" i="1"/>
  <c r="H1078" i="1"/>
  <c r="H1070" i="1"/>
  <c r="H1062" i="1"/>
  <c r="H1054" i="1"/>
  <c r="H1046" i="1"/>
  <c r="H1106" i="1"/>
  <c r="H1099" i="1"/>
  <c r="H1091" i="1"/>
  <c r="H1083" i="1"/>
  <c r="H1075" i="1"/>
  <c r="H1067" i="1"/>
  <c r="H1059" i="1"/>
  <c r="H1051" i="1"/>
  <c r="H1043" i="1"/>
  <c r="H1176" i="1"/>
  <c r="H1149" i="1"/>
  <c r="H1132" i="1"/>
  <c r="H1121" i="1"/>
  <c r="H1105" i="1"/>
  <c r="H1096" i="1"/>
  <c r="H1088" i="1"/>
  <c r="H1080" i="1"/>
  <c r="H1072" i="1"/>
  <c r="H1064" i="1"/>
  <c r="H1056" i="1"/>
  <c r="H1048" i="1"/>
  <c r="H1114" i="1"/>
  <c r="H1103" i="1"/>
  <c r="H1093" i="1"/>
  <c r="H1085" i="1"/>
  <c r="H1077" i="1"/>
  <c r="H1069" i="1"/>
  <c r="H1061" i="1"/>
  <c r="H1053" i="1"/>
  <c r="H1045" i="1"/>
  <c r="H1098" i="1"/>
  <c r="H1090" i="1"/>
  <c r="H1082" i="1"/>
  <c r="H1074" i="1"/>
  <c r="H1066" i="1"/>
  <c r="H1058" i="1"/>
  <c r="H1050" i="1"/>
  <c r="H1042" i="1"/>
  <c r="H1157" i="1"/>
  <c r="H1134" i="1"/>
  <c r="H1122" i="1"/>
  <c r="H1095" i="1"/>
  <c r="H1087" i="1"/>
  <c r="H1079" i="1"/>
  <c r="H1071" i="1"/>
  <c r="H1063" i="1"/>
  <c r="H1055" i="1"/>
  <c r="H1047" i="1"/>
  <c r="H1128" i="1"/>
  <c r="H1104" i="1"/>
  <c r="H1100" i="1"/>
  <c r="H1092" i="1"/>
  <c r="H1084" i="1"/>
  <c r="H1076" i="1"/>
  <c r="H1068" i="1"/>
  <c r="H1060" i="1"/>
  <c r="H1052" i="1"/>
  <c r="H1044" i="1"/>
  <c r="H1188" i="1"/>
  <c r="H1130" i="1"/>
  <c r="H1097" i="1"/>
  <c r="H1089" i="1"/>
  <c r="H1049" i="1"/>
  <c r="H1041" i="1"/>
  <c r="H1033" i="1"/>
  <c r="H1025" i="1"/>
  <c r="H1017" i="1"/>
  <c r="H1009" i="1"/>
  <c r="H1001" i="1"/>
  <c r="H993" i="1"/>
  <c r="H985" i="1"/>
  <c r="H977" i="1"/>
  <c r="H1038" i="1"/>
  <c r="H1030" i="1"/>
  <c r="H1022" i="1"/>
  <c r="H1014" i="1"/>
  <c r="H1006" i="1"/>
  <c r="H998" i="1"/>
  <c r="H990" i="1"/>
  <c r="H982" i="1"/>
  <c r="H1065" i="1"/>
  <c r="H1035" i="1"/>
  <c r="H1027" i="1"/>
  <c r="H1019" i="1"/>
  <c r="H1011" i="1"/>
  <c r="H1003" i="1"/>
  <c r="H995" i="1"/>
  <c r="H987" i="1"/>
  <c r="H979" i="1"/>
  <c r="H1040" i="1"/>
  <c r="H1032" i="1"/>
  <c r="H1024" i="1"/>
  <c r="H1016" i="1"/>
  <c r="H1008" i="1"/>
  <c r="H1000" i="1"/>
  <c r="H992" i="1"/>
  <c r="H984" i="1"/>
  <c r="H976" i="1"/>
  <c r="H1081" i="1"/>
  <c r="H1037" i="1"/>
  <c r="H1029" i="1"/>
  <c r="H1021" i="1"/>
  <c r="H1013" i="1"/>
  <c r="H1005" i="1"/>
  <c r="H997" i="1"/>
  <c r="H989" i="1"/>
  <c r="H981" i="1"/>
  <c r="H1057" i="1"/>
  <c r="H1034" i="1"/>
  <c r="H1026" i="1"/>
  <c r="H1018" i="1"/>
  <c r="H1010" i="1"/>
  <c r="H1002" i="1"/>
  <c r="H994" i="1"/>
  <c r="H986" i="1"/>
  <c r="H978" i="1"/>
  <c r="H1039" i="1"/>
  <c r="H1031" i="1"/>
  <c r="H1023" i="1"/>
  <c r="H1015" i="1"/>
  <c r="H1007" i="1"/>
  <c r="H999" i="1"/>
  <c r="H991" i="1"/>
  <c r="H983" i="1"/>
  <c r="H975" i="1"/>
  <c r="H1012" i="1"/>
  <c r="H968" i="1"/>
  <c r="H960" i="1"/>
  <c r="H952" i="1"/>
  <c r="H944" i="1"/>
  <c r="H936" i="1"/>
  <c r="H928" i="1"/>
  <c r="H920" i="1"/>
  <c r="H912" i="1"/>
  <c r="H904" i="1"/>
  <c r="H896" i="1"/>
  <c r="H888" i="1"/>
  <c r="H880" i="1"/>
  <c r="H872" i="1"/>
  <c r="H864" i="1"/>
  <c r="H856" i="1"/>
  <c r="H1073" i="1"/>
  <c r="H988" i="1"/>
  <c r="H973" i="1"/>
  <c r="H965" i="1"/>
  <c r="H957" i="1"/>
  <c r="H949" i="1"/>
  <c r="H941" i="1"/>
  <c r="H933" i="1"/>
  <c r="H925" i="1"/>
  <c r="H917" i="1"/>
  <c r="H909" i="1"/>
  <c r="H901" i="1"/>
  <c r="H893" i="1"/>
  <c r="H885" i="1"/>
  <c r="H877" i="1"/>
  <c r="H869" i="1"/>
  <c r="H861" i="1"/>
  <c r="H853" i="1"/>
  <c r="H845" i="1"/>
  <c r="H1028" i="1"/>
  <c r="H970" i="1"/>
  <c r="H962" i="1"/>
  <c r="H954" i="1"/>
  <c r="H946" i="1"/>
  <c r="H938" i="1"/>
  <c r="H930" i="1"/>
  <c r="H922" i="1"/>
  <c r="H914" i="1"/>
  <c r="H906" i="1"/>
  <c r="H898" i="1"/>
  <c r="H890" i="1"/>
  <c r="H882" i="1"/>
  <c r="H874" i="1"/>
  <c r="H866" i="1"/>
  <c r="H858" i="1"/>
  <c r="H850" i="1"/>
  <c r="H842" i="1"/>
  <c r="H1004" i="1"/>
  <c r="H967" i="1"/>
  <c r="H959" i="1"/>
  <c r="H951" i="1"/>
  <c r="H943" i="1"/>
  <c r="H935" i="1"/>
  <c r="H927" i="1"/>
  <c r="H919" i="1"/>
  <c r="H911" i="1"/>
  <c r="H903" i="1"/>
  <c r="H895" i="1"/>
  <c r="H887" i="1"/>
  <c r="H879" i="1"/>
  <c r="H871" i="1"/>
  <c r="H863" i="1"/>
  <c r="H855" i="1"/>
  <c r="H847" i="1"/>
  <c r="H980" i="1"/>
  <c r="H972" i="1"/>
  <c r="H964" i="1"/>
  <c r="H956" i="1"/>
  <c r="H948" i="1"/>
  <c r="H940" i="1"/>
  <c r="H932" i="1"/>
  <c r="H924" i="1"/>
  <c r="H916" i="1"/>
  <c r="H908" i="1"/>
  <c r="H900" i="1"/>
  <c r="H892" i="1"/>
  <c r="H884" i="1"/>
  <c r="H876" i="1"/>
  <c r="H868" i="1"/>
  <c r="H860" i="1"/>
  <c r="H1020" i="1"/>
  <c r="H969" i="1"/>
  <c r="H961" i="1"/>
  <c r="H953" i="1"/>
  <c r="H945" i="1"/>
  <c r="H937" i="1"/>
  <c r="H929" i="1"/>
  <c r="H921" i="1"/>
  <c r="H913" i="1"/>
  <c r="H905" i="1"/>
  <c r="H897" i="1"/>
  <c r="H889" i="1"/>
  <c r="H881" i="1"/>
  <c r="H873" i="1"/>
  <c r="H865" i="1"/>
  <c r="H857" i="1"/>
  <c r="H849" i="1"/>
  <c r="H841" i="1"/>
  <c r="H996" i="1"/>
  <c r="H974" i="1"/>
  <c r="H966" i="1"/>
  <c r="H958" i="1"/>
  <c r="H950" i="1"/>
  <c r="H942" i="1"/>
  <c r="H934" i="1"/>
  <c r="H926" i="1"/>
  <c r="H918" i="1"/>
  <c r="H910" i="1"/>
  <c r="H902" i="1"/>
  <c r="H894" i="1"/>
  <c r="H886" i="1"/>
  <c r="H878" i="1"/>
  <c r="H870" i="1"/>
  <c r="H862" i="1"/>
  <c r="H854" i="1"/>
  <c r="H846" i="1"/>
  <c r="H1036" i="1"/>
  <c r="H915" i="1"/>
  <c r="H835" i="1"/>
  <c r="H827" i="1"/>
  <c r="H819" i="1"/>
  <c r="H811" i="1"/>
  <c r="H803" i="1"/>
  <c r="H795" i="1"/>
  <c r="H787" i="1"/>
  <c r="H779" i="1"/>
  <c r="H771" i="1"/>
  <c r="H763" i="1"/>
  <c r="H755" i="1"/>
  <c r="H747" i="1"/>
  <c r="H739" i="1"/>
  <c r="H731" i="1"/>
  <c r="H723" i="1"/>
  <c r="H955" i="1"/>
  <c r="H891" i="1"/>
  <c r="H851" i="1"/>
  <c r="H840" i="1"/>
  <c r="H832" i="1"/>
  <c r="H824" i="1"/>
  <c r="H816" i="1"/>
  <c r="H808" i="1"/>
  <c r="H800" i="1"/>
  <c r="H792" i="1"/>
  <c r="H784" i="1"/>
  <c r="H776" i="1"/>
  <c r="H768" i="1"/>
  <c r="H760" i="1"/>
  <c r="H752" i="1"/>
  <c r="H744" i="1"/>
  <c r="H736" i="1"/>
  <c r="H728" i="1"/>
  <c r="H720" i="1"/>
  <c r="H931" i="1"/>
  <c r="H867" i="1"/>
  <c r="H848" i="1"/>
  <c r="H837" i="1"/>
  <c r="H829" i="1"/>
  <c r="H821" i="1"/>
  <c r="H813" i="1"/>
  <c r="H805" i="1"/>
  <c r="H797" i="1"/>
  <c r="H789" i="1"/>
  <c r="H781" i="1"/>
  <c r="H773" i="1"/>
  <c r="H765" i="1"/>
  <c r="H757" i="1"/>
  <c r="H749" i="1"/>
  <c r="H741" i="1"/>
  <c r="H733" i="1"/>
  <c r="H725" i="1"/>
  <c r="H971" i="1"/>
  <c r="H907" i="1"/>
  <c r="H834" i="1"/>
  <c r="H826" i="1"/>
  <c r="H818" i="1"/>
  <c r="H810" i="1"/>
  <c r="H802" i="1"/>
  <c r="H794" i="1"/>
  <c r="H786" i="1"/>
  <c r="H778" i="1"/>
  <c r="H770" i="1"/>
  <c r="H762" i="1"/>
  <c r="H754" i="1"/>
  <c r="H746" i="1"/>
  <c r="H738" i="1"/>
  <c r="H947" i="1"/>
  <c r="H883" i="1"/>
  <c r="H852" i="1"/>
  <c r="H839" i="1"/>
  <c r="H831" i="1"/>
  <c r="H823" i="1"/>
  <c r="H815" i="1"/>
  <c r="H807" i="1"/>
  <c r="H799" i="1"/>
  <c r="H791" i="1"/>
  <c r="H783" i="1"/>
  <c r="H775" i="1"/>
  <c r="H767" i="1"/>
  <c r="H759" i="1"/>
  <c r="H751" i="1"/>
  <c r="H743" i="1"/>
  <c r="H735" i="1"/>
  <c r="H727" i="1"/>
  <c r="H923" i="1"/>
  <c r="H859" i="1"/>
  <c r="H843" i="1"/>
  <c r="H836" i="1"/>
  <c r="H828" i="1"/>
  <c r="H820" i="1"/>
  <c r="H812" i="1"/>
  <c r="H804" i="1"/>
  <c r="H796" i="1"/>
  <c r="H788" i="1"/>
  <c r="H780" i="1"/>
  <c r="H772" i="1"/>
  <c r="H764" i="1"/>
  <c r="H756" i="1"/>
  <c r="H748" i="1"/>
  <c r="H740" i="1"/>
  <c r="H732" i="1"/>
  <c r="H724" i="1"/>
  <c r="H963" i="1"/>
  <c r="H899" i="1"/>
  <c r="H844" i="1"/>
  <c r="H833" i="1"/>
  <c r="H825" i="1"/>
  <c r="H817" i="1"/>
  <c r="H809" i="1"/>
  <c r="H801" i="1"/>
  <c r="H793" i="1"/>
  <c r="H785" i="1"/>
  <c r="H777" i="1"/>
  <c r="H769" i="1"/>
  <c r="H761" i="1"/>
  <c r="H753" i="1"/>
  <c r="H745" i="1"/>
  <c r="H737" i="1"/>
  <c r="H729" i="1"/>
  <c r="H721" i="1"/>
  <c r="H806" i="1"/>
  <c r="H742" i="1"/>
  <c r="H726" i="1"/>
  <c r="H711" i="1"/>
  <c r="H703" i="1"/>
  <c r="H695" i="1"/>
  <c r="H687" i="1"/>
  <c r="H679" i="1"/>
  <c r="H671" i="1"/>
  <c r="H663" i="1"/>
  <c r="H655" i="1"/>
  <c r="H782" i="1"/>
  <c r="H716" i="1"/>
  <c r="H708" i="1"/>
  <c r="H700" i="1"/>
  <c r="H692" i="1"/>
  <c r="H684" i="1"/>
  <c r="H676" i="1"/>
  <c r="H668" i="1"/>
  <c r="H660" i="1"/>
  <c r="H652" i="1"/>
  <c r="H644" i="1"/>
  <c r="H636" i="1"/>
  <c r="H628" i="1"/>
  <c r="H620" i="1"/>
  <c r="H612" i="1"/>
  <c r="H604" i="1"/>
  <c r="H939" i="1"/>
  <c r="H822" i="1"/>
  <c r="H758" i="1"/>
  <c r="H713" i="1"/>
  <c r="H705" i="1"/>
  <c r="H697" i="1"/>
  <c r="H689" i="1"/>
  <c r="H681" i="1"/>
  <c r="H673" i="1"/>
  <c r="H665" i="1"/>
  <c r="H657" i="1"/>
  <c r="H649" i="1"/>
  <c r="H641" i="1"/>
  <c r="H633" i="1"/>
  <c r="H625" i="1"/>
  <c r="H617" i="1"/>
  <c r="H609" i="1"/>
  <c r="H601" i="1"/>
  <c r="H798" i="1"/>
  <c r="H734" i="1"/>
  <c r="H722" i="1"/>
  <c r="H710" i="1"/>
  <c r="H702" i="1"/>
  <c r="H694" i="1"/>
  <c r="H686" i="1"/>
  <c r="H678" i="1"/>
  <c r="H670" i="1"/>
  <c r="H662" i="1"/>
  <c r="H654" i="1"/>
  <c r="H646" i="1"/>
  <c r="H838" i="1"/>
  <c r="H774" i="1"/>
  <c r="H718" i="1"/>
  <c r="H715" i="1"/>
  <c r="H707" i="1"/>
  <c r="H699" i="1"/>
  <c r="H691" i="1"/>
  <c r="H683" i="1"/>
  <c r="H675" i="1"/>
  <c r="H667" i="1"/>
  <c r="H659" i="1"/>
  <c r="H651" i="1"/>
  <c r="H643" i="1"/>
  <c r="H635" i="1"/>
  <c r="H627" i="1"/>
  <c r="H619" i="1"/>
  <c r="H875" i="1"/>
  <c r="H814" i="1"/>
  <c r="H750" i="1"/>
  <c r="H730" i="1"/>
  <c r="H712" i="1"/>
  <c r="H704" i="1"/>
  <c r="H696" i="1"/>
  <c r="H688" i="1"/>
  <c r="H680" i="1"/>
  <c r="H672" i="1"/>
  <c r="H664" i="1"/>
  <c r="H656" i="1"/>
  <c r="H648" i="1"/>
  <c r="H640" i="1"/>
  <c r="H632" i="1"/>
  <c r="H624" i="1"/>
  <c r="H616" i="1"/>
  <c r="H608" i="1"/>
  <c r="H790" i="1"/>
  <c r="H717" i="1"/>
  <c r="H709" i="1"/>
  <c r="H701" i="1"/>
  <c r="H693" i="1"/>
  <c r="H685" i="1"/>
  <c r="H677" i="1"/>
  <c r="H669" i="1"/>
  <c r="H661" i="1"/>
  <c r="H653" i="1"/>
  <c r="H645" i="1"/>
  <c r="H637" i="1"/>
  <c r="H629" i="1"/>
  <c r="H621" i="1"/>
  <c r="H613" i="1"/>
  <c r="H605" i="1"/>
  <c r="H597" i="1"/>
  <c r="H714" i="1"/>
  <c r="H650" i="1"/>
  <c r="H647" i="1"/>
  <c r="H611" i="1"/>
  <c r="H599" i="1"/>
  <c r="H588" i="1"/>
  <c r="H580" i="1"/>
  <c r="H572" i="1"/>
  <c r="H564" i="1"/>
  <c r="H556" i="1"/>
  <c r="H548" i="1"/>
  <c r="H540" i="1"/>
  <c r="H532" i="1"/>
  <c r="H766" i="1"/>
  <c r="H690" i="1"/>
  <c r="H638" i="1"/>
  <c r="H610" i="1"/>
  <c r="H593" i="1"/>
  <c r="H585" i="1"/>
  <c r="H577" i="1"/>
  <c r="H569" i="1"/>
  <c r="H561" i="1"/>
  <c r="H553" i="1"/>
  <c r="H545" i="1"/>
  <c r="H537" i="1"/>
  <c r="H529" i="1"/>
  <c r="H521" i="1"/>
  <c r="H513" i="1"/>
  <c r="H505" i="1"/>
  <c r="H497" i="1"/>
  <c r="H489" i="1"/>
  <c r="H481" i="1"/>
  <c r="H473" i="1"/>
  <c r="H666" i="1"/>
  <c r="H639" i="1"/>
  <c r="H630" i="1"/>
  <c r="H615" i="1"/>
  <c r="H600" i="1"/>
  <c r="H590" i="1"/>
  <c r="H582" i="1"/>
  <c r="H574" i="1"/>
  <c r="H566" i="1"/>
  <c r="H558" i="1"/>
  <c r="H550" i="1"/>
  <c r="H542" i="1"/>
  <c r="H534" i="1"/>
  <c r="H526" i="1"/>
  <c r="H518" i="1"/>
  <c r="H510" i="1"/>
  <c r="H502" i="1"/>
  <c r="H494" i="1"/>
  <c r="H706" i="1"/>
  <c r="H631" i="1"/>
  <c r="H622" i="1"/>
  <c r="H614" i="1"/>
  <c r="H596" i="1"/>
  <c r="H595" i="1"/>
  <c r="H587" i="1"/>
  <c r="H579" i="1"/>
  <c r="H571" i="1"/>
  <c r="H563" i="1"/>
  <c r="H555" i="1"/>
  <c r="H547" i="1"/>
  <c r="H539" i="1"/>
  <c r="H531" i="1"/>
  <c r="H682" i="1"/>
  <c r="H642" i="1"/>
  <c r="H623" i="1"/>
  <c r="H603" i="1"/>
  <c r="H592" i="1"/>
  <c r="H584" i="1"/>
  <c r="H576" i="1"/>
  <c r="H568" i="1"/>
  <c r="H560" i="1"/>
  <c r="H552" i="1"/>
  <c r="H544" i="1"/>
  <c r="H536" i="1"/>
  <c r="H528" i="1"/>
  <c r="H520" i="1"/>
  <c r="H512" i="1"/>
  <c r="H504" i="1"/>
  <c r="H496" i="1"/>
  <c r="H719" i="1"/>
  <c r="H658" i="1"/>
  <c r="H634" i="1"/>
  <c r="H589" i="1"/>
  <c r="H581" i="1"/>
  <c r="H573" i="1"/>
  <c r="H565" i="1"/>
  <c r="H557" i="1"/>
  <c r="H549" i="1"/>
  <c r="H541" i="1"/>
  <c r="H533" i="1"/>
  <c r="H525" i="1"/>
  <c r="H517" i="1"/>
  <c r="H509" i="1"/>
  <c r="H501" i="1"/>
  <c r="H493" i="1"/>
  <c r="H485" i="1"/>
  <c r="H477" i="1"/>
  <c r="H830" i="1"/>
  <c r="H698" i="1"/>
  <c r="H626" i="1"/>
  <c r="H607" i="1"/>
  <c r="H602" i="1"/>
  <c r="H598" i="1"/>
  <c r="H594" i="1"/>
  <c r="H586" i="1"/>
  <c r="H578" i="1"/>
  <c r="H570" i="1"/>
  <c r="H562" i="1"/>
  <c r="H554" i="1"/>
  <c r="H546" i="1"/>
  <c r="H538" i="1"/>
  <c r="H530" i="1"/>
  <c r="H522" i="1"/>
  <c r="H514" i="1"/>
  <c r="H506" i="1"/>
  <c r="H498" i="1"/>
  <c r="H674" i="1"/>
  <c r="H575" i="1"/>
  <c r="H527" i="1"/>
  <c r="H503" i="1"/>
  <c r="H478" i="1"/>
  <c r="H470" i="1"/>
  <c r="H462" i="1"/>
  <c r="H454" i="1"/>
  <c r="H446" i="1"/>
  <c r="H618" i="1"/>
  <c r="H551" i="1"/>
  <c r="H495" i="1"/>
  <c r="H491" i="1"/>
  <c r="H487" i="1"/>
  <c r="H483" i="1"/>
  <c r="H474" i="1"/>
  <c r="H467" i="1"/>
  <c r="H459" i="1"/>
  <c r="H451" i="1"/>
  <c r="H443" i="1"/>
  <c r="H591" i="1"/>
  <c r="H523" i="1"/>
  <c r="H479" i="1"/>
  <c r="H472" i="1"/>
  <c r="H464" i="1"/>
  <c r="H456" i="1"/>
  <c r="H448" i="1"/>
  <c r="H567" i="1"/>
  <c r="H524" i="1"/>
  <c r="H515" i="1"/>
  <c r="H484" i="1"/>
  <c r="H475" i="1"/>
  <c r="H469" i="1"/>
  <c r="H461" i="1"/>
  <c r="H453" i="1"/>
  <c r="H445" i="1"/>
  <c r="H543" i="1"/>
  <c r="H516" i="1"/>
  <c r="H507" i="1"/>
  <c r="H480" i="1"/>
  <c r="H466" i="1"/>
  <c r="H458" i="1"/>
  <c r="H450" i="1"/>
  <c r="H442" i="1"/>
  <c r="H559" i="1"/>
  <c r="H519" i="1"/>
  <c r="H500" i="1"/>
  <c r="H492" i="1"/>
  <c r="H486" i="1"/>
  <c r="H468" i="1"/>
  <c r="H460" i="1"/>
  <c r="H452" i="1"/>
  <c r="H444" i="1"/>
  <c r="H606" i="1"/>
  <c r="H535" i="1"/>
  <c r="H511" i="1"/>
  <c r="H482" i="1"/>
  <c r="H465" i="1"/>
  <c r="H457" i="1"/>
  <c r="H449" i="1"/>
  <c r="H436" i="1"/>
  <c r="H428" i="1"/>
  <c r="H420" i="1"/>
  <c r="H412" i="1"/>
  <c r="H404" i="1"/>
  <c r="H396" i="1"/>
  <c r="H388" i="1"/>
  <c r="H380" i="1"/>
  <c r="H372" i="1"/>
  <c r="H364" i="1"/>
  <c r="H356" i="1"/>
  <c r="H348" i="1"/>
  <c r="H340" i="1"/>
  <c r="H332" i="1"/>
  <c r="H324" i="1"/>
  <c r="H316" i="1"/>
  <c r="H308" i="1"/>
  <c r="H471" i="1"/>
  <c r="H441" i="1"/>
  <c r="H433" i="1"/>
  <c r="H425" i="1"/>
  <c r="H417" i="1"/>
  <c r="H409" i="1"/>
  <c r="H401" i="1"/>
  <c r="H393" i="1"/>
  <c r="H385" i="1"/>
  <c r="H377" i="1"/>
  <c r="H369" i="1"/>
  <c r="H361" i="1"/>
  <c r="H353" i="1"/>
  <c r="H345" i="1"/>
  <c r="H337" i="1"/>
  <c r="H329" i="1"/>
  <c r="H321" i="1"/>
  <c r="H313" i="1"/>
  <c r="H488" i="1"/>
  <c r="H447" i="1"/>
  <c r="H438" i="1"/>
  <c r="H430" i="1"/>
  <c r="H422" i="1"/>
  <c r="H414" i="1"/>
  <c r="H406" i="1"/>
  <c r="H398" i="1"/>
  <c r="H390" i="1"/>
  <c r="H382" i="1"/>
  <c r="H374" i="1"/>
  <c r="H366" i="1"/>
  <c r="H358" i="1"/>
  <c r="H350" i="1"/>
  <c r="H342" i="1"/>
  <c r="H334" i="1"/>
  <c r="H326" i="1"/>
  <c r="H318" i="1"/>
  <c r="H310" i="1"/>
  <c r="H583" i="1"/>
  <c r="H435" i="1"/>
  <c r="H427" i="1"/>
  <c r="H419" i="1"/>
  <c r="H411" i="1"/>
  <c r="H403" i="1"/>
  <c r="H395" i="1"/>
  <c r="H387" i="1"/>
  <c r="H379" i="1"/>
  <c r="H371" i="1"/>
  <c r="H363" i="1"/>
  <c r="H355" i="1"/>
  <c r="H347" i="1"/>
  <c r="H339" i="1"/>
  <c r="H331" i="1"/>
  <c r="H323" i="1"/>
  <c r="H315" i="1"/>
  <c r="H463" i="1"/>
  <c r="H440" i="1"/>
  <c r="H432" i="1"/>
  <c r="H424" i="1"/>
  <c r="H416" i="1"/>
  <c r="H408" i="1"/>
  <c r="H400" i="1"/>
  <c r="H392" i="1"/>
  <c r="H384" i="1"/>
  <c r="H376" i="1"/>
  <c r="H368" i="1"/>
  <c r="H360" i="1"/>
  <c r="H352" i="1"/>
  <c r="H344" i="1"/>
  <c r="H336" i="1"/>
  <c r="H328" i="1"/>
  <c r="H320" i="1"/>
  <c r="H508" i="1"/>
  <c r="H499" i="1"/>
  <c r="H437" i="1"/>
  <c r="H429" i="1"/>
  <c r="H421" i="1"/>
  <c r="H413" i="1"/>
  <c r="H405" i="1"/>
  <c r="H397" i="1"/>
  <c r="H389" i="1"/>
  <c r="H381" i="1"/>
  <c r="H373" i="1"/>
  <c r="H365" i="1"/>
  <c r="H357" i="1"/>
  <c r="H349" i="1"/>
  <c r="H341" i="1"/>
  <c r="H333" i="1"/>
  <c r="H325" i="1"/>
  <c r="H317" i="1"/>
  <c r="H309" i="1"/>
  <c r="H434" i="1"/>
  <c r="H426" i="1"/>
  <c r="H418" i="1"/>
  <c r="H410" i="1"/>
  <c r="H402" i="1"/>
  <c r="H394" i="1"/>
  <c r="H386" i="1"/>
  <c r="H378" i="1"/>
  <c r="H370" i="1"/>
  <c r="H362" i="1"/>
  <c r="H354" i="1"/>
  <c r="H346" i="1"/>
  <c r="H338" i="1"/>
  <c r="H330" i="1"/>
  <c r="H322" i="1"/>
  <c r="H314" i="1"/>
  <c r="H476" i="1"/>
  <c r="H399" i="1"/>
  <c r="H335" i="1"/>
  <c r="H307" i="1"/>
  <c r="H299" i="1"/>
  <c r="H291" i="1"/>
  <c r="H283" i="1"/>
  <c r="H275" i="1"/>
  <c r="H267" i="1"/>
  <c r="H259" i="1"/>
  <c r="H251" i="1"/>
  <c r="H243" i="1"/>
  <c r="H235" i="1"/>
  <c r="H227" i="1"/>
  <c r="H219" i="1"/>
  <c r="H211" i="1"/>
  <c r="H203" i="1"/>
  <c r="H195" i="1"/>
  <c r="H187" i="1"/>
  <c r="H439" i="1"/>
  <c r="H375" i="1"/>
  <c r="H304" i="1"/>
  <c r="H296" i="1"/>
  <c r="H288" i="1"/>
  <c r="H280" i="1"/>
  <c r="H272" i="1"/>
  <c r="H264" i="1"/>
  <c r="H256" i="1"/>
  <c r="H248" i="1"/>
  <c r="H240" i="1"/>
  <c r="H232" i="1"/>
  <c r="H415" i="1"/>
  <c r="H351" i="1"/>
  <c r="H311" i="1"/>
  <c r="H301" i="1"/>
  <c r="H293" i="1"/>
  <c r="H285" i="1"/>
  <c r="H277" i="1"/>
  <c r="H269" i="1"/>
  <c r="H261" i="1"/>
  <c r="H253" i="1"/>
  <c r="H245" i="1"/>
  <c r="H237" i="1"/>
  <c r="H229" i="1"/>
  <c r="H221" i="1"/>
  <c r="H213" i="1"/>
  <c r="H205" i="1"/>
  <c r="H197" i="1"/>
  <c r="H189" i="1"/>
  <c r="H391" i="1"/>
  <c r="H327" i="1"/>
  <c r="H306" i="1"/>
  <c r="H298" i="1"/>
  <c r="H290" i="1"/>
  <c r="H282" i="1"/>
  <c r="H274" i="1"/>
  <c r="H266" i="1"/>
  <c r="H258" i="1"/>
  <c r="H250" i="1"/>
  <c r="H242" i="1"/>
  <c r="H234" i="1"/>
  <c r="H431" i="1"/>
  <c r="H367" i="1"/>
  <c r="H303" i="1"/>
  <c r="H295" i="1"/>
  <c r="H287" i="1"/>
  <c r="H279" i="1"/>
  <c r="H271" i="1"/>
  <c r="H263" i="1"/>
  <c r="H255" i="1"/>
  <c r="H247" i="1"/>
  <c r="H239" i="1"/>
  <c r="H231" i="1"/>
  <c r="H223" i="1"/>
  <c r="H215" i="1"/>
  <c r="H207" i="1"/>
  <c r="H199" i="1"/>
  <c r="H191" i="1"/>
  <c r="H490" i="1"/>
  <c r="H407" i="1"/>
  <c r="H343" i="1"/>
  <c r="H312" i="1"/>
  <c r="H300" i="1"/>
  <c r="H292" i="1"/>
  <c r="H284" i="1"/>
  <c r="H276" i="1"/>
  <c r="H268" i="1"/>
  <c r="H260" i="1"/>
  <c r="H252" i="1"/>
  <c r="H244" i="1"/>
  <c r="H236" i="1"/>
  <c r="H228" i="1"/>
  <c r="H220" i="1"/>
  <c r="H212" i="1"/>
  <c r="H204" i="1"/>
  <c r="H196" i="1"/>
  <c r="H188" i="1"/>
  <c r="H294" i="1"/>
  <c r="H262" i="1"/>
  <c r="H226" i="1"/>
  <c r="H210" i="1"/>
  <c r="H194" i="1"/>
  <c r="H180" i="1"/>
  <c r="H172" i="1"/>
  <c r="H164" i="1"/>
  <c r="H156" i="1"/>
  <c r="H148" i="1"/>
  <c r="H140" i="1"/>
  <c r="H132" i="1"/>
  <c r="H124" i="1"/>
  <c r="H116" i="1"/>
  <c r="H108" i="1"/>
  <c r="H100" i="1"/>
  <c r="H92" i="1"/>
  <c r="H455" i="1"/>
  <c r="H297" i="1"/>
  <c r="H265" i="1"/>
  <c r="H225" i="1"/>
  <c r="H209" i="1"/>
  <c r="H193" i="1"/>
  <c r="H184" i="1"/>
  <c r="H177" i="1"/>
  <c r="H169" i="1"/>
  <c r="H161" i="1"/>
  <c r="H153" i="1"/>
  <c r="H145" i="1"/>
  <c r="H137" i="1"/>
  <c r="H129" i="1"/>
  <c r="H121" i="1"/>
  <c r="H113" i="1"/>
  <c r="H105" i="1"/>
  <c r="H97" i="1"/>
  <c r="H89" i="1"/>
  <c r="H81" i="1"/>
  <c r="H302" i="1"/>
  <c r="H270" i="1"/>
  <c r="H238" i="1"/>
  <c r="H230" i="1"/>
  <c r="H214" i="1"/>
  <c r="H198" i="1"/>
  <c r="H182" i="1"/>
  <c r="H174" i="1"/>
  <c r="H166" i="1"/>
  <c r="H158" i="1"/>
  <c r="H150" i="1"/>
  <c r="H142" i="1"/>
  <c r="H134" i="1"/>
  <c r="H126" i="1"/>
  <c r="H118" i="1"/>
  <c r="H110" i="1"/>
  <c r="H102" i="1"/>
  <c r="H94" i="1"/>
  <c r="H86" i="1"/>
  <c r="H78" i="1"/>
  <c r="H319" i="1"/>
  <c r="H305" i="1"/>
  <c r="H273" i="1"/>
  <c r="H241" i="1"/>
  <c r="H233" i="1"/>
  <c r="H224" i="1"/>
  <c r="H208" i="1"/>
  <c r="H192" i="1"/>
  <c r="H185" i="1"/>
  <c r="H179" i="1"/>
  <c r="H171" i="1"/>
  <c r="H163" i="1"/>
  <c r="H155" i="1"/>
  <c r="H147" i="1"/>
  <c r="H139" i="1"/>
  <c r="H131" i="1"/>
  <c r="H123" i="1"/>
  <c r="H115" i="1"/>
  <c r="H107" i="1"/>
  <c r="H99" i="1"/>
  <c r="H91" i="1"/>
  <c r="H83" i="1"/>
  <c r="H359" i="1"/>
  <c r="H278" i="1"/>
  <c r="H246" i="1"/>
  <c r="H218" i="1"/>
  <c r="H202" i="1"/>
  <c r="H186" i="1"/>
  <c r="H176" i="1"/>
  <c r="H168" i="1"/>
  <c r="H160" i="1"/>
  <c r="H152" i="1"/>
  <c r="H144" i="1"/>
  <c r="H136" i="1"/>
  <c r="H128" i="1"/>
  <c r="H120" i="1"/>
  <c r="H112" i="1"/>
  <c r="H104" i="1"/>
  <c r="H96" i="1"/>
  <c r="H383" i="1"/>
  <c r="H281" i="1"/>
  <c r="H249" i="1"/>
  <c r="H217" i="1"/>
  <c r="H201" i="1"/>
  <c r="H181" i="1"/>
  <c r="H173" i="1"/>
  <c r="H165" i="1"/>
  <c r="H157" i="1"/>
  <c r="H149" i="1"/>
  <c r="H141" i="1"/>
  <c r="H133" i="1"/>
  <c r="H125" i="1"/>
  <c r="H117" i="1"/>
  <c r="H109" i="1"/>
  <c r="H101" i="1"/>
  <c r="H93" i="1"/>
  <c r="H85" i="1"/>
  <c r="H423" i="1"/>
  <c r="H286" i="1"/>
  <c r="H254" i="1"/>
  <c r="H222" i="1"/>
  <c r="H206" i="1"/>
  <c r="H190" i="1"/>
  <c r="H178" i="1"/>
  <c r="H170" i="1"/>
  <c r="H162" i="1"/>
  <c r="H154" i="1"/>
  <c r="H146" i="1"/>
  <c r="H138" i="1"/>
  <c r="H130" i="1"/>
  <c r="H122" i="1"/>
  <c r="H114" i="1"/>
  <c r="H106" i="1"/>
  <c r="H98" i="1"/>
  <c r="H90" i="1"/>
  <c r="H82" i="1"/>
  <c r="P1502" i="1"/>
  <c r="P1494" i="1"/>
  <c r="P1486" i="1"/>
  <c r="P1499" i="1"/>
  <c r="P1491" i="1"/>
  <c r="P1483" i="1"/>
  <c r="P1504" i="1"/>
  <c r="P1496" i="1"/>
  <c r="P1488" i="1"/>
  <c r="P1501" i="1"/>
  <c r="P1493" i="1"/>
  <c r="P1485" i="1"/>
  <c r="P1498" i="1"/>
  <c r="P1490" i="1"/>
  <c r="P1482" i="1"/>
  <c r="P1500" i="1"/>
  <c r="P1492" i="1"/>
  <c r="P1484" i="1"/>
  <c r="P1495" i="1"/>
  <c r="P1505" i="1"/>
  <c r="P1479" i="1"/>
  <c r="P1471" i="1"/>
  <c r="P1463" i="1"/>
  <c r="P1503" i="1"/>
  <c r="P1476" i="1"/>
  <c r="P1468" i="1"/>
  <c r="P1460" i="1"/>
  <c r="P1481" i="1"/>
  <c r="P1478" i="1"/>
  <c r="P1470" i="1"/>
  <c r="P1487" i="1"/>
  <c r="P1480" i="1"/>
  <c r="P1472" i="1"/>
  <c r="P1464" i="1"/>
  <c r="P1456" i="1"/>
  <c r="P1469" i="1"/>
  <c r="P1466" i="1"/>
  <c r="P1462" i="1"/>
  <c r="P1474" i="1"/>
  <c r="P1458" i="1"/>
  <c r="P1451" i="1"/>
  <c r="P1443" i="1"/>
  <c r="P1473" i="1"/>
  <c r="P1454" i="1"/>
  <c r="P1448" i="1"/>
  <c r="P1465" i="1"/>
  <c r="P1459" i="1"/>
  <c r="P1453" i="1"/>
  <c r="P1497" i="1"/>
  <c r="P1477" i="1"/>
  <c r="P1467" i="1"/>
  <c r="P1455" i="1"/>
  <c r="P1450" i="1"/>
  <c r="P1442" i="1"/>
  <c r="P1461" i="1"/>
  <c r="P1452" i="1"/>
  <c r="P1444" i="1"/>
  <c r="P1475" i="1"/>
  <c r="P1430" i="1"/>
  <c r="P1422" i="1"/>
  <c r="P1489" i="1"/>
  <c r="P1446" i="1"/>
  <c r="P1441" i="1"/>
  <c r="P1438" i="1"/>
  <c r="P1435" i="1"/>
  <c r="P1427" i="1"/>
  <c r="P1419" i="1"/>
  <c r="P1445" i="1"/>
  <c r="P1432" i="1"/>
  <c r="P1424" i="1"/>
  <c r="P1439" i="1"/>
  <c r="P1429" i="1"/>
  <c r="P1421" i="1"/>
  <c r="P1449" i="1"/>
  <c r="P1434" i="1"/>
  <c r="P1426" i="1"/>
  <c r="P1457" i="1"/>
  <c r="P1440" i="1"/>
  <c r="P1415" i="1"/>
  <c r="P1413" i="1"/>
  <c r="P1405" i="1"/>
  <c r="P1397" i="1"/>
  <c r="P1437" i="1"/>
  <c r="P1431" i="1"/>
  <c r="P1420" i="1"/>
  <c r="P1410" i="1"/>
  <c r="P1402" i="1"/>
  <c r="P1394" i="1"/>
  <c r="P1423" i="1"/>
  <c r="P1416" i="1"/>
  <c r="P1407" i="1"/>
  <c r="P1399" i="1"/>
  <c r="P1412" i="1"/>
  <c r="P1404" i="1"/>
  <c r="P1396" i="1"/>
  <c r="P1447" i="1"/>
  <c r="P1433" i="1"/>
  <c r="P1417" i="1"/>
  <c r="P1409" i="1"/>
  <c r="P1401" i="1"/>
  <c r="P1428" i="1"/>
  <c r="P1403" i="1"/>
  <c r="P1388" i="1"/>
  <c r="P1380" i="1"/>
  <c r="P1372" i="1"/>
  <c r="P1393" i="1"/>
  <c r="P1385" i="1"/>
  <c r="P1377" i="1"/>
  <c r="P1436" i="1"/>
  <c r="P1406" i="1"/>
  <c r="P1390" i="1"/>
  <c r="P1382" i="1"/>
  <c r="P1374" i="1"/>
  <c r="P1414" i="1"/>
  <c r="P1398" i="1"/>
  <c r="P1395" i="1"/>
  <c r="P1387" i="1"/>
  <c r="P1379" i="1"/>
  <c r="P1418" i="1"/>
  <c r="P1392" i="1"/>
  <c r="P1384" i="1"/>
  <c r="P1376" i="1"/>
  <c r="P1391" i="1"/>
  <c r="P1373" i="1"/>
  <c r="P1369" i="1"/>
  <c r="P1361" i="1"/>
  <c r="P1353" i="1"/>
  <c r="P1345" i="1"/>
  <c r="P1337" i="1"/>
  <c r="P1329" i="1"/>
  <c r="P1321" i="1"/>
  <c r="P1375" i="1"/>
  <c r="P1363" i="1"/>
  <c r="P1355" i="1"/>
  <c r="P1347" i="1"/>
  <c r="P1339" i="1"/>
  <c r="P1331" i="1"/>
  <c r="P1323" i="1"/>
  <c r="P1315" i="1"/>
  <c r="P1400" i="1"/>
  <c r="P1386" i="1"/>
  <c r="P1368" i="1"/>
  <c r="P1360" i="1"/>
  <c r="P1352" i="1"/>
  <c r="P1344" i="1"/>
  <c r="P1336" i="1"/>
  <c r="P1328" i="1"/>
  <c r="P1425" i="1"/>
  <c r="P1383" i="1"/>
  <c r="P1381" i="1"/>
  <c r="P1371" i="1"/>
  <c r="P1346" i="1"/>
  <c r="P1342" i="1"/>
  <c r="P1340" i="1"/>
  <c r="P1354" i="1"/>
  <c r="P1350" i="1"/>
  <c r="P1348" i="1"/>
  <c r="P1325" i="1"/>
  <c r="P1314" i="1"/>
  <c r="P1310" i="1"/>
  <c r="P1302" i="1"/>
  <c r="P1294" i="1"/>
  <c r="P1286" i="1"/>
  <c r="P1362" i="1"/>
  <c r="P1358" i="1"/>
  <c r="P1356" i="1"/>
  <c r="P1411" i="1"/>
  <c r="P1370" i="1"/>
  <c r="P1366" i="1"/>
  <c r="P1364" i="1"/>
  <c r="P1341" i="1"/>
  <c r="P1335" i="1"/>
  <c r="P1320" i="1"/>
  <c r="P1312" i="1"/>
  <c r="P1304" i="1"/>
  <c r="P1296" i="1"/>
  <c r="P1288" i="1"/>
  <c r="P1389" i="1"/>
  <c r="P1349" i="1"/>
  <c r="P1343" i="1"/>
  <c r="P1408" i="1"/>
  <c r="P1351" i="1"/>
  <c r="P1333" i="1"/>
  <c r="P1332" i="1"/>
  <c r="P1334" i="1"/>
  <c r="P1297" i="1"/>
  <c r="P1293" i="1"/>
  <c r="P1284" i="1"/>
  <c r="P1283" i="1"/>
  <c r="P1276" i="1"/>
  <c r="P1268" i="1"/>
  <c r="P1260" i="1"/>
  <c r="P1252" i="1"/>
  <c r="P1244" i="1"/>
  <c r="P1378" i="1"/>
  <c r="P1367" i="1"/>
  <c r="P1365" i="1"/>
  <c r="P1324" i="1"/>
  <c r="P1322" i="1"/>
  <c r="P1311" i="1"/>
  <c r="P1303" i="1"/>
  <c r="P1289" i="1"/>
  <c r="P1281" i="1"/>
  <c r="P1278" i="1"/>
  <c r="P1270" i="1"/>
  <c r="P1262" i="1"/>
  <c r="P1254" i="1"/>
  <c r="P1246" i="1"/>
  <c r="P1238" i="1"/>
  <c r="P1338" i="1"/>
  <c r="P1326" i="1"/>
  <c r="P1313" i="1"/>
  <c r="P1308" i="1"/>
  <c r="P1299" i="1"/>
  <c r="P1290" i="1"/>
  <c r="P1275" i="1"/>
  <c r="P1359" i="1"/>
  <c r="P1357" i="1"/>
  <c r="P1327" i="1"/>
  <c r="P1309" i="1"/>
  <c r="P1295" i="1"/>
  <c r="P1319" i="1"/>
  <c r="P1263" i="1"/>
  <c r="P1259" i="1"/>
  <c r="P1245" i="1"/>
  <c r="P1231" i="1"/>
  <c r="P1223" i="1"/>
  <c r="P1317" i="1"/>
  <c r="P1305" i="1"/>
  <c r="P1292" i="1"/>
  <c r="P1291" i="1"/>
  <c r="P1282" i="1"/>
  <c r="P1264" i="1"/>
  <c r="P1250" i="1"/>
  <c r="P1241" i="1"/>
  <c r="P1236" i="1"/>
  <c r="P1228" i="1"/>
  <c r="P1306" i="1"/>
  <c r="P1285" i="1"/>
  <c r="P1277" i="1"/>
  <c r="P1273" i="1"/>
  <c r="P1271" i="1"/>
  <c r="P1269" i="1"/>
  <c r="P1255" i="1"/>
  <c r="P1251" i="1"/>
  <c r="P1237" i="1"/>
  <c r="P1233" i="1"/>
  <c r="P1225" i="1"/>
  <c r="P1217" i="1"/>
  <c r="P1307" i="1"/>
  <c r="P1298" i="1"/>
  <c r="P1279" i="1"/>
  <c r="P1265" i="1"/>
  <c r="P1256" i="1"/>
  <c r="P1242" i="1"/>
  <c r="P1230" i="1"/>
  <c r="P1300" i="1"/>
  <c r="P1261" i="1"/>
  <c r="P1247" i="1"/>
  <c r="P1243" i="1"/>
  <c r="P1235" i="1"/>
  <c r="P1227" i="1"/>
  <c r="P1287" i="1"/>
  <c r="P1267" i="1"/>
  <c r="P1229" i="1"/>
  <c r="P1220" i="1"/>
  <c r="P1211" i="1"/>
  <c r="P1203" i="1"/>
  <c r="P1195" i="1"/>
  <c r="P1187" i="1"/>
  <c r="P1179" i="1"/>
  <c r="P1258" i="1"/>
  <c r="P1249" i="1"/>
  <c r="P1240" i="1"/>
  <c r="P1216" i="1"/>
  <c r="P1208" i="1"/>
  <c r="P1200" i="1"/>
  <c r="P1192" i="1"/>
  <c r="P1184" i="1"/>
  <c r="P1176" i="1"/>
  <c r="P1330" i="1"/>
  <c r="P1232" i="1"/>
  <c r="P1221" i="1"/>
  <c r="P1213" i="1"/>
  <c r="P1205" i="1"/>
  <c r="P1197" i="1"/>
  <c r="P1189" i="1"/>
  <c r="P1181" i="1"/>
  <c r="P1316" i="1"/>
  <c r="P1253" i="1"/>
  <c r="P1226" i="1"/>
  <c r="P1222" i="1"/>
  <c r="P1210" i="1"/>
  <c r="P1202" i="1"/>
  <c r="P1194" i="1"/>
  <c r="P1186" i="1"/>
  <c r="P1178" i="1"/>
  <c r="P1280" i="1"/>
  <c r="P1215" i="1"/>
  <c r="P1207" i="1"/>
  <c r="P1199" i="1"/>
  <c r="P1191" i="1"/>
  <c r="P1183" i="1"/>
  <c r="P1301" i="1"/>
  <c r="P1274" i="1"/>
  <c r="P1224" i="1"/>
  <c r="P1218" i="1"/>
  <c r="P1201" i="1"/>
  <c r="P1182" i="1"/>
  <c r="P1170" i="1"/>
  <c r="P1162" i="1"/>
  <c r="P1154" i="1"/>
  <c r="P1146" i="1"/>
  <c r="P1138" i="1"/>
  <c r="P1266" i="1"/>
  <c r="P1248" i="1"/>
  <c r="P1212" i="1"/>
  <c r="P1193" i="1"/>
  <c r="P1175" i="1"/>
  <c r="P1167" i="1"/>
  <c r="P1159" i="1"/>
  <c r="P1151" i="1"/>
  <c r="P1143" i="1"/>
  <c r="P1135" i="1"/>
  <c r="P1127" i="1"/>
  <c r="P1272" i="1"/>
  <c r="P1239" i="1"/>
  <c r="P1219" i="1"/>
  <c r="P1204" i="1"/>
  <c r="P1185" i="1"/>
  <c r="P1172" i="1"/>
  <c r="P1164" i="1"/>
  <c r="P1156" i="1"/>
  <c r="P1148" i="1"/>
  <c r="P1140" i="1"/>
  <c r="P1196" i="1"/>
  <c r="P1177" i="1"/>
  <c r="P1169" i="1"/>
  <c r="P1161" i="1"/>
  <c r="P1153" i="1"/>
  <c r="P1145" i="1"/>
  <c r="P1137" i="1"/>
  <c r="P1129" i="1"/>
  <c r="P1214" i="1"/>
  <c r="P1188" i="1"/>
  <c r="P1174" i="1"/>
  <c r="P1166" i="1"/>
  <c r="P1158" i="1"/>
  <c r="P1150" i="1"/>
  <c r="P1142" i="1"/>
  <c r="P1257" i="1"/>
  <c r="P1234" i="1"/>
  <c r="P1206" i="1"/>
  <c r="P1180" i="1"/>
  <c r="P1171" i="1"/>
  <c r="P1163" i="1"/>
  <c r="P1155" i="1"/>
  <c r="P1147" i="1"/>
  <c r="P1139" i="1"/>
  <c r="P1131" i="1"/>
  <c r="P1318" i="1"/>
  <c r="P1198" i="1"/>
  <c r="P1168" i="1"/>
  <c r="P1160" i="1"/>
  <c r="P1152" i="1"/>
  <c r="P1144" i="1"/>
  <c r="P1136" i="1"/>
  <c r="P1165" i="1"/>
  <c r="P1134" i="1"/>
  <c r="P1118" i="1"/>
  <c r="P1110" i="1"/>
  <c r="P1102" i="1"/>
  <c r="P1209" i="1"/>
  <c r="P1141" i="1"/>
  <c r="P1133" i="1"/>
  <c r="P1128" i="1"/>
  <c r="P1123" i="1"/>
  <c r="P1115" i="1"/>
  <c r="P1107" i="1"/>
  <c r="P1190" i="1"/>
  <c r="P1124" i="1"/>
  <c r="P1120" i="1"/>
  <c r="P1112" i="1"/>
  <c r="P1157" i="1"/>
  <c r="P1132" i="1"/>
  <c r="P1117" i="1"/>
  <c r="P1109" i="1"/>
  <c r="P1101" i="1"/>
  <c r="P1173" i="1"/>
  <c r="P1126" i="1"/>
  <c r="P1119" i="1"/>
  <c r="P1111" i="1"/>
  <c r="P1149" i="1"/>
  <c r="P1116" i="1"/>
  <c r="P1108" i="1"/>
  <c r="P1121" i="1"/>
  <c r="P1100" i="1"/>
  <c r="P1094" i="1"/>
  <c r="P1086" i="1"/>
  <c r="P1078" i="1"/>
  <c r="P1070" i="1"/>
  <c r="P1062" i="1"/>
  <c r="P1054" i="1"/>
  <c r="P1046" i="1"/>
  <c r="P1114" i="1"/>
  <c r="P1104" i="1"/>
  <c r="P1099" i="1"/>
  <c r="P1091" i="1"/>
  <c r="P1083" i="1"/>
  <c r="P1075" i="1"/>
  <c r="P1067" i="1"/>
  <c r="P1059" i="1"/>
  <c r="P1051" i="1"/>
  <c r="P1043" i="1"/>
  <c r="P1096" i="1"/>
  <c r="P1088" i="1"/>
  <c r="P1080" i="1"/>
  <c r="P1072" i="1"/>
  <c r="P1064" i="1"/>
  <c r="P1056" i="1"/>
  <c r="P1048" i="1"/>
  <c r="P1122" i="1"/>
  <c r="P1093" i="1"/>
  <c r="P1085" i="1"/>
  <c r="P1077" i="1"/>
  <c r="P1069" i="1"/>
  <c r="P1061" i="1"/>
  <c r="P1053" i="1"/>
  <c r="P1045" i="1"/>
  <c r="P1098" i="1"/>
  <c r="P1090" i="1"/>
  <c r="P1082" i="1"/>
  <c r="P1074" i="1"/>
  <c r="P1066" i="1"/>
  <c r="P1058" i="1"/>
  <c r="P1050" i="1"/>
  <c r="P1042" i="1"/>
  <c r="P1105" i="1"/>
  <c r="P1103" i="1"/>
  <c r="P1095" i="1"/>
  <c r="P1087" i="1"/>
  <c r="P1079" i="1"/>
  <c r="P1071" i="1"/>
  <c r="P1063" i="1"/>
  <c r="P1055" i="1"/>
  <c r="P1047" i="1"/>
  <c r="P1130" i="1"/>
  <c r="P1113" i="1"/>
  <c r="P1092" i="1"/>
  <c r="P1084" i="1"/>
  <c r="P1076" i="1"/>
  <c r="P1068" i="1"/>
  <c r="P1060" i="1"/>
  <c r="P1052" i="1"/>
  <c r="P1044" i="1"/>
  <c r="P1125" i="1"/>
  <c r="P1106" i="1"/>
  <c r="P1097" i="1"/>
  <c r="P1089" i="1"/>
  <c r="P1033" i="1"/>
  <c r="P1025" i="1"/>
  <c r="P1017" i="1"/>
  <c r="P1009" i="1"/>
  <c r="P1001" i="1"/>
  <c r="P993" i="1"/>
  <c r="P985" i="1"/>
  <c r="P977" i="1"/>
  <c r="P1065" i="1"/>
  <c r="P1038" i="1"/>
  <c r="P1030" i="1"/>
  <c r="P1022" i="1"/>
  <c r="P1014" i="1"/>
  <c r="P1006" i="1"/>
  <c r="P998" i="1"/>
  <c r="P990" i="1"/>
  <c r="P982" i="1"/>
  <c r="P1035" i="1"/>
  <c r="P1027" i="1"/>
  <c r="P1019" i="1"/>
  <c r="P1011" i="1"/>
  <c r="P1003" i="1"/>
  <c r="P995" i="1"/>
  <c r="P987" i="1"/>
  <c r="P979" i="1"/>
  <c r="P1081" i="1"/>
  <c r="P1041" i="1"/>
  <c r="P1040" i="1"/>
  <c r="P1032" i="1"/>
  <c r="P1024" i="1"/>
  <c r="P1016" i="1"/>
  <c r="P1008" i="1"/>
  <c r="P1000" i="1"/>
  <c r="P992" i="1"/>
  <c r="P984" i="1"/>
  <c r="P976" i="1"/>
  <c r="P1057" i="1"/>
  <c r="P1037" i="1"/>
  <c r="P1029" i="1"/>
  <c r="P1021" i="1"/>
  <c r="P1013" i="1"/>
  <c r="P1005" i="1"/>
  <c r="P997" i="1"/>
  <c r="P989" i="1"/>
  <c r="P981" i="1"/>
  <c r="P1034" i="1"/>
  <c r="P1026" i="1"/>
  <c r="P1018" i="1"/>
  <c r="P1010" i="1"/>
  <c r="P1002" i="1"/>
  <c r="P994" i="1"/>
  <c r="P986" i="1"/>
  <c r="P978" i="1"/>
  <c r="P1073" i="1"/>
  <c r="P1039" i="1"/>
  <c r="P1031" i="1"/>
  <c r="P1023" i="1"/>
  <c r="P1015" i="1"/>
  <c r="P1007" i="1"/>
  <c r="P999" i="1"/>
  <c r="P991" i="1"/>
  <c r="P983" i="1"/>
  <c r="P975" i="1"/>
  <c r="P1049" i="1"/>
  <c r="P988" i="1"/>
  <c r="P968" i="1"/>
  <c r="P960" i="1"/>
  <c r="P952" i="1"/>
  <c r="P944" i="1"/>
  <c r="P936" i="1"/>
  <c r="P928" i="1"/>
  <c r="P920" i="1"/>
  <c r="P912" i="1"/>
  <c r="P904" i="1"/>
  <c r="P896" i="1"/>
  <c r="P888" i="1"/>
  <c r="P880" i="1"/>
  <c r="P872" i="1"/>
  <c r="P864" i="1"/>
  <c r="P856" i="1"/>
  <c r="P1028" i="1"/>
  <c r="P973" i="1"/>
  <c r="P965" i="1"/>
  <c r="P957" i="1"/>
  <c r="P949" i="1"/>
  <c r="P941" i="1"/>
  <c r="P933" i="1"/>
  <c r="P925" i="1"/>
  <c r="P917" i="1"/>
  <c r="P909" i="1"/>
  <c r="P901" i="1"/>
  <c r="P893" i="1"/>
  <c r="P885" i="1"/>
  <c r="P877" i="1"/>
  <c r="P869" i="1"/>
  <c r="P861" i="1"/>
  <c r="P853" i="1"/>
  <c r="P845" i="1"/>
  <c r="P1004" i="1"/>
  <c r="P970" i="1"/>
  <c r="P962" i="1"/>
  <c r="P954" i="1"/>
  <c r="P946" i="1"/>
  <c r="P938" i="1"/>
  <c r="P930" i="1"/>
  <c r="P922" i="1"/>
  <c r="P914" i="1"/>
  <c r="P906" i="1"/>
  <c r="P898" i="1"/>
  <c r="P890" i="1"/>
  <c r="P882" i="1"/>
  <c r="P874" i="1"/>
  <c r="P866" i="1"/>
  <c r="P858" i="1"/>
  <c r="P850" i="1"/>
  <c r="P842" i="1"/>
  <c r="P980" i="1"/>
  <c r="P967" i="1"/>
  <c r="P959" i="1"/>
  <c r="P951" i="1"/>
  <c r="P943" i="1"/>
  <c r="P935" i="1"/>
  <c r="P927" i="1"/>
  <c r="P919" i="1"/>
  <c r="P911" i="1"/>
  <c r="P903" i="1"/>
  <c r="P895" i="1"/>
  <c r="P887" i="1"/>
  <c r="P879" i="1"/>
  <c r="P871" i="1"/>
  <c r="P863" i="1"/>
  <c r="P855" i="1"/>
  <c r="P847" i="1"/>
  <c r="P1020" i="1"/>
  <c r="P972" i="1"/>
  <c r="P964" i="1"/>
  <c r="P956" i="1"/>
  <c r="P948" i="1"/>
  <c r="P940" i="1"/>
  <c r="P932" i="1"/>
  <c r="P924" i="1"/>
  <c r="P916" i="1"/>
  <c r="P908" i="1"/>
  <c r="P900" i="1"/>
  <c r="P892" i="1"/>
  <c r="P884" i="1"/>
  <c r="P876" i="1"/>
  <c r="P868" i="1"/>
  <c r="P860" i="1"/>
  <c r="P996" i="1"/>
  <c r="P969" i="1"/>
  <c r="P961" i="1"/>
  <c r="P953" i="1"/>
  <c r="P945" i="1"/>
  <c r="P937" i="1"/>
  <c r="P929" i="1"/>
  <c r="P921" i="1"/>
  <c r="P913" i="1"/>
  <c r="P905" i="1"/>
  <c r="P897" i="1"/>
  <c r="P889" i="1"/>
  <c r="P881" i="1"/>
  <c r="P873" i="1"/>
  <c r="P865" i="1"/>
  <c r="P857" i="1"/>
  <c r="P849" i="1"/>
  <c r="P841" i="1"/>
  <c r="P1036" i="1"/>
  <c r="P966" i="1"/>
  <c r="P958" i="1"/>
  <c r="P950" i="1"/>
  <c r="P942" i="1"/>
  <c r="P934" i="1"/>
  <c r="P926" i="1"/>
  <c r="P918" i="1"/>
  <c r="P910" i="1"/>
  <c r="P902" i="1"/>
  <c r="P894" i="1"/>
  <c r="P886" i="1"/>
  <c r="P878" i="1"/>
  <c r="P870" i="1"/>
  <c r="P862" i="1"/>
  <c r="P854" i="1"/>
  <c r="P846" i="1"/>
  <c r="P955" i="1"/>
  <c r="P891" i="1"/>
  <c r="P835" i="1"/>
  <c r="P827" i="1"/>
  <c r="P819" i="1"/>
  <c r="P811" i="1"/>
  <c r="P803" i="1"/>
  <c r="P795" i="1"/>
  <c r="P787" i="1"/>
  <c r="P779" i="1"/>
  <c r="P771" i="1"/>
  <c r="P763" i="1"/>
  <c r="P755" i="1"/>
  <c r="P747" i="1"/>
  <c r="P739" i="1"/>
  <c r="P731" i="1"/>
  <c r="P723" i="1"/>
  <c r="P931" i="1"/>
  <c r="P867" i="1"/>
  <c r="P832" i="1"/>
  <c r="P824" i="1"/>
  <c r="P816" i="1"/>
  <c r="P808" i="1"/>
  <c r="P800" i="1"/>
  <c r="P792" i="1"/>
  <c r="P784" i="1"/>
  <c r="P776" i="1"/>
  <c r="P768" i="1"/>
  <c r="P760" i="1"/>
  <c r="P752" i="1"/>
  <c r="P744" i="1"/>
  <c r="P736" i="1"/>
  <c r="P728" i="1"/>
  <c r="P720" i="1"/>
  <c r="P971" i="1"/>
  <c r="P907" i="1"/>
  <c r="P852" i="1"/>
  <c r="P843" i="1"/>
  <c r="P837" i="1"/>
  <c r="P829" i="1"/>
  <c r="P821" i="1"/>
  <c r="P813" i="1"/>
  <c r="P805" i="1"/>
  <c r="P797" i="1"/>
  <c r="P789" i="1"/>
  <c r="P781" i="1"/>
  <c r="P773" i="1"/>
  <c r="P765" i="1"/>
  <c r="P757" i="1"/>
  <c r="P749" i="1"/>
  <c r="P741" i="1"/>
  <c r="P733" i="1"/>
  <c r="P725" i="1"/>
  <c r="P974" i="1"/>
  <c r="P947" i="1"/>
  <c r="P883" i="1"/>
  <c r="P844" i="1"/>
  <c r="P840" i="1"/>
  <c r="P834" i="1"/>
  <c r="P826" i="1"/>
  <c r="P818" i="1"/>
  <c r="P810" i="1"/>
  <c r="P802" i="1"/>
  <c r="P794" i="1"/>
  <c r="P786" i="1"/>
  <c r="P778" i="1"/>
  <c r="P770" i="1"/>
  <c r="P762" i="1"/>
  <c r="P754" i="1"/>
  <c r="P746" i="1"/>
  <c r="P738" i="1"/>
  <c r="P730" i="1"/>
  <c r="P923" i="1"/>
  <c r="P859" i="1"/>
  <c r="P839" i="1"/>
  <c r="P831" i="1"/>
  <c r="P823" i="1"/>
  <c r="P815" i="1"/>
  <c r="P807" i="1"/>
  <c r="P799" i="1"/>
  <c r="P791" i="1"/>
  <c r="P783" i="1"/>
  <c r="P775" i="1"/>
  <c r="P767" i="1"/>
  <c r="P759" i="1"/>
  <c r="P751" i="1"/>
  <c r="P743" i="1"/>
  <c r="P735" i="1"/>
  <c r="P727" i="1"/>
  <c r="P963" i="1"/>
  <c r="P899" i="1"/>
  <c r="P836" i="1"/>
  <c r="P828" i="1"/>
  <c r="P820" i="1"/>
  <c r="P812" i="1"/>
  <c r="P804" i="1"/>
  <c r="P796" i="1"/>
  <c r="P788" i="1"/>
  <c r="P780" i="1"/>
  <c r="P772" i="1"/>
  <c r="P764" i="1"/>
  <c r="P756" i="1"/>
  <c r="P748" i="1"/>
  <c r="P740" i="1"/>
  <c r="P732" i="1"/>
  <c r="P724" i="1"/>
  <c r="P939" i="1"/>
  <c r="P875" i="1"/>
  <c r="P833" i="1"/>
  <c r="P825" i="1"/>
  <c r="P817" i="1"/>
  <c r="P809" i="1"/>
  <c r="P801" i="1"/>
  <c r="P793" i="1"/>
  <c r="P785" i="1"/>
  <c r="P777" i="1"/>
  <c r="P769" i="1"/>
  <c r="P761" i="1"/>
  <c r="P753" i="1"/>
  <c r="P745" i="1"/>
  <c r="P737" i="1"/>
  <c r="P729" i="1"/>
  <c r="P721" i="1"/>
  <c r="P782" i="1"/>
  <c r="P722" i="1"/>
  <c r="P711" i="1"/>
  <c r="P703" i="1"/>
  <c r="P695" i="1"/>
  <c r="P687" i="1"/>
  <c r="P679" i="1"/>
  <c r="P671" i="1"/>
  <c r="P663" i="1"/>
  <c r="P655" i="1"/>
  <c r="P647" i="1"/>
  <c r="P915" i="1"/>
  <c r="P822" i="1"/>
  <c r="P758" i="1"/>
  <c r="P716" i="1"/>
  <c r="P708" i="1"/>
  <c r="P700" i="1"/>
  <c r="P692" i="1"/>
  <c r="P684" i="1"/>
  <c r="P676" i="1"/>
  <c r="P668" i="1"/>
  <c r="P660" i="1"/>
  <c r="P652" i="1"/>
  <c r="P644" i="1"/>
  <c r="P636" i="1"/>
  <c r="P628" i="1"/>
  <c r="P620" i="1"/>
  <c r="P612" i="1"/>
  <c r="P604" i="1"/>
  <c r="P798" i="1"/>
  <c r="P734" i="1"/>
  <c r="P713" i="1"/>
  <c r="P705" i="1"/>
  <c r="P697" i="1"/>
  <c r="P689" i="1"/>
  <c r="P681" i="1"/>
  <c r="P673" i="1"/>
  <c r="P665" i="1"/>
  <c r="P657" i="1"/>
  <c r="P649" i="1"/>
  <c r="P641" i="1"/>
  <c r="P633" i="1"/>
  <c r="P625" i="1"/>
  <c r="P617" i="1"/>
  <c r="P609" i="1"/>
  <c r="P601" i="1"/>
  <c r="P838" i="1"/>
  <c r="P774" i="1"/>
  <c r="P719" i="1"/>
  <c r="P710" i="1"/>
  <c r="P702" i="1"/>
  <c r="P694" i="1"/>
  <c r="P686" i="1"/>
  <c r="P678" i="1"/>
  <c r="P670" i="1"/>
  <c r="P662" i="1"/>
  <c r="P654" i="1"/>
  <c r="P646" i="1"/>
  <c r="P814" i="1"/>
  <c r="P750" i="1"/>
  <c r="P715" i="1"/>
  <c r="P707" i="1"/>
  <c r="P699" i="1"/>
  <c r="P691" i="1"/>
  <c r="P683" i="1"/>
  <c r="P675" i="1"/>
  <c r="P667" i="1"/>
  <c r="P659" i="1"/>
  <c r="P651" i="1"/>
  <c r="P643" i="1"/>
  <c r="P635" i="1"/>
  <c r="P627" i="1"/>
  <c r="P619" i="1"/>
  <c r="P851" i="1"/>
  <c r="P790" i="1"/>
  <c r="P712" i="1"/>
  <c r="P704" i="1"/>
  <c r="P696" i="1"/>
  <c r="P688" i="1"/>
  <c r="P680" i="1"/>
  <c r="P672" i="1"/>
  <c r="P664" i="1"/>
  <c r="P656" i="1"/>
  <c r="P648" i="1"/>
  <c r="P640" i="1"/>
  <c r="P632" i="1"/>
  <c r="P624" i="1"/>
  <c r="P616" i="1"/>
  <c r="P608" i="1"/>
  <c r="P1012" i="1"/>
  <c r="P830" i="1"/>
  <c r="P766" i="1"/>
  <c r="P726" i="1"/>
  <c r="P718" i="1"/>
  <c r="P717" i="1"/>
  <c r="P709" i="1"/>
  <c r="P701" i="1"/>
  <c r="P693" i="1"/>
  <c r="P685" i="1"/>
  <c r="P677" i="1"/>
  <c r="P669" i="1"/>
  <c r="P661" i="1"/>
  <c r="P653" i="1"/>
  <c r="P645" i="1"/>
  <c r="P637" i="1"/>
  <c r="P629" i="1"/>
  <c r="P621" i="1"/>
  <c r="P613" i="1"/>
  <c r="P605" i="1"/>
  <c r="P597" i="1"/>
  <c r="P742" i="1"/>
  <c r="P690" i="1"/>
  <c r="P631" i="1"/>
  <c r="P622" i="1"/>
  <c r="P603" i="1"/>
  <c r="P598" i="1"/>
  <c r="P588" i="1"/>
  <c r="P580" i="1"/>
  <c r="P572" i="1"/>
  <c r="P564" i="1"/>
  <c r="P556" i="1"/>
  <c r="P548" i="1"/>
  <c r="P540" i="1"/>
  <c r="P532" i="1"/>
  <c r="P666" i="1"/>
  <c r="P642" i="1"/>
  <c r="P623" i="1"/>
  <c r="P602" i="1"/>
  <c r="P593" i="1"/>
  <c r="P585" i="1"/>
  <c r="P577" i="1"/>
  <c r="P569" i="1"/>
  <c r="P561" i="1"/>
  <c r="P553" i="1"/>
  <c r="P545" i="1"/>
  <c r="P537" i="1"/>
  <c r="P529" i="1"/>
  <c r="P521" i="1"/>
  <c r="P513" i="1"/>
  <c r="P505" i="1"/>
  <c r="P497" i="1"/>
  <c r="P489" i="1"/>
  <c r="P481" i="1"/>
  <c r="P473" i="1"/>
  <c r="P848" i="1"/>
  <c r="P706" i="1"/>
  <c r="P634" i="1"/>
  <c r="P607" i="1"/>
  <c r="P599" i="1"/>
  <c r="P590" i="1"/>
  <c r="P582" i="1"/>
  <c r="P574" i="1"/>
  <c r="P566" i="1"/>
  <c r="P558" i="1"/>
  <c r="P550" i="1"/>
  <c r="P542" i="1"/>
  <c r="P534" i="1"/>
  <c r="P526" i="1"/>
  <c r="P518" i="1"/>
  <c r="P510" i="1"/>
  <c r="P502" i="1"/>
  <c r="P494" i="1"/>
  <c r="P682" i="1"/>
  <c r="P626" i="1"/>
  <c r="P606" i="1"/>
  <c r="P595" i="1"/>
  <c r="P587" i="1"/>
  <c r="P579" i="1"/>
  <c r="P571" i="1"/>
  <c r="P563" i="1"/>
  <c r="P555" i="1"/>
  <c r="P547" i="1"/>
  <c r="P539" i="1"/>
  <c r="P531" i="1"/>
  <c r="P658" i="1"/>
  <c r="P618" i="1"/>
  <c r="P611" i="1"/>
  <c r="P600" i="1"/>
  <c r="P592" i="1"/>
  <c r="P584" i="1"/>
  <c r="P576" i="1"/>
  <c r="P568" i="1"/>
  <c r="P560" i="1"/>
  <c r="P552" i="1"/>
  <c r="P544" i="1"/>
  <c r="P536" i="1"/>
  <c r="P528" i="1"/>
  <c r="P520" i="1"/>
  <c r="P512" i="1"/>
  <c r="P504" i="1"/>
  <c r="P496" i="1"/>
  <c r="P806" i="1"/>
  <c r="P698" i="1"/>
  <c r="P610" i="1"/>
  <c r="P596" i="1"/>
  <c r="P589" i="1"/>
  <c r="P581" i="1"/>
  <c r="P573" i="1"/>
  <c r="P565" i="1"/>
  <c r="P557" i="1"/>
  <c r="P549" i="1"/>
  <c r="P541" i="1"/>
  <c r="P533" i="1"/>
  <c r="P525" i="1"/>
  <c r="P517" i="1"/>
  <c r="P509" i="1"/>
  <c r="P501" i="1"/>
  <c r="P493" i="1"/>
  <c r="P485" i="1"/>
  <c r="P477" i="1"/>
  <c r="P674" i="1"/>
  <c r="P638" i="1"/>
  <c r="P615" i="1"/>
  <c r="P594" i="1"/>
  <c r="P586" i="1"/>
  <c r="P578" i="1"/>
  <c r="P570" i="1"/>
  <c r="P562" i="1"/>
  <c r="P554" i="1"/>
  <c r="P546" i="1"/>
  <c r="P538" i="1"/>
  <c r="P530" i="1"/>
  <c r="P522" i="1"/>
  <c r="P514" i="1"/>
  <c r="P506" i="1"/>
  <c r="P498" i="1"/>
  <c r="P551" i="1"/>
  <c r="P524" i="1"/>
  <c r="P515" i="1"/>
  <c r="P490" i="1"/>
  <c r="P488" i="1"/>
  <c r="P486" i="1"/>
  <c r="P470" i="1"/>
  <c r="P462" i="1"/>
  <c r="P454" i="1"/>
  <c r="P446" i="1"/>
  <c r="P591" i="1"/>
  <c r="P516" i="1"/>
  <c r="P507" i="1"/>
  <c r="P492" i="1"/>
  <c r="P482" i="1"/>
  <c r="P467" i="1"/>
  <c r="P459" i="1"/>
  <c r="P451" i="1"/>
  <c r="P443" i="1"/>
  <c r="P567" i="1"/>
  <c r="P508" i="1"/>
  <c r="P499" i="1"/>
  <c r="P478" i="1"/>
  <c r="P472" i="1"/>
  <c r="P464" i="1"/>
  <c r="P456" i="1"/>
  <c r="P448" i="1"/>
  <c r="P543" i="1"/>
  <c r="P519" i="1"/>
  <c r="P500" i="1"/>
  <c r="P483" i="1"/>
  <c r="P474" i="1"/>
  <c r="P469" i="1"/>
  <c r="P461" i="1"/>
  <c r="P453" i="1"/>
  <c r="P445" i="1"/>
  <c r="P714" i="1"/>
  <c r="P583" i="1"/>
  <c r="P511" i="1"/>
  <c r="P491" i="1"/>
  <c r="P487" i="1"/>
  <c r="P479" i="1"/>
  <c r="P466" i="1"/>
  <c r="P458" i="1"/>
  <c r="P450" i="1"/>
  <c r="P442" i="1"/>
  <c r="P639" i="1"/>
  <c r="P630" i="1"/>
  <c r="P535" i="1"/>
  <c r="P527" i="1"/>
  <c r="P495" i="1"/>
  <c r="P480" i="1"/>
  <c r="P468" i="1"/>
  <c r="P460" i="1"/>
  <c r="P452" i="1"/>
  <c r="P444" i="1"/>
  <c r="P650" i="1"/>
  <c r="P575" i="1"/>
  <c r="P523" i="1"/>
  <c r="P476" i="1"/>
  <c r="P465" i="1"/>
  <c r="P457" i="1"/>
  <c r="P449" i="1"/>
  <c r="P484" i="1"/>
  <c r="P475" i="1"/>
  <c r="P471" i="1"/>
  <c r="P436" i="1"/>
  <c r="P428" i="1"/>
  <c r="P420" i="1"/>
  <c r="P412" i="1"/>
  <c r="P404" i="1"/>
  <c r="P396" i="1"/>
  <c r="P388" i="1"/>
  <c r="P380" i="1"/>
  <c r="P372" i="1"/>
  <c r="P364" i="1"/>
  <c r="P356" i="1"/>
  <c r="P348" i="1"/>
  <c r="P340" i="1"/>
  <c r="P332" i="1"/>
  <c r="P324" i="1"/>
  <c r="P316" i="1"/>
  <c r="P308" i="1"/>
  <c r="P503" i="1"/>
  <c r="P447" i="1"/>
  <c r="P441" i="1"/>
  <c r="P433" i="1"/>
  <c r="P425" i="1"/>
  <c r="P417" i="1"/>
  <c r="P409" i="1"/>
  <c r="P401" i="1"/>
  <c r="P393" i="1"/>
  <c r="P385" i="1"/>
  <c r="P377" i="1"/>
  <c r="P369" i="1"/>
  <c r="P361" i="1"/>
  <c r="P353" i="1"/>
  <c r="P345" i="1"/>
  <c r="P337" i="1"/>
  <c r="P329" i="1"/>
  <c r="P321" i="1"/>
  <c r="P313" i="1"/>
  <c r="P559" i="1"/>
  <c r="P438" i="1"/>
  <c r="P430" i="1"/>
  <c r="P422" i="1"/>
  <c r="P414" i="1"/>
  <c r="P406" i="1"/>
  <c r="P398" i="1"/>
  <c r="P390" i="1"/>
  <c r="P382" i="1"/>
  <c r="P374" i="1"/>
  <c r="P366" i="1"/>
  <c r="P358" i="1"/>
  <c r="P350" i="1"/>
  <c r="P342" i="1"/>
  <c r="P334" i="1"/>
  <c r="P326" i="1"/>
  <c r="P318" i="1"/>
  <c r="P310" i="1"/>
  <c r="P463" i="1"/>
  <c r="P435" i="1"/>
  <c r="P427" i="1"/>
  <c r="P419" i="1"/>
  <c r="P411" i="1"/>
  <c r="P403" i="1"/>
  <c r="P395" i="1"/>
  <c r="P387" i="1"/>
  <c r="P379" i="1"/>
  <c r="P371" i="1"/>
  <c r="P363" i="1"/>
  <c r="P355" i="1"/>
  <c r="P347" i="1"/>
  <c r="P339" i="1"/>
  <c r="P331" i="1"/>
  <c r="P323" i="1"/>
  <c r="P315" i="1"/>
  <c r="P307" i="1"/>
  <c r="P614" i="1"/>
  <c r="P440" i="1"/>
  <c r="P432" i="1"/>
  <c r="P424" i="1"/>
  <c r="P416" i="1"/>
  <c r="P408" i="1"/>
  <c r="P400" i="1"/>
  <c r="P392" i="1"/>
  <c r="P384" i="1"/>
  <c r="P376" i="1"/>
  <c r="P368" i="1"/>
  <c r="P360" i="1"/>
  <c r="P352" i="1"/>
  <c r="P344" i="1"/>
  <c r="P336" i="1"/>
  <c r="P328" i="1"/>
  <c r="P320" i="1"/>
  <c r="P437" i="1"/>
  <c r="P429" i="1"/>
  <c r="P421" i="1"/>
  <c r="P413" i="1"/>
  <c r="P405" i="1"/>
  <c r="P397" i="1"/>
  <c r="P389" i="1"/>
  <c r="P381" i="1"/>
  <c r="P373" i="1"/>
  <c r="P365" i="1"/>
  <c r="P357" i="1"/>
  <c r="P349" i="1"/>
  <c r="P341" i="1"/>
  <c r="P333" i="1"/>
  <c r="P325" i="1"/>
  <c r="P317" i="1"/>
  <c r="P309" i="1"/>
  <c r="P455" i="1"/>
  <c r="P434" i="1"/>
  <c r="P426" i="1"/>
  <c r="P418" i="1"/>
  <c r="P410" i="1"/>
  <c r="P402" i="1"/>
  <c r="P394" i="1"/>
  <c r="P386" i="1"/>
  <c r="P378" i="1"/>
  <c r="P370" i="1"/>
  <c r="P362" i="1"/>
  <c r="P354" i="1"/>
  <c r="P346" i="1"/>
  <c r="P338" i="1"/>
  <c r="P330" i="1"/>
  <c r="P322" i="1"/>
  <c r="P314" i="1"/>
  <c r="P439" i="1"/>
  <c r="P375" i="1"/>
  <c r="P311" i="1"/>
  <c r="P299" i="1"/>
  <c r="P291" i="1"/>
  <c r="P283" i="1"/>
  <c r="P275" i="1"/>
  <c r="P267" i="1"/>
  <c r="P259" i="1"/>
  <c r="P251" i="1"/>
  <c r="P243" i="1"/>
  <c r="P235" i="1"/>
  <c r="P227" i="1"/>
  <c r="P219" i="1"/>
  <c r="P211" i="1"/>
  <c r="P203" i="1"/>
  <c r="P195" i="1"/>
  <c r="P187" i="1"/>
  <c r="P415" i="1"/>
  <c r="P351" i="1"/>
  <c r="P304" i="1"/>
  <c r="P296" i="1"/>
  <c r="P288" i="1"/>
  <c r="P280" i="1"/>
  <c r="P272" i="1"/>
  <c r="P264" i="1"/>
  <c r="P256" i="1"/>
  <c r="P248" i="1"/>
  <c r="P240" i="1"/>
  <c r="P232" i="1"/>
  <c r="P391" i="1"/>
  <c r="P327" i="1"/>
  <c r="P301" i="1"/>
  <c r="P293" i="1"/>
  <c r="P285" i="1"/>
  <c r="P277" i="1"/>
  <c r="P269" i="1"/>
  <c r="P261" i="1"/>
  <c r="P253" i="1"/>
  <c r="P245" i="1"/>
  <c r="P237" i="1"/>
  <c r="P229" i="1"/>
  <c r="P221" i="1"/>
  <c r="P213" i="1"/>
  <c r="P205" i="1"/>
  <c r="P197" i="1"/>
  <c r="P189" i="1"/>
  <c r="P431" i="1"/>
  <c r="P367" i="1"/>
  <c r="P312" i="1"/>
  <c r="P306" i="1"/>
  <c r="P298" i="1"/>
  <c r="P290" i="1"/>
  <c r="P282" i="1"/>
  <c r="P274" i="1"/>
  <c r="P266" i="1"/>
  <c r="P258" i="1"/>
  <c r="P250" i="1"/>
  <c r="P242" i="1"/>
  <c r="P234" i="1"/>
  <c r="P407" i="1"/>
  <c r="P343" i="1"/>
  <c r="P303" i="1"/>
  <c r="P295" i="1"/>
  <c r="P287" i="1"/>
  <c r="P279" i="1"/>
  <c r="P271" i="1"/>
  <c r="P263" i="1"/>
  <c r="P255" i="1"/>
  <c r="P247" i="1"/>
  <c r="P239" i="1"/>
  <c r="P231" i="1"/>
  <c r="P223" i="1"/>
  <c r="P215" i="1"/>
  <c r="P207" i="1"/>
  <c r="P199" i="1"/>
  <c r="P191" i="1"/>
  <c r="P383" i="1"/>
  <c r="P319" i="1"/>
  <c r="P300" i="1"/>
  <c r="P292" i="1"/>
  <c r="P284" i="1"/>
  <c r="P276" i="1"/>
  <c r="P268" i="1"/>
  <c r="P260" i="1"/>
  <c r="P252" i="1"/>
  <c r="P244" i="1"/>
  <c r="P236" i="1"/>
  <c r="P228" i="1"/>
  <c r="P220" i="1"/>
  <c r="P212" i="1"/>
  <c r="P204" i="1"/>
  <c r="P196" i="1"/>
  <c r="P188" i="1"/>
  <c r="P302" i="1"/>
  <c r="P270" i="1"/>
  <c r="P238" i="1"/>
  <c r="P233" i="1"/>
  <c r="P218" i="1"/>
  <c r="P202" i="1"/>
  <c r="P180" i="1"/>
  <c r="P172" i="1"/>
  <c r="P164" i="1"/>
  <c r="P156" i="1"/>
  <c r="P148" i="1"/>
  <c r="P140" i="1"/>
  <c r="P132" i="1"/>
  <c r="P124" i="1"/>
  <c r="P116" i="1"/>
  <c r="P108" i="1"/>
  <c r="P100" i="1"/>
  <c r="P92" i="1"/>
  <c r="P305" i="1"/>
  <c r="P273" i="1"/>
  <c r="P241" i="1"/>
  <c r="P217" i="1"/>
  <c r="P201" i="1"/>
  <c r="P183" i="1"/>
  <c r="P177" i="1"/>
  <c r="P169" i="1"/>
  <c r="P161" i="1"/>
  <c r="P153" i="1"/>
  <c r="P145" i="1"/>
  <c r="P137" i="1"/>
  <c r="P129" i="1"/>
  <c r="P121" i="1"/>
  <c r="P113" i="1"/>
  <c r="P105" i="1"/>
  <c r="P97" i="1"/>
  <c r="P89" i="1"/>
  <c r="P81" i="1"/>
  <c r="P335" i="1"/>
  <c r="P278" i="1"/>
  <c r="P246" i="1"/>
  <c r="P222" i="1"/>
  <c r="P206" i="1"/>
  <c r="P190" i="1"/>
  <c r="P182" i="1"/>
  <c r="P174" i="1"/>
  <c r="P166" i="1"/>
  <c r="P158" i="1"/>
  <c r="P150" i="1"/>
  <c r="P142" i="1"/>
  <c r="P134" i="1"/>
  <c r="P126" i="1"/>
  <c r="P118" i="1"/>
  <c r="P110" i="1"/>
  <c r="P102" i="1"/>
  <c r="P94" i="1"/>
  <c r="P86" i="1"/>
  <c r="P78" i="1"/>
  <c r="P359" i="1"/>
  <c r="P281" i="1"/>
  <c r="P249" i="1"/>
  <c r="P216" i="1"/>
  <c r="P200" i="1"/>
  <c r="P184" i="1"/>
  <c r="P179" i="1"/>
  <c r="P171" i="1"/>
  <c r="P163" i="1"/>
  <c r="P155" i="1"/>
  <c r="P147" i="1"/>
  <c r="P139" i="1"/>
  <c r="P131" i="1"/>
  <c r="P123" i="1"/>
  <c r="P115" i="1"/>
  <c r="P107" i="1"/>
  <c r="P99" i="1"/>
  <c r="P91" i="1"/>
  <c r="P83" i="1"/>
  <c r="P399" i="1"/>
  <c r="P286" i="1"/>
  <c r="P254" i="1"/>
  <c r="P226" i="1"/>
  <c r="P210" i="1"/>
  <c r="P194" i="1"/>
  <c r="P176" i="1"/>
  <c r="P168" i="1"/>
  <c r="P160" i="1"/>
  <c r="P152" i="1"/>
  <c r="P144" i="1"/>
  <c r="P136" i="1"/>
  <c r="P128" i="1"/>
  <c r="P120" i="1"/>
  <c r="P112" i="1"/>
  <c r="P104" i="1"/>
  <c r="P96" i="1"/>
  <c r="P423" i="1"/>
  <c r="P289" i="1"/>
  <c r="P257" i="1"/>
  <c r="P225" i="1"/>
  <c r="P209" i="1"/>
  <c r="P193" i="1"/>
  <c r="P185" i="1"/>
  <c r="P181" i="1"/>
  <c r="P173" i="1"/>
  <c r="P165" i="1"/>
  <c r="P157" i="1"/>
  <c r="P149" i="1"/>
  <c r="P141" i="1"/>
  <c r="P133" i="1"/>
  <c r="P125" i="1"/>
  <c r="P117" i="1"/>
  <c r="P109" i="1"/>
  <c r="P101" i="1"/>
  <c r="P93" i="1"/>
  <c r="P85" i="1"/>
  <c r="P294" i="1"/>
  <c r="P262" i="1"/>
  <c r="P230" i="1"/>
  <c r="P214" i="1"/>
  <c r="P198" i="1"/>
  <c r="P186" i="1"/>
  <c r="P178" i="1"/>
  <c r="P170" i="1"/>
  <c r="P162" i="1"/>
  <c r="P154" i="1"/>
  <c r="P146" i="1"/>
  <c r="P138" i="1"/>
  <c r="P130" i="1"/>
  <c r="P122" i="1"/>
  <c r="P114" i="1"/>
  <c r="P106" i="1"/>
  <c r="P98" i="1"/>
  <c r="P90" i="1"/>
  <c r="P82" i="1"/>
  <c r="X1502" i="1"/>
  <c r="X1494" i="1"/>
  <c r="X1486" i="1"/>
  <c r="X1499" i="1"/>
  <c r="X1491" i="1"/>
  <c r="X1483" i="1"/>
  <c r="X1504" i="1"/>
  <c r="X1496" i="1"/>
  <c r="X1488" i="1"/>
  <c r="X1480" i="1"/>
  <c r="X1501" i="1"/>
  <c r="X1493" i="1"/>
  <c r="X1485" i="1"/>
  <c r="X1498" i="1"/>
  <c r="X1490" i="1"/>
  <c r="X1482" i="1"/>
  <c r="X1500" i="1"/>
  <c r="X1492" i="1"/>
  <c r="X1484" i="1"/>
  <c r="X1503" i="1"/>
  <c r="X1481" i="1"/>
  <c r="X1479" i="1"/>
  <c r="X1471" i="1"/>
  <c r="X1463" i="1"/>
  <c r="X1476" i="1"/>
  <c r="X1468" i="1"/>
  <c r="X1460" i="1"/>
  <c r="X1489" i="1"/>
  <c r="X1487" i="1"/>
  <c r="X1478" i="1"/>
  <c r="X1470" i="1"/>
  <c r="X1495" i="1"/>
  <c r="X1472" i="1"/>
  <c r="X1464" i="1"/>
  <c r="X1456" i="1"/>
  <c r="X1477" i="1"/>
  <c r="X1461" i="1"/>
  <c r="X1457" i="1"/>
  <c r="X1451" i="1"/>
  <c r="X1443" i="1"/>
  <c r="X1505" i="1"/>
  <c r="X1462" i="1"/>
  <c r="X1448" i="1"/>
  <c r="X1497" i="1"/>
  <c r="X1475" i="1"/>
  <c r="X1466" i="1"/>
  <c r="X1458" i="1"/>
  <c r="X1453" i="1"/>
  <c r="X1469" i="1"/>
  <c r="X1454" i="1"/>
  <c r="X1450" i="1"/>
  <c r="X1442" i="1"/>
  <c r="X1473" i="1"/>
  <c r="X1465" i="1"/>
  <c r="X1455" i="1"/>
  <c r="X1452" i="1"/>
  <c r="X1444" i="1"/>
  <c r="X1436" i="1"/>
  <c r="X1467" i="1"/>
  <c r="X1449" i="1"/>
  <c r="X1440" i="1"/>
  <c r="X1430" i="1"/>
  <c r="X1422" i="1"/>
  <c r="X1474" i="1"/>
  <c r="X1437" i="1"/>
  <c r="X1435" i="1"/>
  <c r="X1427" i="1"/>
  <c r="X1419" i="1"/>
  <c r="X1432" i="1"/>
  <c r="X1424" i="1"/>
  <c r="X1447" i="1"/>
  <c r="X1438" i="1"/>
  <c r="X1429" i="1"/>
  <c r="X1421" i="1"/>
  <c r="X1441" i="1"/>
  <c r="X1434" i="1"/>
  <c r="X1426" i="1"/>
  <c r="X1418" i="1"/>
  <c r="X1413" i="1"/>
  <c r="X1405" i="1"/>
  <c r="X1397" i="1"/>
  <c r="X1445" i="1"/>
  <c r="X1433" i="1"/>
  <c r="X1414" i="1"/>
  <c r="X1410" i="1"/>
  <c r="X1402" i="1"/>
  <c r="X1394" i="1"/>
  <c r="X1425" i="1"/>
  <c r="X1415" i="1"/>
  <c r="X1407" i="1"/>
  <c r="X1399" i="1"/>
  <c r="X1439" i="1"/>
  <c r="X1412" i="1"/>
  <c r="X1404" i="1"/>
  <c r="X1396" i="1"/>
  <c r="X1459" i="1"/>
  <c r="X1428" i="1"/>
  <c r="X1416" i="1"/>
  <c r="X1409" i="1"/>
  <c r="X1401" i="1"/>
  <c r="X1417" i="1"/>
  <c r="X1398" i="1"/>
  <c r="X1388" i="1"/>
  <c r="X1380" i="1"/>
  <c r="X1372" i="1"/>
  <c r="X1385" i="1"/>
  <c r="X1377" i="1"/>
  <c r="X1408" i="1"/>
  <c r="X1393" i="1"/>
  <c r="X1390" i="1"/>
  <c r="X1382" i="1"/>
  <c r="X1374" i="1"/>
  <c r="X1420" i="1"/>
  <c r="X1400" i="1"/>
  <c r="X1387" i="1"/>
  <c r="X1379" i="1"/>
  <c r="X1371" i="1"/>
  <c r="X1423" i="1"/>
  <c r="X1411" i="1"/>
  <c r="X1392" i="1"/>
  <c r="X1384" i="1"/>
  <c r="X1376" i="1"/>
  <c r="X1431" i="1"/>
  <c r="X1395" i="1"/>
  <c r="X1386" i="1"/>
  <c r="X1369" i="1"/>
  <c r="X1361" i="1"/>
  <c r="X1353" i="1"/>
  <c r="X1345" i="1"/>
  <c r="X1337" i="1"/>
  <c r="X1329" i="1"/>
  <c r="X1321" i="1"/>
  <c r="X1313" i="1"/>
  <c r="X1406" i="1"/>
  <c r="X1389" i="1"/>
  <c r="X1363" i="1"/>
  <c r="X1355" i="1"/>
  <c r="X1347" i="1"/>
  <c r="X1339" i="1"/>
  <c r="X1331" i="1"/>
  <c r="X1323" i="1"/>
  <c r="X1315" i="1"/>
  <c r="X1381" i="1"/>
  <c r="X1368" i="1"/>
  <c r="X1360" i="1"/>
  <c r="X1352" i="1"/>
  <c r="X1344" i="1"/>
  <c r="X1336" i="1"/>
  <c r="X1328" i="1"/>
  <c r="X1446" i="1"/>
  <c r="X1357" i="1"/>
  <c r="X1351" i="1"/>
  <c r="X1373" i="1"/>
  <c r="X1365" i="1"/>
  <c r="X1359" i="1"/>
  <c r="X1330" i="1"/>
  <c r="X1326" i="1"/>
  <c r="X1324" i="1"/>
  <c r="X1322" i="1"/>
  <c r="X1310" i="1"/>
  <c r="X1302" i="1"/>
  <c r="X1294" i="1"/>
  <c r="X1286" i="1"/>
  <c r="X1391" i="1"/>
  <c r="X1375" i="1"/>
  <c r="X1367" i="1"/>
  <c r="X1338" i="1"/>
  <c r="X1346" i="1"/>
  <c r="X1342" i="1"/>
  <c r="X1340" i="1"/>
  <c r="X1314" i="1"/>
  <c r="X1312" i="1"/>
  <c r="X1304" i="1"/>
  <c r="X1296" i="1"/>
  <c r="X1288" i="1"/>
  <c r="X1378" i="1"/>
  <c r="X1354" i="1"/>
  <c r="X1350" i="1"/>
  <c r="X1348" i="1"/>
  <c r="X1325" i="1"/>
  <c r="X1319" i="1"/>
  <c r="X1356" i="1"/>
  <c r="X1349" i="1"/>
  <c r="X1327" i="1"/>
  <c r="X1305" i="1"/>
  <c r="X1301" i="1"/>
  <c r="X1287" i="1"/>
  <c r="X1285" i="1"/>
  <c r="X1276" i="1"/>
  <c r="X1268" i="1"/>
  <c r="X1260" i="1"/>
  <c r="X1252" i="1"/>
  <c r="X1244" i="1"/>
  <c r="X1236" i="1"/>
  <c r="X1383" i="1"/>
  <c r="X1403" i="1"/>
  <c r="X1370" i="1"/>
  <c r="X1343" i="1"/>
  <c r="X1341" i="1"/>
  <c r="X1318" i="1"/>
  <c r="X1297" i="1"/>
  <c r="X1293" i="1"/>
  <c r="X1282" i="1"/>
  <c r="X1278" i="1"/>
  <c r="X1270" i="1"/>
  <c r="X1262" i="1"/>
  <c r="X1254" i="1"/>
  <c r="X1246" i="1"/>
  <c r="X1238" i="1"/>
  <c r="X1366" i="1"/>
  <c r="X1333" i="1"/>
  <c r="X1317" i="1"/>
  <c r="X1307" i="1"/>
  <c r="X1298" i="1"/>
  <c r="X1281" i="1"/>
  <c r="X1275" i="1"/>
  <c r="X1364" i="1"/>
  <c r="X1362" i="1"/>
  <c r="X1332" i="1"/>
  <c r="X1316" i="1"/>
  <c r="X1303" i="1"/>
  <c r="X1308" i="1"/>
  <c r="X1299" i="1"/>
  <c r="X1284" i="1"/>
  <c r="X1272" i="1"/>
  <c r="X1267" i="1"/>
  <c r="X1253" i="1"/>
  <c r="X1239" i="1"/>
  <c r="X1231" i="1"/>
  <c r="X1223" i="1"/>
  <c r="X1309" i="1"/>
  <c r="X1280" i="1"/>
  <c r="X1274" i="1"/>
  <c r="X1258" i="1"/>
  <c r="X1249" i="1"/>
  <c r="X1240" i="1"/>
  <c r="X1228" i="1"/>
  <c r="X1358" i="1"/>
  <c r="X1320" i="1"/>
  <c r="X1300" i="1"/>
  <c r="X1283" i="1"/>
  <c r="X1263" i="1"/>
  <c r="X1259" i="1"/>
  <c r="X1245" i="1"/>
  <c r="X1233" i="1"/>
  <c r="X1225" i="1"/>
  <c r="X1217" i="1"/>
  <c r="X1264" i="1"/>
  <c r="X1250" i="1"/>
  <c r="X1241" i="1"/>
  <c r="X1230" i="1"/>
  <c r="X1311" i="1"/>
  <c r="X1269" i="1"/>
  <c r="X1255" i="1"/>
  <c r="X1251" i="1"/>
  <c r="X1237" i="1"/>
  <c r="X1235" i="1"/>
  <c r="X1227" i="1"/>
  <c r="X1265" i="1"/>
  <c r="X1256" i="1"/>
  <c r="X1219" i="1"/>
  <c r="X1211" i="1"/>
  <c r="X1203" i="1"/>
  <c r="X1195" i="1"/>
  <c r="X1187" i="1"/>
  <c r="X1179" i="1"/>
  <c r="X1306" i="1"/>
  <c r="X1289" i="1"/>
  <c r="X1273" i="1"/>
  <c r="X1247" i="1"/>
  <c r="X1224" i="1"/>
  <c r="X1216" i="1"/>
  <c r="X1208" i="1"/>
  <c r="X1200" i="1"/>
  <c r="X1192" i="1"/>
  <c r="X1184" i="1"/>
  <c r="X1176" i="1"/>
  <c r="X1291" i="1"/>
  <c r="X1271" i="1"/>
  <c r="X1234" i="1"/>
  <c r="X1220" i="1"/>
  <c r="X1213" i="1"/>
  <c r="X1205" i="1"/>
  <c r="X1197" i="1"/>
  <c r="X1189" i="1"/>
  <c r="X1181" i="1"/>
  <c r="X1242" i="1"/>
  <c r="X1210" i="1"/>
  <c r="X1202" i="1"/>
  <c r="X1194" i="1"/>
  <c r="X1186" i="1"/>
  <c r="X1178" i="1"/>
  <c r="X1266" i="1"/>
  <c r="X1257" i="1"/>
  <c r="X1248" i="1"/>
  <c r="X1221" i="1"/>
  <c r="X1215" i="1"/>
  <c r="X1207" i="1"/>
  <c r="X1199" i="1"/>
  <c r="X1191" i="1"/>
  <c r="X1183" i="1"/>
  <c r="X1292" i="1"/>
  <c r="X1261" i="1"/>
  <c r="X1196" i="1"/>
  <c r="X1177" i="1"/>
  <c r="X1170" i="1"/>
  <c r="X1162" i="1"/>
  <c r="X1154" i="1"/>
  <c r="X1146" i="1"/>
  <c r="X1138" i="1"/>
  <c r="X1335" i="1"/>
  <c r="X1243" i="1"/>
  <c r="X1229" i="1"/>
  <c r="X1214" i="1"/>
  <c r="X1188" i="1"/>
  <c r="X1175" i="1"/>
  <c r="X1167" i="1"/>
  <c r="X1159" i="1"/>
  <c r="X1151" i="1"/>
  <c r="X1143" i="1"/>
  <c r="X1135" i="1"/>
  <c r="X1127" i="1"/>
  <c r="X1334" i="1"/>
  <c r="X1279" i="1"/>
  <c r="X1232" i="1"/>
  <c r="X1206" i="1"/>
  <c r="X1180" i="1"/>
  <c r="X1172" i="1"/>
  <c r="X1164" i="1"/>
  <c r="X1156" i="1"/>
  <c r="X1148" i="1"/>
  <c r="X1140" i="1"/>
  <c r="X1295" i="1"/>
  <c r="X1226" i="1"/>
  <c r="X1198" i="1"/>
  <c r="X1169" i="1"/>
  <c r="X1161" i="1"/>
  <c r="X1153" i="1"/>
  <c r="X1145" i="1"/>
  <c r="X1137" i="1"/>
  <c r="X1129" i="1"/>
  <c r="X1277" i="1"/>
  <c r="X1209" i="1"/>
  <c r="X1190" i="1"/>
  <c r="X1174" i="1"/>
  <c r="X1166" i="1"/>
  <c r="X1158" i="1"/>
  <c r="X1150" i="1"/>
  <c r="X1142" i="1"/>
  <c r="X1201" i="1"/>
  <c r="X1182" i="1"/>
  <c r="X1171" i="1"/>
  <c r="X1163" i="1"/>
  <c r="X1155" i="1"/>
  <c r="X1147" i="1"/>
  <c r="X1139" i="1"/>
  <c r="X1131" i="1"/>
  <c r="X1218" i="1"/>
  <c r="X1212" i="1"/>
  <c r="X1193" i="1"/>
  <c r="X1168" i="1"/>
  <c r="X1160" i="1"/>
  <c r="X1152" i="1"/>
  <c r="X1144" i="1"/>
  <c r="X1136" i="1"/>
  <c r="X1290" i="1"/>
  <c r="X1141" i="1"/>
  <c r="X1118" i="1"/>
  <c r="X1110" i="1"/>
  <c r="X1102" i="1"/>
  <c r="X1115" i="1"/>
  <c r="X1107" i="1"/>
  <c r="X1157" i="1"/>
  <c r="X1130" i="1"/>
  <c r="X1123" i="1"/>
  <c r="X1120" i="1"/>
  <c r="X1112" i="1"/>
  <c r="X1128" i="1"/>
  <c r="X1117" i="1"/>
  <c r="X1109" i="1"/>
  <c r="X1101" i="1"/>
  <c r="X1204" i="1"/>
  <c r="X1149" i="1"/>
  <c r="X1134" i="1"/>
  <c r="X1133" i="1"/>
  <c r="X1119" i="1"/>
  <c r="X1111" i="1"/>
  <c r="X1222" i="1"/>
  <c r="X1185" i="1"/>
  <c r="X1125" i="1"/>
  <c r="X1116" i="1"/>
  <c r="X1108" i="1"/>
  <c r="X1165" i="1"/>
  <c r="X1132" i="1"/>
  <c r="X1103" i="1"/>
  <c r="X1094" i="1"/>
  <c r="X1086" i="1"/>
  <c r="X1078" i="1"/>
  <c r="X1070" i="1"/>
  <c r="X1062" i="1"/>
  <c r="X1054" i="1"/>
  <c r="X1046" i="1"/>
  <c r="X1124" i="1"/>
  <c r="X1122" i="1"/>
  <c r="X1099" i="1"/>
  <c r="X1091" i="1"/>
  <c r="X1083" i="1"/>
  <c r="X1075" i="1"/>
  <c r="X1067" i="1"/>
  <c r="X1059" i="1"/>
  <c r="X1051" i="1"/>
  <c r="X1043" i="1"/>
  <c r="X1126" i="1"/>
  <c r="X1105" i="1"/>
  <c r="X1100" i="1"/>
  <c r="X1096" i="1"/>
  <c r="X1088" i="1"/>
  <c r="X1080" i="1"/>
  <c r="X1072" i="1"/>
  <c r="X1064" i="1"/>
  <c r="X1056" i="1"/>
  <c r="X1048" i="1"/>
  <c r="X1173" i="1"/>
  <c r="X1093" i="1"/>
  <c r="X1085" i="1"/>
  <c r="X1077" i="1"/>
  <c r="X1069" i="1"/>
  <c r="X1061" i="1"/>
  <c r="X1053" i="1"/>
  <c r="X1045" i="1"/>
  <c r="X1113" i="1"/>
  <c r="X1104" i="1"/>
  <c r="X1098" i="1"/>
  <c r="X1090" i="1"/>
  <c r="X1082" i="1"/>
  <c r="X1074" i="1"/>
  <c r="X1066" i="1"/>
  <c r="X1058" i="1"/>
  <c r="X1050" i="1"/>
  <c r="X1042" i="1"/>
  <c r="X1106" i="1"/>
  <c r="X1095" i="1"/>
  <c r="X1087" i="1"/>
  <c r="X1079" i="1"/>
  <c r="X1071" i="1"/>
  <c r="X1063" i="1"/>
  <c r="X1055" i="1"/>
  <c r="X1047" i="1"/>
  <c r="X1121" i="1"/>
  <c r="X1092" i="1"/>
  <c r="X1084" i="1"/>
  <c r="X1076" i="1"/>
  <c r="X1068" i="1"/>
  <c r="X1060" i="1"/>
  <c r="X1052" i="1"/>
  <c r="X1044" i="1"/>
  <c r="X1114" i="1"/>
  <c r="X1097" i="1"/>
  <c r="X1089" i="1"/>
  <c r="X1065" i="1"/>
  <c r="X1033" i="1"/>
  <c r="X1025" i="1"/>
  <c r="X1017" i="1"/>
  <c r="X1009" i="1"/>
  <c r="X1001" i="1"/>
  <c r="X993" i="1"/>
  <c r="X985" i="1"/>
  <c r="X977" i="1"/>
  <c r="X1041" i="1"/>
  <c r="X1038" i="1"/>
  <c r="X1030" i="1"/>
  <c r="X1022" i="1"/>
  <c r="X1014" i="1"/>
  <c r="X1006" i="1"/>
  <c r="X998" i="1"/>
  <c r="X990" i="1"/>
  <c r="X982" i="1"/>
  <c r="X974" i="1"/>
  <c r="X1081" i="1"/>
  <c r="X1035" i="1"/>
  <c r="X1027" i="1"/>
  <c r="X1019" i="1"/>
  <c r="X1011" i="1"/>
  <c r="X1003" i="1"/>
  <c r="X995" i="1"/>
  <c r="X987" i="1"/>
  <c r="X979" i="1"/>
  <c r="X1057" i="1"/>
  <c r="X1040" i="1"/>
  <c r="X1032" i="1"/>
  <c r="X1024" i="1"/>
  <c r="X1016" i="1"/>
  <c r="X1008" i="1"/>
  <c r="X1000" i="1"/>
  <c r="X992" i="1"/>
  <c r="X984" i="1"/>
  <c r="X976" i="1"/>
  <c r="X1037" i="1"/>
  <c r="X1029" i="1"/>
  <c r="X1021" i="1"/>
  <c r="X1013" i="1"/>
  <c r="X1005" i="1"/>
  <c r="X997" i="1"/>
  <c r="X989" i="1"/>
  <c r="X981" i="1"/>
  <c r="X1073" i="1"/>
  <c r="X1034" i="1"/>
  <c r="X1026" i="1"/>
  <c r="X1018" i="1"/>
  <c r="X1010" i="1"/>
  <c r="X1002" i="1"/>
  <c r="X994" i="1"/>
  <c r="X986" i="1"/>
  <c r="X978" i="1"/>
  <c r="X1049" i="1"/>
  <c r="X1039" i="1"/>
  <c r="X1031" i="1"/>
  <c r="X1023" i="1"/>
  <c r="X1015" i="1"/>
  <c r="X1007" i="1"/>
  <c r="X999" i="1"/>
  <c r="X991" i="1"/>
  <c r="X983" i="1"/>
  <c r="X975" i="1"/>
  <c r="X1028" i="1"/>
  <c r="X968" i="1"/>
  <c r="X960" i="1"/>
  <c r="X952" i="1"/>
  <c r="X944" i="1"/>
  <c r="X936" i="1"/>
  <c r="X928" i="1"/>
  <c r="X920" i="1"/>
  <c r="X912" i="1"/>
  <c r="X904" i="1"/>
  <c r="X896" i="1"/>
  <c r="X888" i="1"/>
  <c r="X880" i="1"/>
  <c r="X872" i="1"/>
  <c r="X864" i="1"/>
  <c r="X856" i="1"/>
  <c r="X1004" i="1"/>
  <c r="X973" i="1"/>
  <c r="X965" i="1"/>
  <c r="X957" i="1"/>
  <c r="X949" i="1"/>
  <c r="X941" i="1"/>
  <c r="X933" i="1"/>
  <c r="X925" i="1"/>
  <c r="X917" i="1"/>
  <c r="X909" i="1"/>
  <c r="X901" i="1"/>
  <c r="X893" i="1"/>
  <c r="X885" i="1"/>
  <c r="X877" i="1"/>
  <c r="X869" i="1"/>
  <c r="X861" i="1"/>
  <c r="X853" i="1"/>
  <c r="X845" i="1"/>
  <c r="X980" i="1"/>
  <c r="X970" i="1"/>
  <c r="X962" i="1"/>
  <c r="X954" i="1"/>
  <c r="X946" i="1"/>
  <c r="X938" i="1"/>
  <c r="X930" i="1"/>
  <c r="X922" i="1"/>
  <c r="X914" i="1"/>
  <c r="X906" i="1"/>
  <c r="X898" i="1"/>
  <c r="X890" i="1"/>
  <c r="X882" i="1"/>
  <c r="X874" i="1"/>
  <c r="X866" i="1"/>
  <c r="X858" i="1"/>
  <c r="X850" i="1"/>
  <c r="X842" i="1"/>
  <c r="X1020" i="1"/>
  <c r="X967" i="1"/>
  <c r="X959" i="1"/>
  <c r="X951" i="1"/>
  <c r="X943" i="1"/>
  <c r="X935" i="1"/>
  <c r="X927" i="1"/>
  <c r="X919" i="1"/>
  <c r="X911" i="1"/>
  <c r="X903" i="1"/>
  <c r="X895" i="1"/>
  <c r="X887" i="1"/>
  <c r="X879" i="1"/>
  <c r="X871" i="1"/>
  <c r="X863" i="1"/>
  <c r="X855" i="1"/>
  <c r="X847" i="1"/>
  <c r="X996" i="1"/>
  <c r="X972" i="1"/>
  <c r="X964" i="1"/>
  <c r="X956" i="1"/>
  <c r="X948" i="1"/>
  <c r="X940" i="1"/>
  <c r="X932" i="1"/>
  <c r="X924" i="1"/>
  <c r="X916" i="1"/>
  <c r="X908" i="1"/>
  <c r="X900" i="1"/>
  <c r="X892" i="1"/>
  <c r="X884" i="1"/>
  <c r="X876" i="1"/>
  <c r="X868" i="1"/>
  <c r="X860" i="1"/>
  <c r="X1036" i="1"/>
  <c r="X969" i="1"/>
  <c r="X961" i="1"/>
  <c r="X953" i="1"/>
  <c r="X945" i="1"/>
  <c r="X937" i="1"/>
  <c r="X929" i="1"/>
  <c r="X921" i="1"/>
  <c r="X913" i="1"/>
  <c r="X905" i="1"/>
  <c r="X897" i="1"/>
  <c r="X889" i="1"/>
  <c r="X881" i="1"/>
  <c r="X873" i="1"/>
  <c r="X865" i="1"/>
  <c r="X857" i="1"/>
  <c r="X849" i="1"/>
  <c r="X841" i="1"/>
  <c r="X1012" i="1"/>
  <c r="X966" i="1"/>
  <c r="X958" i="1"/>
  <c r="X950" i="1"/>
  <c r="X942" i="1"/>
  <c r="X934" i="1"/>
  <c r="X926" i="1"/>
  <c r="X918" i="1"/>
  <c r="X910" i="1"/>
  <c r="X902" i="1"/>
  <c r="X894" i="1"/>
  <c r="X886" i="1"/>
  <c r="X878" i="1"/>
  <c r="X870" i="1"/>
  <c r="X862" i="1"/>
  <c r="X854" i="1"/>
  <c r="X846" i="1"/>
  <c r="X931" i="1"/>
  <c r="X867" i="1"/>
  <c r="X852" i="1"/>
  <c r="X844" i="1"/>
  <c r="X835" i="1"/>
  <c r="X827" i="1"/>
  <c r="X819" i="1"/>
  <c r="X811" i="1"/>
  <c r="X803" i="1"/>
  <c r="X795" i="1"/>
  <c r="X787" i="1"/>
  <c r="X779" i="1"/>
  <c r="X771" i="1"/>
  <c r="X763" i="1"/>
  <c r="X755" i="1"/>
  <c r="X747" i="1"/>
  <c r="X739" i="1"/>
  <c r="X731" i="1"/>
  <c r="X723" i="1"/>
  <c r="X971" i="1"/>
  <c r="X907" i="1"/>
  <c r="X832" i="1"/>
  <c r="X824" i="1"/>
  <c r="X816" i="1"/>
  <c r="X808" i="1"/>
  <c r="X800" i="1"/>
  <c r="X792" i="1"/>
  <c r="X784" i="1"/>
  <c r="X776" i="1"/>
  <c r="X768" i="1"/>
  <c r="X760" i="1"/>
  <c r="X752" i="1"/>
  <c r="X744" i="1"/>
  <c r="X736" i="1"/>
  <c r="X728" i="1"/>
  <c r="X720" i="1"/>
  <c r="X947" i="1"/>
  <c r="X883" i="1"/>
  <c r="X837" i="1"/>
  <c r="X829" i="1"/>
  <c r="X821" i="1"/>
  <c r="X813" i="1"/>
  <c r="X805" i="1"/>
  <c r="X797" i="1"/>
  <c r="X789" i="1"/>
  <c r="X781" i="1"/>
  <c r="X773" i="1"/>
  <c r="X765" i="1"/>
  <c r="X757" i="1"/>
  <c r="X749" i="1"/>
  <c r="X741" i="1"/>
  <c r="X733" i="1"/>
  <c r="X725" i="1"/>
  <c r="X923" i="1"/>
  <c r="X859" i="1"/>
  <c r="X834" i="1"/>
  <c r="X826" i="1"/>
  <c r="X818" i="1"/>
  <c r="X810" i="1"/>
  <c r="X802" i="1"/>
  <c r="X794" i="1"/>
  <c r="X786" i="1"/>
  <c r="X778" i="1"/>
  <c r="X770" i="1"/>
  <c r="X762" i="1"/>
  <c r="X754" i="1"/>
  <c r="X746" i="1"/>
  <c r="X738" i="1"/>
  <c r="X730" i="1"/>
  <c r="X963" i="1"/>
  <c r="X899" i="1"/>
  <c r="X848" i="1"/>
  <c r="X839" i="1"/>
  <c r="X831" i="1"/>
  <c r="X823" i="1"/>
  <c r="X815" i="1"/>
  <c r="X807" i="1"/>
  <c r="X799" i="1"/>
  <c r="X791" i="1"/>
  <c r="X783" i="1"/>
  <c r="X775" i="1"/>
  <c r="X767" i="1"/>
  <c r="X759" i="1"/>
  <c r="X751" i="1"/>
  <c r="X743" i="1"/>
  <c r="X735" i="1"/>
  <c r="X727" i="1"/>
  <c r="X939" i="1"/>
  <c r="X875" i="1"/>
  <c r="X851" i="1"/>
  <c r="X836" i="1"/>
  <c r="X828" i="1"/>
  <c r="X820" i="1"/>
  <c r="X812" i="1"/>
  <c r="X804" i="1"/>
  <c r="X796" i="1"/>
  <c r="X788" i="1"/>
  <c r="X780" i="1"/>
  <c r="X772" i="1"/>
  <c r="X764" i="1"/>
  <c r="X756" i="1"/>
  <c r="X748" i="1"/>
  <c r="X740" i="1"/>
  <c r="X732" i="1"/>
  <c r="X724" i="1"/>
  <c r="X988" i="1"/>
  <c r="X915" i="1"/>
  <c r="X840" i="1"/>
  <c r="X833" i="1"/>
  <c r="X825" i="1"/>
  <c r="X817" i="1"/>
  <c r="X809" i="1"/>
  <c r="X801" i="1"/>
  <c r="X793" i="1"/>
  <c r="X785" i="1"/>
  <c r="X777" i="1"/>
  <c r="X769" i="1"/>
  <c r="X761" i="1"/>
  <c r="X753" i="1"/>
  <c r="X745" i="1"/>
  <c r="X737" i="1"/>
  <c r="X729" i="1"/>
  <c r="X721" i="1"/>
  <c r="X891" i="1"/>
  <c r="X822" i="1"/>
  <c r="X758" i="1"/>
  <c r="X711" i="1"/>
  <c r="X703" i="1"/>
  <c r="X695" i="1"/>
  <c r="X687" i="1"/>
  <c r="X679" i="1"/>
  <c r="X671" i="1"/>
  <c r="X663" i="1"/>
  <c r="X655" i="1"/>
  <c r="X647" i="1"/>
  <c r="X798" i="1"/>
  <c r="X734" i="1"/>
  <c r="X718" i="1"/>
  <c r="X716" i="1"/>
  <c r="X708" i="1"/>
  <c r="X700" i="1"/>
  <c r="X692" i="1"/>
  <c r="X684" i="1"/>
  <c r="X676" i="1"/>
  <c r="X668" i="1"/>
  <c r="X660" i="1"/>
  <c r="X652" i="1"/>
  <c r="X644" i="1"/>
  <c r="X636" i="1"/>
  <c r="X628" i="1"/>
  <c r="X620" i="1"/>
  <c r="X612" i="1"/>
  <c r="X604" i="1"/>
  <c r="X838" i="1"/>
  <c r="X774" i="1"/>
  <c r="X713" i="1"/>
  <c r="X705" i="1"/>
  <c r="X697" i="1"/>
  <c r="X689" i="1"/>
  <c r="X681" i="1"/>
  <c r="X673" i="1"/>
  <c r="X665" i="1"/>
  <c r="X657" i="1"/>
  <c r="X649" i="1"/>
  <c r="X641" i="1"/>
  <c r="X633" i="1"/>
  <c r="X625" i="1"/>
  <c r="X617" i="1"/>
  <c r="X609" i="1"/>
  <c r="X601" i="1"/>
  <c r="X843" i="1"/>
  <c r="X814" i="1"/>
  <c r="X750" i="1"/>
  <c r="X710" i="1"/>
  <c r="X702" i="1"/>
  <c r="X694" i="1"/>
  <c r="X686" i="1"/>
  <c r="X678" i="1"/>
  <c r="X670" i="1"/>
  <c r="X662" i="1"/>
  <c r="X654" i="1"/>
  <c r="X646" i="1"/>
  <c r="X790" i="1"/>
  <c r="X726" i="1"/>
  <c r="X715" i="1"/>
  <c r="X707" i="1"/>
  <c r="X699" i="1"/>
  <c r="X691" i="1"/>
  <c r="X683" i="1"/>
  <c r="X675" i="1"/>
  <c r="X667" i="1"/>
  <c r="X659" i="1"/>
  <c r="X651" i="1"/>
  <c r="X643" i="1"/>
  <c r="X635" i="1"/>
  <c r="X627" i="1"/>
  <c r="X619" i="1"/>
  <c r="X955" i="1"/>
  <c r="X830" i="1"/>
  <c r="X766" i="1"/>
  <c r="X722" i="1"/>
  <c r="X712" i="1"/>
  <c r="X704" i="1"/>
  <c r="X696" i="1"/>
  <c r="X688" i="1"/>
  <c r="X680" i="1"/>
  <c r="X672" i="1"/>
  <c r="X664" i="1"/>
  <c r="X656" i="1"/>
  <c r="X648" i="1"/>
  <c r="X640" i="1"/>
  <c r="X632" i="1"/>
  <c r="X624" i="1"/>
  <c r="X616" i="1"/>
  <c r="X608" i="1"/>
  <c r="X806" i="1"/>
  <c r="X742" i="1"/>
  <c r="X717" i="1"/>
  <c r="X709" i="1"/>
  <c r="X701" i="1"/>
  <c r="X693" i="1"/>
  <c r="X685" i="1"/>
  <c r="X677" i="1"/>
  <c r="X669" i="1"/>
  <c r="X661" i="1"/>
  <c r="X653" i="1"/>
  <c r="X645" i="1"/>
  <c r="X637" i="1"/>
  <c r="X629" i="1"/>
  <c r="X621" i="1"/>
  <c r="X613" i="1"/>
  <c r="X605" i="1"/>
  <c r="X597" i="1"/>
  <c r="X666" i="1"/>
  <c r="X626" i="1"/>
  <c r="X611" i="1"/>
  <c r="X588" i="1"/>
  <c r="X580" i="1"/>
  <c r="X572" i="1"/>
  <c r="X564" i="1"/>
  <c r="X556" i="1"/>
  <c r="X548" i="1"/>
  <c r="X540" i="1"/>
  <c r="X532" i="1"/>
  <c r="X706" i="1"/>
  <c r="X618" i="1"/>
  <c r="X610" i="1"/>
  <c r="X593" i="1"/>
  <c r="X585" i="1"/>
  <c r="X577" i="1"/>
  <c r="X569" i="1"/>
  <c r="X561" i="1"/>
  <c r="X553" i="1"/>
  <c r="X545" i="1"/>
  <c r="X537" i="1"/>
  <c r="X529" i="1"/>
  <c r="X521" i="1"/>
  <c r="X513" i="1"/>
  <c r="X505" i="1"/>
  <c r="X497" i="1"/>
  <c r="X489" i="1"/>
  <c r="X481" i="1"/>
  <c r="X473" i="1"/>
  <c r="X682" i="1"/>
  <c r="X615" i="1"/>
  <c r="X598" i="1"/>
  <c r="X590" i="1"/>
  <c r="X582" i="1"/>
  <c r="X574" i="1"/>
  <c r="X566" i="1"/>
  <c r="X558" i="1"/>
  <c r="X550" i="1"/>
  <c r="X542" i="1"/>
  <c r="X534" i="1"/>
  <c r="X526" i="1"/>
  <c r="X518" i="1"/>
  <c r="X510" i="1"/>
  <c r="X502" i="1"/>
  <c r="X494" i="1"/>
  <c r="X486" i="1"/>
  <c r="X658" i="1"/>
  <c r="X638" i="1"/>
  <c r="X614" i="1"/>
  <c r="X587" i="1"/>
  <c r="X579" i="1"/>
  <c r="X571" i="1"/>
  <c r="X563" i="1"/>
  <c r="X555" i="1"/>
  <c r="X547" i="1"/>
  <c r="X539" i="1"/>
  <c r="X531" i="1"/>
  <c r="X782" i="1"/>
  <c r="X719" i="1"/>
  <c r="X698" i="1"/>
  <c r="X639" i="1"/>
  <c r="X630" i="1"/>
  <c r="X603" i="1"/>
  <c r="X599" i="1"/>
  <c r="X592" i="1"/>
  <c r="X584" i="1"/>
  <c r="X576" i="1"/>
  <c r="X568" i="1"/>
  <c r="X560" i="1"/>
  <c r="X552" i="1"/>
  <c r="X544" i="1"/>
  <c r="X536" i="1"/>
  <c r="X528" i="1"/>
  <c r="X520" i="1"/>
  <c r="X512" i="1"/>
  <c r="X504" i="1"/>
  <c r="X496" i="1"/>
  <c r="X674" i="1"/>
  <c r="X631" i="1"/>
  <c r="X622" i="1"/>
  <c r="X602" i="1"/>
  <c r="X595" i="1"/>
  <c r="X589" i="1"/>
  <c r="X581" i="1"/>
  <c r="X573" i="1"/>
  <c r="X565" i="1"/>
  <c r="X557" i="1"/>
  <c r="X549" i="1"/>
  <c r="X541" i="1"/>
  <c r="X533" i="1"/>
  <c r="X525" i="1"/>
  <c r="X517" i="1"/>
  <c r="X509" i="1"/>
  <c r="X501" i="1"/>
  <c r="X493" i="1"/>
  <c r="X485" i="1"/>
  <c r="X477" i="1"/>
  <c r="X714" i="1"/>
  <c r="X650" i="1"/>
  <c r="X642" i="1"/>
  <c r="X623" i="1"/>
  <c r="X607" i="1"/>
  <c r="X600" i="1"/>
  <c r="X594" i="1"/>
  <c r="X586" i="1"/>
  <c r="X578" i="1"/>
  <c r="X570" i="1"/>
  <c r="X562" i="1"/>
  <c r="X554" i="1"/>
  <c r="X546" i="1"/>
  <c r="X538" i="1"/>
  <c r="X530" i="1"/>
  <c r="X522" i="1"/>
  <c r="X514" i="1"/>
  <c r="X506" i="1"/>
  <c r="X498" i="1"/>
  <c r="X591" i="1"/>
  <c r="X519" i="1"/>
  <c r="X500" i="1"/>
  <c r="X480" i="1"/>
  <c r="X470" i="1"/>
  <c r="X462" i="1"/>
  <c r="X454" i="1"/>
  <c r="X446" i="1"/>
  <c r="X567" i="1"/>
  <c r="X511" i="1"/>
  <c r="X476" i="1"/>
  <c r="X467" i="1"/>
  <c r="X459" i="1"/>
  <c r="X451" i="1"/>
  <c r="X443" i="1"/>
  <c r="X634" i="1"/>
  <c r="X543" i="1"/>
  <c r="X503" i="1"/>
  <c r="X464" i="1"/>
  <c r="X456" i="1"/>
  <c r="X448" i="1"/>
  <c r="X690" i="1"/>
  <c r="X583" i="1"/>
  <c r="X495" i="1"/>
  <c r="X490" i="1"/>
  <c r="X488" i="1"/>
  <c r="X482" i="1"/>
  <c r="X472" i="1"/>
  <c r="X469" i="1"/>
  <c r="X461" i="1"/>
  <c r="X453" i="1"/>
  <c r="X445" i="1"/>
  <c r="X559" i="1"/>
  <c r="X527" i="1"/>
  <c r="X523" i="1"/>
  <c r="X492" i="1"/>
  <c r="X478" i="1"/>
  <c r="X466" i="1"/>
  <c r="X458" i="1"/>
  <c r="X450" i="1"/>
  <c r="X442" i="1"/>
  <c r="X606" i="1"/>
  <c r="X575" i="1"/>
  <c r="X516" i="1"/>
  <c r="X507" i="1"/>
  <c r="X479" i="1"/>
  <c r="X468" i="1"/>
  <c r="X460" i="1"/>
  <c r="X452" i="1"/>
  <c r="X444" i="1"/>
  <c r="X551" i="1"/>
  <c r="X508" i="1"/>
  <c r="X499" i="1"/>
  <c r="X491" i="1"/>
  <c r="X487" i="1"/>
  <c r="X484" i="1"/>
  <c r="X475" i="1"/>
  <c r="X465" i="1"/>
  <c r="X457" i="1"/>
  <c r="X449" i="1"/>
  <c r="X441" i="1"/>
  <c r="X447" i="1"/>
  <c r="X436" i="1"/>
  <c r="X428" i="1"/>
  <c r="X420" i="1"/>
  <c r="X412" i="1"/>
  <c r="X404" i="1"/>
  <c r="X396" i="1"/>
  <c r="X388" i="1"/>
  <c r="X380" i="1"/>
  <c r="X372" i="1"/>
  <c r="X364" i="1"/>
  <c r="X356" i="1"/>
  <c r="X348" i="1"/>
  <c r="X340" i="1"/>
  <c r="X332" i="1"/>
  <c r="X324" i="1"/>
  <c r="X316" i="1"/>
  <c r="X308" i="1"/>
  <c r="X535" i="1"/>
  <c r="X483" i="1"/>
  <c r="X474" i="1"/>
  <c r="X433" i="1"/>
  <c r="X425" i="1"/>
  <c r="X417" i="1"/>
  <c r="X409" i="1"/>
  <c r="X401" i="1"/>
  <c r="X393" i="1"/>
  <c r="X385" i="1"/>
  <c r="X377" i="1"/>
  <c r="X369" i="1"/>
  <c r="X361" i="1"/>
  <c r="X353" i="1"/>
  <c r="X345" i="1"/>
  <c r="X337" i="1"/>
  <c r="X329" i="1"/>
  <c r="X321" i="1"/>
  <c r="X313" i="1"/>
  <c r="X463" i="1"/>
  <c r="X438" i="1"/>
  <c r="X430" i="1"/>
  <c r="X422" i="1"/>
  <c r="X414" i="1"/>
  <c r="X406" i="1"/>
  <c r="X398" i="1"/>
  <c r="X390" i="1"/>
  <c r="X382" i="1"/>
  <c r="X374" i="1"/>
  <c r="X366" i="1"/>
  <c r="X358" i="1"/>
  <c r="X350" i="1"/>
  <c r="X342" i="1"/>
  <c r="X334" i="1"/>
  <c r="X326" i="1"/>
  <c r="X318" i="1"/>
  <c r="X310" i="1"/>
  <c r="X435" i="1"/>
  <c r="X427" i="1"/>
  <c r="X419" i="1"/>
  <c r="X411" i="1"/>
  <c r="X403" i="1"/>
  <c r="X395" i="1"/>
  <c r="X387" i="1"/>
  <c r="X379" i="1"/>
  <c r="X371" i="1"/>
  <c r="X363" i="1"/>
  <c r="X355" i="1"/>
  <c r="X347" i="1"/>
  <c r="X339" i="1"/>
  <c r="X331" i="1"/>
  <c r="X323" i="1"/>
  <c r="X315" i="1"/>
  <c r="X307" i="1"/>
  <c r="X440" i="1"/>
  <c r="X432" i="1"/>
  <c r="X424" i="1"/>
  <c r="X416" i="1"/>
  <c r="X408" i="1"/>
  <c r="X400" i="1"/>
  <c r="X392" i="1"/>
  <c r="X384" i="1"/>
  <c r="X376" i="1"/>
  <c r="X368" i="1"/>
  <c r="X360" i="1"/>
  <c r="X352" i="1"/>
  <c r="X344" i="1"/>
  <c r="X336" i="1"/>
  <c r="X328" i="1"/>
  <c r="X320" i="1"/>
  <c r="X455" i="1"/>
  <c r="X437" i="1"/>
  <c r="X429" i="1"/>
  <c r="X421" i="1"/>
  <c r="X413" i="1"/>
  <c r="X405" i="1"/>
  <c r="X397" i="1"/>
  <c r="X389" i="1"/>
  <c r="X381" i="1"/>
  <c r="X373" i="1"/>
  <c r="X365" i="1"/>
  <c r="X357" i="1"/>
  <c r="X349" i="1"/>
  <c r="X341" i="1"/>
  <c r="X333" i="1"/>
  <c r="X325" i="1"/>
  <c r="X317" i="1"/>
  <c r="X309" i="1"/>
  <c r="X524" i="1"/>
  <c r="X515" i="1"/>
  <c r="X434" i="1"/>
  <c r="X426" i="1"/>
  <c r="X418" i="1"/>
  <c r="X410" i="1"/>
  <c r="X402" i="1"/>
  <c r="X394" i="1"/>
  <c r="X386" i="1"/>
  <c r="X378" i="1"/>
  <c r="X370" i="1"/>
  <c r="X362" i="1"/>
  <c r="X354" i="1"/>
  <c r="X346" i="1"/>
  <c r="X338" i="1"/>
  <c r="X330" i="1"/>
  <c r="X322" i="1"/>
  <c r="X314" i="1"/>
  <c r="X415" i="1"/>
  <c r="X351" i="1"/>
  <c r="X299" i="1"/>
  <c r="X291" i="1"/>
  <c r="X283" i="1"/>
  <c r="X275" i="1"/>
  <c r="X267" i="1"/>
  <c r="X259" i="1"/>
  <c r="X251" i="1"/>
  <c r="X243" i="1"/>
  <c r="X235" i="1"/>
  <c r="X227" i="1"/>
  <c r="X219" i="1"/>
  <c r="X211" i="1"/>
  <c r="X203" i="1"/>
  <c r="X195" i="1"/>
  <c r="X187" i="1"/>
  <c r="X471" i="1"/>
  <c r="X391" i="1"/>
  <c r="X327" i="1"/>
  <c r="X312" i="1"/>
  <c r="X304" i="1"/>
  <c r="X296" i="1"/>
  <c r="X288" i="1"/>
  <c r="X280" i="1"/>
  <c r="X272" i="1"/>
  <c r="X264" i="1"/>
  <c r="X256" i="1"/>
  <c r="X248" i="1"/>
  <c r="X240" i="1"/>
  <c r="X232" i="1"/>
  <c r="X431" i="1"/>
  <c r="X367" i="1"/>
  <c r="X301" i="1"/>
  <c r="X293" i="1"/>
  <c r="X285" i="1"/>
  <c r="X277" i="1"/>
  <c r="X269" i="1"/>
  <c r="X261" i="1"/>
  <c r="X253" i="1"/>
  <c r="X245" i="1"/>
  <c r="X237" i="1"/>
  <c r="X229" i="1"/>
  <c r="X221" i="1"/>
  <c r="X213" i="1"/>
  <c r="X205" i="1"/>
  <c r="X197" i="1"/>
  <c r="X189" i="1"/>
  <c r="X407" i="1"/>
  <c r="X343" i="1"/>
  <c r="X306" i="1"/>
  <c r="X298" i="1"/>
  <c r="X290" i="1"/>
  <c r="X282" i="1"/>
  <c r="X274" i="1"/>
  <c r="X266" i="1"/>
  <c r="X258" i="1"/>
  <c r="X250" i="1"/>
  <c r="X242" i="1"/>
  <c r="X234" i="1"/>
  <c r="X383" i="1"/>
  <c r="X319" i="1"/>
  <c r="X303" i="1"/>
  <c r="X295" i="1"/>
  <c r="X287" i="1"/>
  <c r="X279" i="1"/>
  <c r="X271" i="1"/>
  <c r="X263" i="1"/>
  <c r="X255" i="1"/>
  <c r="X247" i="1"/>
  <c r="X239" i="1"/>
  <c r="X231" i="1"/>
  <c r="X223" i="1"/>
  <c r="X215" i="1"/>
  <c r="X207" i="1"/>
  <c r="X199" i="1"/>
  <c r="X191" i="1"/>
  <c r="X423" i="1"/>
  <c r="X359" i="1"/>
  <c r="X300" i="1"/>
  <c r="X292" i="1"/>
  <c r="X284" i="1"/>
  <c r="X276" i="1"/>
  <c r="X268" i="1"/>
  <c r="X260" i="1"/>
  <c r="X252" i="1"/>
  <c r="X244" i="1"/>
  <c r="X236" i="1"/>
  <c r="X228" i="1"/>
  <c r="X220" i="1"/>
  <c r="X212" i="1"/>
  <c r="X204" i="1"/>
  <c r="X196" i="1"/>
  <c r="X188" i="1"/>
  <c r="X278" i="1"/>
  <c r="X246" i="1"/>
  <c r="X226" i="1"/>
  <c r="X210" i="1"/>
  <c r="X194" i="1"/>
  <c r="X186" i="1"/>
  <c r="X180" i="1"/>
  <c r="X172" i="1"/>
  <c r="X164" i="1"/>
  <c r="X156" i="1"/>
  <c r="X148" i="1"/>
  <c r="X140" i="1"/>
  <c r="X132" i="1"/>
  <c r="X124" i="1"/>
  <c r="X116" i="1"/>
  <c r="X108" i="1"/>
  <c r="X100" i="1"/>
  <c r="X92" i="1"/>
  <c r="X335" i="1"/>
  <c r="X311" i="1"/>
  <c r="X281" i="1"/>
  <c r="X249" i="1"/>
  <c r="X225" i="1"/>
  <c r="X209" i="1"/>
  <c r="X193" i="1"/>
  <c r="X177" i="1"/>
  <c r="X169" i="1"/>
  <c r="X161" i="1"/>
  <c r="X153" i="1"/>
  <c r="X145" i="1"/>
  <c r="X137" i="1"/>
  <c r="X129" i="1"/>
  <c r="X121" i="1"/>
  <c r="X113" i="1"/>
  <c r="X105" i="1"/>
  <c r="X97" i="1"/>
  <c r="X89" i="1"/>
  <c r="X81" i="1"/>
  <c r="X375" i="1"/>
  <c r="X286" i="1"/>
  <c r="X254" i="1"/>
  <c r="X214" i="1"/>
  <c r="X198" i="1"/>
  <c r="X182" i="1"/>
  <c r="X174" i="1"/>
  <c r="X166" i="1"/>
  <c r="X158" i="1"/>
  <c r="X150" i="1"/>
  <c r="X142" i="1"/>
  <c r="X134" i="1"/>
  <c r="X126" i="1"/>
  <c r="X118" i="1"/>
  <c r="X110" i="1"/>
  <c r="X102" i="1"/>
  <c r="X94" i="1"/>
  <c r="X86" i="1"/>
  <c r="X78" i="1"/>
  <c r="X399" i="1"/>
  <c r="X289" i="1"/>
  <c r="X257" i="1"/>
  <c r="X230" i="1"/>
  <c r="X224" i="1"/>
  <c r="X208" i="1"/>
  <c r="X192" i="1"/>
  <c r="X183" i="1"/>
  <c r="X179" i="1"/>
  <c r="X171" i="1"/>
  <c r="X163" i="1"/>
  <c r="X155" i="1"/>
  <c r="X147" i="1"/>
  <c r="X139" i="1"/>
  <c r="X131" i="1"/>
  <c r="X123" i="1"/>
  <c r="X115" i="1"/>
  <c r="X107" i="1"/>
  <c r="X99" i="1"/>
  <c r="X91" i="1"/>
  <c r="X83" i="1"/>
  <c r="X439" i="1"/>
  <c r="X294" i="1"/>
  <c r="X262" i="1"/>
  <c r="X218" i="1"/>
  <c r="X202" i="1"/>
  <c r="X176" i="1"/>
  <c r="X168" i="1"/>
  <c r="X160" i="1"/>
  <c r="X152" i="1"/>
  <c r="X144" i="1"/>
  <c r="X136" i="1"/>
  <c r="X128" i="1"/>
  <c r="X120" i="1"/>
  <c r="X112" i="1"/>
  <c r="X104" i="1"/>
  <c r="X96" i="1"/>
  <c r="X88" i="1"/>
  <c r="X596" i="1"/>
  <c r="X297" i="1"/>
  <c r="X265" i="1"/>
  <c r="X233" i="1"/>
  <c r="X217" i="1"/>
  <c r="X201" i="1"/>
  <c r="X184" i="1"/>
  <c r="X181" i="1"/>
  <c r="X173" i="1"/>
  <c r="X165" i="1"/>
  <c r="X157" i="1"/>
  <c r="X149" i="1"/>
  <c r="X141" i="1"/>
  <c r="X133" i="1"/>
  <c r="X125" i="1"/>
  <c r="X117" i="1"/>
  <c r="X109" i="1"/>
  <c r="X101" i="1"/>
  <c r="X93" i="1"/>
  <c r="X85" i="1"/>
  <c r="X302" i="1"/>
  <c r="X270" i="1"/>
  <c r="X238" i="1"/>
  <c r="X222" i="1"/>
  <c r="X206" i="1"/>
  <c r="X190" i="1"/>
  <c r="X178" i="1"/>
  <c r="X170" i="1"/>
  <c r="X162" i="1"/>
  <c r="X154" i="1"/>
  <c r="X146" i="1"/>
  <c r="X138" i="1"/>
  <c r="X130" i="1"/>
  <c r="X122" i="1"/>
  <c r="X114" i="1"/>
  <c r="X106" i="1"/>
  <c r="X98" i="1"/>
  <c r="X90" i="1"/>
  <c r="X82" i="1"/>
  <c r="J6" i="1"/>
  <c r="R6" i="1"/>
  <c r="G7" i="1"/>
  <c r="O7" i="1"/>
  <c r="W7" i="1"/>
  <c r="K11" i="1"/>
  <c r="S11" i="1"/>
  <c r="H12" i="1"/>
  <c r="P12" i="1"/>
  <c r="X12" i="1"/>
  <c r="J14" i="1"/>
  <c r="J1506" i="1" s="1"/>
  <c r="R14" i="1"/>
  <c r="G15" i="1"/>
  <c r="O15" i="1"/>
  <c r="W15" i="1"/>
  <c r="K19" i="1"/>
  <c r="S19" i="1"/>
  <c r="H20" i="1"/>
  <c r="P20" i="1"/>
  <c r="X20" i="1"/>
  <c r="J22" i="1"/>
  <c r="R22" i="1"/>
  <c r="G23" i="1"/>
  <c r="O23" i="1"/>
  <c r="W23" i="1"/>
  <c r="K27" i="1"/>
  <c r="S27" i="1"/>
  <c r="H28" i="1"/>
  <c r="P28" i="1"/>
  <c r="X28" i="1"/>
  <c r="J30" i="1"/>
  <c r="R30" i="1"/>
  <c r="G31" i="1"/>
  <c r="O31" i="1"/>
  <c r="W31" i="1"/>
  <c r="K35" i="1"/>
  <c r="S35" i="1"/>
  <c r="H36" i="1"/>
  <c r="P36" i="1"/>
  <c r="X36" i="1"/>
  <c r="J38" i="1"/>
  <c r="R38" i="1"/>
  <c r="G39" i="1"/>
  <c r="O39" i="1"/>
  <c r="W39" i="1"/>
  <c r="K43" i="1"/>
  <c r="S43" i="1"/>
  <c r="H44" i="1"/>
  <c r="P44" i="1"/>
  <c r="X44" i="1"/>
  <c r="J46" i="1"/>
  <c r="R46" i="1"/>
  <c r="G47" i="1"/>
  <c r="O47" i="1"/>
  <c r="W47" i="1"/>
  <c r="K51" i="1"/>
  <c r="S51" i="1"/>
  <c r="H52" i="1"/>
  <c r="P52" i="1"/>
  <c r="X52" i="1"/>
  <c r="J54" i="1"/>
  <c r="R54" i="1"/>
  <c r="G55" i="1"/>
  <c r="O55" i="1"/>
  <c r="W55" i="1"/>
  <c r="N58" i="1"/>
  <c r="V58" i="1"/>
  <c r="K59" i="1"/>
  <c r="S59" i="1"/>
  <c r="H60" i="1"/>
  <c r="P60" i="1"/>
  <c r="X60" i="1"/>
  <c r="J62" i="1"/>
  <c r="R62" i="1"/>
  <c r="G63" i="1"/>
  <c r="O63" i="1"/>
  <c r="W63" i="1"/>
  <c r="N66" i="1"/>
  <c r="V66" i="1"/>
  <c r="K67" i="1"/>
  <c r="S67" i="1"/>
  <c r="H68" i="1"/>
  <c r="P68" i="1"/>
  <c r="X68" i="1"/>
  <c r="J70" i="1"/>
  <c r="R70" i="1"/>
  <c r="G71" i="1"/>
  <c r="O71" i="1"/>
  <c r="W71" i="1"/>
  <c r="N74" i="1"/>
  <c r="V74" i="1"/>
  <c r="K75" i="1"/>
  <c r="S75" i="1"/>
  <c r="H76" i="1"/>
  <c r="P76" i="1"/>
  <c r="X76" i="1"/>
  <c r="O77" i="1"/>
  <c r="Y77" i="1"/>
  <c r="R78" i="1"/>
  <c r="I79" i="1"/>
  <c r="W79" i="1"/>
  <c r="U80" i="1"/>
  <c r="Y81" i="1"/>
  <c r="G83" i="1"/>
  <c r="I84" i="1"/>
  <c r="M85" i="1"/>
  <c r="N86" i="1"/>
  <c r="P87" i="1"/>
  <c r="H95" i="1"/>
  <c r="O98" i="1"/>
  <c r="V101" i="1"/>
  <c r="J105" i="1"/>
  <c r="Q108" i="1"/>
  <c r="X111" i="1"/>
  <c r="S118" i="1"/>
  <c r="G122" i="1"/>
  <c r="N125" i="1"/>
  <c r="U128" i="1"/>
  <c r="I132" i="1"/>
  <c r="P135" i="1"/>
  <c r="W138" i="1"/>
  <c r="K142" i="1"/>
  <c r="R145" i="1"/>
  <c r="M152" i="1"/>
  <c r="H159" i="1"/>
  <c r="O162" i="1"/>
  <c r="V165" i="1"/>
  <c r="J169" i="1"/>
  <c r="Q172" i="1"/>
  <c r="X175" i="1"/>
  <c r="S182" i="1"/>
  <c r="G187" i="1"/>
  <c r="M193" i="1"/>
  <c r="H200" i="1"/>
  <c r="V206" i="1"/>
  <c r="Q213" i="1"/>
  <c r="G227" i="1"/>
  <c r="J235" i="1"/>
  <c r="S248" i="1"/>
  <c r="R275" i="1"/>
  <c r="H289" i="1"/>
  <c r="K366" i="1"/>
  <c r="F954" i="1"/>
  <c r="F946" i="1"/>
  <c r="F938" i="1"/>
  <c r="F930" i="1"/>
  <c r="F922" i="1"/>
  <c r="F914" i="1"/>
  <c r="F906" i="1"/>
  <c r="F898" i="1"/>
  <c r="F890" i="1"/>
  <c r="F882" i="1"/>
  <c r="F874" i="1"/>
  <c r="F866" i="1"/>
  <c r="F858" i="1"/>
  <c r="F850" i="1"/>
  <c r="F842" i="1"/>
  <c r="F834" i="1"/>
  <c r="F826" i="1"/>
  <c r="F818" i="1"/>
  <c r="F810" i="1"/>
  <c r="F802" i="1"/>
  <c r="F794" i="1"/>
  <c r="F786" i="1"/>
  <c r="F778" i="1"/>
  <c r="F770" i="1"/>
  <c r="F762" i="1"/>
  <c r="F754" i="1"/>
  <c r="F746" i="1"/>
  <c r="F738" i="1"/>
  <c r="F730" i="1"/>
  <c r="F722" i="1"/>
  <c r="F714" i="1"/>
  <c r="F706" i="1"/>
  <c r="F698" i="1"/>
  <c r="F690" i="1"/>
  <c r="F681" i="1"/>
  <c r="F670" i="1"/>
  <c r="F660" i="1"/>
  <c r="F649" i="1"/>
  <c r="F638" i="1"/>
  <c r="F628" i="1"/>
  <c r="F617" i="1"/>
  <c r="F606" i="1"/>
  <c r="F596" i="1"/>
  <c r="F585" i="1"/>
  <c r="F574" i="1"/>
  <c r="F564" i="1"/>
  <c r="F553" i="1"/>
  <c r="F542" i="1"/>
  <c r="F532" i="1"/>
  <c r="F521" i="1"/>
  <c r="F510" i="1"/>
  <c r="F500" i="1"/>
  <c r="F489" i="1"/>
  <c r="F478" i="1"/>
  <c r="F468" i="1"/>
  <c r="F457" i="1"/>
  <c r="F446" i="1"/>
  <c r="F436" i="1"/>
  <c r="F425" i="1"/>
  <c r="F414" i="1"/>
  <c r="F404" i="1"/>
  <c r="F393" i="1"/>
  <c r="F382" i="1"/>
  <c r="F372" i="1"/>
  <c r="F361" i="1"/>
  <c r="F350" i="1"/>
  <c r="F340" i="1"/>
  <c r="F329" i="1"/>
  <c r="F318" i="1"/>
  <c r="F308" i="1"/>
  <c r="F297" i="1"/>
  <c r="F286" i="1"/>
  <c r="F276" i="1"/>
  <c r="F265" i="1"/>
  <c r="F254" i="1"/>
  <c r="F244" i="1"/>
  <c r="F233" i="1"/>
  <c r="F222" i="1"/>
  <c r="F212" i="1"/>
  <c r="F201" i="1"/>
  <c r="F190" i="1"/>
  <c r="F180" i="1"/>
  <c r="F169" i="1"/>
  <c r="F158" i="1"/>
  <c r="F148" i="1"/>
  <c r="F137" i="1"/>
  <c r="F126" i="1"/>
  <c r="F111" i="1"/>
  <c r="F93" i="1"/>
  <c r="F73" i="1"/>
  <c r="F49" i="1"/>
  <c r="F25" i="1"/>
  <c r="I1499" i="1"/>
  <c r="I1491" i="1"/>
  <c r="I1483" i="1"/>
  <c r="I1504" i="1"/>
  <c r="I1496" i="1"/>
  <c r="I1488" i="1"/>
  <c r="I1501" i="1"/>
  <c r="I1493" i="1"/>
  <c r="I1485" i="1"/>
  <c r="I1498" i="1"/>
  <c r="I1490" i="1"/>
  <c r="I1482" i="1"/>
  <c r="I1503" i="1"/>
  <c r="I1495" i="1"/>
  <c r="I1487" i="1"/>
  <c r="I1505" i="1"/>
  <c r="I1497" i="1"/>
  <c r="I1489" i="1"/>
  <c r="I1481" i="1"/>
  <c r="I1492" i="1"/>
  <c r="I1502" i="1"/>
  <c r="I1476" i="1"/>
  <c r="I1468" i="1"/>
  <c r="I1500" i="1"/>
  <c r="I1473" i="1"/>
  <c r="I1465" i="1"/>
  <c r="I1457" i="1"/>
  <c r="I1475" i="1"/>
  <c r="I1484" i="1"/>
  <c r="I1477" i="1"/>
  <c r="I1469" i="1"/>
  <c r="I1461" i="1"/>
  <c r="I1494" i="1"/>
  <c r="I1467" i="1"/>
  <c r="I1463" i="1"/>
  <c r="I1459" i="1"/>
  <c r="I1486" i="1"/>
  <c r="I1471" i="1"/>
  <c r="I1455" i="1"/>
  <c r="I1448" i="1"/>
  <c r="I1440" i="1"/>
  <c r="I1470" i="1"/>
  <c r="I1460" i="1"/>
  <c r="I1453" i="1"/>
  <c r="I1480" i="1"/>
  <c r="I1456" i="1"/>
  <c r="I1474" i="1"/>
  <c r="I1466" i="1"/>
  <c r="I1464" i="1"/>
  <c r="I1447" i="1"/>
  <c r="I1478" i="1"/>
  <c r="I1458" i="1"/>
  <c r="I1449" i="1"/>
  <c r="I1441" i="1"/>
  <c r="I1472" i="1"/>
  <c r="I1439" i="1"/>
  <c r="I1435" i="1"/>
  <c r="I1427" i="1"/>
  <c r="I1419" i="1"/>
  <c r="I1432" i="1"/>
  <c r="I1424" i="1"/>
  <c r="I1416" i="1"/>
  <c r="I1454" i="1"/>
  <c r="I1444" i="1"/>
  <c r="I1442" i="1"/>
  <c r="I1429" i="1"/>
  <c r="I1421" i="1"/>
  <c r="I1452" i="1"/>
  <c r="I1434" i="1"/>
  <c r="I1426" i="1"/>
  <c r="I1418" i="1"/>
  <c r="I1479" i="1"/>
  <c r="I1446" i="1"/>
  <c r="I1437" i="1"/>
  <c r="I1431" i="1"/>
  <c r="I1423" i="1"/>
  <c r="I1436" i="1"/>
  <c r="I1410" i="1"/>
  <c r="I1402" i="1"/>
  <c r="I1394" i="1"/>
  <c r="I1462" i="1"/>
  <c r="I1428" i="1"/>
  <c r="I1417" i="1"/>
  <c r="I1407" i="1"/>
  <c r="I1399" i="1"/>
  <c r="I1450" i="1"/>
  <c r="I1412" i="1"/>
  <c r="I1404" i="1"/>
  <c r="I1396" i="1"/>
  <c r="I1409" i="1"/>
  <c r="I1401" i="1"/>
  <c r="I1445" i="1"/>
  <c r="I1430" i="1"/>
  <c r="I1420" i="1"/>
  <c r="I1414" i="1"/>
  <c r="I1406" i="1"/>
  <c r="I1398" i="1"/>
  <c r="I1422" i="1"/>
  <c r="I1400" i="1"/>
  <c r="I1393" i="1"/>
  <c r="I1385" i="1"/>
  <c r="I1377" i="1"/>
  <c r="I1425" i="1"/>
  <c r="I1411" i="1"/>
  <c r="I1390" i="1"/>
  <c r="I1382" i="1"/>
  <c r="I1374" i="1"/>
  <c r="I1451" i="1"/>
  <c r="I1403" i="1"/>
  <c r="I1387" i="1"/>
  <c r="I1379" i="1"/>
  <c r="I1433" i="1"/>
  <c r="I1392" i="1"/>
  <c r="I1384" i="1"/>
  <c r="I1376" i="1"/>
  <c r="I1413" i="1"/>
  <c r="I1389" i="1"/>
  <c r="I1381" i="1"/>
  <c r="I1388" i="1"/>
  <c r="I1366" i="1"/>
  <c r="I1358" i="1"/>
  <c r="I1350" i="1"/>
  <c r="I1342" i="1"/>
  <c r="I1334" i="1"/>
  <c r="I1326" i="1"/>
  <c r="I1318" i="1"/>
  <c r="I1438" i="1"/>
  <c r="I1395" i="1"/>
  <c r="I1391" i="1"/>
  <c r="I1371" i="1"/>
  <c r="I1368" i="1"/>
  <c r="I1360" i="1"/>
  <c r="I1352" i="1"/>
  <c r="I1344" i="1"/>
  <c r="I1336" i="1"/>
  <c r="I1328" i="1"/>
  <c r="I1320" i="1"/>
  <c r="I1383" i="1"/>
  <c r="I1373" i="1"/>
  <c r="I1365" i="1"/>
  <c r="I1357" i="1"/>
  <c r="I1349" i="1"/>
  <c r="I1341" i="1"/>
  <c r="I1333" i="1"/>
  <c r="I1325" i="1"/>
  <c r="I1343" i="1"/>
  <c r="I1443" i="1"/>
  <c r="I1408" i="1"/>
  <c r="I1351" i="1"/>
  <c r="I1347" i="1"/>
  <c r="I1345" i="1"/>
  <c r="I1307" i="1"/>
  <c r="I1299" i="1"/>
  <c r="I1291" i="1"/>
  <c r="I1283" i="1"/>
  <c r="I1397" i="1"/>
  <c r="I1359" i="1"/>
  <c r="I1355" i="1"/>
  <c r="I1353" i="1"/>
  <c r="I1386" i="1"/>
  <c r="I1367" i="1"/>
  <c r="I1363" i="1"/>
  <c r="I1361" i="1"/>
  <c r="I1338" i="1"/>
  <c r="I1332" i="1"/>
  <c r="I1321" i="1"/>
  <c r="I1317" i="1"/>
  <c r="I1309" i="1"/>
  <c r="I1301" i="1"/>
  <c r="I1293" i="1"/>
  <c r="I1415" i="1"/>
  <c r="I1375" i="1"/>
  <c r="I1369" i="1"/>
  <c r="I1346" i="1"/>
  <c r="I1340" i="1"/>
  <c r="I1322" i="1"/>
  <c r="I1405" i="1"/>
  <c r="I1380" i="1"/>
  <c r="I1364" i="1"/>
  <c r="I1362" i="1"/>
  <c r="I1339" i="1"/>
  <c r="I1330" i="1"/>
  <c r="I1329" i="1"/>
  <c r="I1319" i="1"/>
  <c r="I1308" i="1"/>
  <c r="I1294" i="1"/>
  <c r="I1290" i="1"/>
  <c r="I1281" i="1"/>
  <c r="I1273" i="1"/>
  <c r="I1265" i="1"/>
  <c r="I1257" i="1"/>
  <c r="I1249" i="1"/>
  <c r="I1241" i="1"/>
  <c r="I1331" i="1"/>
  <c r="I1300" i="1"/>
  <c r="I1275" i="1"/>
  <c r="I1267" i="1"/>
  <c r="I1259" i="1"/>
  <c r="I1251" i="1"/>
  <c r="I1243" i="1"/>
  <c r="I1378" i="1"/>
  <c r="I1356" i="1"/>
  <c r="I1354" i="1"/>
  <c r="I1335" i="1"/>
  <c r="I1316" i="1"/>
  <c r="I1312" i="1"/>
  <c r="I1305" i="1"/>
  <c r="I1296" i="1"/>
  <c r="I1280" i="1"/>
  <c r="I1272" i="1"/>
  <c r="I1323" i="1"/>
  <c r="I1315" i="1"/>
  <c r="I1314" i="1"/>
  <c r="I1310" i="1"/>
  <c r="I1306" i="1"/>
  <c r="I1287" i="1"/>
  <c r="I1284" i="1"/>
  <c r="I1260" i="1"/>
  <c r="I1256" i="1"/>
  <c r="I1242" i="1"/>
  <c r="I1236" i="1"/>
  <c r="I1228" i="1"/>
  <c r="I1220" i="1"/>
  <c r="I1311" i="1"/>
  <c r="I1302" i="1"/>
  <c r="I1261" i="1"/>
  <c r="I1247" i="1"/>
  <c r="I1238" i="1"/>
  <c r="I1233" i="1"/>
  <c r="I1303" i="1"/>
  <c r="I1274" i="1"/>
  <c r="I1270" i="1"/>
  <c r="I1266" i="1"/>
  <c r="I1252" i="1"/>
  <c r="I1248" i="1"/>
  <c r="I1230" i="1"/>
  <c r="I1222" i="1"/>
  <c r="I1372" i="1"/>
  <c r="I1337" i="1"/>
  <c r="I1304" i="1"/>
  <c r="I1295" i="1"/>
  <c r="I1292" i="1"/>
  <c r="I1286" i="1"/>
  <c r="I1278" i="1"/>
  <c r="I1276" i="1"/>
  <c r="I1262" i="1"/>
  <c r="I1253" i="1"/>
  <c r="I1239" i="1"/>
  <c r="I1235" i="1"/>
  <c r="I1324" i="1"/>
  <c r="I1297" i="1"/>
  <c r="I1258" i="1"/>
  <c r="I1244" i="1"/>
  <c r="I1240" i="1"/>
  <c r="I1232" i="1"/>
  <c r="I1370" i="1"/>
  <c r="I1348" i="1"/>
  <c r="I1269" i="1"/>
  <c r="I1226" i="1"/>
  <c r="I1216" i="1"/>
  <c r="I1208" i="1"/>
  <c r="I1200" i="1"/>
  <c r="I1192" i="1"/>
  <c r="I1184" i="1"/>
  <c r="I1313" i="1"/>
  <c r="I1285" i="1"/>
  <c r="I1213" i="1"/>
  <c r="I1205" i="1"/>
  <c r="I1197" i="1"/>
  <c r="I1189" i="1"/>
  <c r="I1181" i="1"/>
  <c r="I1264" i="1"/>
  <c r="I1229" i="1"/>
  <c r="I1227" i="1"/>
  <c r="I1210" i="1"/>
  <c r="I1202" i="1"/>
  <c r="I1194" i="1"/>
  <c r="I1186" i="1"/>
  <c r="I1178" i="1"/>
  <c r="I1279" i="1"/>
  <c r="I1277" i="1"/>
  <c r="I1255" i="1"/>
  <c r="I1246" i="1"/>
  <c r="I1237" i="1"/>
  <c r="I1223" i="1"/>
  <c r="I1219" i="1"/>
  <c r="I1215" i="1"/>
  <c r="I1207" i="1"/>
  <c r="I1199" i="1"/>
  <c r="I1191" i="1"/>
  <c r="I1183" i="1"/>
  <c r="I1327" i="1"/>
  <c r="I1289" i="1"/>
  <c r="I1224" i="1"/>
  <c r="I1218" i="1"/>
  <c r="I1212" i="1"/>
  <c r="I1204" i="1"/>
  <c r="I1196" i="1"/>
  <c r="I1188" i="1"/>
  <c r="I1180" i="1"/>
  <c r="I1271" i="1"/>
  <c r="I1217" i="1"/>
  <c r="I1198" i="1"/>
  <c r="I1179" i="1"/>
  <c r="I1175" i="1"/>
  <c r="I1167" i="1"/>
  <c r="I1159" i="1"/>
  <c r="I1151" i="1"/>
  <c r="I1143" i="1"/>
  <c r="I1135" i="1"/>
  <c r="I1209" i="1"/>
  <c r="I1190" i="1"/>
  <c r="I1172" i="1"/>
  <c r="I1164" i="1"/>
  <c r="I1156" i="1"/>
  <c r="I1148" i="1"/>
  <c r="I1140" i="1"/>
  <c r="I1132" i="1"/>
  <c r="I1124" i="1"/>
  <c r="I1298" i="1"/>
  <c r="I1288" i="1"/>
  <c r="I1254" i="1"/>
  <c r="I1221" i="1"/>
  <c r="I1201" i="1"/>
  <c r="I1182" i="1"/>
  <c r="I1169" i="1"/>
  <c r="I1161" i="1"/>
  <c r="I1153" i="1"/>
  <c r="I1145" i="1"/>
  <c r="I1137" i="1"/>
  <c r="I1193" i="1"/>
  <c r="I1174" i="1"/>
  <c r="I1166" i="1"/>
  <c r="I1158" i="1"/>
  <c r="I1150" i="1"/>
  <c r="I1142" i="1"/>
  <c r="I1134" i="1"/>
  <c r="I1126" i="1"/>
  <c r="I1225" i="1"/>
  <c r="I1211" i="1"/>
  <c r="I1185" i="1"/>
  <c r="I1171" i="1"/>
  <c r="I1163" i="1"/>
  <c r="I1155" i="1"/>
  <c r="I1147" i="1"/>
  <c r="I1139" i="1"/>
  <c r="I1203" i="1"/>
  <c r="I1177" i="1"/>
  <c r="I1168" i="1"/>
  <c r="I1160" i="1"/>
  <c r="I1152" i="1"/>
  <c r="I1144" i="1"/>
  <c r="I1136" i="1"/>
  <c r="I1263" i="1"/>
  <c r="I1231" i="1"/>
  <c r="I1214" i="1"/>
  <c r="I1195" i="1"/>
  <c r="I1176" i="1"/>
  <c r="I1173" i="1"/>
  <c r="I1165" i="1"/>
  <c r="I1157" i="1"/>
  <c r="I1149" i="1"/>
  <c r="I1141" i="1"/>
  <c r="I1133" i="1"/>
  <c r="I1282" i="1"/>
  <c r="I1162" i="1"/>
  <c r="I1131" i="1"/>
  <c r="I1129" i="1"/>
  <c r="I1123" i="1"/>
  <c r="I1115" i="1"/>
  <c r="I1107" i="1"/>
  <c r="I1234" i="1"/>
  <c r="I1138" i="1"/>
  <c r="I1125" i="1"/>
  <c r="I1120" i="1"/>
  <c r="I1112" i="1"/>
  <c r="I1268" i="1"/>
  <c r="I1117" i="1"/>
  <c r="I1109" i="1"/>
  <c r="I1154" i="1"/>
  <c r="I1130" i="1"/>
  <c r="I1122" i="1"/>
  <c r="I1114" i="1"/>
  <c r="I1106" i="1"/>
  <c r="I1250" i="1"/>
  <c r="I1187" i="1"/>
  <c r="I1170" i="1"/>
  <c r="I1127" i="1"/>
  <c r="I1116" i="1"/>
  <c r="I1108" i="1"/>
  <c r="I1245" i="1"/>
  <c r="I1146" i="1"/>
  <c r="I1128" i="1"/>
  <c r="I1121" i="1"/>
  <c r="I1113" i="1"/>
  <c r="I1105" i="1"/>
  <c r="I1118" i="1"/>
  <c r="I1099" i="1"/>
  <c r="I1091" i="1"/>
  <c r="I1083" i="1"/>
  <c r="I1075" i="1"/>
  <c r="I1067" i="1"/>
  <c r="I1059" i="1"/>
  <c r="I1051" i="1"/>
  <c r="I1043" i="1"/>
  <c r="I1111" i="1"/>
  <c r="I1102" i="1"/>
  <c r="I1096" i="1"/>
  <c r="I1088" i="1"/>
  <c r="I1080" i="1"/>
  <c r="I1072" i="1"/>
  <c r="I1064" i="1"/>
  <c r="I1056" i="1"/>
  <c r="I1048" i="1"/>
  <c r="I1103" i="1"/>
  <c r="I1093" i="1"/>
  <c r="I1085" i="1"/>
  <c r="I1077" i="1"/>
  <c r="I1069" i="1"/>
  <c r="I1061" i="1"/>
  <c r="I1053" i="1"/>
  <c r="I1045" i="1"/>
  <c r="I1206" i="1"/>
  <c r="I1119" i="1"/>
  <c r="I1098" i="1"/>
  <c r="I1090" i="1"/>
  <c r="I1082" i="1"/>
  <c r="I1074" i="1"/>
  <c r="I1066" i="1"/>
  <c r="I1058" i="1"/>
  <c r="I1050" i="1"/>
  <c r="I1042" i="1"/>
  <c r="I1095" i="1"/>
  <c r="I1087" i="1"/>
  <c r="I1079" i="1"/>
  <c r="I1071" i="1"/>
  <c r="I1063" i="1"/>
  <c r="I1055" i="1"/>
  <c r="I1047" i="1"/>
  <c r="I1104" i="1"/>
  <c r="I1100" i="1"/>
  <c r="I1092" i="1"/>
  <c r="I1084" i="1"/>
  <c r="I1076" i="1"/>
  <c r="I1068" i="1"/>
  <c r="I1060" i="1"/>
  <c r="I1052" i="1"/>
  <c r="I1044" i="1"/>
  <c r="I1110" i="1"/>
  <c r="I1097" i="1"/>
  <c r="I1089" i="1"/>
  <c r="I1081" i="1"/>
  <c r="I1073" i="1"/>
  <c r="I1065" i="1"/>
  <c r="I1057" i="1"/>
  <c r="I1049" i="1"/>
  <c r="I1101" i="1"/>
  <c r="I1094" i="1"/>
  <c r="I1086" i="1"/>
  <c r="I1038" i="1"/>
  <c r="I1030" i="1"/>
  <c r="I1022" i="1"/>
  <c r="I1014" i="1"/>
  <c r="I1006" i="1"/>
  <c r="I998" i="1"/>
  <c r="I990" i="1"/>
  <c r="I982" i="1"/>
  <c r="I1062" i="1"/>
  <c r="I1035" i="1"/>
  <c r="I1027" i="1"/>
  <c r="I1019" i="1"/>
  <c r="I1011" i="1"/>
  <c r="I1003" i="1"/>
  <c r="I995" i="1"/>
  <c r="I987" i="1"/>
  <c r="I979" i="1"/>
  <c r="I1040" i="1"/>
  <c r="I1032" i="1"/>
  <c r="I1024" i="1"/>
  <c r="I1016" i="1"/>
  <c r="I1008" i="1"/>
  <c r="I1000" i="1"/>
  <c r="I992" i="1"/>
  <c r="I984" i="1"/>
  <c r="I976" i="1"/>
  <c r="I1078" i="1"/>
  <c r="I1037" i="1"/>
  <c r="I1029" i="1"/>
  <c r="I1021" i="1"/>
  <c r="I1013" i="1"/>
  <c r="I1005" i="1"/>
  <c r="I997" i="1"/>
  <c r="I989" i="1"/>
  <c r="I981" i="1"/>
  <c r="I1054" i="1"/>
  <c r="I1034" i="1"/>
  <c r="I1026" i="1"/>
  <c r="I1018" i="1"/>
  <c r="I1010" i="1"/>
  <c r="I1002" i="1"/>
  <c r="I994" i="1"/>
  <c r="I986" i="1"/>
  <c r="I978" i="1"/>
  <c r="I1039" i="1"/>
  <c r="I1031" i="1"/>
  <c r="I1023" i="1"/>
  <c r="I1015" i="1"/>
  <c r="I1007" i="1"/>
  <c r="I999" i="1"/>
  <c r="I991" i="1"/>
  <c r="I983" i="1"/>
  <c r="I975" i="1"/>
  <c r="I1070" i="1"/>
  <c r="I1036" i="1"/>
  <c r="I1028" i="1"/>
  <c r="I1020" i="1"/>
  <c r="I1012" i="1"/>
  <c r="I1004" i="1"/>
  <c r="I996" i="1"/>
  <c r="I988" i="1"/>
  <c r="I980" i="1"/>
  <c r="I985" i="1"/>
  <c r="I973" i="1"/>
  <c r="I965" i="1"/>
  <c r="I957" i="1"/>
  <c r="I949" i="1"/>
  <c r="I941" i="1"/>
  <c r="I933" i="1"/>
  <c r="I925" i="1"/>
  <c r="I917" i="1"/>
  <c r="I909" i="1"/>
  <c r="I901" i="1"/>
  <c r="I893" i="1"/>
  <c r="I885" i="1"/>
  <c r="I877" i="1"/>
  <c r="I869" i="1"/>
  <c r="I861" i="1"/>
  <c r="I853" i="1"/>
  <c r="I1046" i="1"/>
  <c r="I1025" i="1"/>
  <c r="I970" i="1"/>
  <c r="I962" i="1"/>
  <c r="I954" i="1"/>
  <c r="I946" i="1"/>
  <c r="I938" i="1"/>
  <c r="I930" i="1"/>
  <c r="I922" i="1"/>
  <c r="I914" i="1"/>
  <c r="I906" i="1"/>
  <c r="I898" i="1"/>
  <c r="I890" i="1"/>
  <c r="I882" i="1"/>
  <c r="I874" i="1"/>
  <c r="I866" i="1"/>
  <c r="I858" i="1"/>
  <c r="I850" i="1"/>
  <c r="I842" i="1"/>
  <c r="I1001" i="1"/>
  <c r="I967" i="1"/>
  <c r="I959" i="1"/>
  <c r="I951" i="1"/>
  <c r="I943" i="1"/>
  <c r="I935" i="1"/>
  <c r="I927" i="1"/>
  <c r="I919" i="1"/>
  <c r="I911" i="1"/>
  <c r="I903" i="1"/>
  <c r="I895" i="1"/>
  <c r="I887" i="1"/>
  <c r="I879" i="1"/>
  <c r="I871" i="1"/>
  <c r="I863" i="1"/>
  <c r="I855" i="1"/>
  <c r="I847" i="1"/>
  <c r="I1041" i="1"/>
  <c r="I977" i="1"/>
  <c r="I972" i="1"/>
  <c r="I964" i="1"/>
  <c r="I956" i="1"/>
  <c r="I948" i="1"/>
  <c r="I940" i="1"/>
  <c r="I932" i="1"/>
  <c r="I924" i="1"/>
  <c r="I916" i="1"/>
  <c r="I908" i="1"/>
  <c r="I900" i="1"/>
  <c r="I892" i="1"/>
  <c r="I884" i="1"/>
  <c r="I876" i="1"/>
  <c r="I868" i="1"/>
  <c r="I860" i="1"/>
  <c r="I852" i="1"/>
  <c r="I844" i="1"/>
  <c r="I1017" i="1"/>
  <c r="I969" i="1"/>
  <c r="I961" i="1"/>
  <c r="I953" i="1"/>
  <c r="I945" i="1"/>
  <c r="I937" i="1"/>
  <c r="I929" i="1"/>
  <c r="I921" i="1"/>
  <c r="I913" i="1"/>
  <c r="I905" i="1"/>
  <c r="I897" i="1"/>
  <c r="I889" i="1"/>
  <c r="I881" i="1"/>
  <c r="I873" i="1"/>
  <c r="I865" i="1"/>
  <c r="I857" i="1"/>
  <c r="I993" i="1"/>
  <c r="I974" i="1"/>
  <c r="I966" i="1"/>
  <c r="I958" i="1"/>
  <c r="I950" i="1"/>
  <c r="I942" i="1"/>
  <c r="I934" i="1"/>
  <c r="I926" i="1"/>
  <c r="I918" i="1"/>
  <c r="I910" i="1"/>
  <c r="I902" i="1"/>
  <c r="I894" i="1"/>
  <c r="I886" i="1"/>
  <c r="I878" i="1"/>
  <c r="I870" i="1"/>
  <c r="I862" i="1"/>
  <c r="I854" i="1"/>
  <c r="I846" i="1"/>
  <c r="I1033" i="1"/>
  <c r="I971" i="1"/>
  <c r="I963" i="1"/>
  <c r="I955" i="1"/>
  <c r="I947" i="1"/>
  <c r="I939" i="1"/>
  <c r="I931" i="1"/>
  <c r="I923" i="1"/>
  <c r="I915" i="1"/>
  <c r="I907" i="1"/>
  <c r="I899" i="1"/>
  <c r="I891" i="1"/>
  <c r="I883" i="1"/>
  <c r="I875" i="1"/>
  <c r="I867" i="1"/>
  <c r="I859" i="1"/>
  <c r="I851" i="1"/>
  <c r="I843" i="1"/>
  <c r="I1009" i="1"/>
  <c r="I952" i="1"/>
  <c r="I888" i="1"/>
  <c r="I840" i="1"/>
  <c r="I832" i="1"/>
  <c r="I824" i="1"/>
  <c r="I816" i="1"/>
  <c r="I808" i="1"/>
  <c r="I800" i="1"/>
  <c r="I792" i="1"/>
  <c r="I784" i="1"/>
  <c r="I776" i="1"/>
  <c r="I768" i="1"/>
  <c r="I760" i="1"/>
  <c r="I752" i="1"/>
  <c r="I744" i="1"/>
  <c r="I736" i="1"/>
  <c r="I728" i="1"/>
  <c r="I928" i="1"/>
  <c r="I864" i="1"/>
  <c r="I848" i="1"/>
  <c r="I837" i="1"/>
  <c r="I829" i="1"/>
  <c r="I821" i="1"/>
  <c r="I813" i="1"/>
  <c r="I805" i="1"/>
  <c r="I797" i="1"/>
  <c r="I789" i="1"/>
  <c r="I781" i="1"/>
  <c r="I773" i="1"/>
  <c r="I765" i="1"/>
  <c r="I757" i="1"/>
  <c r="I749" i="1"/>
  <c r="I741" i="1"/>
  <c r="I733" i="1"/>
  <c r="I725" i="1"/>
  <c r="I968" i="1"/>
  <c r="I904" i="1"/>
  <c r="I849" i="1"/>
  <c r="I834" i="1"/>
  <c r="I826" i="1"/>
  <c r="I818" i="1"/>
  <c r="I810" i="1"/>
  <c r="I802" i="1"/>
  <c r="I794" i="1"/>
  <c r="I786" i="1"/>
  <c r="I778" i="1"/>
  <c r="I770" i="1"/>
  <c r="I762" i="1"/>
  <c r="I754" i="1"/>
  <c r="I746" i="1"/>
  <c r="I738" i="1"/>
  <c r="I730" i="1"/>
  <c r="I722" i="1"/>
  <c r="I944" i="1"/>
  <c r="I880" i="1"/>
  <c r="I841" i="1"/>
  <c r="I839" i="1"/>
  <c r="I831" i="1"/>
  <c r="I823" i="1"/>
  <c r="I815" i="1"/>
  <c r="I807" i="1"/>
  <c r="I799" i="1"/>
  <c r="I791" i="1"/>
  <c r="I783" i="1"/>
  <c r="I775" i="1"/>
  <c r="I767" i="1"/>
  <c r="I759" i="1"/>
  <c r="I751" i="1"/>
  <c r="I743" i="1"/>
  <c r="I735" i="1"/>
  <c r="I920" i="1"/>
  <c r="I856" i="1"/>
  <c r="I836" i="1"/>
  <c r="I828" i="1"/>
  <c r="I820" i="1"/>
  <c r="I812" i="1"/>
  <c r="I804" i="1"/>
  <c r="I796" i="1"/>
  <c r="I788" i="1"/>
  <c r="I780" i="1"/>
  <c r="I772" i="1"/>
  <c r="I764" i="1"/>
  <c r="I756" i="1"/>
  <c r="I748" i="1"/>
  <c r="I740" i="1"/>
  <c r="I732" i="1"/>
  <c r="I960" i="1"/>
  <c r="I896" i="1"/>
  <c r="I833" i="1"/>
  <c r="I825" i="1"/>
  <c r="I817" i="1"/>
  <c r="I809" i="1"/>
  <c r="I801" i="1"/>
  <c r="I793" i="1"/>
  <c r="I785" i="1"/>
  <c r="I777" i="1"/>
  <c r="I769" i="1"/>
  <c r="I761" i="1"/>
  <c r="I753" i="1"/>
  <c r="I745" i="1"/>
  <c r="I737" i="1"/>
  <c r="I729" i="1"/>
  <c r="I721" i="1"/>
  <c r="I936" i="1"/>
  <c r="I872" i="1"/>
  <c r="I838" i="1"/>
  <c r="I830" i="1"/>
  <c r="I822" i="1"/>
  <c r="I814" i="1"/>
  <c r="I806" i="1"/>
  <c r="I798" i="1"/>
  <c r="I790" i="1"/>
  <c r="I782" i="1"/>
  <c r="I774" i="1"/>
  <c r="I766" i="1"/>
  <c r="I758" i="1"/>
  <c r="I750" i="1"/>
  <c r="I742" i="1"/>
  <c r="I734" i="1"/>
  <c r="I726" i="1"/>
  <c r="I779" i="1"/>
  <c r="I716" i="1"/>
  <c r="I708" i="1"/>
  <c r="I700" i="1"/>
  <c r="I692" i="1"/>
  <c r="I684" i="1"/>
  <c r="I676" i="1"/>
  <c r="I668" i="1"/>
  <c r="I660" i="1"/>
  <c r="I652" i="1"/>
  <c r="I819" i="1"/>
  <c r="I755" i="1"/>
  <c r="I713" i="1"/>
  <c r="I705" i="1"/>
  <c r="I697" i="1"/>
  <c r="I689" i="1"/>
  <c r="I681" i="1"/>
  <c r="I673" i="1"/>
  <c r="I665" i="1"/>
  <c r="I657" i="1"/>
  <c r="I649" i="1"/>
  <c r="I641" i="1"/>
  <c r="I633" i="1"/>
  <c r="I625" i="1"/>
  <c r="I617" i="1"/>
  <c r="I609" i="1"/>
  <c r="I912" i="1"/>
  <c r="I845" i="1"/>
  <c r="I795" i="1"/>
  <c r="I731" i="1"/>
  <c r="I710" i="1"/>
  <c r="I702" i="1"/>
  <c r="I694" i="1"/>
  <c r="I686" i="1"/>
  <c r="I678" i="1"/>
  <c r="I670" i="1"/>
  <c r="I662" i="1"/>
  <c r="I654" i="1"/>
  <c r="I646" i="1"/>
  <c r="I638" i="1"/>
  <c r="I630" i="1"/>
  <c r="I622" i="1"/>
  <c r="I614" i="1"/>
  <c r="I606" i="1"/>
  <c r="I598" i="1"/>
  <c r="I835" i="1"/>
  <c r="I771" i="1"/>
  <c r="I727" i="1"/>
  <c r="I718" i="1"/>
  <c r="I715" i="1"/>
  <c r="I707" i="1"/>
  <c r="I699" i="1"/>
  <c r="I691" i="1"/>
  <c r="I683" i="1"/>
  <c r="I675" i="1"/>
  <c r="I667" i="1"/>
  <c r="I659" i="1"/>
  <c r="I651" i="1"/>
  <c r="I811" i="1"/>
  <c r="I747" i="1"/>
  <c r="I723" i="1"/>
  <c r="I712" i="1"/>
  <c r="I704" i="1"/>
  <c r="I696" i="1"/>
  <c r="I688" i="1"/>
  <c r="I680" i="1"/>
  <c r="I672" i="1"/>
  <c r="I664" i="1"/>
  <c r="I656" i="1"/>
  <c r="I648" i="1"/>
  <c r="I640" i="1"/>
  <c r="I632" i="1"/>
  <c r="I624" i="1"/>
  <c r="I787" i="1"/>
  <c r="I724" i="1"/>
  <c r="I720" i="1"/>
  <c r="I717" i="1"/>
  <c r="I709" i="1"/>
  <c r="I701" i="1"/>
  <c r="I693" i="1"/>
  <c r="I685" i="1"/>
  <c r="I677" i="1"/>
  <c r="I669" i="1"/>
  <c r="I661" i="1"/>
  <c r="I653" i="1"/>
  <c r="I645" i="1"/>
  <c r="I637" i="1"/>
  <c r="I629" i="1"/>
  <c r="I621" i="1"/>
  <c r="I613" i="1"/>
  <c r="I605" i="1"/>
  <c r="I827" i="1"/>
  <c r="I763" i="1"/>
  <c r="I719" i="1"/>
  <c r="I714" i="1"/>
  <c r="I706" i="1"/>
  <c r="I698" i="1"/>
  <c r="I690" i="1"/>
  <c r="I682" i="1"/>
  <c r="I674" i="1"/>
  <c r="I666" i="1"/>
  <c r="I658" i="1"/>
  <c r="I650" i="1"/>
  <c r="I642" i="1"/>
  <c r="I634" i="1"/>
  <c r="I626" i="1"/>
  <c r="I618" i="1"/>
  <c r="I610" i="1"/>
  <c r="I602" i="1"/>
  <c r="I687" i="1"/>
  <c r="I628" i="1"/>
  <c r="I619" i="1"/>
  <c r="I616" i="1"/>
  <c r="I593" i="1"/>
  <c r="I585" i="1"/>
  <c r="I577" i="1"/>
  <c r="I569" i="1"/>
  <c r="I561" i="1"/>
  <c r="I553" i="1"/>
  <c r="I545" i="1"/>
  <c r="I537" i="1"/>
  <c r="I739" i="1"/>
  <c r="I663" i="1"/>
  <c r="I639" i="1"/>
  <c r="I620" i="1"/>
  <c r="I615" i="1"/>
  <c r="I600" i="1"/>
  <c r="I590" i="1"/>
  <c r="I582" i="1"/>
  <c r="I574" i="1"/>
  <c r="I566" i="1"/>
  <c r="I558" i="1"/>
  <c r="I550" i="1"/>
  <c r="I542" i="1"/>
  <c r="I534" i="1"/>
  <c r="I526" i="1"/>
  <c r="I518" i="1"/>
  <c r="I510" i="1"/>
  <c r="I502" i="1"/>
  <c r="I494" i="1"/>
  <c r="I486" i="1"/>
  <c r="I478" i="1"/>
  <c r="I703" i="1"/>
  <c r="I631" i="1"/>
  <c r="I604" i="1"/>
  <c r="I596" i="1"/>
  <c r="I595" i="1"/>
  <c r="I587" i="1"/>
  <c r="I579" i="1"/>
  <c r="I571" i="1"/>
  <c r="I563" i="1"/>
  <c r="I555" i="1"/>
  <c r="I547" i="1"/>
  <c r="I539" i="1"/>
  <c r="I531" i="1"/>
  <c r="I523" i="1"/>
  <c r="I515" i="1"/>
  <c r="I507" i="1"/>
  <c r="I499" i="1"/>
  <c r="I491" i="1"/>
  <c r="I679" i="1"/>
  <c r="I623" i="1"/>
  <c r="I603" i="1"/>
  <c r="I601" i="1"/>
  <c r="I592" i="1"/>
  <c r="I584" i="1"/>
  <c r="I576" i="1"/>
  <c r="I568" i="1"/>
  <c r="I560" i="1"/>
  <c r="I552" i="1"/>
  <c r="I544" i="1"/>
  <c r="I536" i="1"/>
  <c r="I528" i="1"/>
  <c r="I655" i="1"/>
  <c r="I608" i="1"/>
  <c r="I597" i="1"/>
  <c r="I589" i="1"/>
  <c r="I581" i="1"/>
  <c r="I573" i="1"/>
  <c r="I565" i="1"/>
  <c r="I557" i="1"/>
  <c r="I549" i="1"/>
  <c r="I541" i="1"/>
  <c r="I533" i="1"/>
  <c r="I525" i="1"/>
  <c r="I517" i="1"/>
  <c r="I509" i="1"/>
  <c r="I501" i="1"/>
  <c r="I695" i="1"/>
  <c r="I643" i="1"/>
  <c r="I607" i="1"/>
  <c r="I594" i="1"/>
  <c r="I586" i="1"/>
  <c r="I578" i="1"/>
  <c r="I570" i="1"/>
  <c r="I562" i="1"/>
  <c r="I554" i="1"/>
  <c r="I546" i="1"/>
  <c r="I538" i="1"/>
  <c r="I530" i="1"/>
  <c r="I522" i="1"/>
  <c r="I514" i="1"/>
  <c r="I506" i="1"/>
  <c r="I498" i="1"/>
  <c r="I490" i="1"/>
  <c r="I482" i="1"/>
  <c r="I474" i="1"/>
  <c r="I803" i="1"/>
  <c r="I671" i="1"/>
  <c r="I644" i="1"/>
  <c r="I635" i="1"/>
  <c r="I612" i="1"/>
  <c r="I591" i="1"/>
  <c r="I583" i="1"/>
  <c r="I575" i="1"/>
  <c r="I567" i="1"/>
  <c r="I559" i="1"/>
  <c r="I551" i="1"/>
  <c r="I543" i="1"/>
  <c r="I535" i="1"/>
  <c r="I527" i="1"/>
  <c r="I519" i="1"/>
  <c r="I511" i="1"/>
  <c r="I503" i="1"/>
  <c r="I495" i="1"/>
  <c r="I647" i="1"/>
  <c r="I548" i="1"/>
  <c r="I521" i="1"/>
  <c r="I512" i="1"/>
  <c r="I487" i="1"/>
  <c r="I483" i="1"/>
  <c r="I473" i="1"/>
  <c r="I467" i="1"/>
  <c r="I459" i="1"/>
  <c r="I451" i="1"/>
  <c r="I443" i="1"/>
  <c r="I636" i="1"/>
  <c r="I627" i="1"/>
  <c r="I611" i="1"/>
  <c r="I599" i="1"/>
  <c r="I588" i="1"/>
  <c r="I513" i="1"/>
  <c r="I504" i="1"/>
  <c r="I489" i="1"/>
  <c r="I479" i="1"/>
  <c r="I472" i="1"/>
  <c r="I464" i="1"/>
  <c r="I456" i="1"/>
  <c r="I448" i="1"/>
  <c r="I564" i="1"/>
  <c r="I524" i="1"/>
  <c r="I505" i="1"/>
  <c r="I496" i="1"/>
  <c r="I493" i="1"/>
  <c r="I484" i="1"/>
  <c r="I475" i="1"/>
  <c r="I469" i="1"/>
  <c r="I461" i="1"/>
  <c r="I453" i="1"/>
  <c r="I445" i="1"/>
  <c r="I540" i="1"/>
  <c r="I516" i="1"/>
  <c r="I497" i="1"/>
  <c r="I480" i="1"/>
  <c r="I466" i="1"/>
  <c r="I458" i="1"/>
  <c r="I450" i="1"/>
  <c r="I442" i="1"/>
  <c r="I580" i="1"/>
  <c r="I508" i="1"/>
  <c r="I488" i="1"/>
  <c r="I485" i="1"/>
  <c r="I476" i="1"/>
  <c r="I471" i="1"/>
  <c r="I463" i="1"/>
  <c r="I455" i="1"/>
  <c r="I447" i="1"/>
  <c r="I532" i="1"/>
  <c r="I477" i="1"/>
  <c r="I465" i="1"/>
  <c r="I457" i="1"/>
  <c r="I449" i="1"/>
  <c r="I572" i="1"/>
  <c r="I529" i="1"/>
  <c r="I520" i="1"/>
  <c r="I470" i="1"/>
  <c r="I462" i="1"/>
  <c r="I454" i="1"/>
  <c r="I446" i="1"/>
  <c r="I468" i="1"/>
  <c r="I441" i="1"/>
  <c r="I433" i="1"/>
  <c r="I425" i="1"/>
  <c r="I417" i="1"/>
  <c r="I409" i="1"/>
  <c r="I401" i="1"/>
  <c r="I393" i="1"/>
  <c r="I385" i="1"/>
  <c r="I377" i="1"/>
  <c r="I369" i="1"/>
  <c r="I361" i="1"/>
  <c r="I353" i="1"/>
  <c r="I345" i="1"/>
  <c r="I337" i="1"/>
  <c r="I329" i="1"/>
  <c r="I321" i="1"/>
  <c r="I313" i="1"/>
  <c r="I438" i="1"/>
  <c r="I430" i="1"/>
  <c r="I422" i="1"/>
  <c r="I414" i="1"/>
  <c r="I406" i="1"/>
  <c r="I398" i="1"/>
  <c r="I390" i="1"/>
  <c r="I382" i="1"/>
  <c r="I374" i="1"/>
  <c r="I366" i="1"/>
  <c r="I358" i="1"/>
  <c r="I350" i="1"/>
  <c r="I342" i="1"/>
  <c r="I334" i="1"/>
  <c r="I326" i="1"/>
  <c r="I318" i="1"/>
  <c r="I310" i="1"/>
  <c r="I435" i="1"/>
  <c r="I427" i="1"/>
  <c r="I419" i="1"/>
  <c r="I411" i="1"/>
  <c r="I403" i="1"/>
  <c r="I395" i="1"/>
  <c r="I387" i="1"/>
  <c r="I379" i="1"/>
  <c r="I371" i="1"/>
  <c r="I363" i="1"/>
  <c r="I355" i="1"/>
  <c r="I347" i="1"/>
  <c r="I339" i="1"/>
  <c r="I331" i="1"/>
  <c r="I323" i="1"/>
  <c r="I315" i="1"/>
  <c r="I556" i="1"/>
  <c r="I460" i="1"/>
  <c r="I444" i="1"/>
  <c r="I440" i="1"/>
  <c r="I432" i="1"/>
  <c r="I424" i="1"/>
  <c r="I416" i="1"/>
  <c r="I408" i="1"/>
  <c r="I400" i="1"/>
  <c r="I392" i="1"/>
  <c r="I384" i="1"/>
  <c r="I376" i="1"/>
  <c r="I368" i="1"/>
  <c r="I360" i="1"/>
  <c r="I352" i="1"/>
  <c r="I344" i="1"/>
  <c r="I336" i="1"/>
  <c r="I328" i="1"/>
  <c r="I320" i="1"/>
  <c r="I312" i="1"/>
  <c r="I500" i="1"/>
  <c r="I492" i="1"/>
  <c r="I437" i="1"/>
  <c r="I429" i="1"/>
  <c r="I421" i="1"/>
  <c r="I413" i="1"/>
  <c r="I405" i="1"/>
  <c r="I397" i="1"/>
  <c r="I389" i="1"/>
  <c r="I381" i="1"/>
  <c r="I373" i="1"/>
  <c r="I365" i="1"/>
  <c r="I357" i="1"/>
  <c r="I349" i="1"/>
  <c r="I341" i="1"/>
  <c r="I333" i="1"/>
  <c r="I325" i="1"/>
  <c r="I317" i="1"/>
  <c r="I434" i="1"/>
  <c r="I426" i="1"/>
  <c r="I418" i="1"/>
  <c r="I410" i="1"/>
  <c r="I402" i="1"/>
  <c r="I394" i="1"/>
  <c r="I386" i="1"/>
  <c r="I378" i="1"/>
  <c r="I370" i="1"/>
  <c r="I362" i="1"/>
  <c r="I354" i="1"/>
  <c r="I346" i="1"/>
  <c r="I338" i="1"/>
  <c r="I330" i="1"/>
  <c r="I322" i="1"/>
  <c r="I314" i="1"/>
  <c r="I711" i="1"/>
  <c r="I481" i="1"/>
  <c r="I452" i="1"/>
  <c r="I439" i="1"/>
  <c r="I431" i="1"/>
  <c r="I423" i="1"/>
  <c r="I415" i="1"/>
  <c r="I407" i="1"/>
  <c r="I399" i="1"/>
  <c r="I391" i="1"/>
  <c r="I383" i="1"/>
  <c r="I375" i="1"/>
  <c r="I367" i="1"/>
  <c r="I359" i="1"/>
  <c r="I351" i="1"/>
  <c r="I343" i="1"/>
  <c r="I335" i="1"/>
  <c r="I327" i="1"/>
  <c r="I319" i="1"/>
  <c r="I311" i="1"/>
  <c r="I436" i="1"/>
  <c r="I372" i="1"/>
  <c r="I304" i="1"/>
  <c r="I296" i="1"/>
  <c r="I288" i="1"/>
  <c r="I280" i="1"/>
  <c r="I272" i="1"/>
  <c r="I264" i="1"/>
  <c r="I256" i="1"/>
  <c r="I248" i="1"/>
  <c r="I240" i="1"/>
  <c r="I232" i="1"/>
  <c r="I224" i="1"/>
  <c r="I216" i="1"/>
  <c r="I208" i="1"/>
  <c r="I200" i="1"/>
  <c r="I192" i="1"/>
  <c r="I184" i="1"/>
  <c r="I412" i="1"/>
  <c r="I348" i="1"/>
  <c r="I301" i="1"/>
  <c r="I293" i="1"/>
  <c r="I285" i="1"/>
  <c r="I277" i="1"/>
  <c r="I269" i="1"/>
  <c r="I261" i="1"/>
  <c r="I253" i="1"/>
  <c r="I245" i="1"/>
  <c r="I237" i="1"/>
  <c r="I388" i="1"/>
  <c r="I324" i="1"/>
  <c r="I306" i="1"/>
  <c r="I298" i="1"/>
  <c r="I290" i="1"/>
  <c r="I282" i="1"/>
  <c r="I274" i="1"/>
  <c r="I266" i="1"/>
  <c r="I258" i="1"/>
  <c r="I250" i="1"/>
  <c r="I242" i="1"/>
  <c r="I234" i="1"/>
  <c r="I226" i="1"/>
  <c r="I218" i="1"/>
  <c r="I210" i="1"/>
  <c r="I202" i="1"/>
  <c r="I194" i="1"/>
  <c r="I186" i="1"/>
  <c r="I428" i="1"/>
  <c r="I364" i="1"/>
  <c r="I309" i="1"/>
  <c r="I303" i="1"/>
  <c r="I295" i="1"/>
  <c r="I287" i="1"/>
  <c r="I279" i="1"/>
  <c r="I271" i="1"/>
  <c r="I263" i="1"/>
  <c r="I255" i="1"/>
  <c r="I247" i="1"/>
  <c r="I239" i="1"/>
  <c r="I404" i="1"/>
  <c r="I340" i="1"/>
  <c r="I308" i="1"/>
  <c r="I300" i="1"/>
  <c r="I292" i="1"/>
  <c r="I284" i="1"/>
  <c r="I276" i="1"/>
  <c r="I268" i="1"/>
  <c r="I260" i="1"/>
  <c r="I252" i="1"/>
  <c r="I244" i="1"/>
  <c r="I236" i="1"/>
  <c r="I228" i="1"/>
  <c r="I220" i="1"/>
  <c r="I212" i="1"/>
  <c r="I204" i="1"/>
  <c r="I196" i="1"/>
  <c r="I188" i="1"/>
  <c r="I380" i="1"/>
  <c r="I316" i="1"/>
  <c r="I305" i="1"/>
  <c r="I297" i="1"/>
  <c r="I289" i="1"/>
  <c r="I281" i="1"/>
  <c r="I273" i="1"/>
  <c r="I265" i="1"/>
  <c r="I257" i="1"/>
  <c r="I249" i="1"/>
  <c r="I241" i="1"/>
  <c r="I233" i="1"/>
  <c r="I225" i="1"/>
  <c r="I217" i="1"/>
  <c r="I209" i="1"/>
  <c r="I201" i="1"/>
  <c r="I193" i="1"/>
  <c r="I299" i="1"/>
  <c r="I267" i="1"/>
  <c r="I235" i="1"/>
  <c r="I215" i="1"/>
  <c r="I199" i="1"/>
  <c r="I177" i="1"/>
  <c r="I169" i="1"/>
  <c r="I161" i="1"/>
  <c r="I153" i="1"/>
  <c r="I145" i="1"/>
  <c r="I137" i="1"/>
  <c r="I129" i="1"/>
  <c r="I121" i="1"/>
  <c r="I113" i="1"/>
  <c r="I105" i="1"/>
  <c r="I97" i="1"/>
  <c r="I89" i="1"/>
  <c r="I302" i="1"/>
  <c r="I270" i="1"/>
  <c r="I238" i="1"/>
  <c r="I231" i="1"/>
  <c r="I230" i="1"/>
  <c r="I214" i="1"/>
  <c r="I198" i="1"/>
  <c r="I182" i="1"/>
  <c r="I174" i="1"/>
  <c r="I166" i="1"/>
  <c r="I158" i="1"/>
  <c r="I150" i="1"/>
  <c r="I142" i="1"/>
  <c r="I134" i="1"/>
  <c r="I126" i="1"/>
  <c r="I118" i="1"/>
  <c r="I110" i="1"/>
  <c r="I102" i="1"/>
  <c r="I94" i="1"/>
  <c r="I86" i="1"/>
  <c r="I78" i="1"/>
  <c r="I307" i="1"/>
  <c r="I275" i="1"/>
  <c r="I243" i="1"/>
  <c r="I219" i="1"/>
  <c r="I203" i="1"/>
  <c r="I185" i="1"/>
  <c r="I179" i="1"/>
  <c r="I171" i="1"/>
  <c r="I163" i="1"/>
  <c r="I155" i="1"/>
  <c r="I147" i="1"/>
  <c r="I139" i="1"/>
  <c r="I131" i="1"/>
  <c r="I123" i="1"/>
  <c r="I115" i="1"/>
  <c r="I107" i="1"/>
  <c r="I99" i="1"/>
  <c r="I91" i="1"/>
  <c r="I83" i="1"/>
  <c r="I278" i="1"/>
  <c r="I246" i="1"/>
  <c r="I229" i="1"/>
  <c r="I213" i="1"/>
  <c r="I197" i="1"/>
  <c r="I176" i="1"/>
  <c r="I168" i="1"/>
  <c r="I160" i="1"/>
  <c r="I152" i="1"/>
  <c r="I144" i="1"/>
  <c r="I136" i="1"/>
  <c r="I128" i="1"/>
  <c r="I120" i="1"/>
  <c r="I112" i="1"/>
  <c r="I104" i="1"/>
  <c r="I96" i="1"/>
  <c r="I88" i="1"/>
  <c r="I80" i="1"/>
  <c r="I332" i="1"/>
  <c r="I283" i="1"/>
  <c r="I251" i="1"/>
  <c r="I223" i="1"/>
  <c r="I207" i="1"/>
  <c r="I191" i="1"/>
  <c r="I181" i="1"/>
  <c r="I173" i="1"/>
  <c r="I165" i="1"/>
  <c r="I157" i="1"/>
  <c r="I149" i="1"/>
  <c r="I141" i="1"/>
  <c r="I133" i="1"/>
  <c r="I125" i="1"/>
  <c r="I117" i="1"/>
  <c r="I109" i="1"/>
  <c r="I101" i="1"/>
  <c r="I93" i="1"/>
  <c r="I356" i="1"/>
  <c r="I286" i="1"/>
  <c r="I254" i="1"/>
  <c r="I222" i="1"/>
  <c r="I206" i="1"/>
  <c r="I190" i="1"/>
  <c r="I178" i="1"/>
  <c r="I170" i="1"/>
  <c r="I162" i="1"/>
  <c r="I154" i="1"/>
  <c r="I146" i="1"/>
  <c r="I138" i="1"/>
  <c r="I130" i="1"/>
  <c r="I122" i="1"/>
  <c r="I114" i="1"/>
  <c r="I106" i="1"/>
  <c r="I98" i="1"/>
  <c r="I90" i="1"/>
  <c r="I82" i="1"/>
  <c r="I396" i="1"/>
  <c r="I291" i="1"/>
  <c r="I259" i="1"/>
  <c r="I227" i="1"/>
  <c r="I211" i="1"/>
  <c r="I195" i="1"/>
  <c r="I187" i="1"/>
  <c r="I183" i="1"/>
  <c r="I175" i="1"/>
  <c r="I167" i="1"/>
  <c r="I159" i="1"/>
  <c r="I151" i="1"/>
  <c r="I143" i="1"/>
  <c r="I135" i="1"/>
  <c r="I127" i="1"/>
  <c r="I119" i="1"/>
  <c r="I111" i="1"/>
  <c r="I103" i="1"/>
  <c r="I95" i="1"/>
  <c r="I87" i="1"/>
  <c r="Q1499" i="1"/>
  <c r="Q1491" i="1"/>
  <c r="Q1483" i="1"/>
  <c r="Q1504" i="1"/>
  <c r="Q1496" i="1"/>
  <c r="Q1488" i="1"/>
  <c r="Q1501" i="1"/>
  <c r="Q1493" i="1"/>
  <c r="Q1485" i="1"/>
  <c r="Q1498" i="1"/>
  <c r="Q1490" i="1"/>
  <c r="Q1482" i="1"/>
  <c r="Q1503" i="1"/>
  <c r="Q1495" i="1"/>
  <c r="Q1487" i="1"/>
  <c r="Q1505" i="1"/>
  <c r="Q1497" i="1"/>
  <c r="Q1489" i="1"/>
  <c r="Q1481" i="1"/>
  <c r="Q1500" i="1"/>
  <c r="Q1476" i="1"/>
  <c r="Q1468" i="1"/>
  <c r="Q1473" i="1"/>
  <c r="Q1465" i="1"/>
  <c r="Q1457" i="1"/>
  <c r="Q1486" i="1"/>
  <c r="Q1484" i="1"/>
  <c r="Q1475" i="1"/>
  <c r="Q1492" i="1"/>
  <c r="Q1477" i="1"/>
  <c r="Q1469" i="1"/>
  <c r="Q1461" i="1"/>
  <c r="Q1474" i="1"/>
  <c r="Q1458" i="1"/>
  <c r="Q1480" i="1"/>
  <c r="Q1479" i="1"/>
  <c r="Q1454" i="1"/>
  <c r="Q1448" i="1"/>
  <c r="Q1440" i="1"/>
  <c r="Q1478" i="1"/>
  <c r="Q1459" i="1"/>
  <c r="Q1453" i="1"/>
  <c r="Q1445" i="1"/>
  <c r="Q1472" i="1"/>
  <c r="Q1467" i="1"/>
  <c r="Q1463" i="1"/>
  <c r="Q1455" i="1"/>
  <c r="Q1460" i="1"/>
  <c r="Q1447" i="1"/>
  <c r="Q1502" i="1"/>
  <c r="Q1470" i="1"/>
  <c r="Q1449" i="1"/>
  <c r="Q1441" i="1"/>
  <c r="Q1494" i="1"/>
  <c r="Q1466" i="1"/>
  <c r="Q1464" i="1"/>
  <c r="Q1446" i="1"/>
  <c r="Q1438" i="1"/>
  <c r="Q1435" i="1"/>
  <c r="Q1427" i="1"/>
  <c r="Q1419" i="1"/>
  <c r="Q1456" i="1"/>
  <c r="Q1451" i="1"/>
  <c r="Q1443" i="1"/>
  <c r="Q1432" i="1"/>
  <c r="Q1424" i="1"/>
  <c r="Q1416" i="1"/>
  <c r="Q1450" i="1"/>
  <c r="Q1439" i="1"/>
  <c r="Q1429" i="1"/>
  <c r="Q1421" i="1"/>
  <c r="Q1434" i="1"/>
  <c r="Q1426" i="1"/>
  <c r="Q1418" i="1"/>
  <c r="Q1462" i="1"/>
  <c r="Q1431" i="1"/>
  <c r="Q1423" i="1"/>
  <c r="Q1437" i="1"/>
  <c r="Q1420" i="1"/>
  <c r="Q1410" i="1"/>
  <c r="Q1402" i="1"/>
  <c r="Q1394" i="1"/>
  <c r="Q1430" i="1"/>
  <c r="Q1407" i="1"/>
  <c r="Q1399" i="1"/>
  <c r="Q1452" i="1"/>
  <c r="Q1422" i="1"/>
  <c r="Q1412" i="1"/>
  <c r="Q1404" i="1"/>
  <c r="Q1396" i="1"/>
  <c r="Q1471" i="1"/>
  <c r="Q1433" i="1"/>
  <c r="Q1417" i="1"/>
  <c r="Q1409" i="1"/>
  <c r="Q1401" i="1"/>
  <c r="Q1425" i="1"/>
  <c r="Q1406" i="1"/>
  <c r="Q1398" i="1"/>
  <c r="Q1393" i="1"/>
  <c r="Q1385" i="1"/>
  <c r="Q1377" i="1"/>
  <c r="Q1436" i="1"/>
  <c r="Q1413" i="1"/>
  <c r="Q1390" i="1"/>
  <c r="Q1382" i="1"/>
  <c r="Q1374" i="1"/>
  <c r="Q1414" i="1"/>
  <c r="Q1405" i="1"/>
  <c r="Q1395" i="1"/>
  <c r="Q1387" i="1"/>
  <c r="Q1379" i="1"/>
  <c r="Q1444" i="1"/>
  <c r="Q1397" i="1"/>
  <c r="Q1392" i="1"/>
  <c r="Q1384" i="1"/>
  <c r="Q1376" i="1"/>
  <c r="Q1408" i="1"/>
  <c r="Q1389" i="1"/>
  <c r="Q1381" i="1"/>
  <c r="Q1442" i="1"/>
  <c r="Q1383" i="1"/>
  <c r="Q1366" i="1"/>
  <c r="Q1358" i="1"/>
  <c r="Q1350" i="1"/>
  <c r="Q1342" i="1"/>
  <c r="Q1334" i="1"/>
  <c r="Q1326" i="1"/>
  <c r="Q1318" i="1"/>
  <c r="Q1400" i="1"/>
  <c r="Q1386" i="1"/>
  <c r="Q1372" i="1"/>
  <c r="Q1368" i="1"/>
  <c r="Q1360" i="1"/>
  <c r="Q1352" i="1"/>
  <c r="Q1344" i="1"/>
  <c r="Q1336" i="1"/>
  <c r="Q1328" i="1"/>
  <c r="Q1320" i="1"/>
  <c r="Q1428" i="1"/>
  <c r="Q1415" i="1"/>
  <c r="Q1403" i="1"/>
  <c r="Q1378" i="1"/>
  <c r="Q1371" i="1"/>
  <c r="Q1365" i="1"/>
  <c r="Q1357" i="1"/>
  <c r="Q1349" i="1"/>
  <c r="Q1341" i="1"/>
  <c r="Q1333" i="1"/>
  <c r="Q1325" i="1"/>
  <c r="Q1354" i="1"/>
  <c r="Q1348" i="1"/>
  <c r="Q1388" i="1"/>
  <c r="Q1362" i="1"/>
  <c r="Q1356" i="1"/>
  <c r="Q1327" i="1"/>
  <c r="Q1323" i="1"/>
  <c r="Q1319" i="1"/>
  <c r="Q1307" i="1"/>
  <c r="Q1299" i="1"/>
  <c r="Q1291" i="1"/>
  <c r="Q1283" i="1"/>
  <c r="Q1411" i="1"/>
  <c r="Q1370" i="1"/>
  <c r="Q1364" i="1"/>
  <c r="Q1375" i="1"/>
  <c r="Q1343" i="1"/>
  <c r="Q1339" i="1"/>
  <c r="Q1337" i="1"/>
  <c r="Q1309" i="1"/>
  <c r="Q1301" i="1"/>
  <c r="Q1293" i="1"/>
  <c r="Q1391" i="1"/>
  <c r="Q1373" i="1"/>
  <c r="Q1351" i="1"/>
  <c r="Q1347" i="1"/>
  <c r="Q1345" i="1"/>
  <c r="Q1316" i="1"/>
  <c r="Q1369" i="1"/>
  <c r="Q1367" i="1"/>
  <c r="Q1335" i="1"/>
  <c r="Q1315" i="1"/>
  <c r="Q1302" i="1"/>
  <c r="Q1298" i="1"/>
  <c r="Q1282" i="1"/>
  <c r="Q1273" i="1"/>
  <c r="Q1265" i="1"/>
  <c r="Q1257" i="1"/>
  <c r="Q1249" i="1"/>
  <c r="Q1241" i="1"/>
  <c r="Q1340" i="1"/>
  <c r="Q1324" i="1"/>
  <c r="Q1363" i="1"/>
  <c r="Q1338" i="1"/>
  <c r="Q1321" i="1"/>
  <c r="Q1313" i="1"/>
  <c r="Q1308" i="1"/>
  <c r="Q1294" i="1"/>
  <c r="Q1290" i="1"/>
  <c r="Q1275" i="1"/>
  <c r="Q1267" i="1"/>
  <c r="Q1259" i="1"/>
  <c r="Q1251" i="1"/>
  <c r="Q1243" i="1"/>
  <c r="Q1361" i="1"/>
  <c r="Q1359" i="1"/>
  <c r="Q1304" i="1"/>
  <c r="Q1295" i="1"/>
  <c r="Q1280" i="1"/>
  <c r="Q1272" i="1"/>
  <c r="Q1330" i="1"/>
  <c r="Q1300" i="1"/>
  <c r="Q1380" i="1"/>
  <c r="Q1353" i="1"/>
  <c r="Q1346" i="1"/>
  <c r="Q1317" i="1"/>
  <c r="Q1305" i="1"/>
  <c r="Q1296" i="1"/>
  <c r="Q1292" i="1"/>
  <c r="Q1268" i="1"/>
  <c r="Q1264" i="1"/>
  <c r="Q1250" i="1"/>
  <c r="Q1236" i="1"/>
  <c r="Q1228" i="1"/>
  <c r="Q1220" i="1"/>
  <c r="Q1329" i="1"/>
  <c r="Q1312" i="1"/>
  <c r="Q1306" i="1"/>
  <c r="Q1285" i="1"/>
  <c r="Q1277" i="1"/>
  <c r="Q1271" i="1"/>
  <c r="Q1269" i="1"/>
  <c r="Q1255" i="1"/>
  <c r="Q1246" i="1"/>
  <c r="Q1237" i="1"/>
  <c r="Q1233" i="1"/>
  <c r="Q1297" i="1"/>
  <c r="Q1279" i="1"/>
  <c r="Q1260" i="1"/>
  <c r="Q1256" i="1"/>
  <c r="Q1242" i="1"/>
  <c r="Q1230" i="1"/>
  <c r="Q1222" i="1"/>
  <c r="Q1322" i="1"/>
  <c r="Q1289" i="1"/>
  <c r="Q1281" i="1"/>
  <c r="Q1261" i="1"/>
  <c r="Q1247" i="1"/>
  <c r="Q1238" i="1"/>
  <c r="Q1235" i="1"/>
  <c r="Q1332" i="1"/>
  <c r="Q1288" i="1"/>
  <c r="Q1287" i="1"/>
  <c r="Q1284" i="1"/>
  <c r="Q1266" i="1"/>
  <c r="Q1252" i="1"/>
  <c r="Q1248" i="1"/>
  <c r="Q1232" i="1"/>
  <c r="Q1355" i="1"/>
  <c r="Q1270" i="1"/>
  <c r="Q1258" i="1"/>
  <c r="Q1240" i="1"/>
  <c r="Q1225" i="1"/>
  <c r="Q1216" i="1"/>
  <c r="Q1208" i="1"/>
  <c r="Q1200" i="1"/>
  <c r="Q1192" i="1"/>
  <c r="Q1184" i="1"/>
  <c r="Q1176" i="1"/>
  <c r="Q1331" i="1"/>
  <c r="Q1221" i="1"/>
  <c r="Q1213" i="1"/>
  <c r="Q1205" i="1"/>
  <c r="Q1197" i="1"/>
  <c r="Q1189" i="1"/>
  <c r="Q1181" i="1"/>
  <c r="Q1303" i="1"/>
  <c r="Q1262" i="1"/>
  <c r="Q1253" i="1"/>
  <c r="Q1231" i="1"/>
  <c r="Q1226" i="1"/>
  <c r="Q1210" i="1"/>
  <c r="Q1202" i="1"/>
  <c r="Q1194" i="1"/>
  <c r="Q1186" i="1"/>
  <c r="Q1178" i="1"/>
  <c r="Q1244" i="1"/>
  <c r="Q1215" i="1"/>
  <c r="Q1207" i="1"/>
  <c r="Q1199" i="1"/>
  <c r="Q1191" i="1"/>
  <c r="Q1183" i="1"/>
  <c r="Q1234" i="1"/>
  <c r="Q1212" i="1"/>
  <c r="Q1204" i="1"/>
  <c r="Q1196" i="1"/>
  <c r="Q1188" i="1"/>
  <c r="Q1180" i="1"/>
  <c r="Q1310" i="1"/>
  <c r="Q1276" i="1"/>
  <c r="Q1274" i="1"/>
  <c r="Q1263" i="1"/>
  <c r="Q1254" i="1"/>
  <c r="Q1314" i="1"/>
  <c r="Q1227" i="1"/>
  <c r="Q1193" i="1"/>
  <c r="Q1175" i="1"/>
  <c r="Q1167" i="1"/>
  <c r="Q1159" i="1"/>
  <c r="Q1151" i="1"/>
  <c r="Q1143" i="1"/>
  <c r="Q1135" i="1"/>
  <c r="Q1311" i="1"/>
  <c r="Q1239" i="1"/>
  <c r="Q1219" i="1"/>
  <c r="Q1211" i="1"/>
  <c r="Q1185" i="1"/>
  <c r="Q1172" i="1"/>
  <c r="Q1164" i="1"/>
  <c r="Q1156" i="1"/>
  <c r="Q1148" i="1"/>
  <c r="Q1140" i="1"/>
  <c r="Q1132" i="1"/>
  <c r="Q1124" i="1"/>
  <c r="Q1203" i="1"/>
  <c r="Q1177" i="1"/>
  <c r="Q1169" i="1"/>
  <c r="Q1161" i="1"/>
  <c r="Q1153" i="1"/>
  <c r="Q1145" i="1"/>
  <c r="Q1137" i="1"/>
  <c r="Q1286" i="1"/>
  <c r="Q1278" i="1"/>
  <c r="Q1229" i="1"/>
  <c r="Q1214" i="1"/>
  <c r="Q1195" i="1"/>
  <c r="Q1174" i="1"/>
  <c r="Q1166" i="1"/>
  <c r="Q1158" i="1"/>
  <c r="Q1150" i="1"/>
  <c r="Q1142" i="1"/>
  <c r="Q1134" i="1"/>
  <c r="Q1126" i="1"/>
  <c r="Q1223" i="1"/>
  <c r="Q1206" i="1"/>
  <c r="Q1187" i="1"/>
  <c r="Q1171" i="1"/>
  <c r="Q1163" i="1"/>
  <c r="Q1155" i="1"/>
  <c r="Q1147" i="1"/>
  <c r="Q1139" i="1"/>
  <c r="Q1198" i="1"/>
  <c r="Q1179" i="1"/>
  <c r="Q1168" i="1"/>
  <c r="Q1160" i="1"/>
  <c r="Q1152" i="1"/>
  <c r="Q1144" i="1"/>
  <c r="Q1136" i="1"/>
  <c r="Q1245" i="1"/>
  <c r="Q1217" i="1"/>
  <c r="Q1209" i="1"/>
  <c r="Q1190" i="1"/>
  <c r="Q1173" i="1"/>
  <c r="Q1165" i="1"/>
  <c r="Q1157" i="1"/>
  <c r="Q1149" i="1"/>
  <c r="Q1141" i="1"/>
  <c r="Q1133" i="1"/>
  <c r="Q1201" i="1"/>
  <c r="Q1138" i="1"/>
  <c r="Q1128" i="1"/>
  <c r="Q1123" i="1"/>
  <c r="Q1115" i="1"/>
  <c r="Q1107" i="1"/>
  <c r="Q1218" i="1"/>
  <c r="Q1182" i="1"/>
  <c r="Q1120" i="1"/>
  <c r="Q1112" i="1"/>
  <c r="Q1154" i="1"/>
  <c r="Q1129" i="1"/>
  <c r="Q1117" i="1"/>
  <c r="Q1109" i="1"/>
  <c r="Q1125" i="1"/>
  <c r="Q1122" i="1"/>
  <c r="Q1114" i="1"/>
  <c r="Q1106" i="1"/>
  <c r="Q1224" i="1"/>
  <c r="Q1146" i="1"/>
  <c r="Q1116" i="1"/>
  <c r="Q1108" i="1"/>
  <c r="Q1130" i="1"/>
  <c r="Q1121" i="1"/>
  <c r="Q1113" i="1"/>
  <c r="Q1105" i="1"/>
  <c r="Q1127" i="1"/>
  <c r="Q1104" i="1"/>
  <c r="Q1099" i="1"/>
  <c r="Q1091" i="1"/>
  <c r="Q1083" i="1"/>
  <c r="Q1075" i="1"/>
  <c r="Q1067" i="1"/>
  <c r="Q1059" i="1"/>
  <c r="Q1051" i="1"/>
  <c r="Q1043" i="1"/>
  <c r="Q1119" i="1"/>
  <c r="Q1101" i="1"/>
  <c r="Q1096" i="1"/>
  <c r="Q1088" i="1"/>
  <c r="Q1080" i="1"/>
  <c r="Q1072" i="1"/>
  <c r="Q1064" i="1"/>
  <c r="Q1056" i="1"/>
  <c r="Q1048" i="1"/>
  <c r="Q1162" i="1"/>
  <c r="Q1093" i="1"/>
  <c r="Q1085" i="1"/>
  <c r="Q1077" i="1"/>
  <c r="Q1069" i="1"/>
  <c r="Q1061" i="1"/>
  <c r="Q1053" i="1"/>
  <c r="Q1045" i="1"/>
  <c r="Q1131" i="1"/>
  <c r="Q1102" i="1"/>
  <c r="Q1098" i="1"/>
  <c r="Q1090" i="1"/>
  <c r="Q1082" i="1"/>
  <c r="Q1074" i="1"/>
  <c r="Q1066" i="1"/>
  <c r="Q1058" i="1"/>
  <c r="Q1050" i="1"/>
  <c r="Q1042" i="1"/>
  <c r="Q1110" i="1"/>
  <c r="Q1103" i="1"/>
  <c r="Q1095" i="1"/>
  <c r="Q1087" i="1"/>
  <c r="Q1079" i="1"/>
  <c r="Q1071" i="1"/>
  <c r="Q1063" i="1"/>
  <c r="Q1055" i="1"/>
  <c r="Q1047" i="1"/>
  <c r="Q1170" i="1"/>
  <c r="Q1092" i="1"/>
  <c r="Q1084" i="1"/>
  <c r="Q1076" i="1"/>
  <c r="Q1068" i="1"/>
  <c r="Q1060" i="1"/>
  <c r="Q1052" i="1"/>
  <c r="Q1044" i="1"/>
  <c r="Q1118" i="1"/>
  <c r="Q1097" i="1"/>
  <c r="Q1089" i="1"/>
  <c r="Q1081" i="1"/>
  <c r="Q1073" i="1"/>
  <c r="Q1065" i="1"/>
  <c r="Q1057" i="1"/>
  <c r="Q1049" i="1"/>
  <c r="Q1111" i="1"/>
  <c r="Q1100" i="1"/>
  <c r="Q1094" i="1"/>
  <c r="Q1062" i="1"/>
  <c r="Q1038" i="1"/>
  <c r="Q1030" i="1"/>
  <c r="Q1022" i="1"/>
  <c r="Q1014" i="1"/>
  <c r="Q1006" i="1"/>
  <c r="Q998" i="1"/>
  <c r="Q990" i="1"/>
  <c r="Q982" i="1"/>
  <c r="Q1035" i="1"/>
  <c r="Q1027" i="1"/>
  <c r="Q1019" i="1"/>
  <c r="Q1011" i="1"/>
  <c r="Q1003" i="1"/>
  <c r="Q995" i="1"/>
  <c r="Q987" i="1"/>
  <c r="Q979" i="1"/>
  <c r="Q1078" i="1"/>
  <c r="Q1041" i="1"/>
  <c r="Q1040" i="1"/>
  <c r="Q1032" i="1"/>
  <c r="Q1024" i="1"/>
  <c r="Q1016" i="1"/>
  <c r="Q1008" i="1"/>
  <c r="Q1000" i="1"/>
  <c r="Q992" i="1"/>
  <c r="Q984" i="1"/>
  <c r="Q976" i="1"/>
  <c r="Q1054" i="1"/>
  <c r="Q1037" i="1"/>
  <c r="Q1029" i="1"/>
  <c r="Q1021" i="1"/>
  <c r="Q1013" i="1"/>
  <c r="Q1005" i="1"/>
  <c r="Q997" i="1"/>
  <c r="Q989" i="1"/>
  <c r="Q981" i="1"/>
  <c r="Q1034" i="1"/>
  <c r="Q1026" i="1"/>
  <c r="Q1018" i="1"/>
  <c r="Q1010" i="1"/>
  <c r="Q1002" i="1"/>
  <c r="Q994" i="1"/>
  <c r="Q986" i="1"/>
  <c r="Q978" i="1"/>
  <c r="Q1070" i="1"/>
  <c r="Q1039" i="1"/>
  <c r="Q1031" i="1"/>
  <c r="Q1023" i="1"/>
  <c r="Q1015" i="1"/>
  <c r="Q1007" i="1"/>
  <c r="Q999" i="1"/>
  <c r="Q991" i="1"/>
  <c r="Q983" i="1"/>
  <c r="Q975" i="1"/>
  <c r="Q1046" i="1"/>
  <c r="Q1036" i="1"/>
  <c r="Q1028" i="1"/>
  <c r="Q1020" i="1"/>
  <c r="Q1012" i="1"/>
  <c r="Q1004" i="1"/>
  <c r="Q996" i="1"/>
  <c r="Q988" i="1"/>
  <c r="Q980" i="1"/>
  <c r="Q1025" i="1"/>
  <c r="Q973" i="1"/>
  <c r="Q965" i="1"/>
  <c r="Q957" i="1"/>
  <c r="Q949" i="1"/>
  <c r="Q941" i="1"/>
  <c r="Q933" i="1"/>
  <c r="Q925" i="1"/>
  <c r="Q917" i="1"/>
  <c r="Q909" i="1"/>
  <c r="Q901" i="1"/>
  <c r="Q893" i="1"/>
  <c r="Q885" i="1"/>
  <c r="Q877" i="1"/>
  <c r="Q869" i="1"/>
  <c r="Q861" i="1"/>
  <c r="Q853" i="1"/>
  <c r="Q1001" i="1"/>
  <c r="Q970" i="1"/>
  <c r="Q962" i="1"/>
  <c r="Q954" i="1"/>
  <c r="Q946" i="1"/>
  <c r="Q938" i="1"/>
  <c r="Q930" i="1"/>
  <c r="Q922" i="1"/>
  <c r="Q914" i="1"/>
  <c r="Q906" i="1"/>
  <c r="Q898" i="1"/>
  <c r="Q890" i="1"/>
  <c r="Q882" i="1"/>
  <c r="Q874" i="1"/>
  <c r="Q866" i="1"/>
  <c r="Q858" i="1"/>
  <c r="Q850" i="1"/>
  <c r="Q842" i="1"/>
  <c r="Q977" i="1"/>
  <c r="Q967" i="1"/>
  <c r="Q959" i="1"/>
  <c r="Q951" i="1"/>
  <c r="Q943" i="1"/>
  <c r="Q935" i="1"/>
  <c r="Q927" i="1"/>
  <c r="Q919" i="1"/>
  <c r="Q911" i="1"/>
  <c r="Q903" i="1"/>
  <c r="Q895" i="1"/>
  <c r="Q887" i="1"/>
  <c r="Q879" i="1"/>
  <c r="Q871" i="1"/>
  <c r="Q863" i="1"/>
  <c r="Q855" i="1"/>
  <c r="Q847" i="1"/>
  <c r="Q1017" i="1"/>
  <c r="Q972" i="1"/>
  <c r="Q964" i="1"/>
  <c r="Q956" i="1"/>
  <c r="Q948" i="1"/>
  <c r="Q940" i="1"/>
  <c r="Q932" i="1"/>
  <c r="Q924" i="1"/>
  <c r="Q916" i="1"/>
  <c r="Q908" i="1"/>
  <c r="Q900" i="1"/>
  <c r="Q892" i="1"/>
  <c r="Q884" i="1"/>
  <c r="Q876" i="1"/>
  <c r="Q868" i="1"/>
  <c r="Q860" i="1"/>
  <c r="Q852" i="1"/>
  <c r="Q844" i="1"/>
  <c r="Q993" i="1"/>
  <c r="Q969" i="1"/>
  <c r="Q961" i="1"/>
  <c r="Q953" i="1"/>
  <c r="Q945" i="1"/>
  <c r="Q937" i="1"/>
  <c r="Q929" i="1"/>
  <c r="Q921" i="1"/>
  <c r="Q913" i="1"/>
  <c r="Q905" i="1"/>
  <c r="Q897" i="1"/>
  <c r="Q889" i="1"/>
  <c r="Q881" i="1"/>
  <c r="Q873" i="1"/>
  <c r="Q865" i="1"/>
  <c r="Q857" i="1"/>
  <c r="Q1086" i="1"/>
  <c r="Q1033" i="1"/>
  <c r="Q966" i="1"/>
  <c r="Q958" i="1"/>
  <c r="Q950" i="1"/>
  <c r="Q942" i="1"/>
  <c r="Q934" i="1"/>
  <c r="Q926" i="1"/>
  <c r="Q918" i="1"/>
  <c r="Q910" i="1"/>
  <c r="Q902" i="1"/>
  <c r="Q894" i="1"/>
  <c r="Q886" i="1"/>
  <c r="Q878" i="1"/>
  <c r="Q870" i="1"/>
  <c r="Q862" i="1"/>
  <c r="Q854" i="1"/>
  <c r="Q846" i="1"/>
  <c r="Q1009" i="1"/>
  <c r="Q974" i="1"/>
  <c r="Q971" i="1"/>
  <c r="Q963" i="1"/>
  <c r="Q955" i="1"/>
  <c r="Q947" i="1"/>
  <c r="Q939" i="1"/>
  <c r="Q931" i="1"/>
  <c r="Q923" i="1"/>
  <c r="Q915" i="1"/>
  <c r="Q907" i="1"/>
  <c r="Q899" i="1"/>
  <c r="Q891" i="1"/>
  <c r="Q883" i="1"/>
  <c r="Q875" i="1"/>
  <c r="Q867" i="1"/>
  <c r="Q859" i="1"/>
  <c r="Q851" i="1"/>
  <c r="Q843" i="1"/>
  <c r="Q928" i="1"/>
  <c r="Q864" i="1"/>
  <c r="Q849" i="1"/>
  <c r="Q841" i="1"/>
  <c r="Q832" i="1"/>
  <c r="Q824" i="1"/>
  <c r="Q816" i="1"/>
  <c r="Q808" i="1"/>
  <c r="Q800" i="1"/>
  <c r="Q792" i="1"/>
  <c r="Q784" i="1"/>
  <c r="Q776" i="1"/>
  <c r="Q768" i="1"/>
  <c r="Q760" i="1"/>
  <c r="Q752" i="1"/>
  <c r="Q744" i="1"/>
  <c r="Q736" i="1"/>
  <c r="Q728" i="1"/>
  <c r="Q968" i="1"/>
  <c r="Q904" i="1"/>
  <c r="Q837" i="1"/>
  <c r="Q829" i="1"/>
  <c r="Q821" i="1"/>
  <c r="Q813" i="1"/>
  <c r="Q805" i="1"/>
  <c r="Q797" i="1"/>
  <c r="Q789" i="1"/>
  <c r="Q781" i="1"/>
  <c r="Q773" i="1"/>
  <c r="Q765" i="1"/>
  <c r="Q757" i="1"/>
  <c r="Q749" i="1"/>
  <c r="Q741" i="1"/>
  <c r="Q733" i="1"/>
  <c r="Q725" i="1"/>
  <c r="Q944" i="1"/>
  <c r="Q880" i="1"/>
  <c r="Q840" i="1"/>
  <c r="Q834" i="1"/>
  <c r="Q826" i="1"/>
  <c r="Q818" i="1"/>
  <c r="Q810" i="1"/>
  <c r="Q802" i="1"/>
  <c r="Q794" i="1"/>
  <c r="Q786" i="1"/>
  <c r="Q778" i="1"/>
  <c r="Q770" i="1"/>
  <c r="Q762" i="1"/>
  <c r="Q754" i="1"/>
  <c r="Q746" i="1"/>
  <c r="Q738" i="1"/>
  <c r="Q730" i="1"/>
  <c r="Q722" i="1"/>
  <c r="Q920" i="1"/>
  <c r="Q856" i="1"/>
  <c r="Q839" i="1"/>
  <c r="Q831" i="1"/>
  <c r="Q823" i="1"/>
  <c r="Q815" i="1"/>
  <c r="Q807" i="1"/>
  <c r="Q799" i="1"/>
  <c r="Q791" i="1"/>
  <c r="Q783" i="1"/>
  <c r="Q775" i="1"/>
  <c r="Q767" i="1"/>
  <c r="Q759" i="1"/>
  <c r="Q751" i="1"/>
  <c r="Q743" i="1"/>
  <c r="Q735" i="1"/>
  <c r="Q960" i="1"/>
  <c r="Q896" i="1"/>
  <c r="Q845" i="1"/>
  <c r="Q836" i="1"/>
  <c r="Q828" i="1"/>
  <c r="Q820" i="1"/>
  <c r="Q812" i="1"/>
  <c r="Q804" i="1"/>
  <c r="Q796" i="1"/>
  <c r="Q788" i="1"/>
  <c r="Q780" i="1"/>
  <c r="Q772" i="1"/>
  <c r="Q764" i="1"/>
  <c r="Q756" i="1"/>
  <c r="Q748" i="1"/>
  <c r="Q740" i="1"/>
  <c r="Q732" i="1"/>
  <c r="Q936" i="1"/>
  <c r="Q872" i="1"/>
  <c r="Q833" i="1"/>
  <c r="Q825" i="1"/>
  <c r="Q817" i="1"/>
  <c r="Q809" i="1"/>
  <c r="Q801" i="1"/>
  <c r="Q793" i="1"/>
  <c r="Q785" i="1"/>
  <c r="Q777" i="1"/>
  <c r="Q769" i="1"/>
  <c r="Q761" i="1"/>
  <c r="Q753" i="1"/>
  <c r="Q745" i="1"/>
  <c r="Q737" i="1"/>
  <c r="Q729" i="1"/>
  <c r="Q721" i="1"/>
  <c r="Q912" i="1"/>
  <c r="Q848" i="1"/>
  <c r="Q838" i="1"/>
  <c r="Q830" i="1"/>
  <c r="Q822" i="1"/>
  <c r="Q814" i="1"/>
  <c r="Q806" i="1"/>
  <c r="Q798" i="1"/>
  <c r="Q790" i="1"/>
  <c r="Q782" i="1"/>
  <c r="Q774" i="1"/>
  <c r="Q766" i="1"/>
  <c r="Q758" i="1"/>
  <c r="Q750" i="1"/>
  <c r="Q742" i="1"/>
  <c r="Q734" i="1"/>
  <c r="Q726" i="1"/>
  <c r="Q819" i="1"/>
  <c r="Q755" i="1"/>
  <c r="Q716" i="1"/>
  <c r="Q708" i="1"/>
  <c r="Q700" i="1"/>
  <c r="Q692" i="1"/>
  <c r="Q684" i="1"/>
  <c r="Q676" i="1"/>
  <c r="Q668" i="1"/>
  <c r="Q660" i="1"/>
  <c r="Q652" i="1"/>
  <c r="Q888" i="1"/>
  <c r="Q795" i="1"/>
  <c r="Q731" i="1"/>
  <c r="Q727" i="1"/>
  <c r="Q723" i="1"/>
  <c r="Q720" i="1"/>
  <c r="Q713" i="1"/>
  <c r="Q705" i="1"/>
  <c r="Q697" i="1"/>
  <c r="Q689" i="1"/>
  <c r="Q681" i="1"/>
  <c r="Q673" i="1"/>
  <c r="Q665" i="1"/>
  <c r="Q657" i="1"/>
  <c r="Q649" i="1"/>
  <c r="Q641" i="1"/>
  <c r="Q633" i="1"/>
  <c r="Q625" i="1"/>
  <c r="Q617" i="1"/>
  <c r="Q609" i="1"/>
  <c r="Q835" i="1"/>
  <c r="Q771" i="1"/>
  <c r="Q724" i="1"/>
  <c r="Q719" i="1"/>
  <c r="Q710" i="1"/>
  <c r="Q702" i="1"/>
  <c r="Q694" i="1"/>
  <c r="Q686" i="1"/>
  <c r="Q678" i="1"/>
  <c r="Q670" i="1"/>
  <c r="Q662" i="1"/>
  <c r="Q654" i="1"/>
  <c r="Q646" i="1"/>
  <c r="Q638" i="1"/>
  <c r="Q630" i="1"/>
  <c r="Q622" i="1"/>
  <c r="Q614" i="1"/>
  <c r="Q606" i="1"/>
  <c r="Q598" i="1"/>
  <c r="Q811" i="1"/>
  <c r="Q747" i="1"/>
  <c r="Q715" i="1"/>
  <c r="Q707" i="1"/>
  <c r="Q699" i="1"/>
  <c r="Q691" i="1"/>
  <c r="Q683" i="1"/>
  <c r="Q675" i="1"/>
  <c r="Q667" i="1"/>
  <c r="Q659" i="1"/>
  <c r="Q651" i="1"/>
  <c r="Q787" i="1"/>
  <c r="Q712" i="1"/>
  <c r="Q704" i="1"/>
  <c r="Q696" i="1"/>
  <c r="Q688" i="1"/>
  <c r="Q680" i="1"/>
  <c r="Q672" i="1"/>
  <c r="Q664" i="1"/>
  <c r="Q656" i="1"/>
  <c r="Q648" i="1"/>
  <c r="Q640" i="1"/>
  <c r="Q632" i="1"/>
  <c r="Q624" i="1"/>
  <c r="Q827" i="1"/>
  <c r="Q763" i="1"/>
  <c r="Q718" i="1"/>
  <c r="Q717" i="1"/>
  <c r="Q709" i="1"/>
  <c r="Q701" i="1"/>
  <c r="Q693" i="1"/>
  <c r="Q685" i="1"/>
  <c r="Q677" i="1"/>
  <c r="Q669" i="1"/>
  <c r="Q661" i="1"/>
  <c r="Q653" i="1"/>
  <c r="Q645" i="1"/>
  <c r="Q637" i="1"/>
  <c r="Q629" i="1"/>
  <c r="Q621" i="1"/>
  <c r="Q613" i="1"/>
  <c r="Q605" i="1"/>
  <c r="Q952" i="1"/>
  <c r="Q803" i="1"/>
  <c r="Q739" i="1"/>
  <c r="Q714" i="1"/>
  <c r="Q706" i="1"/>
  <c r="Q698" i="1"/>
  <c r="Q690" i="1"/>
  <c r="Q682" i="1"/>
  <c r="Q674" i="1"/>
  <c r="Q666" i="1"/>
  <c r="Q658" i="1"/>
  <c r="Q650" i="1"/>
  <c r="Q642" i="1"/>
  <c r="Q634" i="1"/>
  <c r="Q626" i="1"/>
  <c r="Q618" i="1"/>
  <c r="Q610" i="1"/>
  <c r="Q602" i="1"/>
  <c r="Q663" i="1"/>
  <c r="Q623" i="1"/>
  <c r="Q608" i="1"/>
  <c r="Q593" i="1"/>
  <c r="Q585" i="1"/>
  <c r="Q577" i="1"/>
  <c r="Q569" i="1"/>
  <c r="Q561" i="1"/>
  <c r="Q553" i="1"/>
  <c r="Q545" i="1"/>
  <c r="Q537" i="1"/>
  <c r="Q703" i="1"/>
  <c r="Q607" i="1"/>
  <c r="Q599" i="1"/>
  <c r="Q590" i="1"/>
  <c r="Q582" i="1"/>
  <c r="Q574" i="1"/>
  <c r="Q566" i="1"/>
  <c r="Q558" i="1"/>
  <c r="Q550" i="1"/>
  <c r="Q542" i="1"/>
  <c r="Q534" i="1"/>
  <c r="Q526" i="1"/>
  <c r="Q518" i="1"/>
  <c r="Q510" i="1"/>
  <c r="Q502" i="1"/>
  <c r="Q494" i="1"/>
  <c r="Q486" i="1"/>
  <c r="Q478" i="1"/>
  <c r="Q679" i="1"/>
  <c r="Q643" i="1"/>
  <c r="Q612" i="1"/>
  <c r="Q595" i="1"/>
  <c r="Q587" i="1"/>
  <c r="Q579" i="1"/>
  <c r="Q571" i="1"/>
  <c r="Q563" i="1"/>
  <c r="Q555" i="1"/>
  <c r="Q547" i="1"/>
  <c r="Q539" i="1"/>
  <c r="Q531" i="1"/>
  <c r="Q523" i="1"/>
  <c r="Q515" i="1"/>
  <c r="Q507" i="1"/>
  <c r="Q499" i="1"/>
  <c r="Q491" i="1"/>
  <c r="Q655" i="1"/>
  <c r="Q635" i="1"/>
  <c r="Q611" i="1"/>
  <c r="Q600" i="1"/>
  <c r="Q592" i="1"/>
  <c r="Q584" i="1"/>
  <c r="Q576" i="1"/>
  <c r="Q568" i="1"/>
  <c r="Q560" i="1"/>
  <c r="Q552" i="1"/>
  <c r="Q544" i="1"/>
  <c r="Q536" i="1"/>
  <c r="Q528" i="1"/>
  <c r="Q695" i="1"/>
  <c r="Q644" i="1"/>
  <c r="Q636" i="1"/>
  <c r="Q627" i="1"/>
  <c r="Q616" i="1"/>
  <c r="Q596" i="1"/>
  <c r="Q589" i="1"/>
  <c r="Q581" i="1"/>
  <c r="Q573" i="1"/>
  <c r="Q565" i="1"/>
  <c r="Q557" i="1"/>
  <c r="Q549" i="1"/>
  <c r="Q541" i="1"/>
  <c r="Q533" i="1"/>
  <c r="Q525" i="1"/>
  <c r="Q517" i="1"/>
  <c r="Q509" i="1"/>
  <c r="Q501" i="1"/>
  <c r="Q985" i="1"/>
  <c r="Q779" i="1"/>
  <c r="Q671" i="1"/>
  <c r="Q628" i="1"/>
  <c r="Q619" i="1"/>
  <c r="Q615" i="1"/>
  <c r="Q601" i="1"/>
  <c r="Q594" i="1"/>
  <c r="Q586" i="1"/>
  <c r="Q578" i="1"/>
  <c r="Q570" i="1"/>
  <c r="Q562" i="1"/>
  <c r="Q554" i="1"/>
  <c r="Q546" i="1"/>
  <c r="Q538" i="1"/>
  <c r="Q530" i="1"/>
  <c r="Q522" i="1"/>
  <c r="Q514" i="1"/>
  <c r="Q506" i="1"/>
  <c r="Q498" i="1"/>
  <c r="Q490" i="1"/>
  <c r="Q482" i="1"/>
  <c r="Q474" i="1"/>
  <c r="Q711" i="1"/>
  <c r="Q647" i="1"/>
  <c r="Q639" i="1"/>
  <c r="Q620" i="1"/>
  <c r="Q604" i="1"/>
  <c r="Q597" i="1"/>
  <c r="Q591" i="1"/>
  <c r="Q583" i="1"/>
  <c r="Q575" i="1"/>
  <c r="Q567" i="1"/>
  <c r="Q559" i="1"/>
  <c r="Q551" i="1"/>
  <c r="Q543" i="1"/>
  <c r="Q535" i="1"/>
  <c r="Q527" i="1"/>
  <c r="Q519" i="1"/>
  <c r="Q511" i="1"/>
  <c r="Q503" i="1"/>
  <c r="Q495" i="1"/>
  <c r="Q588" i="1"/>
  <c r="Q516" i="1"/>
  <c r="Q497" i="1"/>
  <c r="Q492" i="1"/>
  <c r="Q477" i="1"/>
  <c r="Q467" i="1"/>
  <c r="Q459" i="1"/>
  <c r="Q451" i="1"/>
  <c r="Q443" i="1"/>
  <c r="Q564" i="1"/>
  <c r="Q508" i="1"/>
  <c r="Q473" i="1"/>
  <c r="Q472" i="1"/>
  <c r="Q464" i="1"/>
  <c r="Q456" i="1"/>
  <c r="Q448" i="1"/>
  <c r="Q603" i="1"/>
  <c r="Q540" i="1"/>
  <c r="Q500" i="1"/>
  <c r="Q483" i="1"/>
  <c r="Q469" i="1"/>
  <c r="Q461" i="1"/>
  <c r="Q453" i="1"/>
  <c r="Q445" i="1"/>
  <c r="Q580" i="1"/>
  <c r="Q487" i="1"/>
  <c r="Q479" i="1"/>
  <c r="Q466" i="1"/>
  <c r="Q458" i="1"/>
  <c r="Q450" i="1"/>
  <c r="Q442" i="1"/>
  <c r="Q687" i="1"/>
  <c r="Q556" i="1"/>
  <c r="Q520" i="1"/>
  <c r="Q489" i="1"/>
  <c r="Q484" i="1"/>
  <c r="Q475" i="1"/>
  <c r="Q471" i="1"/>
  <c r="Q463" i="1"/>
  <c r="Q455" i="1"/>
  <c r="Q447" i="1"/>
  <c r="Q572" i="1"/>
  <c r="Q513" i="1"/>
  <c r="Q504" i="1"/>
  <c r="Q493" i="1"/>
  <c r="Q485" i="1"/>
  <c r="Q476" i="1"/>
  <c r="Q465" i="1"/>
  <c r="Q457" i="1"/>
  <c r="Q449" i="1"/>
  <c r="Q441" i="1"/>
  <c r="Q548" i="1"/>
  <c r="Q524" i="1"/>
  <c r="Q505" i="1"/>
  <c r="Q496" i="1"/>
  <c r="Q488" i="1"/>
  <c r="Q481" i="1"/>
  <c r="Q470" i="1"/>
  <c r="Q462" i="1"/>
  <c r="Q454" i="1"/>
  <c r="Q446" i="1"/>
  <c r="Q433" i="1"/>
  <c r="Q425" i="1"/>
  <c r="Q417" i="1"/>
  <c r="Q409" i="1"/>
  <c r="Q401" i="1"/>
  <c r="Q393" i="1"/>
  <c r="Q385" i="1"/>
  <c r="Q377" i="1"/>
  <c r="Q369" i="1"/>
  <c r="Q361" i="1"/>
  <c r="Q353" i="1"/>
  <c r="Q345" i="1"/>
  <c r="Q337" i="1"/>
  <c r="Q329" i="1"/>
  <c r="Q321" i="1"/>
  <c r="Q313" i="1"/>
  <c r="Q521" i="1"/>
  <c r="Q512" i="1"/>
  <c r="Q444" i="1"/>
  <c r="Q438" i="1"/>
  <c r="Q430" i="1"/>
  <c r="Q422" i="1"/>
  <c r="Q414" i="1"/>
  <c r="Q406" i="1"/>
  <c r="Q398" i="1"/>
  <c r="Q390" i="1"/>
  <c r="Q382" i="1"/>
  <c r="Q374" i="1"/>
  <c r="Q366" i="1"/>
  <c r="Q358" i="1"/>
  <c r="Q350" i="1"/>
  <c r="Q342" i="1"/>
  <c r="Q334" i="1"/>
  <c r="Q326" i="1"/>
  <c r="Q318" i="1"/>
  <c r="Q310" i="1"/>
  <c r="Q631" i="1"/>
  <c r="Q532" i="1"/>
  <c r="Q460" i="1"/>
  <c r="Q435" i="1"/>
  <c r="Q427" i="1"/>
  <c r="Q419" i="1"/>
  <c r="Q411" i="1"/>
  <c r="Q403" i="1"/>
  <c r="Q395" i="1"/>
  <c r="Q387" i="1"/>
  <c r="Q379" i="1"/>
  <c r="Q371" i="1"/>
  <c r="Q363" i="1"/>
  <c r="Q355" i="1"/>
  <c r="Q347" i="1"/>
  <c r="Q339" i="1"/>
  <c r="Q331" i="1"/>
  <c r="Q323" i="1"/>
  <c r="Q315" i="1"/>
  <c r="Q529" i="1"/>
  <c r="Q440" i="1"/>
  <c r="Q432" i="1"/>
  <c r="Q424" i="1"/>
  <c r="Q416" i="1"/>
  <c r="Q408" i="1"/>
  <c r="Q400" i="1"/>
  <c r="Q392" i="1"/>
  <c r="Q384" i="1"/>
  <c r="Q376" i="1"/>
  <c r="Q368" i="1"/>
  <c r="Q360" i="1"/>
  <c r="Q352" i="1"/>
  <c r="Q344" i="1"/>
  <c r="Q336" i="1"/>
  <c r="Q328" i="1"/>
  <c r="Q320" i="1"/>
  <c r="Q312" i="1"/>
  <c r="Q437" i="1"/>
  <c r="Q429" i="1"/>
  <c r="Q421" i="1"/>
  <c r="Q413" i="1"/>
  <c r="Q405" i="1"/>
  <c r="Q397" i="1"/>
  <c r="Q389" i="1"/>
  <c r="Q381" i="1"/>
  <c r="Q373" i="1"/>
  <c r="Q365" i="1"/>
  <c r="Q357" i="1"/>
  <c r="Q349" i="1"/>
  <c r="Q341" i="1"/>
  <c r="Q333" i="1"/>
  <c r="Q325" i="1"/>
  <c r="Q317" i="1"/>
  <c r="Q452" i="1"/>
  <c r="Q434" i="1"/>
  <c r="Q426" i="1"/>
  <c r="Q418" i="1"/>
  <c r="Q410" i="1"/>
  <c r="Q402" i="1"/>
  <c r="Q394" i="1"/>
  <c r="Q386" i="1"/>
  <c r="Q378" i="1"/>
  <c r="Q370" i="1"/>
  <c r="Q362" i="1"/>
  <c r="Q354" i="1"/>
  <c r="Q346" i="1"/>
  <c r="Q338" i="1"/>
  <c r="Q330" i="1"/>
  <c r="Q322" i="1"/>
  <c r="Q314" i="1"/>
  <c r="Q439" i="1"/>
  <c r="Q431" i="1"/>
  <c r="Q423" i="1"/>
  <c r="Q415" i="1"/>
  <c r="Q407" i="1"/>
  <c r="Q399" i="1"/>
  <c r="Q391" i="1"/>
  <c r="Q383" i="1"/>
  <c r="Q375" i="1"/>
  <c r="Q367" i="1"/>
  <c r="Q359" i="1"/>
  <c r="Q351" i="1"/>
  <c r="Q343" i="1"/>
  <c r="Q335" i="1"/>
  <c r="Q327" i="1"/>
  <c r="Q319" i="1"/>
  <c r="Q311" i="1"/>
  <c r="Q412" i="1"/>
  <c r="Q348" i="1"/>
  <c r="Q308" i="1"/>
  <c r="Q304" i="1"/>
  <c r="Q296" i="1"/>
  <c r="Q288" i="1"/>
  <c r="Q280" i="1"/>
  <c r="Q272" i="1"/>
  <c r="Q264" i="1"/>
  <c r="Q256" i="1"/>
  <c r="Q248" i="1"/>
  <c r="Q240" i="1"/>
  <c r="Q232" i="1"/>
  <c r="Q224" i="1"/>
  <c r="Q216" i="1"/>
  <c r="Q208" i="1"/>
  <c r="Q200" i="1"/>
  <c r="Q192" i="1"/>
  <c r="Q184" i="1"/>
  <c r="Q388" i="1"/>
  <c r="Q324" i="1"/>
  <c r="Q309" i="1"/>
  <c r="Q301" i="1"/>
  <c r="Q293" i="1"/>
  <c r="Q285" i="1"/>
  <c r="Q277" i="1"/>
  <c r="Q269" i="1"/>
  <c r="Q261" i="1"/>
  <c r="Q253" i="1"/>
  <c r="Q245" i="1"/>
  <c r="Q237" i="1"/>
  <c r="Q468" i="1"/>
  <c r="Q428" i="1"/>
  <c r="Q364" i="1"/>
  <c r="Q307" i="1"/>
  <c r="Q306" i="1"/>
  <c r="Q298" i="1"/>
  <c r="Q290" i="1"/>
  <c r="Q282" i="1"/>
  <c r="Q274" i="1"/>
  <c r="Q266" i="1"/>
  <c r="Q258" i="1"/>
  <c r="Q250" i="1"/>
  <c r="Q242" i="1"/>
  <c r="Q234" i="1"/>
  <c r="Q226" i="1"/>
  <c r="Q218" i="1"/>
  <c r="Q210" i="1"/>
  <c r="Q202" i="1"/>
  <c r="Q194" i="1"/>
  <c r="Q186" i="1"/>
  <c r="Q404" i="1"/>
  <c r="Q340" i="1"/>
  <c r="Q303" i="1"/>
  <c r="Q295" i="1"/>
  <c r="Q287" i="1"/>
  <c r="Q279" i="1"/>
  <c r="Q271" i="1"/>
  <c r="Q263" i="1"/>
  <c r="Q255" i="1"/>
  <c r="Q247" i="1"/>
  <c r="Q239" i="1"/>
  <c r="Q380" i="1"/>
  <c r="Q316" i="1"/>
  <c r="Q300" i="1"/>
  <c r="Q292" i="1"/>
  <c r="Q284" i="1"/>
  <c r="Q276" i="1"/>
  <c r="Q268" i="1"/>
  <c r="Q260" i="1"/>
  <c r="Q252" i="1"/>
  <c r="Q244" i="1"/>
  <c r="Q236" i="1"/>
  <c r="Q228" i="1"/>
  <c r="Q220" i="1"/>
  <c r="Q212" i="1"/>
  <c r="Q204" i="1"/>
  <c r="Q196" i="1"/>
  <c r="Q188" i="1"/>
  <c r="Q420" i="1"/>
  <c r="Q356" i="1"/>
  <c r="Q305" i="1"/>
  <c r="Q297" i="1"/>
  <c r="Q289" i="1"/>
  <c r="Q281" i="1"/>
  <c r="Q273" i="1"/>
  <c r="Q265" i="1"/>
  <c r="Q257" i="1"/>
  <c r="Q249" i="1"/>
  <c r="Q241" i="1"/>
  <c r="Q233" i="1"/>
  <c r="Q225" i="1"/>
  <c r="Q217" i="1"/>
  <c r="Q209" i="1"/>
  <c r="Q201" i="1"/>
  <c r="Q193" i="1"/>
  <c r="Q480" i="1"/>
  <c r="Q275" i="1"/>
  <c r="Q243" i="1"/>
  <c r="Q223" i="1"/>
  <c r="Q207" i="1"/>
  <c r="Q191" i="1"/>
  <c r="Q187" i="1"/>
  <c r="Q183" i="1"/>
  <c r="Q177" i="1"/>
  <c r="Q169" i="1"/>
  <c r="Q161" i="1"/>
  <c r="Q153" i="1"/>
  <c r="Q145" i="1"/>
  <c r="Q137" i="1"/>
  <c r="Q129" i="1"/>
  <c r="Q121" i="1"/>
  <c r="Q113" i="1"/>
  <c r="Q105" i="1"/>
  <c r="Q97" i="1"/>
  <c r="Q89" i="1"/>
  <c r="Q278" i="1"/>
  <c r="Q246" i="1"/>
  <c r="Q222" i="1"/>
  <c r="Q206" i="1"/>
  <c r="Q190" i="1"/>
  <c r="Q182" i="1"/>
  <c r="Q174" i="1"/>
  <c r="Q166" i="1"/>
  <c r="Q158" i="1"/>
  <c r="Q150" i="1"/>
  <c r="Q142" i="1"/>
  <c r="Q134" i="1"/>
  <c r="Q126" i="1"/>
  <c r="Q118" i="1"/>
  <c r="Q110" i="1"/>
  <c r="Q102" i="1"/>
  <c r="Q94" i="1"/>
  <c r="Q86" i="1"/>
  <c r="Q78" i="1"/>
  <c r="Q283" i="1"/>
  <c r="Q251" i="1"/>
  <c r="Q227" i="1"/>
  <c r="Q211" i="1"/>
  <c r="Q195" i="1"/>
  <c r="Q179" i="1"/>
  <c r="Q171" i="1"/>
  <c r="Q163" i="1"/>
  <c r="Q155" i="1"/>
  <c r="Q147" i="1"/>
  <c r="Q139" i="1"/>
  <c r="Q131" i="1"/>
  <c r="Q123" i="1"/>
  <c r="Q115" i="1"/>
  <c r="Q107" i="1"/>
  <c r="Q99" i="1"/>
  <c r="Q91" i="1"/>
  <c r="Q83" i="1"/>
  <c r="Q332" i="1"/>
  <c r="Q286" i="1"/>
  <c r="Q254" i="1"/>
  <c r="Q221" i="1"/>
  <c r="Q205" i="1"/>
  <c r="Q189" i="1"/>
  <c r="Q176" i="1"/>
  <c r="Q168" i="1"/>
  <c r="Q160" i="1"/>
  <c r="Q152" i="1"/>
  <c r="Q144" i="1"/>
  <c r="Q136" i="1"/>
  <c r="Q128" i="1"/>
  <c r="Q120" i="1"/>
  <c r="Q112" i="1"/>
  <c r="Q104" i="1"/>
  <c r="Q96" i="1"/>
  <c r="Q88" i="1"/>
  <c r="Q80" i="1"/>
  <c r="Q372" i="1"/>
  <c r="Q291" i="1"/>
  <c r="Q259" i="1"/>
  <c r="Q215" i="1"/>
  <c r="Q199" i="1"/>
  <c r="Q185" i="1"/>
  <c r="Q181" i="1"/>
  <c r="Q173" i="1"/>
  <c r="Q165" i="1"/>
  <c r="Q157" i="1"/>
  <c r="Q149" i="1"/>
  <c r="Q141" i="1"/>
  <c r="Q133" i="1"/>
  <c r="Q125" i="1"/>
  <c r="Q117" i="1"/>
  <c r="Q109" i="1"/>
  <c r="Q101" i="1"/>
  <c r="Q93" i="1"/>
  <c r="Q396" i="1"/>
  <c r="Q294" i="1"/>
  <c r="Q262" i="1"/>
  <c r="Q230" i="1"/>
  <c r="Q214" i="1"/>
  <c r="Q198" i="1"/>
  <c r="Q178" i="1"/>
  <c r="Q170" i="1"/>
  <c r="Q162" i="1"/>
  <c r="Q154" i="1"/>
  <c r="Q146" i="1"/>
  <c r="Q138" i="1"/>
  <c r="Q130" i="1"/>
  <c r="Q122" i="1"/>
  <c r="Q114" i="1"/>
  <c r="Q106" i="1"/>
  <c r="Q98" i="1"/>
  <c r="Q90" i="1"/>
  <c r="Q82" i="1"/>
  <c r="Q436" i="1"/>
  <c r="Q299" i="1"/>
  <c r="Q267" i="1"/>
  <c r="Q235" i="1"/>
  <c r="Q231" i="1"/>
  <c r="Q219" i="1"/>
  <c r="Q203" i="1"/>
  <c r="Q175" i="1"/>
  <c r="Q167" i="1"/>
  <c r="Q159" i="1"/>
  <c r="Q151" i="1"/>
  <c r="Q143" i="1"/>
  <c r="Q135" i="1"/>
  <c r="Q127" i="1"/>
  <c r="Q119" i="1"/>
  <c r="Q111" i="1"/>
  <c r="Q103" i="1"/>
  <c r="Q95" i="1"/>
  <c r="Q87" i="1"/>
  <c r="Q79" i="1"/>
  <c r="Y1499" i="1"/>
  <c r="Y1491" i="1"/>
  <c r="Y1483" i="1"/>
  <c r="Y1504" i="1"/>
  <c r="Y1496" i="1"/>
  <c r="Y1488" i="1"/>
  <c r="Y1501" i="1"/>
  <c r="Y1493" i="1"/>
  <c r="Y1485" i="1"/>
  <c r="Y1498" i="1"/>
  <c r="Y1490" i="1"/>
  <c r="Y1482" i="1"/>
  <c r="Y1503" i="1"/>
  <c r="Y1495" i="1"/>
  <c r="Y1487" i="1"/>
  <c r="Y1505" i="1"/>
  <c r="Y1497" i="1"/>
  <c r="Y1489" i="1"/>
  <c r="Y1481" i="1"/>
  <c r="Y1486" i="1"/>
  <c r="Y1476" i="1"/>
  <c r="Y1468" i="1"/>
  <c r="Y1484" i="1"/>
  <c r="Y1473" i="1"/>
  <c r="Y1465" i="1"/>
  <c r="Y1457" i="1"/>
  <c r="Y1494" i="1"/>
  <c r="Y1492" i="1"/>
  <c r="Y1475" i="1"/>
  <c r="Y1467" i="1"/>
  <c r="Y1500" i="1"/>
  <c r="Y1477" i="1"/>
  <c r="Y1469" i="1"/>
  <c r="Y1461" i="1"/>
  <c r="Y1480" i="1"/>
  <c r="Y1471" i="1"/>
  <c r="Y1462" i="1"/>
  <c r="Y1448" i="1"/>
  <c r="Y1440" i="1"/>
  <c r="Y1470" i="1"/>
  <c r="Y1466" i="1"/>
  <c r="Y1464" i="1"/>
  <c r="Y1458" i="1"/>
  <c r="Y1453" i="1"/>
  <c r="Y1445" i="1"/>
  <c r="Y1454" i="1"/>
  <c r="Y1474" i="1"/>
  <c r="Y1459" i="1"/>
  <c r="Y1447" i="1"/>
  <c r="Y1478" i="1"/>
  <c r="Y1463" i="1"/>
  <c r="Y1460" i="1"/>
  <c r="Y1449" i="1"/>
  <c r="Y1441" i="1"/>
  <c r="Y1472" i="1"/>
  <c r="Y1456" i="1"/>
  <c r="Y1444" i="1"/>
  <c r="Y1442" i="1"/>
  <c r="Y1437" i="1"/>
  <c r="Y1435" i="1"/>
  <c r="Y1427" i="1"/>
  <c r="Y1419" i="1"/>
  <c r="Y1432" i="1"/>
  <c r="Y1424" i="1"/>
  <c r="Y1416" i="1"/>
  <c r="Y1438" i="1"/>
  <c r="Y1429" i="1"/>
  <c r="Y1421" i="1"/>
  <c r="Y1479" i="1"/>
  <c r="Y1455" i="1"/>
  <c r="Y1452" i="1"/>
  <c r="Y1434" i="1"/>
  <c r="Y1426" i="1"/>
  <c r="Y1418" i="1"/>
  <c r="Y1446" i="1"/>
  <c r="Y1443" i="1"/>
  <c r="Y1439" i="1"/>
  <c r="Y1431" i="1"/>
  <c r="Y1423" i="1"/>
  <c r="Y1433" i="1"/>
  <c r="Y1414" i="1"/>
  <c r="Y1410" i="1"/>
  <c r="Y1402" i="1"/>
  <c r="Y1394" i="1"/>
  <c r="Y1425" i="1"/>
  <c r="Y1415" i="1"/>
  <c r="Y1407" i="1"/>
  <c r="Y1399" i="1"/>
  <c r="Y1412" i="1"/>
  <c r="Y1404" i="1"/>
  <c r="Y1396" i="1"/>
  <c r="Y1451" i="1"/>
  <c r="Y1428" i="1"/>
  <c r="Y1409" i="1"/>
  <c r="Y1401" i="1"/>
  <c r="Y1393" i="1"/>
  <c r="Y1436" i="1"/>
  <c r="Y1420" i="1"/>
  <c r="Y1406" i="1"/>
  <c r="Y1398" i="1"/>
  <c r="Y1397" i="1"/>
  <c r="Y1385" i="1"/>
  <c r="Y1377" i="1"/>
  <c r="Y1430" i="1"/>
  <c r="Y1408" i="1"/>
  <c r="Y1390" i="1"/>
  <c r="Y1382" i="1"/>
  <c r="Y1374" i="1"/>
  <c r="Y1400" i="1"/>
  <c r="Y1387" i="1"/>
  <c r="Y1379" i="1"/>
  <c r="Y1371" i="1"/>
  <c r="Y1450" i="1"/>
  <c r="Y1411" i="1"/>
  <c r="Y1392" i="1"/>
  <c r="Y1384" i="1"/>
  <c r="Y1376" i="1"/>
  <c r="Y1403" i="1"/>
  <c r="Y1389" i="1"/>
  <c r="Y1381" i="1"/>
  <c r="Y1373" i="1"/>
  <c r="Y1417" i="1"/>
  <c r="Y1378" i="1"/>
  <c r="Y1366" i="1"/>
  <c r="Y1358" i="1"/>
  <c r="Y1350" i="1"/>
  <c r="Y1342" i="1"/>
  <c r="Y1334" i="1"/>
  <c r="Y1326" i="1"/>
  <c r="Y1318" i="1"/>
  <c r="Y1422" i="1"/>
  <c r="Y1388" i="1"/>
  <c r="Y1368" i="1"/>
  <c r="Y1360" i="1"/>
  <c r="Y1352" i="1"/>
  <c r="Y1344" i="1"/>
  <c r="Y1336" i="1"/>
  <c r="Y1328" i="1"/>
  <c r="Y1320" i="1"/>
  <c r="Y1380" i="1"/>
  <c r="Y1365" i="1"/>
  <c r="Y1357" i="1"/>
  <c r="Y1349" i="1"/>
  <c r="Y1341" i="1"/>
  <c r="Y1333" i="1"/>
  <c r="Y1325" i="1"/>
  <c r="Y1386" i="1"/>
  <c r="Y1372" i="1"/>
  <c r="Y1359" i="1"/>
  <c r="Y1355" i="1"/>
  <c r="Y1353" i="1"/>
  <c r="Y1391" i="1"/>
  <c r="Y1375" i="1"/>
  <c r="Y1367" i="1"/>
  <c r="Y1363" i="1"/>
  <c r="Y1361" i="1"/>
  <c r="Y1338" i="1"/>
  <c r="Y1332" i="1"/>
  <c r="Y1313" i="1"/>
  <c r="Y1307" i="1"/>
  <c r="Y1299" i="1"/>
  <c r="Y1291" i="1"/>
  <c r="Y1283" i="1"/>
  <c r="Y1369" i="1"/>
  <c r="Y1346" i="1"/>
  <c r="Y1340" i="1"/>
  <c r="Y1354" i="1"/>
  <c r="Y1348" i="1"/>
  <c r="Y1319" i="1"/>
  <c r="Y1309" i="1"/>
  <c r="Y1301" i="1"/>
  <c r="Y1293" i="1"/>
  <c r="Y1405" i="1"/>
  <c r="Y1362" i="1"/>
  <c r="Y1356" i="1"/>
  <c r="Y1327" i="1"/>
  <c r="Y1323" i="1"/>
  <c r="Y1315" i="1"/>
  <c r="Y1383" i="1"/>
  <c r="Y1347" i="1"/>
  <c r="Y1306" i="1"/>
  <c r="Y1292" i="1"/>
  <c r="Y1284" i="1"/>
  <c r="Y1273" i="1"/>
  <c r="Y1265" i="1"/>
  <c r="Y1257" i="1"/>
  <c r="Y1249" i="1"/>
  <c r="Y1241" i="1"/>
  <c r="Y1370" i="1"/>
  <c r="Y1345" i="1"/>
  <c r="Y1343" i="1"/>
  <c r="Y1329" i="1"/>
  <c r="Y1331" i="1"/>
  <c r="Y1330" i="1"/>
  <c r="Y1317" i="1"/>
  <c r="Y1302" i="1"/>
  <c r="Y1298" i="1"/>
  <c r="Y1281" i="1"/>
  <c r="Y1275" i="1"/>
  <c r="Y1267" i="1"/>
  <c r="Y1259" i="1"/>
  <c r="Y1251" i="1"/>
  <c r="Y1243" i="1"/>
  <c r="Y1364" i="1"/>
  <c r="Y1339" i="1"/>
  <c r="Y1316" i="1"/>
  <c r="Y1303" i="1"/>
  <c r="Y1289" i="1"/>
  <c r="Y1280" i="1"/>
  <c r="Y1272" i="1"/>
  <c r="Y1413" i="1"/>
  <c r="Y1335" i="1"/>
  <c r="Y1311" i="1"/>
  <c r="Y1308" i="1"/>
  <c r="Y1294" i="1"/>
  <c r="Y1288" i="1"/>
  <c r="Y1274" i="1"/>
  <c r="Y1270" i="1"/>
  <c r="Y1258" i="1"/>
  <c r="Y1244" i="1"/>
  <c r="Y1240" i="1"/>
  <c r="Y1228" i="1"/>
  <c r="Y1220" i="1"/>
  <c r="Y1322" i="1"/>
  <c r="Y1300" i="1"/>
  <c r="Y1287" i="1"/>
  <c r="Y1278" i="1"/>
  <c r="Y1276" i="1"/>
  <c r="Y1263" i="1"/>
  <c r="Y1254" i="1"/>
  <c r="Y1245" i="1"/>
  <c r="Y1233" i="1"/>
  <c r="Y1395" i="1"/>
  <c r="Y1351" i="1"/>
  <c r="Y1337" i="1"/>
  <c r="Y1268" i="1"/>
  <c r="Y1264" i="1"/>
  <c r="Y1250" i="1"/>
  <c r="Y1236" i="1"/>
  <c r="Y1230" i="1"/>
  <c r="Y1222" i="1"/>
  <c r="Y1324" i="1"/>
  <c r="Y1310" i="1"/>
  <c r="Y1286" i="1"/>
  <c r="Y1269" i="1"/>
  <c r="Y1255" i="1"/>
  <c r="Y1246" i="1"/>
  <c r="Y1237" i="1"/>
  <c r="Y1235" i="1"/>
  <c r="Y1227" i="1"/>
  <c r="Y1314" i="1"/>
  <c r="Y1304" i="1"/>
  <c r="Y1295" i="1"/>
  <c r="Y1282" i="1"/>
  <c r="Y1277" i="1"/>
  <c r="Y1271" i="1"/>
  <c r="Y1260" i="1"/>
  <c r="Y1256" i="1"/>
  <c r="Y1242" i="1"/>
  <c r="Y1232" i="1"/>
  <c r="Y1247" i="1"/>
  <c r="Y1238" i="1"/>
  <c r="Y1224" i="1"/>
  <c r="Y1216" i="1"/>
  <c r="Y1208" i="1"/>
  <c r="Y1200" i="1"/>
  <c r="Y1192" i="1"/>
  <c r="Y1184" i="1"/>
  <c r="Y1176" i="1"/>
  <c r="Y1297" i="1"/>
  <c r="Y1262" i="1"/>
  <c r="Y1253" i="1"/>
  <c r="Y1234" i="1"/>
  <c r="Y1213" i="1"/>
  <c r="Y1205" i="1"/>
  <c r="Y1197" i="1"/>
  <c r="Y1189" i="1"/>
  <c r="Y1181" i="1"/>
  <c r="Y1321" i="1"/>
  <c r="Y1312" i="1"/>
  <c r="Y1225" i="1"/>
  <c r="Y1210" i="1"/>
  <c r="Y1202" i="1"/>
  <c r="Y1194" i="1"/>
  <c r="Y1186" i="1"/>
  <c r="Y1178" i="1"/>
  <c r="Y1305" i="1"/>
  <c r="Y1296" i="1"/>
  <c r="Y1266" i="1"/>
  <c r="Y1248" i="1"/>
  <c r="Y1221" i="1"/>
  <c r="Y1215" i="1"/>
  <c r="Y1207" i="1"/>
  <c r="Y1199" i="1"/>
  <c r="Y1191" i="1"/>
  <c r="Y1183" i="1"/>
  <c r="Y1175" i="1"/>
  <c r="Y1290" i="1"/>
  <c r="Y1239" i="1"/>
  <c r="Y1229" i="1"/>
  <c r="Y1212" i="1"/>
  <c r="Y1204" i="1"/>
  <c r="Y1196" i="1"/>
  <c r="Y1188" i="1"/>
  <c r="Y1180" i="1"/>
  <c r="Y1285" i="1"/>
  <c r="Y1279" i="1"/>
  <c r="Y1252" i="1"/>
  <c r="Y1219" i="1"/>
  <c r="Y1214" i="1"/>
  <c r="Y1195" i="1"/>
  <c r="Y1167" i="1"/>
  <c r="Y1159" i="1"/>
  <c r="Y1151" i="1"/>
  <c r="Y1143" i="1"/>
  <c r="Y1135" i="1"/>
  <c r="Y1206" i="1"/>
  <c r="Y1187" i="1"/>
  <c r="Y1172" i="1"/>
  <c r="Y1164" i="1"/>
  <c r="Y1156" i="1"/>
  <c r="Y1148" i="1"/>
  <c r="Y1140" i="1"/>
  <c r="Y1132" i="1"/>
  <c r="Y1124" i="1"/>
  <c r="Y1226" i="1"/>
  <c r="Y1198" i="1"/>
  <c r="Y1179" i="1"/>
  <c r="Y1169" i="1"/>
  <c r="Y1161" i="1"/>
  <c r="Y1153" i="1"/>
  <c r="Y1145" i="1"/>
  <c r="Y1137" i="1"/>
  <c r="Y1223" i="1"/>
  <c r="Y1209" i="1"/>
  <c r="Y1190" i="1"/>
  <c r="Y1174" i="1"/>
  <c r="Y1166" i="1"/>
  <c r="Y1158" i="1"/>
  <c r="Y1150" i="1"/>
  <c r="Y1142" i="1"/>
  <c r="Y1134" i="1"/>
  <c r="Y1126" i="1"/>
  <c r="Y1217" i="1"/>
  <c r="Y1201" i="1"/>
  <c r="Y1182" i="1"/>
  <c r="Y1171" i="1"/>
  <c r="Y1163" i="1"/>
  <c r="Y1155" i="1"/>
  <c r="Y1147" i="1"/>
  <c r="Y1139" i="1"/>
  <c r="Y1502" i="1"/>
  <c r="Y1231" i="1"/>
  <c r="Y1218" i="1"/>
  <c r="Y1193" i="1"/>
  <c r="Y1168" i="1"/>
  <c r="Y1160" i="1"/>
  <c r="Y1152" i="1"/>
  <c r="Y1144" i="1"/>
  <c r="Y1136" i="1"/>
  <c r="Y1211" i="1"/>
  <c r="Y1185" i="1"/>
  <c r="Y1173" i="1"/>
  <c r="Y1165" i="1"/>
  <c r="Y1157" i="1"/>
  <c r="Y1149" i="1"/>
  <c r="Y1141" i="1"/>
  <c r="Y1133" i="1"/>
  <c r="Y1131" i="1"/>
  <c r="Y1115" i="1"/>
  <c r="Y1107" i="1"/>
  <c r="Y1154" i="1"/>
  <c r="Y1130" i="1"/>
  <c r="Y1127" i="1"/>
  <c r="Y1123" i="1"/>
  <c r="Y1120" i="1"/>
  <c r="Y1112" i="1"/>
  <c r="Y1128" i="1"/>
  <c r="Y1117" i="1"/>
  <c r="Y1109" i="1"/>
  <c r="Y1261" i="1"/>
  <c r="Y1170" i="1"/>
  <c r="Y1122" i="1"/>
  <c r="Y1114" i="1"/>
  <c r="Y1106" i="1"/>
  <c r="Y1177" i="1"/>
  <c r="Y1129" i="1"/>
  <c r="Y1125" i="1"/>
  <c r="Y1116" i="1"/>
  <c r="Y1108" i="1"/>
  <c r="Y1203" i="1"/>
  <c r="Y1162" i="1"/>
  <c r="Y1121" i="1"/>
  <c r="Y1113" i="1"/>
  <c r="Y1105" i="1"/>
  <c r="Y1138" i="1"/>
  <c r="Y1099" i="1"/>
  <c r="Y1091" i="1"/>
  <c r="Y1083" i="1"/>
  <c r="Y1075" i="1"/>
  <c r="Y1067" i="1"/>
  <c r="Y1059" i="1"/>
  <c r="Y1051" i="1"/>
  <c r="Y1043" i="1"/>
  <c r="Y1100" i="1"/>
  <c r="Y1096" i="1"/>
  <c r="Y1088" i="1"/>
  <c r="Y1080" i="1"/>
  <c r="Y1072" i="1"/>
  <c r="Y1064" i="1"/>
  <c r="Y1056" i="1"/>
  <c r="Y1048" i="1"/>
  <c r="Y1110" i="1"/>
  <c r="Y1093" i="1"/>
  <c r="Y1085" i="1"/>
  <c r="Y1077" i="1"/>
  <c r="Y1069" i="1"/>
  <c r="Y1061" i="1"/>
  <c r="Y1053" i="1"/>
  <c r="Y1045" i="1"/>
  <c r="Y1146" i="1"/>
  <c r="Y1104" i="1"/>
  <c r="Y1101" i="1"/>
  <c r="Y1098" i="1"/>
  <c r="Y1090" i="1"/>
  <c r="Y1082" i="1"/>
  <c r="Y1074" i="1"/>
  <c r="Y1066" i="1"/>
  <c r="Y1058" i="1"/>
  <c r="Y1050" i="1"/>
  <c r="Y1042" i="1"/>
  <c r="Y1118" i="1"/>
  <c r="Y1095" i="1"/>
  <c r="Y1087" i="1"/>
  <c r="Y1079" i="1"/>
  <c r="Y1071" i="1"/>
  <c r="Y1063" i="1"/>
  <c r="Y1055" i="1"/>
  <c r="Y1047" i="1"/>
  <c r="Y1111" i="1"/>
  <c r="Y1102" i="1"/>
  <c r="Y1092" i="1"/>
  <c r="Y1084" i="1"/>
  <c r="Y1076" i="1"/>
  <c r="Y1068" i="1"/>
  <c r="Y1060" i="1"/>
  <c r="Y1052" i="1"/>
  <c r="Y1044" i="1"/>
  <c r="Y1097" i="1"/>
  <c r="Y1089" i="1"/>
  <c r="Y1081" i="1"/>
  <c r="Y1073" i="1"/>
  <c r="Y1065" i="1"/>
  <c r="Y1057" i="1"/>
  <c r="Y1049" i="1"/>
  <c r="Y1041" i="1"/>
  <c r="Y1119" i="1"/>
  <c r="Y1103" i="1"/>
  <c r="Y1094" i="1"/>
  <c r="Y1038" i="1"/>
  <c r="Y1030" i="1"/>
  <c r="Y1022" i="1"/>
  <c r="Y1014" i="1"/>
  <c r="Y1006" i="1"/>
  <c r="Y998" i="1"/>
  <c r="Y990" i="1"/>
  <c r="Y982" i="1"/>
  <c r="Y974" i="1"/>
  <c r="Y1078" i="1"/>
  <c r="Y1035" i="1"/>
  <c r="Y1027" i="1"/>
  <c r="Y1019" i="1"/>
  <c r="Y1011" i="1"/>
  <c r="Y1003" i="1"/>
  <c r="Y995" i="1"/>
  <c r="Y987" i="1"/>
  <c r="Y979" i="1"/>
  <c r="Y1054" i="1"/>
  <c r="Y1040" i="1"/>
  <c r="Y1032" i="1"/>
  <c r="Y1024" i="1"/>
  <c r="Y1016" i="1"/>
  <c r="Y1008" i="1"/>
  <c r="Y1000" i="1"/>
  <c r="Y992" i="1"/>
  <c r="Y984" i="1"/>
  <c r="Y976" i="1"/>
  <c r="Y1037" i="1"/>
  <c r="Y1029" i="1"/>
  <c r="Y1021" i="1"/>
  <c r="Y1013" i="1"/>
  <c r="Y1005" i="1"/>
  <c r="Y997" i="1"/>
  <c r="Y989" i="1"/>
  <c r="Y981" i="1"/>
  <c r="Y1070" i="1"/>
  <c r="Y1034" i="1"/>
  <c r="Y1026" i="1"/>
  <c r="Y1018" i="1"/>
  <c r="Y1010" i="1"/>
  <c r="Y1002" i="1"/>
  <c r="Y994" i="1"/>
  <c r="Y986" i="1"/>
  <c r="Y978" i="1"/>
  <c r="Y1046" i="1"/>
  <c r="Y1039" i="1"/>
  <c r="Y1031" i="1"/>
  <c r="Y1023" i="1"/>
  <c r="Y1015" i="1"/>
  <c r="Y1007" i="1"/>
  <c r="Y999" i="1"/>
  <c r="Y991" i="1"/>
  <c r="Y983" i="1"/>
  <c r="Y975" i="1"/>
  <c r="Y1086" i="1"/>
  <c r="Y1036" i="1"/>
  <c r="Y1028" i="1"/>
  <c r="Y1020" i="1"/>
  <c r="Y1012" i="1"/>
  <c r="Y1004" i="1"/>
  <c r="Y996" i="1"/>
  <c r="Y988" i="1"/>
  <c r="Y980" i="1"/>
  <c r="Y1001" i="1"/>
  <c r="Y973" i="1"/>
  <c r="Y965" i="1"/>
  <c r="Y957" i="1"/>
  <c r="Y949" i="1"/>
  <c r="Y941" i="1"/>
  <c r="Y933" i="1"/>
  <c r="Y925" i="1"/>
  <c r="Y917" i="1"/>
  <c r="Y909" i="1"/>
  <c r="Y901" i="1"/>
  <c r="Y893" i="1"/>
  <c r="Y885" i="1"/>
  <c r="Y877" i="1"/>
  <c r="Y869" i="1"/>
  <c r="Y861" i="1"/>
  <c r="Y853" i="1"/>
  <c r="Y977" i="1"/>
  <c r="Y970" i="1"/>
  <c r="Y962" i="1"/>
  <c r="Y954" i="1"/>
  <c r="Y946" i="1"/>
  <c r="Y938" i="1"/>
  <c r="Y930" i="1"/>
  <c r="Y922" i="1"/>
  <c r="Y914" i="1"/>
  <c r="Y906" i="1"/>
  <c r="Y898" i="1"/>
  <c r="Y890" i="1"/>
  <c r="Y882" i="1"/>
  <c r="Y874" i="1"/>
  <c r="Y866" i="1"/>
  <c r="Y858" i="1"/>
  <c r="Y850" i="1"/>
  <c r="Y842" i="1"/>
  <c r="Y1017" i="1"/>
  <c r="Y967" i="1"/>
  <c r="Y959" i="1"/>
  <c r="Y951" i="1"/>
  <c r="Y943" i="1"/>
  <c r="Y935" i="1"/>
  <c r="Y927" i="1"/>
  <c r="Y919" i="1"/>
  <c r="Y911" i="1"/>
  <c r="Y903" i="1"/>
  <c r="Y895" i="1"/>
  <c r="Y887" i="1"/>
  <c r="Y879" i="1"/>
  <c r="Y871" i="1"/>
  <c r="Y863" i="1"/>
  <c r="Y855" i="1"/>
  <c r="Y847" i="1"/>
  <c r="Y993" i="1"/>
  <c r="Y972" i="1"/>
  <c r="Y964" i="1"/>
  <c r="Y956" i="1"/>
  <c r="Y948" i="1"/>
  <c r="Y940" i="1"/>
  <c r="Y932" i="1"/>
  <c r="Y924" i="1"/>
  <c r="Y916" i="1"/>
  <c r="Y908" i="1"/>
  <c r="Y900" i="1"/>
  <c r="Y892" i="1"/>
  <c r="Y884" i="1"/>
  <c r="Y876" i="1"/>
  <c r="Y868" i="1"/>
  <c r="Y860" i="1"/>
  <c r="Y852" i="1"/>
  <c r="Y844" i="1"/>
  <c r="Y1062" i="1"/>
  <c r="Y1033" i="1"/>
  <c r="Y969" i="1"/>
  <c r="Y961" i="1"/>
  <c r="Y953" i="1"/>
  <c r="Y945" i="1"/>
  <c r="Y937" i="1"/>
  <c r="Y929" i="1"/>
  <c r="Y921" i="1"/>
  <c r="Y913" i="1"/>
  <c r="Y905" i="1"/>
  <c r="Y897" i="1"/>
  <c r="Y889" i="1"/>
  <c r="Y881" i="1"/>
  <c r="Y873" i="1"/>
  <c r="Y865" i="1"/>
  <c r="Y857" i="1"/>
  <c r="Y1009" i="1"/>
  <c r="Y966" i="1"/>
  <c r="Y958" i="1"/>
  <c r="Y950" i="1"/>
  <c r="Y942" i="1"/>
  <c r="Y934" i="1"/>
  <c r="Y926" i="1"/>
  <c r="Y918" i="1"/>
  <c r="Y910" i="1"/>
  <c r="Y902" i="1"/>
  <c r="Y894" i="1"/>
  <c r="Y886" i="1"/>
  <c r="Y878" i="1"/>
  <c r="Y870" i="1"/>
  <c r="Y862" i="1"/>
  <c r="Y854" i="1"/>
  <c r="Y846" i="1"/>
  <c r="Y985" i="1"/>
  <c r="Y971" i="1"/>
  <c r="Y963" i="1"/>
  <c r="Y955" i="1"/>
  <c r="Y947" i="1"/>
  <c r="Y939" i="1"/>
  <c r="Y931" i="1"/>
  <c r="Y923" i="1"/>
  <c r="Y915" i="1"/>
  <c r="Y907" i="1"/>
  <c r="Y899" i="1"/>
  <c r="Y891" i="1"/>
  <c r="Y883" i="1"/>
  <c r="Y875" i="1"/>
  <c r="Y867" i="1"/>
  <c r="Y859" i="1"/>
  <c r="Y851" i="1"/>
  <c r="Y843" i="1"/>
  <c r="Y968" i="1"/>
  <c r="Y904" i="1"/>
  <c r="Y832" i="1"/>
  <c r="Y824" i="1"/>
  <c r="Y816" i="1"/>
  <c r="Y808" i="1"/>
  <c r="Y800" i="1"/>
  <c r="Y792" i="1"/>
  <c r="Y784" i="1"/>
  <c r="Y776" i="1"/>
  <c r="Y768" i="1"/>
  <c r="Y760" i="1"/>
  <c r="Y752" i="1"/>
  <c r="Y744" i="1"/>
  <c r="Y736" i="1"/>
  <c r="Y728" i="1"/>
  <c r="Y944" i="1"/>
  <c r="Y880" i="1"/>
  <c r="Y845" i="1"/>
  <c r="Y837" i="1"/>
  <c r="Y829" i="1"/>
  <c r="Y821" i="1"/>
  <c r="Y813" i="1"/>
  <c r="Y805" i="1"/>
  <c r="Y797" i="1"/>
  <c r="Y789" i="1"/>
  <c r="Y781" i="1"/>
  <c r="Y773" i="1"/>
  <c r="Y765" i="1"/>
  <c r="Y757" i="1"/>
  <c r="Y749" i="1"/>
  <c r="Y741" i="1"/>
  <c r="Y733" i="1"/>
  <c r="Y725" i="1"/>
  <c r="Y717" i="1"/>
  <c r="Y920" i="1"/>
  <c r="Y856" i="1"/>
  <c r="Y834" i="1"/>
  <c r="Y826" i="1"/>
  <c r="Y818" i="1"/>
  <c r="Y810" i="1"/>
  <c r="Y802" i="1"/>
  <c r="Y794" i="1"/>
  <c r="Y786" i="1"/>
  <c r="Y778" i="1"/>
  <c r="Y770" i="1"/>
  <c r="Y762" i="1"/>
  <c r="Y754" i="1"/>
  <c r="Y746" i="1"/>
  <c r="Y738" i="1"/>
  <c r="Y730" i="1"/>
  <c r="Y722" i="1"/>
  <c r="Y1025" i="1"/>
  <c r="Y960" i="1"/>
  <c r="Y896" i="1"/>
  <c r="Y848" i="1"/>
  <c r="Y839" i="1"/>
  <c r="Y831" i="1"/>
  <c r="Y823" i="1"/>
  <c r="Y815" i="1"/>
  <c r="Y807" i="1"/>
  <c r="Y799" i="1"/>
  <c r="Y791" i="1"/>
  <c r="Y783" i="1"/>
  <c r="Y775" i="1"/>
  <c r="Y767" i="1"/>
  <c r="Y759" i="1"/>
  <c r="Y751" i="1"/>
  <c r="Y743" i="1"/>
  <c r="Y735" i="1"/>
  <c r="Y936" i="1"/>
  <c r="Y872" i="1"/>
  <c r="Y836" i="1"/>
  <c r="Y828" i="1"/>
  <c r="Y820" i="1"/>
  <c r="Y812" i="1"/>
  <c r="Y804" i="1"/>
  <c r="Y796" i="1"/>
  <c r="Y788" i="1"/>
  <c r="Y780" i="1"/>
  <c r="Y772" i="1"/>
  <c r="Y764" i="1"/>
  <c r="Y756" i="1"/>
  <c r="Y748" i="1"/>
  <c r="Y740" i="1"/>
  <c r="Y732" i="1"/>
  <c r="Y912" i="1"/>
  <c r="Y841" i="1"/>
  <c r="Y840" i="1"/>
  <c r="Y833" i="1"/>
  <c r="Y825" i="1"/>
  <c r="Y817" i="1"/>
  <c r="Y809" i="1"/>
  <c r="Y801" i="1"/>
  <c r="Y793" i="1"/>
  <c r="Y785" i="1"/>
  <c r="Y777" i="1"/>
  <c r="Y769" i="1"/>
  <c r="Y761" i="1"/>
  <c r="Y753" i="1"/>
  <c r="Y745" i="1"/>
  <c r="Y737" i="1"/>
  <c r="Y729" i="1"/>
  <c r="Y721" i="1"/>
  <c r="Y952" i="1"/>
  <c r="Y888" i="1"/>
  <c r="Y849" i="1"/>
  <c r="Y838" i="1"/>
  <c r="Y830" i="1"/>
  <c r="Y822" i="1"/>
  <c r="Y814" i="1"/>
  <c r="Y806" i="1"/>
  <c r="Y798" i="1"/>
  <c r="Y790" i="1"/>
  <c r="Y782" i="1"/>
  <c r="Y774" i="1"/>
  <c r="Y766" i="1"/>
  <c r="Y758" i="1"/>
  <c r="Y750" i="1"/>
  <c r="Y742" i="1"/>
  <c r="Y734" i="1"/>
  <c r="Y726" i="1"/>
  <c r="Y864" i="1"/>
  <c r="Y795" i="1"/>
  <c r="Y731" i="1"/>
  <c r="Y718" i="1"/>
  <c r="Y716" i="1"/>
  <c r="Y708" i="1"/>
  <c r="Y700" i="1"/>
  <c r="Y692" i="1"/>
  <c r="Y684" i="1"/>
  <c r="Y676" i="1"/>
  <c r="Y668" i="1"/>
  <c r="Y660" i="1"/>
  <c r="Y652" i="1"/>
  <c r="Y835" i="1"/>
  <c r="Y771" i="1"/>
  <c r="Y713" i="1"/>
  <c r="Y705" i="1"/>
  <c r="Y697" i="1"/>
  <c r="Y689" i="1"/>
  <c r="Y681" i="1"/>
  <c r="Y673" i="1"/>
  <c r="Y665" i="1"/>
  <c r="Y657" i="1"/>
  <c r="Y649" i="1"/>
  <c r="Y641" i="1"/>
  <c r="Y633" i="1"/>
  <c r="Y625" i="1"/>
  <c r="Y617" i="1"/>
  <c r="Y609" i="1"/>
  <c r="Y811" i="1"/>
  <c r="Y747" i="1"/>
  <c r="Y710" i="1"/>
  <c r="Y702" i="1"/>
  <c r="Y694" i="1"/>
  <c r="Y686" i="1"/>
  <c r="Y678" i="1"/>
  <c r="Y670" i="1"/>
  <c r="Y662" i="1"/>
  <c r="Y654" i="1"/>
  <c r="Y646" i="1"/>
  <c r="Y638" i="1"/>
  <c r="Y630" i="1"/>
  <c r="Y622" i="1"/>
  <c r="Y614" i="1"/>
  <c r="Y606" i="1"/>
  <c r="Y598" i="1"/>
  <c r="Y787" i="1"/>
  <c r="Y715" i="1"/>
  <c r="Y707" i="1"/>
  <c r="Y699" i="1"/>
  <c r="Y691" i="1"/>
  <c r="Y683" i="1"/>
  <c r="Y675" i="1"/>
  <c r="Y667" i="1"/>
  <c r="Y659" i="1"/>
  <c r="Y651" i="1"/>
  <c r="Y827" i="1"/>
  <c r="Y763" i="1"/>
  <c r="Y712" i="1"/>
  <c r="Y704" i="1"/>
  <c r="Y696" i="1"/>
  <c r="Y688" i="1"/>
  <c r="Y680" i="1"/>
  <c r="Y672" i="1"/>
  <c r="Y664" i="1"/>
  <c r="Y656" i="1"/>
  <c r="Y648" i="1"/>
  <c r="Y640" i="1"/>
  <c r="Y632" i="1"/>
  <c r="Y624" i="1"/>
  <c r="Y928" i="1"/>
  <c r="Y803" i="1"/>
  <c r="Y739" i="1"/>
  <c r="Y720" i="1"/>
  <c r="Y709" i="1"/>
  <c r="Y701" i="1"/>
  <c r="Y693" i="1"/>
  <c r="Y685" i="1"/>
  <c r="Y677" i="1"/>
  <c r="Y669" i="1"/>
  <c r="Y661" i="1"/>
  <c r="Y653" i="1"/>
  <c r="Y645" i="1"/>
  <c r="Y637" i="1"/>
  <c r="Y629" i="1"/>
  <c r="Y621" i="1"/>
  <c r="Y613" i="1"/>
  <c r="Y605" i="1"/>
  <c r="Y779" i="1"/>
  <c r="Y723" i="1"/>
  <c r="Y719" i="1"/>
  <c r="Y714" i="1"/>
  <c r="Y706" i="1"/>
  <c r="Y698" i="1"/>
  <c r="Y690" i="1"/>
  <c r="Y682" i="1"/>
  <c r="Y674" i="1"/>
  <c r="Y666" i="1"/>
  <c r="Y658" i="1"/>
  <c r="Y650" i="1"/>
  <c r="Y642" i="1"/>
  <c r="Y634" i="1"/>
  <c r="Y626" i="1"/>
  <c r="Y618" i="1"/>
  <c r="Y610" i="1"/>
  <c r="Y602" i="1"/>
  <c r="Y703" i="1"/>
  <c r="Y635" i="1"/>
  <c r="Y616" i="1"/>
  <c r="Y601" i="1"/>
  <c r="Y597" i="1"/>
  <c r="Y593" i="1"/>
  <c r="Y585" i="1"/>
  <c r="Y577" i="1"/>
  <c r="Y569" i="1"/>
  <c r="Y561" i="1"/>
  <c r="Y553" i="1"/>
  <c r="Y545" i="1"/>
  <c r="Y537" i="1"/>
  <c r="Y529" i="1"/>
  <c r="Y819" i="1"/>
  <c r="Y679" i="1"/>
  <c r="Y636" i="1"/>
  <c r="Y627" i="1"/>
  <c r="Y615" i="1"/>
  <c r="Y590" i="1"/>
  <c r="Y582" i="1"/>
  <c r="Y574" i="1"/>
  <c r="Y566" i="1"/>
  <c r="Y558" i="1"/>
  <c r="Y550" i="1"/>
  <c r="Y542" i="1"/>
  <c r="Y534" i="1"/>
  <c r="Y526" i="1"/>
  <c r="Y518" i="1"/>
  <c r="Y510" i="1"/>
  <c r="Y502" i="1"/>
  <c r="Y494" i="1"/>
  <c r="Y486" i="1"/>
  <c r="Y478" i="1"/>
  <c r="Y655" i="1"/>
  <c r="Y644" i="1"/>
  <c r="Y628" i="1"/>
  <c r="Y619" i="1"/>
  <c r="Y604" i="1"/>
  <c r="Y587" i="1"/>
  <c r="Y579" i="1"/>
  <c r="Y571" i="1"/>
  <c r="Y563" i="1"/>
  <c r="Y555" i="1"/>
  <c r="Y547" i="1"/>
  <c r="Y539" i="1"/>
  <c r="Y531" i="1"/>
  <c r="Y523" i="1"/>
  <c r="Y515" i="1"/>
  <c r="Y507" i="1"/>
  <c r="Y499" i="1"/>
  <c r="Y491" i="1"/>
  <c r="Y695" i="1"/>
  <c r="Y639" i="1"/>
  <c r="Y620" i="1"/>
  <c r="Y603" i="1"/>
  <c r="Y599" i="1"/>
  <c r="Y592" i="1"/>
  <c r="Y584" i="1"/>
  <c r="Y576" i="1"/>
  <c r="Y568" i="1"/>
  <c r="Y560" i="1"/>
  <c r="Y552" i="1"/>
  <c r="Y544" i="1"/>
  <c r="Y536" i="1"/>
  <c r="Y528" i="1"/>
  <c r="Y755" i="1"/>
  <c r="Y671" i="1"/>
  <c r="Y631" i="1"/>
  <c r="Y608" i="1"/>
  <c r="Y595" i="1"/>
  <c r="Y589" i="1"/>
  <c r="Y581" i="1"/>
  <c r="Y573" i="1"/>
  <c r="Y565" i="1"/>
  <c r="Y557" i="1"/>
  <c r="Y549" i="1"/>
  <c r="Y541" i="1"/>
  <c r="Y533" i="1"/>
  <c r="Y525" i="1"/>
  <c r="Y517" i="1"/>
  <c r="Y509" i="1"/>
  <c r="Y501" i="1"/>
  <c r="Y727" i="1"/>
  <c r="Y711" i="1"/>
  <c r="Y647" i="1"/>
  <c r="Y623" i="1"/>
  <c r="Y607" i="1"/>
  <c r="Y600" i="1"/>
  <c r="Y594" i="1"/>
  <c r="Y586" i="1"/>
  <c r="Y578" i="1"/>
  <c r="Y570" i="1"/>
  <c r="Y562" i="1"/>
  <c r="Y554" i="1"/>
  <c r="Y546" i="1"/>
  <c r="Y538" i="1"/>
  <c r="Y530" i="1"/>
  <c r="Y522" i="1"/>
  <c r="Y514" i="1"/>
  <c r="Y506" i="1"/>
  <c r="Y498" i="1"/>
  <c r="Y490" i="1"/>
  <c r="Y482" i="1"/>
  <c r="Y474" i="1"/>
  <c r="Y687" i="1"/>
  <c r="Y612" i="1"/>
  <c r="Y596" i="1"/>
  <c r="Y591" i="1"/>
  <c r="Y583" i="1"/>
  <c r="Y575" i="1"/>
  <c r="Y567" i="1"/>
  <c r="Y559" i="1"/>
  <c r="Y551" i="1"/>
  <c r="Y543" i="1"/>
  <c r="Y535" i="1"/>
  <c r="Y527" i="1"/>
  <c r="Y519" i="1"/>
  <c r="Y511" i="1"/>
  <c r="Y503" i="1"/>
  <c r="Y495" i="1"/>
  <c r="Y611" i="1"/>
  <c r="Y564" i="1"/>
  <c r="Y485" i="1"/>
  <c r="Y476" i="1"/>
  <c r="Y467" i="1"/>
  <c r="Y459" i="1"/>
  <c r="Y451" i="1"/>
  <c r="Y443" i="1"/>
  <c r="Y540" i="1"/>
  <c r="Y520" i="1"/>
  <c r="Y481" i="1"/>
  <c r="Y464" i="1"/>
  <c r="Y456" i="1"/>
  <c r="Y448" i="1"/>
  <c r="Y724" i="1"/>
  <c r="Y643" i="1"/>
  <c r="Y580" i="1"/>
  <c r="Y521" i="1"/>
  <c r="Y512" i="1"/>
  <c r="Y493" i="1"/>
  <c r="Y488" i="1"/>
  <c r="Y477" i="1"/>
  <c r="Y472" i="1"/>
  <c r="Y469" i="1"/>
  <c r="Y461" i="1"/>
  <c r="Y453" i="1"/>
  <c r="Y445" i="1"/>
  <c r="Y663" i="1"/>
  <c r="Y556" i="1"/>
  <c r="Y513" i="1"/>
  <c r="Y504" i="1"/>
  <c r="Y492" i="1"/>
  <c r="Y473" i="1"/>
  <c r="Y466" i="1"/>
  <c r="Y458" i="1"/>
  <c r="Y450" i="1"/>
  <c r="Y442" i="1"/>
  <c r="Y532" i="1"/>
  <c r="Y524" i="1"/>
  <c r="Y505" i="1"/>
  <c r="Y496" i="1"/>
  <c r="Y483" i="1"/>
  <c r="Y471" i="1"/>
  <c r="Y463" i="1"/>
  <c r="Y455" i="1"/>
  <c r="Y447" i="1"/>
  <c r="Y548" i="1"/>
  <c r="Y508" i="1"/>
  <c r="Y487" i="1"/>
  <c r="Y484" i="1"/>
  <c r="Y475" i="1"/>
  <c r="Y465" i="1"/>
  <c r="Y457" i="1"/>
  <c r="Y449" i="1"/>
  <c r="Y441" i="1"/>
  <c r="Y588" i="1"/>
  <c r="Y500" i="1"/>
  <c r="Y489" i="1"/>
  <c r="Y480" i="1"/>
  <c r="Y470" i="1"/>
  <c r="Y462" i="1"/>
  <c r="Y454" i="1"/>
  <c r="Y446" i="1"/>
  <c r="Y479" i="1"/>
  <c r="Y433" i="1"/>
  <c r="Y425" i="1"/>
  <c r="Y417" i="1"/>
  <c r="Y409" i="1"/>
  <c r="Y401" i="1"/>
  <c r="Y393" i="1"/>
  <c r="Y385" i="1"/>
  <c r="Y377" i="1"/>
  <c r="Y369" i="1"/>
  <c r="Y361" i="1"/>
  <c r="Y353" i="1"/>
  <c r="Y345" i="1"/>
  <c r="Y337" i="1"/>
  <c r="Y329" i="1"/>
  <c r="Y321" i="1"/>
  <c r="Y313" i="1"/>
  <c r="Y460" i="1"/>
  <c r="Y438" i="1"/>
  <c r="Y430" i="1"/>
  <c r="Y422" i="1"/>
  <c r="Y414" i="1"/>
  <c r="Y406" i="1"/>
  <c r="Y398" i="1"/>
  <c r="Y390" i="1"/>
  <c r="Y382" i="1"/>
  <c r="Y374" i="1"/>
  <c r="Y366" i="1"/>
  <c r="Y358" i="1"/>
  <c r="Y350" i="1"/>
  <c r="Y342" i="1"/>
  <c r="Y334" i="1"/>
  <c r="Y326" i="1"/>
  <c r="Y318" i="1"/>
  <c r="Y310" i="1"/>
  <c r="Y435" i="1"/>
  <c r="Y427" i="1"/>
  <c r="Y419" i="1"/>
  <c r="Y411" i="1"/>
  <c r="Y403" i="1"/>
  <c r="Y395" i="1"/>
  <c r="Y387" i="1"/>
  <c r="Y379" i="1"/>
  <c r="Y371" i="1"/>
  <c r="Y363" i="1"/>
  <c r="Y355" i="1"/>
  <c r="Y347" i="1"/>
  <c r="Y339" i="1"/>
  <c r="Y331" i="1"/>
  <c r="Y323" i="1"/>
  <c r="Y315" i="1"/>
  <c r="Y440" i="1"/>
  <c r="Y432" i="1"/>
  <c r="Y424" i="1"/>
  <c r="Y416" i="1"/>
  <c r="Y408" i="1"/>
  <c r="Y400" i="1"/>
  <c r="Y392" i="1"/>
  <c r="Y384" i="1"/>
  <c r="Y376" i="1"/>
  <c r="Y368" i="1"/>
  <c r="Y360" i="1"/>
  <c r="Y352" i="1"/>
  <c r="Y344" i="1"/>
  <c r="Y336" i="1"/>
  <c r="Y328" i="1"/>
  <c r="Y320" i="1"/>
  <c r="Y312" i="1"/>
  <c r="Y452" i="1"/>
  <c r="Y437" i="1"/>
  <c r="Y429" i="1"/>
  <c r="Y421" i="1"/>
  <c r="Y413" i="1"/>
  <c r="Y405" i="1"/>
  <c r="Y397" i="1"/>
  <c r="Y389" i="1"/>
  <c r="Y381" i="1"/>
  <c r="Y373" i="1"/>
  <c r="Y365" i="1"/>
  <c r="Y357" i="1"/>
  <c r="Y349" i="1"/>
  <c r="Y341" i="1"/>
  <c r="Y333" i="1"/>
  <c r="Y325" i="1"/>
  <c r="Y317" i="1"/>
  <c r="Y516" i="1"/>
  <c r="Y434" i="1"/>
  <c r="Y426" i="1"/>
  <c r="Y418" i="1"/>
  <c r="Y410" i="1"/>
  <c r="Y402" i="1"/>
  <c r="Y394" i="1"/>
  <c r="Y386" i="1"/>
  <c r="Y378" i="1"/>
  <c r="Y370" i="1"/>
  <c r="Y362" i="1"/>
  <c r="Y354" i="1"/>
  <c r="Y346" i="1"/>
  <c r="Y338" i="1"/>
  <c r="Y330" i="1"/>
  <c r="Y322" i="1"/>
  <c r="Y314" i="1"/>
  <c r="Y572" i="1"/>
  <c r="Y497" i="1"/>
  <c r="Y468" i="1"/>
  <c r="Y439" i="1"/>
  <c r="Y431" i="1"/>
  <c r="Y423" i="1"/>
  <c r="Y415" i="1"/>
  <c r="Y407" i="1"/>
  <c r="Y399" i="1"/>
  <c r="Y391" i="1"/>
  <c r="Y383" i="1"/>
  <c r="Y375" i="1"/>
  <c r="Y367" i="1"/>
  <c r="Y359" i="1"/>
  <c r="Y351" i="1"/>
  <c r="Y343" i="1"/>
  <c r="Y335" i="1"/>
  <c r="Y327" i="1"/>
  <c r="Y319" i="1"/>
  <c r="Y311" i="1"/>
  <c r="Y388" i="1"/>
  <c r="Y324" i="1"/>
  <c r="Y304" i="1"/>
  <c r="Y296" i="1"/>
  <c r="Y288" i="1"/>
  <c r="Y280" i="1"/>
  <c r="Y272" i="1"/>
  <c r="Y264" i="1"/>
  <c r="Y256" i="1"/>
  <c r="Y248" i="1"/>
  <c r="Y240" i="1"/>
  <c r="Y232" i="1"/>
  <c r="Y224" i="1"/>
  <c r="Y216" i="1"/>
  <c r="Y208" i="1"/>
  <c r="Y200" i="1"/>
  <c r="Y192" i="1"/>
  <c r="Y184" i="1"/>
  <c r="Y444" i="1"/>
  <c r="Y428" i="1"/>
  <c r="Y364" i="1"/>
  <c r="Y301" i="1"/>
  <c r="Y293" i="1"/>
  <c r="Y285" i="1"/>
  <c r="Y277" i="1"/>
  <c r="Y269" i="1"/>
  <c r="Y261" i="1"/>
  <c r="Y253" i="1"/>
  <c r="Y245" i="1"/>
  <c r="Y237" i="1"/>
  <c r="Y404" i="1"/>
  <c r="Y340" i="1"/>
  <c r="Y306" i="1"/>
  <c r="Y298" i="1"/>
  <c r="Y290" i="1"/>
  <c r="Y282" i="1"/>
  <c r="Y274" i="1"/>
  <c r="Y266" i="1"/>
  <c r="Y258" i="1"/>
  <c r="Y250" i="1"/>
  <c r="Y242" i="1"/>
  <c r="Y234" i="1"/>
  <c r="Y226" i="1"/>
  <c r="Y218" i="1"/>
  <c r="Y210" i="1"/>
  <c r="Y202" i="1"/>
  <c r="Y194" i="1"/>
  <c r="Y186" i="1"/>
  <c r="Y380" i="1"/>
  <c r="Y316" i="1"/>
  <c r="Y303" i="1"/>
  <c r="Y295" i="1"/>
  <c r="Y287" i="1"/>
  <c r="Y279" i="1"/>
  <c r="Y271" i="1"/>
  <c r="Y263" i="1"/>
  <c r="Y255" i="1"/>
  <c r="Y247" i="1"/>
  <c r="Y239" i="1"/>
  <c r="Y420" i="1"/>
  <c r="Y356" i="1"/>
  <c r="Y308" i="1"/>
  <c r="Y300" i="1"/>
  <c r="Y292" i="1"/>
  <c r="Y284" i="1"/>
  <c r="Y276" i="1"/>
  <c r="Y268" i="1"/>
  <c r="Y260" i="1"/>
  <c r="Y252" i="1"/>
  <c r="Y244" i="1"/>
  <c r="Y236" i="1"/>
  <c r="Y228" i="1"/>
  <c r="Y220" i="1"/>
  <c r="Y212" i="1"/>
  <c r="Y204" i="1"/>
  <c r="Y196" i="1"/>
  <c r="Y188" i="1"/>
  <c r="Y396" i="1"/>
  <c r="Y332" i="1"/>
  <c r="Y307" i="1"/>
  <c r="Y305" i="1"/>
  <c r="Y297" i="1"/>
  <c r="Y289" i="1"/>
  <c r="Y281" i="1"/>
  <c r="Y273" i="1"/>
  <c r="Y265" i="1"/>
  <c r="Y257" i="1"/>
  <c r="Y249" i="1"/>
  <c r="Y241" i="1"/>
  <c r="Y233" i="1"/>
  <c r="Y225" i="1"/>
  <c r="Y217" i="1"/>
  <c r="Y209" i="1"/>
  <c r="Y201" i="1"/>
  <c r="Y193" i="1"/>
  <c r="Y283" i="1"/>
  <c r="Y251" i="1"/>
  <c r="Y215" i="1"/>
  <c r="Y199" i="1"/>
  <c r="Y177" i="1"/>
  <c r="Y169" i="1"/>
  <c r="Y161" i="1"/>
  <c r="Y153" i="1"/>
  <c r="Y145" i="1"/>
  <c r="Y137" i="1"/>
  <c r="Y129" i="1"/>
  <c r="Y121" i="1"/>
  <c r="Y113" i="1"/>
  <c r="Y105" i="1"/>
  <c r="Y97" i="1"/>
  <c r="Y89" i="1"/>
  <c r="Y286" i="1"/>
  <c r="Y254" i="1"/>
  <c r="Y214" i="1"/>
  <c r="Y198" i="1"/>
  <c r="Y182" i="1"/>
  <c r="Y174" i="1"/>
  <c r="Y166" i="1"/>
  <c r="Y158" i="1"/>
  <c r="Y150" i="1"/>
  <c r="Y142" i="1"/>
  <c r="Y134" i="1"/>
  <c r="Y126" i="1"/>
  <c r="Y118" i="1"/>
  <c r="Y110" i="1"/>
  <c r="Y102" i="1"/>
  <c r="Y94" i="1"/>
  <c r="Y86" i="1"/>
  <c r="Y78" i="1"/>
  <c r="Y348" i="1"/>
  <c r="Y291" i="1"/>
  <c r="Y259" i="1"/>
  <c r="Y230" i="1"/>
  <c r="Y219" i="1"/>
  <c r="Y203" i="1"/>
  <c r="Y187" i="1"/>
  <c r="Y183" i="1"/>
  <c r="Y179" i="1"/>
  <c r="Y171" i="1"/>
  <c r="Y163" i="1"/>
  <c r="Y155" i="1"/>
  <c r="Y147" i="1"/>
  <c r="Y139" i="1"/>
  <c r="Y131" i="1"/>
  <c r="Y123" i="1"/>
  <c r="Y115" i="1"/>
  <c r="Y107" i="1"/>
  <c r="Y99" i="1"/>
  <c r="Y91" i="1"/>
  <c r="Y83" i="1"/>
  <c r="Y372" i="1"/>
  <c r="Y294" i="1"/>
  <c r="Y262" i="1"/>
  <c r="Y231" i="1"/>
  <c r="Y229" i="1"/>
  <c r="Y213" i="1"/>
  <c r="Y197" i="1"/>
  <c r="Y176" i="1"/>
  <c r="Y168" i="1"/>
  <c r="Y160" i="1"/>
  <c r="Y152" i="1"/>
  <c r="Y144" i="1"/>
  <c r="Y136" i="1"/>
  <c r="Y128" i="1"/>
  <c r="Y120" i="1"/>
  <c r="Y112" i="1"/>
  <c r="Y104" i="1"/>
  <c r="Y96" i="1"/>
  <c r="Y88" i="1"/>
  <c r="Y80" i="1"/>
  <c r="Y412" i="1"/>
  <c r="Y309" i="1"/>
  <c r="Y299" i="1"/>
  <c r="Y267" i="1"/>
  <c r="Y235" i="1"/>
  <c r="Y223" i="1"/>
  <c r="Y207" i="1"/>
  <c r="Y191" i="1"/>
  <c r="Y181" i="1"/>
  <c r="Y173" i="1"/>
  <c r="Y165" i="1"/>
  <c r="Y157" i="1"/>
  <c r="Y149" i="1"/>
  <c r="Y141" i="1"/>
  <c r="Y133" i="1"/>
  <c r="Y125" i="1"/>
  <c r="Y117" i="1"/>
  <c r="Y109" i="1"/>
  <c r="Y101" i="1"/>
  <c r="Y93" i="1"/>
  <c r="Y436" i="1"/>
  <c r="Y302" i="1"/>
  <c r="Y270" i="1"/>
  <c r="Y238" i="1"/>
  <c r="Y222" i="1"/>
  <c r="Y206" i="1"/>
  <c r="Y190" i="1"/>
  <c r="Y178" i="1"/>
  <c r="Y170" i="1"/>
  <c r="Y162" i="1"/>
  <c r="Y154" i="1"/>
  <c r="Y146" i="1"/>
  <c r="Y138" i="1"/>
  <c r="Y130" i="1"/>
  <c r="Y122" i="1"/>
  <c r="Y114" i="1"/>
  <c r="Y106" i="1"/>
  <c r="Y98" i="1"/>
  <c r="Y90" i="1"/>
  <c r="Y82" i="1"/>
  <c r="Y275" i="1"/>
  <c r="Y243" i="1"/>
  <c r="Y227" i="1"/>
  <c r="Y211" i="1"/>
  <c r="Y195" i="1"/>
  <c r="Y185" i="1"/>
  <c r="Y175" i="1"/>
  <c r="Y167" i="1"/>
  <c r="Y159" i="1"/>
  <c r="Y151" i="1"/>
  <c r="Y143" i="1"/>
  <c r="Y135" i="1"/>
  <c r="Y127" i="1"/>
  <c r="Y119" i="1"/>
  <c r="Y111" i="1"/>
  <c r="Y103" i="1"/>
  <c r="Y95" i="1"/>
  <c r="Y87" i="1"/>
  <c r="Y79" i="1"/>
  <c r="K6" i="1"/>
  <c r="S6" i="1"/>
  <c r="H7" i="1"/>
  <c r="P7" i="1"/>
  <c r="P1506" i="1" s="1"/>
  <c r="X7" i="1"/>
  <c r="M8" i="1"/>
  <c r="U8" i="1"/>
  <c r="J9" i="1"/>
  <c r="R9" i="1"/>
  <c r="G10" i="1"/>
  <c r="O10" i="1"/>
  <c r="W10" i="1"/>
  <c r="W1506" i="1" s="1"/>
  <c r="I12" i="1"/>
  <c r="Q12" i="1"/>
  <c r="Y12" i="1"/>
  <c r="N13" i="1"/>
  <c r="V13" i="1"/>
  <c r="K14" i="1"/>
  <c r="S14" i="1"/>
  <c r="H15" i="1"/>
  <c r="H1506" i="1" s="1"/>
  <c r="P15" i="1"/>
  <c r="X15" i="1"/>
  <c r="M16" i="1"/>
  <c r="U16" i="1"/>
  <c r="J17" i="1"/>
  <c r="R17" i="1"/>
  <c r="G18" i="1"/>
  <c r="O18" i="1"/>
  <c r="W18" i="1"/>
  <c r="I20" i="1"/>
  <c r="Q20" i="1"/>
  <c r="Y20" i="1"/>
  <c r="N21" i="1"/>
  <c r="V21" i="1"/>
  <c r="K22" i="1"/>
  <c r="S22" i="1"/>
  <c r="S1506" i="1" s="1"/>
  <c r="H23" i="1"/>
  <c r="P23" i="1"/>
  <c r="X23" i="1"/>
  <c r="M24" i="1"/>
  <c r="U24" i="1"/>
  <c r="J25" i="1"/>
  <c r="R25" i="1"/>
  <c r="G26" i="1"/>
  <c r="O26" i="1"/>
  <c r="W26" i="1"/>
  <c r="I28" i="1"/>
  <c r="Q28" i="1"/>
  <c r="Y28" i="1"/>
  <c r="N29" i="1"/>
  <c r="V29" i="1"/>
  <c r="K30" i="1"/>
  <c r="S30" i="1"/>
  <c r="H31" i="1"/>
  <c r="P31" i="1"/>
  <c r="X31" i="1"/>
  <c r="M32" i="1"/>
  <c r="U32" i="1"/>
  <c r="J33" i="1"/>
  <c r="R33" i="1"/>
  <c r="G34" i="1"/>
  <c r="O34" i="1"/>
  <c r="W34" i="1"/>
  <c r="I36" i="1"/>
  <c r="Q36" i="1"/>
  <c r="Y36" i="1"/>
  <c r="N37" i="1"/>
  <c r="V37" i="1"/>
  <c r="K38" i="1"/>
  <c r="S38" i="1"/>
  <c r="H39" i="1"/>
  <c r="P39" i="1"/>
  <c r="X39" i="1"/>
  <c r="M40" i="1"/>
  <c r="U40" i="1"/>
  <c r="J41" i="1"/>
  <c r="R41" i="1"/>
  <c r="G42" i="1"/>
  <c r="O42" i="1"/>
  <c r="W42" i="1"/>
  <c r="I44" i="1"/>
  <c r="Q44" i="1"/>
  <c r="Y44" i="1"/>
  <c r="N45" i="1"/>
  <c r="V45" i="1"/>
  <c r="K46" i="1"/>
  <c r="S46" i="1"/>
  <c r="H47" i="1"/>
  <c r="P47" i="1"/>
  <c r="X47" i="1"/>
  <c r="M48" i="1"/>
  <c r="U48" i="1"/>
  <c r="J49" i="1"/>
  <c r="R49" i="1"/>
  <c r="G50" i="1"/>
  <c r="O50" i="1"/>
  <c r="W50" i="1"/>
  <c r="I52" i="1"/>
  <c r="Q52" i="1"/>
  <c r="Y52" i="1"/>
  <c r="N53" i="1"/>
  <c r="V53" i="1"/>
  <c r="K54" i="1"/>
  <c r="S54" i="1"/>
  <c r="H55" i="1"/>
  <c r="P55" i="1"/>
  <c r="X55" i="1"/>
  <c r="M56" i="1"/>
  <c r="U56" i="1"/>
  <c r="J57" i="1"/>
  <c r="R57" i="1"/>
  <c r="G58" i="1"/>
  <c r="O58" i="1"/>
  <c r="W58" i="1"/>
  <c r="I60" i="1"/>
  <c r="Q60" i="1"/>
  <c r="Y60" i="1"/>
  <c r="N61" i="1"/>
  <c r="V61" i="1"/>
  <c r="K62" i="1"/>
  <c r="S62" i="1"/>
  <c r="H63" i="1"/>
  <c r="P63" i="1"/>
  <c r="X63" i="1"/>
  <c r="M64" i="1"/>
  <c r="U64" i="1"/>
  <c r="J65" i="1"/>
  <c r="R65" i="1"/>
  <c r="G66" i="1"/>
  <c r="O66" i="1"/>
  <c r="W66" i="1"/>
  <c r="I68" i="1"/>
  <c r="Q68" i="1"/>
  <c r="Y68" i="1"/>
  <c r="N69" i="1"/>
  <c r="V69" i="1"/>
  <c r="K70" i="1"/>
  <c r="S70" i="1"/>
  <c r="H71" i="1"/>
  <c r="P71" i="1"/>
  <c r="X71" i="1"/>
  <c r="M72" i="1"/>
  <c r="U72" i="1"/>
  <c r="J73" i="1"/>
  <c r="R73" i="1"/>
  <c r="G74" i="1"/>
  <c r="O74" i="1"/>
  <c r="W74" i="1"/>
  <c r="I76" i="1"/>
  <c r="Q76" i="1"/>
  <c r="Y76" i="1"/>
  <c r="P77" i="1"/>
  <c r="G78" i="1"/>
  <c r="S78" i="1"/>
  <c r="J79" i="1"/>
  <c r="X79" i="1"/>
  <c r="X80" i="1"/>
  <c r="G82" i="1"/>
  <c r="K83" i="1"/>
  <c r="N85" i="1"/>
  <c r="R86" i="1"/>
  <c r="S87" i="1"/>
  <c r="U88" i="1"/>
  <c r="I92" i="1"/>
  <c r="P95" i="1"/>
  <c r="W98" i="1"/>
  <c r="K102" i="1"/>
  <c r="R105" i="1"/>
  <c r="Y108" i="1"/>
  <c r="M112" i="1"/>
  <c r="H119" i="1"/>
  <c r="O122" i="1"/>
  <c r="V125" i="1"/>
  <c r="J129" i="1"/>
  <c r="Q132" i="1"/>
  <c r="X135" i="1"/>
  <c r="S142" i="1"/>
  <c r="G146" i="1"/>
  <c r="N149" i="1"/>
  <c r="U152" i="1"/>
  <c r="I156" i="1"/>
  <c r="P159" i="1"/>
  <c r="W162" i="1"/>
  <c r="K166" i="1"/>
  <c r="R169" i="1"/>
  <c r="Y172" i="1"/>
  <c r="M176" i="1"/>
  <c r="H183" i="1"/>
  <c r="X200" i="1"/>
  <c r="S207" i="1"/>
  <c r="N214" i="1"/>
  <c r="I221" i="1"/>
  <c r="W227" i="1"/>
  <c r="W236" i="1"/>
  <c r="M250" i="1"/>
  <c r="V263" i="1"/>
  <c r="U290" i="1"/>
  <c r="K304" i="1"/>
  <c r="J1504" i="1"/>
  <c r="J1496" i="1"/>
  <c r="J1488" i="1"/>
  <c r="J1501" i="1"/>
  <c r="J1493" i="1"/>
  <c r="J1485" i="1"/>
  <c r="J1498" i="1"/>
  <c r="J1490" i="1"/>
  <c r="J1482" i="1"/>
  <c r="J1503" i="1"/>
  <c r="J1495" i="1"/>
  <c r="J1487" i="1"/>
  <c r="J1500" i="1"/>
  <c r="J1492" i="1"/>
  <c r="J1484" i="1"/>
  <c r="J1502" i="1"/>
  <c r="J1494" i="1"/>
  <c r="J1486" i="1"/>
  <c r="J1497" i="1"/>
  <c r="J1473" i="1"/>
  <c r="J1465" i="1"/>
  <c r="J1505" i="1"/>
  <c r="J1478" i="1"/>
  <c r="J1470" i="1"/>
  <c r="J1462" i="1"/>
  <c r="J1454" i="1"/>
  <c r="J1483" i="1"/>
  <c r="J1480" i="1"/>
  <c r="J1472" i="1"/>
  <c r="J1489" i="1"/>
  <c r="J1474" i="1"/>
  <c r="J1466" i="1"/>
  <c r="J1458" i="1"/>
  <c r="J1471" i="1"/>
  <c r="J1455" i="1"/>
  <c r="J1476" i="1"/>
  <c r="J1460" i="1"/>
  <c r="J1453" i="1"/>
  <c r="J1445" i="1"/>
  <c r="J1437" i="1"/>
  <c r="J1499" i="1"/>
  <c r="J1475" i="1"/>
  <c r="J1456" i="1"/>
  <c r="J1450" i="1"/>
  <c r="J1491" i="1"/>
  <c r="J1469" i="1"/>
  <c r="J1464" i="1"/>
  <c r="J1461" i="1"/>
  <c r="J1479" i="1"/>
  <c r="J1457" i="1"/>
  <c r="J1452" i="1"/>
  <c r="J1444" i="1"/>
  <c r="J1446" i="1"/>
  <c r="J1438" i="1"/>
  <c r="J1481" i="1"/>
  <c r="J1477" i="1"/>
  <c r="J1467" i="1"/>
  <c r="J1459" i="1"/>
  <c r="J1432" i="1"/>
  <c r="J1424" i="1"/>
  <c r="J1468" i="1"/>
  <c r="J1448" i="1"/>
  <c r="J1442" i="1"/>
  <c r="J1440" i="1"/>
  <c r="J1429" i="1"/>
  <c r="J1421" i="1"/>
  <c r="J1463" i="1"/>
  <c r="J1447" i="1"/>
  <c r="J1434" i="1"/>
  <c r="J1426" i="1"/>
  <c r="J1431" i="1"/>
  <c r="J1423" i="1"/>
  <c r="J1415" i="1"/>
  <c r="J1451" i="1"/>
  <c r="J1436" i="1"/>
  <c r="J1428" i="1"/>
  <c r="J1420" i="1"/>
  <c r="J1439" i="1"/>
  <c r="J1435" i="1"/>
  <c r="J1417" i="1"/>
  <c r="J1407" i="1"/>
  <c r="J1399" i="1"/>
  <c r="J1427" i="1"/>
  <c r="J1412" i="1"/>
  <c r="J1404" i="1"/>
  <c r="J1396" i="1"/>
  <c r="J1418" i="1"/>
  <c r="J1409" i="1"/>
  <c r="J1401" i="1"/>
  <c r="J1430" i="1"/>
  <c r="J1414" i="1"/>
  <c r="J1406" i="1"/>
  <c r="J1398" i="1"/>
  <c r="J1443" i="1"/>
  <c r="J1422" i="1"/>
  <c r="J1411" i="1"/>
  <c r="J1403" i="1"/>
  <c r="J1441" i="1"/>
  <c r="J1425" i="1"/>
  <c r="J1394" i="1"/>
  <c r="J1390" i="1"/>
  <c r="J1382" i="1"/>
  <c r="J1374" i="1"/>
  <c r="J1410" i="1"/>
  <c r="J1387" i="1"/>
  <c r="J1379" i="1"/>
  <c r="J1433" i="1"/>
  <c r="J1419" i="1"/>
  <c r="J1416" i="1"/>
  <c r="J1402" i="1"/>
  <c r="J1392" i="1"/>
  <c r="J1384" i="1"/>
  <c r="J1376" i="1"/>
  <c r="J1413" i="1"/>
  <c r="J1389" i="1"/>
  <c r="J1381" i="1"/>
  <c r="J1373" i="1"/>
  <c r="J1405" i="1"/>
  <c r="J1386" i="1"/>
  <c r="J1378" i="1"/>
  <c r="J1380" i="1"/>
  <c r="J1363" i="1"/>
  <c r="J1355" i="1"/>
  <c r="J1347" i="1"/>
  <c r="J1339" i="1"/>
  <c r="J1331" i="1"/>
  <c r="J1323" i="1"/>
  <c r="J1315" i="1"/>
  <c r="J1449" i="1"/>
  <c r="J1383" i="1"/>
  <c r="J1365" i="1"/>
  <c r="J1357" i="1"/>
  <c r="J1349" i="1"/>
  <c r="J1341" i="1"/>
  <c r="J1333" i="1"/>
  <c r="J1325" i="1"/>
  <c r="J1317" i="1"/>
  <c r="J1397" i="1"/>
  <c r="J1375" i="1"/>
  <c r="J1370" i="1"/>
  <c r="J1362" i="1"/>
  <c r="J1354" i="1"/>
  <c r="J1346" i="1"/>
  <c r="J1338" i="1"/>
  <c r="J1330" i="1"/>
  <c r="J1408" i="1"/>
  <c r="J1385" i="1"/>
  <c r="J1351" i="1"/>
  <c r="J1345" i="1"/>
  <c r="J1359" i="1"/>
  <c r="J1353" i="1"/>
  <c r="J1324" i="1"/>
  <c r="J1316" i="1"/>
  <c r="J1312" i="1"/>
  <c r="J1304" i="1"/>
  <c r="J1296" i="1"/>
  <c r="J1288" i="1"/>
  <c r="J1367" i="1"/>
  <c r="J1361" i="1"/>
  <c r="J1388" i="1"/>
  <c r="J1369" i="1"/>
  <c r="J1340" i="1"/>
  <c r="J1336" i="1"/>
  <c r="J1334" i="1"/>
  <c r="J1322" i="1"/>
  <c r="J1306" i="1"/>
  <c r="J1298" i="1"/>
  <c r="J1290" i="1"/>
  <c r="J1393" i="1"/>
  <c r="J1377" i="1"/>
  <c r="J1372" i="1"/>
  <c r="J1371" i="1"/>
  <c r="J1348" i="1"/>
  <c r="J1344" i="1"/>
  <c r="J1342" i="1"/>
  <c r="J1311" i="1"/>
  <c r="J1395" i="1"/>
  <c r="J1366" i="1"/>
  <c r="J1364" i="1"/>
  <c r="J1329" i="1"/>
  <c r="J1328" i="1"/>
  <c r="J1318" i="1"/>
  <c r="J1299" i="1"/>
  <c r="J1295" i="1"/>
  <c r="J1278" i="1"/>
  <c r="J1270" i="1"/>
  <c r="J1262" i="1"/>
  <c r="J1254" i="1"/>
  <c r="J1246" i="1"/>
  <c r="J1238" i="1"/>
  <c r="J1360" i="1"/>
  <c r="J1332" i="1"/>
  <c r="J1358" i="1"/>
  <c r="J1356" i="1"/>
  <c r="J1335" i="1"/>
  <c r="J1305" i="1"/>
  <c r="J1291" i="1"/>
  <c r="J1280" i="1"/>
  <c r="J1272" i="1"/>
  <c r="J1264" i="1"/>
  <c r="J1256" i="1"/>
  <c r="J1248" i="1"/>
  <c r="J1240" i="1"/>
  <c r="J1400" i="1"/>
  <c r="J1314" i="1"/>
  <c r="J1310" i="1"/>
  <c r="J1301" i="1"/>
  <c r="J1292" i="1"/>
  <c r="J1287" i="1"/>
  <c r="J1277" i="1"/>
  <c r="J1391" i="1"/>
  <c r="J1352" i="1"/>
  <c r="J1337" i="1"/>
  <c r="J1297" i="1"/>
  <c r="J1368" i="1"/>
  <c r="J1326" i="1"/>
  <c r="J1302" i="1"/>
  <c r="J1265" i="1"/>
  <c r="J1261" i="1"/>
  <c r="J1247" i="1"/>
  <c r="J1233" i="1"/>
  <c r="J1225" i="1"/>
  <c r="J1321" i="1"/>
  <c r="J1303" i="1"/>
  <c r="J1274" i="1"/>
  <c r="J1266" i="1"/>
  <c r="J1252" i="1"/>
  <c r="J1243" i="1"/>
  <c r="J1230" i="1"/>
  <c r="J1319" i="1"/>
  <c r="J1294" i="1"/>
  <c r="J1293" i="1"/>
  <c r="J1286" i="1"/>
  <c r="J1283" i="1"/>
  <c r="J1276" i="1"/>
  <c r="J1257" i="1"/>
  <c r="J1253" i="1"/>
  <c r="J1239" i="1"/>
  <c r="J1235" i="1"/>
  <c r="J1227" i="1"/>
  <c r="J1219" i="1"/>
  <c r="J1350" i="1"/>
  <c r="J1343" i="1"/>
  <c r="J1267" i="1"/>
  <c r="J1258" i="1"/>
  <c r="J1244" i="1"/>
  <c r="J1232" i="1"/>
  <c r="J1285" i="1"/>
  <c r="J1282" i="1"/>
  <c r="J1263" i="1"/>
  <c r="J1249" i="1"/>
  <c r="J1245" i="1"/>
  <c r="J1229" i="1"/>
  <c r="J1313" i="1"/>
  <c r="J1260" i="1"/>
  <c r="J1251" i="1"/>
  <c r="J1242" i="1"/>
  <c r="J1222" i="1"/>
  <c r="J1213" i="1"/>
  <c r="J1205" i="1"/>
  <c r="J1197" i="1"/>
  <c r="J1189" i="1"/>
  <c r="J1181" i="1"/>
  <c r="J1236" i="1"/>
  <c r="J1210" i="1"/>
  <c r="J1202" i="1"/>
  <c r="J1194" i="1"/>
  <c r="J1186" i="1"/>
  <c r="J1178" i="1"/>
  <c r="J1281" i="1"/>
  <c r="J1279" i="1"/>
  <c r="J1255" i="1"/>
  <c r="J1237" i="1"/>
  <c r="J1228" i="1"/>
  <c r="J1223" i="1"/>
  <c r="J1215" i="1"/>
  <c r="J1207" i="1"/>
  <c r="J1199" i="1"/>
  <c r="J1191" i="1"/>
  <c r="J1183" i="1"/>
  <c r="J1327" i="1"/>
  <c r="J1309" i="1"/>
  <c r="J1300" i="1"/>
  <c r="J1289" i="1"/>
  <c r="J1224" i="1"/>
  <c r="J1218" i="1"/>
  <c r="J1212" i="1"/>
  <c r="J1204" i="1"/>
  <c r="J1196" i="1"/>
  <c r="J1188" i="1"/>
  <c r="J1180" i="1"/>
  <c r="J1275" i="1"/>
  <c r="J1268" i="1"/>
  <c r="J1259" i="1"/>
  <c r="J1250" i="1"/>
  <c r="J1231" i="1"/>
  <c r="J1217" i="1"/>
  <c r="J1209" i="1"/>
  <c r="J1201" i="1"/>
  <c r="J1193" i="1"/>
  <c r="J1185" i="1"/>
  <c r="J1177" i="1"/>
  <c r="J1284" i="1"/>
  <c r="J1216" i="1"/>
  <c r="J1190" i="1"/>
  <c r="J1172" i="1"/>
  <c r="J1164" i="1"/>
  <c r="J1156" i="1"/>
  <c r="J1148" i="1"/>
  <c r="J1140" i="1"/>
  <c r="J1273" i="1"/>
  <c r="J1221" i="1"/>
  <c r="J1208" i="1"/>
  <c r="J1182" i="1"/>
  <c r="J1169" i="1"/>
  <c r="J1161" i="1"/>
  <c r="J1153" i="1"/>
  <c r="J1145" i="1"/>
  <c r="J1137" i="1"/>
  <c r="J1129" i="1"/>
  <c r="J1200" i="1"/>
  <c r="J1174" i="1"/>
  <c r="J1166" i="1"/>
  <c r="J1158" i="1"/>
  <c r="J1150" i="1"/>
  <c r="J1142" i="1"/>
  <c r="J1308" i="1"/>
  <c r="J1271" i="1"/>
  <c r="J1211" i="1"/>
  <c r="J1192" i="1"/>
  <c r="J1171" i="1"/>
  <c r="J1163" i="1"/>
  <c r="J1155" i="1"/>
  <c r="J1147" i="1"/>
  <c r="J1139" i="1"/>
  <c r="J1131" i="1"/>
  <c r="J1307" i="1"/>
  <c r="J1203" i="1"/>
  <c r="J1184" i="1"/>
  <c r="J1168" i="1"/>
  <c r="J1160" i="1"/>
  <c r="J1152" i="1"/>
  <c r="J1144" i="1"/>
  <c r="J1320" i="1"/>
  <c r="J1214" i="1"/>
  <c r="J1195" i="1"/>
  <c r="J1176" i="1"/>
  <c r="J1173" i="1"/>
  <c r="J1165" i="1"/>
  <c r="J1157" i="1"/>
  <c r="J1149" i="1"/>
  <c r="J1141" i="1"/>
  <c r="J1133" i="1"/>
  <c r="J1269" i="1"/>
  <c r="J1241" i="1"/>
  <c r="J1234" i="1"/>
  <c r="J1220" i="1"/>
  <c r="J1206" i="1"/>
  <c r="J1187" i="1"/>
  <c r="J1170" i="1"/>
  <c r="J1162" i="1"/>
  <c r="J1154" i="1"/>
  <c r="J1146" i="1"/>
  <c r="J1138" i="1"/>
  <c r="J1130" i="1"/>
  <c r="J1125" i="1"/>
  <c r="J1120" i="1"/>
  <c r="J1112" i="1"/>
  <c r="J1104" i="1"/>
  <c r="J1175" i="1"/>
  <c r="J1117" i="1"/>
  <c r="J1109" i="1"/>
  <c r="J1151" i="1"/>
  <c r="J1126" i="1"/>
  <c r="J1122" i="1"/>
  <c r="J1114" i="1"/>
  <c r="J1106" i="1"/>
  <c r="J1198" i="1"/>
  <c r="J1134" i="1"/>
  <c r="J1119" i="1"/>
  <c r="J1111" i="1"/>
  <c r="J1103" i="1"/>
  <c r="J1143" i="1"/>
  <c r="J1128" i="1"/>
  <c r="J1121" i="1"/>
  <c r="J1113" i="1"/>
  <c r="J1132" i="1"/>
  <c r="J1118" i="1"/>
  <c r="J1110" i="1"/>
  <c r="J1123" i="1"/>
  <c r="J1102" i="1"/>
  <c r="J1096" i="1"/>
  <c r="J1088" i="1"/>
  <c r="J1080" i="1"/>
  <c r="J1072" i="1"/>
  <c r="J1064" i="1"/>
  <c r="J1056" i="1"/>
  <c r="J1048" i="1"/>
  <c r="J1179" i="1"/>
  <c r="J1127" i="1"/>
  <c r="J1116" i="1"/>
  <c r="J1105" i="1"/>
  <c r="J1093" i="1"/>
  <c r="J1085" i="1"/>
  <c r="J1077" i="1"/>
  <c r="J1069" i="1"/>
  <c r="J1061" i="1"/>
  <c r="J1053" i="1"/>
  <c r="J1045" i="1"/>
  <c r="J1136" i="1"/>
  <c r="J1098" i="1"/>
  <c r="J1090" i="1"/>
  <c r="J1082" i="1"/>
  <c r="J1074" i="1"/>
  <c r="J1066" i="1"/>
  <c r="J1058" i="1"/>
  <c r="J1050" i="1"/>
  <c r="J1042" i="1"/>
  <c r="J1135" i="1"/>
  <c r="J1095" i="1"/>
  <c r="J1087" i="1"/>
  <c r="J1079" i="1"/>
  <c r="J1071" i="1"/>
  <c r="J1063" i="1"/>
  <c r="J1055" i="1"/>
  <c r="J1047" i="1"/>
  <c r="J1159" i="1"/>
  <c r="J1124" i="1"/>
  <c r="J1107" i="1"/>
  <c r="J1100" i="1"/>
  <c r="J1092" i="1"/>
  <c r="J1084" i="1"/>
  <c r="J1076" i="1"/>
  <c r="J1068" i="1"/>
  <c r="J1060" i="1"/>
  <c r="J1052" i="1"/>
  <c r="J1044" i="1"/>
  <c r="J1097" i="1"/>
  <c r="J1089" i="1"/>
  <c r="J1081" i="1"/>
  <c r="J1073" i="1"/>
  <c r="J1065" i="1"/>
  <c r="J1057" i="1"/>
  <c r="J1049" i="1"/>
  <c r="J1041" i="1"/>
  <c r="J1115" i="1"/>
  <c r="J1101" i="1"/>
  <c r="J1094" i="1"/>
  <c r="J1086" i="1"/>
  <c r="J1078" i="1"/>
  <c r="J1070" i="1"/>
  <c r="J1062" i="1"/>
  <c r="J1054" i="1"/>
  <c r="J1046" i="1"/>
  <c r="J1226" i="1"/>
  <c r="J1167" i="1"/>
  <c r="J1108" i="1"/>
  <c r="J1099" i="1"/>
  <c r="J1091" i="1"/>
  <c r="J1059" i="1"/>
  <c r="J1035" i="1"/>
  <c r="J1027" i="1"/>
  <c r="J1019" i="1"/>
  <c r="J1011" i="1"/>
  <c r="J1003" i="1"/>
  <c r="J995" i="1"/>
  <c r="J987" i="1"/>
  <c r="J979" i="1"/>
  <c r="J1040" i="1"/>
  <c r="J1032" i="1"/>
  <c r="J1024" i="1"/>
  <c r="J1016" i="1"/>
  <c r="J1008" i="1"/>
  <c r="J1000" i="1"/>
  <c r="J992" i="1"/>
  <c r="J984" i="1"/>
  <c r="J976" i="1"/>
  <c r="J1075" i="1"/>
  <c r="J1037" i="1"/>
  <c r="J1029" i="1"/>
  <c r="J1021" i="1"/>
  <c r="J1013" i="1"/>
  <c r="J1005" i="1"/>
  <c r="J997" i="1"/>
  <c r="J989" i="1"/>
  <c r="J981" i="1"/>
  <c r="J1051" i="1"/>
  <c r="J1034" i="1"/>
  <c r="J1026" i="1"/>
  <c r="J1018" i="1"/>
  <c r="J1010" i="1"/>
  <c r="J1002" i="1"/>
  <c r="J994" i="1"/>
  <c r="J986" i="1"/>
  <c r="J978" i="1"/>
  <c r="J1039" i="1"/>
  <c r="J1031" i="1"/>
  <c r="J1023" i="1"/>
  <c r="J1015" i="1"/>
  <c r="J1007" i="1"/>
  <c r="J999" i="1"/>
  <c r="J991" i="1"/>
  <c r="J983" i="1"/>
  <c r="J1067" i="1"/>
  <c r="J1036" i="1"/>
  <c r="J1028" i="1"/>
  <c r="J1020" i="1"/>
  <c r="J1012" i="1"/>
  <c r="J1004" i="1"/>
  <c r="J996" i="1"/>
  <c r="J988" i="1"/>
  <c r="J980" i="1"/>
  <c r="J1043" i="1"/>
  <c r="J1033" i="1"/>
  <c r="J1025" i="1"/>
  <c r="J1017" i="1"/>
  <c r="J1009" i="1"/>
  <c r="J1001" i="1"/>
  <c r="J993" i="1"/>
  <c r="J985" i="1"/>
  <c r="J977" i="1"/>
  <c r="J1022" i="1"/>
  <c r="J975" i="1"/>
  <c r="J970" i="1"/>
  <c r="J962" i="1"/>
  <c r="J954" i="1"/>
  <c r="J946" i="1"/>
  <c r="J938" i="1"/>
  <c r="J930" i="1"/>
  <c r="J922" i="1"/>
  <c r="J914" i="1"/>
  <c r="J906" i="1"/>
  <c r="J898" i="1"/>
  <c r="J890" i="1"/>
  <c r="J882" i="1"/>
  <c r="J874" i="1"/>
  <c r="J866" i="1"/>
  <c r="J858" i="1"/>
  <c r="J850" i="1"/>
  <c r="J998" i="1"/>
  <c r="J967" i="1"/>
  <c r="J959" i="1"/>
  <c r="J951" i="1"/>
  <c r="J943" i="1"/>
  <c r="J935" i="1"/>
  <c r="J927" i="1"/>
  <c r="J919" i="1"/>
  <c r="J911" i="1"/>
  <c r="J903" i="1"/>
  <c r="J895" i="1"/>
  <c r="J887" i="1"/>
  <c r="J879" i="1"/>
  <c r="J871" i="1"/>
  <c r="J863" i="1"/>
  <c r="J855" i="1"/>
  <c r="J847" i="1"/>
  <c r="J1038" i="1"/>
  <c r="J972" i="1"/>
  <c r="J964" i="1"/>
  <c r="J956" i="1"/>
  <c r="J948" i="1"/>
  <c r="J940" i="1"/>
  <c r="J932" i="1"/>
  <c r="J924" i="1"/>
  <c r="J916" i="1"/>
  <c r="J908" i="1"/>
  <c r="J900" i="1"/>
  <c r="J892" i="1"/>
  <c r="J884" i="1"/>
  <c r="J876" i="1"/>
  <c r="J868" i="1"/>
  <c r="J860" i="1"/>
  <c r="J852" i="1"/>
  <c r="J844" i="1"/>
  <c r="J1014" i="1"/>
  <c r="J969" i="1"/>
  <c r="J961" i="1"/>
  <c r="J953" i="1"/>
  <c r="J945" i="1"/>
  <c r="J937" i="1"/>
  <c r="J929" i="1"/>
  <c r="J921" i="1"/>
  <c r="J913" i="1"/>
  <c r="J905" i="1"/>
  <c r="J897" i="1"/>
  <c r="J889" i="1"/>
  <c r="J881" i="1"/>
  <c r="J873" i="1"/>
  <c r="J865" i="1"/>
  <c r="J857" i="1"/>
  <c r="J849" i="1"/>
  <c r="J841" i="1"/>
  <c r="J990" i="1"/>
  <c r="J974" i="1"/>
  <c r="J966" i="1"/>
  <c r="J958" i="1"/>
  <c r="J950" i="1"/>
  <c r="J942" i="1"/>
  <c r="J934" i="1"/>
  <c r="J926" i="1"/>
  <c r="J918" i="1"/>
  <c r="J910" i="1"/>
  <c r="J902" i="1"/>
  <c r="J894" i="1"/>
  <c r="J886" i="1"/>
  <c r="J878" i="1"/>
  <c r="J870" i="1"/>
  <c r="J862" i="1"/>
  <c r="J1030" i="1"/>
  <c r="J971" i="1"/>
  <c r="J963" i="1"/>
  <c r="J955" i="1"/>
  <c r="J947" i="1"/>
  <c r="J939" i="1"/>
  <c r="J931" i="1"/>
  <c r="J923" i="1"/>
  <c r="J915" i="1"/>
  <c r="J907" i="1"/>
  <c r="J899" i="1"/>
  <c r="J891" i="1"/>
  <c r="J883" i="1"/>
  <c r="J875" i="1"/>
  <c r="J867" i="1"/>
  <c r="J859" i="1"/>
  <c r="J851" i="1"/>
  <c r="J843" i="1"/>
  <c r="J1083" i="1"/>
  <c r="J1006" i="1"/>
  <c r="J968" i="1"/>
  <c r="J960" i="1"/>
  <c r="J952" i="1"/>
  <c r="J944" i="1"/>
  <c r="J936" i="1"/>
  <c r="J928" i="1"/>
  <c r="J920" i="1"/>
  <c r="J912" i="1"/>
  <c r="J904" i="1"/>
  <c r="J896" i="1"/>
  <c r="J888" i="1"/>
  <c r="J880" i="1"/>
  <c r="J872" i="1"/>
  <c r="J864" i="1"/>
  <c r="J856" i="1"/>
  <c r="J848" i="1"/>
  <c r="J982" i="1"/>
  <c r="J925" i="1"/>
  <c r="J861" i="1"/>
  <c r="J837" i="1"/>
  <c r="J829" i="1"/>
  <c r="J821" i="1"/>
  <c r="J813" i="1"/>
  <c r="J805" i="1"/>
  <c r="J797" i="1"/>
  <c r="J789" i="1"/>
  <c r="J781" i="1"/>
  <c r="J773" i="1"/>
  <c r="J765" i="1"/>
  <c r="J757" i="1"/>
  <c r="J749" i="1"/>
  <c r="J741" i="1"/>
  <c r="J733" i="1"/>
  <c r="J725" i="1"/>
  <c r="J965" i="1"/>
  <c r="J901" i="1"/>
  <c r="J834" i="1"/>
  <c r="J826" i="1"/>
  <c r="J818" i="1"/>
  <c r="J810" i="1"/>
  <c r="J802" i="1"/>
  <c r="J794" i="1"/>
  <c r="J786" i="1"/>
  <c r="J778" i="1"/>
  <c r="J770" i="1"/>
  <c r="J762" i="1"/>
  <c r="J754" i="1"/>
  <c r="J746" i="1"/>
  <c r="J738" i="1"/>
  <c r="J730" i="1"/>
  <c r="J722" i="1"/>
  <c r="J941" i="1"/>
  <c r="J877" i="1"/>
  <c r="J854" i="1"/>
  <c r="J839" i="1"/>
  <c r="J831" i="1"/>
  <c r="J823" i="1"/>
  <c r="J815" i="1"/>
  <c r="J807" i="1"/>
  <c r="J799" i="1"/>
  <c r="J791" i="1"/>
  <c r="J783" i="1"/>
  <c r="J775" i="1"/>
  <c r="J767" i="1"/>
  <c r="J759" i="1"/>
  <c r="J751" i="1"/>
  <c r="J743" i="1"/>
  <c r="J735" i="1"/>
  <c r="J727" i="1"/>
  <c r="J719" i="1"/>
  <c r="J917" i="1"/>
  <c r="J836" i="1"/>
  <c r="J828" i="1"/>
  <c r="J820" i="1"/>
  <c r="J812" i="1"/>
  <c r="J804" i="1"/>
  <c r="J796" i="1"/>
  <c r="J788" i="1"/>
  <c r="J780" i="1"/>
  <c r="J772" i="1"/>
  <c r="J764" i="1"/>
  <c r="J756" i="1"/>
  <c r="J748" i="1"/>
  <c r="J740" i="1"/>
  <c r="J732" i="1"/>
  <c r="J957" i="1"/>
  <c r="J893" i="1"/>
  <c r="J842" i="1"/>
  <c r="J833" i="1"/>
  <c r="J825" i="1"/>
  <c r="J817" i="1"/>
  <c r="J809" i="1"/>
  <c r="J801" i="1"/>
  <c r="J793" i="1"/>
  <c r="J785" i="1"/>
  <c r="J777" i="1"/>
  <c r="J769" i="1"/>
  <c r="J761" i="1"/>
  <c r="J753" i="1"/>
  <c r="J745" i="1"/>
  <c r="J737" i="1"/>
  <c r="J729" i="1"/>
  <c r="J933" i="1"/>
  <c r="J869" i="1"/>
  <c r="J838" i="1"/>
  <c r="J830" i="1"/>
  <c r="J822" i="1"/>
  <c r="J814" i="1"/>
  <c r="J806" i="1"/>
  <c r="J798" i="1"/>
  <c r="J790" i="1"/>
  <c r="J782" i="1"/>
  <c r="J774" i="1"/>
  <c r="J766" i="1"/>
  <c r="J758" i="1"/>
  <c r="J750" i="1"/>
  <c r="J742" i="1"/>
  <c r="J734" i="1"/>
  <c r="J726" i="1"/>
  <c r="J718" i="1"/>
  <c r="J973" i="1"/>
  <c r="J909" i="1"/>
  <c r="J845" i="1"/>
  <c r="J835" i="1"/>
  <c r="J827" i="1"/>
  <c r="J819" i="1"/>
  <c r="J811" i="1"/>
  <c r="J803" i="1"/>
  <c r="J795" i="1"/>
  <c r="J787" i="1"/>
  <c r="J779" i="1"/>
  <c r="J771" i="1"/>
  <c r="J763" i="1"/>
  <c r="J755" i="1"/>
  <c r="J747" i="1"/>
  <c r="J739" i="1"/>
  <c r="J731" i="1"/>
  <c r="J723" i="1"/>
  <c r="J816" i="1"/>
  <c r="J752" i="1"/>
  <c r="J713" i="1"/>
  <c r="J705" i="1"/>
  <c r="J697" i="1"/>
  <c r="J689" i="1"/>
  <c r="J681" i="1"/>
  <c r="J673" i="1"/>
  <c r="J665" i="1"/>
  <c r="J657" i="1"/>
  <c r="J649" i="1"/>
  <c r="J846" i="1"/>
  <c r="J792" i="1"/>
  <c r="J710" i="1"/>
  <c r="J702" i="1"/>
  <c r="J694" i="1"/>
  <c r="J686" i="1"/>
  <c r="J678" i="1"/>
  <c r="J670" i="1"/>
  <c r="J662" i="1"/>
  <c r="J654" i="1"/>
  <c r="J646" i="1"/>
  <c r="J638" i="1"/>
  <c r="J630" i="1"/>
  <c r="J622" i="1"/>
  <c r="J614" i="1"/>
  <c r="J606" i="1"/>
  <c r="J885" i="1"/>
  <c r="J832" i="1"/>
  <c r="J768" i="1"/>
  <c r="J715" i="1"/>
  <c r="J707" i="1"/>
  <c r="J699" i="1"/>
  <c r="J691" i="1"/>
  <c r="J683" i="1"/>
  <c r="J675" i="1"/>
  <c r="J667" i="1"/>
  <c r="J659" i="1"/>
  <c r="J651" i="1"/>
  <c r="J643" i="1"/>
  <c r="J635" i="1"/>
  <c r="J627" i="1"/>
  <c r="J619" i="1"/>
  <c r="J611" i="1"/>
  <c r="J603" i="1"/>
  <c r="J808" i="1"/>
  <c r="J744" i="1"/>
  <c r="J721" i="1"/>
  <c r="J712" i="1"/>
  <c r="J704" i="1"/>
  <c r="J696" i="1"/>
  <c r="J688" i="1"/>
  <c r="J680" i="1"/>
  <c r="J672" i="1"/>
  <c r="J664" i="1"/>
  <c r="J656" i="1"/>
  <c r="J648" i="1"/>
  <c r="J853" i="1"/>
  <c r="J784" i="1"/>
  <c r="J724" i="1"/>
  <c r="J720" i="1"/>
  <c r="J717" i="1"/>
  <c r="J709" i="1"/>
  <c r="J701" i="1"/>
  <c r="J693" i="1"/>
  <c r="J685" i="1"/>
  <c r="J677" i="1"/>
  <c r="J669" i="1"/>
  <c r="J661" i="1"/>
  <c r="J653" i="1"/>
  <c r="J645" i="1"/>
  <c r="J637" i="1"/>
  <c r="J629" i="1"/>
  <c r="J621" i="1"/>
  <c r="J824" i="1"/>
  <c r="J760" i="1"/>
  <c r="J714" i="1"/>
  <c r="J706" i="1"/>
  <c r="J698" i="1"/>
  <c r="J690" i="1"/>
  <c r="J682" i="1"/>
  <c r="J674" i="1"/>
  <c r="J666" i="1"/>
  <c r="J658" i="1"/>
  <c r="J650" i="1"/>
  <c r="J642" i="1"/>
  <c r="J634" i="1"/>
  <c r="J626" i="1"/>
  <c r="J618" i="1"/>
  <c r="J610" i="1"/>
  <c r="J602" i="1"/>
  <c r="J800" i="1"/>
  <c r="J736" i="1"/>
  <c r="J728" i="1"/>
  <c r="J711" i="1"/>
  <c r="J703" i="1"/>
  <c r="J695" i="1"/>
  <c r="J687" i="1"/>
  <c r="J679" i="1"/>
  <c r="J671" i="1"/>
  <c r="J663" i="1"/>
  <c r="J655" i="1"/>
  <c r="J647" i="1"/>
  <c r="J639" i="1"/>
  <c r="J631" i="1"/>
  <c r="J623" i="1"/>
  <c r="J615" i="1"/>
  <c r="J607" i="1"/>
  <c r="J599" i="1"/>
  <c r="J660" i="1"/>
  <c r="J620" i="1"/>
  <c r="J605" i="1"/>
  <c r="J600" i="1"/>
  <c r="J590" i="1"/>
  <c r="J582" i="1"/>
  <c r="J574" i="1"/>
  <c r="J566" i="1"/>
  <c r="J558" i="1"/>
  <c r="J550" i="1"/>
  <c r="J542" i="1"/>
  <c r="J534" i="1"/>
  <c r="J700" i="1"/>
  <c r="J604" i="1"/>
  <c r="J596" i="1"/>
  <c r="J595" i="1"/>
  <c r="J587" i="1"/>
  <c r="J579" i="1"/>
  <c r="J571" i="1"/>
  <c r="J563" i="1"/>
  <c r="J555" i="1"/>
  <c r="J547" i="1"/>
  <c r="J539" i="1"/>
  <c r="J531" i="1"/>
  <c r="J523" i="1"/>
  <c r="J515" i="1"/>
  <c r="J507" i="1"/>
  <c r="J499" i="1"/>
  <c r="J491" i="1"/>
  <c r="J483" i="1"/>
  <c r="J475" i="1"/>
  <c r="J676" i="1"/>
  <c r="J640" i="1"/>
  <c r="J609" i="1"/>
  <c r="J601" i="1"/>
  <c r="J592" i="1"/>
  <c r="J584" i="1"/>
  <c r="J576" i="1"/>
  <c r="J568" i="1"/>
  <c r="J560" i="1"/>
  <c r="J552" i="1"/>
  <c r="J544" i="1"/>
  <c r="J536" i="1"/>
  <c r="J528" i="1"/>
  <c r="J520" i="1"/>
  <c r="J512" i="1"/>
  <c r="J504" i="1"/>
  <c r="J496" i="1"/>
  <c r="J488" i="1"/>
  <c r="J840" i="1"/>
  <c r="J716" i="1"/>
  <c r="J652" i="1"/>
  <c r="J641" i="1"/>
  <c r="J632" i="1"/>
  <c r="J608" i="1"/>
  <c r="J597" i="1"/>
  <c r="J589" i="1"/>
  <c r="J581" i="1"/>
  <c r="J573" i="1"/>
  <c r="J565" i="1"/>
  <c r="J557" i="1"/>
  <c r="J549" i="1"/>
  <c r="J541" i="1"/>
  <c r="J533" i="1"/>
  <c r="J692" i="1"/>
  <c r="J633" i="1"/>
  <c r="J624" i="1"/>
  <c r="J613" i="1"/>
  <c r="J594" i="1"/>
  <c r="J586" i="1"/>
  <c r="J578" i="1"/>
  <c r="J570" i="1"/>
  <c r="J562" i="1"/>
  <c r="J554" i="1"/>
  <c r="J546" i="1"/>
  <c r="J538" i="1"/>
  <c r="J530" i="1"/>
  <c r="J522" i="1"/>
  <c r="J514" i="1"/>
  <c r="J506" i="1"/>
  <c r="J498" i="1"/>
  <c r="J668" i="1"/>
  <c r="J644" i="1"/>
  <c r="J625" i="1"/>
  <c r="J612" i="1"/>
  <c r="J598" i="1"/>
  <c r="J591" i="1"/>
  <c r="J583" i="1"/>
  <c r="J575" i="1"/>
  <c r="J567" i="1"/>
  <c r="J559" i="1"/>
  <c r="J551" i="1"/>
  <c r="J543" i="1"/>
  <c r="J535" i="1"/>
  <c r="J527" i="1"/>
  <c r="J519" i="1"/>
  <c r="J511" i="1"/>
  <c r="J503" i="1"/>
  <c r="J495" i="1"/>
  <c r="J487" i="1"/>
  <c r="J479" i="1"/>
  <c r="J949" i="1"/>
  <c r="J776" i="1"/>
  <c r="J708" i="1"/>
  <c r="J636" i="1"/>
  <c r="J617" i="1"/>
  <c r="J588" i="1"/>
  <c r="J580" i="1"/>
  <c r="J572" i="1"/>
  <c r="J564" i="1"/>
  <c r="J556" i="1"/>
  <c r="J548" i="1"/>
  <c r="J540" i="1"/>
  <c r="J532" i="1"/>
  <c r="J524" i="1"/>
  <c r="J516" i="1"/>
  <c r="J508" i="1"/>
  <c r="J500" i="1"/>
  <c r="J628" i="1"/>
  <c r="J585" i="1"/>
  <c r="J513" i="1"/>
  <c r="J494" i="1"/>
  <c r="J489" i="1"/>
  <c r="J474" i="1"/>
  <c r="J472" i="1"/>
  <c r="J464" i="1"/>
  <c r="J456" i="1"/>
  <c r="J448" i="1"/>
  <c r="J561" i="1"/>
  <c r="J505" i="1"/>
  <c r="J493" i="1"/>
  <c r="J484" i="1"/>
  <c r="J469" i="1"/>
  <c r="J461" i="1"/>
  <c r="J453" i="1"/>
  <c r="J445" i="1"/>
  <c r="J537" i="1"/>
  <c r="J497" i="1"/>
  <c r="J480" i="1"/>
  <c r="J466" i="1"/>
  <c r="J458" i="1"/>
  <c r="J450" i="1"/>
  <c r="J616" i="1"/>
  <c r="J577" i="1"/>
  <c r="J525" i="1"/>
  <c r="J485" i="1"/>
  <c r="J476" i="1"/>
  <c r="J471" i="1"/>
  <c r="J463" i="1"/>
  <c r="J455" i="1"/>
  <c r="J447" i="1"/>
  <c r="J553" i="1"/>
  <c r="J517" i="1"/>
  <c r="J492" i="1"/>
  <c r="J490" i="1"/>
  <c r="J481" i="1"/>
  <c r="J468" i="1"/>
  <c r="J460" i="1"/>
  <c r="J452" i="1"/>
  <c r="J444" i="1"/>
  <c r="J569" i="1"/>
  <c r="J529" i="1"/>
  <c r="J510" i="1"/>
  <c r="J501" i="1"/>
  <c r="J482" i="1"/>
  <c r="J470" i="1"/>
  <c r="J462" i="1"/>
  <c r="J454" i="1"/>
  <c r="J446" i="1"/>
  <c r="J545" i="1"/>
  <c r="J521" i="1"/>
  <c r="J502" i="1"/>
  <c r="J478" i="1"/>
  <c r="J473" i="1"/>
  <c r="J467" i="1"/>
  <c r="J459" i="1"/>
  <c r="J451" i="1"/>
  <c r="J443" i="1"/>
  <c r="J593" i="1"/>
  <c r="J438" i="1"/>
  <c r="J430" i="1"/>
  <c r="J422" i="1"/>
  <c r="J414" i="1"/>
  <c r="J406" i="1"/>
  <c r="J398" i="1"/>
  <c r="J390" i="1"/>
  <c r="J382" i="1"/>
  <c r="J374" i="1"/>
  <c r="J366" i="1"/>
  <c r="J358" i="1"/>
  <c r="J350" i="1"/>
  <c r="J342" i="1"/>
  <c r="J334" i="1"/>
  <c r="J326" i="1"/>
  <c r="J318" i="1"/>
  <c r="J310" i="1"/>
  <c r="J435" i="1"/>
  <c r="J427" i="1"/>
  <c r="J419" i="1"/>
  <c r="J411" i="1"/>
  <c r="J403" i="1"/>
  <c r="J395" i="1"/>
  <c r="J387" i="1"/>
  <c r="J379" i="1"/>
  <c r="J371" i="1"/>
  <c r="J363" i="1"/>
  <c r="J355" i="1"/>
  <c r="J347" i="1"/>
  <c r="J339" i="1"/>
  <c r="J331" i="1"/>
  <c r="J323" i="1"/>
  <c r="J315" i="1"/>
  <c r="J307" i="1"/>
  <c r="J457" i="1"/>
  <c r="J440" i="1"/>
  <c r="J432" i="1"/>
  <c r="J424" i="1"/>
  <c r="J416" i="1"/>
  <c r="J408" i="1"/>
  <c r="J400" i="1"/>
  <c r="J392" i="1"/>
  <c r="J384" i="1"/>
  <c r="J376" i="1"/>
  <c r="J368" i="1"/>
  <c r="J360" i="1"/>
  <c r="J352" i="1"/>
  <c r="J344" i="1"/>
  <c r="J336" i="1"/>
  <c r="J328" i="1"/>
  <c r="J320" i="1"/>
  <c r="J312" i="1"/>
  <c r="J437" i="1"/>
  <c r="J429" i="1"/>
  <c r="J421" i="1"/>
  <c r="J413" i="1"/>
  <c r="J405" i="1"/>
  <c r="J397" i="1"/>
  <c r="J389" i="1"/>
  <c r="J381" i="1"/>
  <c r="J373" i="1"/>
  <c r="J365" i="1"/>
  <c r="J357" i="1"/>
  <c r="J349" i="1"/>
  <c r="J341" i="1"/>
  <c r="J333" i="1"/>
  <c r="J325" i="1"/>
  <c r="J317" i="1"/>
  <c r="J309" i="1"/>
  <c r="J518" i="1"/>
  <c r="J509" i="1"/>
  <c r="J442" i="1"/>
  <c r="J434" i="1"/>
  <c r="J426" i="1"/>
  <c r="J418" i="1"/>
  <c r="J410" i="1"/>
  <c r="J402" i="1"/>
  <c r="J394" i="1"/>
  <c r="J386" i="1"/>
  <c r="J378" i="1"/>
  <c r="J370" i="1"/>
  <c r="J362" i="1"/>
  <c r="J354" i="1"/>
  <c r="J346" i="1"/>
  <c r="J338" i="1"/>
  <c r="J330" i="1"/>
  <c r="J322" i="1"/>
  <c r="J526" i="1"/>
  <c r="J486" i="1"/>
  <c r="J477" i="1"/>
  <c r="J449" i="1"/>
  <c r="J439" i="1"/>
  <c r="J431" i="1"/>
  <c r="J423" i="1"/>
  <c r="J415" i="1"/>
  <c r="J407" i="1"/>
  <c r="J399" i="1"/>
  <c r="J391" i="1"/>
  <c r="J383" i="1"/>
  <c r="J375" i="1"/>
  <c r="J367" i="1"/>
  <c r="J359" i="1"/>
  <c r="J351" i="1"/>
  <c r="J343" i="1"/>
  <c r="J335" i="1"/>
  <c r="J327" i="1"/>
  <c r="J319" i="1"/>
  <c r="J311" i="1"/>
  <c r="J436" i="1"/>
  <c r="J428" i="1"/>
  <c r="J420" i="1"/>
  <c r="J412" i="1"/>
  <c r="J404" i="1"/>
  <c r="J396" i="1"/>
  <c r="J388" i="1"/>
  <c r="J380" i="1"/>
  <c r="J372" i="1"/>
  <c r="J364" i="1"/>
  <c r="J356" i="1"/>
  <c r="J348" i="1"/>
  <c r="J340" i="1"/>
  <c r="J332" i="1"/>
  <c r="J324" i="1"/>
  <c r="J316" i="1"/>
  <c r="J409" i="1"/>
  <c r="J345" i="1"/>
  <c r="J313" i="1"/>
  <c r="J301" i="1"/>
  <c r="J293" i="1"/>
  <c r="J285" i="1"/>
  <c r="J277" i="1"/>
  <c r="J269" i="1"/>
  <c r="J261" i="1"/>
  <c r="J253" i="1"/>
  <c r="J245" i="1"/>
  <c r="J237" i="1"/>
  <c r="J229" i="1"/>
  <c r="J221" i="1"/>
  <c r="J213" i="1"/>
  <c r="J205" i="1"/>
  <c r="J197" i="1"/>
  <c r="J189" i="1"/>
  <c r="J385" i="1"/>
  <c r="J321" i="1"/>
  <c r="J306" i="1"/>
  <c r="J298" i="1"/>
  <c r="J290" i="1"/>
  <c r="J282" i="1"/>
  <c r="J274" i="1"/>
  <c r="J266" i="1"/>
  <c r="J258" i="1"/>
  <c r="J250" i="1"/>
  <c r="J242" i="1"/>
  <c r="J234" i="1"/>
  <c r="J425" i="1"/>
  <c r="J361" i="1"/>
  <c r="J303" i="1"/>
  <c r="J295" i="1"/>
  <c r="J287" i="1"/>
  <c r="J279" i="1"/>
  <c r="J271" i="1"/>
  <c r="J263" i="1"/>
  <c r="J255" i="1"/>
  <c r="J247" i="1"/>
  <c r="J239" i="1"/>
  <c r="J231" i="1"/>
  <c r="J223" i="1"/>
  <c r="J215" i="1"/>
  <c r="J207" i="1"/>
  <c r="J199" i="1"/>
  <c r="J191" i="1"/>
  <c r="J183" i="1"/>
  <c r="J465" i="1"/>
  <c r="J401" i="1"/>
  <c r="J337" i="1"/>
  <c r="J314" i="1"/>
  <c r="J308" i="1"/>
  <c r="J300" i="1"/>
  <c r="J292" i="1"/>
  <c r="J284" i="1"/>
  <c r="J276" i="1"/>
  <c r="J268" i="1"/>
  <c r="J260" i="1"/>
  <c r="J252" i="1"/>
  <c r="J244" i="1"/>
  <c r="J236" i="1"/>
  <c r="J441" i="1"/>
  <c r="J377" i="1"/>
  <c r="J305" i="1"/>
  <c r="J297" i="1"/>
  <c r="J289" i="1"/>
  <c r="J281" i="1"/>
  <c r="J273" i="1"/>
  <c r="J265" i="1"/>
  <c r="J257" i="1"/>
  <c r="J249" i="1"/>
  <c r="J241" i="1"/>
  <c r="J233" i="1"/>
  <c r="J225" i="1"/>
  <c r="J217" i="1"/>
  <c r="J209" i="1"/>
  <c r="J201" i="1"/>
  <c r="J193" i="1"/>
  <c r="J684" i="1"/>
  <c r="J417" i="1"/>
  <c r="J353" i="1"/>
  <c r="J302" i="1"/>
  <c r="J294" i="1"/>
  <c r="J286" i="1"/>
  <c r="J278" i="1"/>
  <c r="J270" i="1"/>
  <c r="J262" i="1"/>
  <c r="J254" i="1"/>
  <c r="J246" i="1"/>
  <c r="J238" i="1"/>
  <c r="J230" i="1"/>
  <c r="J222" i="1"/>
  <c r="J214" i="1"/>
  <c r="J206" i="1"/>
  <c r="J198" i="1"/>
  <c r="J190" i="1"/>
  <c r="J433" i="1"/>
  <c r="J304" i="1"/>
  <c r="J272" i="1"/>
  <c r="J240" i="1"/>
  <c r="J220" i="1"/>
  <c r="J204" i="1"/>
  <c r="J188" i="1"/>
  <c r="J184" i="1"/>
  <c r="J182" i="1"/>
  <c r="J174" i="1"/>
  <c r="J166" i="1"/>
  <c r="J158" i="1"/>
  <c r="J150" i="1"/>
  <c r="J142" i="1"/>
  <c r="J134" i="1"/>
  <c r="J126" i="1"/>
  <c r="J118" i="1"/>
  <c r="J110" i="1"/>
  <c r="J102" i="1"/>
  <c r="J94" i="1"/>
  <c r="J275" i="1"/>
  <c r="J243" i="1"/>
  <c r="J219" i="1"/>
  <c r="J203" i="1"/>
  <c r="J185" i="1"/>
  <c r="J179" i="1"/>
  <c r="J171" i="1"/>
  <c r="J163" i="1"/>
  <c r="J155" i="1"/>
  <c r="J147" i="1"/>
  <c r="J139" i="1"/>
  <c r="J131" i="1"/>
  <c r="J123" i="1"/>
  <c r="J115" i="1"/>
  <c r="J107" i="1"/>
  <c r="J99" i="1"/>
  <c r="J91" i="1"/>
  <c r="J83" i="1"/>
  <c r="J280" i="1"/>
  <c r="J248" i="1"/>
  <c r="J232" i="1"/>
  <c r="J224" i="1"/>
  <c r="J208" i="1"/>
  <c r="J192" i="1"/>
  <c r="J176" i="1"/>
  <c r="J168" i="1"/>
  <c r="J160" i="1"/>
  <c r="J152" i="1"/>
  <c r="J144" i="1"/>
  <c r="J136" i="1"/>
  <c r="J128" i="1"/>
  <c r="J120" i="1"/>
  <c r="J112" i="1"/>
  <c r="J104" i="1"/>
  <c r="J96" i="1"/>
  <c r="J88" i="1"/>
  <c r="J80" i="1"/>
  <c r="J283" i="1"/>
  <c r="J251" i="1"/>
  <c r="J218" i="1"/>
  <c r="J202" i="1"/>
  <c r="J186" i="1"/>
  <c r="J181" i="1"/>
  <c r="J173" i="1"/>
  <c r="J165" i="1"/>
  <c r="J157" i="1"/>
  <c r="J149" i="1"/>
  <c r="J141" i="1"/>
  <c r="J133" i="1"/>
  <c r="J125" i="1"/>
  <c r="J117" i="1"/>
  <c r="J109" i="1"/>
  <c r="J101" i="1"/>
  <c r="J93" i="1"/>
  <c r="J85" i="1"/>
  <c r="J288" i="1"/>
  <c r="J256" i="1"/>
  <c r="J228" i="1"/>
  <c r="J212" i="1"/>
  <c r="J196" i="1"/>
  <c r="J178" i="1"/>
  <c r="J170" i="1"/>
  <c r="J162" i="1"/>
  <c r="J154" i="1"/>
  <c r="J146" i="1"/>
  <c r="J138" i="1"/>
  <c r="J130" i="1"/>
  <c r="J122" i="1"/>
  <c r="J114" i="1"/>
  <c r="J106" i="1"/>
  <c r="J98" i="1"/>
  <c r="J90" i="1"/>
  <c r="J329" i="1"/>
  <c r="J291" i="1"/>
  <c r="J259" i="1"/>
  <c r="J227" i="1"/>
  <c r="J211" i="1"/>
  <c r="J195" i="1"/>
  <c r="J187" i="1"/>
  <c r="J175" i="1"/>
  <c r="J167" i="1"/>
  <c r="J159" i="1"/>
  <c r="J151" i="1"/>
  <c r="J143" i="1"/>
  <c r="J135" i="1"/>
  <c r="J127" i="1"/>
  <c r="J119" i="1"/>
  <c r="J111" i="1"/>
  <c r="J103" i="1"/>
  <c r="J95" i="1"/>
  <c r="J87" i="1"/>
  <c r="J369" i="1"/>
  <c r="J296" i="1"/>
  <c r="J264" i="1"/>
  <c r="J216" i="1"/>
  <c r="J200" i="1"/>
  <c r="J180" i="1"/>
  <c r="J172" i="1"/>
  <c r="J164" i="1"/>
  <c r="J156" i="1"/>
  <c r="J148" i="1"/>
  <c r="J140" i="1"/>
  <c r="J132" i="1"/>
  <c r="J124" i="1"/>
  <c r="J116" i="1"/>
  <c r="J108" i="1"/>
  <c r="J100" i="1"/>
  <c r="J92" i="1"/>
  <c r="J84" i="1"/>
  <c r="R1504" i="1"/>
  <c r="R1496" i="1"/>
  <c r="R1488" i="1"/>
  <c r="R1501" i="1"/>
  <c r="R1493" i="1"/>
  <c r="R1485" i="1"/>
  <c r="R1498" i="1"/>
  <c r="R1490" i="1"/>
  <c r="R1482" i="1"/>
  <c r="R1503" i="1"/>
  <c r="R1495" i="1"/>
  <c r="R1487" i="1"/>
  <c r="R1500" i="1"/>
  <c r="R1492" i="1"/>
  <c r="R1484" i="1"/>
  <c r="R1502" i="1"/>
  <c r="R1494" i="1"/>
  <c r="R1486" i="1"/>
  <c r="R1505" i="1"/>
  <c r="R1483" i="1"/>
  <c r="R1473" i="1"/>
  <c r="R1465" i="1"/>
  <c r="R1481" i="1"/>
  <c r="R1478" i="1"/>
  <c r="R1470" i="1"/>
  <c r="R1462" i="1"/>
  <c r="R1454" i="1"/>
  <c r="R1491" i="1"/>
  <c r="R1489" i="1"/>
  <c r="R1480" i="1"/>
  <c r="R1472" i="1"/>
  <c r="R1497" i="1"/>
  <c r="R1474" i="1"/>
  <c r="R1466" i="1"/>
  <c r="R1458" i="1"/>
  <c r="R1479" i="1"/>
  <c r="R1499" i="1"/>
  <c r="R1468" i="1"/>
  <c r="R1459" i="1"/>
  <c r="R1453" i="1"/>
  <c r="R1445" i="1"/>
  <c r="R1437" i="1"/>
  <c r="R1467" i="1"/>
  <c r="R1463" i="1"/>
  <c r="R1455" i="1"/>
  <c r="R1450" i="1"/>
  <c r="R1477" i="1"/>
  <c r="R1460" i="1"/>
  <c r="R1471" i="1"/>
  <c r="R1456" i="1"/>
  <c r="R1452" i="1"/>
  <c r="R1444" i="1"/>
  <c r="R1475" i="1"/>
  <c r="R1464" i="1"/>
  <c r="R1457" i="1"/>
  <c r="R1446" i="1"/>
  <c r="R1438" i="1"/>
  <c r="R1469" i="1"/>
  <c r="R1451" i="1"/>
  <c r="R1443" i="1"/>
  <c r="R1441" i="1"/>
  <c r="R1432" i="1"/>
  <c r="R1424" i="1"/>
  <c r="R1439" i="1"/>
  <c r="R1429" i="1"/>
  <c r="R1421" i="1"/>
  <c r="R1434" i="1"/>
  <c r="R1426" i="1"/>
  <c r="R1449" i="1"/>
  <c r="R1431" i="1"/>
  <c r="R1423" i="1"/>
  <c r="R1415" i="1"/>
  <c r="R1442" i="1"/>
  <c r="R1440" i="1"/>
  <c r="R1436" i="1"/>
  <c r="R1428" i="1"/>
  <c r="R1420" i="1"/>
  <c r="R1430" i="1"/>
  <c r="R1407" i="1"/>
  <c r="R1399" i="1"/>
  <c r="R1422" i="1"/>
  <c r="R1416" i="1"/>
  <c r="R1412" i="1"/>
  <c r="R1404" i="1"/>
  <c r="R1396" i="1"/>
  <c r="R1476" i="1"/>
  <c r="R1433" i="1"/>
  <c r="R1419" i="1"/>
  <c r="R1417" i="1"/>
  <c r="R1409" i="1"/>
  <c r="R1401" i="1"/>
  <c r="R1461" i="1"/>
  <c r="R1447" i="1"/>
  <c r="R1425" i="1"/>
  <c r="R1406" i="1"/>
  <c r="R1398" i="1"/>
  <c r="R1418" i="1"/>
  <c r="R1411" i="1"/>
  <c r="R1403" i="1"/>
  <c r="R1413" i="1"/>
  <c r="R1390" i="1"/>
  <c r="R1382" i="1"/>
  <c r="R1374" i="1"/>
  <c r="R1414" i="1"/>
  <c r="R1405" i="1"/>
  <c r="R1395" i="1"/>
  <c r="R1387" i="1"/>
  <c r="R1379" i="1"/>
  <c r="R1371" i="1"/>
  <c r="R1427" i="1"/>
  <c r="R1397" i="1"/>
  <c r="R1392" i="1"/>
  <c r="R1384" i="1"/>
  <c r="R1376" i="1"/>
  <c r="R1408" i="1"/>
  <c r="R1389" i="1"/>
  <c r="R1381" i="1"/>
  <c r="R1373" i="1"/>
  <c r="R1435" i="1"/>
  <c r="R1400" i="1"/>
  <c r="R1394" i="1"/>
  <c r="R1386" i="1"/>
  <c r="R1378" i="1"/>
  <c r="R1410" i="1"/>
  <c r="R1375" i="1"/>
  <c r="R1363" i="1"/>
  <c r="R1355" i="1"/>
  <c r="R1347" i="1"/>
  <c r="R1339" i="1"/>
  <c r="R1331" i="1"/>
  <c r="R1323" i="1"/>
  <c r="R1315" i="1"/>
  <c r="R1385" i="1"/>
  <c r="R1365" i="1"/>
  <c r="R1357" i="1"/>
  <c r="R1349" i="1"/>
  <c r="R1341" i="1"/>
  <c r="R1333" i="1"/>
  <c r="R1325" i="1"/>
  <c r="R1317" i="1"/>
  <c r="R1448" i="1"/>
  <c r="R1377" i="1"/>
  <c r="R1370" i="1"/>
  <c r="R1362" i="1"/>
  <c r="R1354" i="1"/>
  <c r="R1346" i="1"/>
  <c r="R1338" i="1"/>
  <c r="R1330" i="1"/>
  <c r="R1388" i="1"/>
  <c r="R1356" i="1"/>
  <c r="R1352" i="1"/>
  <c r="R1350" i="1"/>
  <c r="R1364" i="1"/>
  <c r="R1360" i="1"/>
  <c r="R1358" i="1"/>
  <c r="R1335" i="1"/>
  <c r="R1329" i="1"/>
  <c r="R1312" i="1"/>
  <c r="R1304" i="1"/>
  <c r="R1296" i="1"/>
  <c r="R1288" i="1"/>
  <c r="R1402" i="1"/>
  <c r="R1372" i="1"/>
  <c r="R1368" i="1"/>
  <c r="R1366" i="1"/>
  <c r="R1343" i="1"/>
  <c r="R1393" i="1"/>
  <c r="R1391" i="1"/>
  <c r="R1351" i="1"/>
  <c r="R1345" i="1"/>
  <c r="R1316" i="1"/>
  <c r="R1306" i="1"/>
  <c r="R1298" i="1"/>
  <c r="R1290" i="1"/>
  <c r="R1380" i="1"/>
  <c r="R1359" i="1"/>
  <c r="R1353" i="1"/>
  <c r="R1324" i="1"/>
  <c r="R1321" i="1"/>
  <c r="R1311" i="1"/>
  <c r="R1369" i="1"/>
  <c r="R1367" i="1"/>
  <c r="R1344" i="1"/>
  <c r="R1334" i="1"/>
  <c r="R1342" i="1"/>
  <c r="R1340" i="1"/>
  <c r="R1336" i="1"/>
  <c r="R1322" i="1"/>
  <c r="R1314" i="1"/>
  <c r="R1307" i="1"/>
  <c r="R1303" i="1"/>
  <c r="R1289" i="1"/>
  <c r="R1281" i="1"/>
  <c r="R1278" i="1"/>
  <c r="R1270" i="1"/>
  <c r="R1262" i="1"/>
  <c r="R1254" i="1"/>
  <c r="R1246" i="1"/>
  <c r="R1238" i="1"/>
  <c r="R1337" i="1"/>
  <c r="R1383" i="1"/>
  <c r="R1361" i="1"/>
  <c r="R1326" i="1"/>
  <c r="R1299" i="1"/>
  <c r="R1295" i="1"/>
  <c r="R1280" i="1"/>
  <c r="R1272" i="1"/>
  <c r="R1264" i="1"/>
  <c r="R1256" i="1"/>
  <c r="R1248" i="1"/>
  <c r="R1240" i="1"/>
  <c r="R1328" i="1"/>
  <c r="R1327" i="1"/>
  <c r="R1320" i="1"/>
  <c r="R1309" i="1"/>
  <c r="R1300" i="1"/>
  <c r="R1277" i="1"/>
  <c r="R1319" i="1"/>
  <c r="R1305" i="1"/>
  <c r="R1291" i="1"/>
  <c r="R1285" i="1"/>
  <c r="R1282" i="1"/>
  <c r="R1271" i="1"/>
  <c r="R1269" i="1"/>
  <c r="R1255" i="1"/>
  <c r="R1241" i="1"/>
  <c r="R1237" i="1"/>
  <c r="R1233" i="1"/>
  <c r="R1225" i="1"/>
  <c r="R1297" i="1"/>
  <c r="R1279" i="1"/>
  <c r="R1275" i="1"/>
  <c r="R1273" i="1"/>
  <c r="R1260" i="1"/>
  <c r="R1251" i="1"/>
  <c r="R1242" i="1"/>
  <c r="R1230" i="1"/>
  <c r="R1265" i="1"/>
  <c r="R1261" i="1"/>
  <c r="R1247" i="1"/>
  <c r="R1235" i="1"/>
  <c r="R1227" i="1"/>
  <c r="R1219" i="1"/>
  <c r="R1332" i="1"/>
  <c r="R1313" i="1"/>
  <c r="R1308" i="1"/>
  <c r="R1287" i="1"/>
  <c r="R1284" i="1"/>
  <c r="R1266" i="1"/>
  <c r="R1252" i="1"/>
  <c r="R1243" i="1"/>
  <c r="R1232" i="1"/>
  <c r="R1318" i="1"/>
  <c r="R1310" i="1"/>
  <c r="R1301" i="1"/>
  <c r="R1274" i="1"/>
  <c r="R1257" i="1"/>
  <c r="R1253" i="1"/>
  <c r="R1239" i="1"/>
  <c r="R1229" i="1"/>
  <c r="R1292" i="1"/>
  <c r="R1283" i="1"/>
  <c r="R1249" i="1"/>
  <c r="R1221" i="1"/>
  <c r="R1213" i="1"/>
  <c r="R1205" i="1"/>
  <c r="R1197" i="1"/>
  <c r="R1189" i="1"/>
  <c r="R1181" i="1"/>
  <c r="R1231" i="1"/>
  <c r="R1226" i="1"/>
  <c r="R1210" i="1"/>
  <c r="R1202" i="1"/>
  <c r="R1194" i="1"/>
  <c r="R1186" i="1"/>
  <c r="R1178" i="1"/>
  <c r="R1294" i="1"/>
  <c r="R1244" i="1"/>
  <c r="R1222" i="1"/>
  <c r="R1215" i="1"/>
  <c r="R1207" i="1"/>
  <c r="R1199" i="1"/>
  <c r="R1191" i="1"/>
  <c r="R1183" i="1"/>
  <c r="R1268" i="1"/>
  <c r="R1259" i="1"/>
  <c r="R1250" i="1"/>
  <c r="R1234" i="1"/>
  <c r="R1212" i="1"/>
  <c r="R1204" i="1"/>
  <c r="R1196" i="1"/>
  <c r="R1188" i="1"/>
  <c r="R1180" i="1"/>
  <c r="R1302" i="1"/>
  <c r="R1286" i="1"/>
  <c r="R1223" i="1"/>
  <c r="R1218" i="1"/>
  <c r="R1209" i="1"/>
  <c r="R1201" i="1"/>
  <c r="R1193" i="1"/>
  <c r="R1185" i="1"/>
  <c r="R1177" i="1"/>
  <c r="R1348" i="1"/>
  <c r="R1267" i="1"/>
  <c r="R1236" i="1"/>
  <c r="R1211" i="1"/>
  <c r="R1192" i="1"/>
  <c r="R1172" i="1"/>
  <c r="R1164" i="1"/>
  <c r="R1156" i="1"/>
  <c r="R1148" i="1"/>
  <c r="R1140" i="1"/>
  <c r="R1203" i="1"/>
  <c r="R1184" i="1"/>
  <c r="R1169" i="1"/>
  <c r="R1161" i="1"/>
  <c r="R1153" i="1"/>
  <c r="R1145" i="1"/>
  <c r="R1137" i="1"/>
  <c r="R1129" i="1"/>
  <c r="R1214" i="1"/>
  <c r="R1195" i="1"/>
  <c r="R1176" i="1"/>
  <c r="R1174" i="1"/>
  <c r="R1166" i="1"/>
  <c r="R1158" i="1"/>
  <c r="R1150" i="1"/>
  <c r="R1142" i="1"/>
  <c r="R1134" i="1"/>
  <c r="R1206" i="1"/>
  <c r="R1187" i="1"/>
  <c r="R1171" i="1"/>
  <c r="R1163" i="1"/>
  <c r="R1155" i="1"/>
  <c r="R1147" i="1"/>
  <c r="R1139" i="1"/>
  <c r="R1131" i="1"/>
  <c r="R1123" i="1"/>
  <c r="R1258" i="1"/>
  <c r="R1198" i="1"/>
  <c r="R1179" i="1"/>
  <c r="R1168" i="1"/>
  <c r="R1160" i="1"/>
  <c r="R1152" i="1"/>
  <c r="R1144" i="1"/>
  <c r="R1293" i="1"/>
  <c r="R1276" i="1"/>
  <c r="R1263" i="1"/>
  <c r="R1245" i="1"/>
  <c r="R1220" i="1"/>
  <c r="R1217" i="1"/>
  <c r="R1216" i="1"/>
  <c r="R1190" i="1"/>
  <c r="R1173" i="1"/>
  <c r="R1165" i="1"/>
  <c r="R1157" i="1"/>
  <c r="R1149" i="1"/>
  <c r="R1141" i="1"/>
  <c r="R1133" i="1"/>
  <c r="R1228" i="1"/>
  <c r="R1224" i="1"/>
  <c r="R1208" i="1"/>
  <c r="R1182" i="1"/>
  <c r="R1170" i="1"/>
  <c r="R1162" i="1"/>
  <c r="R1154" i="1"/>
  <c r="R1146" i="1"/>
  <c r="R1138" i="1"/>
  <c r="R1130" i="1"/>
  <c r="R1175" i="1"/>
  <c r="R1120" i="1"/>
  <c r="R1112" i="1"/>
  <c r="R1104" i="1"/>
  <c r="R1200" i="1"/>
  <c r="R1151" i="1"/>
  <c r="R1124" i="1"/>
  <c r="R1117" i="1"/>
  <c r="R1109" i="1"/>
  <c r="R1135" i="1"/>
  <c r="R1132" i="1"/>
  <c r="R1125" i="1"/>
  <c r="R1122" i="1"/>
  <c r="R1114" i="1"/>
  <c r="R1106" i="1"/>
  <c r="R1167" i="1"/>
  <c r="R1119" i="1"/>
  <c r="R1111" i="1"/>
  <c r="R1103" i="1"/>
  <c r="R1136" i="1"/>
  <c r="R1121" i="1"/>
  <c r="R1113" i="1"/>
  <c r="R1105" i="1"/>
  <c r="R1159" i="1"/>
  <c r="R1127" i="1"/>
  <c r="R1118" i="1"/>
  <c r="R1110" i="1"/>
  <c r="R1101" i="1"/>
  <c r="R1096" i="1"/>
  <c r="R1088" i="1"/>
  <c r="R1080" i="1"/>
  <c r="R1072" i="1"/>
  <c r="R1064" i="1"/>
  <c r="R1056" i="1"/>
  <c r="R1048" i="1"/>
  <c r="R1093" i="1"/>
  <c r="R1085" i="1"/>
  <c r="R1077" i="1"/>
  <c r="R1069" i="1"/>
  <c r="R1061" i="1"/>
  <c r="R1053" i="1"/>
  <c r="R1045" i="1"/>
  <c r="R1107" i="1"/>
  <c r="R1102" i="1"/>
  <c r="R1098" i="1"/>
  <c r="R1090" i="1"/>
  <c r="R1082" i="1"/>
  <c r="R1074" i="1"/>
  <c r="R1066" i="1"/>
  <c r="R1058" i="1"/>
  <c r="R1050" i="1"/>
  <c r="R1042" i="1"/>
  <c r="R1126" i="1"/>
  <c r="R1095" i="1"/>
  <c r="R1087" i="1"/>
  <c r="R1079" i="1"/>
  <c r="R1071" i="1"/>
  <c r="R1063" i="1"/>
  <c r="R1055" i="1"/>
  <c r="R1047" i="1"/>
  <c r="R1128" i="1"/>
  <c r="R1115" i="1"/>
  <c r="R1092" i="1"/>
  <c r="R1084" i="1"/>
  <c r="R1076" i="1"/>
  <c r="R1068" i="1"/>
  <c r="R1060" i="1"/>
  <c r="R1052" i="1"/>
  <c r="R1044" i="1"/>
  <c r="R1143" i="1"/>
  <c r="R1108" i="1"/>
  <c r="R1097" i="1"/>
  <c r="R1089" i="1"/>
  <c r="R1081" i="1"/>
  <c r="R1073" i="1"/>
  <c r="R1065" i="1"/>
  <c r="R1057" i="1"/>
  <c r="R1049" i="1"/>
  <c r="R1041" i="1"/>
  <c r="R1100" i="1"/>
  <c r="R1094" i="1"/>
  <c r="R1086" i="1"/>
  <c r="R1078" i="1"/>
  <c r="R1070" i="1"/>
  <c r="R1062" i="1"/>
  <c r="R1054" i="1"/>
  <c r="R1046" i="1"/>
  <c r="R1116" i="1"/>
  <c r="R1099" i="1"/>
  <c r="R1091" i="1"/>
  <c r="R1035" i="1"/>
  <c r="R1027" i="1"/>
  <c r="R1019" i="1"/>
  <c r="R1011" i="1"/>
  <c r="R1003" i="1"/>
  <c r="R995" i="1"/>
  <c r="R987" i="1"/>
  <c r="R979" i="1"/>
  <c r="R1075" i="1"/>
  <c r="R1040" i="1"/>
  <c r="R1032" i="1"/>
  <c r="R1024" i="1"/>
  <c r="R1016" i="1"/>
  <c r="R1008" i="1"/>
  <c r="R1000" i="1"/>
  <c r="R992" i="1"/>
  <c r="R984" i="1"/>
  <c r="R976" i="1"/>
  <c r="R1051" i="1"/>
  <c r="R1037" i="1"/>
  <c r="R1029" i="1"/>
  <c r="R1021" i="1"/>
  <c r="R1013" i="1"/>
  <c r="R1005" i="1"/>
  <c r="R997" i="1"/>
  <c r="R989" i="1"/>
  <c r="R981" i="1"/>
  <c r="R1034" i="1"/>
  <c r="R1026" i="1"/>
  <c r="R1018" i="1"/>
  <c r="R1010" i="1"/>
  <c r="R1002" i="1"/>
  <c r="R994" i="1"/>
  <c r="R986" i="1"/>
  <c r="R978" i="1"/>
  <c r="R1067" i="1"/>
  <c r="R1039" i="1"/>
  <c r="R1031" i="1"/>
  <c r="R1023" i="1"/>
  <c r="R1015" i="1"/>
  <c r="R1007" i="1"/>
  <c r="R999" i="1"/>
  <c r="R991" i="1"/>
  <c r="R983" i="1"/>
  <c r="R975" i="1"/>
  <c r="R1043" i="1"/>
  <c r="R1036" i="1"/>
  <c r="R1028" i="1"/>
  <c r="R1020" i="1"/>
  <c r="R1012" i="1"/>
  <c r="R1004" i="1"/>
  <c r="R996" i="1"/>
  <c r="R988" i="1"/>
  <c r="R980" i="1"/>
  <c r="R1083" i="1"/>
  <c r="R1033" i="1"/>
  <c r="R1025" i="1"/>
  <c r="R1017" i="1"/>
  <c r="R1009" i="1"/>
  <c r="R1001" i="1"/>
  <c r="R993" i="1"/>
  <c r="R985" i="1"/>
  <c r="R977" i="1"/>
  <c r="R998" i="1"/>
  <c r="R970" i="1"/>
  <c r="R962" i="1"/>
  <c r="R954" i="1"/>
  <c r="R946" i="1"/>
  <c r="R938" i="1"/>
  <c r="R930" i="1"/>
  <c r="R922" i="1"/>
  <c r="R914" i="1"/>
  <c r="R906" i="1"/>
  <c r="R898" i="1"/>
  <c r="R890" i="1"/>
  <c r="R882" i="1"/>
  <c r="R874" i="1"/>
  <c r="R866" i="1"/>
  <c r="R858" i="1"/>
  <c r="R850" i="1"/>
  <c r="R1038" i="1"/>
  <c r="R967" i="1"/>
  <c r="R959" i="1"/>
  <c r="R951" i="1"/>
  <c r="R943" i="1"/>
  <c r="R935" i="1"/>
  <c r="R927" i="1"/>
  <c r="R919" i="1"/>
  <c r="R911" i="1"/>
  <c r="R903" i="1"/>
  <c r="R895" i="1"/>
  <c r="R887" i="1"/>
  <c r="R879" i="1"/>
  <c r="R871" i="1"/>
  <c r="R863" i="1"/>
  <c r="R855" i="1"/>
  <c r="R847" i="1"/>
  <c r="R1014" i="1"/>
  <c r="R972" i="1"/>
  <c r="R964" i="1"/>
  <c r="R956" i="1"/>
  <c r="R948" i="1"/>
  <c r="R940" i="1"/>
  <c r="R932" i="1"/>
  <c r="R924" i="1"/>
  <c r="R916" i="1"/>
  <c r="R908" i="1"/>
  <c r="R900" i="1"/>
  <c r="R892" i="1"/>
  <c r="R884" i="1"/>
  <c r="R876" i="1"/>
  <c r="R868" i="1"/>
  <c r="R860" i="1"/>
  <c r="R852" i="1"/>
  <c r="R844" i="1"/>
  <c r="R990" i="1"/>
  <c r="R969" i="1"/>
  <c r="R961" i="1"/>
  <c r="R953" i="1"/>
  <c r="R945" i="1"/>
  <c r="R937" i="1"/>
  <c r="R929" i="1"/>
  <c r="R921" i="1"/>
  <c r="R913" i="1"/>
  <c r="R905" i="1"/>
  <c r="R897" i="1"/>
  <c r="R889" i="1"/>
  <c r="R881" i="1"/>
  <c r="R873" i="1"/>
  <c r="R865" i="1"/>
  <c r="R857" i="1"/>
  <c r="R849" i="1"/>
  <c r="R841" i="1"/>
  <c r="R1030" i="1"/>
  <c r="R966" i="1"/>
  <c r="R958" i="1"/>
  <c r="R950" i="1"/>
  <c r="R942" i="1"/>
  <c r="R934" i="1"/>
  <c r="R926" i="1"/>
  <c r="R918" i="1"/>
  <c r="R910" i="1"/>
  <c r="R902" i="1"/>
  <c r="R894" i="1"/>
  <c r="R886" i="1"/>
  <c r="R878" i="1"/>
  <c r="R870" i="1"/>
  <c r="R862" i="1"/>
  <c r="R1059" i="1"/>
  <c r="R1006" i="1"/>
  <c r="R974" i="1"/>
  <c r="R971" i="1"/>
  <c r="R963" i="1"/>
  <c r="R955" i="1"/>
  <c r="R947" i="1"/>
  <c r="R939" i="1"/>
  <c r="R931" i="1"/>
  <c r="R923" i="1"/>
  <c r="R915" i="1"/>
  <c r="R907" i="1"/>
  <c r="R899" i="1"/>
  <c r="R891" i="1"/>
  <c r="R883" i="1"/>
  <c r="R875" i="1"/>
  <c r="R867" i="1"/>
  <c r="R859" i="1"/>
  <c r="R851" i="1"/>
  <c r="R843" i="1"/>
  <c r="R982" i="1"/>
  <c r="R968" i="1"/>
  <c r="R960" i="1"/>
  <c r="R952" i="1"/>
  <c r="R944" i="1"/>
  <c r="R936" i="1"/>
  <c r="R928" i="1"/>
  <c r="R920" i="1"/>
  <c r="R912" i="1"/>
  <c r="R904" i="1"/>
  <c r="R896" i="1"/>
  <c r="R888" i="1"/>
  <c r="R880" i="1"/>
  <c r="R872" i="1"/>
  <c r="R864" i="1"/>
  <c r="R856" i="1"/>
  <c r="R848" i="1"/>
  <c r="R965" i="1"/>
  <c r="R901" i="1"/>
  <c r="R854" i="1"/>
  <c r="R837" i="1"/>
  <c r="R829" i="1"/>
  <c r="R821" i="1"/>
  <c r="R813" i="1"/>
  <c r="R805" i="1"/>
  <c r="R797" i="1"/>
  <c r="R789" i="1"/>
  <c r="R781" i="1"/>
  <c r="R773" i="1"/>
  <c r="R765" i="1"/>
  <c r="R757" i="1"/>
  <c r="R749" i="1"/>
  <c r="R741" i="1"/>
  <c r="R733" i="1"/>
  <c r="R725" i="1"/>
  <c r="R941" i="1"/>
  <c r="R877" i="1"/>
  <c r="R842" i="1"/>
  <c r="R840" i="1"/>
  <c r="R834" i="1"/>
  <c r="R826" i="1"/>
  <c r="R818" i="1"/>
  <c r="R810" i="1"/>
  <c r="R802" i="1"/>
  <c r="R794" i="1"/>
  <c r="R786" i="1"/>
  <c r="R778" i="1"/>
  <c r="R770" i="1"/>
  <c r="R762" i="1"/>
  <c r="R754" i="1"/>
  <c r="R746" i="1"/>
  <c r="R738" i="1"/>
  <c r="R730" i="1"/>
  <c r="R722" i="1"/>
  <c r="R917" i="1"/>
  <c r="R839" i="1"/>
  <c r="R831" i="1"/>
  <c r="R823" i="1"/>
  <c r="R815" i="1"/>
  <c r="R807" i="1"/>
  <c r="R799" i="1"/>
  <c r="R791" i="1"/>
  <c r="R783" i="1"/>
  <c r="R775" i="1"/>
  <c r="R767" i="1"/>
  <c r="R759" i="1"/>
  <c r="R751" i="1"/>
  <c r="R743" i="1"/>
  <c r="R735" i="1"/>
  <c r="R727" i="1"/>
  <c r="R719" i="1"/>
  <c r="R957" i="1"/>
  <c r="R893" i="1"/>
  <c r="R845" i="1"/>
  <c r="R836" i="1"/>
  <c r="R828" i="1"/>
  <c r="R820" i="1"/>
  <c r="R812" i="1"/>
  <c r="R804" i="1"/>
  <c r="R796" i="1"/>
  <c r="R788" i="1"/>
  <c r="R780" i="1"/>
  <c r="R772" i="1"/>
  <c r="R764" i="1"/>
  <c r="R756" i="1"/>
  <c r="R748" i="1"/>
  <c r="R740" i="1"/>
  <c r="R732" i="1"/>
  <c r="R1022" i="1"/>
  <c r="R933" i="1"/>
  <c r="R869" i="1"/>
  <c r="R846" i="1"/>
  <c r="R833" i="1"/>
  <c r="R825" i="1"/>
  <c r="R817" i="1"/>
  <c r="R809" i="1"/>
  <c r="R801" i="1"/>
  <c r="R793" i="1"/>
  <c r="R785" i="1"/>
  <c r="R777" i="1"/>
  <c r="R769" i="1"/>
  <c r="R761" i="1"/>
  <c r="R753" i="1"/>
  <c r="R745" i="1"/>
  <c r="R737" i="1"/>
  <c r="R729" i="1"/>
  <c r="R973" i="1"/>
  <c r="R909" i="1"/>
  <c r="R853" i="1"/>
  <c r="R838" i="1"/>
  <c r="R830" i="1"/>
  <c r="R822" i="1"/>
  <c r="R814" i="1"/>
  <c r="R806" i="1"/>
  <c r="R798" i="1"/>
  <c r="R790" i="1"/>
  <c r="R782" i="1"/>
  <c r="R774" i="1"/>
  <c r="R766" i="1"/>
  <c r="R758" i="1"/>
  <c r="R750" i="1"/>
  <c r="R742" i="1"/>
  <c r="R734" i="1"/>
  <c r="R726" i="1"/>
  <c r="R718" i="1"/>
  <c r="R949" i="1"/>
  <c r="R885" i="1"/>
  <c r="R835" i="1"/>
  <c r="R827" i="1"/>
  <c r="R819" i="1"/>
  <c r="R811" i="1"/>
  <c r="R803" i="1"/>
  <c r="R795" i="1"/>
  <c r="R787" i="1"/>
  <c r="R779" i="1"/>
  <c r="R771" i="1"/>
  <c r="R763" i="1"/>
  <c r="R755" i="1"/>
  <c r="R747" i="1"/>
  <c r="R739" i="1"/>
  <c r="R731" i="1"/>
  <c r="R723" i="1"/>
  <c r="R792" i="1"/>
  <c r="R720" i="1"/>
  <c r="R713" i="1"/>
  <c r="R705" i="1"/>
  <c r="R697" i="1"/>
  <c r="R689" i="1"/>
  <c r="R681" i="1"/>
  <c r="R673" i="1"/>
  <c r="R665" i="1"/>
  <c r="R657" i="1"/>
  <c r="R649" i="1"/>
  <c r="R861" i="1"/>
  <c r="R832" i="1"/>
  <c r="R768" i="1"/>
  <c r="R724" i="1"/>
  <c r="R710" i="1"/>
  <c r="R702" i="1"/>
  <c r="R694" i="1"/>
  <c r="R686" i="1"/>
  <c r="R678" i="1"/>
  <c r="R670" i="1"/>
  <c r="R662" i="1"/>
  <c r="R654" i="1"/>
  <c r="R646" i="1"/>
  <c r="R638" i="1"/>
  <c r="R630" i="1"/>
  <c r="R622" i="1"/>
  <c r="R614" i="1"/>
  <c r="R606" i="1"/>
  <c r="R808" i="1"/>
  <c r="R744" i="1"/>
  <c r="R715" i="1"/>
  <c r="R707" i="1"/>
  <c r="R699" i="1"/>
  <c r="R691" i="1"/>
  <c r="R683" i="1"/>
  <c r="R675" i="1"/>
  <c r="R667" i="1"/>
  <c r="R659" i="1"/>
  <c r="R651" i="1"/>
  <c r="R643" i="1"/>
  <c r="R635" i="1"/>
  <c r="R627" i="1"/>
  <c r="R619" i="1"/>
  <c r="R611" i="1"/>
  <c r="R603" i="1"/>
  <c r="R595" i="1"/>
  <c r="R784" i="1"/>
  <c r="R712" i="1"/>
  <c r="R704" i="1"/>
  <c r="R696" i="1"/>
  <c r="R688" i="1"/>
  <c r="R680" i="1"/>
  <c r="R672" i="1"/>
  <c r="R664" i="1"/>
  <c r="R656" i="1"/>
  <c r="R648" i="1"/>
  <c r="R824" i="1"/>
  <c r="R760" i="1"/>
  <c r="R728" i="1"/>
  <c r="R717" i="1"/>
  <c r="R709" i="1"/>
  <c r="R701" i="1"/>
  <c r="R693" i="1"/>
  <c r="R685" i="1"/>
  <c r="R677" i="1"/>
  <c r="R669" i="1"/>
  <c r="R661" i="1"/>
  <c r="R653" i="1"/>
  <c r="R645" i="1"/>
  <c r="R637" i="1"/>
  <c r="R629" i="1"/>
  <c r="R621" i="1"/>
  <c r="R800" i="1"/>
  <c r="R736" i="1"/>
  <c r="R714" i="1"/>
  <c r="R706" i="1"/>
  <c r="R698" i="1"/>
  <c r="R690" i="1"/>
  <c r="R682" i="1"/>
  <c r="R674" i="1"/>
  <c r="R666" i="1"/>
  <c r="R658" i="1"/>
  <c r="R650" i="1"/>
  <c r="R642" i="1"/>
  <c r="R634" i="1"/>
  <c r="R626" i="1"/>
  <c r="R618" i="1"/>
  <c r="R610" i="1"/>
  <c r="R602" i="1"/>
  <c r="R925" i="1"/>
  <c r="R776" i="1"/>
  <c r="R711" i="1"/>
  <c r="R703" i="1"/>
  <c r="R695" i="1"/>
  <c r="R687" i="1"/>
  <c r="R679" i="1"/>
  <c r="R671" i="1"/>
  <c r="R663" i="1"/>
  <c r="R655" i="1"/>
  <c r="R647" i="1"/>
  <c r="R639" i="1"/>
  <c r="R631" i="1"/>
  <c r="R623" i="1"/>
  <c r="R615" i="1"/>
  <c r="R607" i="1"/>
  <c r="R599" i="1"/>
  <c r="R700" i="1"/>
  <c r="R641" i="1"/>
  <c r="R632" i="1"/>
  <c r="R613" i="1"/>
  <c r="R590" i="1"/>
  <c r="R582" i="1"/>
  <c r="R574" i="1"/>
  <c r="R566" i="1"/>
  <c r="R558" i="1"/>
  <c r="R550" i="1"/>
  <c r="R542" i="1"/>
  <c r="R534" i="1"/>
  <c r="R676" i="1"/>
  <c r="R633" i="1"/>
  <c r="R624" i="1"/>
  <c r="R612" i="1"/>
  <c r="R587" i="1"/>
  <c r="R579" i="1"/>
  <c r="R571" i="1"/>
  <c r="R563" i="1"/>
  <c r="R555" i="1"/>
  <c r="R547" i="1"/>
  <c r="R539" i="1"/>
  <c r="R531" i="1"/>
  <c r="R523" i="1"/>
  <c r="R515" i="1"/>
  <c r="R507" i="1"/>
  <c r="R499" i="1"/>
  <c r="R491" i="1"/>
  <c r="R483" i="1"/>
  <c r="R475" i="1"/>
  <c r="R816" i="1"/>
  <c r="R721" i="1"/>
  <c r="R716" i="1"/>
  <c r="R652" i="1"/>
  <c r="R625" i="1"/>
  <c r="R600" i="1"/>
  <c r="R592" i="1"/>
  <c r="R584" i="1"/>
  <c r="R576" i="1"/>
  <c r="R568" i="1"/>
  <c r="R560" i="1"/>
  <c r="R552" i="1"/>
  <c r="R544" i="1"/>
  <c r="R536" i="1"/>
  <c r="R528" i="1"/>
  <c r="R520" i="1"/>
  <c r="R512" i="1"/>
  <c r="R504" i="1"/>
  <c r="R496" i="1"/>
  <c r="R488" i="1"/>
  <c r="R692" i="1"/>
  <c r="R644" i="1"/>
  <c r="R636" i="1"/>
  <c r="R617" i="1"/>
  <c r="R616" i="1"/>
  <c r="R596" i="1"/>
  <c r="R589" i="1"/>
  <c r="R581" i="1"/>
  <c r="R573" i="1"/>
  <c r="R565" i="1"/>
  <c r="R557" i="1"/>
  <c r="R549" i="1"/>
  <c r="R541" i="1"/>
  <c r="R533" i="1"/>
  <c r="R668" i="1"/>
  <c r="R628" i="1"/>
  <c r="R605" i="1"/>
  <c r="R601" i="1"/>
  <c r="R594" i="1"/>
  <c r="R586" i="1"/>
  <c r="R578" i="1"/>
  <c r="R570" i="1"/>
  <c r="R562" i="1"/>
  <c r="R554" i="1"/>
  <c r="R546" i="1"/>
  <c r="R538" i="1"/>
  <c r="R530" i="1"/>
  <c r="R522" i="1"/>
  <c r="R514" i="1"/>
  <c r="R506" i="1"/>
  <c r="R498" i="1"/>
  <c r="R752" i="1"/>
  <c r="R708" i="1"/>
  <c r="R620" i="1"/>
  <c r="R604" i="1"/>
  <c r="R597" i="1"/>
  <c r="R591" i="1"/>
  <c r="R583" i="1"/>
  <c r="R575" i="1"/>
  <c r="R567" i="1"/>
  <c r="R559" i="1"/>
  <c r="R551" i="1"/>
  <c r="R543" i="1"/>
  <c r="R535" i="1"/>
  <c r="R527" i="1"/>
  <c r="R519" i="1"/>
  <c r="R511" i="1"/>
  <c r="R503" i="1"/>
  <c r="R495" i="1"/>
  <c r="R487" i="1"/>
  <c r="R479" i="1"/>
  <c r="R684" i="1"/>
  <c r="R609" i="1"/>
  <c r="R588" i="1"/>
  <c r="R580" i="1"/>
  <c r="R572" i="1"/>
  <c r="R564" i="1"/>
  <c r="R556" i="1"/>
  <c r="R548" i="1"/>
  <c r="R540" i="1"/>
  <c r="R532" i="1"/>
  <c r="R524" i="1"/>
  <c r="R516" i="1"/>
  <c r="R508" i="1"/>
  <c r="R500" i="1"/>
  <c r="R561" i="1"/>
  <c r="R525" i="1"/>
  <c r="R482" i="1"/>
  <c r="R473" i="1"/>
  <c r="R472" i="1"/>
  <c r="R464" i="1"/>
  <c r="R456" i="1"/>
  <c r="R448" i="1"/>
  <c r="R537" i="1"/>
  <c r="R517" i="1"/>
  <c r="R478" i="1"/>
  <c r="R469" i="1"/>
  <c r="R461" i="1"/>
  <c r="R453" i="1"/>
  <c r="R445" i="1"/>
  <c r="R598" i="1"/>
  <c r="R577" i="1"/>
  <c r="R518" i="1"/>
  <c r="R509" i="1"/>
  <c r="R474" i="1"/>
  <c r="R466" i="1"/>
  <c r="R458" i="1"/>
  <c r="R450" i="1"/>
  <c r="R553" i="1"/>
  <c r="R526" i="1"/>
  <c r="R510" i="1"/>
  <c r="R501" i="1"/>
  <c r="R489" i="1"/>
  <c r="R484" i="1"/>
  <c r="R471" i="1"/>
  <c r="R463" i="1"/>
  <c r="R455" i="1"/>
  <c r="R447" i="1"/>
  <c r="R660" i="1"/>
  <c r="R608" i="1"/>
  <c r="R593" i="1"/>
  <c r="R529" i="1"/>
  <c r="R521" i="1"/>
  <c r="R502" i="1"/>
  <c r="R480" i="1"/>
  <c r="R468" i="1"/>
  <c r="R460" i="1"/>
  <c r="R452" i="1"/>
  <c r="R444" i="1"/>
  <c r="R545" i="1"/>
  <c r="R505" i="1"/>
  <c r="R481" i="1"/>
  <c r="R470" i="1"/>
  <c r="R462" i="1"/>
  <c r="R454" i="1"/>
  <c r="R446" i="1"/>
  <c r="R585" i="1"/>
  <c r="R497" i="1"/>
  <c r="R492" i="1"/>
  <c r="R490" i="1"/>
  <c r="R486" i="1"/>
  <c r="R477" i="1"/>
  <c r="R467" i="1"/>
  <c r="R459" i="1"/>
  <c r="R451" i="1"/>
  <c r="R443" i="1"/>
  <c r="R513" i="1"/>
  <c r="R441" i="1"/>
  <c r="R438" i="1"/>
  <c r="R430" i="1"/>
  <c r="R422" i="1"/>
  <c r="R414" i="1"/>
  <c r="R406" i="1"/>
  <c r="R398" i="1"/>
  <c r="R390" i="1"/>
  <c r="R382" i="1"/>
  <c r="R374" i="1"/>
  <c r="R366" i="1"/>
  <c r="R358" i="1"/>
  <c r="R350" i="1"/>
  <c r="R342" i="1"/>
  <c r="R334" i="1"/>
  <c r="R326" i="1"/>
  <c r="R318" i="1"/>
  <c r="R310" i="1"/>
  <c r="R640" i="1"/>
  <c r="R494" i="1"/>
  <c r="R457" i="1"/>
  <c r="R435" i="1"/>
  <c r="R427" i="1"/>
  <c r="R419" i="1"/>
  <c r="R411" i="1"/>
  <c r="R403" i="1"/>
  <c r="R395" i="1"/>
  <c r="R387" i="1"/>
  <c r="R379" i="1"/>
  <c r="R371" i="1"/>
  <c r="R363" i="1"/>
  <c r="R355" i="1"/>
  <c r="R347" i="1"/>
  <c r="R339" i="1"/>
  <c r="R331" i="1"/>
  <c r="R323" i="1"/>
  <c r="R315" i="1"/>
  <c r="R307" i="1"/>
  <c r="R493" i="1"/>
  <c r="R442" i="1"/>
  <c r="R440" i="1"/>
  <c r="R432" i="1"/>
  <c r="R424" i="1"/>
  <c r="R416" i="1"/>
  <c r="R408" i="1"/>
  <c r="R400" i="1"/>
  <c r="R392" i="1"/>
  <c r="R384" i="1"/>
  <c r="R376" i="1"/>
  <c r="R368" i="1"/>
  <c r="R360" i="1"/>
  <c r="R352" i="1"/>
  <c r="R344" i="1"/>
  <c r="R336" i="1"/>
  <c r="R328" i="1"/>
  <c r="R320" i="1"/>
  <c r="R312" i="1"/>
  <c r="R437" i="1"/>
  <c r="R429" i="1"/>
  <c r="R421" i="1"/>
  <c r="R413" i="1"/>
  <c r="R405" i="1"/>
  <c r="R397" i="1"/>
  <c r="R389" i="1"/>
  <c r="R381" i="1"/>
  <c r="R373" i="1"/>
  <c r="R365" i="1"/>
  <c r="R357" i="1"/>
  <c r="R349" i="1"/>
  <c r="R341" i="1"/>
  <c r="R333" i="1"/>
  <c r="R325" i="1"/>
  <c r="R317" i="1"/>
  <c r="R309" i="1"/>
  <c r="R449" i="1"/>
  <c r="R434" i="1"/>
  <c r="R426" i="1"/>
  <c r="R418" i="1"/>
  <c r="R410" i="1"/>
  <c r="R402" i="1"/>
  <c r="R394" i="1"/>
  <c r="R386" i="1"/>
  <c r="R378" i="1"/>
  <c r="R370" i="1"/>
  <c r="R362" i="1"/>
  <c r="R354" i="1"/>
  <c r="R346" i="1"/>
  <c r="R338" i="1"/>
  <c r="R330" i="1"/>
  <c r="R322" i="1"/>
  <c r="R439" i="1"/>
  <c r="R431" i="1"/>
  <c r="R423" i="1"/>
  <c r="R415" i="1"/>
  <c r="R407" i="1"/>
  <c r="R399" i="1"/>
  <c r="R391" i="1"/>
  <c r="R383" i="1"/>
  <c r="R375" i="1"/>
  <c r="R367" i="1"/>
  <c r="R359" i="1"/>
  <c r="R351" i="1"/>
  <c r="R343" i="1"/>
  <c r="R335" i="1"/>
  <c r="R327" i="1"/>
  <c r="R319" i="1"/>
  <c r="R311" i="1"/>
  <c r="R485" i="1"/>
  <c r="R476" i="1"/>
  <c r="R465" i="1"/>
  <c r="R436" i="1"/>
  <c r="R428" i="1"/>
  <c r="R420" i="1"/>
  <c r="R412" i="1"/>
  <c r="R404" i="1"/>
  <c r="R396" i="1"/>
  <c r="R388" i="1"/>
  <c r="R380" i="1"/>
  <c r="R372" i="1"/>
  <c r="R364" i="1"/>
  <c r="R356" i="1"/>
  <c r="R348" i="1"/>
  <c r="R340" i="1"/>
  <c r="R332" i="1"/>
  <c r="R324" i="1"/>
  <c r="R316" i="1"/>
  <c r="R385" i="1"/>
  <c r="R321" i="1"/>
  <c r="R301" i="1"/>
  <c r="R293" i="1"/>
  <c r="R285" i="1"/>
  <c r="R277" i="1"/>
  <c r="R269" i="1"/>
  <c r="R261" i="1"/>
  <c r="R253" i="1"/>
  <c r="R245" i="1"/>
  <c r="R237" i="1"/>
  <c r="R229" i="1"/>
  <c r="R221" i="1"/>
  <c r="R213" i="1"/>
  <c r="R205" i="1"/>
  <c r="R197" i="1"/>
  <c r="R189" i="1"/>
  <c r="R425" i="1"/>
  <c r="R361" i="1"/>
  <c r="R314" i="1"/>
  <c r="R306" i="1"/>
  <c r="R298" i="1"/>
  <c r="R290" i="1"/>
  <c r="R282" i="1"/>
  <c r="R274" i="1"/>
  <c r="R266" i="1"/>
  <c r="R258" i="1"/>
  <c r="R250" i="1"/>
  <c r="R242" i="1"/>
  <c r="R234" i="1"/>
  <c r="R401" i="1"/>
  <c r="R337" i="1"/>
  <c r="R303" i="1"/>
  <c r="R295" i="1"/>
  <c r="R287" i="1"/>
  <c r="R279" i="1"/>
  <c r="R271" i="1"/>
  <c r="R263" i="1"/>
  <c r="R255" i="1"/>
  <c r="R247" i="1"/>
  <c r="R239" i="1"/>
  <c r="R231" i="1"/>
  <c r="R223" i="1"/>
  <c r="R215" i="1"/>
  <c r="R207" i="1"/>
  <c r="R199" i="1"/>
  <c r="R191" i="1"/>
  <c r="R183" i="1"/>
  <c r="R377" i="1"/>
  <c r="R300" i="1"/>
  <c r="R292" i="1"/>
  <c r="R284" i="1"/>
  <c r="R276" i="1"/>
  <c r="R268" i="1"/>
  <c r="R260" i="1"/>
  <c r="R252" i="1"/>
  <c r="R244" i="1"/>
  <c r="R236" i="1"/>
  <c r="R417" i="1"/>
  <c r="R353" i="1"/>
  <c r="R305" i="1"/>
  <c r="R297" i="1"/>
  <c r="R289" i="1"/>
  <c r="R281" i="1"/>
  <c r="R273" i="1"/>
  <c r="R265" i="1"/>
  <c r="R257" i="1"/>
  <c r="R249" i="1"/>
  <c r="R241" i="1"/>
  <c r="R233" i="1"/>
  <c r="R225" i="1"/>
  <c r="R217" i="1"/>
  <c r="R209" i="1"/>
  <c r="R201" i="1"/>
  <c r="R193" i="1"/>
  <c r="R393" i="1"/>
  <c r="R329" i="1"/>
  <c r="R302" i="1"/>
  <c r="R294" i="1"/>
  <c r="R286" i="1"/>
  <c r="R278" i="1"/>
  <c r="R270" i="1"/>
  <c r="R262" i="1"/>
  <c r="R254" i="1"/>
  <c r="R246" i="1"/>
  <c r="R238" i="1"/>
  <c r="R230" i="1"/>
  <c r="R222" i="1"/>
  <c r="R214" i="1"/>
  <c r="R206" i="1"/>
  <c r="R198" i="1"/>
  <c r="R190" i="1"/>
  <c r="R280" i="1"/>
  <c r="R248" i="1"/>
  <c r="R228" i="1"/>
  <c r="R212" i="1"/>
  <c r="R196" i="1"/>
  <c r="R182" i="1"/>
  <c r="R174" i="1"/>
  <c r="R166" i="1"/>
  <c r="R158" i="1"/>
  <c r="R150" i="1"/>
  <c r="R142" i="1"/>
  <c r="R134" i="1"/>
  <c r="R126" i="1"/>
  <c r="R118" i="1"/>
  <c r="R110" i="1"/>
  <c r="R102" i="1"/>
  <c r="R94" i="1"/>
  <c r="R283" i="1"/>
  <c r="R251" i="1"/>
  <c r="R227" i="1"/>
  <c r="R211" i="1"/>
  <c r="R195" i="1"/>
  <c r="R179" i="1"/>
  <c r="R171" i="1"/>
  <c r="R163" i="1"/>
  <c r="R155" i="1"/>
  <c r="R147" i="1"/>
  <c r="R139" i="1"/>
  <c r="R131" i="1"/>
  <c r="R123" i="1"/>
  <c r="R115" i="1"/>
  <c r="R107" i="1"/>
  <c r="R99" i="1"/>
  <c r="R91" i="1"/>
  <c r="R83" i="1"/>
  <c r="R288" i="1"/>
  <c r="R256" i="1"/>
  <c r="R216" i="1"/>
  <c r="R200" i="1"/>
  <c r="R184" i="1"/>
  <c r="R176" i="1"/>
  <c r="R168" i="1"/>
  <c r="R160" i="1"/>
  <c r="R152" i="1"/>
  <c r="R144" i="1"/>
  <c r="R136" i="1"/>
  <c r="R128" i="1"/>
  <c r="R120" i="1"/>
  <c r="R112" i="1"/>
  <c r="R104" i="1"/>
  <c r="R96" i="1"/>
  <c r="R88" i="1"/>
  <c r="R80" i="1"/>
  <c r="R291" i="1"/>
  <c r="R259" i="1"/>
  <c r="R226" i="1"/>
  <c r="R210" i="1"/>
  <c r="R194" i="1"/>
  <c r="R185" i="1"/>
  <c r="R181" i="1"/>
  <c r="R173" i="1"/>
  <c r="R165" i="1"/>
  <c r="R157" i="1"/>
  <c r="R149" i="1"/>
  <c r="R141" i="1"/>
  <c r="R133" i="1"/>
  <c r="R125" i="1"/>
  <c r="R117" i="1"/>
  <c r="R109" i="1"/>
  <c r="R101" i="1"/>
  <c r="R93" i="1"/>
  <c r="R85" i="1"/>
  <c r="R345" i="1"/>
  <c r="R296" i="1"/>
  <c r="R264" i="1"/>
  <c r="R220" i="1"/>
  <c r="R204" i="1"/>
  <c r="R188" i="1"/>
  <c r="R178" i="1"/>
  <c r="R170" i="1"/>
  <c r="R162" i="1"/>
  <c r="R154" i="1"/>
  <c r="R146" i="1"/>
  <c r="R138" i="1"/>
  <c r="R130" i="1"/>
  <c r="R122" i="1"/>
  <c r="R114" i="1"/>
  <c r="R106" i="1"/>
  <c r="R98" i="1"/>
  <c r="R90" i="1"/>
  <c r="R369" i="1"/>
  <c r="R299" i="1"/>
  <c r="R267" i="1"/>
  <c r="R235" i="1"/>
  <c r="R219" i="1"/>
  <c r="R203" i="1"/>
  <c r="R186" i="1"/>
  <c r="R175" i="1"/>
  <c r="R167" i="1"/>
  <c r="R159" i="1"/>
  <c r="R151" i="1"/>
  <c r="R143" i="1"/>
  <c r="R135" i="1"/>
  <c r="R127" i="1"/>
  <c r="R119" i="1"/>
  <c r="R111" i="1"/>
  <c r="R103" i="1"/>
  <c r="R95" i="1"/>
  <c r="R87" i="1"/>
  <c r="R569" i="1"/>
  <c r="R409" i="1"/>
  <c r="R308" i="1"/>
  <c r="R304" i="1"/>
  <c r="R272" i="1"/>
  <c r="R240" i="1"/>
  <c r="R224" i="1"/>
  <c r="R208" i="1"/>
  <c r="R192" i="1"/>
  <c r="R180" i="1"/>
  <c r="R172" i="1"/>
  <c r="R164" i="1"/>
  <c r="R156" i="1"/>
  <c r="R148" i="1"/>
  <c r="R140" i="1"/>
  <c r="R132" i="1"/>
  <c r="R124" i="1"/>
  <c r="R116" i="1"/>
  <c r="R108" i="1"/>
  <c r="R100" i="1"/>
  <c r="R92" i="1"/>
  <c r="R84" i="1"/>
  <c r="K9" i="1"/>
  <c r="S9" i="1"/>
  <c r="H10" i="1"/>
  <c r="P10" i="1"/>
  <c r="X10" i="1"/>
  <c r="J12" i="1"/>
  <c r="R12" i="1"/>
  <c r="R1506" i="1" s="1"/>
  <c r="G13" i="1"/>
  <c r="O13" i="1"/>
  <c r="W13" i="1"/>
  <c r="K17" i="1"/>
  <c r="S17" i="1"/>
  <c r="H18" i="1"/>
  <c r="P18" i="1"/>
  <c r="X18" i="1"/>
  <c r="J20" i="1"/>
  <c r="R20" i="1"/>
  <c r="G21" i="1"/>
  <c r="O21" i="1"/>
  <c r="W21" i="1"/>
  <c r="K25" i="1"/>
  <c r="S25" i="1"/>
  <c r="H26" i="1"/>
  <c r="P26" i="1"/>
  <c r="X26" i="1"/>
  <c r="J28" i="1"/>
  <c r="R28" i="1"/>
  <c r="G29" i="1"/>
  <c r="O29" i="1"/>
  <c r="W29" i="1"/>
  <c r="K33" i="1"/>
  <c r="S33" i="1"/>
  <c r="H34" i="1"/>
  <c r="P34" i="1"/>
  <c r="X34" i="1"/>
  <c r="J36" i="1"/>
  <c r="R36" i="1"/>
  <c r="G37" i="1"/>
  <c r="O37" i="1"/>
  <c r="W37" i="1"/>
  <c r="K41" i="1"/>
  <c r="S41" i="1"/>
  <c r="H42" i="1"/>
  <c r="P42" i="1"/>
  <c r="X42" i="1"/>
  <c r="J44" i="1"/>
  <c r="R44" i="1"/>
  <c r="G45" i="1"/>
  <c r="O45" i="1"/>
  <c r="W45" i="1"/>
  <c r="K49" i="1"/>
  <c r="S49" i="1"/>
  <c r="H50" i="1"/>
  <c r="P50" i="1"/>
  <c r="X50" i="1"/>
  <c r="J52" i="1"/>
  <c r="R52" i="1"/>
  <c r="G53" i="1"/>
  <c r="O53" i="1"/>
  <c r="W53" i="1"/>
  <c r="K57" i="1"/>
  <c r="S57" i="1"/>
  <c r="H58" i="1"/>
  <c r="P58" i="1"/>
  <c r="X58" i="1"/>
  <c r="J60" i="1"/>
  <c r="R60" i="1"/>
  <c r="G61" i="1"/>
  <c r="O61" i="1"/>
  <c r="W61" i="1"/>
  <c r="N64" i="1"/>
  <c r="V64" i="1"/>
  <c r="K65" i="1"/>
  <c r="S65" i="1"/>
  <c r="H66" i="1"/>
  <c r="P66" i="1"/>
  <c r="X66" i="1"/>
  <c r="J68" i="1"/>
  <c r="R68" i="1"/>
  <c r="G69" i="1"/>
  <c r="O69" i="1"/>
  <c r="W69" i="1"/>
  <c r="N72" i="1"/>
  <c r="V72" i="1"/>
  <c r="K73" i="1"/>
  <c r="S73" i="1"/>
  <c r="H74" i="1"/>
  <c r="P74" i="1"/>
  <c r="X74" i="1"/>
  <c r="J76" i="1"/>
  <c r="R76" i="1"/>
  <c r="G77" i="1"/>
  <c r="Q77" i="1"/>
  <c r="J78" i="1"/>
  <c r="K79" i="1"/>
  <c r="G80" i="1"/>
  <c r="I81" i="1"/>
  <c r="J82" i="1"/>
  <c r="P84" i="1"/>
  <c r="Q85" i="1"/>
  <c r="S86" i="1"/>
  <c r="W87" i="1"/>
  <c r="J89" i="1"/>
  <c r="Q92" i="1"/>
  <c r="X95" i="1"/>
  <c r="S102" i="1"/>
  <c r="G106" i="1"/>
  <c r="N109" i="1"/>
  <c r="U112" i="1"/>
  <c r="I116" i="1"/>
  <c r="P119" i="1"/>
  <c r="W122" i="1"/>
  <c r="K126" i="1"/>
  <c r="R129" i="1"/>
  <c r="Y132" i="1"/>
  <c r="M136" i="1"/>
  <c r="H143" i="1"/>
  <c r="O146" i="1"/>
  <c r="V149" i="1"/>
  <c r="J153" i="1"/>
  <c r="Q156" i="1"/>
  <c r="X159" i="1"/>
  <c r="S166" i="1"/>
  <c r="G170" i="1"/>
  <c r="N173" i="1"/>
  <c r="U176" i="1"/>
  <c r="I180" i="1"/>
  <c r="G195" i="1"/>
  <c r="U201" i="1"/>
  <c r="P208" i="1"/>
  <c r="Y221" i="1"/>
  <c r="Q238" i="1"/>
  <c r="G252" i="1"/>
  <c r="P265" i="1"/>
  <c r="Y278" i="1"/>
  <c r="O292" i="1"/>
  <c r="X305" i="1"/>
  <c r="J393" i="1"/>
  <c r="K1501" i="1"/>
  <c r="K1493" i="1"/>
  <c r="K1485" i="1"/>
  <c r="K1498" i="1"/>
  <c r="K1490" i="1"/>
  <c r="K1482" i="1"/>
  <c r="K1503" i="1"/>
  <c r="K1495" i="1"/>
  <c r="K1487" i="1"/>
  <c r="K1500" i="1"/>
  <c r="K1492" i="1"/>
  <c r="K1484" i="1"/>
  <c r="K1505" i="1"/>
  <c r="K1497" i="1"/>
  <c r="K1489" i="1"/>
  <c r="K1481" i="1"/>
  <c r="K1499" i="1"/>
  <c r="K1491" i="1"/>
  <c r="K1483" i="1"/>
  <c r="K1502" i="1"/>
  <c r="K1478" i="1"/>
  <c r="K1470" i="1"/>
  <c r="K1475" i="1"/>
  <c r="K1467" i="1"/>
  <c r="K1459" i="1"/>
  <c r="K1488" i="1"/>
  <c r="K1480" i="1"/>
  <c r="K1486" i="1"/>
  <c r="K1477" i="1"/>
  <c r="K1469" i="1"/>
  <c r="K1494" i="1"/>
  <c r="K1479" i="1"/>
  <c r="K1471" i="1"/>
  <c r="K1463" i="1"/>
  <c r="K1455" i="1"/>
  <c r="K1476" i="1"/>
  <c r="K1460" i="1"/>
  <c r="K1456" i="1"/>
  <c r="K1450" i="1"/>
  <c r="K1442" i="1"/>
  <c r="K1464" i="1"/>
  <c r="K1461" i="1"/>
  <c r="K1447" i="1"/>
  <c r="K1474" i="1"/>
  <c r="K1466" i="1"/>
  <c r="K1457" i="1"/>
  <c r="K1504" i="1"/>
  <c r="K1468" i="1"/>
  <c r="K1462" i="1"/>
  <c r="K1449" i="1"/>
  <c r="K1441" i="1"/>
  <c r="K1472" i="1"/>
  <c r="K1454" i="1"/>
  <c r="K1451" i="1"/>
  <c r="K1443" i="1"/>
  <c r="K1465" i="1"/>
  <c r="K1496" i="1"/>
  <c r="K1448" i="1"/>
  <c r="K1440" i="1"/>
  <c r="K1429" i="1"/>
  <c r="K1421" i="1"/>
  <c r="K1453" i="1"/>
  <c r="K1444" i="1"/>
  <c r="K1434" i="1"/>
  <c r="K1426" i="1"/>
  <c r="K1418" i="1"/>
  <c r="K1452" i="1"/>
  <c r="K1431" i="1"/>
  <c r="K1423" i="1"/>
  <c r="K1473" i="1"/>
  <c r="K1458" i="1"/>
  <c r="K1446" i="1"/>
  <c r="K1437" i="1"/>
  <c r="K1436" i="1"/>
  <c r="K1428" i="1"/>
  <c r="K1420" i="1"/>
  <c r="K1433" i="1"/>
  <c r="K1425" i="1"/>
  <c r="K1427" i="1"/>
  <c r="K1412" i="1"/>
  <c r="K1404" i="1"/>
  <c r="K1396" i="1"/>
  <c r="K1409" i="1"/>
  <c r="K1401" i="1"/>
  <c r="K1430" i="1"/>
  <c r="K1414" i="1"/>
  <c r="K1406" i="1"/>
  <c r="K1398" i="1"/>
  <c r="K1445" i="1"/>
  <c r="K1422" i="1"/>
  <c r="K1411" i="1"/>
  <c r="K1403" i="1"/>
  <c r="K1395" i="1"/>
  <c r="K1438" i="1"/>
  <c r="K1415" i="1"/>
  <c r="K1408" i="1"/>
  <c r="K1400" i="1"/>
  <c r="K1410" i="1"/>
  <c r="K1387" i="1"/>
  <c r="K1379" i="1"/>
  <c r="K1371" i="1"/>
  <c r="K1419" i="1"/>
  <c r="K1416" i="1"/>
  <c r="K1402" i="1"/>
  <c r="K1392" i="1"/>
  <c r="K1384" i="1"/>
  <c r="K1376" i="1"/>
  <c r="K1413" i="1"/>
  <c r="K1389" i="1"/>
  <c r="K1381" i="1"/>
  <c r="K1373" i="1"/>
  <c r="K1424" i="1"/>
  <c r="K1405" i="1"/>
  <c r="K1386" i="1"/>
  <c r="K1378" i="1"/>
  <c r="K1417" i="1"/>
  <c r="K1397" i="1"/>
  <c r="K1391" i="1"/>
  <c r="K1383" i="1"/>
  <c r="K1375" i="1"/>
  <c r="K1439" i="1"/>
  <c r="K1368" i="1"/>
  <c r="K1360" i="1"/>
  <c r="K1352" i="1"/>
  <c r="K1344" i="1"/>
  <c r="K1336" i="1"/>
  <c r="K1328" i="1"/>
  <c r="K1320" i="1"/>
  <c r="K1382" i="1"/>
  <c r="K1370" i="1"/>
  <c r="K1362" i="1"/>
  <c r="K1354" i="1"/>
  <c r="K1346" i="1"/>
  <c r="K1338" i="1"/>
  <c r="K1330" i="1"/>
  <c r="K1322" i="1"/>
  <c r="K1314" i="1"/>
  <c r="K1393" i="1"/>
  <c r="K1374" i="1"/>
  <c r="K1367" i="1"/>
  <c r="K1359" i="1"/>
  <c r="K1351" i="1"/>
  <c r="K1343" i="1"/>
  <c r="K1335" i="1"/>
  <c r="K1327" i="1"/>
  <c r="K1399" i="1"/>
  <c r="K1353" i="1"/>
  <c r="K1349" i="1"/>
  <c r="K1347" i="1"/>
  <c r="K1394" i="1"/>
  <c r="K1361" i="1"/>
  <c r="K1357" i="1"/>
  <c r="K1355" i="1"/>
  <c r="K1332" i="1"/>
  <c r="K1326" i="1"/>
  <c r="K1321" i="1"/>
  <c r="K1309" i="1"/>
  <c r="K1301" i="1"/>
  <c r="K1293" i="1"/>
  <c r="K1285" i="1"/>
  <c r="K1407" i="1"/>
  <c r="K1390" i="1"/>
  <c r="K1388" i="1"/>
  <c r="K1369" i="1"/>
  <c r="K1365" i="1"/>
  <c r="K1363" i="1"/>
  <c r="K1340" i="1"/>
  <c r="K1435" i="1"/>
  <c r="K1377" i="1"/>
  <c r="K1372" i="1"/>
  <c r="K1348" i="1"/>
  <c r="K1342" i="1"/>
  <c r="K1311" i="1"/>
  <c r="K1303" i="1"/>
  <c r="K1295" i="1"/>
  <c r="K1356" i="1"/>
  <c r="K1350" i="1"/>
  <c r="K1318" i="1"/>
  <c r="K1432" i="1"/>
  <c r="K1385" i="1"/>
  <c r="K1380" i="1"/>
  <c r="K1339" i="1"/>
  <c r="K1331" i="1"/>
  <c r="K1304" i="1"/>
  <c r="K1300" i="1"/>
  <c r="K1275" i="1"/>
  <c r="K1267" i="1"/>
  <c r="K1259" i="1"/>
  <c r="K1251" i="1"/>
  <c r="K1243" i="1"/>
  <c r="K1358" i="1"/>
  <c r="K1333" i="1"/>
  <c r="K1334" i="1"/>
  <c r="K1316" i="1"/>
  <c r="K1312" i="1"/>
  <c r="K1310" i="1"/>
  <c r="K1296" i="1"/>
  <c r="K1292" i="1"/>
  <c r="K1287" i="1"/>
  <c r="K1277" i="1"/>
  <c r="K1269" i="1"/>
  <c r="K1261" i="1"/>
  <c r="K1253" i="1"/>
  <c r="K1245" i="1"/>
  <c r="K1237" i="1"/>
  <c r="K1337" i="1"/>
  <c r="K1323" i="1"/>
  <c r="K1315" i="1"/>
  <c r="K1306" i="1"/>
  <c r="K1297" i="1"/>
  <c r="K1286" i="1"/>
  <c r="K1274" i="1"/>
  <c r="K1345" i="1"/>
  <c r="K1325" i="1"/>
  <c r="K1324" i="1"/>
  <c r="K1302" i="1"/>
  <c r="K1266" i="1"/>
  <c r="K1252" i="1"/>
  <c r="K1238" i="1"/>
  <c r="K1230" i="1"/>
  <c r="K1222" i="1"/>
  <c r="K1319" i="1"/>
  <c r="K1294" i="1"/>
  <c r="K1283" i="1"/>
  <c r="K1276" i="1"/>
  <c r="K1272" i="1"/>
  <c r="K1270" i="1"/>
  <c r="K1257" i="1"/>
  <c r="K1248" i="1"/>
  <c r="K1239" i="1"/>
  <c r="K1235" i="1"/>
  <c r="K1227" i="1"/>
  <c r="K1366" i="1"/>
  <c r="K1329" i="1"/>
  <c r="K1280" i="1"/>
  <c r="K1278" i="1"/>
  <c r="K1262" i="1"/>
  <c r="K1258" i="1"/>
  <c r="K1244" i="1"/>
  <c r="K1232" i="1"/>
  <c r="K1224" i="1"/>
  <c r="K1317" i="1"/>
  <c r="K1305" i="1"/>
  <c r="K1282" i="1"/>
  <c r="K1263" i="1"/>
  <c r="K1249" i="1"/>
  <c r="K1240" i="1"/>
  <c r="K1229" i="1"/>
  <c r="K1364" i="1"/>
  <c r="K1313" i="1"/>
  <c r="K1307" i="1"/>
  <c r="K1298" i="1"/>
  <c r="K1291" i="1"/>
  <c r="K1271" i="1"/>
  <c r="K1268" i="1"/>
  <c r="K1254" i="1"/>
  <c r="K1250" i="1"/>
  <c r="K1234" i="1"/>
  <c r="K1236" i="1"/>
  <c r="K1210" i="1"/>
  <c r="K1202" i="1"/>
  <c r="K1194" i="1"/>
  <c r="K1186" i="1"/>
  <c r="K1178" i="1"/>
  <c r="K1281" i="1"/>
  <c r="K1279" i="1"/>
  <c r="K1264" i="1"/>
  <c r="K1255" i="1"/>
  <c r="K1228" i="1"/>
  <c r="K1223" i="1"/>
  <c r="K1215" i="1"/>
  <c r="K1207" i="1"/>
  <c r="K1199" i="1"/>
  <c r="K1191" i="1"/>
  <c r="K1183" i="1"/>
  <c r="K1289" i="1"/>
  <c r="K1246" i="1"/>
  <c r="K1219" i="1"/>
  <c r="K1218" i="1"/>
  <c r="K1212" i="1"/>
  <c r="K1204" i="1"/>
  <c r="K1196" i="1"/>
  <c r="K1188" i="1"/>
  <c r="K1180" i="1"/>
  <c r="K1341" i="1"/>
  <c r="K1231" i="1"/>
  <c r="K1217" i="1"/>
  <c r="K1209" i="1"/>
  <c r="K1201" i="1"/>
  <c r="K1193" i="1"/>
  <c r="K1185" i="1"/>
  <c r="K1177" i="1"/>
  <c r="K1308" i="1"/>
  <c r="K1273" i="1"/>
  <c r="K1241" i="1"/>
  <c r="K1220" i="1"/>
  <c r="K1214" i="1"/>
  <c r="K1206" i="1"/>
  <c r="K1198" i="1"/>
  <c r="K1190" i="1"/>
  <c r="K1182" i="1"/>
  <c r="K1288" i="1"/>
  <c r="K1290" i="1"/>
  <c r="K1221" i="1"/>
  <c r="K1208" i="1"/>
  <c r="K1189" i="1"/>
  <c r="K1169" i="1"/>
  <c r="K1161" i="1"/>
  <c r="K1153" i="1"/>
  <c r="K1145" i="1"/>
  <c r="K1137" i="1"/>
  <c r="K1299" i="1"/>
  <c r="K1233" i="1"/>
  <c r="K1200" i="1"/>
  <c r="K1181" i="1"/>
  <c r="K1174" i="1"/>
  <c r="K1166" i="1"/>
  <c r="K1158" i="1"/>
  <c r="K1150" i="1"/>
  <c r="K1142" i="1"/>
  <c r="K1134" i="1"/>
  <c r="K1126" i="1"/>
  <c r="K1260" i="1"/>
  <c r="K1211" i="1"/>
  <c r="K1192" i="1"/>
  <c r="K1171" i="1"/>
  <c r="K1163" i="1"/>
  <c r="K1155" i="1"/>
  <c r="K1147" i="1"/>
  <c r="K1139" i="1"/>
  <c r="K1265" i="1"/>
  <c r="K1247" i="1"/>
  <c r="K1225" i="1"/>
  <c r="K1203" i="1"/>
  <c r="K1184" i="1"/>
  <c r="K1168" i="1"/>
  <c r="K1160" i="1"/>
  <c r="K1152" i="1"/>
  <c r="K1144" i="1"/>
  <c r="K1136" i="1"/>
  <c r="K1128" i="1"/>
  <c r="K1195" i="1"/>
  <c r="K1176" i="1"/>
  <c r="K1173" i="1"/>
  <c r="K1165" i="1"/>
  <c r="K1157" i="1"/>
  <c r="K1149" i="1"/>
  <c r="K1141" i="1"/>
  <c r="K1284" i="1"/>
  <c r="K1242" i="1"/>
  <c r="K1213" i="1"/>
  <c r="K1187" i="1"/>
  <c r="K1170" i="1"/>
  <c r="K1162" i="1"/>
  <c r="K1154" i="1"/>
  <c r="K1146" i="1"/>
  <c r="K1138" i="1"/>
  <c r="K1226" i="1"/>
  <c r="K1205" i="1"/>
  <c r="K1179" i="1"/>
  <c r="K1175" i="1"/>
  <c r="K1167" i="1"/>
  <c r="K1159" i="1"/>
  <c r="K1151" i="1"/>
  <c r="K1143" i="1"/>
  <c r="K1135" i="1"/>
  <c r="K1172" i="1"/>
  <c r="K1117" i="1"/>
  <c r="K1109" i="1"/>
  <c r="K1101" i="1"/>
  <c r="K1148" i="1"/>
  <c r="K1122" i="1"/>
  <c r="K1114" i="1"/>
  <c r="K1106" i="1"/>
  <c r="K1130" i="1"/>
  <c r="K1119" i="1"/>
  <c r="K1111" i="1"/>
  <c r="K1216" i="1"/>
  <c r="K1164" i="1"/>
  <c r="K1127" i="1"/>
  <c r="K1116" i="1"/>
  <c r="K1108" i="1"/>
  <c r="K1100" i="1"/>
  <c r="K1132" i="1"/>
  <c r="K1118" i="1"/>
  <c r="K1110" i="1"/>
  <c r="K1156" i="1"/>
  <c r="K1124" i="1"/>
  <c r="K1123" i="1"/>
  <c r="K1115" i="1"/>
  <c r="K1107" i="1"/>
  <c r="K1125" i="1"/>
  <c r="K1105" i="1"/>
  <c r="K1093" i="1"/>
  <c r="K1085" i="1"/>
  <c r="K1077" i="1"/>
  <c r="K1069" i="1"/>
  <c r="K1061" i="1"/>
  <c r="K1053" i="1"/>
  <c r="K1045" i="1"/>
  <c r="K1121" i="1"/>
  <c r="K1103" i="1"/>
  <c r="K1098" i="1"/>
  <c r="K1090" i="1"/>
  <c r="K1082" i="1"/>
  <c r="K1074" i="1"/>
  <c r="K1066" i="1"/>
  <c r="K1058" i="1"/>
  <c r="K1050" i="1"/>
  <c r="K1042" i="1"/>
  <c r="K1129" i="1"/>
  <c r="K1095" i="1"/>
  <c r="K1087" i="1"/>
  <c r="K1079" i="1"/>
  <c r="K1071" i="1"/>
  <c r="K1063" i="1"/>
  <c r="K1055" i="1"/>
  <c r="K1047" i="1"/>
  <c r="K1092" i="1"/>
  <c r="K1084" i="1"/>
  <c r="K1076" i="1"/>
  <c r="K1068" i="1"/>
  <c r="K1060" i="1"/>
  <c r="K1052" i="1"/>
  <c r="K1044" i="1"/>
  <c r="K1131" i="1"/>
  <c r="K1112" i="1"/>
  <c r="K1104" i="1"/>
  <c r="K1097" i="1"/>
  <c r="K1089" i="1"/>
  <c r="K1081" i="1"/>
  <c r="K1073" i="1"/>
  <c r="K1065" i="1"/>
  <c r="K1057" i="1"/>
  <c r="K1049" i="1"/>
  <c r="K1197" i="1"/>
  <c r="K1094" i="1"/>
  <c r="K1086" i="1"/>
  <c r="K1078" i="1"/>
  <c r="K1070" i="1"/>
  <c r="K1062" i="1"/>
  <c r="K1054" i="1"/>
  <c r="K1046" i="1"/>
  <c r="K1256" i="1"/>
  <c r="K1120" i="1"/>
  <c r="K1099" i="1"/>
  <c r="K1091" i="1"/>
  <c r="K1083" i="1"/>
  <c r="K1075" i="1"/>
  <c r="K1067" i="1"/>
  <c r="K1059" i="1"/>
  <c r="K1051" i="1"/>
  <c r="K1043" i="1"/>
  <c r="K1140" i="1"/>
  <c r="K1133" i="1"/>
  <c r="K1113" i="1"/>
  <c r="K1102" i="1"/>
  <c r="K1096" i="1"/>
  <c r="K1088" i="1"/>
  <c r="K1040" i="1"/>
  <c r="K1032" i="1"/>
  <c r="K1024" i="1"/>
  <c r="K1016" i="1"/>
  <c r="K1008" i="1"/>
  <c r="K1000" i="1"/>
  <c r="K992" i="1"/>
  <c r="K984" i="1"/>
  <c r="K976" i="1"/>
  <c r="K1072" i="1"/>
  <c r="K1037" i="1"/>
  <c r="K1029" i="1"/>
  <c r="K1021" i="1"/>
  <c r="K1013" i="1"/>
  <c r="K1005" i="1"/>
  <c r="K997" i="1"/>
  <c r="K989" i="1"/>
  <c r="K981" i="1"/>
  <c r="K1048" i="1"/>
  <c r="K1034" i="1"/>
  <c r="K1026" i="1"/>
  <c r="K1018" i="1"/>
  <c r="K1010" i="1"/>
  <c r="K1002" i="1"/>
  <c r="K994" i="1"/>
  <c r="K986" i="1"/>
  <c r="K978" i="1"/>
  <c r="K1039" i="1"/>
  <c r="K1031" i="1"/>
  <c r="K1023" i="1"/>
  <c r="K1015" i="1"/>
  <c r="K1007" i="1"/>
  <c r="K999" i="1"/>
  <c r="K991" i="1"/>
  <c r="K983" i="1"/>
  <c r="K975" i="1"/>
  <c r="K1064" i="1"/>
  <c r="K1036" i="1"/>
  <c r="K1028" i="1"/>
  <c r="K1020" i="1"/>
  <c r="K1012" i="1"/>
  <c r="K1004" i="1"/>
  <c r="K996" i="1"/>
  <c r="K988" i="1"/>
  <c r="K980" i="1"/>
  <c r="K1033" i="1"/>
  <c r="K1025" i="1"/>
  <c r="K1017" i="1"/>
  <c r="K1009" i="1"/>
  <c r="K1001" i="1"/>
  <c r="K993" i="1"/>
  <c r="K985" i="1"/>
  <c r="K977" i="1"/>
  <c r="K1080" i="1"/>
  <c r="K1041" i="1"/>
  <c r="K1038" i="1"/>
  <c r="K1030" i="1"/>
  <c r="K1022" i="1"/>
  <c r="K1014" i="1"/>
  <c r="K1006" i="1"/>
  <c r="K998" i="1"/>
  <c r="K990" i="1"/>
  <c r="K982" i="1"/>
  <c r="K995" i="1"/>
  <c r="K967" i="1"/>
  <c r="K959" i="1"/>
  <c r="K951" i="1"/>
  <c r="K943" i="1"/>
  <c r="K935" i="1"/>
  <c r="K927" i="1"/>
  <c r="K919" i="1"/>
  <c r="K911" i="1"/>
  <c r="K903" i="1"/>
  <c r="K895" i="1"/>
  <c r="K887" i="1"/>
  <c r="K879" i="1"/>
  <c r="K871" i="1"/>
  <c r="K863" i="1"/>
  <c r="K855" i="1"/>
  <c r="K1035" i="1"/>
  <c r="K972" i="1"/>
  <c r="K964" i="1"/>
  <c r="K956" i="1"/>
  <c r="K948" i="1"/>
  <c r="K940" i="1"/>
  <c r="K932" i="1"/>
  <c r="K924" i="1"/>
  <c r="K916" i="1"/>
  <c r="K908" i="1"/>
  <c r="K900" i="1"/>
  <c r="K892" i="1"/>
  <c r="K884" i="1"/>
  <c r="K876" i="1"/>
  <c r="K868" i="1"/>
  <c r="K860" i="1"/>
  <c r="K852" i="1"/>
  <c r="K844" i="1"/>
  <c r="K1011" i="1"/>
  <c r="K969" i="1"/>
  <c r="K961" i="1"/>
  <c r="K953" i="1"/>
  <c r="K945" i="1"/>
  <c r="K937" i="1"/>
  <c r="K929" i="1"/>
  <c r="K921" i="1"/>
  <c r="K913" i="1"/>
  <c r="K905" i="1"/>
  <c r="K897" i="1"/>
  <c r="K889" i="1"/>
  <c r="K881" i="1"/>
  <c r="K873" i="1"/>
  <c r="K865" i="1"/>
  <c r="K857" i="1"/>
  <c r="K849" i="1"/>
  <c r="K841" i="1"/>
  <c r="K987" i="1"/>
  <c r="K974" i="1"/>
  <c r="K966" i="1"/>
  <c r="K958" i="1"/>
  <c r="K950" i="1"/>
  <c r="K942" i="1"/>
  <c r="K934" i="1"/>
  <c r="K926" i="1"/>
  <c r="K918" i="1"/>
  <c r="K910" i="1"/>
  <c r="K902" i="1"/>
  <c r="K894" i="1"/>
  <c r="K886" i="1"/>
  <c r="K878" i="1"/>
  <c r="K870" i="1"/>
  <c r="K862" i="1"/>
  <c r="K854" i="1"/>
  <c r="K846" i="1"/>
  <c r="K1027" i="1"/>
  <c r="K971" i="1"/>
  <c r="K963" i="1"/>
  <c r="K955" i="1"/>
  <c r="K947" i="1"/>
  <c r="K939" i="1"/>
  <c r="K931" i="1"/>
  <c r="K923" i="1"/>
  <c r="K915" i="1"/>
  <c r="K907" i="1"/>
  <c r="K899" i="1"/>
  <c r="K891" i="1"/>
  <c r="K883" i="1"/>
  <c r="K875" i="1"/>
  <c r="K867" i="1"/>
  <c r="K859" i="1"/>
  <c r="K1003" i="1"/>
  <c r="K968" i="1"/>
  <c r="K960" i="1"/>
  <c r="K952" i="1"/>
  <c r="K944" i="1"/>
  <c r="K936" i="1"/>
  <c r="K928" i="1"/>
  <c r="K920" i="1"/>
  <c r="K912" i="1"/>
  <c r="K904" i="1"/>
  <c r="K896" i="1"/>
  <c r="K888" i="1"/>
  <c r="K880" i="1"/>
  <c r="K872" i="1"/>
  <c r="K864" i="1"/>
  <c r="K856" i="1"/>
  <c r="K848" i="1"/>
  <c r="K1056" i="1"/>
  <c r="K979" i="1"/>
  <c r="K973" i="1"/>
  <c r="K965" i="1"/>
  <c r="K957" i="1"/>
  <c r="K949" i="1"/>
  <c r="K941" i="1"/>
  <c r="K933" i="1"/>
  <c r="K925" i="1"/>
  <c r="K917" i="1"/>
  <c r="K909" i="1"/>
  <c r="K901" i="1"/>
  <c r="K893" i="1"/>
  <c r="K885" i="1"/>
  <c r="K877" i="1"/>
  <c r="K869" i="1"/>
  <c r="K861" i="1"/>
  <c r="K853" i="1"/>
  <c r="K845" i="1"/>
  <c r="K962" i="1"/>
  <c r="K898" i="1"/>
  <c r="K851" i="1"/>
  <c r="K847" i="1"/>
  <c r="K834" i="1"/>
  <c r="K826" i="1"/>
  <c r="K818" i="1"/>
  <c r="K810" i="1"/>
  <c r="K802" i="1"/>
  <c r="K794" i="1"/>
  <c r="K786" i="1"/>
  <c r="K778" i="1"/>
  <c r="K770" i="1"/>
  <c r="K762" i="1"/>
  <c r="K754" i="1"/>
  <c r="K746" i="1"/>
  <c r="K738" i="1"/>
  <c r="K730" i="1"/>
  <c r="K722" i="1"/>
  <c r="K938" i="1"/>
  <c r="K874" i="1"/>
  <c r="K839" i="1"/>
  <c r="K831" i="1"/>
  <c r="K823" i="1"/>
  <c r="K815" i="1"/>
  <c r="K807" i="1"/>
  <c r="K799" i="1"/>
  <c r="K791" i="1"/>
  <c r="K783" i="1"/>
  <c r="K775" i="1"/>
  <c r="K767" i="1"/>
  <c r="K759" i="1"/>
  <c r="K751" i="1"/>
  <c r="K743" i="1"/>
  <c r="K735" i="1"/>
  <c r="K727" i="1"/>
  <c r="K719" i="1"/>
  <c r="K914" i="1"/>
  <c r="K836" i="1"/>
  <c r="K828" i="1"/>
  <c r="K820" i="1"/>
  <c r="K812" i="1"/>
  <c r="K804" i="1"/>
  <c r="K796" i="1"/>
  <c r="K788" i="1"/>
  <c r="K780" i="1"/>
  <c r="K772" i="1"/>
  <c r="K764" i="1"/>
  <c r="K756" i="1"/>
  <c r="K748" i="1"/>
  <c r="K740" i="1"/>
  <c r="K732" i="1"/>
  <c r="K724" i="1"/>
  <c r="K954" i="1"/>
  <c r="K890" i="1"/>
  <c r="K842" i="1"/>
  <c r="K833" i="1"/>
  <c r="K825" i="1"/>
  <c r="K817" i="1"/>
  <c r="K809" i="1"/>
  <c r="K801" i="1"/>
  <c r="K793" i="1"/>
  <c r="K785" i="1"/>
  <c r="K777" i="1"/>
  <c r="K769" i="1"/>
  <c r="K761" i="1"/>
  <c r="K753" i="1"/>
  <c r="K745" i="1"/>
  <c r="K737" i="1"/>
  <c r="K930" i="1"/>
  <c r="K866" i="1"/>
  <c r="K843" i="1"/>
  <c r="K838" i="1"/>
  <c r="K830" i="1"/>
  <c r="K822" i="1"/>
  <c r="K814" i="1"/>
  <c r="K806" i="1"/>
  <c r="K798" i="1"/>
  <c r="K790" i="1"/>
  <c r="K782" i="1"/>
  <c r="K774" i="1"/>
  <c r="K766" i="1"/>
  <c r="K758" i="1"/>
  <c r="K750" i="1"/>
  <c r="K742" i="1"/>
  <c r="K734" i="1"/>
  <c r="K726" i="1"/>
  <c r="K1019" i="1"/>
  <c r="K970" i="1"/>
  <c r="K906" i="1"/>
  <c r="K850" i="1"/>
  <c r="K835" i="1"/>
  <c r="K827" i="1"/>
  <c r="K819" i="1"/>
  <c r="K811" i="1"/>
  <c r="K803" i="1"/>
  <c r="K795" i="1"/>
  <c r="K787" i="1"/>
  <c r="K779" i="1"/>
  <c r="K771" i="1"/>
  <c r="K763" i="1"/>
  <c r="K755" i="1"/>
  <c r="K747" i="1"/>
  <c r="K739" i="1"/>
  <c r="K731" i="1"/>
  <c r="K723" i="1"/>
  <c r="K946" i="1"/>
  <c r="K882" i="1"/>
  <c r="K840" i="1"/>
  <c r="K832" i="1"/>
  <c r="K824" i="1"/>
  <c r="K816" i="1"/>
  <c r="K808" i="1"/>
  <c r="K800" i="1"/>
  <c r="K792" i="1"/>
  <c r="K784" i="1"/>
  <c r="K776" i="1"/>
  <c r="K768" i="1"/>
  <c r="K760" i="1"/>
  <c r="K752" i="1"/>
  <c r="K744" i="1"/>
  <c r="K736" i="1"/>
  <c r="K728" i="1"/>
  <c r="K720" i="1"/>
  <c r="K789" i="1"/>
  <c r="K710" i="1"/>
  <c r="K702" i="1"/>
  <c r="K694" i="1"/>
  <c r="K686" i="1"/>
  <c r="K678" i="1"/>
  <c r="K670" i="1"/>
  <c r="K662" i="1"/>
  <c r="K654" i="1"/>
  <c r="K829" i="1"/>
  <c r="K765" i="1"/>
  <c r="K729" i="1"/>
  <c r="K715" i="1"/>
  <c r="K707" i="1"/>
  <c r="K699" i="1"/>
  <c r="K691" i="1"/>
  <c r="K683" i="1"/>
  <c r="K675" i="1"/>
  <c r="K667" i="1"/>
  <c r="K659" i="1"/>
  <c r="K651" i="1"/>
  <c r="K643" i="1"/>
  <c r="K635" i="1"/>
  <c r="K627" i="1"/>
  <c r="K619" i="1"/>
  <c r="K611" i="1"/>
  <c r="K603" i="1"/>
  <c r="K858" i="1"/>
  <c r="K805" i="1"/>
  <c r="K741" i="1"/>
  <c r="K721" i="1"/>
  <c r="K718" i="1"/>
  <c r="K712" i="1"/>
  <c r="K704" i="1"/>
  <c r="K696" i="1"/>
  <c r="K688" i="1"/>
  <c r="K680" i="1"/>
  <c r="K672" i="1"/>
  <c r="K664" i="1"/>
  <c r="K656" i="1"/>
  <c r="K648" i="1"/>
  <c r="K640" i="1"/>
  <c r="K632" i="1"/>
  <c r="K624" i="1"/>
  <c r="K616" i="1"/>
  <c r="K608" i="1"/>
  <c r="K600" i="1"/>
  <c r="K781" i="1"/>
  <c r="K717" i="1"/>
  <c r="K709" i="1"/>
  <c r="K701" i="1"/>
  <c r="K693" i="1"/>
  <c r="K685" i="1"/>
  <c r="K677" i="1"/>
  <c r="K669" i="1"/>
  <c r="K661" i="1"/>
  <c r="K653" i="1"/>
  <c r="K645" i="1"/>
  <c r="K821" i="1"/>
  <c r="K757" i="1"/>
  <c r="K714" i="1"/>
  <c r="K706" i="1"/>
  <c r="K698" i="1"/>
  <c r="K690" i="1"/>
  <c r="K682" i="1"/>
  <c r="K674" i="1"/>
  <c r="K666" i="1"/>
  <c r="K658" i="1"/>
  <c r="K650" i="1"/>
  <c r="K642" i="1"/>
  <c r="K634" i="1"/>
  <c r="K626" i="1"/>
  <c r="K618" i="1"/>
  <c r="K797" i="1"/>
  <c r="K733" i="1"/>
  <c r="K725" i="1"/>
  <c r="K711" i="1"/>
  <c r="K703" i="1"/>
  <c r="K695" i="1"/>
  <c r="K687" i="1"/>
  <c r="K679" i="1"/>
  <c r="K671" i="1"/>
  <c r="K663" i="1"/>
  <c r="K655" i="1"/>
  <c r="K647" i="1"/>
  <c r="K639" i="1"/>
  <c r="K631" i="1"/>
  <c r="K623" i="1"/>
  <c r="K615" i="1"/>
  <c r="K607" i="1"/>
  <c r="K837" i="1"/>
  <c r="K773" i="1"/>
  <c r="K716" i="1"/>
  <c r="K708" i="1"/>
  <c r="K700" i="1"/>
  <c r="K692" i="1"/>
  <c r="K684" i="1"/>
  <c r="K676" i="1"/>
  <c r="K668" i="1"/>
  <c r="K660" i="1"/>
  <c r="K652" i="1"/>
  <c r="K644" i="1"/>
  <c r="K636" i="1"/>
  <c r="K628" i="1"/>
  <c r="K620" i="1"/>
  <c r="K612" i="1"/>
  <c r="K604" i="1"/>
  <c r="K596" i="1"/>
  <c r="K697" i="1"/>
  <c r="K638" i="1"/>
  <c r="K629" i="1"/>
  <c r="K610" i="1"/>
  <c r="K595" i="1"/>
  <c r="K587" i="1"/>
  <c r="K579" i="1"/>
  <c r="K571" i="1"/>
  <c r="K563" i="1"/>
  <c r="K555" i="1"/>
  <c r="K547" i="1"/>
  <c r="K539" i="1"/>
  <c r="K531" i="1"/>
  <c r="K673" i="1"/>
  <c r="K630" i="1"/>
  <c r="K621" i="1"/>
  <c r="K609" i="1"/>
  <c r="K601" i="1"/>
  <c r="K592" i="1"/>
  <c r="K584" i="1"/>
  <c r="K576" i="1"/>
  <c r="K568" i="1"/>
  <c r="K560" i="1"/>
  <c r="K552" i="1"/>
  <c r="K544" i="1"/>
  <c r="K536" i="1"/>
  <c r="K528" i="1"/>
  <c r="K520" i="1"/>
  <c r="K512" i="1"/>
  <c r="K504" i="1"/>
  <c r="K496" i="1"/>
  <c r="K488" i="1"/>
  <c r="K480" i="1"/>
  <c r="K713" i="1"/>
  <c r="K649" i="1"/>
  <c r="K641" i="1"/>
  <c r="K622" i="1"/>
  <c r="K614" i="1"/>
  <c r="K597" i="1"/>
  <c r="K589" i="1"/>
  <c r="K581" i="1"/>
  <c r="K573" i="1"/>
  <c r="K565" i="1"/>
  <c r="K557" i="1"/>
  <c r="K549" i="1"/>
  <c r="K541" i="1"/>
  <c r="K533" i="1"/>
  <c r="K525" i="1"/>
  <c r="K517" i="1"/>
  <c r="K509" i="1"/>
  <c r="K501" i="1"/>
  <c r="K493" i="1"/>
  <c r="K813" i="1"/>
  <c r="K689" i="1"/>
  <c r="K633" i="1"/>
  <c r="K613" i="1"/>
  <c r="K594" i="1"/>
  <c r="K586" i="1"/>
  <c r="K578" i="1"/>
  <c r="K570" i="1"/>
  <c r="K562" i="1"/>
  <c r="K554" i="1"/>
  <c r="K546" i="1"/>
  <c r="K538" i="1"/>
  <c r="K530" i="1"/>
  <c r="K665" i="1"/>
  <c r="K646" i="1"/>
  <c r="K625" i="1"/>
  <c r="K598" i="1"/>
  <c r="K591" i="1"/>
  <c r="K583" i="1"/>
  <c r="K575" i="1"/>
  <c r="K567" i="1"/>
  <c r="K559" i="1"/>
  <c r="K551" i="1"/>
  <c r="K543" i="1"/>
  <c r="K535" i="1"/>
  <c r="K527" i="1"/>
  <c r="K519" i="1"/>
  <c r="K511" i="1"/>
  <c r="K503" i="1"/>
  <c r="K495" i="1"/>
  <c r="K705" i="1"/>
  <c r="K617" i="1"/>
  <c r="K602" i="1"/>
  <c r="K588" i="1"/>
  <c r="K580" i="1"/>
  <c r="K572" i="1"/>
  <c r="K564" i="1"/>
  <c r="K556" i="1"/>
  <c r="K548" i="1"/>
  <c r="K540" i="1"/>
  <c r="K532" i="1"/>
  <c r="K524" i="1"/>
  <c r="K516" i="1"/>
  <c r="K508" i="1"/>
  <c r="K500" i="1"/>
  <c r="K492" i="1"/>
  <c r="K484" i="1"/>
  <c r="K476" i="1"/>
  <c r="K749" i="1"/>
  <c r="K681" i="1"/>
  <c r="K606" i="1"/>
  <c r="K599" i="1"/>
  <c r="K593" i="1"/>
  <c r="K585" i="1"/>
  <c r="K577" i="1"/>
  <c r="K569" i="1"/>
  <c r="K561" i="1"/>
  <c r="K553" i="1"/>
  <c r="K545" i="1"/>
  <c r="K537" i="1"/>
  <c r="K529" i="1"/>
  <c r="K521" i="1"/>
  <c r="K513" i="1"/>
  <c r="K505" i="1"/>
  <c r="K497" i="1"/>
  <c r="K637" i="1"/>
  <c r="K605" i="1"/>
  <c r="K558" i="1"/>
  <c r="K522" i="1"/>
  <c r="K491" i="1"/>
  <c r="K479" i="1"/>
  <c r="K469" i="1"/>
  <c r="K461" i="1"/>
  <c r="K453" i="1"/>
  <c r="K445" i="1"/>
  <c r="K534" i="1"/>
  <c r="K523" i="1"/>
  <c r="K514" i="1"/>
  <c r="K475" i="1"/>
  <c r="K466" i="1"/>
  <c r="K458" i="1"/>
  <c r="K450" i="1"/>
  <c r="K442" i="1"/>
  <c r="K574" i="1"/>
  <c r="K515" i="1"/>
  <c r="K506" i="1"/>
  <c r="K485" i="1"/>
  <c r="K471" i="1"/>
  <c r="K463" i="1"/>
  <c r="K455" i="1"/>
  <c r="K447" i="1"/>
  <c r="K550" i="1"/>
  <c r="K507" i="1"/>
  <c r="K498" i="1"/>
  <c r="K490" i="1"/>
  <c r="K481" i="1"/>
  <c r="K468" i="1"/>
  <c r="K460" i="1"/>
  <c r="K452" i="1"/>
  <c r="K444" i="1"/>
  <c r="K590" i="1"/>
  <c r="K526" i="1"/>
  <c r="K518" i="1"/>
  <c r="K499" i="1"/>
  <c r="K486" i="1"/>
  <c r="K477" i="1"/>
  <c r="K465" i="1"/>
  <c r="K457" i="1"/>
  <c r="K449" i="1"/>
  <c r="K542" i="1"/>
  <c r="K502" i="1"/>
  <c r="K478" i="1"/>
  <c r="K473" i="1"/>
  <c r="K467" i="1"/>
  <c r="K459" i="1"/>
  <c r="K451" i="1"/>
  <c r="K443" i="1"/>
  <c r="K582" i="1"/>
  <c r="K494" i="1"/>
  <c r="K489" i="1"/>
  <c r="K487" i="1"/>
  <c r="K483" i="1"/>
  <c r="K474" i="1"/>
  <c r="K472" i="1"/>
  <c r="K464" i="1"/>
  <c r="K456" i="1"/>
  <c r="K448" i="1"/>
  <c r="K657" i="1"/>
  <c r="K566" i="1"/>
  <c r="K435" i="1"/>
  <c r="K427" i="1"/>
  <c r="K419" i="1"/>
  <c r="K411" i="1"/>
  <c r="K403" i="1"/>
  <c r="K395" i="1"/>
  <c r="K387" i="1"/>
  <c r="K379" i="1"/>
  <c r="K371" i="1"/>
  <c r="K363" i="1"/>
  <c r="K355" i="1"/>
  <c r="K347" i="1"/>
  <c r="K339" i="1"/>
  <c r="K331" i="1"/>
  <c r="K323" i="1"/>
  <c r="K315" i="1"/>
  <c r="K454" i="1"/>
  <c r="K440" i="1"/>
  <c r="K432" i="1"/>
  <c r="K424" i="1"/>
  <c r="K416" i="1"/>
  <c r="K408" i="1"/>
  <c r="K400" i="1"/>
  <c r="K392" i="1"/>
  <c r="K384" i="1"/>
  <c r="K376" i="1"/>
  <c r="K368" i="1"/>
  <c r="K360" i="1"/>
  <c r="K352" i="1"/>
  <c r="K344" i="1"/>
  <c r="K336" i="1"/>
  <c r="K328" i="1"/>
  <c r="K320" i="1"/>
  <c r="K312" i="1"/>
  <c r="K437" i="1"/>
  <c r="K429" i="1"/>
  <c r="K421" i="1"/>
  <c r="K413" i="1"/>
  <c r="K405" i="1"/>
  <c r="K397" i="1"/>
  <c r="K389" i="1"/>
  <c r="K381" i="1"/>
  <c r="K373" i="1"/>
  <c r="K365" i="1"/>
  <c r="K357" i="1"/>
  <c r="K349" i="1"/>
  <c r="K341" i="1"/>
  <c r="K333" i="1"/>
  <c r="K325" i="1"/>
  <c r="K317" i="1"/>
  <c r="K309" i="1"/>
  <c r="K510" i="1"/>
  <c r="K470" i="1"/>
  <c r="K434" i="1"/>
  <c r="K426" i="1"/>
  <c r="K418" i="1"/>
  <c r="K410" i="1"/>
  <c r="K402" i="1"/>
  <c r="K394" i="1"/>
  <c r="K386" i="1"/>
  <c r="K378" i="1"/>
  <c r="K370" i="1"/>
  <c r="K362" i="1"/>
  <c r="K354" i="1"/>
  <c r="K346" i="1"/>
  <c r="K338" i="1"/>
  <c r="K330" i="1"/>
  <c r="K322" i="1"/>
  <c r="K314" i="1"/>
  <c r="K482" i="1"/>
  <c r="K446" i="1"/>
  <c r="K439" i="1"/>
  <c r="K431" i="1"/>
  <c r="K423" i="1"/>
  <c r="K415" i="1"/>
  <c r="K407" i="1"/>
  <c r="K399" i="1"/>
  <c r="K391" i="1"/>
  <c r="K383" i="1"/>
  <c r="K375" i="1"/>
  <c r="K367" i="1"/>
  <c r="K359" i="1"/>
  <c r="K351" i="1"/>
  <c r="K343" i="1"/>
  <c r="K335" i="1"/>
  <c r="K327" i="1"/>
  <c r="K319" i="1"/>
  <c r="K922" i="1"/>
  <c r="K436" i="1"/>
  <c r="K428" i="1"/>
  <c r="K420" i="1"/>
  <c r="K412" i="1"/>
  <c r="K404" i="1"/>
  <c r="K396" i="1"/>
  <c r="K388" i="1"/>
  <c r="K380" i="1"/>
  <c r="K372" i="1"/>
  <c r="K364" i="1"/>
  <c r="K356" i="1"/>
  <c r="K348" i="1"/>
  <c r="K340" i="1"/>
  <c r="K332" i="1"/>
  <c r="K324" i="1"/>
  <c r="K316" i="1"/>
  <c r="K308" i="1"/>
  <c r="K462" i="1"/>
  <c r="K441" i="1"/>
  <c r="K433" i="1"/>
  <c r="K425" i="1"/>
  <c r="K417" i="1"/>
  <c r="K409" i="1"/>
  <c r="K401" i="1"/>
  <c r="K393" i="1"/>
  <c r="K385" i="1"/>
  <c r="K377" i="1"/>
  <c r="K369" i="1"/>
  <c r="K361" i="1"/>
  <c r="K353" i="1"/>
  <c r="K345" i="1"/>
  <c r="K337" i="1"/>
  <c r="K329" i="1"/>
  <c r="K321" i="1"/>
  <c r="K313" i="1"/>
  <c r="K382" i="1"/>
  <c r="K318" i="1"/>
  <c r="K306" i="1"/>
  <c r="K298" i="1"/>
  <c r="K290" i="1"/>
  <c r="K282" i="1"/>
  <c r="K274" i="1"/>
  <c r="K266" i="1"/>
  <c r="K258" i="1"/>
  <c r="K250" i="1"/>
  <c r="K242" i="1"/>
  <c r="K234" i="1"/>
  <c r="K226" i="1"/>
  <c r="K218" i="1"/>
  <c r="K210" i="1"/>
  <c r="K202" i="1"/>
  <c r="K194" i="1"/>
  <c r="K186" i="1"/>
  <c r="K422" i="1"/>
  <c r="K358" i="1"/>
  <c r="K311" i="1"/>
  <c r="K303" i="1"/>
  <c r="K295" i="1"/>
  <c r="K287" i="1"/>
  <c r="K279" i="1"/>
  <c r="K271" i="1"/>
  <c r="K263" i="1"/>
  <c r="K255" i="1"/>
  <c r="K247" i="1"/>
  <c r="K239" i="1"/>
  <c r="K231" i="1"/>
  <c r="K398" i="1"/>
  <c r="K334" i="1"/>
  <c r="K300" i="1"/>
  <c r="K292" i="1"/>
  <c r="K284" i="1"/>
  <c r="K276" i="1"/>
  <c r="K268" i="1"/>
  <c r="K260" i="1"/>
  <c r="K252" i="1"/>
  <c r="K244" i="1"/>
  <c r="K236" i="1"/>
  <c r="K228" i="1"/>
  <c r="K220" i="1"/>
  <c r="K212" i="1"/>
  <c r="K204" i="1"/>
  <c r="K196" i="1"/>
  <c r="K188" i="1"/>
  <c r="K438" i="1"/>
  <c r="K374" i="1"/>
  <c r="K305" i="1"/>
  <c r="K297" i="1"/>
  <c r="K289" i="1"/>
  <c r="K281" i="1"/>
  <c r="K273" i="1"/>
  <c r="K265" i="1"/>
  <c r="K257" i="1"/>
  <c r="K249" i="1"/>
  <c r="K241" i="1"/>
  <c r="K414" i="1"/>
  <c r="K350" i="1"/>
  <c r="K302" i="1"/>
  <c r="K294" i="1"/>
  <c r="K286" i="1"/>
  <c r="K278" i="1"/>
  <c r="K270" i="1"/>
  <c r="K262" i="1"/>
  <c r="K254" i="1"/>
  <c r="K246" i="1"/>
  <c r="K238" i="1"/>
  <c r="K230" i="1"/>
  <c r="K222" i="1"/>
  <c r="K214" i="1"/>
  <c r="K206" i="1"/>
  <c r="K198" i="1"/>
  <c r="K190" i="1"/>
  <c r="K390" i="1"/>
  <c r="K326" i="1"/>
  <c r="K299" i="1"/>
  <c r="K291" i="1"/>
  <c r="K283" i="1"/>
  <c r="K275" i="1"/>
  <c r="K267" i="1"/>
  <c r="K259" i="1"/>
  <c r="K251" i="1"/>
  <c r="K243" i="1"/>
  <c r="K235" i="1"/>
  <c r="K227" i="1"/>
  <c r="K219" i="1"/>
  <c r="K211" i="1"/>
  <c r="K203" i="1"/>
  <c r="K195" i="1"/>
  <c r="K406" i="1"/>
  <c r="K277" i="1"/>
  <c r="K245" i="1"/>
  <c r="K225" i="1"/>
  <c r="K209" i="1"/>
  <c r="K193" i="1"/>
  <c r="K185" i="1"/>
  <c r="K179" i="1"/>
  <c r="K171" i="1"/>
  <c r="K163" i="1"/>
  <c r="K155" i="1"/>
  <c r="K147" i="1"/>
  <c r="K139" i="1"/>
  <c r="K131" i="1"/>
  <c r="K123" i="1"/>
  <c r="K115" i="1"/>
  <c r="K107" i="1"/>
  <c r="K99" i="1"/>
  <c r="K91" i="1"/>
  <c r="K430" i="1"/>
  <c r="K307" i="1"/>
  <c r="K280" i="1"/>
  <c r="K248" i="1"/>
  <c r="K232" i="1"/>
  <c r="K224" i="1"/>
  <c r="K208" i="1"/>
  <c r="K192" i="1"/>
  <c r="K176" i="1"/>
  <c r="K168" i="1"/>
  <c r="K160" i="1"/>
  <c r="K152" i="1"/>
  <c r="K144" i="1"/>
  <c r="K136" i="1"/>
  <c r="K128" i="1"/>
  <c r="K120" i="1"/>
  <c r="K112" i="1"/>
  <c r="K104" i="1"/>
  <c r="K96" i="1"/>
  <c r="K88" i="1"/>
  <c r="K80" i="1"/>
  <c r="K285" i="1"/>
  <c r="K253" i="1"/>
  <c r="K233" i="1"/>
  <c r="K229" i="1"/>
  <c r="K213" i="1"/>
  <c r="K197" i="1"/>
  <c r="K181" i="1"/>
  <c r="K173" i="1"/>
  <c r="K165" i="1"/>
  <c r="K157" i="1"/>
  <c r="K149" i="1"/>
  <c r="K141" i="1"/>
  <c r="K133" i="1"/>
  <c r="K125" i="1"/>
  <c r="K117" i="1"/>
  <c r="K109" i="1"/>
  <c r="K101" i="1"/>
  <c r="K93" i="1"/>
  <c r="K85" i="1"/>
  <c r="K77" i="1"/>
  <c r="K310" i="1"/>
  <c r="K288" i="1"/>
  <c r="K256" i="1"/>
  <c r="K223" i="1"/>
  <c r="K207" i="1"/>
  <c r="K191" i="1"/>
  <c r="K178" i="1"/>
  <c r="K170" i="1"/>
  <c r="K162" i="1"/>
  <c r="K154" i="1"/>
  <c r="K146" i="1"/>
  <c r="K138" i="1"/>
  <c r="K130" i="1"/>
  <c r="K122" i="1"/>
  <c r="K114" i="1"/>
  <c r="K106" i="1"/>
  <c r="K98" i="1"/>
  <c r="K90" i="1"/>
  <c r="K82" i="1"/>
  <c r="K293" i="1"/>
  <c r="K261" i="1"/>
  <c r="K217" i="1"/>
  <c r="K201" i="1"/>
  <c r="K187" i="1"/>
  <c r="K175" i="1"/>
  <c r="K167" i="1"/>
  <c r="K159" i="1"/>
  <c r="K151" i="1"/>
  <c r="K143" i="1"/>
  <c r="K135" i="1"/>
  <c r="K127" i="1"/>
  <c r="K119" i="1"/>
  <c r="K111" i="1"/>
  <c r="K103" i="1"/>
  <c r="K95" i="1"/>
  <c r="K296" i="1"/>
  <c r="K264" i="1"/>
  <c r="K216" i="1"/>
  <c r="K200" i="1"/>
  <c r="K183" i="1"/>
  <c r="K180" i="1"/>
  <c r="K172" i="1"/>
  <c r="K164" i="1"/>
  <c r="K156" i="1"/>
  <c r="K148" i="1"/>
  <c r="K140" i="1"/>
  <c r="K132" i="1"/>
  <c r="K124" i="1"/>
  <c r="K116" i="1"/>
  <c r="K108" i="1"/>
  <c r="K100" i="1"/>
  <c r="K92" i="1"/>
  <c r="K84" i="1"/>
  <c r="K342" i="1"/>
  <c r="K301" i="1"/>
  <c r="K269" i="1"/>
  <c r="K237" i="1"/>
  <c r="K221" i="1"/>
  <c r="K205" i="1"/>
  <c r="K189" i="1"/>
  <c r="K177" i="1"/>
  <c r="K169" i="1"/>
  <c r="K161" i="1"/>
  <c r="K153" i="1"/>
  <c r="K145" i="1"/>
  <c r="K137" i="1"/>
  <c r="K129" i="1"/>
  <c r="K121" i="1"/>
  <c r="K113" i="1"/>
  <c r="K105" i="1"/>
  <c r="K97" i="1"/>
  <c r="K89" i="1"/>
  <c r="K81" i="1"/>
  <c r="S1501" i="1"/>
  <c r="S1493" i="1"/>
  <c r="S1485" i="1"/>
  <c r="S1498" i="1"/>
  <c r="S1490" i="1"/>
  <c r="S1482" i="1"/>
  <c r="S1503" i="1"/>
  <c r="S1495" i="1"/>
  <c r="S1487" i="1"/>
  <c r="S1500" i="1"/>
  <c r="S1492" i="1"/>
  <c r="S1484" i="1"/>
  <c r="S1505" i="1"/>
  <c r="S1497" i="1"/>
  <c r="S1489" i="1"/>
  <c r="S1481" i="1"/>
  <c r="S1499" i="1"/>
  <c r="S1491" i="1"/>
  <c r="S1483" i="1"/>
  <c r="S1488" i="1"/>
  <c r="S1478" i="1"/>
  <c r="S1470" i="1"/>
  <c r="S1486" i="1"/>
  <c r="S1475" i="1"/>
  <c r="S1467" i="1"/>
  <c r="S1459" i="1"/>
  <c r="S1496" i="1"/>
  <c r="S1480" i="1"/>
  <c r="S1494" i="1"/>
  <c r="S1477" i="1"/>
  <c r="S1469" i="1"/>
  <c r="S1502" i="1"/>
  <c r="S1479" i="1"/>
  <c r="S1471" i="1"/>
  <c r="S1463" i="1"/>
  <c r="S1455" i="1"/>
  <c r="S1468" i="1"/>
  <c r="S1454" i="1"/>
  <c r="S1473" i="1"/>
  <c r="S1450" i="1"/>
  <c r="S1442" i="1"/>
  <c r="S1472" i="1"/>
  <c r="S1465" i="1"/>
  <c r="S1460" i="1"/>
  <c r="S1447" i="1"/>
  <c r="S1504" i="1"/>
  <c r="S1456" i="1"/>
  <c r="S1476" i="1"/>
  <c r="S1461" i="1"/>
  <c r="S1449" i="1"/>
  <c r="S1441" i="1"/>
  <c r="S1466" i="1"/>
  <c r="S1462" i="1"/>
  <c r="S1451" i="1"/>
  <c r="S1443" i="1"/>
  <c r="S1474" i="1"/>
  <c r="S1439" i="1"/>
  <c r="S1429" i="1"/>
  <c r="S1421" i="1"/>
  <c r="S1445" i="1"/>
  <c r="S1434" i="1"/>
  <c r="S1426" i="1"/>
  <c r="S1418" i="1"/>
  <c r="S1458" i="1"/>
  <c r="S1431" i="1"/>
  <c r="S1423" i="1"/>
  <c r="S1440" i="1"/>
  <c r="S1436" i="1"/>
  <c r="S1428" i="1"/>
  <c r="S1420" i="1"/>
  <c r="S1448" i="1"/>
  <c r="S1444" i="1"/>
  <c r="S1433" i="1"/>
  <c r="S1425" i="1"/>
  <c r="S1422" i="1"/>
  <c r="S1416" i="1"/>
  <c r="S1412" i="1"/>
  <c r="S1404" i="1"/>
  <c r="S1396" i="1"/>
  <c r="S1452" i="1"/>
  <c r="S1419" i="1"/>
  <c r="S1417" i="1"/>
  <c r="S1409" i="1"/>
  <c r="S1401" i="1"/>
  <c r="S1393" i="1"/>
  <c r="S1432" i="1"/>
  <c r="S1406" i="1"/>
  <c r="S1398" i="1"/>
  <c r="S1438" i="1"/>
  <c r="S1424" i="1"/>
  <c r="S1411" i="1"/>
  <c r="S1403" i="1"/>
  <c r="S1395" i="1"/>
  <c r="S1435" i="1"/>
  <c r="S1414" i="1"/>
  <c r="S1408" i="1"/>
  <c r="S1400" i="1"/>
  <c r="S1437" i="1"/>
  <c r="S1405" i="1"/>
  <c r="S1387" i="1"/>
  <c r="S1379" i="1"/>
  <c r="S1371" i="1"/>
  <c r="S1446" i="1"/>
  <c r="S1427" i="1"/>
  <c r="S1397" i="1"/>
  <c r="S1392" i="1"/>
  <c r="S1384" i="1"/>
  <c r="S1376" i="1"/>
  <c r="S1464" i="1"/>
  <c r="S1430" i="1"/>
  <c r="S1389" i="1"/>
  <c r="S1381" i="1"/>
  <c r="S1373" i="1"/>
  <c r="S1407" i="1"/>
  <c r="S1394" i="1"/>
  <c r="S1386" i="1"/>
  <c r="S1378" i="1"/>
  <c r="S1415" i="1"/>
  <c r="S1399" i="1"/>
  <c r="S1391" i="1"/>
  <c r="S1383" i="1"/>
  <c r="S1375" i="1"/>
  <c r="S1457" i="1"/>
  <c r="S1413" i="1"/>
  <c r="S1374" i="1"/>
  <c r="S1372" i="1"/>
  <c r="S1368" i="1"/>
  <c r="S1360" i="1"/>
  <c r="S1352" i="1"/>
  <c r="S1344" i="1"/>
  <c r="S1336" i="1"/>
  <c r="S1328" i="1"/>
  <c r="S1320" i="1"/>
  <c r="S1453" i="1"/>
  <c r="S1377" i="1"/>
  <c r="S1370" i="1"/>
  <c r="S1362" i="1"/>
  <c r="S1354" i="1"/>
  <c r="S1346" i="1"/>
  <c r="S1338" i="1"/>
  <c r="S1330" i="1"/>
  <c r="S1322" i="1"/>
  <c r="S1314" i="1"/>
  <c r="S1388" i="1"/>
  <c r="S1367" i="1"/>
  <c r="S1359" i="1"/>
  <c r="S1351" i="1"/>
  <c r="S1343" i="1"/>
  <c r="S1335" i="1"/>
  <c r="S1327" i="1"/>
  <c r="S1390" i="1"/>
  <c r="S1364" i="1"/>
  <c r="S1358" i="1"/>
  <c r="S1402" i="1"/>
  <c r="S1366" i="1"/>
  <c r="S1337" i="1"/>
  <c r="S1333" i="1"/>
  <c r="S1331" i="1"/>
  <c r="S1315" i="1"/>
  <c r="S1309" i="1"/>
  <c r="S1301" i="1"/>
  <c r="S1293" i="1"/>
  <c r="S1285" i="1"/>
  <c r="S1345" i="1"/>
  <c r="S1341" i="1"/>
  <c r="S1339" i="1"/>
  <c r="S1380" i="1"/>
  <c r="S1353" i="1"/>
  <c r="S1349" i="1"/>
  <c r="S1347" i="1"/>
  <c r="S1324" i="1"/>
  <c r="S1321" i="1"/>
  <c r="S1311" i="1"/>
  <c r="S1303" i="1"/>
  <c r="S1295" i="1"/>
  <c r="S1287" i="1"/>
  <c r="S1410" i="1"/>
  <c r="S1382" i="1"/>
  <c r="S1361" i="1"/>
  <c r="S1357" i="1"/>
  <c r="S1355" i="1"/>
  <c r="S1332" i="1"/>
  <c r="S1326" i="1"/>
  <c r="S1317" i="1"/>
  <c r="S1342" i="1"/>
  <c r="S1340" i="1"/>
  <c r="S1365" i="1"/>
  <c r="S1313" i="1"/>
  <c r="S1308" i="1"/>
  <c r="S1294" i="1"/>
  <c r="S1275" i="1"/>
  <c r="S1267" i="1"/>
  <c r="S1259" i="1"/>
  <c r="S1251" i="1"/>
  <c r="S1243" i="1"/>
  <c r="S1363" i="1"/>
  <c r="S1356" i="1"/>
  <c r="S1325" i="1"/>
  <c r="S1304" i="1"/>
  <c r="S1300" i="1"/>
  <c r="S1277" i="1"/>
  <c r="S1269" i="1"/>
  <c r="S1261" i="1"/>
  <c r="S1253" i="1"/>
  <c r="S1245" i="1"/>
  <c r="S1237" i="1"/>
  <c r="S1319" i="1"/>
  <c r="S1305" i="1"/>
  <c r="S1291" i="1"/>
  <c r="S1274" i="1"/>
  <c r="S1350" i="1"/>
  <c r="S1348" i="1"/>
  <c r="S1329" i="1"/>
  <c r="S1318" i="1"/>
  <c r="S1310" i="1"/>
  <c r="S1296" i="1"/>
  <c r="S1334" i="1"/>
  <c r="S1312" i="1"/>
  <c r="S1306" i="1"/>
  <c r="S1297" i="1"/>
  <c r="S1279" i="1"/>
  <c r="S1273" i="1"/>
  <c r="S1260" i="1"/>
  <c r="S1246" i="1"/>
  <c r="S1242" i="1"/>
  <c r="S1230" i="1"/>
  <c r="S1222" i="1"/>
  <c r="S1290" i="1"/>
  <c r="S1265" i="1"/>
  <c r="S1256" i="1"/>
  <c r="S1247" i="1"/>
  <c r="S1235" i="1"/>
  <c r="S1227" i="1"/>
  <c r="S1307" i="1"/>
  <c r="S1298" i="1"/>
  <c r="S1289" i="1"/>
  <c r="S1284" i="1"/>
  <c r="S1281" i="1"/>
  <c r="S1266" i="1"/>
  <c r="S1252" i="1"/>
  <c r="S1238" i="1"/>
  <c r="S1232" i="1"/>
  <c r="S1224" i="1"/>
  <c r="S1299" i="1"/>
  <c r="S1288" i="1"/>
  <c r="S1257" i="1"/>
  <c r="S1248" i="1"/>
  <c r="S1239" i="1"/>
  <c r="S1229" i="1"/>
  <c r="S1276" i="1"/>
  <c r="S1272" i="1"/>
  <c r="S1270" i="1"/>
  <c r="S1262" i="1"/>
  <c r="S1258" i="1"/>
  <c r="S1244" i="1"/>
  <c r="S1234" i="1"/>
  <c r="S1323" i="1"/>
  <c r="S1264" i="1"/>
  <c r="S1255" i="1"/>
  <c r="S1231" i="1"/>
  <c r="S1226" i="1"/>
  <c r="S1210" i="1"/>
  <c r="S1202" i="1"/>
  <c r="S1194" i="1"/>
  <c r="S1186" i="1"/>
  <c r="S1178" i="1"/>
  <c r="S1369" i="1"/>
  <c r="S1215" i="1"/>
  <c r="S1207" i="1"/>
  <c r="S1199" i="1"/>
  <c r="S1191" i="1"/>
  <c r="S1183" i="1"/>
  <c r="S1316" i="1"/>
  <c r="S1268" i="1"/>
  <c r="S1250" i="1"/>
  <c r="S1212" i="1"/>
  <c r="S1204" i="1"/>
  <c r="S1196" i="1"/>
  <c r="S1188" i="1"/>
  <c r="S1180" i="1"/>
  <c r="S1302" i="1"/>
  <c r="S1286" i="1"/>
  <c r="S1280" i="1"/>
  <c r="S1241" i="1"/>
  <c r="S1233" i="1"/>
  <c r="S1223" i="1"/>
  <c r="S1218" i="1"/>
  <c r="S1209" i="1"/>
  <c r="S1201" i="1"/>
  <c r="S1193" i="1"/>
  <c r="S1185" i="1"/>
  <c r="S1177" i="1"/>
  <c r="S1282" i="1"/>
  <c r="S1278" i="1"/>
  <c r="S1271" i="1"/>
  <c r="S1263" i="1"/>
  <c r="S1219" i="1"/>
  <c r="S1217" i="1"/>
  <c r="S1214" i="1"/>
  <c r="S1206" i="1"/>
  <c r="S1198" i="1"/>
  <c r="S1190" i="1"/>
  <c r="S1182" i="1"/>
  <c r="S1249" i="1"/>
  <c r="S1240" i="1"/>
  <c r="S1203" i="1"/>
  <c r="S1184" i="1"/>
  <c r="S1169" i="1"/>
  <c r="S1161" i="1"/>
  <c r="S1153" i="1"/>
  <c r="S1145" i="1"/>
  <c r="S1137" i="1"/>
  <c r="S1254" i="1"/>
  <c r="S1195" i="1"/>
  <c r="S1176" i="1"/>
  <c r="S1174" i="1"/>
  <c r="S1166" i="1"/>
  <c r="S1158" i="1"/>
  <c r="S1150" i="1"/>
  <c r="S1142" i="1"/>
  <c r="S1134" i="1"/>
  <c r="S1126" i="1"/>
  <c r="S1225" i="1"/>
  <c r="S1213" i="1"/>
  <c r="S1187" i="1"/>
  <c r="S1171" i="1"/>
  <c r="S1163" i="1"/>
  <c r="S1155" i="1"/>
  <c r="S1147" i="1"/>
  <c r="S1139" i="1"/>
  <c r="S1205" i="1"/>
  <c r="S1179" i="1"/>
  <c r="S1168" i="1"/>
  <c r="S1160" i="1"/>
  <c r="S1152" i="1"/>
  <c r="S1144" i="1"/>
  <c r="S1136" i="1"/>
  <c r="S1128" i="1"/>
  <c r="S1220" i="1"/>
  <c r="S1216" i="1"/>
  <c r="S1197" i="1"/>
  <c r="S1173" i="1"/>
  <c r="S1165" i="1"/>
  <c r="S1157" i="1"/>
  <c r="S1149" i="1"/>
  <c r="S1141" i="1"/>
  <c r="S1228" i="1"/>
  <c r="S1208" i="1"/>
  <c r="S1189" i="1"/>
  <c r="S1170" i="1"/>
  <c r="S1162" i="1"/>
  <c r="S1154" i="1"/>
  <c r="S1146" i="1"/>
  <c r="S1138" i="1"/>
  <c r="S1385" i="1"/>
  <c r="S1292" i="1"/>
  <c r="S1283" i="1"/>
  <c r="S1200" i="1"/>
  <c r="S1181" i="1"/>
  <c r="S1175" i="1"/>
  <c r="S1167" i="1"/>
  <c r="S1159" i="1"/>
  <c r="S1151" i="1"/>
  <c r="S1143" i="1"/>
  <c r="S1135" i="1"/>
  <c r="S1236" i="1"/>
  <c r="S1192" i="1"/>
  <c r="S1148" i="1"/>
  <c r="S1133" i="1"/>
  <c r="S1124" i="1"/>
  <c r="S1117" i="1"/>
  <c r="S1109" i="1"/>
  <c r="S1101" i="1"/>
  <c r="S1132" i="1"/>
  <c r="S1129" i="1"/>
  <c r="S1125" i="1"/>
  <c r="S1122" i="1"/>
  <c r="S1114" i="1"/>
  <c r="S1106" i="1"/>
  <c r="S1164" i="1"/>
  <c r="S1119" i="1"/>
  <c r="S1111" i="1"/>
  <c r="S1140" i="1"/>
  <c r="S1131" i="1"/>
  <c r="S1116" i="1"/>
  <c r="S1108" i="1"/>
  <c r="S1100" i="1"/>
  <c r="S1156" i="1"/>
  <c r="S1130" i="1"/>
  <c r="S1127" i="1"/>
  <c r="S1118" i="1"/>
  <c r="S1110" i="1"/>
  <c r="S1115" i="1"/>
  <c r="S1107" i="1"/>
  <c r="S1221" i="1"/>
  <c r="S1093" i="1"/>
  <c r="S1085" i="1"/>
  <c r="S1077" i="1"/>
  <c r="S1069" i="1"/>
  <c r="S1061" i="1"/>
  <c r="S1053" i="1"/>
  <c r="S1045" i="1"/>
  <c r="S1102" i="1"/>
  <c r="S1098" i="1"/>
  <c r="S1090" i="1"/>
  <c r="S1082" i="1"/>
  <c r="S1074" i="1"/>
  <c r="S1066" i="1"/>
  <c r="S1058" i="1"/>
  <c r="S1050" i="1"/>
  <c r="S1042" i="1"/>
  <c r="S1211" i="1"/>
  <c r="S1112" i="1"/>
  <c r="S1095" i="1"/>
  <c r="S1087" i="1"/>
  <c r="S1079" i="1"/>
  <c r="S1071" i="1"/>
  <c r="S1063" i="1"/>
  <c r="S1055" i="1"/>
  <c r="S1047" i="1"/>
  <c r="S1103" i="1"/>
  <c r="S1092" i="1"/>
  <c r="S1084" i="1"/>
  <c r="S1076" i="1"/>
  <c r="S1068" i="1"/>
  <c r="S1060" i="1"/>
  <c r="S1052" i="1"/>
  <c r="S1044" i="1"/>
  <c r="S1172" i="1"/>
  <c r="S1120" i="1"/>
  <c r="S1105" i="1"/>
  <c r="S1097" i="1"/>
  <c r="S1089" i="1"/>
  <c r="S1081" i="1"/>
  <c r="S1073" i="1"/>
  <c r="S1065" i="1"/>
  <c r="S1057" i="1"/>
  <c r="S1049" i="1"/>
  <c r="S1041" i="1"/>
  <c r="S1113" i="1"/>
  <c r="S1094" i="1"/>
  <c r="S1086" i="1"/>
  <c r="S1078" i="1"/>
  <c r="S1070" i="1"/>
  <c r="S1062" i="1"/>
  <c r="S1054" i="1"/>
  <c r="S1046" i="1"/>
  <c r="S1123" i="1"/>
  <c r="S1099" i="1"/>
  <c r="S1091" i="1"/>
  <c r="S1083" i="1"/>
  <c r="S1075" i="1"/>
  <c r="S1067" i="1"/>
  <c r="S1059" i="1"/>
  <c r="S1051" i="1"/>
  <c r="S1043" i="1"/>
  <c r="S1121" i="1"/>
  <c r="S1104" i="1"/>
  <c r="S1096" i="1"/>
  <c r="S1088" i="1"/>
  <c r="S1072" i="1"/>
  <c r="S1040" i="1"/>
  <c r="S1032" i="1"/>
  <c r="S1024" i="1"/>
  <c r="S1016" i="1"/>
  <c r="S1008" i="1"/>
  <c r="S1000" i="1"/>
  <c r="S992" i="1"/>
  <c r="S984" i="1"/>
  <c r="S976" i="1"/>
  <c r="S1048" i="1"/>
  <c r="S1037" i="1"/>
  <c r="S1029" i="1"/>
  <c r="S1021" i="1"/>
  <c r="S1013" i="1"/>
  <c r="S1005" i="1"/>
  <c r="S997" i="1"/>
  <c r="S989" i="1"/>
  <c r="S981" i="1"/>
  <c r="S1034" i="1"/>
  <c r="S1026" i="1"/>
  <c r="S1018" i="1"/>
  <c r="S1010" i="1"/>
  <c r="S1002" i="1"/>
  <c r="S994" i="1"/>
  <c r="S986" i="1"/>
  <c r="S978" i="1"/>
  <c r="S1064" i="1"/>
  <c r="S1039" i="1"/>
  <c r="S1031" i="1"/>
  <c r="S1023" i="1"/>
  <c r="S1015" i="1"/>
  <c r="S1007" i="1"/>
  <c r="S999" i="1"/>
  <c r="S991" i="1"/>
  <c r="S983" i="1"/>
  <c r="S975" i="1"/>
  <c r="S1036" i="1"/>
  <c r="S1028" i="1"/>
  <c r="S1020" i="1"/>
  <c r="S1012" i="1"/>
  <c r="S1004" i="1"/>
  <c r="S996" i="1"/>
  <c r="S988" i="1"/>
  <c r="S980" i="1"/>
  <c r="S1080" i="1"/>
  <c r="S1033" i="1"/>
  <c r="S1025" i="1"/>
  <c r="S1017" i="1"/>
  <c r="S1009" i="1"/>
  <c r="S1001" i="1"/>
  <c r="S993" i="1"/>
  <c r="S985" i="1"/>
  <c r="S977" i="1"/>
  <c r="S1056" i="1"/>
  <c r="S1038" i="1"/>
  <c r="S1030" i="1"/>
  <c r="S1022" i="1"/>
  <c r="S1014" i="1"/>
  <c r="S1006" i="1"/>
  <c r="S998" i="1"/>
  <c r="S990" i="1"/>
  <c r="S982" i="1"/>
  <c r="S1035" i="1"/>
  <c r="S967" i="1"/>
  <c r="S959" i="1"/>
  <c r="S951" i="1"/>
  <c r="S943" i="1"/>
  <c r="S935" i="1"/>
  <c r="S927" i="1"/>
  <c r="S919" i="1"/>
  <c r="S911" i="1"/>
  <c r="S903" i="1"/>
  <c r="S895" i="1"/>
  <c r="S887" i="1"/>
  <c r="S879" i="1"/>
  <c r="S871" i="1"/>
  <c r="S863" i="1"/>
  <c r="S855" i="1"/>
  <c r="S1011" i="1"/>
  <c r="S972" i="1"/>
  <c r="S964" i="1"/>
  <c r="S956" i="1"/>
  <c r="S948" i="1"/>
  <c r="S940" i="1"/>
  <c r="S932" i="1"/>
  <c r="S924" i="1"/>
  <c r="S916" i="1"/>
  <c r="S908" i="1"/>
  <c r="S900" i="1"/>
  <c r="S892" i="1"/>
  <c r="S884" i="1"/>
  <c r="S876" i="1"/>
  <c r="S868" i="1"/>
  <c r="S860" i="1"/>
  <c r="S852" i="1"/>
  <c r="S844" i="1"/>
  <c r="S987" i="1"/>
  <c r="S969" i="1"/>
  <c r="S961" i="1"/>
  <c r="S953" i="1"/>
  <c r="S945" i="1"/>
  <c r="S937" i="1"/>
  <c r="S929" i="1"/>
  <c r="S921" i="1"/>
  <c r="S913" i="1"/>
  <c r="S905" i="1"/>
  <c r="S897" i="1"/>
  <c r="S889" i="1"/>
  <c r="S881" i="1"/>
  <c r="S873" i="1"/>
  <c r="S865" i="1"/>
  <c r="S857" i="1"/>
  <c r="S849" i="1"/>
  <c r="S841" i="1"/>
  <c r="S1027" i="1"/>
  <c r="S966" i="1"/>
  <c r="S958" i="1"/>
  <c r="S950" i="1"/>
  <c r="S942" i="1"/>
  <c r="S934" i="1"/>
  <c r="S926" i="1"/>
  <c r="S918" i="1"/>
  <c r="S910" i="1"/>
  <c r="S902" i="1"/>
  <c r="S894" i="1"/>
  <c r="S886" i="1"/>
  <c r="S878" i="1"/>
  <c r="S870" i="1"/>
  <c r="S862" i="1"/>
  <c r="S854" i="1"/>
  <c r="S846" i="1"/>
  <c r="S1003" i="1"/>
  <c r="S974" i="1"/>
  <c r="S971" i="1"/>
  <c r="S963" i="1"/>
  <c r="S955" i="1"/>
  <c r="S947" i="1"/>
  <c r="S939" i="1"/>
  <c r="S931" i="1"/>
  <c r="S923" i="1"/>
  <c r="S915" i="1"/>
  <c r="S907" i="1"/>
  <c r="S899" i="1"/>
  <c r="S891" i="1"/>
  <c r="S883" i="1"/>
  <c r="S875" i="1"/>
  <c r="S867" i="1"/>
  <c r="S859" i="1"/>
  <c r="S979" i="1"/>
  <c r="S968" i="1"/>
  <c r="S960" i="1"/>
  <c r="S952" i="1"/>
  <c r="S944" i="1"/>
  <c r="S936" i="1"/>
  <c r="S928" i="1"/>
  <c r="S920" i="1"/>
  <c r="S912" i="1"/>
  <c r="S904" i="1"/>
  <c r="S896" i="1"/>
  <c r="S888" i="1"/>
  <c r="S880" i="1"/>
  <c r="S872" i="1"/>
  <c r="S864" i="1"/>
  <c r="S856" i="1"/>
  <c r="S848" i="1"/>
  <c r="S840" i="1"/>
  <c r="S1019" i="1"/>
  <c r="S973" i="1"/>
  <c r="S965" i="1"/>
  <c r="S957" i="1"/>
  <c r="S949" i="1"/>
  <c r="S941" i="1"/>
  <c r="S933" i="1"/>
  <c r="S925" i="1"/>
  <c r="S917" i="1"/>
  <c r="S909" i="1"/>
  <c r="S901" i="1"/>
  <c r="S893" i="1"/>
  <c r="S885" i="1"/>
  <c r="S877" i="1"/>
  <c r="S869" i="1"/>
  <c r="S861" i="1"/>
  <c r="S853" i="1"/>
  <c r="S845" i="1"/>
  <c r="S938" i="1"/>
  <c r="S874" i="1"/>
  <c r="S842" i="1"/>
  <c r="S834" i="1"/>
  <c r="S826" i="1"/>
  <c r="S818" i="1"/>
  <c r="S810" i="1"/>
  <c r="S802" i="1"/>
  <c r="S794" i="1"/>
  <c r="S786" i="1"/>
  <c r="S778" i="1"/>
  <c r="S770" i="1"/>
  <c r="S762" i="1"/>
  <c r="S754" i="1"/>
  <c r="S746" i="1"/>
  <c r="S738" i="1"/>
  <c r="S730" i="1"/>
  <c r="S722" i="1"/>
  <c r="S914" i="1"/>
  <c r="S843" i="1"/>
  <c r="S839" i="1"/>
  <c r="S831" i="1"/>
  <c r="S823" i="1"/>
  <c r="S815" i="1"/>
  <c r="S807" i="1"/>
  <c r="S799" i="1"/>
  <c r="S791" i="1"/>
  <c r="S783" i="1"/>
  <c r="S775" i="1"/>
  <c r="S767" i="1"/>
  <c r="S759" i="1"/>
  <c r="S751" i="1"/>
  <c r="S743" i="1"/>
  <c r="S735" i="1"/>
  <c r="S727" i="1"/>
  <c r="S719" i="1"/>
  <c r="S954" i="1"/>
  <c r="S890" i="1"/>
  <c r="S836" i="1"/>
  <c r="S828" i="1"/>
  <c r="S820" i="1"/>
  <c r="S812" i="1"/>
  <c r="S804" i="1"/>
  <c r="S796" i="1"/>
  <c r="S788" i="1"/>
  <c r="S780" i="1"/>
  <c r="S772" i="1"/>
  <c r="S764" i="1"/>
  <c r="S756" i="1"/>
  <c r="S748" i="1"/>
  <c r="S740" i="1"/>
  <c r="S732" i="1"/>
  <c r="S724" i="1"/>
  <c r="S930" i="1"/>
  <c r="S866" i="1"/>
  <c r="S850" i="1"/>
  <c r="S833" i="1"/>
  <c r="S825" i="1"/>
  <c r="S817" i="1"/>
  <c r="S809" i="1"/>
  <c r="S801" i="1"/>
  <c r="S793" i="1"/>
  <c r="S785" i="1"/>
  <c r="S777" i="1"/>
  <c r="S769" i="1"/>
  <c r="S761" i="1"/>
  <c r="S753" i="1"/>
  <c r="S745" i="1"/>
  <c r="S737" i="1"/>
  <c r="S995" i="1"/>
  <c r="S970" i="1"/>
  <c r="S906" i="1"/>
  <c r="S838" i="1"/>
  <c r="S830" i="1"/>
  <c r="S822" i="1"/>
  <c r="S814" i="1"/>
  <c r="S806" i="1"/>
  <c r="S798" i="1"/>
  <c r="S790" i="1"/>
  <c r="S782" i="1"/>
  <c r="S774" i="1"/>
  <c r="S766" i="1"/>
  <c r="S758" i="1"/>
  <c r="S750" i="1"/>
  <c r="S742" i="1"/>
  <c r="S734" i="1"/>
  <c r="S726" i="1"/>
  <c r="S946" i="1"/>
  <c r="S882" i="1"/>
  <c r="S847" i="1"/>
  <c r="S835" i="1"/>
  <c r="S827" i="1"/>
  <c r="S819" i="1"/>
  <c r="S811" i="1"/>
  <c r="S803" i="1"/>
  <c r="S795" i="1"/>
  <c r="S787" i="1"/>
  <c r="S779" i="1"/>
  <c r="S771" i="1"/>
  <c r="S763" i="1"/>
  <c r="S755" i="1"/>
  <c r="S747" i="1"/>
  <c r="S739" i="1"/>
  <c r="S731" i="1"/>
  <c r="S723" i="1"/>
  <c r="S922" i="1"/>
  <c r="S858" i="1"/>
  <c r="S851" i="1"/>
  <c r="S832" i="1"/>
  <c r="S824" i="1"/>
  <c r="S816" i="1"/>
  <c r="S808" i="1"/>
  <c r="S800" i="1"/>
  <c r="S792" i="1"/>
  <c r="S784" i="1"/>
  <c r="S776" i="1"/>
  <c r="S768" i="1"/>
  <c r="S760" i="1"/>
  <c r="S752" i="1"/>
  <c r="S744" i="1"/>
  <c r="S736" i="1"/>
  <c r="S728" i="1"/>
  <c r="S720" i="1"/>
  <c r="S829" i="1"/>
  <c r="S765" i="1"/>
  <c r="S710" i="1"/>
  <c r="S702" i="1"/>
  <c r="S694" i="1"/>
  <c r="S686" i="1"/>
  <c r="S678" i="1"/>
  <c r="S670" i="1"/>
  <c r="S662" i="1"/>
  <c r="S654" i="1"/>
  <c r="S805" i="1"/>
  <c r="S741" i="1"/>
  <c r="S715" i="1"/>
  <c r="S707" i="1"/>
  <c r="S699" i="1"/>
  <c r="S691" i="1"/>
  <c r="S683" i="1"/>
  <c r="S675" i="1"/>
  <c r="S667" i="1"/>
  <c r="S659" i="1"/>
  <c r="S651" i="1"/>
  <c r="S643" i="1"/>
  <c r="S635" i="1"/>
  <c r="S627" i="1"/>
  <c r="S619" i="1"/>
  <c r="S611" i="1"/>
  <c r="S603" i="1"/>
  <c r="S781" i="1"/>
  <c r="S725" i="1"/>
  <c r="S712" i="1"/>
  <c r="S704" i="1"/>
  <c r="S696" i="1"/>
  <c r="S688" i="1"/>
  <c r="S680" i="1"/>
  <c r="S672" i="1"/>
  <c r="S664" i="1"/>
  <c r="S656" i="1"/>
  <c r="S648" i="1"/>
  <c r="S640" i="1"/>
  <c r="S632" i="1"/>
  <c r="S624" i="1"/>
  <c r="S616" i="1"/>
  <c r="S608" i="1"/>
  <c r="S600" i="1"/>
  <c r="S962" i="1"/>
  <c r="S821" i="1"/>
  <c r="S757" i="1"/>
  <c r="S717" i="1"/>
  <c r="S709" i="1"/>
  <c r="S701" i="1"/>
  <c r="S693" i="1"/>
  <c r="S685" i="1"/>
  <c r="S677" i="1"/>
  <c r="S669" i="1"/>
  <c r="S661" i="1"/>
  <c r="S653" i="1"/>
  <c r="S645" i="1"/>
  <c r="S797" i="1"/>
  <c r="S733" i="1"/>
  <c r="S718" i="1"/>
  <c r="S714" i="1"/>
  <c r="S706" i="1"/>
  <c r="S698" i="1"/>
  <c r="S690" i="1"/>
  <c r="S682" i="1"/>
  <c r="S674" i="1"/>
  <c r="S666" i="1"/>
  <c r="S658" i="1"/>
  <c r="S650" i="1"/>
  <c r="S642" i="1"/>
  <c r="S634" i="1"/>
  <c r="S626" i="1"/>
  <c r="S618" i="1"/>
  <c r="S837" i="1"/>
  <c r="S773" i="1"/>
  <c r="S711" i="1"/>
  <c r="S703" i="1"/>
  <c r="S695" i="1"/>
  <c r="S687" i="1"/>
  <c r="S679" i="1"/>
  <c r="S671" i="1"/>
  <c r="S663" i="1"/>
  <c r="S655" i="1"/>
  <c r="S647" i="1"/>
  <c r="S639" i="1"/>
  <c r="S631" i="1"/>
  <c r="S623" i="1"/>
  <c r="S615" i="1"/>
  <c r="S607" i="1"/>
  <c r="S898" i="1"/>
  <c r="S813" i="1"/>
  <c r="S749" i="1"/>
  <c r="S721" i="1"/>
  <c r="S716" i="1"/>
  <c r="S708" i="1"/>
  <c r="S700" i="1"/>
  <c r="S692" i="1"/>
  <c r="S684" i="1"/>
  <c r="S676" i="1"/>
  <c r="S668" i="1"/>
  <c r="S660" i="1"/>
  <c r="S652" i="1"/>
  <c r="S644" i="1"/>
  <c r="S636" i="1"/>
  <c r="S628" i="1"/>
  <c r="S620" i="1"/>
  <c r="S612" i="1"/>
  <c r="S604" i="1"/>
  <c r="S596" i="1"/>
  <c r="S673" i="1"/>
  <c r="S633" i="1"/>
  <c r="S602" i="1"/>
  <c r="S599" i="1"/>
  <c r="S587" i="1"/>
  <c r="S579" i="1"/>
  <c r="S571" i="1"/>
  <c r="S563" i="1"/>
  <c r="S555" i="1"/>
  <c r="S547" i="1"/>
  <c r="S539" i="1"/>
  <c r="S531" i="1"/>
  <c r="S713" i="1"/>
  <c r="S649" i="1"/>
  <c r="S625" i="1"/>
  <c r="S595" i="1"/>
  <c r="S592" i="1"/>
  <c r="S584" i="1"/>
  <c r="S576" i="1"/>
  <c r="S568" i="1"/>
  <c r="S560" i="1"/>
  <c r="S552" i="1"/>
  <c r="S544" i="1"/>
  <c r="S536" i="1"/>
  <c r="S528" i="1"/>
  <c r="S520" i="1"/>
  <c r="S512" i="1"/>
  <c r="S504" i="1"/>
  <c r="S496" i="1"/>
  <c r="S488" i="1"/>
  <c r="S480" i="1"/>
  <c r="S472" i="1"/>
  <c r="S789" i="1"/>
  <c r="S689" i="1"/>
  <c r="S646" i="1"/>
  <c r="S617" i="1"/>
  <c r="S606" i="1"/>
  <c r="S589" i="1"/>
  <c r="S581" i="1"/>
  <c r="S573" i="1"/>
  <c r="S565" i="1"/>
  <c r="S557" i="1"/>
  <c r="S549" i="1"/>
  <c r="S541" i="1"/>
  <c r="S533" i="1"/>
  <c r="S525" i="1"/>
  <c r="S517" i="1"/>
  <c r="S509" i="1"/>
  <c r="S501" i="1"/>
  <c r="S493" i="1"/>
  <c r="S665" i="1"/>
  <c r="S605" i="1"/>
  <c r="S601" i="1"/>
  <c r="S594" i="1"/>
  <c r="S586" i="1"/>
  <c r="S578" i="1"/>
  <c r="S570" i="1"/>
  <c r="S562" i="1"/>
  <c r="S554" i="1"/>
  <c r="S546" i="1"/>
  <c r="S538" i="1"/>
  <c r="S530" i="1"/>
  <c r="S729" i="1"/>
  <c r="S705" i="1"/>
  <c r="S637" i="1"/>
  <c r="S610" i="1"/>
  <c r="S597" i="1"/>
  <c r="S591" i="1"/>
  <c r="S583" i="1"/>
  <c r="S575" i="1"/>
  <c r="S567" i="1"/>
  <c r="S559" i="1"/>
  <c r="S551" i="1"/>
  <c r="S543" i="1"/>
  <c r="S535" i="1"/>
  <c r="S527" i="1"/>
  <c r="S519" i="1"/>
  <c r="S511" i="1"/>
  <c r="S503" i="1"/>
  <c r="S495" i="1"/>
  <c r="S681" i="1"/>
  <c r="S638" i="1"/>
  <c r="S629" i="1"/>
  <c r="S609" i="1"/>
  <c r="S588" i="1"/>
  <c r="S580" i="1"/>
  <c r="S572" i="1"/>
  <c r="S564" i="1"/>
  <c r="S556" i="1"/>
  <c r="S548" i="1"/>
  <c r="S540" i="1"/>
  <c r="S532" i="1"/>
  <c r="S524" i="1"/>
  <c r="S516" i="1"/>
  <c r="S508" i="1"/>
  <c r="S500" i="1"/>
  <c r="S492" i="1"/>
  <c r="S484" i="1"/>
  <c r="S476" i="1"/>
  <c r="S657" i="1"/>
  <c r="S630" i="1"/>
  <c r="S621" i="1"/>
  <c r="S614" i="1"/>
  <c r="S598" i="1"/>
  <c r="S593" i="1"/>
  <c r="S585" i="1"/>
  <c r="S577" i="1"/>
  <c r="S569" i="1"/>
  <c r="S561" i="1"/>
  <c r="S553" i="1"/>
  <c r="S545" i="1"/>
  <c r="S537" i="1"/>
  <c r="S529" i="1"/>
  <c r="S521" i="1"/>
  <c r="S513" i="1"/>
  <c r="S505" i="1"/>
  <c r="S497" i="1"/>
  <c r="S534" i="1"/>
  <c r="S507" i="1"/>
  <c r="S498" i="1"/>
  <c r="S478" i="1"/>
  <c r="S469" i="1"/>
  <c r="S461" i="1"/>
  <c r="S453" i="1"/>
  <c r="S445" i="1"/>
  <c r="S697" i="1"/>
  <c r="S574" i="1"/>
  <c r="S518" i="1"/>
  <c r="S499" i="1"/>
  <c r="S483" i="1"/>
  <c r="S474" i="1"/>
  <c r="S466" i="1"/>
  <c r="S458" i="1"/>
  <c r="S450" i="1"/>
  <c r="S442" i="1"/>
  <c r="S550" i="1"/>
  <c r="S526" i="1"/>
  <c r="S510" i="1"/>
  <c r="S489" i="1"/>
  <c r="S487" i="1"/>
  <c r="S479" i="1"/>
  <c r="S471" i="1"/>
  <c r="S463" i="1"/>
  <c r="S455" i="1"/>
  <c r="S447" i="1"/>
  <c r="S590" i="1"/>
  <c r="S502" i="1"/>
  <c r="S491" i="1"/>
  <c r="S475" i="1"/>
  <c r="S468" i="1"/>
  <c r="S460" i="1"/>
  <c r="S452" i="1"/>
  <c r="S444" i="1"/>
  <c r="S641" i="1"/>
  <c r="S566" i="1"/>
  <c r="S494" i="1"/>
  <c r="S485" i="1"/>
  <c r="S465" i="1"/>
  <c r="S457" i="1"/>
  <c r="S449" i="1"/>
  <c r="S613" i="1"/>
  <c r="S582" i="1"/>
  <c r="S523" i="1"/>
  <c r="S514" i="1"/>
  <c r="S490" i="1"/>
  <c r="S486" i="1"/>
  <c r="S477" i="1"/>
  <c r="S467" i="1"/>
  <c r="S459" i="1"/>
  <c r="S451" i="1"/>
  <c r="S443" i="1"/>
  <c r="S558" i="1"/>
  <c r="S515" i="1"/>
  <c r="S506" i="1"/>
  <c r="S482" i="1"/>
  <c r="S473" i="1"/>
  <c r="S464" i="1"/>
  <c r="S456" i="1"/>
  <c r="S448" i="1"/>
  <c r="S522" i="1"/>
  <c r="S454" i="1"/>
  <c r="S435" i="1"/>
  <c r="S427" i="1"/>
  <c r="S419" i="1"/>
  <c r="S411" i="1"/>
  <c r="S403" i="1"/>
  <c r="S395" i="1"/>
  <c r="S387" i="1"/>
  <c r="S379" i="1"/>
  <c r="S371" i="1"/>
  <c r="S363" i="1"/>
  <c r="S355" i="1"/>
  <c r="S347" i="1"/>
  <c r="S339" i="1"/>
  <c r="S331" i="1"/>
  <c r="S323" i="1"/>
  <c r="S315" i="1"/>
  <c r="S440" i="1"/>
  <c r="S432" i="1"/>
  <c r="S424" i="1"/>
  <c r="S416" i="1"/>
  <c r="S408" i="1"/>
  <c r="S400" i="1"/>
  <c r="S392" i="1"/>
  <c r="S384" i="1"/>
  <c r="S376" i="1"/>
  <c r="S368" i="1"/>
  <c r="S360" i="1"/>
  <c r="S352" i="1"/>
  <c r="S344" i="1"/>
  <c r="S336" i="1"/>
  <c r="S328" i="1"/>
  <c r="S320" i="1"/>
  <c r="S312" i="1"/>
  <c r="S470" i="1"/>
  <c r="S437" i="1"/>
  <c r="S429" i="1"/>
  <c r="S421" i="1"/>
  <c r="S413" i="1"/>
  <c r="S405" i="1"/>
  <c r="S397" i="1"/>
  <c r="S389" i="1"/>
  <c r="S381" i="1"/>
  <c r="S373" i="1"/>
  <c r="S365" i="1"/>
  <c r="S357" i="1"/>
  <c r="S349" i="1"/>
  <c r="S341" i="1"/>
  <c r="S333" i="1"/>
  <c r="S325" i="1"/>
  <c r="S317" i="1"/>
  <c r="S309" i="1"/>
  <c r="S622" i="1"/>
  <c r="S446" i="1"/>
  <c r="S434" i="1"/>
  <c r="S426" i="1"/>
  <c r="S418" i="1"/>
  <c r="S410" i="1"/>
  <c r="S402" i="1"/>
  <c r="S394" i="1"/>
  <c r="S386" i="1"/>
  <c r="S378" i="1"/>
  <c r="S370" i="1"/>
  <c r="S362" i="1"/>
  <c r="S354" i="1"/>
  <c r="S346" i="1"/>
  <c r="S338" i="1"/>
  <c r="S330" i="1"/>
  <c r="S322" i="1"/>
  <c r="S314" i="1"/>
  <c r="S439" i="1"/>
  <c r="S431" i="1"/>
  <c r="S423" i="1"/>
  <c r="S415" i="1"/>
  <c r="S407" i="1"/>
  <c r="S399" i="1"/>
  <c r="S391" i="1"/>
  <c r="S383" i="1"/>
  <c r="S375" i="1"/>
  <c r="S367" i="1"/>
  <c r="S359" i="1"/>
  <c r="S351" i="1"/>
  <c r="S343" i="1"/>
  <c r="S335" i="1"/>
  <c r="S327" i="1"/>
  <c r="S319" i="1"/>
  <c r="S481" i="1"/>
  <c r="S462" i="1"/>
  <c r="S436" i="1"/>
  <c r="S428" i="1"/>
  <c r="S420" i="1"/>
  <c r="S412" i="1"/>
  <c r="S404" i="1"/>
  <c r="S396" i="1"/>
  <c r="S388" i="1"/>
  <c r="S380" i="1"/>
  <c r="S372" i="1"/>
  <c r="S364" i="1"/>
  <c r="S356" i="1"/>
  <c r="S348" i="1"/>
  <c r="S340" i="1"/>
  <c r="S332" i="1"/>
  <c r="S324" i="1"/>
  <c r="S316" i="1"/>
  <c r="S308" i="1"/>
  <c r="S433" i="1"/>
  <c r="S425" i="1"/>
  <c r="S417" i="1"/>
  <c r="S409" i="1"/>
  <c r="S401" i="1"/>
  <c r="S393" i="1"/>
  <c r="S385" i="1"/>
  <c r="S377" i="1"/>
  <c r="S369" i="1"/>
  <c r="S361" i="1"/>
  <c r="S353" i="1"/>
  <c r="S345" i="1"/>
  <c r="S337" i="1"/>
  <c r="S329" i="1"/>
  <c r="S321" i="1"/>
  <c r="S313" i="1"/>
  <c r="S542" i="1"/>
  <c r="S422" i="1"/>
  <c r="S358" i="1"/>
  <c r="S306" i="1"/>
  <c r="S298" i="1"/>
  <c r="S290" i="1"/>
  <c r="S282" i="1"/>
  <c r="S274" i="1"/>
  <c r="S266" i="1"/>
  <c r="S258" i="1"/>
  <c r="S250" i="1"/>
  <c r="S242" i="1"/>
  <c r="S234" i="1"/>
  <c r="S226" i="1"/>
  <c r="S218" i="1"/>
  <c r="S210" i="1"/>
  <c r="S202" i="1"/>
  <c r="S194" i="1"/>
  <c r="S186" i="1"/>
  <c r="S398" i="1"/>
  <c r="S334" i="1"/>
  <c r="S307" i="1"/>
  <c r="S303" i="1"/>
  <c r="S295" i="1"/>
  <c r="S287" i="1"/>
  <c r="S279" i="1"/>
  <c r="S271" i="1"/>
  <c r="S263" i="1"/>
  <c r="S255" i="1"/>
  <c r="S247" i="1"/>
  <c r="S239" i="1"/>
  <c r="S231" i="1"/>
  <c r="S438" i="1"/>
  <c r="S374" i="1"/>
  <c r="S300" i="1"/>
  <c r="S292" i="1"/>
  <c r="S284" i="1"/>
  <c r="S276" i="1"/>
  <c r="S268" i="1"/>
  <c r="S260" i="1"/>
  <c r="S252" i="1"/>
  <c r="S244" i="1"/>
  <c r="S236" i="1"/>
  <c r="S228" i="1"/>
  <c r="S220" i="1"/>
  <c r="S212" i="1"/>
  <c r="S204" i="1"/>
  <c r="S196" i="1"/>
  <c r="S188" i="1"/>
  <c r="S441" i="1"/>
  <c r="S414" i="1"/>
  <c r="S350" i="1"/>
  <c r="S305" i="1"/>
  <c r="S297" i="1"/>
  <c r="S289" i="1"/>
  <c r="S281" i="1"/>
  <c r="S273" i="1"/>
  <c r="S265" i="1"/>
  <c r="S257" i="1"/>
  <c r="S249" i="1"/>
  <c r="S241" i="1"/>
  <c r="S390" i="1"/>
  <c r="S326" i="1"/>
  <c r="S310" i="1"/>
  <c r="S302" i="1"/>
  <c r="S294" i="1"/>
  <c r="S286" i="1"/>
  <c r="S278" i="1"/>
  <c r="S270" i="1"/>
  <c r="S262" i="1"/>
  <c r="S254" i="1"/>
  <c r="S246" i="1"/>
  <c r="S238" i="1"/>
  <c r="S230" i="1"/>
  <c r="S222" i="1"/>
  <c r="S214" i="1"/>
  <c r="S206" i="1"/>
  <c r="S198" i="1"/>
  <c r="S190" i="1"/>
  <c r="S430" i="1"/>
  <c r="S366" i="1"/>
  <c r="S299" i="1"/>
  <c r="S291" i="1"/>
  <c r="S283" i="1"/>
  <c r="S275" i="1"/>
  <c r="S267" i="1"/>
  <c r="S259" i="1"/>
  <c r="S251" i="1"/>
  <c r="S243" i="1"/>
  <c r="S235" i="1"/>
  <c r="S227" i="1"/>
  <c r="S219" i="1"/>
  <c r="S211" i="1"/>
  <c r="S203" i="1"/>
  <c r="S195" i="1"/>
  <c r="S285" i="1"/>
  <c r="S253" i="1"/>
  <c r="S217" i="1"/>
  <c r="S201" i="1"/>
  <c r="S179" i="1"/>
  <c r="S171" i="1"/>
  <c r="S163" i="1"/>
  <c r="S155" i="1"/>
  <c r="S147" i="1"/>
  <c r="S139" i="1"/>
  <c r="S131" i="1"/>
  <c r="S123" i="1"/>
  <c r="S115" i="1"/>
  <c r="S107" i="1"/>
  <c r="S99" i="1"/>
  <c r="S91" i="1"/>
  <c r="S288" i="1"/>
  <c r="S256" i="1"/>
  <c r="S216" i="1"/>
  <c r="S200" i="1"/>
  <c r="S184" i="1"/>
  <c r="S176" i="1"/>
  <c r="S168" i="1"/>
  <c r="S160" i="1"/>
  <c r="S152" i="1"/>
  <c r="S144" i="1"/>
  <c r="S136" i="1"/>
  <c r="S128" i="1"/>
  <c r="S120" i="1"/>
  <c r="S112" i="1"/>
  <c r="S104" i="1"/>
  <c r="S96" i="1"/>
  <c r="S88" i="1"/>
  <c r="S80" i="1"/>
  <c r="S311" i="1"/>
  <c r="S293" i="1"/>
  <c r="S261" i="1"/>
  <c r="S221" i="1"/>
  <c r="S205" i="1"/>
  <c r="S189" i="1"/>
  <c r="S185" i="1"/>
  <c r="S181" i="1"/>
  <c r="S173" i="1"/>
  <c r="S165" i="1"/>
  <c r="S157" i="1"/>
  <c r="S149" i="1"/>
  <c r="S141" i="1"/>
  <c r="S133" i="1"/>
  <c r="S125" i="1"/>
  <c r="S117" i="1"/>
  <c r="S109" i="1"/>
  <c r="S101" i="1"/>
  <c r="S93" i="1"/>
  <c r="S85" i="1"/>
  <c r="S77" i="1"/>
  <c r="S296" i="1"/>
  <c r="S264" i="1"/>
  <c r="S215" i="1"/>
  <c r="S199" i="1"/>
  <c r="S178" i="1"/>
  <c r="S170" i="1"/>
  <c r="S162" i="1"/>
  <c r="S154" i="1"/>
  <c r="S146" i="1"/>
  <c r="S138" i="1"/>
  <c r="S130" i="1"/>
  <c r="S122" i="1"/>
  <c r="S114" i="1"/>
  <c r="S106" i="1"/>
  <c r="S98" i="1"/>
  <c r="S90" i="1"/>
  <c r="S82" i="1"/>
  <c r="S318" i="1"/>
  <c r="S301" i="1"/>
  <c r="S269" i="1"/>
  <c r="S237" i="1"/>
  <c r="S225" i="1"/>
  <c r="S209" i="1"/>
  <c r="S193" i="1"/>
  <c r="S175" i="1"/>
  <c r="S167" i="1"/>
  <c r="S159" i="1"/>
  <c r="S151" i="1"/>
  <c r="S143" i="1"/>
  <c r="S135" i="1"/>
  <c r="S127" i="1"/>
  <c r="S119" i="1"/>
  <c r="S111" i="1"/>
  <c r="S103" i="1"/>
  <c r="S95" i="1"/>
  <c r="S342" i="1"/>
  <c r="S304" i="1"/>
  <c r="S272" i="1"/>
  <c r="S240" i="1"/>
  <c r="S224" i="1"/>
  <c r="S208" i="1"/>
  <c r="S192" i="1"/>
  <c r="S180" i="1"/>
  <c r="S172" i="1"/>
  <c r="S164" i="1"/>
  <c r="S156" i="1"/>
  <c r="S148" i="1"/>
  <c r="S140" i="1"/>
  <c r="S132" i="1"/>
  <c r="S124" i="1"/>
  <c r="S116" i="1"/>
  <c r="S108" i="1"/>
  <c r="S100" i="1"/>
  <c r="S92" i="1"/>
  <c r="S84" i="1"/>
  <c r="S382" i="1"/>
  <c r="S277" i="1"/>
  <c r="S245" i="1"/>
  <c r="S232" i="1"/>
  <c r="S229" i="1"/>
  <c r="S213" i="1"/>
  <c r="S197" i="1"/>
  <c r="S187" i="1"/>
  <c r="S177" i="1"/>
  <c r="S169" i="1"/>
  <c r="S161" i="1"/>
  <c r="S153" i="1"/>
  <c r="S145" i="1"/>
  <c r="S137" i="1"/>
  <c r="S129" i="1"/>
  <c r="S121" i="1"/>
  <c r="S113" i="1"/>
  <c r="S105" i="1"/>
  <c r="S97" i="1"/>
  <c r="S89" i="1"/>
  <c r="S81" i="1"/>
  <c r="J7" i="1"/>
  <c r="R7" i="1"/>
  <c r="G8" i="1"/>
  <c r="O8" i="1"/>
  <c r="W8" i="1"/>
  <c r="K12" i="1"/>
  <c r="S12" i="1"/>
  <c r="H13" i="1"/>
  <c r="P13" i="1"/>
  <c r="X13" i="1"/>
  <c r="J15" i="1"/>
  <c r="R15" i="1"/>
  <c r="G16" i="1"/>
  <c r="O16" i="1"/>
  <c r="W16" i="1"/>
  <c r="K20" i="1"/>
  <c r="S20" i="1"/>
  <c r="H21" i="1"/>
  <c r="P21" i="1"/>
  <c r="X21" i="1"/>
  <c r="J23" i="1"/>
  <c r="R23" i="1"/>
  <c r="G24" i="1"/>
  <c r="O24" i="1"/>
  <c r="W24" i="1"/>
  <c r="K28" i="1"/>
  <c r="S28" i="1"/>
  <c r="H29" i="1"/>
  <c r="P29" i="1"/>
  <c r="X29" i="1"/>
  <c r="J31" i="1"/>
  <c r="R31" i="1"/>
  <c r="G32" i="1"/>
  <c r="O32" i="1"/>
  <c r="W32" i="1"/>
  <c r="K36" i="1"/>
  <c r="S36" i="1"/>
  <c r="H37" i="1"/>
  <c r="P37" i="1"/>
  <c r="X37" i="1"/>
  <c r="J39" i="1"/>
  <c r="R39" i="1"/>
  <c r="G40" i="1"/>
  <c r="O40" i="1"/>
  <c r="W40" i="1"/>
  <c r="K44" i="1"/>
  <c r="S44" i="1"/>
  <c r="H45" i="1"/>
  <c r="P45" i="1"/>
  <c r="X45" i="1"/>
  <c r="J47" i="1"/>
  <c r="R47" i="1"/>
  <c r="G48" i="1"/>
  <c r="O48" i="1"/>
  <c r="W48" i="1"/>
  <c r="K52" i="1"/>
  <c r="S52" i="1"/>
  <c r="H53" i="1"/>
  <c r="P53" i="1"/>
  <c r="X53" i="1"/>
  <c r="J55" i="1"/>
  <c r="R55" i="1"/>
  <c r="G56" i="1"/>
  <c r="O56" i="1"/>
  <c r="W56" i="1"/>
  <c r="N59" i="1"/>
  <c r="V59" i="1"/>
  <c r="K60" i="1"/>
  <c r="S60" i="1"/>
  <c r="H61" i="1"/>
  <c r="P61" i="1"/>
  <c r="X61" i="1"/>
  <c r="J63" i="1"/>
  <c r="R63" i="1"/>
  <c r="G64" i="1"/>
  <c r="O64" i="1"/>
  <c r="W64" i="1"/>
  <c r="N67" i="1"/>
  <c r="V67" i="1"/>
  <c r="K68" i="1"/>
  <c r="S68" i="1"/>
  <c r="H69" i="1"/>
  <c r="P69" i="1"/>
  <c r="X69" i="1"/>
  <c r="J71" i="1"/>
  <c r="R71" i="1"/>
  <c r="G72" i="1"/>
  <c r="O72" i="1"/>
  <c r="W72" i="1"/>
  <c r="N75" i="1"/>
  <c r="V75" i="1"/>
  <c r="K76" i="1"/>
  <c r="S76" i="1"/>
  <c r="H77" i="1"/>
  <c r="R77" i="1"/>
  <c r="K78" i="1"/>
  <c r="U78" i="1"/>
  <c r="H80" i="1"/>
  <c r="J81" i="1"/>
  <c r="N82" i="1"/>
  <c r="O83" i="1"/>
  <c r="Q84" i="1"/>
  <c r="U85" i="1"/>
  <c r="V86" i="1"/>
  <c r="X87" i="1"/>
  <c r="R89" i="1"/>
  <c r="Y92" i="1"/>
  <c r="M96" i="1"/>
  <c r="H103" i="1"/>
  <c r="O106" i="1"/>
  <c r="V109" i="1"/>
  <c r="J113" i="1"/>
  <c r="Q116" i="1"/>
  <c r="X119" i="1"/>
  <c r="S126" i="1"/>
  <c r="G130" i="1"/>
  <c r="N133" i="1"/>
  <c r="U136" i="1"/>
  <c r="I140" i="1"/>
  <c r="P143" i="1"/>
  <c r="W146" i="1"/>
  <c r="K150" i="1"/>
  <c r="R153" i="1"/>
  <c r="Y156" i="1"/>
  <c r="M160" i="1"/>
  <c r="H167" i="1"/>
  <c r="O170" i="1"/>
  <c r="V173" i="1"/>
  <c r="J177" i="1"/>
  <c r="Q180" i="1"/>
  <c r="K184" i="1"/>
  <c r="I189" i="1"/>
  <c r="W195" i="1"/>
  <c r="R202" i="1"/>
  <c r="M209" i="1"/>
  <c r="H216" i="1"/>
  <c r="V222" i="1"/>
  <c r="Q229" i="1"/>
  <c r="K240" i="1"/>
  <c r="J267" i="1"/>
  <c r="S280" i="1"/>
  <c r="I294" i="1"/>
  <c r="W307" i="1"/>
  <c r="S406" i="1"/>
  <c r="C1506" i="1"/>
  <c r="E8" i="1"/>
  <c r="C6" i="2"/>
  <c r="D6" i="2"/>
  <c r="Q6" i="2" s="1"/>
  <c r="T6" i="2" s="1"/>
  <c r="E31" i="14"/>
  <c r="F116" i="1"/>
  <c r="F103" i="1"/>
  <c r="F92" i="1"/>
  <c r="F79" i="1"/>
  <c r="F68" i="1"/>
  <c r="F54" i="1"/>
  <c r="F42" i="1"/>
  <c r="F30" i="1"/>
  <c r="F18" i="1"/>
  <c r="F114" i="1"/>
  <c r="F102" i="1"/>
  <c r="F90" i="1"/>
  <c r="F78" i="1"/>
  <c r="F65" i="1"/>
  <c r="F53" i="1"/>
  <c r="F41" i="1"/>
  <c r="F29" i="1"/>
  <c r="F17" i="1"/>
  <c r="F62" i="1"/>
  <c r="F50" i="1"/>
  <c r="F38" i="1"/>
  <c r="F26" i="1"/>
  <c r="F14" i="1"/>
  <c r="F108" i="1"/>
  <c r="F95" i="1"/>
  <c r="F84" i="1"/>
  <c r="F71" i="1"/>
  <c r="F60" i="1"/>
  <c r="F47" i="1"/>
  <c r="F36" i="1"/>
  <c r="F22" i="1"/>
  <c r="F6" i="1"/>
  <c r="E6" i="1" s="1"/>
  <c r="AB31" i="22"/>
  <c r="AB31" i="23"/>
  <c r="AB31" i="24"/>
  <c r="N1506" i="1"/>
  <c r="U1506" i="1"/>
  <c r="F119" i="1"/>
  <c r="F109" i="1"/>
  <c r="F98" i="1"/>
  <c r="F87" i="1"/>
  <c r="F77" i="1"/>
  <c r="F66" i="1"/>
  <c r="F55" i="1"/>
  <c r="F45" i="1"/>
  <c r="F34" i="1"/>
  <c r="F23" i="1"/>
  <c r="F13" i="1"/>
  <c r="E31" i="2"/>
  <c r="F12" i="1"/>
  <c r="AB31" i="8"/>
  <c r="F9" i="1"/>
  <c r="F7" i="1"/>
  <c r="E7" i="1" s="1"/>
  <c r="AB31" i="7"/>
  <c r="AB31" i="6"/>
  <c r="AB31" i="5"/>
  <c r="AB31" i="9"/>
  <c r="E31" i="5"/>
  <c r="AB31" i="10"/>
  <c r="AB31" i="12"/>
  <c r="E31" i="7"/>
  <c r="AB31" i="11"/>
  <c r="AB31" i="14"/>
  <c r="AB31" i="4"/>
  <c r="E31" i="4"/>
  <c r="E31" i="6"/>
  <c r="E31" i="8"/>
  <c r="E31" i="9"/>
  <c r="E31" i="10"/>
  <c r="E31" i="11"/>
  <c r="E31" i="12"/>
  <c r="E31" i="15"/>
  <c r="E31" i="16"/>
  <c r="E31" i="18"/>
  <c r="E31" i="19"/>
  <c r="E31" i="21"/>
  <c r="E31" i="22"/>
  <c r="E31" i="23"/>
  <c r="E31" i="24"/>
  <c r="E31" i="20"/>
  <c r="O1506" i="1"/>
  <c r="AB31" i="15"/>
  <c r="AB31" i="16"/>
  <c r="AB31" i="18"/>
  <c r="AB31" i="19"/>
  <c r="AB31" i="20"/>
  <c r="AB31" i="21"/>
  <c r="F683" i="1"/>
  <c r="F675" i="1"/>
  <c r="F667" i="1"/>
  <c r="F659" i="1"/>
  <c r="F651" i="1"/>
  <c r="F643" i="1"/>
  <c r="F635" i="1"/>
  <c r="F627" i="1"/>
  <c r="F619" i="1"/>
  <c r="F611" i="1"/>
  <c r="F603" i="1"/>
  <c r="F595" i="1"/>
  <c r="F587" i="1"/>
  <c r="F579" i="1"/>
  <c r="F571" i="1"/>
  <c r="F563" i="1"/>
  <c r="F555" i="1"/>
  <c r="F547" i="1"/>
  <c r="F539" i="1"/>
  <c r="F531" i="1"/>
  <c r="F523" i="1"/>
  <c r="F515" i="1"/>
  <c r="F507" i="1"/>
  <c r="F499" i="1"/>
  <c r="F491" i="1"/>
  <c r="F483" i="1"/>
  <c r="F475" i="1"/>
  <c r="F467" i="1"/>
  <c r="F459" i="1"/>
  <c r="F451" i="1"/>
  <c r="F443" i="1"/>
  <c r="F435" i="1"/>
  <c r="F427" i="1"/>
  <c r="F419" i="1"/>
  <c r="F411" i="1"/>
  <c r="F403" i="1"/>
  <c r="F395" i="1"/>
  <c r="F387" i="1"/>
  <c r="F379" i="1"/>
  <c r="F371" i="1"/>
  <c r="F363" i="1"/>
  <c r="F355" i="1"/>
  <c r="F347" i="1"/>
  <c r="F339" i="1"/>
  <c r="F331" i="1"/>
  <c r="F323" i="1"/>
  <c r="F315" i="1"/>
  <c r="F307" i="1"/>
  <c r="F299" i="1"/>
  <c r="F291" i="1"/>
  <c r="F283" i="1"/>
  <c r="F275" i="1"/>
  <c r="F267" i="1"/>
  <c r="F259" i="1"/>
  <c r="F251" i="1"/>
  <c r="F243" i="1"/>
  <c r="F235" i="1"/>
  <c r="F227" i="1"/>
  <c r="F219" i="1"/>
  <c r="F211" i="1"/>
  <c r="F203" i="1"/>
  <c r="F195" i="1"/>
  <c r="F187" i="1"/>
  <c r="F179" i="1"/>
  <c r="F171" i="1"/>
  <c r="F163" i="1"/>
  <c r="F155" i="1"/>
  <c r="F147" i="1"/>
  <c r="F139" i="1"/>
  <c r="F131" i="1"/>
  <c r="F123" i="1"/>
  <c r="F115" i="1"/>
  <c r="F107" i="1"/>
  <c r="F99" i="1"/>
  <c r="F91" i="1"/>
  <c r="F83" i="1"/>
  <c r="F75" i="1"/>
  <c r="F67" i="1"/>
  <c r="F59" i="1"/>
  <c r="F51" i="1"/>
  <c r="F43" i="1"/>
  <c r="F35" i="1"/>
  <c r="F27" i="1"/>
  <c r="F19" i="1"/>
  <c r="F11" i="1"/>
  <c r="F680" i="1"/>
  <c r="F672" i="1"/>
  <c r="F664" i="1"/>
  <c r="F656" i="1"/>
  <c r="F648" i="1"/>
  <c r="F640" i="1"/>
  <c r="F632" i="1"/>
  <c r="F624" i="1"/>
  <c r="F616" i="1"/>
  <c r="F608" i="1"/>
  <c r="F600" i="1"/>
  <c r="F592" i="1"/>
  <c r="F584" i="1"/>
  <c r="F576" i="1"/>
  <c r="F568" i="1"/>
  <c r="F560" i="1"/>
  <c r="F552" i="1"/>
  <c r="F544" i="1"/>
  <c r="F536" i="1"/>
  <c r="F528" i="1"/>
  <c r="F520" i="1"/>
  <c r="F512" i="1"/>
  <c r="F504" i="1"/>
  <c r="F496" i="1"/>
  <c r="F488" i="1"/>
  <c r="F480" i="1"/>
  <c r="F472" i="1"/>
  <c r="F464" i="1"/>
  <c r="F456" i="1"/>
  <c r="F448" i="1"/>
  <c r="F440" i="1"/>
  <c r="F432" i="1"/>
  <c r="F424" i="1"/>
  <c r="F416" i="1"/>
  <c r="F408" i="1"/>
  <c r="F400" i="1"/>
  <c r="F392" i="1"/>
  <c r="F384" i="1"/>
  <c r="F376" i="1"/>
  <c r="F368" i="1"/>
  <c r="F360" i="1"/>
  <c r="F352" i="1"/>
  <c r="F344" i="1"/>
  <c r="F336" i="1"/>
  <c r="F328" i="1"/>
  <c r="F320" i="1"/>
  <c r="F312" i="1"/>
  <c r="F304" i="1"/>
  <c r="F296" i="1"/>
  <c r="F288" i="1"/>
  <c r="F280" i="1"/>
  <c r="F272" i="1"/>
  <c r="F264" i="1"/>
  <c r="F256" i="1"/>
  <c r="F248" i="1"/>
  <c r="F240" i="1"/>
  <c r="F232" i="1"/>
  <c r="F224" i="1"/>
  <c r="F216" i="1"/>
  <c r="F208" i="1"/>
  <c r="F200" i="1"/>
  <c r="F192" i="1"/>
  <c r="F184" i="1"/>
  <c r="F176" i="1"/>
  <c r="F168" i="1"/>
  <c r="F160" i="1"/>
  <c r="F152" i="1"/>
  <c r="F144" i="1"/>
  <c r="F136" i="1"/>
  <c r="F128" i="1"/>
  <c r="F120" i="1"/>
  <c r="F112" i="1"/>
  <c r="F104" i="1"/>
  <c r="F96" i="1"/>
  <c r="F88" i="1"/>
  <c r="F80" i="1"/>
  <c r="F72" i="1"/>
  <c r="F64" i="1"/>
  <c r="F56" i="1"/>
  <c r="F48" i="1"/>
  <c r="F40" i="1"/>
  <c r="F32" i="1"/>
  <c r="F24" i="1"/>
  <c r="F16" i="1"/>
  <c r="X6" i="2" l="1"/>
  <c r="V6" i="2"/>
  <c r="S6" i="2"/>
  <c r="AB6" i="2" s="1"/>
  <c r="AB31" i="2" s="1"/>
  <c r="W6" i="2"/>
  <c r="AA6" i="2"/>
  <c r="U6" i="2"/>
  <c r="Y6" i="2"/>
  <c r="Z6" i="2"/>
  <c r="R6" i="2"/>
  <c r="F1506" i="1"/>
  <c r="F1508" i="1" s="1"/>
  <c r="C3" i="1" s="1"/>
</calcChain>
</file>

<file path=xl/sharedStrings.xml><?xml version="1.0" encoding="utf-8"?>
<sst xmlns="http://schemas.openxmlformats.org/spreadsheetml/2006/main" count="1796" uniqueCount="156">
  <si>
    <t>LEA Name</t>
  </si>
  <si>
    <t>LEA ID</t>
  </si>
  <si>
    <t>Base Payment</t>
  </si>
  <si>
    <t>Adjusted Base Payment</t>
  </si>
  <si>
    <t>Transferring LEA Name</t>
  </si>
  <si>
    <t>Assuming LEA Name</t>
  </si>
  <si>
    <t>Total number of children transferred</t>
  </si>
  <si>
    <t>Total number of children assumed</t>
  </si>
  <si>
    <t>Base payment per child</t>
  </si>
  <si>
    <t>Starting Base Payment</t>
  </si>
  <si>
    <t>TOTAL</t>
  </si>
  <si>
    <t>Not used</t>
  </si>
  <si>
    <t>Two or more LEAs combine</t>
  </si>
  <si>
    <t>Change in geographic boundaries</t>
  </si>
  <si>
    <t>New LEA</t>
  </si>
  <si>
    <t>LEA newly serving CWD</t>
  </si>
  <si>
    <t>Circumstance Type</t>
  </si>
  <si>
    <t>Name for this Circumstance</t>
  </si>
  <si>
    <t>Circumstance 1</t>
  </si>
  <si>
    <t>Circumstance 2</t>
  </si>
  <si>
    <t>Circumstance 3</t>
  </si>
  <si>
    <t>Circumstance 4</t>
  </si>
  <si>
    <t xml:space="preserve">Circumstance 5 </t>
  </si>
  <si>
    <t>Circumstance 6</t>
  </si>
  <si>
    <t xml:space="preserve">Circumstance 7 </t>
  </si>
  <si>
    <t>Circumstance 8</t>
  </si>
  <si>
    <t xml:space="preserve">Circumstance 9 </t>
  </si>
  <si>
    <t>Circumstance 10</t>
  </si>
  <si>
    <t>Circumstance 11</t>
  </si>
  <si>
    <t>Circumstance 12</t>
  </si>
  <si>
    <t xml:space="preserve">Circumstance 13 </t>
  </si>
  <si>
    <t>Circumstance 14</t>
  </si>
  <si>
    <t xml:space="preserve">Circumstance 15 </t>
  </si>
  <si>
    <t xml:space="preserve">Circumstance 16 </t>
  </si>
  <si>
    <t xml:space="preserve">Circumstance 17 </t>
  </si>
  <si>
    <t>Circumstance 18</t>
  </si>
  <si>
    <t xml:space="preserve">Circumstance 19 </t>
  </si>
  <si>
    <t xml:space="preserve">Circumstance 20 </t>
  </si>
  <si>
    <t>Change in administrative responsibility</t>
  </si>
  <si>
    <t>Child Count</t>
  </si>
  <si>
    <t>Ending Base Payment</t>
  </si>
  <si>
    <t>Have you entered all circumstances?</t>
  </si>
  <si>
    <t>No</t>
  </si>
  <si>
    <t>Yes</t>
  </si>
  <si>
    <t>Other Notes</t>
  </si>
  <si>
    <t>LEA Name*</t>
  </si>
  <si>
    <t>LEA ID*</t>
  </si>
  <si>
    <t>Child Count*</t>
  </si>
  <si>
    <t>Source of Starting Base Payments</t>
  </si>
  <si>
    <t>Source of Child Count Data</t>
  </si>
  <si>
    <t>Data</t>
  </si>
  <si>
    <t>_611or619</t>
  </si>
  <si>
    <t>YesNo</t>
  </si>
  <si>
    <t>File_Version</t>
  </si>
  <si>
    <t>Circumstance_Type</t>
  </si>
  <si>
    <t>Preliminary</t>
  </si>
  <si>
    <t>Final</t>
  </si>
  <si>
    <t>Statewide Base Payment</t>
  </si>
  <si>
    <t>Data Element</t>
  </si>
  <si>
    <t>Federal Fiscal Year for Allocations*</t>
  </si>
  <si>
    <t>Section 611 or 619*</t>
  </si>
  <si>
    <t>Date of Edits to Calculator</t>
  </si>
  <si>
    <t>Statewide Base Payment ($)*</t>
  </si>
  <si>
    <t>Starting Base Payment ($)*</t>
  </si>
  <si>
    <t>Original Base Payment ($)</t>
  </si>
  <si>
    <r>
      <rPr>
        <b/>
        <sz val="11"/>
        <color theme="1"/>
        <rFont val="Calibri"/>
        <family val="2"/>
        <scheme val="minor"/>
      </rPr>
      <t>Instructions:</t>
    </r>
    <r>
      <rPr>
        <sz val="11"/>
        <color theme="1"/>
        <rFont val="Calibri"/>
        <family val="2"/>
        <scheme val="minor"/>
      </rPr>
      <t xml:space="preserve"> Enter the relevant statewide data in rows 4-10. See Instructions document for more information about each item. </t>
    </r>
    <r>
      <rPr>
        <b/>
        <sz val="11"/>
        <color theme="1"/>
        <rFont val="Calibri"/>
        <family val="2"/>
        <scheme val="minor"/>
      </rPr>
      <t>*Denotes required data.</t>
    </r>
  </si>
  <si>
    <r>
      <t xml:space="preserve">Instructions: </t>
    </r>
    <r>
      <rPr>
        <sz val="11"/>
        <color theme="1"/>
        <rFont val="Calibri"/>
        <family val="2"/>
        <scheme val="minor"/>
      </rPr>
      <t xml:space="preserve">Copy and paste a list of all LEA Names, IDs, Child Counts, and Starting Base Payments (usually the base payment from the prior year). </t>
    </r>
    <r>
      <rPr>
        <b/>
        <sz val="11"/>
        <color theme="1"/>
        <rFont val="Calibri"/>
        <family val="2"/>
        <scheme val="minor"/>
      </rPr>
      <t>*Denotes required data.</t>
    </r>
  </si>
  <si>
    <t>Last Year Base Payment Adjusted</t>
  </si>
  <si>
    <t>Interim</t>
  </si>
  <si>
    <t>Count of children transferred to Assuming LEA J</t>
  </si>
  <si>
    <t>Base payment amount transferred to Assuming LEA J</t>
  </si>
  <si>
    <t>Count of children transferred to Assuming LEA I</t>
  </si>
  <si>
    <t>Base payment amount transferred to Assuming LEA I</t>
  </si>
  <si>
    <t>Count of children transferred to Assuming LEA H</t>
  </si>
  <si>
    <t>Base payment amount transferred to Assuming LEA H</t>
  </si>
  <si>
    <t>Count of children transferred to Assuming LEA G</t>
  </si>
  <si>
    <t>Base payment amount transferred to Assuming LEA G</t>
  </si>
  <si>
    <t>Count of children transferred to Assuming LEA F</t>
  </si>
  <si>
    <t>Base payment amount transferred to Assuming LEA F</t>
  </si>
  <si>
    <t>Count of children transferred to Assuming LEA E</t>
  </si>
  <si>
    <t>Base payment amount transferred to Assuming LEA E</t>
  </si>
  <si>
    <t>Count of children transferred to Assuming LEA C</t>
  </si>
  <si>
    <t>Base payment amount transferred to Assuming LEA C</t>
  </si>
  <si>
    <t>Count of children transferred to Assuming LEA B</t>
  </si>
  <si>
    <t>Base payment amount transferred to Assuming LEA B</t>
  </si>
  <si>
    <t>Count of children transferred to Assuming LEA A</t>
  </si>
  <si>
    <t>Base payment amount transferred to Assuming LEA A</t>
  </si>
  <si>
    <t>Count of children assumed from Transferring LEA J</t>
  </si>
  <si>
    <t>Base payment amount assumed from Transferring LEA J</t>
  </si>
  <si>
    <t>Count of children assumed from Transferring LEA I</t>
  </si>
  <si>
    <t>Base payment amount assumed from Transferring LEA I</t>
  </si>
  <si>
    <t>Count of children assumed from Transferring LEA H</t>
  </si>
  <si>
    <t>Base payment amount assumed from Transferring LEA H</t>
  </si>
  <si>
    <t>Count of children assumed from Transferring LEA G</t>
  </si>
  <si>
    <t>Base payment amount assumed from Transferring LEA G</t>
  </si>
  <si>
    <t>Count of children assumed from Transferring LEA F</t>
  </si>
  <si>
    <t>Base payment amount assumed from Transferring LEA F</t>
  </si>
  <si>
    <t>Count of children assumed from Transferring LEA E</t>
  </si>
  <si>
    <t>Base payment amount assumed from Transferring LEA E</t>
  </si>
  <si>
    <t>Count of children assumed from Transferring LEA D</t>
  </si>
  <si>
    <t>Base payment amount assumed from Transferring LEA D</t>
  </si>
  <si>
    <t>Count of children assumed from Transferring LEA C</t>
  </si>
  <si>
    <t>Base payment amount assumed from Transferring LEA C</t>
  </si>
  <si>
    <t>Count of children assumed from Transferring LEA B</t>
  </si>
  <si>
    <t>Base payment amount assumed from Transferring LEA B</t>
  </si>
  <si>
    <t>Count of children assumed from Transferring LEA A</t>
  </si>
  <si>
    <t>Base payment amount assumed from Transferring LEA A</t>
  </si>
  <si>
    <t>A</t>
  </si>
  <si>
    <t>B</t>
  </si>
  <si>
    <t>C</t>
  </si>
  <si>
    <t>D</t>
  </si>
  <si>
    <t>E</t>
  </si>
  <si>
    <t>F</t>
  </si>
  <si>
    <t>G</t>
  </si>
  <si>
    <t>H</t>
  </si>
  <si>
    <t>I</t>
  </si>
  <si>
    <t>J</t>
  </si>
  <si>
    <t>Interim, Preliminary, or Final Version</t>
  </si>
  <si>
    <t>Significantly expanding charter school LEA</t>
  </si>
  <si>
    <t>Warning: Do NOT use "cut" or Ctrl-X in this file.</t>
  </si>
  <si>
    <t>Base Payment After Circumstance 1</t>
  </si>
  <si>
    <t>Base Payment After Circumstance 2</t>
  </si>
  <si>
    <t>Base Payment After Circumstance 3</t>
  </si>
  <si>
    <t>Base Payment After Circumstance 4</t>
  </si>
  <si>
    <t>Base Payment After Circumstance 5</t>
  </si>
  <si>
    <t>Base Payment After Circumstance 6</t>
  </si>
  <si>
    <t>Base Payment After Circumstance 7</t>
  </si>
  <si>
    <t>Base Payment After Circumstance 8</t>
  </si>
  <si>
    <t>Base Payment After Circumstance 9</t>
  </si>
  <si>
    <t>Base Payment After Circumstance 10</t>
  </si>
  <si>
    <t>Base Payment After Circumstance 11</t>
  </si>
  <si>
    <t>Base Payment After Circumstance 12</t>
  </si>
  <si>
    <t>Base Payment After Circumstance 13</t>
  </si>
  <si>
    <t>Base Payment After Circumstance 14</t>
  </si>
  <si>
    <t>Base Payment After Circumstance 15</t>
  </si>
  <si>
    <t>Base Payment After Circumstance 16</t>
  </si>
  <si>
    <t>Base Payment After Circumstance 17</t>
  </si>
  <si>
    <t>Base Payment After Circumstance 18</t>
  </si>
  <si>
    <t>Base Payment After Circumstance 19</t>
  </si>
  <si>
    <t>Base Payment After Circumstance 20</t>
  </si>
  <si>
    <t>Transferring LEA Letter</t>
  </si>
  <si>
    <t>Assuming LEA Letter</t>
  </si>
  <si>
    <r>
      <t xml:space="preserve">Instructions: </t>
    </r>
    <r>
      <rPr>
        <sz val="11"/>
        <color theme="1"/>
        <rFont val="Calibri"/>
        <family val="2"/>
        <scheme val="minor"/>
      </rPr>
      <t>Select Circumstance Type in cell B2. Enter a name for the circumstance in cell E2 (optional).</t>
    </r>
  </si>
  <si>
    <r>
      <t xml:space="preserve">Instructions: </t>
    </r>
    <r>
      <rPr>
        <sz val="11"/>
        <color theme="1"/>
        <rFont val="Calibri"/>
        <family val="2"/>
        <scheme val="minor"/>
      </rPr>
      <t>Select Transferring LEAs from the drop-down in column B. Enter the number of children being transferred to each Assuming LEA in columns F-O.</t>
    </r>
  </si>
  <si>
    <r>
      <t xml:space="preserve">Instructions: </t>
    </r>
    <r>
      <rPr>
        <sz val="11"/>
        <color theme="1"/>
        <rFont val="Calibri"/>
        <family val="2"/>
        <scheme val="minor"/>
      </rPr>
      <t xml:space="preserve">Select Assuming LEAs from the drop-down in column B. </t>
    </r>
  </si>
  <si>
    <r>
      <rPr>
        <b/>
        <sz val="11"/>
        <color theme="1"/>
        <rFont val="Calibri"/>
        <family val="2"/>
        <scheme val="minor"/>
      </rPr>
      <t xml:space="preserve">Instructions: </t>
    </r>
    <r>
      <rPr>
        <sz val="11"/>
        <color theme="1"/>
        <rFont val="Calibri"/>
        <family val="2"/>
        <scheme val="minor"/>
      </rPr>
      <t>This tab will populate automatically as data are entered on other tabs. After you have entered all circumstances, select "Yes" in cell B2.</t>
    </r>
  </si>
  <si>
    <t>You may also enter Original Base Payment (from 1997/1999 or the first year LEA existed), Last Year Base Payment Adjusted, or Other Notes.</t>
  </si>
  <si>
    <t>Count of children transferred to Assuming LEA D</t>
  </si>
  <si>
    <t>Base payment amount transferred to Assuming LEA D</t>
  </si>
  <si>
    <t>This column intentionally left blank.</t>
  </si>
  <si>
    <t>https://cifr.wested.org/resources/allocation-of-idea-part-b-subgrants-to-leas/idea-part-b-subgrant-base-payment-adjustment-calculators/</t>
  </si>
  <si>
    <t>Version 1, July 2019. Please ensure that you are using the most recent version of the BPA Calculator by going to:</t>
  </si>
  <si>
    <t>End of Worksheet.</t>
  </si>
  <si>
    <r>
      <t xml:space="preserve">IDEA Part B Subgrant Base Payment Adjustment Calculators: Method A
</t>
    </r>
    <r>
      <rPr>
        <sz val="16"/>
        <color rgb="FF000000"/>
        <rFont val="Calibri"/>
        <family val="2"/>
        <scheme val="minor"/>
      </rPr>
      <t>v1, published July 2019</t>
    </r>
  </si>
  <si>
    <t>The Center for IDEA Fiscal Reporting (CIFR) makes the BPA Calculators available to state educational agencies (SEAs) for independent use, general guidance, and estimates only. The BPA Calculators are not intended to replace professional guidance or any other decision-making method or tool. SEAs and any other end users are responsible for determining their own legal, regulatory, contractual, or other responsibilities, and for ensuring that their calculations and reporting are correct. For any questions about using the BPA Calculators, please contact CIFR at cifr_info@wested.org.</t>
  </si>
  <si>
    <t>CIFR is a partnership among WestEd, American Institutes for Research (AIR), Technical Assistance for Excellence in Special Education (TAESE) at Utah State University, and Westat. The Improve Group is CIFR’s external evaluator. The contents of this resource were developed under U.S. Department of Education grant #H373F140001. They may not represent U.S. Department of Education policy, and you should not assume endorsement by the Federal Government. Project Officer: Dan Schreier.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</si>
</sst>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 #,##0_);_(* \(#,##0\);_(* &quot;-&quot;??_);_(@_)"/>
    <numFmt numFmtId="165" formatCode="0_);\(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Arial"/>
      <family val="2"/>
    </font>
    <font>
      <sz val="12"/>
      <color theme="1"/>
      <name val="Arial"/>
      <family val="2"/>
    </font>
    <font>
      <sz val="10"/>
      <name val="Arial"/>
      <family val="2"/>
    </font>
    <font>
      <sz val="10"/>
      <color indexed="8"/>
      <name val="Arial"/>
      <family val="2"/>
    </font>
    <font>
      <sz val="10"/>
      <name val="MS Sans Serif"/>
      <family val="2"/>
    </font>
    <font>
      <sz val="11"/>
      <color rgb="FFFF0000"/>
      <name val="Calibri"/>
      <family val="2"/>
      <scheme val="minor"/>
    </font>
    <font>
      <b/>
      <sz val="11"/>
      <color rgb="FFFF0000"/>
      <name val="Calibri"/>
      <family val="2"/>
      <scheme val="minor"/>
    </font>
    <font>
      <sz val="18"/>
      <color rgb="FFFF0000"/>
      <name val="Calibri"/>
      <family val="2"/>
      <scheme val="minor"/>
    </font>
    <font>
      <sz val="36"/>
      <color rgb="FF000000"/>
      <name val="Calibri"/>
      <family val="2"/>
      <scheme val="minor"/>
    </font>
    <font>
      <sz val="16"/>
      <color rgb="FF000000"/>
      <name val="Calibri"/>
      <family val="2"/>
      <scheme val="minor"/>
    </font>
    <font>
      <sz val="12"/>
      <color theme="1"/>
      <name val="Calibri"/>
      <family val="2"/>
      <scheme val="minor"/>
    </font>
    <font>
      <b/>
      <sz val="11"/>
      <color rgb="FF000000"/>
      <name val="Calibri"/>
      <family val="2"/>
      <scheme val="minor"/>
    </font>
    <font>
      <i/>
      <sz val="9"/>
      <color rgb="FF000000"/>
      <name val="Calibri"/>
      <family val="2"/>
      <scheme val="minor"/>
    </font>
    <font>
      <u/>
      <sz val="12"/>
      <color theme="10"/>
      <name val="Calibri"/>
      <family val="2"/>
      <scheme val="minor"/>
    </font>
    <font>
      <u/>
      <sz val="9"/>
      <color theme="10"/>
      <name val="Calibri"/>
      <family val="2"/>
      <scheme val="minor"/>
    </font>
    <font>
      <sz val="11"/>
      <color theme="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s>
  <borders count="8">
    <border>
      <left/>
      <right/>
      <top/>
      <bottom/>
      <diagonal/>
    </border>
    <border>
      <left style="thin">
        <color theme="6"/>
      </left>
      <right style="thin">
        <color theme="6"/>
      </right>
      <top style="thin">
        <color theme="6"/>
      </top>
      <bottom style="thin">
        <color theme="6"/>
      </bottom>
      <diagonal/>
    </border>
    <border>
      <left/>
      <right/>
      <top style="thick">
        <color auto="1"/>
      </top>
      <bottom/>
      <diagonal/>
    </border>
    <border>
      <left style="thick">
        <color auto="1"/>
      </left>
      <right style="thick">
        <color auto="1"/>
      </right>
      <top/>
      <bottom/>
      <diagonal/>
    </border>
    <border>
      <left style="thick">
        <color auto="1"/>
      </left>
      <right style="thick">
        <color auto="1"/>
      </right>
      <top style="thick">
        <color auto="1"/>
      </top>
      <bottom/>
      <diagonal/>
    </border>
    <border>
      <left/>
      <right/>
      <top style="thin">
        <color auto="1"/>
      </top>
      <bottom style="thin">
        <color auto="1"/>
      </bottom>
      <diagonal/>
    </border>
    <border>
      <left/>
      <right/>
      <top style="thin">
        <color theme="1"/>
      </top>
      <bottom style="thin">
        <color theme="1"/>
      </bottom>
      <diagonal/>
    </border>
    <border>
      <left style="thin">
        <color theme="0"/>
      </left>
      <right style="thin">
        <color theme="0"/>
      </right>
      <top style="thin">
        <color theme="0"/>
      </top>
      <bottom style="thin">
        <color theme="0"/>
      </bottom>
      <diagonal/>
    </border>
  </borders>
  <cellStyleXfs count="89">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7"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9" fontId="6" fillId="0" borderId="0" applyFont="0" applyFill="0" applyBorder="0" applyAlignment="0" applyProtection="0"/>
    <xf numFmtId="0" fontId="6"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 fillId="0" borderId="0"/>
    <xf numFmtId="9"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43" fontId="5" fillId="0" borderId="0" applyFont="0" applyFill="0" applyBorder="0" applyAlignment="0" applyProtection="0"/>
    <xf numFmtId="9" fontId="5"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5"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1" fillId="0" borderId="0"/>
    <xf numFmtId="43" fontId="1" fillId="0" borderId="0" applyFont="0" applyFill="0" applyBorder="0" applyAlignment="0" applyProtection="0"/>
    <xf numFmtId="44" fontId="6" fillId="0" borderId="0" applyFont="0" applyFill="0" applyBorder="0" applyAlignment="0" applyProtection="0"/>
    <xf numFmtId="0" fontId="1" fillId="0" borderId="0"/>
    <xf numFmtId="0" fontId="14" fillId="0" borderId="0"/>
    <xf numFmtId="0" fontId="17" fillId="0" borderId="0" applyNumberFormat="0" applyFill="0" applyBorder="0" applyAlignment="0" applyProtection="0"/>
    <xf numFmtId="0" fontId="1" fillId="0" borderId="0"/>
  </cellStyleXfs>
  <cellXfs count="81">
    <xf numFmtId="0" fontId="0" fillId="0" borderId="0" xfId="0"/>
    <xf numFmtId="0" fontId="2" fillId="0" borderId="0" xfId="0" applyFont="1"/>
    <xf numFmtId="0" fontId="0" fillId="0" borderId="0" xfId="0" applyFont="1"/>
    <xf numFmtId="44" fontId="0" fillId="0" borderId="0" xfId="2" applyFont="1"/>
    <xf numFmtId="164" fontId="0" fillId="0" borderId="0" xfId="1" applyNumberFormat="1" applyFont="1"/>
    <xf numFmtId="0" fontId="0" fillId="2" borderId="0" xfId="0" applyFill="1" applyProtection="1">
      <protection locked="0"/>
    </xf>
    <xf numFmtId="0" fontId="2" fillId="0" borderId="0" xfId="0" applyFont="1" applyAlignment="1">
      <alignment wrapText="1"/>
    </xf>
    <xf numFmtId="0" fontId="0" fillId="0" borderId="0" xfId="0" applyAlignment="1">
      <alignment wrapText="1"/>
    </xf>
    <xf numFmtId="44" fontId="0" fillId="3" borderId="0" xfId="2" applyFont="1" applyFill="1" applyProtection="1"/>
    <xf numFmtId="44" fontId="0" fillId="0" borderId="0" xfId="0" applyNumberFormat="1"/>
    <xf numFmtId="164" fontId="0" fillId="0" borderId="0" xfId="0" applyNumberFormat="1"/>
    <xf numFmtId="0" fontId="0" fillId="3" borderId="0" xfId="0" applyFill="1" applyProtection="1"/>
    <xf numFmtId="44" fontId="0" fillId="2" borderId="0" xfId="2" applyFont="1" applyFill="1" applyProtection="1">
      <protection locked="0"/>
    </xf>
    <xf numFmtId="0" fontId="0" fillId="3" borderId="0" xfId="1" applyNumberFormat="1" applyFont="1" applyFill="1" applyAlignment="1" applyProtection="1">
      <alignment horizontal="center"/>
    </xf>
    <xf numFmtId="41" fontId="0" fillId="0" borderId="0" xfId="1" applyNumberFormat="1" applyFont="1"/>
    <xf numFmtId="37" fontId="0" fillId="0" borderId="0" xfId="1" applyNumberFormat="1" applyFont="1"/>
    <xf numFmtId="0" fontId="0" fillId="2" borderId="0" xfId="0" applyFont="1" applyFill="1" applyAlignment="1" applyProtection="1">
      <alignment wrapText="1"/>
      <protection locked="0"/>
    </xf>
    <xf numFmtId="0" fontId="0" fillId="2" borderId="0" xfId="0" applyFont="1" applyFill="1" applyProtection="1">
      <protection locked="0"/>
    </xf>
    <xf numFmtId="0" fontId="2" fillId="3" borderId="0" xfId="0" applyFont="1" applyFill="1" applyProtection="1"/>
    <xf numFmtId="44" fontId="2" fillId="3" borderId="0" xfId="2" applyFont="1" applyFill="1" applyProtection="1"/>
    <xf numFmtId="0" fontId="2" fillId="0" borderId="0" xfId="0" applyFont="1" applyFill="1"/>
    <xf numFmtId="1" fontId="0" fillId="0" borderId="0" xfId="0" applyNumberFormat="1" applyFont="1" applyFill="1" applyBorder="1" applyAlignment="1">
      <alignment wrapText="1"/>
    </xf>
    <xf numFmtId="0" fontId="0" fillId="0" borderId="0" xfId="0" applyFill="1"/>
    <xf numFmtId="49" fontId="0" fillId="0" borderId="0" xfId="1" applyNumberFormat="1" applyFont="1" applyFill="1" applyBorder="1" applyAlignment="1">
      <alignment wrapText="1"/>
    </xf>
    <xf numFmtId="44" fontId="0" fillId="3" borderId="0" xfId="2" applyFont="1" applyFill="1"/>
    <xf numFmtId="0" fontId="2" fillId="3" borderId="0" xfId="0" applyFont="1" applyFill="1" applyAlignment="1">
      <alignment wrapText="1"/>
    </xf>
    <xf numFmtId="1" fontId="0" fillId="2" borderId="1" xfId="0" applyNumberFormat="1" applyFont="1" applyFill="1" applyBorder="1" applyAlignment="1" applyProtection="1">
      <alignment wrapText="1"/>
      <protection locked="0"/>
    </xf>
    <xf numFmtId="49" fontId="0" fillId="2" borderId="1" xfId="1" applyNumberFormat="1" applyFont="1" applyFill="1" applyBorder="1" applyAlignment="1" applyProtection="1">
      <alignment wrapText="1"/>
      <protection locked="0"/>
    </xf>
    <xf numFmtId="1" fontId="2" fillId="0" borderId="0" xfId="0" applyNumberFormat="1" applyFont="1" applyBorder="1" applyAlignment="1">
      <alignment wrapText="1"/>
    </xf>
    <xf numFmtId="1" fontId="0" fillId="0" borderId="0" xfId="0" applyNumberFormat="1" applyBorder="1" applyAlignment="1">
      <alignment wrapText="1"/>
    </xf>
    <xf numFmtId="0" fontId="0" fillId="0" borderId="0" xfId="0" applyNumberFormat="1" applyFont="1" applyBorder="1" applyAlignment="1">
      <alignment wrapText="1"/>
    </xf>
    <xf numFmtId="0" fontId="0" fillId="2" borderId="1" xfId="0" applyFont="1" applyFill="1" applyBorder="1" applyProtection="1">
      <protection locked="0"/>
    </xf>
    <xf numFmtId="44" fontId="0" fillId="0" borderId="3" xfId="2" applyFont="1" applyBorder="1"/>
    <xf numFmtId="44" fontId="2" fillId="3" borderId="3" xfId="2" applyFont="1" applyFill="1" applyBorder="1" applyProtection="1"/>
    <xf numFmtId="0" fontId="2" fillId="0" borderId="2" xfId="0" applyFont="1" applyBorder="1"/>
    <xf numFmtId="0" fontId="2" fillId="0" borderId="2" xfId="0" applyFont="1" applyBorder="1" applyAlignment="1">
      <alignment wrapText="1"/>
    </xf>
    <xf numFmtId="0" fontId="2" fillId="0" borderId="4" xfId="0" applyFont="1" applyBorder="1" applyAlignment="1">
      <alignment wrapText="1"/>
    </xf>
    <xf numFmtId="0" fontId="9" fillId="0" borderId="0" xfId="0" applyFont="1" applyAlignment="1">
      <alignment wrapText="1"/>
    </xf>
    <xf numFmtId="0" fontId="2" fillId="0" borderId="0" xfId="0" applyFont="1" applyBorder="1"/>
    <xf numFmtId="0" fontId="2" fillId="0" borderId="0" xfId="0" applyFont="1" applyBorder="1" applyAlignment="1">
      <alignment wrapText="1"/>
    </xf>
    <xf numFmtId="44" fontId="0" fillId="2" borderId="0" xfId="2" applyFont="1" applyFill="1" applyAlignment="1" applyProtection="1">
      <alignment wrapText="1"/>
      <protection locked="0"/>
    </xf>
    <xf numFmtId="0" fontId="2" fillId="0" borderId="0" xfId="0" applyFont="1" applyBorder="1" applyAlignment="1"/>
    <xf numFmtId="44" fontId="0" fillId="3" borderId="0" xfId="2" applyFont="1" applyFill="1" applyBorder="1" applyAlignment="1" applyProtection="1">
      <alignment wrapText="1"/>
    </xf>
    <xf numFmtId="0" fontId="0" fillId="2" borderId="0" xfId="2" applyNumberFormat="1" applyFont="1" applyFill="1" applyProtection="1">
      <protection locked="0"/>
    </xf>
    <xf numFmtId="0" fontId="10" fillId="0" borderId="0" xfId="0" applyFont="1"/>
    <xf numFmtId="44" fontId="2" fillId="0" borderId="0" xfId="2" applyFont="1"/>
    <xf numFmtId="0" fontId="2" fillId="0" borderId="0" xfId="0" applyFont="1" applyBorder="1" applyAlignment="1">
      <alignment vertical="top"/>
    </xf>
    <xf numFmtId="0" fontId="1" fillId="2" borderId="0" xfId="2" applyNumberFormat="1" applyFont="1" applyFill="1" applyBorder="1" applyAlignment="1" applyProtection="1">
      <alignment horizontal="right" vertical="top" wrapText="1"/>
      <protection locked="0"/>
    </xf>
    <xf numFmtId="44" fontId="1" fillId="2" borderId="0" xfId="2" applyFont="1" applyFill="1" applyBorder="1" applyAlignment="1" applyProtection="1">
      <alignment horizontal="right" vertical="top" wrapText="1"/>
      <protection locked="0"/>
    </xf>
    <xf numFmtId="14" fontId="1" fillId="2" borderId="0" xfId="2" applyNumberFormat="1" applyFont="1" applyFill="1" applyBorder="1" applyAlignment="1" applyProtection="1">
      <alignment horizontal="right" vertical="top" wrapText="1"/>
      <protection locked="0"/>
    </xf>
    <xf numFmtId="0" fontId="2" fillId="0" borderId="0" xfId="0" applyFont="1" applyAlignment="1"/>
    <xf numFmtId="0" fontId="3" fillId="4" borderId="5" xfId="0" applyFont="1" applyFill="1" applyBorder="1" applyAlignment="1">
      <alignment wrapText="1"/>
    </xf>
    <xf numFmtId="164" fontId="0" fillId="4" borderId="5" xfId="1" applyNumberFormat="1" applyFont="1" applyFill="1" applyBorder="1" applyProtection="1"/>
    <xf numFmtId="0" fontId="3" fillId="4" borderId="6" xfId="0" applyFont="1" applyFill="1" applyBorder="1" applyAlignment="1">
      <alignment wrapText="1"/>
    </xf>
    <xf numFmtId="164" fontId="0" fillId="4" borderId="6" xfId="1" applyNumberFormat="1" applyFont="1" applyFill="1" applyBorder="1" applyProtection="1"/>
    <xf numFmtId="1" fontId="1" fillId="2" borderId="0" xfId="2" applyNumberFormat="1" applyFont="1" applyFill="1" applyBorder="1" applyAlignment="1" applyProtection="1">
      <alignment horizontal="right" vertical="top" wrapText="1"/>
      <protection locked="0"/>
    </xf>
    <xf numFmtId="0" fontId="2" fillId="0" borderId="0" xfId="0" applyFont="1" applyBorder="1" applyAlignment="1">
      <alignment vertical="top" wrapText="1"/>
    </xf>
    <xf numFmtId="1" fontId="10" fillId="0" borderId="0" xfId="0" applyNumberFormat="1" applyFont="1" applyFill="1" applyBorder="1" applyAlignment="1"/>
    <xf numFmtId="165" fontId="0" fillId="0" borderId="0" xfId="1" applyNumberFormat="1" applyFont="1"/>
    <xf numFmtId="1" fontId="0" fillId="0" borderId="0" xfId="1" applyNumberFormat="1" applyFont="1"/>
    <xf numFmtId="0" fontId="11" fillId="0" borderId="0" xfId="0" applyFont="1"/>
    <xf numFmtId="0" fontId="0" fillId="0" borderId="0" xfId="0" applyAlignment="1">
      <alignment vertical="top"/>
    </xf>
    <xf numFmtId="0" fontId="12" fillId="0" borderId="7" xfId="85" applyFont="1" applyBorder="1" applyAlignment="1">
      <alignment vertical="top" wrapText="1"/>
    </xf>
    <xf numFmtId="0" fontId="1" fillId="0" borderId="7" xfId="85" applyBorder="1"/>
    <xf numFmtId="0" fontId="15" fillId="0" borderId="7" xfId="86" applyFont="1" applyBorder="1" applyAlignment="1">
      <alignment vertical="center" wrapText="1"/>
    </xf>
    <xf numFmtId="0" fontId="3" fillId="0" borderId="7" xfId="85" applyFont="1" applyBorder="1" applyAlignment="1"/>
    <xf numFmtId="0" fontId="1" fillId="0" borderId="7" xfId="85" applyBorder="1" applyAlignment="1"/>
    <xf numFmtId="3" fontId="2" fillId="3" borderId="0" xfId="2" applyNumberFormat="1" applyFont="1" applyFill="1" applyProtection="1"/>
    <xf numFmtId="3" fontId="0" fillId="3" borderId="0" xfId="0" applyNumberFormat="1" applyFill="1" applyProtection="1"/>
    <xf numFmtId="3" fontId="2" fillId="3" borderId="0" xfId="0" applyNumberFormat="1" applyFont="1" applyFill="1" applyProtection="1"/>
    <xf numFmtId="3" fontId="0" fillId="2" borderId="0" xfId="0" applyNumberFormat="1" applyFill="1" applyProtection="1">
      <protection locked="0"/>
    </xf>
    <xf numFmtId="3" fontId="0" fillId="0" borderId="0" xfId="1" applyNumberFormat="1" applyFont="1"/>
    <xf numFmtId="3" fontId="0" fillId="2" borderId="0" xfId="0" applyNumberFormat="1" applyFont="1" applyFill="1" applyAlignment="1" applyProtection="1">
      <alignment wrapText="1"/>
      <protection locked="0"/>
    </xf>
    <xf numFmtId="3" fontId="1" fillId="2" borderId="0" xfId="1" applyNumberFormat="1" applyFont="1" applyFill="1" applyAlignment="1" applyProtection="1">
      <alignment wrapText="1"/>
      <protection locked="0"/>
    </xf>
    <xf numFmtId="3" fontId="0" fillId="3" borderId="0" xfId="1" applyNumberFormat="1" applyFont="1" applyFill="1" applyProtection="1"/>
    <xf numFmtId="3" fontId="1" fillId="2" borderId="0" xfId="1" applyNumberFormat="1" applyFont="1" applyFill="1" applyProtection="1">
      <protection locked="0"/>
    </xf>
    <xf numFmtId="3" fontId="0" fillId="0" borderId="0" xfId="0" applyNumberFormat="1"/>
    <xf numFmtId="0" fontId="16" fillId="0" borderId="0" xfId="0" applyFont="1" applyAlignment="1"/>
    <xf numFmtId="0" fontId="18" fillId="0" borderId="0" xfId="87" applyFont="1" applyAlignment="1"/>
    <xf numFmtId="0" fontId="3" fillId="0" borderId="7" xfId="88" applyFont="1" applyBorder="1" applyAlignment="1">
      <alignment wrapText="1"/>
    </xf>
    <xf numFmtId="0" fontId="19" fillId="0" borderId="0" xfId="0" applyFont="1" applyAlignment="1"/>
  </cellXfs>
  <cellStyles count="89">
    <cellStyle name="Comma" xfId="1" builtinId="3"/>
    <cellStyle name="Comma 10" xfId="4" xr:uid="{00000000-0005-0000-0000-000001000000}"/>
    <cellStyle name="Comma 2" xfId="8" xr:uid="{00000000-0005-0000-0000-000002000000}"/>
    <cellStyle name="Comma 2 2" xfId="12" xr:uid="{00000000-0005-0000-0000-000003000000}"/>
    <cellStyle name="Comma 2 3" xfId="20" xr:uid="{00000000-0005-0000-0000-000004000000}"/>
    <cellStyle name="Comma 2 3 2" xfId="35" xr:uid="{00000000-0005-0000-0000-000005000000}"/>
    <cellStyle name="Comma 2 3 2 2" xfId="40" xr:uid="{00000000-0005-0000-0000-000006000000}"/>
    <cellStyle name="Comma 2 3 3" xfId="39" xr:uid="{00000000-0005-0000-0000-000007000000}"/>
    <cellStyle name="Comma 3" xfId="19" xr:uid="{00000000-0005-0000-0000-000008000000}"/>
    <cellStyle name="Comma 3 2" xfId="34" xr:uid="{00000000-0005-0000-0000-000009000000}"/>
    <cellStyle name="Comma 3 2 2" xfId="42" xr:uid="{00000000-0005-0000-0000-00000A000000}"/>
    <cellStyle name="Comma 3 3" xfId="41" xr:uid="{00000000-0005-0000-0000-00000B000000}"/>
    <cellStyle name="Comma 4" xfId="25" xr:uid="{00000000-0005-0000-0000-00000C000000}"/>
    <cellStyle name="Comma 4 2" xfId="43" xr:uid="{00000000-0005-0000-0000-00000D000000}"/>
    <cellStyle name="Comma 5" xfId="66" xr:uid="{00000000-0005-0000-0000-00000E000000}"/>
    <cellStyle name="Comma 5 2" xfId="76" xr:uid="{00000000-0005-0000-0000-00000F000000}"/>
    <cellStyle name="Comma 6" xfId="70" xr:uid="{00000000-0005-0000-0000-000010000000}"/>
    <cellStyle name="Comma 7" xfId="73" xr:uid="{00000000-0005-0000-0000-000011000000}"/>
    <cellStyle name="Comma 8" xfId="79" xr:uid="{00000000-0005-0000-0000-000012000000}"/>
    <cellStyle name="Comma 9" xfId="83" xr:uid="{00000000-0005-0000-0000-000013000000}"/>
    <cellStyle name="Currency" xfId="2" builtinId="4"/>
    <cellStyle name="Currency 2" xfId="84" xr:uid="{00000000-0005-0000-0000-000015000000}"/>
    <cellStyle name="Hyperlink" xfId="87" builtinId="8"/>
    <cellStyle name="Normal" xfId="0" builtinId="0"/>
    <cellStyle name="Normal 10" xfId="72" xr:uid="{00000000-0005-0000-0000-000018000000}"/>
    <cellStyle name="Normal 11" xfId="71" xr:uid="{00000000-0005-0000-0000-000019000000}"/>
    <cellStyle name="Normal 12" xfId="78" xr:uid="{00000000-0005-0000-0000-00001A000000}"/>
    <cellStyle name="Normal 13" xfId="82" xr:uid="{00000000-0005-0000-0000-00001B000000}"/>
    <cellStyle name="Normal 14" xfId="3" xr:uid="{00000000-0005-0000-0000-00001C000000}"/>
    <cellStyle name="Normal 15" xfId="86" xr:uid="{00000000-0005-0000-0000-00001D000000}"/>
    <cellStyle name="Normal 2" xfId="6" xr:uid="{00000000-0005-0000-0000-00001E000000}"/>
    <cellStyle name="Normal 2 2" xfId="10" xr:uid="{00000000-0005-0000-0000-00001F000000}"/>
    <cellStyle name="Normal 2 3" xfId="14" xr:uid="{00000000-0005-0000-0000-000020000000}"/>
    <cellStyle name="Normal 2 3 2" xfId="29" xr:uid="{00000000-0005-0000-0000-000021000000}"/>
    <cellStyle name="Normal 2 3 2 2" xfId="45" xr:uid="{00000000-0005-0000-0000-000022000000}"/>
    <cellStyle name="Normal 2 3 3" xfId="44" xr:uid="{00000000-0005-0000-0000-000023000000}"/>
    <cellStyle name="Normal 2 4" xfId="27" xr:uid="{00000000-0005-0000-0000-000024000000}"/>
    <cellStyle name="Normal 2 5" xfId="85" xr:uid="{00000000-0005-0000-0000-000025000000}"/>
    <cellStyle name="Normal 2 5 2" xfId="88" xr:uid="{00000000-0005-0000-0000-000026000000}"/>
    <cellStyle name="Normal 3" xfId="9" xr:uid="{00000000-0005-0000-0000-000027000000}"/>
    <cellStyle name="Normal 3 2" xfId="65" xr:uid="{00000000-0005-0000-0000-000028000000}"/>
    <cellStyle name="Normal 4" xfId="15" xr:uid="{00000000-0005-0000-0000-000029000000}"/>
    <cellStyle name="Normal 4 2" xfId="30" xr:uid="{00000000-0005-0000-0000-00002A000000}"/>
    <cellStyle name="Normal 4 2 2" xfId="47" xr:uid="{00000000-0005-0000-0000-00002B000000}"/>
    <cellStyle name="Normal 4 3" xfId="46" xr:uid="{00000000-0005-0000-0000-00002C000000}"/>
    <cellStyle name="Normal 5" xfId="17" xr:uid="{00000000-0005-0000-0000-00002D000000}"/>
    <cellStyle name="Normal 5 2" xfId="32" xr:uid="{00000000-0005-0000-0000-00002E000000}"/>
    <cellStyle name="Normal 5 2 2" xfId="49" xr:uid="{00000000-0005-0000-0000-00002F000000}"/>
    <cellStyle name="Normal 5 3" xfId="48" xr:uid="{00000000-0005-0000-0000-000030000000}"/>
    <cellStyle name="Normal 6" xfId="22" xr:uid="{00000000-0005-0000-0000-000031000000}"/>
    <cellStyle name="Normal 6 2" xfId="37" xr:uid="{00000000-0005-0000-0000-000032000000}"/>
    <cellStyle name="Normal 6 2 2" xfId="51" xr:uid="{00000000-0005-0000-0000-000033000000}"/>
    <cellStyle name="Normal 6 3" xfId="50" xr:uid="{00000000-0005-0000-0000-000034000000}"/>
    <cellStyle name="Normal 7" xfId="24" xr:uid="{00000000-0005-0000-0000-000035000000}"/>
    <cellStyle name="Normal 7 2" xfId="52" xr:uid="{00000000-0005-0000-0000-000036000000}"/>
    <cellStyle name="Normal 8" xfId="64" xr:uid="{00000000-0005-0000-0000-000037000000}"/>
    <cellStyle name="Normal 8 2" xfId="75" xr:uid="{00000000-0005-0000-0000-000038000000}"/>
    <cellStyle name="Normal 9" xfId="68" xr:uid="{00000000-0005-0000-0000-000039000000}"/>
    <cellStyle name="Percent 10" xfId="74" xr:uid="{00000000-0005-0000-0000-00003A000000}"/>
    <cellStyle name="Percent 11" xfId="80" xr:uid="{00000000-0005-0000-0000-00003B000000}"/>
    <cellStyle name="Percent 12" xfId="81" xr:uid="{00000000-0005-0000-0000-00003C000000}"/>
    <cellStyle name="Percent 13" xfId="5" xr:uid="{00000000-0005-0000-0000-00003D000000}"/>
    <cellStyle name="Percent 2" xfId="7" xr:uid="{00000000-0005-0000-0000-00003E000000}"/>
    <cellStyle name="Percent 2 2" xfId="11" xr:uid="{00000000-0005-0000-0000-00003F000000}"/>
    <cellStyle name="Percent 2 3" xfId="21" xr:uid="{00000000-0005-0000-0000-000040000000}"/>
    <cellStyle name="Percent 2 3 2" xfId="36" xr:uid="{00000000-0005-0000-0000-000041000000}"/>
    <cellStyle name="Percent 2 3 2 2" xfId="54" xr:uid="{00000000-0005-0000-0000-000042000000}"/>
    <cellStyle name="Percent 2 3 3" xfId="53" xr:uid="{00000000-0005-0000-0000-000043000000}"/>
    <cellStyle name="Percent 3" xfId="13" xr:uid="{00000000-0005-0000-0000-000044000000}"/>
    <cellStyle name="Percent 3 2" xfId="28" xr:uid="{00000000-0005-0000-0000-000045000000}"/>
    <cellStyle name="Percent 3 2 2" xfId="56" xr:uid="{00000000-0005-0000-0000-000046000000}"/>
    <cellStyle name="Percent 3 3" xfId="55" xr:uid="{00000000-0005-0000-0000-000047000000}"/>
    <cellStyle name="Percent 4" xfId="16" xr:uid="{00000000-0005-0000-0000-000048000000}"/>
    <cellStyle name="Percent 4 2" xfId="31" xr:uid="{00000000-0005-0000-0000-000049000000}"/>
    <cellStyle name="Percent 4 2 2" xfId="58" xr:uid="{00000000-0005-0000-0000-00004A000000}"/>
    <cellStyle name="Percent 4 3" xfId="57" xr:uid="{00000000-0005-0000-0000-00004B000000}"/>
    <cellStyle name="Percent 5" xfId="18" xr:uid="{00000000-0005-0000-0000-00004C000000}"/>
    <cellStyle name="Percent 5 2" xfId="33" xr:uid="{00000000-0005-0000-0000-00004D000000}"/>
    <cellStyle name="Percent 5 2 2" xfId="60" xr:uid="{00000000-0005-0000-0000-00004E000000}"/>
    <cellStyle name="Percent 5 3" xfId="59" xr:uid="{00000000-0005-0000-0000-00004F000000}"/>
    <cellStyle name="Percent 6" xfId="23" xr:uid="{00000000-0005-0000-0000-000050000000}"/>
    <cellStyle name="Percent 6 2" xfId="38" xr:uid="{00000000-0005-0000-0000-000051000000}"/>
    <cellStyle name="Percent 6 2 2" xfId="62" xr:uid="{00000000-0005-0000-0000-000052000000}"/>
    <cellStyle name="Percent 6 3" xfId="61" xr:uid="{00000000-0005-0000-0000-000053000000}"/>
    <cellStyle name="Percent 7" xfId="26" xr:uid="{00000000-0005-0000-0000-000054000000}"/>
    <cellStyle name="Percent 7 2" xfId="63" xr:uid="{00000000-0005-0000-0000-000055000000}"/>
    <cellStyle name="Percent 8" xfId="67" xr:uid="{00000000-0005-0000-0000-000056000000}"/>
    <cellStyle name="Percent 8 2" xfId="77" xr:uid="{00000000-0005-0000-0000-000057000000}"/>
    <cellStyle name="Percent 9" xfId="69" xr:uid="{00000000-0005-0000-0000-000058000000}"/>
  </cellStyles>
  <dxfs count="1206">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theme="1"/>
        </top>
        <bottom style="thin">
          <color theme="1"/>
        </bottom>
        <vertical/>
        <horizontal style="thin">
          <color theme="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4" formatCode="_(&quot;$&quot;* #,##0.00_);_(&quot;$&quot;* \(#,##0.00\);_(&quot;$&quot;* &quot;-&quot;??_);_(@_)"/>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3" formatCode="_(* #,##0_);_(* \(#,##0\);_(* &quot;-&quot;_);_(@_)"/>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theme="1"/>
        </top>
        <bottom style="thin">
          <color theme="1"/>
        </bottom>
        <vertical/>
        <horizontal style="thin">
          <color theme="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theme="1"/>
        </top>
        <bottom style="thin">
          <color theme="1"/>
        </bottom>
        <vertical/>
        <horizontal style="thin">
          <color theme="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theme="1"/>
        </top>
        <bottom style="thin">
          <color theme="1"/>
        </bottom>
        <vertical/>
        <horizontal style="thin">
          <color theme="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5" formatCode="#,##0_);\(#,##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 formatCode="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5" formatCode="#,##0_);\(#,##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theme="1"/>
        </top>
        <bottom style="thin">
          <color theme="1"/>
        </bottom>
        <vertical/>
        <horizontal style="thin">
          <color theme="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5" formatCode="#,##0_);\(#,##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 formatCode="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left/>
        <right/>
        <top style="thin">
          <color auto="1"/>
        </top>
        <bottom style="thin">
          <color auto="1"/>
        </bottom>
        <vertical/>
        <horizontal style="thin">
          <color auto="1"/>
        </horizontal>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5" formatCode="#,##0_);\(#,##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4" formatCode="_(&quot;$&quot;* #,##0.00_);_(&quot;$&quot;* \(#,##0.00\);_(&quot;$&quot;* &quot;-&quot;??_);_(@_)"/>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solid">
          <fgColor indexed="64"/>
          <bgColor theme="1"/>
        </patternFill>
      </fill>
      <border diagonalUp="0" diagonalDown="0" outline="0">
        <left/>
        <right/>
        <top style="thin">
          <color auto="1"/>
        </top>
        <bottom style="thin">
          <color auto="1"/>
        </bottom>
      </border>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dxf>
    <dxf>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dxf>
    <dxf>
      <fill>
        <patternFill patternType="solid">
          <fgColor indexed="64"/>
          <bgColor theme="9" tint="0.79998168889431442"/>
        </patternFill>
      </fill>
      <protection locked="0" hidden="0"/>
    </dxf>
    <dxf>
      <numFmt numFmtId="0" formatCode="General"/>
      <fill>
        <patternFill patternType="solid">
          <fgColor indexed="64"/>
          <bgColor theme="0"/>
        </patternFill>
      </fill>
      <alignment horizontal="center" vertical="bottom" textRotation="0" wrapText="0" indent="0" justifyLastLine="0" shrinkToFit="0" readingOrder="0"/>
      <protection locked="1" hidden="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3" formatCode="#,##0"/>
      <fill>
        <patternFill patternType="solid">
          <fgColor indexed="64"/>
          <bgColor theme="9" tint="0.79998168889431442"/>
        </patternFill>
      </fill>
      <protection locked="0" hidden="0"/>
    </dxf>
    <dxf>
      <font>
        <b val="0"/>
      </font>
      <numFmt numFmtId="3" formatCode="#,##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dxf>
    <dxf>
      <numFmt numFmtId="5" formatCode="#,##0_);\(#,##0\)"/>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165" formatCode="0_);\(0\)"/>
      <fill>
        <patternFill patternType="solid">
          <fgColor indexed="64"/>
          <bgColor theme="9" tint="0.79998168889431442"/>
        </patternFill>
      </fill>
      <protection locked="0" hidden="0"/>
    </dxf>
    <dxf>
      <font>
        <b val="0"/>
      </font>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diagonalUp="0" diagonalDown="0">
        <left style="thin">
          <color auto="1"/>
        </left>
        <right style="thin">
          <color auto="1"/>
        </right>
        <top style="thick">
          <color auto="1"/>
        </top>
        <bottom style="thick">
          <color auto="1"/>
        </bottom>
      </border>
    </dxf>
    <dxf>
      <font>
        <b/>
        <i val="0"/>
        <strike val="0"/>
        <condense val="0"/>
        <extend val="0"/>
        <outline val="0"/>
        <shadow val="0"/>
        <u val="none"/>
        <vertAlign val="baseline"/>
        <sz val="11"/>
        <color theme="1"/>
        <name val="Calibri"/>
        <scheme val="minor"/>
      </font>
      <numFmt numFmtId="1" formatCode="0"/>
      <alignment horizontal="general" vertical="bottom" textRotation="0" wrapText="1"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solid">
          <fgColor indexed="64"/>
          <bgColor theme="9" tint="0.79998168889431442"/>
        </patternFill>
      </fill>
      <border diagonalUp="0" diagonalDown="0">
        <left style="thick">
          <color auto="1"/>
        </left>
        <right style="thick">
          <color auto="1"/>
        </right>
        <top/>
        <bottom/>
        <vertical/>
        <horizontal/>
      </border>
      <protection locked="0" hidden="0"/>
    </dxf>
    <dxf>
      <fill>
        <patternFill patternType="solid">
          <fgColor indexed="64"/>
          <bgColor theme="9" tint="0.79998168889431442"/>
        </patternFill>
      </fill>
      <protection locked="0" hidden="0"/>
    </dxf>
    <dxf>
      <numFmt numFmtId="3" formatCode="#,##0"/>
      <fill>
        <patternFill patternType="solid">
          <fgColor indexed="64"/>
          <bgColor theme="9" tint="0.79998168889431442"/>
        </patternFill>
      </fill>
      <protection locked="0" hidden="0"/>
    </dxf>
    <dxf>
      <numFmt numFmtId="0" formatCode="General"/>
      <fill>
        <patternFill patternType="solid">
          <fgColor indexed="64"/>
          <bgColor theme="9" tint="0.79998168889431442"/>
        </patternFill>
      </fill>
      <protection locked="0" hidden="0"/>
    </dxf>
    <dxf>
      <numFmt numFmtId="0" formatCode="General"/>
      <fill>
        <patternFill patternType="solid">
          <fgColor indexed="64"/>
          <bgColor theme="9" tint="0.79998168889431442"/>
        </patternFill>
      </fill>
      <protection locked="0" hidden="0"/>
    </dxf>
    <dxf>
      <fill>
        <patternFill patternType="solid">
          <fgColor indexed="64"/>
          <bgColor theme="9" tint="0.79998168889431442"/>
        </patternFill>
      </fill>
    </dxf>
    <dxf>
      <font>
        <b/>
        <i val="0"/>
        <strike val="0"/>
        <condense val="0"/>
        <extend val="0"/>
        <outline val="0"/>
        <shadow val="0"/>
        <u val="none"/>
        <vertAlign val="baseline"/>
        <sz val="11"/>
        <color theme="1"/>
        <name val="Calibri"/>
        <scheme val="minor"/>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font>
    </dxf>
    <dxf>
      <font>
        <b val="0"/>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right" vertical="top"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alignment horizontal="general" vertical="top" textRotation="0" wrapText="0" indent="0" justifyLastLine="0" shrinkToFit="0" readingOrder="0"/>
    </dxf>
    <dxf>
      <border diagonalUp="0" diagonalDown="0">
        <left style="medium">
          <color auto="1"/>
        </left>
        <right style="medium">
          <color auto="1"/>
        </right>
        <top style="medium">
          <color auto="1"/>
        </top>
        <bottom style="medium">
          <color auto="1"/>
        </bottom>
      </border>
    </dxf>
    <dxf>
      <alignment vertical="top" textRotation="0" indent="0" justifyLastLine="0" shrinkToFit="0" readingOrder="0"/>
    </dxf>
    <dxf>
      <alignment vertical="bottom" textRotation="0" indent="0" justifyLastLine="0" shrinkToFit="0" readingOrder="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ont>
        <b val="0"/>
        <i val="0"/>
        <strike val="0"/>
        <condense val="0"/>
        <extend val="0"/>
        <outline val="0"/>
        <shadow val="0"/>
        <u val="none"/>
        <vertAlign val="baseline"/>
        <sz val="11"/>
        <color theme="1"/>
        <name val="Calibri"/>
        <scheme val="minor"/>
      </font>
      <fill>
        <patternFill patternType="solid">
          <fgColor indexed="64"/>
          <bgColor theme="9" tint="0.79998168889431442"/>
        </patternFill>
      </fill>
      <protection locked="0" hidden="0"/>
    </dxf>
    <dxf>
      <numFmt numFmtId="3" formatCode="#,##0"/>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border outline="0">
        <top style="thick">
          <color auto="1"/>
        </top>
      </border>
    </dxf>
    <dxf>
      <fill>
        <patternFill patternType="solid">
          <fgColor indexed="64"/>
          <bgColor theme="9" tint="0.79998168889431442"/>
        </patternFill>
      </fill>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60960</xdr:rowOff>
    </xdr:from>
    <xdr:to>
      <xdr:col>0</xdr:col>
      <xdr:colOff>1576977</xdr:colOff>
      <xdr:row>6</xdr:row>
      <xdr:rowOff>129540</xdr:rowOff>
    </xdr:to>
    <xdr:pic>
      <xdr:nvPicPr>
        <xdr:cNvPr id="2" name="Picture 1" descr="CIFR: Center for IDEA Fiscal Reporting" title="CIFR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0" y="3558540"/>
          <a:ext cx="1576977" cy="617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99060</xdr:colOff>
      <xdr:row>0</xdr:row>
      <xdr:rowOff>129540</xdr:rowOff>
    </xdr:from>
    <xdr:to>
      <xdr:col>12</xdr:col>
      <xdr:colOff>381000</xdr:colOff>
      <xdr:row>526</xdr:row>
      <xdr:rowOff>76200</xdr:rowOff>
    </xdr:to>
    <xdr:sp macro="" textlink="">
      <xdr:nvSpPr>
        <xdr:cNvPr id="2" name="TextBox 1" descr="This text box includes the Instructions for Method A. A printable PDF version is available on the landing page for the BPA Calculator." title="Method A Instructions">
          <a:extLst>
            <a:ext uri="{FF2B5EF4-FFF2-40B4-BE49-F238E27FC236}">
              <a16:creationId xmlns:a16="http://schemas.microsoft.com/office/drawing/2014/main" id="{00000000-0008-0000-0100-000002000000}"/>
            </a:ext>
          </a:extLst>
        </xdr:cNvPr>
        <xdr:cNvSpPr txBox="1"/>
      </xdr:nvSpPr>
      <xdr:spPr>
        <a:xfrm>
          <a:off x="99060" y="129540"/>
          <a:ext cx="7597140" cy="9614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br>
            <a:rPr lang="en-US" sz="1100" kern="1400" spc="-50">
              <a:solidFill>
                <a:srgbClr val="1F497D"/>
              </a:solidFill>
              <a:effectLst/>
              <a:latin typeface="Calibri" panose="020F0502020204030204" pitchFamily="34" charset="0"/>
              <a:ea typeface="Times New Roman" panose="02020603050405020304" pitchFamily="18" charset="0"/>
              <a:cs typeface="Times New Roman" panose="02020603050405020304" pitchFamily="18" charset="0"/>
            </a:rPr>
          </a:br>
          <a:r>
            <a:rPr lang="en-US" sz="1100" kern="1400" spc="-50">
              <a:solidFill>
                <a:srgbClr val="1F497D"/>
              </a:solidFill>
              <a:effectLst/>
              <a:latin typeface="Calibri" panose="020F0502020204030204" pitchFamily="34" charset="0"/>
              <a:ea typeface="Times New Roman" panose="02020603050405020304" pitchFamily="18" charset="0"/>
              <a:cs typeface="Times New Roman" panose="02020603050405020304" pitchFamily="18" charset="0"/>
            </a:rPr>
            <a:t>Method A IDEA Part B Base Payment Adjustment Calculator Instructions</a:t>
          </a:r>
        </a:p>
        <a:p>
          <a:pPr marL="0" marR="0">
            <a:spcBef>
              <a:spcPts val="1200"/>
            </a:spcBef>
            <a:spcAft>
              <a:spcPts val="0"/>
            </a:spcAft>
          </a:pPr>
          <a:r>
            <a:rPr lang="en-US" sz="1100" b="1" kern="0">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Introduction</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Base Payment Adjustment (BPA) Calculators are designed to be used by state educational agency (SEA) staff to calculate base payment adjustments for the Individuals with Disabilities Education Act (IDEA) Part B section 611 or section 619 subgrants.. The Method A BPA Calculator assists SEA staff by individually adjusting the base payments for each Affected local educational agency (LEA), or using the “Individual Adjustment” method.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IDEA requires, at 34 CFR §§300.705(b)(2) and 300.816(b), that SEAs adjust the base payment portion of IDEA Part B subgrants to LEAs under the following circumstances:</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A new LEA, including a new charter school LEA, is created;</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Two or more LEAs combine into a new, single LEA;</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Two or more LEAs change geographic boundaries or administrative responsibility for providing services to children ages 3 through 21 for section 611, or to children ages 3 through 5 for section 619 (including when one or more LEAs close); and/or</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 LEA that had a base payment of $0 in its first year of operation (because it did not serve children with disabilities) now does serve children with disabilities.</a:t>
          </a:r>
        </a:p>
        <a:p>
          <a:pPr marL="22860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 addition, SEAs must ensure that any significantly expanding charter school that meets the definition of an LEA at 34 CFR §300.28 and that has established eligibility for IDEA funds receives the federal formula funds for which it is eligible (20 U.S.C. 7221(e)). This fifth circumstance — a charter school LEA significantly expands — also requires a base payment adjustment.</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Center for IDEA Fiscal Reporting (CIFR) practice guide titled </a:t>
          </a:r>
          <a:r>
            <a:rPr lang="en-US" sz="1100" i="1">
              <a:effectLst/>
              <a:latin typeface="Calibri" panose="020F0502020204030204" pitchFamily="34" charset="0"/>
              <a:ea typeface="Calibri" panose="020F0502020204030204" pitchFamily="34" charset="0"/>
              <a:cs typeface="Times New Roman" panose="02020603050405020304" pitchFamily="18" charset="0"/>
            </a:rPr>
            <a:t>Examples of Adjustments to IDEA Subgrant Base Payments for Local Educational Agencies </a:t>
          </a:r>
          <a:r>
            <a:rPr lang="en-US" sz="1100">
              <a:effectLst/>
              <a:latin typeface="Calibri" panose="020F0502020204030204" pitchFamily="34" charset="0"/>
              <a:ea typeface="Calibri" panose="020F0502020204030204" pitchFamily="34" charset="0"/>
              <a:cs typeface="Times New Roman" panose="02020603050405020304" pitchFamily="18" charset="0"/>
            </a:rPr>
            <a:t>(</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https://cifr.wested.org/wp-content/uploads/2018/04/CIFR-Practice-Guide-Allocations-Base-Adj.pdf</a:t>
          </a:r>
          <a:r>
            <a:rPr lang="en-US" sz="1100">
              <a:effectLst/>
              <a:latin typeface="Calibri" panose="020F0502020204030204" pitchFamily="34" charset="0"/>
              <a:ea typeface="Calibri" panose="020F0502020204030204" pitchFamily="34" charset="0"/>
              <a:cs typeface="Times New Roman" panose="02020603050405020304" pitchFamily="18" charset="0"/>
            </a:rPr>
            <a:t>) describes and provides examples of two suggested methods SEAs may use to recalculate base payments when required:</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Method A: Individual adjustment for each Affected LEA (Individual Adjustment), and</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Method B: Group adjustment for all Affected LEAs (Group Adjustment).</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See the practice guide for more information on the methods and the terminology used.</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SEA staff have questions about using the BPA Calculator, please contact CIFR at </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cifr_info@wested.org</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CIFR makes the BPA Calculators (one file for Method A and another for Method B) available to SEAs for independent use, general guidance, and estimates only. The BPA Calculators are not intended to replace professional guidance or any other decision-making method or tool. SEA staff and any other end users are responsible for determining their own legal, regulatory, contractual, or other responsibilities, and ensuring that their calculations and reporting are correct.</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1200"/>
            </a:spcBef>
            <a:spcAft>
              <a:spcPts val="0"/>
            </a:spcAft>
          </a:pPr>
          <a:r>
            <a:rPr lang="en-US" sz="1100" b="1" kern="0">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Terminology</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228600" marR="0">
            <a:spcBef>
              <a:spcPts val="0"/>
            </a:spcBef>
            <a:spcAft>
              <a:spcPts val="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Affected LEA</a:t>
          </a:r>
          <a:r>
            <a:rPr lang="en-US" sz="1100">
              <a:effectLst/>
              <a:latin typeface="Calibri" panose="020F0502020204030204" pitchFamily="34" charset="0"/>
              <a:ea typeface="Calibri" panose="020F0502020204030204" pitchFamily="34" charset="0"/>
              <a:cs typeface="Times New Roman" panose="02020603050405020304" pitchFamily="18" charset="0"/>
            </a:rPr>
            <a:t> is an LEA that is affected by one of the circumstances requiring a base payment adjustment.</a:t>
          </a:r>
        </a:p>
        <a:p>
          <a:pPr marL="228600" marR="0">
            <a:spcBef>
              <a:spcPts val="0"/>
            </a:spcBef>
            <a:spcAft>
              <a:spcPts val="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Assuming LEA </a:t>
          </a:r>
          <a:r>
            <a:rPr lang="en-US" sz="1100">
              <a:effectLst/>
              <a:latin typeface="Calibri" panose="020F0502020204030204" pitchFamily="34" charset="0"/>
              <a:ea typeface="Calibri" panose="020F0502020204030204" pitchFamily="34" charset="0"/>
              <a:cs typeface="Times New Roman" panose="02020603050405020304" pitchFamily="18" charset="0"/>
            </a:rPr>
            <a:t>is an Affected LEA that assumes responsibility from a Transferring LEA to provide free appropriate public education (FAPE) to children with disabilities.</a:t>
          </a:r>
        </a:p>
        <a:p>
          <a:pPr marL="228600" marR="0">
            <a:spcBef>
              <a:spcPts val="0"/>
            </a:spcBef>
            <a:spcAft>
              <a:spcPts val="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Transferring LEA </a:t>
          </a:r>
          <a:r>
            <a:rPr lang="en-US" sz="1100">
              <a:effectLst/>
              <a:latin typeface="Calibri" panose="020F0502020204030204" pitchFamily="34" charset="0"/>
              <a:ea typeface="Calibri" panose="020F0502020204030204" pitchFamily="34" charset="0"/>
              <a:cs typeface="Times New Roman" panose="02020603050405020304" pitchFamily="18" charset="0"/>
            </a:rPr>
            <a:t>is an Affected LEA that transfers responsibility to an Assuming LEA to provide FAPE to children with disabilities.</a:t>
          </a:r>
        </a:p>
        <a:p>
          <a:pPr marL="0" marR="0">
            <a:spcBef>
              <a:spcPts val="200"/>
            </a:spcBef>
            <a:spcAft>
              <a:spcPts val="0"/>
            </a:spcAft>
          </a:pPr>
          <a:r>
            <a:rPr lang="en-US" sz="1100" b="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 </a:t>
          </a:r>
        </a:p>
        <a:p>
          <a:pPr marL="0" marR="0">
            <a:spcBef>
              <a:spcPts val="1200"/>
            </a:spcBef>
            <a:spcAft>
              <a:spcPts val="0"/>
            </a:spcAft>
          </a:pPr>
          <a:r>
            <a:rPr lang="en-US" sz="1100" b="1" kern="0">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Method A BPA Calculator: Individual Adjustment</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For each LEA that transfers responsibility for providing FAPE to children affected by the circumstance (Transferring LEA), the Method A BPA Calculator determines the amount of the base payment that must be allocated to the LEA that assumes responsibility for those children with disabilities (Assuming LEA). The amount of the adjustment is based on the number of children with disabilities for whom responsibility changes due to the circumstance.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b="1" i="1" u="sng">
              <a:effectLst/>
              <a:latin typeface="Calibri" panose="020F0502020204030204" pitchFamily="34" charset="0"/>
              <a:ea typeface="Calibri" panose="020F0502020204030204" pitchFamily="34" charset="0"/>
              <a:cs typeface="Calibri" panose="020F0502020204030204" pitchFamily="34" charset="0"/>
            </a:rPr>
            <a:t>Reduction of a Transferring LEA’s base payment</a:t>
          </a:r>
          <a:r>
            <a:rPr lang="en-US" sz="1100" b="1" i="1">
              <a:effectLst/>
              <a:latin typeface="Calibri" panose="020F0502020204030204" pitchFamily="34" charset="0"/>
              <a:ea typeface="Calibri" panose="020F0502020204030204" pitchFamily="34" charset="0"/>
              <a:cs typeface="Calibri" panose="020F0502020204030204" pitchFamily="34" charset="0"/>
            </a:rPr>
            <a:t>.</a:t>
          </a:r>
          <a:r>
            <a:rPr lang="en-US" sz="1100">
              <a:effectLst/>
              <a:latin typeface="Calibri" panose="020F0502020204030204" pitchFamily="34" charset="0"/>
              <a:ea typeface="Calibri" panose="020F0502020204030204" pitchFamily="34" charset="0"/>
              <a:cs typeface="Calibri" panose="020F0502020204030204" pitchFamily="34" charset="0"/>
            </a:rPr>
            <a:t> The Method A BPA Calculator determines a Transferring LEA’s adjusted base payment by using the following steps: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mj-lt"/>
            <a:buAutoNum type="arabicParenR"/>
          </a:pPr>
          <a:r>
            <a:rPr lang="en-US" sz="1100">
              <a:effectLst/>
              <a:latin typeface="Calibri" panose="020F0502020204030204" pitchFamily="34" charset="0"/>
              <a:ea typeface="Calibri" panose="020F0502020204030204" pitchFamily="34" charset="0"/>
              <a:cs typeface="Calibri" panose="020F0502020204030204" pitchFamily="34" charset="0"/>
            </a:rPr>
            <a:t>Adds the count of children with disabilities served by the Transferring LEA </a:t>
          </a:r>
          <a:r>
            <a:rPr lang="en-US" sz="1100" i="1">
              <a:effectLst/>
              <a:latin typeface="Calibri" panose="020F0502020204030204" pitchFamily="34" charset="0"/>
              <a:ea typeface="Calibri" panose="020F0502020204030204" pitchFamily="34" charset="0"/>
              <a:cs typeface="Calibri" panose="020F0502020204030204" pitchFamily="34" charset="0"/>
            </a:rPr>
            <a:t>and</a:t>
          </a:r>
          <a:r>
            <a:rPr lang="en-US" sz="1100">
              <a:effectLst/>
              <a:latin typeface="Calibri" panose="020F0502020204030204" pitchFamily="34" charset="0"/>
              <a:ea typeface="Calibri" panose="020F0502020204030204" pitchFamily="34" charset="0"/>
              <a:cs typeface="Calibri" panose="020F0502020204030204" pitchFamily="34" charset="0"/>
            </a:rPr>
            <a:t> the number of children with disabilities for whom responsibility transferred to the Assuming LEA(s) affected by the circumstance;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mj-lt"/>
            <a:buAutoNum type="arabicParenR"/>
          </a:pPr>
          <a:r>
            <a:rPr lang="en-US" sz="1100">
              <a:effectLst/>
              <a:latin typeface="Calibri" panose="020F0502020204030204" pitchFamily="34" charset="0"/>
              <a:ea typeface="Calibri" panose="020F0502020204030204" pitchFamily="34" charset="0"/>
              <a:cs typeface="Calibri" panose="020F0502020204030204" pitchFamily="34" charset="0"/>
            </a:rPr>
            <a:t>Divides the Transferring LEA’s most recent base payment by the sum calculated in Step 1 to derive a base payment per child;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mj-lt"/>
            <a:buAutoNum type="arabicParenR"/>
          </a:pPr>
          <a:r>
            <a:rPr lang="en-US" sz="1100">
              <a:effectLst/>
              <a:latin typeface="Calibri" panose="020F0502020204030204" pitchFamily="34" charset="0"/>
              <a:ea typeface="Calibri" panose="020F0502020204030204" pitchFamily="34" charset="0"/>
              <a:cs typeface="Calibri" panose="020F0502020204030204" pitchFamily="34" charset="0"/>
            </a:rPr>
            <a:t>Multiplies the number of children with disabilities for whom responsibility transferred by the Transferring LEA’s base payment per child</a:t>
          </a:r>
          <a:r>
            <a:rPr lang="en-US" sz="1100" i="1">
              <a:effectLst/>
              <a:latin typeface="Calibri" panose="020F0502020204030204" pitchFamily="34" charset="0"/>
              <a:ea typeface="Calibri" panose="020F0502020204030204" pitchFamily="34" charset="0"/>
              <a:cs typeface="Calibri" panose="020F0502020204030204" pitchFamily="34" charset="0"/>
            </a:rPr>
            <a:t> </a:t>
          </a:r>
          <a:r>
            <a:rPr lang="en-US" sz="1100">
              <a:effectLst/>
              <a:latin typeface="Calibri" panose="020F0502020204030204" pitchFamily="34" charset="0"/>
              <a:ea typeface="Calibri" panose="020F0502020204030204" pitchFamily="34" charset="0"/>
              <a:cs typeface="Calibri" panose="020F0502020204030204" pitchFamily="34" charset="0"/>
            </a:rPr>
            <a:t>(from Step 2); and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mj-lt"/>
            <a:buAutoNum type="arabicParenR"/>
          </a:pPr>
          <a:r>
            <a:rPr lang="en-US" sz="1100">
              <a:effectLst/>
              <a:latin typeface="Calibri" panose="020F0502020204030204" pitchFamily="34" charset="0"/>
              <a:ea typeface="Calibri" panose="020F0502020204030204" pitchFamily="34" charset="0"/>
              <a:cs typeface="Calibri" panose="020F0502020204030204" pitchFamily="34" charset="0"/>
            </a:rPr>
            <a:t>Subtracts that amount (from Step 3) from the Transferring LEA’s most recent base payment.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These steps are completed separately for each LEA in which responsibility for one or more children with disabilities is being transferred to another LEA. If the Transferring LEA is involved in more than one circumstance, the Calculator uses the adjusted base payment calculated in Step 4 in place of the LEA’s most recent base payment in subsequent circumstances.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b="1" i="1" u="sng">
              <a:effectLst/>
              <a:latin typeface="Calibri" panose="020F0502020204030204" pitchFamily="34" charset="0"/>
              <a:ea typeface="Calibri" panose="020F0502020204030204" pitchFamily="34" charset="0"/>
              <a:cs typeface="Calibri" panose="020F0502020204030204" pitchFamily="34" charset="0"/>
            </a:rPr>
            <a:t>Increase to an Assuming LEA’s base payment</a:t>
          </a:r>
          <a:r>
            <a:rPr lang="en-US" sz="1100" b="1" i="1">
              <a:effectLst/>
              <a:latin typeface="Calibri" panose="020F0502020204030204" pitchFamily="34" charset="0"/>
              <a:ea typeface="Calibri" panose="020F0502020204030204" pitchFamily="34" charset="0"/>
              <a:cs typeface="Calibri" panose="020F0502020204030204" pitchFamily="34" charset="0"/>
            </a:rPr>
            <a:t>.</a:t>
          </a:r>
          <a:r>
            <a:rPr lang="en-US" sz="1100">
              <a:effectLst/>
              <a:latin typeface="Calibri" panose="020F0502020204030204" pitchFamily="34" charset="0"/>
              <a:ea typeface="Calibri" panose="020F0502020204030204" pitchFamily="34" charset="0"/>
              <a:cs typeface="Calibri" panose="020F0502020204030204" pitchFamily="34" charset="0"/>
            </a:rPr>
            <a:t> The Method A BPA Calculator determines an Assuming LEA’s adjusted base payments by using the following steps: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mj-lt"/>
            <a:buAutoNum type="arabicParenR"/>
          </a:pPr>
          <a:r>
            <a:rPr lang="en-US" sz="1100">
              <a:effectLst/>
              <a:latin typeface="Calibri" panose="020F0502020204030204" pitchFamily="34" charset="0"/>
              <a:ea typeface="Calibri" panose="020F0502020204030204" pitchFamily="34" charset="0"/>
              <a:cs typeface="Calibri" panose="020F0502020204030204" pitchFamily="34" charset="0"/>
            </a:rPr>
            <a:t>Multiplies the Transferring LEA’s base payment per child (from Step 2 above) by the number of children with disabilities for whom responsibility is assumed by the Assuming LEA, and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mj-lt"/>
            <a:buAutoNum type="arabicParenR"/>
          </a:pPr>
          <a:r>
            <a:rPr lang="en-US" sz="1100">
              <a:effectLst/>
              <a:latin typeface="Calibri" panose="020F0502020204030204" pitchFamily="34" charset="0"/>
              <a:ea typeface="Calibri" panose="020F0502020204030204" pitchFamily="34" charset="0"/>
              <a:cs typeface="Calibri" panose="020F0502020204030204" pitchFamily="34" charset="0"/>
            </a:rPr>
            <a:t>Adds the result to the Assuming LEA’s most recent base payment.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These steps are completed separately for each LEA that is assuming responsibility for one or more children with disabilities from another LEA.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1200"/>
            </a:spcBef>
            <a:spcAft>
              <a:spcPts val="0"/>
            </a:spcAft>
          </a:pPr>
          <a:r>
            <a:rPr lang="en-US" sz="1100" b="1" kern="0">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Required Data</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BPA Calculator allows you to enter data for one year, for up to 20 circumstances requiring adjustments to IDEA Part B base payments. The BPA Calculator will update base payments to reflect the individual and cumulative effects of the circumstances entered. Although it calculates adjustments for Affected LEAs, the BPA Calculator relies on information from all LEAs in the state to verify the results.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To calculate adjustments with the BPA Calculator, you will need the following information:</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A complete list of all LEAs in the state and each LEA’s most recent base payment amount, usually from the preceding fiscal year. These amounts are referred to as “starting base payments” in these instructions and in the BPA Calculator file. The list should include all newly opened LEAs, as well as closed LEAs whose base payments need to be redistributed. </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rPr>
            <a:t>Any newly opened LEA or any LEA that had a base payment of $0 in its first year of operation and now serves children with disabilities will have a starting base payment of $0.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LEA, projected or final child counts in the year for which base payment adjustments are being calculated.</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A list of LEAs that have been affected by a given circumstance (i.e., Transferring and Assuming LEAs) in the year for which base payment adjustments are being calculated, and the type of circumstance. </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Transferring LEA, the number of children with disabilities who have transferred due to each circumstance, and the LEA to which they have transferred.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1200"/>
            </a:spcBef>
            <a:spcAft>
              <a:spcPts val="0"/>
            </a:spcAft>
          </a:pPr>
          <a:r>
            <a:rPr lang="en-US" sz="1100" b="1" kern="0">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Recommendations</a:t>
          </a:r>
        </a:p>
        <a:p>
          <a:pPr marL="0" marR="228600">
            <a:spcBef>
              <a:spcPts val="0"/>
            </a:spcBef>
            <a:spcAft>
              <a:spcPts val="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CIFR recommends the following guidelines for maximizing use of the BPA Calculator:</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Document your state’s calculation procedures, specifically the method chosen (Method A or B), the steps followed, the order of calculations followed, and the reasoning used to make decisions in the base payment adjustment section of the written procedures for allocation of IDEA Part B subgrants to LEAs. Consistently follow these procedures each year. For more information on documentation, please refer to the CIFR practice guide titled </a:t>
          </a:r>
          <a:r>
            <a:rPr lang="en-US" sz="1100" i="1">
              <a:effectLst/>
              <a:latin typeface="Calibri" panose="020F0502020204030204" pitchFamily="34" charset="0"/>
              <a:ea typeface="Calibri" panose="020F0502020204030204" pitchFamily="34" charset="0"/>
              <a:cs typeface="Times New Roman" panose="02020603050405020304" pitchFamily="18" charset="0"/>
            </a:rPr>
            <a:t>Developing Written Procedures for the Allocation of IDEA Part B Subgrants to Local Educational Agencies</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pPr marL="45720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For each fiscal year, maintain documentation of data used to make base payment adjustments, circumstances that led to the adjustments, and decisions made. This documentation should refer to the file name of the specific BPA Calculator used to make the particular adjustments. </a:t>
          </a:r>
        </a:p>
        <a:p>
          <a:pPr marL="0" marR="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Ensure access to historical allocation data, if available, including the original base payment amounts for each LEA if the SEA had distributed 75 percent of its federal fiscal year (FFY) 1997 (IDEA Part B section 619) and FFY 1999 (IDEA Part B section 611) grants.</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22860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Consider saving a preliminary version of the BPA Calculator that uses projected data and a final version that uses final data. If updates to base payments are made throughout the year, interim versions of the BPA Calculator may also be needed.</a:t>
          </a:r>
        </a:p>
        <a:p>
          <a:pPr marL="45720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When creating a BPA Calculator file for a fiscal year, use a naming convention that includes the fiscal year for which adjustments are being made, identifies whether the adjustments are for section 611 or section 619 base payments, and identifies whether the calculations are interim, preliminary, or final (for example, “BPA 611 Final 2020” or “BPA 619 Preliminary 2021”). If multiple copies of the Calculator are needed for a single year, be sure to also indicate that in the file name (for example, “BPA 611 Preliminary 2020a” or “BPA 611 Preliminary 2020 Circumstances 1</a:t>
          </a:r>
          <a:r>
            <a:rPr lang="en-US" sz="1100">
              <a:effectLst/>
              <a:latin typeface="Calibri" panose="020F0502020204030204" pitchFamily="34" charset="0"/>
              <a:ea typeface="Calibri" panose="020F0502020204030204" pitchFamily="34" charset="0"/>
              <a:cs typeface="Calibri" panose="020F0502020204030204" pitchFamily="34" charset="0"/>
            </a:rPr>
            <a:t>–</a:t>
          </a:r>
          <a:r>
            <a:rPr lang="en-US" sz="1100">
              <a:effectLst/>
              <a:latin typeface="Calibri" panose="020F0502020204030204" pitchFamily="34" charset="0"/>
              <a:ea typeface="Calibri" panose="020F0502020204030204" pitchFamily="34" charset="0"/>
              <a:cs typeface="Times New Roman" panose="02020603050405020304" pitchFamily="18" charset="0"/>
            </a:rPr>
            <a:t>20”).</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Consider creating a series of BPA Calculator files that sequence within and across fiscal years. Some data can be copied from a previous Calculator as described in these instructions in the section 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1200"/>
            </a:spcBef>
            <a:spcAft>
              <a:spcPts val="0"/>
            </a:spcAft>
          </a:pPr>
          <a:r>
            <a:rPr lang="en-US" sz="1100" b="1" kern="0">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Instructions</a:t>
          </a:r>
        </a:p>
        <a:p>
          <a:pPr marL="0" marR="0">
            <a:spcBef>
              <a:spcPts val="0"/>
            </a:spcBef>
            <a:spcAft>
              <a:spcPts val="0"/>
            </a:spcAft>
          </a:pPr>
          <a:r>
            <a:rPr lang="en-US" sz="1100">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There are 24 worksheets, or tabs, in the workbook:</a:t>
          </a:r>
        </a:p>
        <a:p>
          <a:pPr marL="457200" marR="0" indent="-228600">
            <a:spcBef>
              <a:spcPts val="0"/>
            </a:spcBef>
            <a:spcAft>
              <a:spcPts val="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Title Page </a:t>
          </a:r>
          <a:r>
            <a:rPr lang="en-US" sz="1100">
              <a:effectLst/>
              <a:latin typeface="Calibri" panose="020F0502020204030204" pitchFamily="34" charset="0"/>
              <a:ea typeface="Calibri" panose="020F0502020204030204" pitchFamily="34" charset="0"/>
              <a:cs typeface="Times New Roman" panose="02020603050405020304" pitchFamily="18" charset="0"/>
            </a:rPr>
            <a:t>(tab 1).</a:t>
          </a:r>
        </a:p>
        <a:p>
          <a:pPr marL="457200" marR="0" indent="-228600">
            <a:spcBef>
              <a:spcPts val="0"/>
            </a:spcBef>
            <a:spcAft>
              <a:spcPts val="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Instructions </a:t>
          </a:r>
          <a:r>
            <a:rPr lang="en-US" sz="1100">
              <a:effectLst/>
              <a:latin typeface="Calibri" panose="020F0502020204030204" pitchFamily="34" charset="0"/>
              <a:ea typeface="Calibri" panose="020F0502020204030204" pitchFamily="34" charset="0"/>
              <a:cs typeface="Times New Roman" panose="02020603050405020304" pitchFamily="18" charset="0"/>
            </a:rPr>
            <a:t>(tab 2). A separate PDF version of these instructions is available for download on the BPA Calculator landing page. Instructions are also included in the .zip file when you download a BPA Calculator.</a:t>
          </a:r>
        </a:p>
        <a:p>
          <a:pPr marL="457200" marR="0" indent="-228600">
            <a:spcBef>
              <a:spcPts val="0"/>
            </a:spcBef>
            <a:spcAft>
              <a:spcPts val="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 </a:t>
          </a:r>
          <a:r>
            <a:rPr lang="en-US" sz="1100">
              <a:effectLst/>
              <a:latin typeface="Calibri" panose="020F0502020204030204" pitchFamily="34" charset="0"/>
              <a:ea typeface="Calibri" panose="020F0502020204030204" pitchFamily="34" charset="0"/>
              <a:cs typeface="Times New Roman" panose="02020603050405020304" pitchFamily="18" charset="0"/>
            </a:rPr>
            <a:t>(tab 3) is a worksheet for entering required and optional information for each LEA:</a:t>
          </a:r>
        </a:p>
        <a:p>
          <a:pPr marL="9144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LEA name and ID</a:t>
          </a:r>
        </a:p>
        <a:p>
          <a:pPr marL="9144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Child count</a:t>
          </a:r>
        </a:p>
        <a:p>
          <a:pPr marL="9144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Starting base payment</a:t>
          </a:r>
        </a:p>
        <a:p>
          <a:pPr marL="9144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Original base payment (optional)</a:t>
          </a:r>
        </a:p>
        <a:p>
          <a:pPr marL="9144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Last year base payment was adjusted (optional)</a:t>
          </a:r>
        </a:p>
        <a:p>
          <a:pPr marL="9144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Other notes (optional)</a:t>
          </a:r>
        </a:p>
        <a:p>
          <a:pPr marL="457200" marR="0" indent="-228600">
            <a:spcBef>
              <a:spcPts val="0"/>
            </a:spcBef>
            <a:spcAft>
              <a:spcPts val="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Base Payments Summary</a:t>
          </a:r>
          <a:r>
            <a:rPr lang="en-US" sz="1100">
              <a:effectLst/>
              <a:latin typeface="Calibri" panose="020F0502020204030204" pitchFamily="34" charset="0"/>
              <a:ea typeface="Calibri" panose="020F0502020204030204" pitchFamily="34" charset="0"/>
              <a:cs typeface="Times New Roman" panose="02020603050405020304" pitchFamily="18" charset="0"/>
            </a:rPr>
            <a:t> (tab 4) contains a table summarizing all of the base payment adjustments, using the circumstances entered in the workbook.</a:t>
          </a:r>
        </a:p>
        <a:p>
          <a:pPr marL="457200" marR="0" indent="-228600">
            <a:spcBef>
              <a:spcPts val="0"/>
            </a:spcBef>
            <a:spcAft>
              <a:spcPts val="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 [1–20]</a:t>
          </a:r>
          <a:r>
            <a:rPr lang="en-US" sz="1100">
              <a:effectLst/>
              <a:latin typeface="Calibri" panose="020F0502020204030204" pitchFamily="34" charset="0"/>
              <a:ea typeface="Calibri" panose="020F0502020204030204" pitchFamily="34" charset="0"/>
              <a:cs typeface="Times New Roman" panose="02020603050405020304" pitchFamily="18" charset="0"/>
            </a:rPr>
            <a:t> (tabs 5</a:t>
          </a:r>
          <a:r>
            <a:rPr lang="en-US" sz="1100" i="1">
              <a:effectLst/>
              <a:latin typeface="Calibri" panose="020F0502020204030204" pitchFamily="34" charset="0"/>
              <a:ea typeface="Calibri" panose="020F0502020204030204" pitchFamily="34" charset="0"/>
              <a:cs typeface="Times New Roman" panose="02020603050405020304" pitchFamily="18" charset="0"/>
            </a:rPr>
            <a:t>–</a:t>
          </a:r>
          <a:r>
            <a:rPr lang="en-US" sz="1100">
              <a:effectLst/>
              <a:latin typeface="Calibri" panose="020F0502020204030204" pitchFamily="34" charset="0"/>
              <a:ea typeface="Calibri" panose="020F0502020204030204" pitchFamily="34" charset="0"/>
              <a:cs typeface="Times New Roman" panose="02020603050405020304" pitchFamily="18" charset="0"/>
            </a:rPr>
            <a:t>24) are worksheets that require information to calculate each base payment adjustment for the Affected LEAs. Not all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tabs may be needed for a given year. If more than 20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tabs are needed, use an additional BPA Calculator workbook (directions for sequencing Calculator workbooks are below).</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Shaded cells are for data entry. Unshaded cells are headers or will calculate automatically. “Copying” and “pasting” is permitted in the BPA Calculator, but the “cut” function is not advised, as using it will break formulas and inhibit the functionality of the Calculator.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200"/>
            </a:spcBef>
            <a:spcAft>
              <a:spcPts val="0"/>
            </a:spcAft>
          </a:pPr>
          <a:r>
            <a:rPr lang="en-US" sz="1100" b="1" i="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Title Page</a:t>
          </a:r>
          <a:r>
            <a:rPr lang="en-US" sz="1100" b="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 (tab 1)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tab provides information about the BPA Calculator.</a:t>
          </a:r>
        </a:p>
        <a:p>
          <a:pPr marL="0" marR="0">
            <a:spcBef>
              <a:spcPts val="200"/>
            </a:spcBef>
            <a:spcAft>
              <a:spcPts val="0"/>
            </a:spcAft>
          </a:pPr>
          <a:r>
            <a:rPr lang="en-US" sz="1100" b="1" i="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 </a:t>
          </a:r>
          <a:endParaRPr lang="en-US" sz="1100" b="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endParaRPr>
        </a:p>
        <a:p>
          <a:pPr marL="0" marR="0">
            <a:spcBef>
              <a:spcPts val="200"/>
            </a:spcBef>
            <a:spcAft>
              <a:spcPts val="0"/>
            </a:spcAft>
          </a:pPr>
          <a:r>
            <a:rPr lang="en-US" sz="1100" b="1" i="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Instructions </a:t>
          </a:r>
          <a:r>
            <a:rPr lang="en-US" sz="1100" b="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(tab 2)</a:t>
          </a:r>
          <a:r>
            <a:rPr lang="en-US" sz="1100" b="1" i="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 </a:t>
          </a:r>
          <a:endParaRPr lang="en-US" sz="1100" b="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tab contains the text of these instructions. A separate PDF version of these instructions is available for download on the BPA Calculator landing page. Instructions are also included in the .zip file when you download a BPA Calculator.</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200"/>
            </a:spcBef>
            <a:spcAft>
              <a:spcPts val="0"/>
            </a:spcAft>
          </a:pPr>
          <a:r>
            <a:rPr lang="en-US" sz="1100" b="1" i="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LEA Information</a:t>
          </a:r>
          <a:r>
            <a:rPr lang="en-US" sz="1100" b="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 (tab 3)</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Items on this worksheet (and in this section of the instructions) that are marked with an asterisk (*) indicate fields for which data are required for accurate BPA Calculator adjustments.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Statewide Data Elements (rows 4–10)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Federal Fiscal Year for Allocations* (row 4)</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the federal fiscal year of the IDEA Part B grant for which base payments are being adjusted.</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Section 611 or 619* (row 5)</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Use the drop-down menu to select whether the base payment adjustment calculations are for the IDEA Part B section 611 or section 619 subgrants. Use separate copies of the Calculator for section 611 and section 619 calculations. Do not attempt to mix section 611 and section 619 calculations in a single BPA Calculator file.</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Statewide Base Payment ($)* (row 6)</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the amount of the total statewide base payment. For section 611, this amount is found in the column labeled “LEA Base Allocation” of the </a:t>
          </a:r>
          <a:r>
            <a:rPr lang="en-US" sz="1100" i="1">
              <a:effectLst/>
              <a:latin typeface="Calibri" panose="020F0502020204030204" pitchFamily="34" charset="0"/>
              <a:ea typeface="Calibri" panose="020F0502020204030204" pitchFamily="34" charset="0"/>
              <a:cs typeface="Times New Roman" panose="02020603050405020304" pitchFamily="18" charset="0"/>
            </a:rPr>
            <a:t>Grants to States Summary Table</a:t>
          </a:r>
          <a:r>
            <a:rPr lang="en-US" sz="1100">
              <a:effectLst/>
              <a:latin typeface="Calibri" panose="020F0502020204030204" pitchFamily="34" charset="0"/>
              <a:ea typeface="Calibri" panose="020F0502020204030204" pitchFamily="34" charset="0"/>
              <a:cs typeface="Times New Roman" panose="02020603050405020304" pitchFamily="18" charset="0"/>
            </a:rPr>
            <a:t> Excel file provided by OSEP each year. For section 619, this amount is found in the column labeled “Base Payment for LEAs – 1997 Flow-Through” of the </a:t>
          </a:r>
          <a:r>
            <a:rPr lang="en-US" sz="1100" i="1">
              <a:effectLst/>
              <a:latin typeface="Calibri" panose="020F0502020204030204" pitchFamily="34" charset="0"/>
              <a:ea typeface="Calibri" panose="020F0502020204030204" pitchFamily="34" charset="0"/>
              <a:cs typeface="Times New Roman" panose="02020603050405020304" pitchFamily="18" charset="0"/>
            </a:rPr>
            <a:t>Preschool Grants to States Summary Table </a:t>
          </a:r>
          <a:r>
            <a:rPr lang="en-US" sz="1100">
              <a:effectLst/>
              <a:latin typeface="Calibri" panose="020F0502020204030204" pitchFamily="34" charset="0"/>
              <a:ea typeface="Calibri" panose="020F0502020204030204" pitchFamily="34" charset="0"/>
              <a:cs typeface="Times New Roman" panose="02020603050405020304" pitchFamily="18" charset="0"/>
            </a:rPr>
            <a:t>Excel file, also provided by OSEP each year. The statewide base payment amount typically will not change from year to year.</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Source of Starting Base Payments (row 7)</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the source of the starting base payments for LEAs. The starting base payments are usually the final base payments from the prior fiscal year. The source of this information may be an SEA database or Excel file (for example, the prior year’s final BPA Calculator).</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Source of Child Count Data (row 8)</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the source of the child count data for LEAs. The child count for a preliminary version of the Calculator is often projected or from the prior year’s reporting. The child count for a final Calculator file is the IDEA Part B child count for section 611 or section 619 for the year for which base payment adjustments are being calculated. The source of this information may be an SEA database or Excel file. </a:t>
          </a:r>
        </a:p>
        <a:p>
          <a:pPr marL="45720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Interim, Preliminary, or Final Version (row 9)</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Use the drop-down menu to select the version of the file you are working on. Your choice does not affect how the Calculator functions, but it does clarify how you are using the Calculator. CIFR recommends that you use the same language in your file name.</a:t>
          </a:r>
        </a:p>
        <a:p>
          <a:pPr marL="742950" marR="0" lvl="1" indent="-285750">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An “interim” file is typically needed when an LEA is newly serving children with disabilities. Under this circumstance, the LEA receives the base payment in the fiscal year </a:t>
          </a:r>
          <a:r>
            <a:rPr lang="en-US" sz="1100" i="1">
              <a:effectLst/>
              <a:latin typeface="Calibri" panose="020F0502020204030204" pitchFamily="34" charset="0"/>
              <a:ea typeface="Calibri" panose="020F0502020204030204" pitchFamily="34" charset="0"/>
              <a:cs typeface="Times New Roman" panose="02020603050405020304" pitchFamily="18" charset="0"/>
            </a:rPr>
            <a:t>following</a:t>
          </a:r>
          <a:r>
            <a:rPr lang="en-US" sz="1100">
              <a:effectLst/>
              <a:latin typeface="Calibri" panose="020F0502020204030204" pitchFamily="34" charset="0"/>
              <a:ea typeface="Calibri" panose="020F0502020204030204" pitchFamily="34" charset="0"/>
              <a:cs typeface="Times New Roman" panose="02020603050405020304" pitchFamily="18" charset="0"/>
            </a:rPr>
            <a:t> the year in which it first reported serving at least one child with a disability. Because this circumstance requires use of the prior year’s child count (i.e., the first year the LEA reported children with disabilities), the adjustment should be calculated before completing a “preliminary” file.</a:t>
          </a:r>
        </a:p>
        <a:p>
          <a:pPr marL="742950" marR="0" lvl="1" indent="-285750">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A “preliminary” file is typically completed before July 1 of each year. It typically includes projected or prior year’s child counts and is used for initial allocations.</a:t>
          </a:r>
        </a:p>
        <a:p>
          <a:pPr marL="742950" marR="0" lvl="1" indent="-285750">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A “final” file is typically completed after the final child count and is used to make the final allocations for the fiscal year.</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Date of Edits to Calculator (row 10)</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the date that edits are being made to the BPA Calculator file.</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LEA Data Elements (rows 15–1,514)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BPA Calculator may be used for up to 1,500 LEAs. If additional rows are needed, please contact CIFR.</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Rather than typing in the information for these rows or copying and pasting information directly from state databases or other sources, it may be easier to create a temporary Excel file with columns in the same order as 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and then copying and pasting those values into the BPA Calculator. For example, you may copy and paste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data from a prior year’s version of the Calculator into a temporary Excel file, add updated child counts, and check for errors before pasting the information into the master file. When pasting into the BPA Calculator, use Excel’s “paste values” function to help avoid formatting errors.</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list of LEAs should include newly opened LEAs needing to receive an initial base payment. The list should also include LEAs that have closed. Base payments for LEAs that have closed will need to be redistributed. </a:t>
          </a:r>
        </a:p>
        <a:p>
          <a:pPr marL="45720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an LEA needs to be added after a list has been copied to the Calculator, adding that LEA at the end of the list of LEAs is best.</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an LEA needs to be added to the middle of the list, CIFR suggests replacing the original list entirely. Alternatively, copy all the information at and below the desired point of insertion or removal, paste the values down one row, and replace the information in the duplicated row with information for the new LEA.</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an LEA needs to be removed, CIFR suggests replacing the original list entirely.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“Copying” and “pasting” is permitted in the BPA Calculator, but the “cut” function is not advised, as using it will break formulas and inhibit the functionality of the Calculator.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LEA Name* and LEA ID* (columns A and B)</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Enter the names and IDs for all LEAs in the state, not just those LEAs affected by a circumstance requiring a base payment adjustment.</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Each LEA name must be unique for the Calculator to function correctly.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Child Count* (column C)</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Enter the child count that will be used to calculate base payment adjustments.</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Use the most recent data, which will likely be the final child count from the most recent year.</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the preliminary calculations for Affected LEAs, a projected child count should be substituted for the most recent child count. If the prior year’s child count is used for preliminary calculations, be sure to subtract the number of children with disabilities who have transferred. For more details, see the section “Tips for Entering Data for Each Circumstance Type” at the end of these instructions. Use actual child count data for final calculations.</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Each child should be counted in only one LEA. Children with disabilities transferring from one LEA to another should be included in the child count only for the LEA to which they have transferred or will transfer.</a:t>
          </a:r>
        </a:p>
        <a:p>
          <a:pPr marL="457200"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Closed LEAs, including closed charter school LEAs, should have a child count of 0.</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Starting Base Payment ($)* (column D)</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the most recent base payment made to the LEA.</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Any newly opened LEA or LEA that had a $0 base payment in its first year of operation and now serves children with disabilities should have $0 reported in this column. Do not leave the column blank for such LEAs. </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the total of this column does not match the amount entered in cell B6 for the Statewide Base Payment, an error message will appear.</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Original Base Payment ($) (column E)</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the original base payment for the LEA. This is the amount the LEA would have received if the SEA had distributed 75 percent of its FFY 1999 (IDEA Part B section 611) or FFY 1997 (IDEA Part B section 619) grants.</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item is optional and intended for state analysis of trends.</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the total of this column does not match the amount entered in cell B6 for the Statewide Base Payment, an error message will appear.</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Last Year Base Payment Adjusted (column F)</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the most recent year the LEA’s base payment changed due to a base payment adjustment.</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item is optional and intended for state analysis of trends.</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Other Notes (column G)</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any other optional notes that may be helpful for identifying, tracking, or interpreting the data.</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For example, on preliminary files, consider describing the ways in which the projected child counts entered in the row differ from the source from which they were originally obtained, and the reason(s) for the differences (i.e., how the projections were made).</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200"/>
            </a:spcBef>
            <a:spcAft>
              <a:spcPts val="0"/>
            </a:spcAft>
          </a:pPr>
          <a:r>
            <a:rPr lang="en-US" sz="1100" b="1" i="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Base Payments Summary</a:t>
          </a:r>
          <a:r>
            <a:rPr lang="en-US" sz="1100" b="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 (tab 4)</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worksheet provides a summary that will be filled in automatically, based on data entered in the other tabs.</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When all of the circumstances requiring a base payment adjustment and the required data have been entered in the individual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tabs, change the response in this worksheet’s cell B2 from “No” to “Yes” to populate the “Ending Base Payment” column (column E). Adjusted and unadjusted base payments will appear for all LEAs. Each “Base Payment After Circumstance [1–20]” column will populate as each corresponding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is used. Base payments that have been adjusted due to a circumstance will appear as </a:t>
          </a:r>
          <a:r>
            <a:rPr lang="en-US" sz="1100" b="1">
              <a:effectLst/>
              <a:latin typeface="Calibri" panose="020F0502020204030204" pitchFamily="34" charset="0"/>
              <a:ea typeface="Calibri" panose="020F0502020204030204" pitchFamily="34" charset="0"/>
              <a:cs typeface="Times New Roman" panose="02020603050405020304" pitchFamily="18" charset="0"/>
            </a:rPr>
            <a:t>bold </a:t>
          </a:r>
          <a:r>
            <a:rPr lang="en-US" sz="1100">
              <a:effectLst/>
              <a:latin typeface="Calibri" panose="020F0502020204030204" pitchFamily="34" charset="0"/>
              <a:ea typeface="Calibri" panose="020F0502020204030204" pitchFamily="34" charset="0"/>
              <a:cs typeface="Times New Roman" panose="02020603050405020304" pitchFamily="18" charset="0"/>
            </a:rPr>
            <a:t>in the column for the relevant circumstance and in the “Ending Base Payment” column.</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200"/>
            </a:spcBef>
            <a:spcAft>
              <a:spcPts val="0"/>
            </a:spcAft>
          </a:pPr>
          <a:r>
            <a:rPr lang="en-US" sz="1100" b="1" i="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Circumstance [1–20]</a:t>
          </a:r>
          <a:r>
            <a:rPr lang="en-US" sz="1100" b="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 (tabs 5–24)</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Complete one tab for each circumstance requiring a base payment adjustment. When defining a circumstance, consider:</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Each LEA entered on a tab should be affected by the circumstance in that tab. One circumstance always affects at least two LEAs, and one LEA may be affected by multiple circumstances in one year.</a:t>
          </a:r>
        </a:p>
        <a:p>
          <a:pPr marL="342900" marR="0" lvl="0" indent="-342900">
            <a:spcBef>
              <a:spcPts val="0"/>
            </a:spcBef>
            <a:spcAft>
              <a:spcPts val="0"/>
            </a:spcAft>
            <a:buFont typeface="Symbol" panose="05050102010706020507" pitchFamily="18" charset="2"/>
            <a:buChar char=""/>
          </a:pP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rPr>
            <a:t>Multiple LEAs affected by circumstances of the same type can be included on the same </a:t>
          </a:r>
          <a:r>
            <a:rPr lang="en-US" sz="1100" i="1"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rPr>
            <a:t> tab. For example, if two new charter school LEAs open in the same metropolitan area, receiving children from two traditional LEAs serving the same area, all four LEAs can be included in one circumstance.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 a given year, there may be multiple groups of Affected LEAs. A group of three LEAs may be affected by a newly opened charter school LEA, and a second group of two LEAs may be affected by a significantly expanding charter school LEA. Each group should be entered on a separate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Never include a single LEA as both a Transferring and an Assuming LEA. The Calculator will be unable to determine a unique adjusted base payment. If such an entry seems necessary, contact CIFR.</a:t>
          </a:r>
        </a:p>
        <a:p>
          <a:pPr marL="342900" marR="0" lvl="0" indent="-342900">
            <a:spcBef>
              <a:spcPts val="0"/>
            </a:spcBef>
            <a:spcAft>
              <a:spcPts val="0"/>
            </a:spcAft>
            <a:buFont typeface="Symbol" panose="05050102010706020507" pitchFamily="18" charset="2"/>
            <a:buChar char=""/>
          </a:pP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rPr>
            <a:t>If a single LEA is included in multiple circumstances in a single year, the order in which these circumstances are entered matters. Because the Calculator adjusts the adjusted base payment from the last circumstance entered involving that LEA, the order in which circumstances are entered can affect the results. State procedures should define a logical order for calculations, and state staff should follow that order consistently over time.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tabs must be entered sequentially, beginning with Circumstance 1. </a:t>
          </a:r>
          <a:r>
            <a:rPr lang="en-US" sz="1100" b="1">
              <a:effectLst/>
              <a:latin typeface="Calibri" panose="020F0502020204030204" pitchFamily="34" charset="0"/>
              <a:ea typeface="Calibri" panose="020F0502020204030204" pitchFamily="34" charset="0"/>
              <a:cs typeface="Times New Roman" panose="02020603050405020304" pitchFamily="18" charset="0"/>
            </a:rPr>
            <a:t>Do not skip over a </a:t>
          </a:r>
          <a:r>
            <a:rPr lang="en-US" sz="1100" b="1"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b="1">
              <a:effectLst/>
              <a:latin typeface="Calibri" panose="020F0502020204030204" pitchFamily="34" charset="0"/>
              <a:ea typeface="Calibri" panose="020F0502020204030204" pitchFamily="34" charset="0"/>
              <a:cs typeface="Times New Roman" panose="02020603050405020304" pitchFamily="18" charset="0"/>
            </a:rPr>
            <a:t> tab, or the ending base payments will not calculate properly.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See the CIFR practice guide titled </a:t>
          </a:r>
          <a:r>
            <a:rPr lang="en-US" sz="1100" i="1">
              <a:effectLst/>
              <a:latin typeface="Calibri" panose="020F0502020204030204" pitchFamily="34" charset="0"/>
              <a:ea typeface="Calibri" panose="020F0502020204030204" pitchFamily="34" charset="0"/>
              <a:cs typeface="Times New Roman" panose="02020603050405020304" pitchFamily="18" charset="0"/>
            </a:rPr>
            <a:t>Examples of Adjustments to IDEA Subgrant Base Payments for Local Educational Agencies</a:t>
          </a:r>
          <a:r>
            <a:rPr lang="en-US" sz="1100">
              <a:effectLst/>
              <a:latin typeface="Calibri" panose="020F0502020204030204" pitchFamily="34" charset="0"/>
              <a:ea typeface="Calibri" panose="020F0502020204030204" pitchFamily="34" charset="0"/>
              <a:cs typeface="Times New Roman" panose="02020603050405020304" pitchFamily="18" charset="0"/>
            </a:rPr>
            <a:t> for more details on the circumstance types. Also see the section “Tips for Entering Data for Each Circumstance Type” at the end of these instructions.</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200"/>
            </a:spcBef>
            <a:spcAft>
              <a:spcPts val="0"/>
            </a:spcAft>
          </a:pPr>
          <a:r>
            <a:rPr lang="en-US" sz="1100" b="1">
              <a:solidFill>
                <a:srgbClr val="1F3763"/>
              </a:solidFill>
              <a:effectLst/>
              <a:latin typeface="Calibri Light" panose="020F0302020204030204" pitchFamily="34" charset="0"/>
              <a:ea typeface="Times New Roman" panose="02020603050405020304" pitchFamily="18" charset="0"/>
              <a:cs typeface="Times New Roman" panose="02020603050405020304" pitchFamily="18" charset="0"/>
            </a:rPr>
            <a:t>Enter Information for the Specific Circumstance (row 2)</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Circumstance Type (row 2)</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Use the drop-down menu to select the type of circumstance that requires a base payment adjustment. The circumstance types are:</a:t>
          </a:r>
        </a:p>
        <a:p>
          <a:pPr marL="742950" marR="0" lvl="1" indent="-285750">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New LEA: A new LEA, including a new charter school LEA, is created.</a:t>
          </a:r>
        </a:p>
        <a:p>
          <a:pPr marL="742950" marR="0" lvl="1" indent="-285750">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Two or more LEAs combine: Two or more LEAs combine into a new, single LEA.</a:t>
          </a:r>
        </a:p>
        <a:p>
          <a:pPr marL="742950" marR="0" lvl="1" indent="-285750">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Change in geographic boundaries: Two or more LEAs change geographic boundaries and thus responsibility for providing services to children ages 3 through 21 for section 611, or to children ages 3 through 5 for section 619.</a:t>
          </a:r>
        </a:p>
        <a:p>
          <a:pPr marL="742950" marR="0" lvl="1" indent="-285750">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Change in administrative responsibility: Two or more LEAs change administrative responsibility for providing services to children ages 3 through 21 for section 611, or to children ages 3 through 5 for section 619 (including when one or more LEAs close).</a:t>
          </a:r>
        </a:p>
        <a:p>
          <a:pPr marL="742950" marR="0" lvl="1" indent="-285750">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LEA newly serving children with disabilities: An LEA that had a base payment of $0 in its first year of operation (because it did not serve children with disabilities) now does serve children with disabilities.</a:t>
          </a:r>
        </a:p>
        <a:p>
          <a:pPr marL="742950" marR="0" lvl="1" indent="-285750">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Significantly expanding charter school LEA: A charter school LEA meets the SEA’s definition of significant expansion.</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Note that the calculations will be the same regardless of the circumstance type selected.</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Name for this Circumstance (row 2) </a:t>
          </a:r>
        </a:p>
        <a:p>
          <a:pPr marL="342900" marR="0" lvl="0"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Optionally, enter a name for this circumstance. Use a descriptive name that will help identify the circumstance, such as the name of the new charter school LEA that is opening, or the LEAs affected by the circumstance.</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200"/>
            </a:spcBef>
            <a:spcAft>
              <a:spcPts val="0"/>
            </a:spcAft>
          </a:pPr>
          <a:r>
            <a:rPr lang="en-US" sz="1100" b="1">
              <a:solidFill>
                <a:srgbClr val="1F3763"/>
              </a:solidFill>
              <a:effectLst/>
              <a:latin typeface="Calibri Light" panose="020F0302020204030204" pitchFamily="34" charset="0"/>
              <a:ea typeface="Times New Roman" panose="02020603050405020304" pitchFamily="18" charset="0"/>
              <a:cs typeface="Times New Roman" panose="02020603050405020304" pitchFamily="18" charset="0"/>
            </a:rPr>
            <a:t>Enter Transferring LEAs (rows 6–15)</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Enter the following information in rows 6–15:</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Transferring LEA Name (column B)</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Use the drop-down menu to select the name of each Transferring LEA affected by the circumstance. A Transferring LEA is an LEA that transfers responsibility to provide FAPE to children with disabilities to an Assuming LEA because of the circumstance identified on this tab.</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LEA Name must match the LEA Name entered 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exactly. Using the drop-down menu will ensure the match.</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LEA ID (column C)</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LEA ID for each Transferring LEA selected in column B will auto-populate in column C, based on information entered in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Child Count (column D)</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child count for each Transferring LEA selected in column B will auto-populate in column D, based on information entered in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Be sure to check that the child count does </a:t>
          </a:r>
          <a:r>
            <a:rPr lang="en-US" sz="1100" b="1">
              <a:effectLst/>
              <a:latin typeface="Calibri" panose="020F0502020204030204" pitchFamily="34" charset="0"/>
              <a:ea typeface="Calibri" panose="020F0502020204030204" pitchFamily="34" charset="0"/>
              <a:cs typeface="Times New Roman" panose="02020603050405020304" pitchFamily="18" charset="0"/>
            </a:rPr>
            <a:t>not</a:t>
          </a:r>
          <a:r>
            <a:rPr lang="en-US" sz="1100">
              <a:effectLst/>
              <a:latin typeface="Calibri" panose="020F0502020204030204" pitchFamily="34" charset="0"/>
              <a:ea typeface="Calibri" panose="020F0502020204030204" pitchFamily="34" charset="0"/>
              <a:cs typeface="Times New Roman" panose="02020603050405020304" pitchFamily="18" charset="0"/>
            </a:rPr>
            <a:t> include the number of transferred children. These children will be accounted for in subsequent steps.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Base Payment (column E)</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base payment for each LEA selected in column B will auto-populate in column D. If an LEA was listed on a previous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the adjusted base payment from that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will be used.</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200"/>
            </a:spcBef>
            <a:spcAft>
              <a:spcPts val="0"/>
            </a:spcAft>
          </a:pPr>
          <a:r>
            <a:rPr lang="en-US" sz="1100" b="1">
              <a:solidFill>
                <a:srgbClr val="1F3763"/>
              </a:solidFill>
              <a:effectLst/>
              <a:latin typeface="Calibri Light" panose="020F0302020204030204" pitchFamily="34" charset="0"/>
              <a:ea typeface="Times New Roman" panose="02020603050405020304" pitchFamily="18" charset="0"/>
              <a:cs typeface="Times New Roman" panose="02020603050405020304" pitchFamily="18" charset="0"/>
            </a:rPr>
            <a:t>Enter Assuming LEAs (rows 19–28)</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Enter the following information in rows 19–28:</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Assuming LEA Name (column B)</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From the drop-down menu, select the name of each Assuming LEA affected by the circumstance. An Assuming LEA is an LEA that assumes responsibility to provide FAPE to children with disabilities from a Transferring LEA because of the circumstance identified on this tab.</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LEA Name must match the LEA Name entered 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exactly. Using the drop-down menu will ensure the match.</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LEA ID (column C)</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LEA ID for each Assuming LEA selected in column B will auto-populate in column C, based on information entered in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Child Count (column D)</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child count for each Assuming LEA selected in column B will auto-populate in column D, based on information entered in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Note that children with disabilities transferring to the Assuming LEA should already be included in this child count. For a new LEA, the child count in column D should equal the total of all children with disabilities who transferred to that LEA.</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Base Payment (column E)</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base payment for each LEA selected in column B will auto-populate in column E, based on information entered in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If an LEA was listed on a previous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the adjusted base payment from that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will be used.</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200"/>
            </a:spcBef>
            <a:spcAft>
              <a:spcPts val="0"/>
            </a:spcAft>
          </a:pPr>
          <a:r>
            <a:rPr lang="en-US" sz="1100" b="1">
              <a:solidFill>
                <a:srgbClr val="1F3763"/>
              </a:solidFill>
              <a:effectLst/>
              <a:latin typeface="Calibri Light" panose="020F0302020204030204" pitchFamily="34" charset="0"/>
              <a:ea typeface="Times New Roman" panose="02020603050405020304" pitchFamily="18" charset="0"/>
              <a:cs typeface="Times New Roman" panose="02020603050405020304" pitchFamily="18" charset="0"/>
            </a:rPr>
            <a:t>Enter Number of Children Transferring (rows 6–15, columns F–O)</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Return to rows 6–15 to enter and review the following information:</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Count of children transferred to Assuming LEA [A–J] (columns F–O)</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Transferring LEA, enter the number of children with disabilities transferring to each Assuming LEA because of the circumstance identified on this tab. Each Assuming LEA is given a letter designation in column A. For example, the LEA listed in the first row of the Assuming LEA section (row 19) is designated “Assuming LEA A.”</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200"/>
            </a:spcBef>
            <a:spcAft>
              <a:spcPts val="0"/>
            </a:spcAft>
          </a:pPr>
          <a:r>
            <a:rPr lang="en-US" sz="1100" b="1">
              <a:solidFill>
                <a:srgbClr val="1F3763"/>
              </a:solidFill>
              <a:effectLst/>
              <a:latin typeface="Calibri Light" panose="020F0302020204030204" pitchFamily="34" charset="0"/>
              <a:ea typeface="Times New Roman" panose="02020603050405020304" pitchFamily="18" charset="0"/>
              <a:cs typeface="Times New Roman" panose="02020603050405020304" pitchFamily="18" charset="0"/>
            </a:rPr>
            <a:t>Review Transferring LEA Information (rows 6–15, columns P–AB)</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Total number of children transferred (column P)</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Transferring LEA, the total number of children with disabilities transferred across all Assuming LEAs in this circumstance is automatically calculated in column P.</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Base payment per child (column Q)</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Transferring LEA, the base payment per child is automatically calculated in column Q. This amount is the base payment from column E divided by the sum of the child count in column D and the total number of children transferred in column P for each Transferring LEA.</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Base payment amount transferred to Assuming LEA [A–J] (columns R–AA)</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base payment amount to be transferred from each Transferring LEA to each Assuming LEA is automatically calculated in columns R–AA. For each Transferring/Assuming pair of LEAs, this amount is the base payment per child for the Transferring LEA multiplied by the number of children transferred to the Assuming LEA.</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Adjusted Base Payment (column AB)</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 Adjusted Base Payment will be automatically calculated for each Transferring LEA in column AA. This amount is the base payment from column E minus each of the base payment amounts transferred to Assuming LEAs in columns R–AA. This amount will be auto-populated on the </a:t>
          </a:r>
          <a:r>
            <a:rPr lang="en-US" sz="1100" i="1">
              <a:effectLst/>
              <a:latin typeface="Calibri" panose="020F0502020204030204" pitchFamily="34" charset="0"/>
              <a:ea typeface="Calibri" panose="020F0502020204030204" pitchFamily="34" charset="0"/>
              <a:cs typeface="Times New Roman" panose="02020603050405020304" pitchFamily="18" charset="0"/>
            </a:rPr>
            <a:t>Base Payments Summary</a:t>
          </a:r>
          <a:r>
            <a:rPr lang="en-US" sz="1100">
              <a:effectLst/>
              <a:latin typeface="Calibri" panose="020F0502020204030204" pitchFamily="34" charset="0"/>
              <a:ea typeface="Calibri" panose="020F0502020204030204" pitchFamily="34" charset="0"/>
              <a:cs typeface="Times New Roman" panose="02020603050405020304" pitchFamily="18" charset="0"/>
            </a:rPr>
            <a:t> tab in the column showing the base payment following the calculations for a given circumstance (e.g., “Base Payment After Circumstance 1” column).</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200"/>
            </a:spcBef>
            <a:spcAft>
              <a:spcPts val="0"/>
            </a:spcAft>
          </a:pPr>
          <a:r>
            <a:rPr lang="en-US" sz="1100" b="1">
              <a:solidFill>
                <a:srgbClr val="1F3763"/>
              </a:solidFill>
              <a:effectLst/>
              <a:latin typeface="Calibri Light" panose="020F0302020204030204" pitchFamily="34" charset="0"/>
              <a:ea typeface="Times New Roman" panose="02020603050405020304" pitchFamily="18" charset="0"/>
              <a:cs typeface="Times New Roman" panose="02020603050405020304" pitchFamily="18" charset="0"/>
            </a:rPr>
            <a:t>Review Assuming LEA Information (rows 19–28)</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Return to rows 19–28 to review the following information:</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Count of children assumed from Transferring LEA [A–J] (columns F–O)</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Assuming LEA, the number of children with disabilities assumed from each Transferring LEA is auto-populated. Each Transferring LEA is given a letter designation in column A. For example, the LEA listed in the first row of the Transferring LEA section (row 6) is designated “Transferring LEA A.”</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Total number of children assumed (column P)</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Assuming LEA, the total number of children with disabilities assumed is automatically calculated in column P.</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Base payment per child (column Q)</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column is blacked out for Assuming LEAs, as the data do not apply.</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Base payment amount assumed from Transferring LEA [A–J] (columns R–AA)</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total base payment amount to be assumed by each Assuming LEA from each Transferring LEA is automatically calculated in columns R–AA. This amount is the number of children transferred to each Assuming LEA multiplied by the base payment per child for each Transferring LEA.</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Adjusted Base Payment (column AB)</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 Adjusted Base Payment will be automatically calculated for each Assuming LEA in column AB. This amount is the sum of the base payment from column E and each of the base payment amounts assumed from Transferring LEAs in columns R–AA. This amount will be auto-populated on the </a:t>
          </a:r>
          <a:r>
            <a:rPr lang="en-US" sz="1100" i="1">
              <a:effectLst/>
              <a:latin typeface="Calibri" panose="020F0502020204030204" pitchFamily="34" charset="0"/>
              <a:ea typeface="Calibri" panose="020F0502020204030204" pitchFamily="34" charset="0"/>
              <a:cs typeface="Times New Roman" panose="02020603050405020304" pitchFamily="18" charset="0"/>
            </a:rPr>
            <a:t>Base Payments Summary</a:t>
          </a:r>
          <a:r>
            <a:rPr lang="en-US" sz="1100">
              <a:effectLst/>
              <a:latin typeface="Calibri" panose="020F0502020204030204" pitchFamily="34" charset="0"/>
              <a:ea typeface="Calibri" panose="020F0502020204030204" pitchFamily="34" charset="0"/>
              <a:cs typeface="Times New Roman" panose="02020603050405020304" pitchFamily="18" charset="0"/>
            </a:rPr>
            <a:t> tab in the column showing the base payment following the calculations for a given circumstance (e.g., “Base Payment After Circumstance 1” column).</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1200"/>
            </a:spcBef>
            <a:spcAft>
              <a:spcPts val="0"/>
            </a:spcAft>
          </a:pPr>
          <a:r>
            <a:rPr lang="en-US" sz="1100" b="1" kern="0">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Tips for Entering Data for Each Circumstance Type</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New LEA:</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new LEA is the Assuming LEA. The LEAs transferring children to the new LEA are the Transferring LEAs. </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enter the projected or final child count for the new (Assuming) LEA. Its starting base payment should be $0.</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children with disabilities transferring to the new LEA should be included in the new (Assuming) LEA’s child count and not the child counts for the Transferring LEAs.</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 </a:t>
          </a:r>
          <a:r>
            <a:rPr lang="en-US" sz="1100">
              <a:effectLst/>
              <a:latin typeface="Calibri" panose="020F0502020204030204" pitchFamily="34" charset="0"/>
              <a:ea typeface="Calibri" panose="020F0502020204030204" pitchFamily="34" charset="0"/>
              <a:cs typeface="Times New Roman" panose="02020603050405020304" pitchFamily="18" charset="0"/>
            </a:rPr>
            <a:t>tab, select the Transferring LEAs in cells B6 to B15. Select the new (Assuming) LEA in cell B19. </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Be sure that no LEA appears as both Transferring and Assuming on the same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 </a:t>
          </a:r>
          <a:r>
            <a:rPr lang="en-US" sz="1100">
              <a:effectLst/>
              <a:latin typeface="Calibri" panose="020F0502020204030204" pitchFamily="34" charset="0"/>
              <a:ea typeface="Calibri" panose="020F0502020204030204" pitchFamily="34" charset="0"/>
              <a:cs typeface="Times New Roman" panose="02020603050405020304" pitchFamily="18" charset="0"/>
            </a:rPr>
            <a:t>tab.</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enter the number of children transferring from each Transferring LEA to a new (Assuming) LEA in columns F–O.</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are multiple new LEAs, you may include multiple new (Assuming) LEAs in cells B19 to B28 on the same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especially if the same Transferring LEA transfers children to multiple new LEAs. Consider using a different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for each new LEA, but recognize that if an LEA appears on more than one tab, the order of the tabs may affect ending base payments. </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Two or more LEAs combine:</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scenarios in which LEAs combine into a single LEA, the base payments will be added together to make a new, larger base payment.</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 new, combined LEA has a name that is different from the names of the LEAs that were combined:</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new, combined LEA is the Assuming LEA. The former LEAs are the Transferring LEAs.</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the child counts for the former LEAs that have been combined should be 0. The starting base payments should be the most recent base payments for those LEAs.</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enter the combined child count for the new, combined LEA. Its starting base payment should be $0.</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 </a:t>
          </a:r>
          <a:r>
            <a:rPr lang="en-US" sz="1100">
              <a:effectLst/>
              <a:latin typeface="Calibri" panose="020F0502020204030204" pitchFamily="34" charset="0"/>
              <a:ea typeface="Calibri" panose="020F0502020204030204" pitchFamily="34" charset="0"/>
              <a:cs typeface="Times New Roman" panose="02020603050405020304" pitchFamily="18" charset="0"/>
            </a:rPr>
            <a:t>tab, the number of children with disabilities transferring from each former (Transferring) LEA to the new, combined (Assuming) LEA should be entered in columns F–O.</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are multiple sets of combining LEAs, consider using a different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for each set. If you do so, columns G–O will not be needed.</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 combined LEA keeps the name and ID of one of the LEAs that have been combined:</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combined LEA is the Assuming LEA. The former LEAs that do not have the same name as the newly combined LEA are the Transferring LEAs.</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enter the combined child count for the combined (Assuming) LEA. Its starting base payment should be the most recent base payment for the LEA with that name.</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the child counts for the former LEAs that have been combined (Transferring LEAs) should be 0. The starting base payments should be the most recent base payments for those LEAs.</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 </a:t>
          </a:r>
          <a:r>
            <a:rPr lang="en-US" sz="1100">
              <a:effectLst/>
              <a:latin typeface="Calibri" panose="020F0502020204030204" pitchFamily="34" charset="0"/>
              <a:ea typeface="Calibri" panose="020F0502020204030204" pitchFamily="34" charset="0"/>
              <a:cs typeface="Times New Roman" panose="02020603050405020304" pitchFamily="18" charset="0"/>
            </a:rPr>
            <a:t>tab, enter the number of children with disabilities transferring from each Transferring LEA to the combined (Assuming) LEA in columns F–O.</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are multiple sets of combining LEAs, consider using a different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for each set. If you do so, columns G–O will not be needed.</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Change in geographic boundaries:</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Because an LEA cannot be both an Assuming LEA and a Transferring LEA on the same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 </a:t>
          </a:r>
          <a:r>
            <a:rPr lang="en-US" sz="1100">
              <a:effectLst/>
              <a:latin typeface="Calibri" panose="020F0502020204030204" pitchFamily="34" charset="0"/>
              <a:ea typeface="Calibri" panose="020F0502020204030204" pitchFamily="34" charset="0"/>
              <a:cs typeface="Times New Roman" panose="02020603050405020304" pitchFamily="18" charset="0"/>
            </a:rPr>
            <a:t>tab, it works best to calculate adjustments for two LEAs at a time. If more than two LEAs have changed geographic boundaries, a new C</a:t>
          </a:r>
          <a:r>
            <a:rPr lang="en-US" sz="1100" i="1">
              <a:effectLst/>
              <a:latin typeface="Calibri" panose="020F0502020204030204" pitchFamily="34" charset="0"/>
              <a:ea typeface="Calibri" panose="020F0502020204030204" pitchFamily="34" charset="0"/>
              <a:cs typeface="Times New Roman" panose="02020603050405020304" pitchFamily="18" charset="0"/>
            </a:rPr>
            <a:t>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should be used for each pair of LEAs.</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Determine the net change in child counts between the LEAs. The LEA that has a net decrease is the Transferring LEA. The LEA that has a net increase is the Assuming LEA.</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enter the projected or final child count after the change in geographic boundaries for each LEA. The starting base payments should be the most recent base payments for those LEAs.</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 </a:t>
          </a:r>
          <a:r>
            <a:rPr lang="en-US" sz="1100">
              <a:effectLst/>
              <a:latin typeface="Calibri" panose="020F0502020204030204" pitchFamily="34" charset="0"/>
              <a:ea typeface="Calibri" panose="020F0502020204030204" pitchFamily="34" charset="0"/>
              <a:cs typeface="Times New Roman" panose="02020603050405020304" pitchFamily="18" charset="0"/>
            </a:rPr>
            <a:t>tabs, the net number of children with disabilities transferring from the Transferring LEA to the Assuming LEA should be entered in column F.</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Change in administrative responsibility:</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One of the most common situations that would be categorized as a change in administrative responsibility is the closure of a charter school LEA.</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an LEA, including a charter school LEA, has closed:</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closed LEA is the Transferring LEA. The LEAs to which children have transferred from the closed LEA are the Assuming LEAs.</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the child count for the closed LEA should be 0. Its starting base payment should be the most recent base payment.</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the child count for the Assuming LEA(s) should include children with disabilities transferring from the closed LEA. For preliminary calculations, the projected child counts should include the estimated number of children with disabilities expected to attend the Assuming LEA(s) because of the LEA closure. On the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 </a:t>
          </a:r>
          <a:r>
            <a:rPr lang="en-US" sz="1100">
              <a:effectLst/>
              <a:latin typeface="Calibri" panose="020F0502020204030204" pitchFamily="34" charset="0"/>
              <a:ea typeface="Calibri" panose="020F0502020204030204" pitchFamily="34" charset="0"/>
              <a:cs typeface="Times New Roman" panose="02020603050405020304" pitchFamily="18" charset="0"/>
            </a:rPr>
            <a:t>tab, enter the number of children with disabilities transferring from the closed (Transferring) LEA to the Assuming LEAs in columns F–O.</a:t>
          </a:r>
        </a:p>
        <a:p>
          <a:pPr marL="14065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are multiple closed LEAs, you may include multiple closed (Transferring) LEAs in cells B6 to B15 on the same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especially if the same Assuming LEA(s) assume(s) children from the closed LEAs. Consider using a different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for each closed LEA, but recognize that, if an LEA appears on more than one tab, the order of the tabs may affect ending base payments. </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LEA newly serving children with disabilities:</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circumstance is calculated in the year after the LEA first reports at least one child with a disability in its final child count. The child count from the year the LEA first reports children with disabilities should be used in the calculation.</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calculations should wait until it is time for preliminary calculations in the following year. It should be calculated first and in a separate interim Calculator file that uses the final child counts from the first year the children with disabilities are served. The ending base payments from this Calculator file should become the starting base payments used in the subsequent file for the same fiscal year.</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LEA newly serving children with disabilities is the Assuming LEA. The LEAs from which the children transferred are the Transferring LEAs.</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the child count for the LEA newly serving children with disabilities should be the child count from the year in which the LEA first reported serving children with disabilities (i.e., the school year prior to the year of the adjustment).</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the child counts for any LEAs that transferred children to the LEA newly serving children with disabilities should be the child counts from the same year used by the Assuming LEA. The starting base payments should be the most recent base payments for those LEAs.</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the number of children with disabilities transferring from the Transferring LEAs to the Assuming LEA should be entered in columns F–O.</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are no other LEAs that would have been responsible for providing FAPE to these children with disabilities (i.e., the LEA is the child’s district of residence and this is the first child ever identified in this LEA), please contact OSEP. </a:t>
          </a:r>
          <a:r>
            <a:rPr lang="en-US" sz="1100" b="1">
              <a:effectLst/>
              <a:latin typeface="Calibri" panose="020F0502020204030204" pitchFamily="34" charset="0"/>
              <a:ea typeface="Calibri" panose="020F0502020204030204" pitchFamily="34" charset="0"/>
              <a:cs typeface="Times New Roman" panose="02020603050405020304" pitchFamily="18" charset="0"/>
            </a:rPr>
            <a:t>Decisions on how to do this calculation must be made with guidance from OSEP on a case-by-case basis.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949325" marR="0" indent="-228600">
            <a:spcBef>
              <a:spcPts val="0"/>
            </a:spcBef>
            <a:spcAft>
              <a:spcPts val="0"/>
            </a:spcAft>
          </a:pPr>
          <a:br>
            <a:rPr lang="en-US" sz="1100">
              <a:effectLst/>
              <a:latin typeface="Calibri" panose="020F0502020204030204" pitchFamily="34" charset="0"/>
              <a:ea typeface="Calibri" panose="020F0502020204030204" pitchFamily="34" charset="0"/>
              <a:cs typeface="Times New Roman" panose="02020603050405020304" pitchFamily="18" charset="0"/>
            </a:rPr>
          </a:br>
          <a:r>
            <a:rPr lang="en-US" sz="1100">
              <a:effectLst/>
              <a:latin typeface="Calibri" panose="020F0502020204030204" pitchFamily="34" charset="0"/>
              <a:ea typeface="Calibri" panose="020F0502020204030204" pitchFamily="34" charset="0"/>
              <a:cs typeface="Times New Roman" panose="02020603050405020304" pitchFamily="18" charset="0"/>
            </a:rPr>
            <a:t>If there are multiple LEAs newly serving children with disabilities, you may include those (Assuming) LEAs in cells B19 to B28 on the same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Consider using a different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for each LEA, but recognize that if an LEA appears on more than one tab, the order of the tabs may affect ending base payments. </a:t>
          </a:r>
        </a:p>
        <a:p>
          <a:pPr marL="4921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Significantly expanding charter school LEA:</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significantly expanding charter school LEA is the Assuming LEA. The LEAs transferring children to the significantly expanding charter school LEA are the Transferring LEAs.</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enter the projected or final child count for each significantly expanding charter school (Assuming) LEA.</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LEA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tab, children with disabilities transferring to the significantly expanding charter school LEA should be included in the charter school (Assuming) LEA’s child count and not the child counts for the Transferring LEAs.</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 </a:t>
          </a:r>
          <a:r>
            <a:rPr lang="en-US" sz="1100">
              <a:effectLst/>
              <a:latin typeface="Calibri" panose="020F0502020204030204" pitchFamily="34" charset="0"/>
              <a:ea typeface="Calibri" panose="020F0502020204030204" pitchFamily="34" charset="0"/>
              <a:cs typeface="Times New Roman" panose="02020603050405020304" pitchFamily="18" charset="0"/>
            </a:rPr>
            <a:t>tab, select the Transferring LEAs in cells B6 to B15. Select the Assuming LEA in cell B19. </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Be sure that no LEA appears as both Transferring and Assuming on the same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 </a:t>
          </a:r>
          <a:r>
            <a:rPr lang="en-US" sz="1100">
              <a:effectLst/>
              <a:latin typeface="Calibri" panose="020F0502020204030204" pitchFamily="34" charset="0"/>
              <a:ea typeface="Calibri" panose="020F0502020204030204" pitchFamily="34" charset="0"/>
              <a:cs typeface="Times New Roman" panose="02020603050405020304" pitchFamily="18" charset="0"/>
            </a:rPr>
            <a:t>tab.</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On the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enter the number of children with disabilities transferring from each Transferring LEA to a significantly expanding charter school (Assuming) LEA in columns F–O.</a:t>
          </a:r>
        </a:p>
        <a:p>
          <a:pPr marL="949325" marR="0" indent="-22860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are multiple significantly expanding charter school LEAs, you may include these in cells B19 to B28 on the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 </a:t>
          </a:r>
          <a:r>
            <a:rPr lang="en-US" sz="1100">
              <a:effectLst/>
              <a:latin typeface="Calibri" panose="020F0502020204030204" pitchFamily="34" charset="0"/>
              <a:ea typeface="Calibri" panose="020F0502020204030204" pitchFamily="34" charset="0"/>
              <a:cs typeface="Times New Roman" panose="02020603050405020304" pitchFamily="18" charset="0"/>
            </a:rPr>
            <a:t>tab, especially if the same Transferring LEA transfers children to multiple expanding charter school LEAs. Consider using a different </a:t>
          </a:r>
          <a:r>
            <a:rPr lang="en-US" sz="1100" i="1">
              <a:effectLst/>
              <a:latin typeface="Calibri" panose="020F0502020204030204" pitchFamily="34" charset="0"/>
              <a:ea typeface="Calibri" panose="020F0502020204030204" pitchFamily="34" charset="0"/>
              <a:cs typeface="Times New Roman" panose="02020603050405020304" pitchFamily="18" charset="0"/>
            </a:rPr>
            <a:t>Circumstance</a:t>
          </a:r>
          <a:r>
            <a:rPr lang="en-US" sz="1100">
              <a:effectLst/>
              <a:latin typeface="Calibri" panose="020F0502020204030204" pitchFamily="34" charset="0"/>
              <a:ea typeface="Calibri" panose="020F0502020204030204" pitchFamily="34" charset="0"/>
              <a:cs typeface="Times New Roman" panose="02020603050405020304" pitchFamily="18" charset="0"/>
            </a:rPr>
            <a:t> tab for each one, but recognize that if an LEA appears on more than one tab, the order of the tabs may affect the ending base payments. </a:t>
          </a: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r>
            <a:rPr lang="en-US" sz="1100" b="1">
              <a:solidFill>
                <a:schemeClr val="dk1"/>
              </a:solidFill>
              <a:effectLst/>
              <a:latin typeface="+mn-lt"/>
              <a:ea typeface="+mn-ea"/>
              <a:cs typeface="+mn-cs"/>
            </a:rPr>
            <a:t>Acknowledgments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Many staff from CIFR contributed to this work. Laura Johnson and Amanda Pierce led the development team. Carol Cohen, Sara Doutre, and Steven Smith were contributing authors. Tom Munk was lead reviewer. Sanjay Pardanani was production coordinator. CIFR co-directors Cecelia Dodge, Jenifer Harr-Robins, and Dave Phillips guided its development.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Suggested Citation: Center for IDEA Fiscal Reporting (2019). </a:t>
          </a:r>
          <a:r>
            <a:rPr lang="en-US" sz="1100" i="1">
              <a:solidFill>
                <a:schemeClr val="dk1"/>
              </a:solidFill>
              <a:effectLst/>
              <a:latin typeface="+mn-lt"/>
              <a:ea typeface="+mn-ea"/>
              <a:cs typeface="+mn-cs"/>
            </a:rPr>
            <a:t>IDEA Part B subgrant base payment adjustment calculators</a:t>
          </a:r>
          <a:r>
            <a:rPr lang="en-US" sz="1100">
              <a:solidFill>
                <a:schemeClr val="dk1"/>
              </a:solidFill>
              <a:effectLst/>
              <a:latin typeface="+mn-lt"/>
              <a:ea typeface="+mn-ea"/>
              <a:cs typeface="+mn-cs"/>
            </a:rPr>
            <a:t>. San Francisco, CA: WestEd.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LEA2" displayName="TableLEA2" ref="A14:G1515" totalsRowShown="0" dataDxfId="1205" tableBorderDxfId="1204">
  <tableColumns count="7">
    <tableColumn id="1" xr3:uid="{00000000-0010-0000-0000-000001000000}" name="LEA Name*" dataDxfId="1203"/>
    <tableColumn id="2" xr3:uid="{00000000-0010-0000-0000-000002000000}" name="LEA ID*" dataDxfId="1202"/>
    <tableColumn id="3" xr3:uid="{00000000-0010-0000-0000-000003000000}" name="Child Count*" dataDxfId="1201"/>
    <tableColumn id="4" xr3:uid="{00000000-0010-0000-0000-000004000000}" name="Starting Base Payment ($)*" dataDxfId="1200" dataCellStyle="Currency"/>
    <tableColumn id="5" xr3:uid="{00000000-0010-0000-0000-000005000000}" name="Original Base Payment ($)" dataDxfId="1199"/>
    <tableColumn id="7" xr3:uid="{00000000-0010-0000-0000-000007000000}" name="Last Year Base Payment Adjusted" dataDxfId="1198"/>
    <tableColumn id="8" xr3:uid="{00000000-0010-0000-0000-000008000000}" name="Other Notes" dataDxfId="1197"/>
  </tableColumns>
  <tableStyleInfo name="TableStyleLight18" showFirstColumn="0" showLastColumn="0" showRowStripes="0" showColumnStripes="0"/>
  <extLst>
    <ext xmlns:x14="http://schemas.microsoft.com/office/spreadsheetml/2009/9/main" uri="{504A1905-F514-4f6f-8877-14C23A59335A}">
      <x14:table altText="LEA Information" altTextSummary="Data entry table for LEA name, ID, child count, and most recent base payme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Circ3A" displayName="TableCirc3A" ref="A18:AB28" totalsRowShown="0">
  <tableColumns count="28">
    <tableColumn id="5" xr3:uid="{00000000-0010-0000-0900-000005000000}" name="Assuming LEA Letter" dataDxfId="996" dataCellStyle="Comma"/>
    <tableColumn id="1" xr3:uid="{00000000-0010-0000-0900-000001000000}" name="Assuming LEA Name" dataDxfId="995"/>
    <tableColumn id="24" xr3:uid="{00000000-0010-0000-0900-000018000000}" name="LEA ID" dataDxfId="994" dataCellStyle="Comma">
      <calculatedColumnFormula>IF(B19="","",(VLOOKUP(B19,TableBPA2[],2,FALSE)))</calculatedColumnFormula>
    </tableColumn>
    <tableColumn id="29" xr3:uid="{00000000-0010-0000-0900-00001D000000}" name="Child Count" dataDxfId="993" dataCellStyle="Comma">
      <calculatedColumnFormula>IF(B19="","",(VLOOKUP(B19,TableBPA2[],3,FALSE)))</calculatedColumnFormula>
    </tableColumn>
    <tableColumn id="2" xr3:uid="{00000000-0010-0000-0900-000002000000}" name="Base Payment" dataDxfId="992" dataCellStyle="Currency">
      <calculatedColumnFormula>IF(B19="","",(VLOOKUP(B19,TableBPA2[],7,FALSE)))</calculatedColumnFormula>
    </tableColumn>
    <tableColumn id="8" xr3:uid="{00000000-0010-0000-0900-000008000000}" name="Count of children assumed from Transferring LEA A" dataDxfId="991"/>
    <tableColumn id="9" xr3:uid="{00000000-0010-0000-0900-000009000000}" name="Count of children assumed from Transferring LEA B" dataDxfId="990"/>
    <tableColumn id="10" xr3:uid="{00000000-0010-0000-0900-00000A000000}" name="Count of children assumed from Transferring LEA C" dataDxfId="989"/>
    <tableColumn id="6" xr3:uid="{00000000-0010-0000-0900-000006000000}" name="Count of children assumed from Transferring LEA D" dataDxfId="988"/>
    <tableColumn id="7" xr3:uid="{00000000-0010-0000-0900-000007000000}" name="Count of children assumed from Transferring LEA E" dataDxfId="987"/>
    <tableColumn id="3" xr3:uid="{00000000-0010-0000-0900-000003000000}" name="Count of children assumed from Transferring LEA F" dataDxfId="986"/>
    <tableColumn id="13" xr3:uid="{00000000-0010-0000-0900-00000D000000}" name="Count of children assumed from Transferring LEA G" dataDxfId="985"/>
    <tableColumn id="20" xr3:uid="{00000000-0010-0000-0900-000014000000}" name="Count of children assumed from Transferring LEA H" dataDxfId="984"/>
    <tableColumn id="21" xr3:uid="{00000000-0010-0000-0900-000015000000}" name="Count of children assumed from Transferring LEA I" dataDxfId="983"/>
    <tableColumn id="22" xr3:uid="{00000000-0010-0000-0900-000016000000}" name="Count of children assumed from Transferring LEA J" dataDxfId="982"/>
    <tableColumn id="11" xr3:uid="{00000000-0010-0000-0900-00000B000000}" name="Total number of children assumed" dataDxfId="981" dataCellStyle="Comma">
      <calculatedColumnFormula>SUM(F19:O19)</calculatedColumnFormula>
    </tableColumn>
    <tableColumn id="19" xr3:uid="{00000000-0010-0000-0900-000013000000}" name="This column intentionally left blank." dataDxfId="980" dataCellStyle="Comma"/>
    <tableColumn id="18" xr3:uid="{00000000-0010-0000-0900-000012000000}" name="Base payment amount assumed from Transferring LEA A" dataDxfId="979" dataCellStyle="Comma"/>
    <tableColumn id="17" xr3:uid="{00000000-0010-0000-0900-000011000000}" name="Base payment amount assumed from Transferring LEA B" dataDxfId="978" dataCellStyle="Currency"/>
    <tableColumn id="16" xr3:uid="{00000000-0010-0000-0900-000010000000}" name="Base payment amount assumed from Transferring LEA C" dataDxfId="977" dataCellStyle="Currency"/>
    <tableColumn id="15" xr3:uid="{00000000-0010-0000-0900-00000F000000}" name="Base payment amount assumed from Transferring LEA D" dataDxfId="976" dataCellStyle="Currency"/>
    <tableColumn id="14" xr3:uid="{00000000-0010-0000-0900-00000E000000}" name="Base payment amount assumed from Transferring LEA E" dataDxfId="975" dataCellStyle="Currency"/>
    <tableColumn id="23" xr3:uid="{00000000-0010-0000-0900-000017000000}" name="Base payment amount assumed from Transferring LEA F" dataDxfId="974" dataCellStyle="Currency"/>
    <tableColumn id="25" xr3:uid="{00000000-0010-0000-0900-000019000000}" name="Base payment amount assumed from Transferring LEA G" dataDxfId="973" dataCellStyle="Currency"/>
    <tableColumn id="26" xr3:uid="{00000000-0010-0000-0900-00001A000000}" name="Base payment amount assumed from Transferring LEA H" dataDxfId="972" dataCellStyle="Currency"/>
    <tableColumn id="27" xr3:uid="{00000000-0010-0000-0900-00001B000000}" name="Base payment amount assumed from Transferring LEA I" dataDxfId="971" dataCellStyle="Currency"/>
    <tableColumn id="28" xr3:uid="{00000000-0010-0000-0900-00001C000000}" name="Base payment amount assumed from Transferring LEA J" dataDxfId="970" dataCellStyle="Currency"/>
    <tableColumn id="4" xr3:uid="{00000000-0010-0000-0900-000004000000}" name="Adjusted Base Payment" dataDxfId="969">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3 Assuming LEAs" altTextSummary="Table for data entry and calculations for Assuming LEAs in Circumstance 3."/>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Circ4T" displayName="TableCirc4T" ref="A5:AB15" totalsRowShown="0" headerRowDxfId="968">
  <tableColumns count="28">
    <tableColumn id="9" xr3:uid="{00000000-0010-0000-0A00-000009000000}" name="Transferring LEA Letter" dataDxfId="967" dataCellStyle="Comma"/>
    <tableColumn id="1" xr3:uid="{00000000-0010-0000-0A00-000001000000}" name="Transferring LEA Name" dataDxfId="966"/>
    <tableColumn id="28" xr3:uid="{00000000-0010-0000-0A00-00001C000000}" name="LEA ID" dataDxfId="965" dataCellStyle="Comma">
      <calculatedColumnFormula>IF(B6="","",(VLOOKUP(B6,TableBPA2[],2,FALSE)))</calculatedColumnFormula>
    </tableColumn>
    <tableColumn id="29" xr3:uid="{00000000-0010-0000-0A00-00001D000000}" name="Child Count" dataDxfId="964" dataCellStyle="Comma">
      <calculatedColumnFormula>IF(B6="","",(VLOOKUP(B6,TableBPA2[],3,FALSE)))</calculatedColumnFormula>
    </tableColumn>
    <tableColumn id="2" xr3:uid="{00000000-0010-0000-0A00-000002000000}" name="Base Payment" dataDxfId="963" dataCellStyle="Currency">
      <calculatedColumnFormula>IF(B6="","",(VLOOKUP(B6,TableBPA2[],6,FALSE)))</calculatedColumnFormula>
    </tableColumn>
    <tableColumn id="3" xr3:uid="{00000000-0010-0000-0A00-000003000000}" name="Count of children transferred to Assuming LEA A" dataDxfId="962"/>
    <tableColumn id="8" xr3:uid="{00000000-0010-0000-0A00-000008000000}" name="Count of children transferred to Assuming LEA B" dataDxfId="961" dataCellStyle="Comma"/>
    <tableColumn id="7" xr3:uid="{00000000-0010-0000-0A00-000007000000}" name="Count of children transferred to Assuming LEA C" dataDxfId="960" dataCellStyle="Comma"/>
    <tableColumn id="6" xr3:uid="{00000000-0010-0000-0A00-000006000000}" name="Count of children transferred to Assuming LEA D" dataDxfId="959" dataCellStyle="Comma"/>
    <tableColumn id="5" xr3:uid="{00000000-0010-0000-0A00-000005000000}" name="Count of children transferred to Assuming LEA E" dataDxfId="958" dataCellStyle="Comma"/>
    <tableColumn id="18" xr3:uid="{00000000-0010-0000-0A00-000012000000}" name="Count of children transferred to Assuming LEA F" dataDxfId="957" dataCellStyle="Comma"/>
    <tableColumn id="19" xr3:uid="{00000000-0010-0000-0A00-000013000000}" name="Count of children transferred to Assuming LEA G" dataDxfId="956" dataCellStyle="Comma"/>
    <tableColumn id="20" xr3:uid="{00000000-0010-0000-0A00-000014000000}" name="Count of children transferred to Assuming LEA H" dataDxfId="955" dataCellStyle="Comma"/>
    <tableColumn id="21" xr3:uid="{00000000-0010-0000-0A00-000015000000}" name="Count of children transferred to Assuming LEA I" dataDxfId="954" dataCellStyle="Comma"/>
    <tableColumn id="22" xr3:uid="{00000000-0010-0000-0A00-000016000000}" name="Count of children transferred to Assuming LEA J" dataDxfId="953" dataCellStyle="Comma"/>
    <tableColumn id="10" xr3:uid="{00000000-0010-0000-0A00-00000A000000}" name="Total number of children transferred" dataDxfId="952" dataCellStyle="Comma">
      <calculatedColumnFormula>SUM(F6:O6)</calculatedColumnFormula>
    </tableColumn>
    <tableColumn id="11" xr3:uid="{00000000-0010-0000-0A00-00000B000000}" name="Base payment per child" dataDxfId="951" dataCellStyle="Currency">
      <calculatedColumnFormula>IF(B6="","",E6/(D6+P6))</calculatedColumnFormula>
    </tableColumn>
    <tableColumn id="17" xr3:uid="{00000000-0010-0000-0A00-000011000000}" name="Base payment amount transferred to Assuming LEA A" dataDxfId="950" dataCellStyle="Currency">
      <calculatedColumnFormula>IF(B6="",0,Q6*F6)</calculatedColumnFormula>
    </tableColumn>
    <tableColumn id="16" xr3:uid="{00000000-0010-0000-0A00-000010000000}" name="Base payment amount transferred to Assuming LEA B" dataDxfId="949" dataCellStyle="Currency">
      <calculatedColumnFormula>IF(B6="",0,Q6*G6)</calculatedColumnFormula>
    </tableColumn>
    <tableColumn id="15" xr3:uid="{00000000-0010-0000-0A00-00000F000000}" name="Base payment amount transferred to Assuming LEA C" dataDxfId="948" dataCellStyle="Currency">
      <calculatedColumnFormula>IF(B6="",0,Q6*H6)</calculatedColumnFormula>
    </tableColumn>
    <tableColumn id="14" xr3:uid="{00000000-0010-0000-0A00-00000E000000}" name="Base payment amount transferred to Assuming LEA D" dataDxfId="947" dataCellStyle="Currency">
      <calculatedColumnFormula>IF(B6="",0,Q6*I6)</calculatedColumnFormula>
    </tableColumn>
    <tableColumn id="13" xr3:uid="{00000000-0010-0000-0A00-00000D000000}" name="Base payment amount transferred to Assuming LEA E" dataDxfId="946" dataCellStyle="Currency">
      <calculatedColumnFormula>IF(B6="",0,Q6*J6)</calculatedColumnFormula>
    </tableColumn>
    <tableColumn id="23" xr3:uid="{00000000-0010-0000-0A00-000017000000}" name="Base payment amount transferred to Assuming LEA F" dataDxfId="945" dataCellStyle="Currency">
      <calculatedColumnFormula>IF(B6="",0,Q6*K6)</calculatedColumnFormula>
    </tableColumn>
    <tableColumn id="24" xr3:uid="{00000000-0010-0000-0A00-000018000000}" name="Base payment amount transferred to Assuming LEA G" dataDxfId="944" dataCellStyle="Currency">
      <calculatedColumnFormula>IF(B6="",0,Q6*L6)</calculatedColumnFormula>
    </tableColumn>
    <tableColumn id="25" xr3:uid="{00000000-0010-0000-0A00-000019000000}" name="Base payment amount transferred to Assuming LEA H" dataDxfId="943" dataCellStyle="Currency">
      <calculatedColumnFormula>IF(B6="",0,Q6*M6)</calculatedColumnFormula>
    </tableColumn>
    <tableColumn id="26" xr3:uid="{00000000-0010-0000-0A00-00001A000000}" name="Base payment amount transferred to Assuming LEA I" dataDxfId="942" dataCellStyle="Currency">
      <calculatedColumnFormula>IF(B6="",0,Q6*N6)</calculatedColumnFormula>
    </tableColumn>
    <tableColumn id="27" xr3:uid="{00000000-0010-0000-0A00-00001B000000}" name="Base payment amount transferred to Assuming LEA J" dataDxfId="941" dataCellStyle="Currency">
      <calculatedColumnFormula>IF(B6="",0,Q6*O6)</calculatedColumnFormula>
    </tableColumn>
    <tableColumn id="4" xr3:uid="{00000000-0010-0000-0A00-000004000000}" name="Adjusted Base Payment" dataDxfId="940"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4 Transferring LEAs" altTextSummary="Table for data entry and calculations for Transferring LEAs in Circumstance 4."/>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Circ4A" displayName="TableCirc4A" ref="A18:AB28" totalsRowShown="0">
  <tableColumns count="28">
    <tableColumn id="5" xr3:uid="{00000000-0010-0000-0B00-000005000000}" name="Assuming LEA Letter" dataDxfId="939" dataCellStyle="Comma"/>
    <tableColumn id="1" xr3:uid="{00000000-0010-0000-0B00-000001000000}" name="Assuming LEA Name" dataDxfId="938"/>
    <tableColumn id="24" xr3:uid="{00000000-0010-0000-0B00-000018000000}" name="LEA ID" dataDxfId="937" dataCellStyle="Comma">
      <calculatedColumnFormula>IF(B19="","",(VLOOKUP(B19,TableBPA2[],2,FALSE)))</calculatedColumnFormula>
    </tableColumn>
    <tableColumn id="29" xr3:uid="{00000000-0010-0000-0B00-00001D000000}" name="Child Count" dataDxfId="936" dataCellStyle="Comma">
      <calculatedColumnFormula>IF(B19="","",(VLOOKUP(B19,TableBPA2[],3,FALSE)))</calculatedColumnFormula>
    </tableColumn>
    <tableColumn id="2" xr3:uid="{00000000-0010-0000-0B00-000002000000}" name="Base Payment" dataDxfId="935" dataCellStyle="Currency">
      <calculatedColumnFormula>IF(B19="","",(VLOOKUP(B19,TableBPA2[],8,FALSE)))</calculatedColumnFormula>
    </tableColumn>
    <tableColumn id="8" xr3:uid="{00000000-0010-0000-0B00-000008000000}" name="Count of children assumed from Transferring LEA A" dataDxfId="934"/>
    <tableColumn id="9" xr3:uid="{00000000-0010-0000-0B00-000009000000}" name="Count of children assumed from Transferring LEA B" dataDxfId="933"/>
    <tableColumn id="10" xr3:uid="{00000000-0010-0000-0B00-00000A000000}" name="Count of children assumed from Transferring LEA C" dataDxfId="932"/>
    <tableColumn id="6" xr3:uid="{00000000-0010-0000-0B00-000006000000}" name="Count of children assumed from Transferring LEA D" dataDxfId="931"/>
    <tableColumn id="7" xr3:uid="{00000000-0010-0000-0B00-000007000000}" name="Count of children assumed from Transferring LEA E" dataDxfId="930"/>
    <tableColumn id="3" xr3:uid="{00000000-0010-0000-0B00-000003000000}" name="Count of children assumed from Transferring LEA F" dataDxfId="929"/>
    <tableColumn id="13" xr3:uid="{00000000-0010-0000-0B00-00000D000000}" name="Count of children assumed from Transferring LEA G" dataDxfId="928"/>
    <tableColumn id="20" xr3:uid="{00000000-0010-0000-0B00-000014000000}" name="Count of children assumed from Transferring LEA H" dataDxfId="927"/>
    <tableColumn id="21" xr3:uid="{00000000-0010-0000-0B00-000015000000}" name="Count of children assumed from Transferring LEA I" dataDxfId="926"/>
    <tableColumn id="22" xr3:uid="{00000000-0010-0000-0B00-000016000000}" name="Count of children assumed from Transferring LEA J" dataDxfId="925"/>
    <tableColumn id="11" xr3:uid="{00000000-0010-0000-0B00-00000B000000}" name="Total number of children assumed" dataDxfId="924" dataCellStyle="Comma">
      <calculatedColumnFormula>SUM(F19:O19)</calculatedColumnFormula>
    </tableColumn>
    <tableColumn id="19" xr3:uid="{00000000-0010-0000-0B00-000013000000}" name="This column intentionally left blank." dataDxfId="923" dataCellStyle="Comma"/>
    <tableColumn id="18" xr3:uid="{00000000-0010-0000-0B00-000012000000}" name="Base payment amount assumed from Transferring LEA A" dataDxfId="922" dataCellStyle="Comma"/>
    <tableColumn id="17" xr3:uid="{00000000-0010-0000-0B00-000011000000}" name="Base payment amount assumed from Transferring LEA B" dataDxfId="921" dataCellStyle="Currency"/>
    <tableColumn id="16" xr3:uid="{00000000-0010-0000-0B00-000010000000}" name="Base payment amount assumed from Transferring LEA C" dataDxfId="920" dataCellStyle="Currency"/>
    <tableColumn id="15" xr3:uid="{00000000-0010-0000-0B00-00000F000000}" name="Base payment amount assumed from Transferring LEA D" dataDxfId="919" dataCellStyle="Currency"/>
    <tableColumn id="14" xr3:uid="{00000000-0010-0000-0B00-00000E000000}" name="Base payment amount assumed from Transferring LEA E" dataDxfId="918" dataCellStyle="Currency"/>
    <tableColumn id="23" xr3:uid="{00000000-0010-0000-0B00-000017000000}" name="Base payment amount assumed from Transferring LEA F" dataDxfId="917" dataCellStyle="Currency"/>
    <tableColumn id="25" xr3:uid="{00000000-0010-0000-0B00-000019000000}" name="Base payment amount assumed from Transferring LEA G" dataDxfId="916" dataCellStyle="Currency"/>
    <tableColumn id="26" xr3:uid="{00000000-0010-0000-0B00-00001A000000}" name="Base payment amount assumed from Transferring LEA H" dataDxfId="915" dataCellStyle="Currency"/>
    <tableColumn id="27" xr3:uid="{00000000-0010-0000-0B00-00001B000000}" name="Base payment amount assumed from Transferring LEA I" dataDxfId="914" dataCellStyle="Currency"/>
    <tableColumn id="28" xr3:uid="{00000000-0010-0000-0B00-00001C000000}" name="Base payment amount assumed from Transferring LEA J" dataDxfId="913" dataCellStyle="Currency"/>
    <tableColumn id="4" xr3:uid="{00000000-0010-0000-0B00-000004000000}" name="Adjusted Base Payment" dataDxfId="912">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4 Assuming LEAs" altTextSummary="Table for data entry and calculations for Assuming LEAs in Circumstance 4."/>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Circ5T" displayName="TableCirc5T" ref="A5:AB15" totalsRowShown="0" headerRowDxfId="911">
  <tableColumns count="28">
    <tableColumn id="9" xr3:uid="{00000000-0010-0000-0C00-000009000000}" name="Transferring LEA Letter" dataDxfId="910" dataCellStyle="Comma"/>
    <tableColumn id="1" xr3:uid="{00000000-0010-0000-0C00-000001000000}" name="Transferring LEA Name" dataDxfId="909"/>
    <tableColumn id="28" xr3:uid="{00000000-0010-0000-0C00-00001C000000}" name="LEA ID" dataDxfId="908" dataCellStyle="Comma">
      <calculatedColumnFormula>IF(B6="","",(VLOOKUP(B6,TableBPA2[],2,FALSE)))</calculatedColumnFormula>
    </tableColumn>
    <tableColumn id="29" xr3:uid="{00000000-0010-0000-0C00-00001D000000}" name="Child Count" dataDxfId="907" dataCellStyle="Comma">
      <calculatedColumnFormula>IF(B6="","",(VLOOKUP(B6,TableBPA2[],3,FALSE)))</calculatedColumnFormula>
    </tableColumn>
    <tableColumn id="2" xr3:uid="{00000000-0010-0000-0C00-000002000000}" name="Base Payment" dataDxfId="906" dataCellStyle="Currency">
      <calculatedColumnFormula>IF(B6="","",(VLOOKUP(B6,TableBPA2[],7,FALSE)))</calculatedColumnFormula>
    </tableColumn>
    <tableColumn id="3" xr3:uid="{00000000-0010-0000-0C00-000003000000}" name="Count of children transferred to Assuming LEA A" dataDxfId="905"/>
    <tableColumn id="8" xr3:uid="{00000000-0010-0000-0C00-000008000000}" name="Count of children transferred to Assuming LEA B" dataDxfId="904" dataCellStyle="Comma"/>
    <tableColumn id="7" xr3:uid="{00000000-0010-0000-0C00-000007000000}" name="Count of children transferred to Assuming LEA C" dataDxfId="903" dataCellStyle="Comma"/>
    <tableColumn id="6" xr3:uid="{00000000-0010-0000-0C00-000006000000}" name="Count of children transferred to Assuming LEA D" dataDxfId="902" dataCellStyle="Comma"/>
    <tableColumn id="5" xr3:uid="{00000000-0010-0000-0C00-000005000000}" name="Count of children transferred to Assuming LEA E" dataDxfId="901" dataCellStyle="Comma"/>
    <tableColumn id="18" xr3:uid="{00000000-0010-0000-0C00-000012000000}" name="Count of children transferred to Assuming LEA F" dataDxfId="900" dataCellStyle="Comma"/>
    <tableColumn id="19" xr3:uid="{00000000-0010-0000-0C00-000013000000}" name="Count of children transferred to Assuming LEA G" dataDxfId="899" dataCellStyle="Comma"/>
    <tableColumn id="20" xr3:uid="{00000000-0010-0000-0C00-000014000000}" name="Count of children transferred to Assuming LEA H" dataDxfId="898" dataCellStyle="Comma"/>
    <tableColumn id="21" xr3:uid="{00000000-0010-0000-0C00-000015000000}" name="Count of children transferred to Assuming LEA I" dataDxfId="897" dataCellStyle="Comma"/>
    <tableColumn id="22" xr3:uid="{00000000-0010-0000-0C00-000016000000}" name="Count of children transferred to Assuming LEA J" dataDxfId="896" dataCellStyle="Comma"/>
    <tableColumn id="10" xr3:uid="{00000000-0010-0000-0C00-00000A000000}" name="Total number of children transferred" dataDxfId="895" dataCellStyle="Comma">
      <calculatedColumnFormula>SUM(F6:O6)</calculatedColumnFormula>
    </tableColumn>
    <tableColumn id="11" xr3:uid="{00000000-0010-0000-0C00-00000B000000}" name="Base payment per child" dataDxfId="894" dataCellStyle="Currency">
      <calculatedColumnFormula>IF(B6="","",E6/(D6+P6))</calculatedColumnFormula>
    </tableColumn>
    <tableColumn id="17" xr3:uid="{00000000-0010-0000-0C00-000011000000}" name="Base payment amount transferred to Assuming LEA A" dataDxfId="893" dataCellStyle="Currency">
      <calculatedColumnFormula>IF(B6="",0,Q6*F6)</calculatedColumnFormula>
    </tableColumn>
    <tableColumn id="16" xr3:uid="{00000000-0010-0000-0C00-000010000000}" name="Base payment amount transferred to Assuming LEA B" dataDxfId="892" dataCellStyle="Currency">
      <calculatedColumnFormula>IF(B6="",0,Q6*G6)</calculatedColumnFormula>
    </tableColumn>
    <tableColumn id="15" xr3:uid="{00000000-0010-0000-0C00-00000F000000}" name="Base payment amount transferred to Assuming LEA C" dataDxfId="891" dataCellStyle="Currency">
      <calculatedColumnFormula>IF(B6="",0,Q6*H6)</calculatedColumnFormula>
    </tableColumn>
    <tableColumn id="14" xr3:uid="{00000000-0010-0000-0C00-00000E000000}" name="Base payment amount transferred to Assuming LEA D" dataDxfId="890" dataCellStyle="Currency">
      <calculatedColumnFormula>IF(B6="",0,Q6*I6)</calculatedColumnFormula>
    </tableColumn>
    <tableColumn id="13" xr3:uid="{00000000-0010-0000-0C00-00000D000000}" name="Base payment amount transferred to Assuming LEA E" dataDxfId="889" dataCellStyle="Currency">
      <calculatedColumnFormula>IF(B6="",0,Q6*J6)</calculatedColumnFormula>
    </tableColumn>
    <tableColumn id="23" xr3:uid="{00000000-0010-0000-0C00-000017000000}" name="Base payment amount transferred to Assuming LEA F" dataDxfId="888" dataCellStyle="Currency">
      <calculatedColumnFormula>IF(B6="",0,Q6*K6)</calculatedColumnFormula>
    </tableColumn>
    <tableColumn id="24" xr3:uid="{00000000-0010-0000-0C00-000018000000}" name="Base payment amount transferred to Assuming LEA G" dataDxfId="887" dataCellStyle="Currency">
      <calculatedColumnFormula>IF(B6="",0,Q6*L6)</calculatedColumnFormula>
    </tableColumn>
    <tableColumn id="25" xr3:uid="{00000000-0010-0000-0C00-000019000000}" name="Base payment amount transferred to Assuming LEA H" dataDxfId="886" dataCellStyle="Currency">
      <calculatedColumnFormula>IF(B6="",0,Q6*M6)</calculatedColumnFormula>
    </tableColumn>
    <tableColumn id="26" xr3:uid="{00000000-0010-0000-0C00-00001A000000}" name="Base payment amount transferred to Assuming LEA I" dataDxfId="885" dataCellStyle="Currency">
      <calculatedColumnFormula>IF(B6="",0,Q6*N6)</calculatedColumnFormula>
    </tableColumn>
    <tableColumn id="27" xr3:uid="{00000000-0010-0000-0C00-00001B000000}" name="Base payment amount transferred to Assuming LEA J" dataDxfId="884" dataCellStyle="Currency">
      <calculatedColumnFormula>IF(B6="",0,Q6*O6)</calculatedColumnFormula>
    </tableColumn>
    <tableColumn id="4" xr3:uid="{00000000-0010-0000-0C00-000004000000}" name="Adjusted Base Payment" dataDxfId="883"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5 Transferring LEAs" altTextSummary="Table for data entry and calculations for Transferring LEAs in Circumstance 5."/>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Circ5A" displayName="TableCirc5A" ref="A18:AB28" totalsRowShown="0">
  <tableColumns count="28">
    <tableColumn id="5" xr3:uid="{00000000-0010-0000-0D00-000005000000}" name="Assuming LEA Letter" dataDxfId="882" dataCellStyle="Comma"/>
    <tableColumn id="1" xr3:uid="{00000000-0010-0000-0D00-000001000000}" name="Assuming LEA Name" dataDxfId="881"/>
    <tableColumn id="24" xr3:uid="{00000000-0010-0000-0D00-000018000000}" name="LEA ID" dataDxfId="880" dataCellStyle="Comma">
      <calculatedColumnFormula>IF(B19="","",(VLOOKUP(B19,TableBPA2[],2,FALSE)))</calculatedColumnFormula>
    </tableColumn>
    <tableColumn id="29" xr3:uid="{00000000-0010-0000-0D00-00001D000000}" name="Child Count" dataDxfId="879" dataCellStyle="Comma">
      <calculatedColumnFormula>IF(B19="","",(VLOOKUP(B19,TableBPA2[],3,FALSE)))</calculatedColumnFormula>
    </tableColumn>
    <tableColumn id="2" xr3:uid="{00000000-0010-0000-0D00-000002000000}" name="Base Payment" dataDxfId="878" dataCellStyle="Currency">
      <calculatedColumnFormula>IF(B19="","",(VLOOKUP(B19,TableBPA2[],9,FALSE)))</calculatedColumnFormula>
    </tableColumn>
    <tableColumn id="8" xr3:uid="{00000000-0010-0000-0D00-000008000000}" name="Count of children assumed from Transferring LEA A" dataDxfId="877"/>
    <tableColumn id="9" xr3:uid="{00000000-0010-0000-0D00-000009000000}" name="Count of children assumed from Transferring LEA B" dataDxfId="876"/>
    <tableColumn id="10" xr3:uid="{00000000-0010-0000-0D00-00000A000000}" name="Count of children assumed from Transferring LEA C" dataDxfId="875"/>
    <tableColumn id="6" xr3:uid="{00000000-0010-0000-0D00-000006000000}" name="Count of children assumed from Transferring LEA D" dataDxfId="874"/>
    <tableColumn id="7" xr3:uid="{00000000-0010-0000-0D00-000007000000}" name="Count of children assumed from Transferring LEA E" dataDxfId="873"/>
    <tableColumn id="3" xr3:uid="{00000000-0010-0000-0D00-000003000000}" name="Count of children assumed from Transferring LEA F" dataDxfId="872"/>
    <tableColumn id="13" xr3:uid="{00000000-0010-0000-0D00-00000D000000}" name="Count of children assumed from Transferring LEA G" dataDxfId="871"/>
    <tableColumn id="20" xr3:uid="{00000000-0010-0000-0D00-000014000000}" name="Count of children assumed from Transferring LEA H" dataDxfId="870"/>
    <tableColumn id="21" xr3:uid="{00000000-0010-0000-0D00-000015000000}" name="Count of children assumed from Transferring LEA I" dataDxfId="869"/>
    <tableColumn id="22" xr3:uid="{00000000-0010-0000-0D00-000016000000}" name="Count of children assumed from Transferring LEA J" dataDxfId="868"/>
    <tableColumn id="11" xr3:uid="{00000000-0010-0000-0D00-00000B000000}" name="Total number of children assumed" dataDxfId="867" dataCellStyle="Comma">
      <calculatedColumnFormula>SUM(F19:O19)</calculatedColumnFormula>
    </tableColumn>
    <tableColumn id="19" xr3:uid="{00000000-0010-0000-0D00-000013000000}" name="This column intentionally left blank." dataDxfId="866" dataCellStyle="Comma"/>
    <tableColumn id="18" xr3:uid="{00000000-0010-0000-0D00-000012000000}" name="Base payment amount assumed from Transferring LEA A" dataDxfId="865" dataCellStyle="Comma"/>
    <tableColumn id="17" xr3:uid="{00000000-0010-0000-0D00-000011000000}" name="Base payment amount assumed from Transferring LEA B" dataDxfId="864" dataCellStyle="Currency"/>
    <tableColumn id="16" xr3:uid="{00000000-0010-0000-0D00-000010000000}" name="Base payment amount assumed from Transferring LEA C" dataDxfId="863" dataCellStyle="Currency"/>
    <tableColumn id="15" xr3:uid="{00000000-0010-0000-0D00-00000F000000}" name="Base payment amount assumed from Transferring LEA D" dataDxfId="862" dataCellStyle="Currency"/>
    <tableColumn id="14" xr3:uid="{00000000-0010-0000-0D00-00000E000000}" name="Base payment amount assumed from Transferring LEA E" dataDxfId="861" dataCellStyle="Currency"/>
    <tableColumn id="23" xr3:uid="{00000000-0010-0000-0D00-000017000000}" name="Base payment amount assumed from Transferring LEA F" dataDxfId="860" dataCellStyle="Currency"/>
    <tableColumn id="25" xr3:uid="{00000000-0010-0000-0D00-000019000000}" name="Base payment amount assumed from Transferring LEA G" dataDxfId="859" dataCellStyle="Currency"/>
    <tableColumn id="26" xr3:uid="{00000000-0010-0000-0D00-00001A000000}" name="Base payment amount assumed from Transferring LEA H" dataDxfId="858" dataCellStyle="Currency"/>
    <tableColumn id="27" xr3:uid="{00000000-0010-0000-0D00-00001B000000}" name="Base payment amount assumed from Transferring LEA I" dataDxfId="857" dataCellStyle="Currency"/>
    <tableColumn id="28" xr3:uid="{00000000-0010-0000-0D00-00001C000000}" name="Base payment amount assumed from Transferring LEA J" dataDxfId="856" dataCellStyle="Currency"/>
    <tableColumn id="4" xr3:uid="{00000000-0010-0000-0D00-000004000000}" name="Adjusted Base Payment" dataDxfId="855">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5 Assuming LEAs" altTextSummary="Table for data entry and calculations for Assuming LEAs in Circumstance 5."/>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eCirc6T" displayName="TableCirc6T" ref="A5:AB15" totalsRowShown="0" headerRowDxfId="854">
  <tableColumns count="28">
    <tableColumn id="9" xr3:uid="{00000000-0010-0000-0E00-000009000000}" name="Transferring LEA Letter" dataDxfId="853" dataCellStyle="Comma"/>
    <tableColumn id="1" xr3:uid="{00000000-0010-0000-0E00-000001000000}" name="Transferring LEA Name" dataDxfId="852"/>
    <tableColumn id="28" xr3:uid="{00000000-0010-0000-0E00-00001C000000}" name="LEA ID" dataDxfId="851" dataCellStyle="Comma">
      <calculatedColumnFormula>IF(B6="","",(VLOOKUP(B6,TableBPA2[],2,FALSE)))</calculatedColumnFormula>
    </tableColumn>
    <tableColumn id="29" xr3:uid="{00000000-0010-0000-0E00-00001D000000}" name="Child Count" dataDxfId="850" dataCellStyle="Comma">
      <calculatedColumnFormula>IF(B6="","",(VLOOKUP(B6,TableBPA2[],3,FALSE)))</calculatedColumnFormula>
    </tableColumn>
    <tableColumn id="2" xr3:uid="{00000000-0010-0000-0E00-000002000000}" name="Base Payment" dataDxfId="849" dataCellStyle="Currency">
      <calculatedColumnFormula>IF(B6="","",(VLOOKUP(B6,TableBPA2[],8,FALSE)))</calculatedColumnFormula>
    </tableColumn>
    <tableColumn id="3" xr3:uid="{00000000-0010-0000-0E00-000003000000}" name="Count of children transferred to Assuming LEA A" dataDxfId="848"/>
    <tableColumn id="8" xr3:uid="{00000000-0010-0000-0E00-000008000000}" name="Count of children transferred to Assuming LEA B" dataDxfId="847" dataCellStyle="Comma"/>
    <tableColumn id="7" xr3:uid="{00000000-0010-0000-0E00-000007000000}" name="Count of children transferred to Assuming LEA C" dataDxfId="846" dataCellStyle="Comma"/>
    <tableColumn id="6" xr3:uid="{00000000-0010-0000-0E00-000006000000}" name="Count of children transferred to Assuming LEA D" dataDxfId="845" dataCellStyle="Comma"/>
    <tableColumn id="5" xr3:uid="{00000000-0010-0000-0E00-000005000000}" name="Count of children transferred to Assuming LEA E" dataDxfId="844" dataCellStyle="Comma"/>
    <tableColumn id="18" xr3:uid="{00000000-0010-0000-0E00-000012000000}" name="Count of children transferred to Assuming LEA F" dataDxfId="843" dataCellStyle="Comma"/>
    <tableColumn id="19" xr3:uid="{00000000-0010-0000-0E00-000013000000}" name="Count of children transferred to Assuming LEA G" dataDxfId="842" dataCellStyle="Comma"/>
    <tableColumn id="20" xr3:uid="{00000000-0010-0000-0E00-000014000000}" name="Count of children transferred to Assuming LEA H" dataDxfId="841" dataCellStyle="Comma"/>
    <tableColumn id="21" xr3:uid="{00000000-0010-0000-0E00-000015000000}" name="Count of children transferred to Assuming LEA I" dataDxfId="840" dataCellStyle="Comma"/>
    <tableColumn id="22" xr3:uid="{00000000-0010-0000-0E00-000016000000}" name="Count of children transferred to Assuming LEA J" dataDxfId="839" dataCellStyle="Comma"/>
    <tableColumn id="10" xr3:uid="{00000000-0010-0000-0E00-00000A000000}" name="Total number of children transferred" dataDxfId="838" dataCellStyle="Comma">
      <calculatedColumnFormula>SUM(F6:O6)</calculatedColumnFormula>
    </tableColumn>
    <tableColumn id="11" xr3:uid="{00000000-0010-0000-0E00-00000B000000}" name="Base payment per child" dataDxfId="837" dataCellStyle="Currency">
      <calculatedColumnFormula>IF(B6="","",E6/(D6+P6))</calculatedColumnFormula>
    </tableColumn>
    <tableColumn id="17" xr3:uid="{00000000-0010-0000-0E00-000011000000}" name="Base payment amount transferred to Assuming LEA A" dataDxfId="836" dataCellStyle="Currency">
      <calculatedColumnFormula>IF(B6="",0,Q6*F6)</calculatedColumnFormula>
    </tableColumn>
    <tableColumn id="16" xr3:uid="{00000000-0010-0000-0E00-000010000000}" name="Base payment amount transferred to Assuming LEA B" dataDxfId="835" dataCellStyle="Currency">
      <calculatedColumnFormula>IF(B6="",0,Q6*G6)</calculatedColumnFormula>
    </tableColumn>
    <tableColumn id="15" xr3:uid="{00000000-0010-0000-0E00-00000F000000}" name="Base payment amount transferred to Assuming LEA C" dataDxfId="834" dataCellStyle="Currency">
      <calculatedColumnFormula>IF(B6="",0,Q6*H6)</calculatedColumnFormula>
    </tableColumn>
    <tableColumn id="14" xr3:uid="{00000000-0010-0000-0E00-00000E000000}" name="Base payment amount transferred to Assuming LEA D" dataDxfId="833" dataCellStyle="Currency">
      <calculatedColumnFormula>IF(B6="",0,Q6*I6)</calculatedColumnFormula>
    </tableColumn>
    <tableColumn id="13" xr3:uid="{00000000-0010-0000-0E00-00000D000000}" name="Base payment amount transferred to Assuming LEA E" dataDxfId="832" dataCellStyle="Currency">
      <calculatedColumnFormula>IF(B6="",0,Q6*J6)</calculatedColumnFormula>
    </tableColumn>
    <tableColumn id="23" xr3:uid="{00000000-0010-0000-0E00-000017000000}" name="Base payment amount transferred to Assuming LEA F" dataDxfId="831" dataCellStyle="Currency">
      <calculatedColumnFormula>IF(B6="",0,Q6*K6)</calculatedColumnFormula>
    </tableColumn>
    <tableColumn id="24" xr3:uid="{00000000-0010-0000-0E00-000018000000}" name="Base payment amount transferred to Assuming LEA G" dataDxfId="830" dataCellStyle="Currency">
      <calculatedColumnFormula>IF(B6="",0,Q6*L6)</calculatedColumnFormula>
    </tableColumn>
    <tableColumn id="25" xr3:uid="{00000000-0010-0000-0E00-000019000000}" name="Base payment amount transferred to Assuming LEA H" dataDxfId="829" dataCellStyle="Currency">
      <calculatedColumnFormula>IF(B6="",0,Q6*M6)</calculatedColumnFormula>
    </tableColumn>
    <tableColumn id="26" xr3:uid="{00000000-0010-0000-0E00-00001A000000}" name="Base payment amount transferred to Assuming LEA I" dataDxfId="828" dataCellStyle="Currency">
      <calculatedColumnFormula>IF(B6="",0,Q6*N6)</calculatedColumnFormula>
    </tableColumn>
    <tableColumn id="27" xr3:uid="{00000000-0010-0000-0E00-00001B000000}" name="Base payment amount transferred to Assuming LEA J" dataDxfId="827" dataCellStyle="Currency">
      <calculatedColumnFormula>IF(B6="",0,Q6*O6)</calculatedColumnFormula>
    </tableColumn>
    <tableColumn id="4" xr3:uid="{00000000-0010-0000-0E00-000004000000}" name="Adjusted Base Payment" dataDxfId="826"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6 Transferring LEAs" altTextSummary="Table for data entry and calculations for Transferring LEAs in Circumstance 6."/>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eCirc6A" displayName="TableCirc6A" ref="A18:AB28" totalsRowShown="0">
  <tableColumns count="28">
    <tableColumn id="5" xr3:uid="{00000000-0010-0000-0F00-000005000000}" name="Assuming LEA Letter" dataDxfId="825" dataCellStyle="Comma"/>
    <tableColumn id="1" xr3:uid="{00000000-0010-0000-0F00-000001000000}" name="Assuming LEA Name" dataDxfId="824"/>
    <tableColumn id="24" xr3:uid="{00000000-0010-0000-0F00-000018000000}" name="LEA ID" dataDxfId="823" dataCellStyle="Comma">
      <calculatedColumnFormula>IF(B19="","",(VLOOKUP(B19,TableBPA2[],2,FALSE)))</calculatedColumnFormula>
    </tableColumn>
    <tableColumn id="29" xr3:uid="{00000000-0010-0000-0F00-00001D000000}" name="Child Count" dataDxfId="822" dataCellStyle="Comma">
      <calculatedColumnFormula>IF(B19="","",(VLOOKUP(B19,TableBPA2[],3,FALSE)))</calculatedColumnFormula>
    </tableColumn>
    <tableColumn id="2" xr3:uid="{00000000-0010-0000-0F00-000002000000}" name="Base Payment" dataDxfId="821" dataCellStyle="Currency">
      <calculatedColumnFormula>IF(B19="","",(VLOOKUP(B19,TableBPA2[],10,FALSE)))</calculatedColumnFormula>
    </tableColumn>
    <tableColumn id="8" xr3:uid="{00000000-0010-0000-0F00-000008000000}" name="Count of children assumed from Transferring LEA A" dataDxfId="820"/>
    <tableColumn id="9" xr3:uid="{00000000-0010-0000-0F00-000009000000}" name="Count of children assumed from Transferring LEA B" dataDxfId="819"/>
    <tableColumn id="10" xr3:uid="{00000000-0010-0000-0F00-00000A000000}" name="Count of children assumed from Transferring LEA C" dataDxfId="818"/>
    <tableColumn id="6" xr3:uid="{00000000-0010-0000-0F00-000006000000}" name="Count of children assumed from Transferring LEA D" dataDxfId="817"/>
    <tableColumn id="7" xr3:uid="{00000000-0010-0000-0F00-000007000000}" name="Count of children assumed from Transferring LEA E" dataDxfId="816"/>
    <tableColumn id="3" xr3:uid="{00000000-0010-0000-0F00-000003000000}" name="Count of children assumed from Transferring LEA F" dataDxfId="815"/>
    <tableColumn id="13" xr3:uid="{00000000-0010-0000-0F00-00000D000000}" name="Count of children assumed from Transferring LEA G" dataDxfId="814"/>
    <tableColumn id="20" xr3:uid="{00000000-0010-0000-0F00-000014000000}" name="Count of children assumed from Transferring LEA H" dataDxfId="813"/>
    <tableColumn id="21" xr3:uid="{00000000-0010-0000-0F00-000015000000}" name="Count of children assumed from Transferring LEA I" dataDxfId="812"/>
    <tableColumn id="22" xr3:uid="{00000000-0010-0000-0F00-000016000000}" name="Count of children assumed from Transferring LEA J" dataDxfId="811"/>
    <tableColumn id="11" xr3:uid="{00000000-0010-0000-0F00-00000B000000}" name="Total number of children assumed" dataDxfId="810" dataCellStyle="Comma">
      <calculatedColumnFormula>SUM(F19:O19)</calculatedColumnFormula>
    </tableColumn>
    <tableColumn id="19" xr3:uid="{00000000-0010-0000-0F00-000013000000}" name="This column intentionally left blank." dataDxfId="809" dataCellStyle="Comma"/>
    <tableColumn id="18" xr3:uid="{00000000-0010-0000-0F00-000012000000}" name="Base payment amount assumed from Transferring LEA A" dataDxfId="808" dataCellStyle="Comma"/>
    <tableColumn id="17" xr3:uid="{00000000-0010-0000-0F00-000011000000}" name="Base payment amount assumed from Transferring LEA B" dataDxfId="807" dataCellStyle="Currency"/>
    <tableColumn id="16" xr3:uid="{00000000-0010-0000-0F00-000010000000}" name="Base payment amount assumed from Transferring LEA C" dataDxfId="806" dataCellStyle="Currency"/>
    <tableColumn id="15" xr3:uid="{00000000-0010-0000-0F00-00000F000000}" name="Base payment amount assumed from Transferring LEA D" dataDxfId="805" dataCellStyle="Currency"/>
    <tableColumn id="14" xr3:uid="{00000000-0010-0000-0F00-00000E000000}" name="Base payment amount assumed from Transferring LEA E" dataDxfId="804" dataCellStyle="Currency"/>
    <tableColumn id="23" xr3:uid="{00000000-0010-0000-0F00-000017000000}" name="Base payment amount assumed from Transferring LEA F" dataDxfId="803" dataCellStyle="Currency"/>
    <tableColumn id="25" xr3:uid="{00000000-0010-0000-0F00-000019000000}" name="Base payment amount assumed from Transferring LEA G" dataDxfId="802" dataCellStyle="Currency"/>
    <tableColumn id="26" xr3:uid="{00000000-0010-0000-0F00-00001A000000}" name="Base payment amount assumed from Transferring LEA H" dataDxfId="801" dataCellStyle="Currency"/>
    <tableColumn id="27" xr3:uid="{00000000-0010-0000-0F00-00001B000000}" name="Base payment amount assumed from Transferring LEA I" dataDxfId="800" dataCellStyle="Currency"/>
    <tableColumn id="28" xr3:uid="{00000000-0010-0000-0F00-00001C000000}" name="Base payment amount assumed from Transferring LEA J" dataDxfId="799" dataCellStyle="Currency"/>
    <tableColumn id="4" xr3:uid="{00000000-0010-0000-0F00-000004000000}" name="Adjusted Base Payment" dataDxfId="798">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6 Assuming LEAs" altTextSummary="Table for data entry and calculations for Assuming LEAs in Circumstance 6."/>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TableCirc7T" displayName="TableCirc7T" ref="A5:AB15" totalsRowShown="0" headerRowDxfId="797">
  <tableColumns count="28">
    <tableColumn id="9" xr3:uid="{00000000-0010-0000-1000-000009000000}" name="Transferring LEA Letter" dataDxfId="796" dataCellStyle="Comma"/>
    <tableColumn id="1" xr3:uid="{00000000-0010-0000-1000-000001000000}" name="Transferring LEA Name" dataDxfId="795"/>
    <tableColumn id="28" xr3:uid="{00000000-0010-0000-1000-00001C000000}" name="LEA ID" dataDxfId="794" dataCellStyle="Comma">
      <calculatedColumnFormula>IF(B6="","",(VLOOKUP(B6,TableBPA2[],2,FALSE)))</calculatedColumnFormula>
    </tableColumn>
    <tableColumn id="29" xr3:uid="{00000000-0010-0000-1000-00001D000000}" name="Child Count" dataDxfId="793" dataCellStyle="Comma">
      <calculatedColumnFormula>IF(B6="","",(VLOOKUP(B6,TableBPA2[],3,FALSE)))</calculatedColumnFormula>
    </tableColumn>
    <tableColumn id="2" xr3:uid="{00000000-0010-0000-1000-000002000000}" name="Base Payment" dataDxfId="792" dataCellStyle="Currency">
      <calculatedColumnFormula>IF(B6="","",(VLOOKUP(B6,TableBPA2[],9,FALSE)))</calculatedColumnFormula>
    </tableColumn>
    <tableColumn id="3" xr3:uid="{00000000-0010-0000-1000-000003000000}" name="Count of children transferred to Assuming LEA A" dataDxfId="791"/>
    <tableColumn id="8" xr3:uid="{00000000-0010-0000-1000-000008000000}" name="Count of children transferred to Assuming LEA B" dataDxfId="790" dataCellStyle="Comma"/>
    <tableColumn id="7" xr3:uid="{00000000-0010-0000-1000-000007000000}" name="Count of children transferred to Assuming LEA C" dataDxfId="789" dataCellStyle="Comma"/>
    <tableColumn id="6" xr3:uid="{00000000-0010-0000-1000-000006000000}" name="Count of children transferred to Assuming LEA D" dataDxfId="788" dataCellStyle="Comma"/>
    <tableColumn id="5" xr3:uid="{00000000-0010-0000-1000-000005000000}" name="Count of children transferred to Assuming LEA E" dataDxfId="787" dataCellStyle="Comma"/>
    <tableColumn id="18" xr3:uid="{00000000-0010-0000-1000-000012000000}" name="Count of children transferred to Assuming LEA F" dataDxfId="786" dataCellStyle="Comma"/>
    <tableColumn id="19" xr3:uid="{00000000-0010-0000-1000-000013000000}" name="Count of children transferred to Assuming LEA G" dataDxfId="785" dataCellStyle="Comma"/>
    <tableColumn id="20" xr3:uid="{00000000-0010-0000-1000-000014000000}" name="Count of children transferred to Assuming LEA H" dataDxfId="784" dataCellStyle="Comma"/>
    <tableColumn id="21" xr3:uid="{00000000-0010-0000-1000-000015000000}" name="Count of children transferred to Assuming LEA I" dataDxfId="783" dataCellStyle="Comma"/>
    <tableColumn id="22" xr3:uid="{00000000-0010-0000-1000-000016000000}" name="Count of children transferred to Assuming LEA J" dataDxfId="782" dataCellStyle="Comma"/>
    <tableColumn id="10" xr3:uid="{00000000-0010-0000-1000-00000A000000}" name="Total number of children transferred" dataDxfId="781" dataCellStyle="Comma">
      <calculatedColumnFormula>SUM(F6:O6)</calculatedColumnFormula>
    </tableColumn>
    <tableColumn id="11" xr3:uid="{00000000-0010-0000-1000-00000B000000}" name="Base payment per child" dataDxfId="780" dataCellStyle="Currency">
      <calculatedColumnFormula>IF(B6="","",E6/(D6+P6))</calculatedColumnFormula>
    </tableColumn>
    <tableColumn id="17" xr3:uid="{00000000-0010-0000-1000-000011000000}" name="Base payment amount transferred to Assuming LEA A" dataDxfId="779" dataCellStyle="Currency">
      <calculatedColumnFormula>IF(B6="",0,Q6*F6)</calculatedColumnFormula>
    </tableColumn>
    <tableColumn id="16" xr3:uid="{00000000-0010-0000-1000-000010000000}" name="Base payment amount transferred to Assuming LEA B" dataDxfId="778" dataCellStyle="Currency">
      <calculatedColumnFormula>IF(B6="",0,Q6*G6)</calculatedColumnFormula>
    </tableColumn>
    <tableColumn id="15" xr3:uid="{00000000-0010-0000-1000-00000F000000}" name="Base payment amount transferred to Assuming LEA C" dataDxfId="777" dataCellStyle="Currency">
      <calculatedColumnFormula>IF(B6="",0,Q6*H6)</calculatedColumnFormula>
    </tableColumn>
    <tableColumn id="14" xr3:uid="{00000000-0010-0000-1000-00000E000000}" name="Base payment amount transferred to Assuming LEA D" dataDxfId="776" dataCellStyle="Currency">
      <calculatedColumnFormula>IF(B6="",0,Q6*I6)</calculatedColumnFormula>
    </tableColumn>
    <tableColumn id="13" xr3:uid="{00000000-0010-0000-1000-00000D000000}" name="Base payment amount transferred to Assuming LEA E" dataDxfId="775" dataCellStyle="Currency">
      <calculatedColumnFormula>IF(B6="",0,Q6*J6)</calculatedColumnFormula>
    </tableColumn>
    <tableColumn id="23" xr3:uid="{00000000-0010-0000-1000-000017000000}" name="Base payment amount transferred to Assuming LEA F" dataDxfId="774" dataCellStyle="Currency">
      <calculatedColumnFormula>IF(B6="",0,Q6*K6)</calculatedColumnFormula>
    </tableColumn>
    <tableColumn id="24" xr3:uid="{00000000-0010-0000-1000-000018000000}" name="Base payment amount transferred to Assuming LEA G" dataDxfId="773" dataCellStyle="Currency">
      <calculatedColumnFormula>IF(B6="",0,Q6*L6)</calculatedColumnFormula>
    </tableColumn>
    <tableColumn id="25" xr3:uid="{00000000-0010-0000-1000-000019000000}" name="Base payment amount transferred to Assuming LEA H" dataDxfId="772" dataCellStyle="Currency">
      <calculatedColumnFormula>IF(B6="",0,Q6*M6)</calculatedColumnFormula>
    </tableColumn>
    <tableColumn id="26" xr3:uid="{00000000-0010-0000-1000-00001A000000}" name="Base payment amount transferred to Assuming LEA I" dataDxfId="771" dataCellStyle="Currency">
      <calculatedColumnFormula>IF(B6="",0,Q6*N6)</calculatedColumnFormula>
    </tableColumn>
    <tableColumn id="27" xr3:uid="{00000000-0010-0000-1000-00001B000000}" name="Base payment amount transferred to Assuming LEA J" dataDxfId="770" dataCellStyle="Currency">
      <calculatedColumnFormula>IF(B6="",0,Q6*O6)</calculatedColumnFormula>
    </tableColumn>
    <tableColumn id="4" xr3:uid="{00000000-0010-0000-1000-000004000000}" name="Adjusted Base Payment" dataDxfId="769"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7 Transferring LEAs" altTextSummary="Table for data entry and calculations for Transferring LEAs in Circumstance 7."/>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leCirc7A" displayName="TableCirc7A" ref="A18:AB28" totalsRowShown="0">
  <tableColumns count="28">
    <tableColumn id="5" xr3:uid="{00000000-0010-0000-1100-000005000000}" name="Assuming LEA Letter" dataDxfId="768" dataCellStyle="Comma"/>
    <tableColumn id="1" xr3:uid="{00000000-0010-0000-1100-000001000000}" name="Assuming LEA Name" dataDxfId="767"/>
    <tableColumn id="24" xr3:uid="{00000000-0010-0000-1100-000018000000}" name="LEA ID" dataDxfId="766" dataCellStyle="Comma">
      <calculatedColumnFormula>IF(B19="","",(VLOOKUP(B19,TableBPA2[],2,FALSE)))</calculatedColumnFormula>
    </tableColumn>
    <tableColumn id="29" xr3:uid="{00000000-0010-0000-1100-00001D000000}" name="Child Count" dataDxfId="765" dataCellStyle="Comma">
      <calculatedColumnFormula>IF(B19="","",(VLOOKUP(B19,TableBPA2[],3,FALSE)))</calculatedColumnFormula>
    </tableColumn>
    <tableColumn id="2" xr3:uid="{00000000-0010-0000-1100-000002000000}" name="Base Payment" dataDxfId="764" dataCellStyle="Currency">
      <calculatedColumnFormula>IF(B19="","",(VLOOKUP(B19,TableBPA2[],11,FALSE)))</calculatedColumnFormula>
    </tableColumn>
    <tableColumn id="8" xr3:uid="{00000000-0010-0000-1100-000008000000}" name="Count of children assumed from Transferring LEA A" dataDxfId="763"/>
    <tableColumn id="9" xr3:uid="{00000000-0010-0000-1100-000009000000}" name="Count of children assumed from Transferring LEA B" dataDxfId="762"/>
    <tableColumn id="10" xr3:uid="{00000000-0010-0000-1100-00000A000000}" name="Count of children assumed from Transferring LEA C" dataDxfId="761"/>
    <tableColumn id="6" xr3:uid="{00000000-0010-0000-1100-000006000000}" name="Count of children assumed from Transferring LEA D" dataDxfId="760"/>
    <tableColumn id="7" xr3:uid="{00000000-0010-0000-1100-000007000000}" name="Count of children assumed from Transferring LEA E" dataDxfId="759"/>
    <tableColumn id="3" xr3:uid="{00000000-0010-0000-1100-000003000000}" name="Count of children assumed from Transferring LEA F" dataDxfId="758"/>
    <tableColumn id="13" xr3:uid="{00000000-0010-0000-1100-00000D000000}" name="Count of children assumed from Transferring LEA G" dataDxfId="757"/>
    <tableColumn id="20" xr3:uid="{00000000-0010-0000-1100-000014000000}" name="Count of children assumed from Transferring LEA H" dataDxfId="756"/>
    <tableColumn id="21" xr3:uid="{00000000-0010-0000-1100-000015000000}" name="Count of children assumed from Transferring LEA I" dataDxfId="755"/>
    <tableColumn id="22" xr3:uid="{00000000-0010-0000-1100-000016000000}" name="Count of children assumed from Transferring LEA J" dataDxfId="754"/>
    <tableColumn id="11" xr3:uid="{00000000-0010-0000-1100-00000B000000}" name="Total number of children assumed" dataDxfId="753" dataCellStyle="Comma">
      <calculatedColumnFormula>SUM(F19:O19)</calculatedColumnFormula>
    </tableColumn>
    <tableColumn id="19" xr3:uid="{00000000-0010-0000-1100-000013000000}" name="This column intentionally left blank." dataDxfId="752" dataCellStyle="Comma"/>
    <tableColumn id="18" xr3:uid="{00000000-0010-0000-1100-000012000000}" name="Base payment amount assumed from Transferring LEA A" dataDxfId="751" dataCellStyle="Comma"/>
    <tableColumn id="17" xr3:uid="{00000000-0010-0000-1100-000011000000}" name="Base payment amount assumed from Transferring LEA B" dataDxfId="750" dataCellStyle="Currency"/>
    <tableColumn id="16" xr3:uid="{00000000-0010-0000-1100-000010000000}" name="Base payment amount assumed from Transferring LEA C" dataDxfId="749" dataCellStyle="Currency"/>
    <tableColumn id="15" xr3:uid="{00000000-0010-0000-1100-00000F000000}" name="Base payment amount assumed from Transferring LEA D" dataDxfId="748" dataCellStyle="Currency"/>
    <tableColumn id="14" xr3:uid="{00000000-0010-0000-1100-00000E000000}" name="Base payment amount assumed from Transferring LEA E" dataDxfId="747" dataCellStyle="Currency"/>
    <tableColumn id="23" xr3:uid="{00000000-0010-0000-1100-000017000000}" name="Base payment amount assumed from Transferring LEA F" dataDxfId="746" dataCellStyle="Currency"/>
    <tableColumn id="25" xr3:uid="{00000000-0010-0000-1100-000019000000}" name="Base payment amount assumed from Transferring LEA G" dataDxfId="745" dataCellStyle="Currency"/>
    <tableColumn id="26" xr3:uid="{00000000-0010-0000-1100-00001A000000}" name="Base payment amount assumed from Transferring LEA H" dataDxfId="744" dataCellStyle="Currency"/>
    <tableColumn id="27" xr3:uid="{00000000-0010-0000-1100-00001B000000}" name="Base payment amount assumed from Transferring LEA I" dataDxfId="743" dataCellStyle="Currency"/>
    <tableColumn id="28" xr3:uid="{00000000-0010-0000-1100-00001C000000}" name="Base payment amount assumed from Transferring LEA J" dataDxfId="742" dataCellStyle="Currency"/>
    <tableColumn id="4" xr3:uid="{00000000-0010-0000-1100-000004000000}" name="Adjusted Base Payment" dataDxfId="741">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7 Assuming LEAs" altTextSummary="Table for data entry and calculations for Assuming LEAs in Circumstance 7."/>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TableCirc8T" displayName="TableCirc8T" ref="A5:AB15" totalsRowShown="0" headerRowDxfId="740">
  <tableColumns count="28">
    <tableColumn id="9" xr3:uid="{00000000-0010-0000-1200-000009000000}" name="Transferring LEA Letter" dataDxfId="739" dataCellStyle="Comma"/>
    <tableColumn id="1" xr3:uid="{00000000-0010-0000-1200-000001000000}" name="Transferring LEA Name" dataDxfId="738"/>
    <tableColumn id="28" xr3:uid="{00000000-0010-0000-1200-00001C000000}" name="LEA ID" dataDxfId="737" dataCellStyle="Comma">
      <calculatedColumnFormula>IF(B6="","",(VLOOKUP(B6,TableBPA2[],2,FALSE)))</calculatedColumnFormula>
    </tableColumn>
    <tableColumn id="29" xr3:uid="{00000000-0010-0000-1200-00001D000000}" name="Child Count" dataDxfId="736" dataCellStyle="Comma">
      <calculatedColumnFormula>IF(B6="","",(VLOOKUP(B6,TableBPA2[],3,FALSE)))</calculatedColumnFormula>
    </tableColumn>
    <tableColumn id="2" xr3:uid="{00000000-0010-0000-1200-000002000000}" name="Base Payment" dataDxfId="735" dataCellStyle="Currency">
      <calculatedColumnFormula>IF(B6="","",(VLOOKUP(B6,TableBPA2[],10,FALSE)))</calculatedColumnFormula>
    </tableColumn>
    <tableColumn id="3" xr3:uid="{00000000-0010-0000-1200-000003000000}" name="Count of children transferred to Assuming LEA A" dataDxfId="734"/>
    <tableColumn id="8" xr3:uid="{00000000-0010-0000-1200-000008000000}" name="Count of children transferred to Assuming LEA B" dataDxfId="733" dataCellStyle="Comma"/>
    <tableColumn id="7" xr3:uid="{00000000-0010-0000-1200-000007000000}" name="Count of children transferred to Assuming LEA C" dataDxfId="732" dataCellStyle="Comma"/>
    <tableColumn id="6" xr3:uid="{00000000-0010-0000-1200-000006000000}" name="Count of children transferred to Assuming LEA D" dataDxfId="731" dataCellStyle="Comma"/>
    <tableColumn id="5" xr3:uid="{00000000-0010-0000-1200-000005000000}" name="Count of children transferred to Assuming LEA E" dataDxfId="730" dataCellStyle="Comma"/>
    <tableColumn id="18" xr3:uid="{00000000-0010-0000-1200-000012000000}" name="Count of children transferred to Assuming LEA F" dataDxfId="729" dataCellStyle="Comma"/>
    <tableColumn id="19" xr3:uid="{00000000-0010-0000-1200-000013000000}" name="Count of children transferred to Assuming LEA G" dataDxfId="728" dataCellStyle="Comma"/>
    <tableColumn id="20" xr3:uid="{00000000-0010-0000-1200-000014000000}" name="Count of children transferred to Assuming LEA H" dataDxfId="727" dataCellStyle="Comma"/>
    <tableColumn id="21" xr3:uid="{00000000-0010-0000-1200-000015000000}" name="Count of children transferred to Assuming LEA I" dataDxfId="726" dataCellStyle="Comma"/>
    <tableColumn id="22" xr3:uid="{00000000-0010-0000-1200-000016000000}" name="Count of children transferred to Assuming LEA J" dataDxfId="725" dataCellStyle="Comma"/>
    <tableColumn id="10" xr3:uid="{00000000-0010-0000-1200-00000A000000}" name="Total number of children transferred" dataDxfId="724" dataCellStyle="Comma">
      <calculatedColumnFormula>SUM(F6:O6)</calculatedColumnFormula>
    </tableColumn>
    <tableColumn id="11" xr3:uid="{00000000-0010-0000-1200-00000B000000}" name="Base payment per child" dataDxfId="723" dataCellStyle="Currency">
      <calculatedColumnFormula>IF(B6="","",E6/(D6+P6))</calculatedColumnFormula>
    </tableColumn>
    <tableColumn id="17" xr3:uid="{00000000-0010-0000-1200-000011000000}" name="Base payment amount transferred to Assuming LEA A" dataDxfId="722" dataCellStyle="Currency">
      <calculatedColumnFormula>IF(B6="",0,Q6*F6)</calculatedColumnFormula>
    </tableColumn>
    <tableColumn id="16" xr3:uid="{00000000-0010-0000-1200-000010000000}" name="Base payment amount transferred to Assuming LEA B" dataDxfId="721" dataCellStyle="Currency">
      <calculatedColumnFormula>IF(B6="",0,Q6*G6)</calculatedColumnFormula>
    </tableColumn>
    <tableColumn id="15" xr3:uid="{00000000-0010-0000-1200-00000F000000}" name="Base payment amount transferred to Assuming LEA C" dataDxfId="720" dataCellStyle="Currency">
      <calculatedColumnFormula>IF(B6="",0,Q6*H6)</calculatedColumnFormula>
    </tableColumn>
    <tableColumn id="14" xr3:uid="{00000000-0010-0000-1200-00000E000000}" name="Base payment amount transferred to Assuming LEA D" dataDxfId="719" dataCellStyle="Currency">
      <calculatedColumnFormula>IF(B6="",0,Q6*I6)</calculatedColumnFormula>
    </tableColumn>
    <tableColumn id="13" xr3:uid="{00000000-0010-0000-1200-00000D000000}" name="Base payment amount transferred to Assuming LEA E" dataDxfId="718" dataCellStyle="Currency">
      <calculatedColumnFormula>IF(B6="",0,Q6*J6)</calculatedColumnFormula>
    </tableColumn>
    <tableColumn id="23" xr3:uid="{00000000-0010-0000-1200-000017000000}" name="Base payment amount transferred to Assuming LEA F" dataDxfId="717" dataCellStyle="Currency">
      <calculatedColumnFormula>IF(B6="",0,Q6*K6)</calculatedColumnFormula>
    </tableColumn>
    <tableColumn id="24" xr3:uid="{00000000-0010-0000-1200-000018000000}" name="Base payment amount transferred to Assuming LEA G" dataDxfId="716" dataCellStyle="Currency">
      <calculatedColumnFormula>IF(B6="",0,Q6*L6)</calculatedColumnFormula>
    </tableColumn>
    <tableColumn id="25" xr3:uid="{00000000-0010-0000-1200-000019000000}" name="Base payment amount transferred to Assuming LEA H" dataDxfId="715" dataCellStyle="Currency">
      <calculatedColumnFormula>IF(B6="",0,Q6*M6)</calculatedColumnFormula>
    </tableColumn>
    <tableColumn id="26" xr3:uid="{00000000-0010-0000-1200-00001A000000}" name="Base payment amount transferred to Assuming LEA I" dataDxfId="714" dataCellStyle="Currency">
      <calculatedColumnFormula>IF(B6="",0,Q6*N6)</calculatedColumnFormula>
    </tableColumn>
    <tableColumn id="27" xr3:uid="{00000000-0010-0000-1200-00001B000000}" name="Base payment amount transferred to Assuming LEA J" dataDxfId="713" dataCellStyle="Currency">
      <calculatedColumnFormula>IF(B6="",0,Q6*O6)</calculatedColumnFormula>
    </tableColumn>
    <tableColumn id="4" xr3:uid="{00000000-0010-0000-1200-000004000000}" name="Adjusted Base Payment" dataDxfId="712"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8 Transferring LEAs" altTextSummary="Table for data entry and calculations for Transferring LEAs in Circumstance 8."/>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1000000}" name="TableLEA1" displayName="TableLEA1" ref="A3:B10" totalsRowShown="0" headerRowDxfId="1196" dataDxfId="1195" tableBorderDxfId="1194">
  <autoFilter ref="A3:B10" xr:uid="{00000000-0009-0000-0100-00001A000000}">
    <filterColumn colId="0" hiddenButton="1"/>
    <filterColumn colId="1" hiddenButton="1"/>
  </autoFilter>
  <tableColumns count="2">
    <tableColumn id="1" xr3:uid="{00000000-0010-0000-0100-000001000000}" name="Data Element" dataDxfId="1193"/>
    <tableColumn id="2" xr3:uid="{00000000-0010-0000-0100-000002000000}" name="Data" dataDxfId="1192" dataCellStyle="Currency"/>
  </tableColumns>
  <tableStyleInfo name="TableStyleLight18" showFirstColumn="0" showLastColumn="0" showRowStripes="0" showColumnStripes="0"/>
  <extLst>
    <ext xmlns:x14="http://schemas.microsoft.com/office/spreadsheetml/2009/9/main" uri="{504A1905-F514-4f6f-8877-14C23A59335A}">
      <x14:table altText="File Information" altTextSummary="Data entry table for information about this file, including federal fiscal year, section 611 or 619, and statewide base payment amount."/>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TableCirc8A" displayName="TableCirc8A" ref="A18:AB28" totalsRowShown="0">
  <tableColumns count="28">
    <tableColumn id="5" xr3:uid="{00000000-0010-0000-1300-000005000000}" name="Assuming LEA Letter" dataDxfId="711" dataCellStyle="Comma"/>
    <tableColumn id="1" xr3:uid="{00000000-0010-0000-1300-000001000000}" name="Assuming LEA Name" dataDxfId="710"/>
    <tableColumn id="24" xr3:uid="{00000000-0010-0000-1300-000018000000}" name="LEA ID" dataDxfId="709" dataCellStyle="Comma">
      <calculatedColumnFormula>IF(B19="","",(VLOOKUP(B19,TableBPA2[],2,FALSE)))</calculatedColumnFormula>
    </tableColumn>
    <tableColumn id="29" xr3:uid="{00000000-0010-0000-1300-00001D000000}" name="Child Count" dataDxfId="708" dataCellStyle="Comma">
      <calculatedColumnFormula>IF(B19="","",(VLOOKUP(B19,TableBPA2[],3,FALSE)))</calculatedColumnFormula>
    </tableColumn>
    <tableColumn id="2" xr3:uid="{00000000-0010-0000-1300-000002000000}" name="Base Payment" dataDxfId="707" dataCellStyle="Currency">
      <calculatedColumnFormula>IF(B19="","",(VLOOKUP(B19,TableBPA2[],12,FALSE)))</calculatedColumnFormula>
    </tableColumn>
    <tableColumn id="8" xr3:uid="{00000000-0010-0000-1300-000008000000}" name="Count of children assumed from Transferring LEA A" dataDxfId="706"/>
    <tableColumn id="9" xr3:uid="{00000000-0010-0000-1300-000009000000}" name="Count of children assumed from Transferring LEA B" dataDxfId="705"/>
    <tableColumn id="10" xr3:uid="{00000000-0010-0000-1300-00000A000000}" name="Count of children assumed from Transferring LEA C" dataDxfId="704"/>
    <tableColumn id="6" xr3:uid="{00000000-0010-0000-1300-000006000000}" name="Count of children assumed from Transferring LEA D" dataDxfId="703"/>
    <tableColumn id="7" xr3:uid="{00000000-0010-0000-1300-000007000000}" name="Count of children assumed from Transferring LEA E" dataDxfId="702"/>
    <tableColumn id="3" xr3:uid="{00000000-0010-0000-1300-000003000000}" name="Count of children assumed from Transferring LEA F" dataDxfId="701"/>
    <tableColumn id="13" xr3:uid="{00000000-0010-0000-1300-00000D000000}" name="Count of children assumed from Transferring LEA G" dataDxfId="700"/>
    <tableColumn id="20" xr3:uid="{00000000-0010-0000-1300-000014000000}" name="Count of children assumed from Transferring LEA H" dataDxfId="699"/>
    <tableColumn id="21" xr3:uid="{00000000-0010-0000-1300-000015000000}" name="Count of children assumed from Transferring LEA I" dataDxfId="698"/>
    <tableColumn id="22" xr3:uid="{00000000-0010-0000-1300-000016000000}" name="Count of children assumed from Transferring LEA J" dataDxfId="697"/>
    <tableColumn id="11" xr3:uid="{00000000-0010-0000-1300-00000B000000}" name="Total number of children assumed" dataDxfId="696" dataCellStyle="Comma">
      <calculatedColumnFormula>SUM(F19:O19)</calculatedColumnFormula>
    </tableColumn>
    <tableColumn id="19" xr3:uid="{00000000-0010-0000-1300-000013000000}" name="This column intentionally left blank." dataDxfId="695" dataCellStyle="Comma"/>
    <tableColumn id="18" xr3:uid="{00000000-0010-0000-1300-000012000000}" name="Base payment amount assumed from Transferring LEA A" dataDxfId="694" dataCellStyle="Comma"/>
    <tableColumn id="17" xr3:uid="{00000000-0010-0000-1300-000011000000}" name="Base payment amount assumed from Transferring LEA B" dataDxfId="693" dataCellStyle="Currency"/>
    <tableColumn id="16" xr3:uid="{00000000-0010-0000-1300-000010000000}" name="Base payment amount assumed from Transferring LEA C" dataDxfId="692" dataCellStyle="Currency"/>
    <tableColumn id="15" xr3:uid="{00000000-0010-0000-1300-00000F000000}" name="Base payment amount assumed from Transferring LEA D" dataDxfId="691" dataCellStyle="Currency"/>
    <tableColumn id="14" xr3:uid="{00000000-0010-0000-1300-00000E000000}" name="Base payment amount assumed from Transferring LEA E" dataDxfId="690" dataCellStyle="Currency"/>
    <tableColumn id="23" xr3:uid="{00000000-0010-0000-1300-000017000000}" name="Base payment amount assumed from Transferring LEA F" dataDxfId="689" dataCellStyle="Currency"/>
    <tableColumn id="25" xr3:uid="{00000000-0010-0000-1300-000019000000}" name="Base payment amount assumed from Transferring LEA G" dataDxfId="688" dataCellStyle="Currency"/>
    <tableColumn id="26" xr3:uid="{00000000-0010-0000-1300-00001A000000}" name="Base payment amount assumed from Transferring LEA H" dataDxfId="687" dataCellStyle="Currency"/>
    <tableColumn id="27" xr3:uid="{00000000-0010-0000-1300-00001B000000}" name="Base payment amount assumed from Transferring LEA I" dataDxfId="686" dataCellStyle="Currency"/>
    <tableColumn id="28" xr3:uid="{00000000-0010-0000-1300-00001C000000}" name="Base payment amount assumed from Transferring LEA J" dataDxfId="685" dataCellStyle="Currency"/>
    <tableColumn id="4" xr3:uid="{00000000-0010-0000-1300-000004000000}" name="Adjusted Base Payment" dataDxfId="684">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8 Assuming LEAs" altTextSummary="Table for data entry and calculations for Assuming LEAs in Circumstance 8."/>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TableCirc9T" displayName="TableCirc9T" ref="A5:AB15" totalsRowShown="0" headerRowDxfId="683">
  <tableColumns count="28">
    <tableColumn id="9" xr3:uid="{00000000-0010-0000-1400-000009000000}" name="Transferring LEA Letter" dataDxfId="682" dataCellStyle="Comma"/>
    <tableColumn id="1" xr3:uid="{00000000-0010-0000-1400-000001000000}" name="Transferring LEA Name" dataDxfId="681"/>
    <tableColumn id="28" xr3:uid="{00000000-0010-0000-1400-00001C000000}" name="LEA ID" dataDxfId="680" dataCellStyle="Comma">
      <calculatedColumnFormula>IF(B6="","",(VLOOKUP(B6,TableBPA2[],2,FALSE)))</calculatedColumnFormula>
    </tableColumn>
    <tableColumn id="29" xr3:uid="{00000000-0010-0000-1400-00001D000000}" name="Child Count" dataDxfId="679" dataCellStyle="Comma">
      <calculatedColumnFormula>IF(B6="","",(VLOOKUP(B6,TableBPA2[],3,FALSE)))</calculatedColumnFormula>
    </tableColumn>
    <tableColumn id="2" xr3:uid="{00000000-0010-0000-1400-000002000000}" name="Base Payment" dataDxfId="678" dataCellStyle="Currency">
      <calculatedColumnFormula>IF(B6="","",(VLOOKUP(B6,TableBPA2[],11,FALSE)))</calculatedColumnFormula>
    </tableColumn>
    <tableColumn id="3" xr3:uid="{00000000-0010-0000-1400-000003000000}" name="Count of children transferred to Assuming LEA A" dataDxfId="677"/>
    <tableColumn id="8" xr3:uid="{00000000-0010-0000-1400-000008000000}" name="Count of children transferred to Assuming LEA B" dataDxfId="676" dataCellStyle="Comma"/>
    <tableColumn id="7" xr3:uid="{00000000-0010-0000-1400-000007000000}" name="Count of children transferred to Assuming LEA C" dataDxfId="675" dataCellStyle="Comma"/>
    <tableColumn id="6" xr3:uid="{00000000-0010-0000-1400-000006000000}" name="Count of children transferred to Assuming LEA D" dataDxfId="674" dataCellStyle="Comma"/>
    <tableColumn id="5" xr3:uid="{00000000-0010-0000-1400-000005000000}" name="Count of children transferred to Assuming LEA E" dataDxfId="673" dataCellStyle="Comma"/>
    <tableColumn id="18" xr3:uid="{00000000-0010-0000-1400-000012000000}" name="Count of children transferred to Assuming LEA F" dataDxfId="672" dataCellStyle="Comma"/>
    <tableColumn id="19" xr3:uid="{00000000-0010-0000-1400-000013000000}" name="Count of children transferred to Assuming LEA G" dataDxfId="671" dataCellStyle="Comma"/>
    <tableColumn id="20" xr3:uid="{00000000-0010-0000-1400-000014000000}" name="Count of children transferred to Assuming LEA H" dataDxfId="670" dataCellStyle="Comma"/>
    <tableColumn id="21" xr3:uid="{00000000-0010-0000-1400-000015000000}" name="Count of children transferred to Assuming LEA I" dataDxfId="669" dataCellStyle="Comma"/>
    <tableColumn id="22" xr3:uid="{00000000-0010-0000-1400-000016000000}" name="Count of children transferred to Assuming LEA J" dataDxfId="668" dataCellStyle="Comma"/>
    <tableColumn id="10" xr3:uid="{00000000-0010-0000-1400-00000A000000}" name="Total number of children transferred" dataDxfId="667" dataCellStyle="Comma">
      <calculatedColumnFormula>SUM(F6:O6)</calculatedColumnFormula>
    </tableColumn>
    <tableColumn id="11" xr3:uid="{00000000-0010-0000-1400-00000B000000}" name="Base payment per child" dataDxfId="666" dataCellStyle="Currency">
      <calculatedColumnFormula>IF(B6="","",E6/(D6+P6))</calculatedColumnFormula>
    </tableColumn>
    <tableColumn id="17" xr3:uid="{00000000-0010-0000-1400-000011000000}" name="Base payment amount transferred to Assuming LEA A" dataDxfId="665" dataCellStyle="Currency">
      <calculatedColumnFormula>IF(B6="",0,Q6*F6)</calculatedColumnFormula>
    </tableColumn>
    <tableColumn id="16" xr3:uid="{00000000-0010-0000-1400-000010000000}" name="Base payment amount transferred to Assuming LEA B" dataDxfId="664" dataCellStyle="Currency">
      <calculatedColumnFormula>IF(B6="",0,Q6*G6)</calculatedColumnFormula>
    </tableColumn>
    <tableColumn id="15" xr3:uid="{00000000-0010-0000-1400-00000F000000}" name="Base payment amount transferred to Assuming LEA C" dataDxfId="663" dataCellStyle="Currency">
      <calculatedColumnFormula>IF(B6="",0,Q6*H6)</calculatedColumnFormula>
    </tableColumn>
    <tableColumn id="14" xr3:uid="{00000000-0010-0000-1400-00000E000000}" name="Base payment amount transferred to Assuming LEA D" dataDxfId="662" dataCellStyle="Currency">
      <calculatedColumnFormula>IF(B6="",0,Q6*I6)</calculatedColumnFormula>
    </tableColumn>
    <tableColumn id="13" xr3:uid="{00000000-0010-0000-1400-00000D000000}" name="Base payment amount transferred to Assuming LEA E" dataDxfId="661" dataCellStyle="Currency">
      <calculatedColumnFormula>IF(B6="",0,Q6*J6)</calculatedColumnFormula>
    </tableColumn>
    <tableColumn id="23" xr3:uid="{00000000-0010-0000-1400-000017000000}" name="Base payment amount transferred to Assuming LEA F" dataDxfId="660" dataCellStyle="Currency">
      <calculatedColumnFormula>IF(B6="",0,Q6*K6)</calculatedColumnFormula>
    </tableColumn>
    <tableColumn id="24" xr3:uid="{00000000-0010-0000-1400-000018000000}" name="Base payment amount transferred to Assuming LEA G" dataDxfId="659" dataCellStyle="Currency">
      <calculatedColumnFormula>IF(B6="",0,Q6*L6)</calculatedColumnFormula>
    </tableColumn>
    <tableColumn id="25" xr3:uid="{00000000-0010-0000-1400-000019000000}" name="Base payment amount transferred to Assuming LEA H" dataDxfId="658" dataCellStyle="Currency">
      <calculatedColumnFormula>IF(B6="",0,Q6*M6)</calculatedColumnFormula>
    </tableColumn>
    <tableColumn id="26" xr3:uid="{00000000-0010-0000-1400-00001A000000}" name="Base payment amount transferred to Assuming LEA I" dataDxfId="657" dataCellStyle="Currency">
      <calculatedColumnFormula>IF(B6="",0,Q6*N6)</calculatedColumnFormula>
    </tableColumn>
    <tableColumn id="27" xr3:uid="{00000000-0010-0000-1400-00001B000000}" name="Base payment amount transferred to Assuming LEA J" dataDxfId="656" dataCellStyle="Currency">
      <calculatedColumnFormula>IF(B6="",0,Q6*O6)</calculatedColumnFormula>
    </tableColumn>
    <tableColumn id="4" xr3:uid="{00000000-0010-0000-1400-000004000000}" name="Adjusted Base Payment" dataDxfId="655"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9 Transferring LEAs" altTextSummary="Table for data entry and calculations for Transferring LEAs in Circumstance 9."/>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TableCirc9A" displayName="TableCirc9A" ref="A18:AB28" totalsRowShown="0">
  <tableColumns count="28">
    <tableColumn id="5" xr3:uid="{00000000-0010-0000-1500-000005000000}" name="Assuming LEA Letter" dataDxfId="654" dataCellStyle="Comma"/>
    <tableColumn id="1" xr3:uid="{00000000-0010-0000-1500-000001000000}" name="Assuming LEA Name" dataDxfId="653"/>
    <tableColumn id="24" xr3:uid="{00000000-0010-0000-1500-000018000000}" name="LEA ID" dataDxfId="652" dataCellStyle="Comma">
      <calculatedColumnFormula>IF(B19="","",(VLOOKUP(B19,TableBPA2[],2,FALSE)))</calculatedColumnFormula>
    </tableColumn>
    <tableColumn id="29" xr3:uid="{00000000-0010-0000-1500-00001D000000}" name="Child Count" dataDxfId="651" dataCellStyle="Comma">
      <calculatedColumnFormula>IF(B19="","",(VLOOKUP(B19,TableBPA2[],3,FALSE)))</calculatedColumnFormula>
    </tableColumn>
    <tableColumn id="2" xr3:uid="{00000000-0010-0000-1500-000002000000}" name="Base Payment" dataDxfId="650" dataCellStyle="Currency">
      <calculatedColumnFormula>IF(B19="","",(VLOOKUP(B19,TableBPA2[],13,FALSE)))</calculatedColumnFormula>
    </tableColumn>
    <tableColumn id="8" xr3:uid="{00000000-0010-0000-1500-000008000000}" name="Count of children assumed from Transferring LEA A" dataDxfId="649"/>
    <tableColumn id="9" xr3:uid="{00000000-0010-0000-1500-000009000000}" name="Count of children assumed from Transferring LEA B" dataDxfId="648"/>
    <tableColumn id="10" xr3:uid="{00000000-0010-0000-1500-00000A000000}" name="Count of children assumed from Transferring LEA C" dataDxfId="647"/>
    <tableColumn id="6" xr3:uid="{00000000-0010-0000-1500-000006000000}" name="Count of children assumed from Transferring LEA D" dataDxfId="646"/>
    <tableColumn id="7" xr3:uid="{00000000-0010-0000-1500-000007000000}" name="Count of children assumed from Transferring LEA E" dataDxfId="645"/>
    <tableColumn id="3" xr3:uid="{00000000-0010-0000-1500-000003000000}" name="Count of children assumed from Transferring LEA F" dataDxfId="644"/>
    <tableColumn id="13" xr3:uid="{00000000-0010-0000-1500-00000D000000}" name="Count of children assumed from Transferring LEA G" dataDxfId="643"/>
    <tableColumn id="20" xr3:uid="{00000000-0010-0000-1500-000014000000}" name="Count of children assumed from Transferring LEA H" dataDxfId="642"/>
    <tableColumn id="21" xr3:uid="{00000000-0010-0000-1500-000015000000}" name="Count of children assumed from Transferring LEA I" dataDxfId="641"/>
    <tableColumn id="22" xr3:uid="{00000000-0010-0000-1500-000016000000}" name="Count of children assumed from Transferring LEA J" dataDxfId="640"/>
    <tableColumn id="11" xr3:uid="{00000000-0010-0000-1500-00000B000000}" name="Total number of children assumed" dataDxfId="639" dataCellStyle="Comma">
      <calculatedColumnFormula>SUM(F19:O19)</calculatedColumnFormula>
    </tableColumn>
    <tableColumn id="19" xr3:uid="{00000000-0010-0000-1500-000013000000}" name="This column intentionally left blank." dataDxfId="638" dataCellStyle="Comma"/>
    <tableColumn id="18" xr3:uid="{00000000-0010-0000-1500-000012000000}" name="Base payment amount assumed from Transferring LEA A" dataDxfId="637" dataCellStyle="Comma"/>
    <tableColumn id="17" xr3:uid="{00000000-0010-0000-1500-000011000000}" name="Base payment amount assumed from Transferring LEA B" dataDxfId="636" dataCellStyle="Currency"/>
    <tableColumn id="16" xr3:uid="{00000000-0010-0000-1500-000010000000}" name="Base payment amount assumed from Transferring LEA C" dataDxfId="635" dataCellStyle="Currency"/>
    <tableColumn id="15" xr3:uid="{00000000-0010-0000-1500-00000F000000}" name="Base payment amount assumed from Transferring LEA D" dataDxfId="634" dataCellStyle="Currency"/>
    <tableColumn id="14" xr3:uid="{00000000-0010-0000-1500-00000E000000}" name="Base payment amount assumed from Transferring LEA E" dataDxfId="633" dataCellStyle="Currency"/>
    <tableColumn id="23" xr3:uid="{00000000-0010-0000-1500-000017000000}" name="Base payment amount assumed from Transferring LEA F" dataDxfId="632" dataCellStyle="Currency"/>
    <tableColumn id="25" xr3:uid="{00000000-0010-0000-1500-000019000000}" name="Base payment amount assumed from Transferring LEA G" dataDxfId="631" dataCellStyle="Currency"/>
    <tableColumn id="26" xr3:uid="{00000000-0010-0000-1500-00001A000000}" name="Base payment amount assumed from Transferring LEA H" dataDxfId="630" dataCellStyle="Currency"/>
    <tableColumn id="27" xr3:uid="{00000000-0010-0000-1500-00001B000000}" name="Base payment amount assumed from Transferring LEA I" dataDxfId="629" dataCellStyle="Currency"/>
    <tableColumn id="28" xr3:uid="{00000000-0010-0000-1500-00001C000000}" name="Base payment amount assumed from Transferring LEA J" dataDxfId="628" dataCellStyle="Currency"/>
    <tableColumn id="4" xr3:uid="{00000000-0010-0000-1500-000004000000}" name="Adjusted Base Payment" dataDxfId="627">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9 Assuming LEAs" altTextSummary="Table for data entry and calculations for Assuming LEAs in Circumstance 9."/>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TableCirc10T" displayName="TableCirc10T" ref="A5:AB15" totalsRowShown="0" headerRowDxfId="626">
  <tableColumns count="28">
    <tableColumn id="9" xr3:uid="{00000000-0010-0000-1600-000009000000}" name="Transferring LEA Letter" dataDxfId="625" dataCellStyle="Comma"/>
    <tableColumn id="1" xr3:uid="{00000000-0010-0000-1600-000001000000}" name="Transferring LEA Name" dataDxfId="624"/>
    <tableColumn id="28" xr3:uid="{00000000-0010-0000-1600-00001C000000}" name="LEA ID" dataDxfId="623" dataCellStyle="Comma">
      <calculatedColumnFormula>IF(B6="","",(VLOOKUP(B6,TableBPA2[],2,FALSE)))</calculatedColumnFormula>
    </tableColumn>
    <tableColumn id="29" xr3:uid="{00000000-0010-0000-1600-00001D000000}" name="Child Count" dataDxfId="622" dataCellStyle="Comma">
      <calculatedColumnFormula>IF(B6="","",(VLOOKUP(B6,TableBPA2[],3,FALSE)))</calculatedColumnFormula>
    </tableColumn>
    <tableColumn id="2" xr3:uid="{00000000-0010-0000-1600-000002000000}" name="Base Payment" dataDxfId="621" dataCellStyle="Currency">
      <calculatedColumnFormula>IF(B6="","",(VLOOKUP(B6,TableBPA2[],12,FALSE)))</calculatedColumnFormula>
    </tableColumn>
    <tableColumn id="3" xr3:uid="{00000000-0010-0000-1600-000003000000}" name="Count of children transferred to Assuming LEA A" dataDxfId="620"/>
    <tableColumn id="8" xr3:uid="{00000000-0010-0000-1600-000008000000}" name="Count of children transferred to Assuming LEA B" dataDxfId="619" dataCellStyle="Comma"/>
    <tableColumn id="7" xr3:uid="{00000000-0010-0000-1600-000007000000}" name="Count of children transferred to Assuming LEA C" dataDxfId="618" dataCellStyle="Comma"/>
    <tableColumn id="6" xr3:uid="{00000000-0010-0000-1600-000006000000}" name="Count of children transferred to Assuming LEA D" dataDxfId="617" dataCellStyle="Comma"/>
    <tableColumn id="5" xr3:uid="{00000000-0010-0000-1600-000005000000}" name="Count of children transferred to Assuming LEA E" dataDxfId="616" dataCellStyle="Comma"/>
    <tableColumn id="18" xr3:uid="{00000000-0010-0000-1600-000012000000}" name="Count of children transferred to Assuming LEA F" dataDxfId="615" dataCellStyle="Comma"/>
    <tableColumn id="19" xr3:uid="{00000000-0010-0000-1600-000013000000}" name="Count of children transferred to Assuming LEA G" dataDxfId="614" dataCellStyle="Comma"/>
    <tableColumn id="20" xr3:uid="{00000000-0010-0000-1600-000014000000}" name="Count of children transferred to Assuming LEA H" dataDxfId="613" dataCellStyle="Comma"/>
    <tableColumn id="21" xr3:uid="{00000000-0010-0000-1600-000015000000}" name="Count of children transferred to Assuming LEA I" dataDxfId="612" dataCellStyle="Comma"/>
    <tableColumn id="22" xr3:uid="{00000000-0010-0000-1600-000016000000}" name="Count of children transferred to Assuming LEA J" dataDxfId="611" dataCellStyle="Comma"/>
    <tableColumn id="10" xr3:uid="{00000000-0010-0000-1600-00000A000000}" name="Total number of children transferred" dataDxfId="610" dataCellStyle="Comma">
      <calculatedColumnFormula>SUM(F6:O6)</calculatedColumnFormula>
    </tableColumn>
    <tableColumn id="11" xr3:uid="{00000000-0010-0000-1600-00000B000000}" name="Base payment per child" dataDxfId="609" dataCellStyle="Currency">
      <calculatedColumnFormula>IF(B6="","",E6/(D6+P6))</calculatedColumnFormula>
    </tableColumn>
    <tableColumn id="17" xr3:uid="{00000000-0010-0000-1600-000011000000}" name="Base payment amount transferred to Assuming LEA A" dataDxfId="608" dataCellStyle="Currency">
      <calculatedColumnFormula>IF(B6="",0,Q6*F6)</calculatedColumnFormula>
    </tableColumn>
    <tableColumn id="16" xr3:uid="{00000000-0010-0000-1600-000010000000}" name="Base payment amount transferred to Assuming LEA B" dataDxfId="607" dataCellStyle="Currency">
      <calculatedColumnFormula>IF(B6="",0,Q6*G6)</calculatedColumnFormula>
    </tableColumn>
    <tableColumn id="15" xr3:uid="{00000000-0010-0000-1600-00000F000000}" name="Base payment amount transferred to Assuming LEA C" dataDxfId="606" dataCellStyle="Currency">
      <calculatedColumnFormula>IF(B6="",0,Q6*H6)</calculatedColumnFormula>
    </tableColumn>
    <tableColumn id="14" xr3:uid="{00000000-0010-0000-1600-00000E000000}" name="Base payment amount transferred to Assuming LEA D" dataDxfId="605" dataCellStyle="Currency">
      <calculatedColumnFormula>IF(B6="",0,Q6*I6)</calculatedColumnFormula>
    </tableColumn>
    <tableColumn id="13" xr3:uid="{00000000-0010-0000-1600-00000D000000}" name="Base payment amount transferred to Assuming LEA E" dataDxfId="604" dataCellStyle="Currency">
      <calculatedColumnFormula>IF(B6="",0,Q6*J6)</calculatedColumnFormula>
    </tableColumn>
    <tableColumn id="23" xr3:uid="{00000000-0010-0000-1600-000017000000}" name="Base payment amount transferred to Assuming LEA F" dataDxfId="603" dataCellStyle="Currency">
      <calculatedColumnFormula>IF(B6="",0,Q6*K6)</calculatedColumnFormula>
    </tableColumn>
    <tableColumn id="24" xr3:uid="{00000000-0010-0000-1600-000018000000}" name="Base payment amount transferred to Assuming LEA G" dataDxfId="602" dataCellStyle="Currency">
      <calculatedColumnFormula>IF(B6="",0,Q6*L6)</calculatedColumnFormula>
    </tableColumn>
    <tableColumn id="25" xr3:uid="{00000000-0010-0000-1600-000019000000}" name="Base payment amount transferred to Assuming LEA H" dataDxfId="601" dataCellStyle="Currency">
      <calculatedColumnFormula>IF(B6="",0,Q6*M6)</calculatedColumnFormula>
    </tableColumn>
    <tableColumn id="26" xr3:uid="{00000000-0010-0000-1600-00001A000000}" name="Base payment amount transferred to Assuming LEA I" dataDxfId="600" dataCellStyle="Currency">
      <calculatedColumnFormula>IF(B6="",0,Q6*N6)</calculatedColumnFormula>
    </tableColumn>
    <tableColumn id="27" xr3:uid="{00000000-0010-0000-1600-00001B000000}" name="Base payment amount transferred to Assuming LEA J" dataDxfId="599" dataCellStyle="Currency">
      <calculatedColumnFormula>IF(B6="",0,Q6*O6)</calculatedColumnFormula>
    </tableColumn>
    <tableColumn id="4" xr3:uid="{00000000-0010-0000-1600-000004000000}" name="Adjusted Base Payment" dataDxfId="598"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0 Transferring LEAs" altTextSummary="Table for data entry and calculations for Transferring LEAs in Circumstance 10."/>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eCirc10A" displayName="TableCirc10A" ref="A18:AB28" totalsRowShown="0">
  <tableColumns count="28">
    <tableColumn id="5" xr3:uid="{00000000-0010-0000-1700-000005000000}" name="Assuming LEA Letter" dataDxfId="597" dataCellStyle="Comma"/>
    <tableColumn id="1" xr3:uid="{00000000-0010-0000-1700-000001000000}" name="Assuming LEA Name" dataDxfId="596"/>
    <tableColumn id="24" xr3:uid="{00000000-0010-0000-1700-000018000000}" name="LEA ID" dataDxfId="595" dataCellStyle="Comma">
      <calculatedColumnFormula>IF(B19="","",(VLOOKUP(B19,TableBPA2[],2,FALSE)))</calculatedColumnFormula>
    </tableColumn>
    <tableColumn id="29" xr3:uid="{00000000-0010-0000-1700-00001D000000}" name="Child Count" dataDxfId="594" dataCellStyle="Comma">
      <calculatedColumnFormula>IF(B19="","",(VLOOKUP(B19,TableBPA2[],3,FALSE)))</calculatedColumnFormula>
    </tableColumn>
    <tableColumn id="2" xr3:uid="{00000000-0010-0000-1700-000002000000}" name="Base Payment" dataDxfId="593" dataCellStyle="Currency">
      <calculatedColumnFormula>IF(B19="","",(VLOOKUP(B19,TableBPA2[],14,FALSE)))</calculatedColumnFormula>
    </tableColumn>
    <tableColumn id="8" xr3:uid="{00000000-0010-0000-1700-000008000000}" name="Count of children assumed from Transferring LEA A" dataDxfId="592"/>
    <tableColumn id="9" xr3:uid="{00000000-0010-0000-1700-000009000000}" name="Count of children assumed from Transferring LEA B" dataDxfId="591"/>
    <tableColumn id="10" xr3:uid="{00000000-0010-0000-1700-00000A000000}" name="Count of children assumed from Transferring LEA C" dataDxfId="590"/>
    <tableColumn id="6" xr3:uid="{00000000-0010-0000-1700-000006000000}" name="Count of children assumed from Transferring LEA D" dataDxfId="589"/>
    <tableColumn id="7" xr3:uid="{00000000-0010-0000-1700-000007000000}" name="Count of children assumed from Transferring LEA E" dataDxfId="588"/>
    <tableColumn id="3" xr3:uid="{00000000-0010-0000-1700-000003000000}" name="Count of children assumed from Transferring LEA F" dataDxfId="587"/>
    <tableColumn id="13" xr3:uid="{00000000-0010-0000-1700-00000D000000}" name="Count of children assumed from Transferring LEA G" dataDxfId="586"/>
    <tableColumn id="20" xr3:uid="{00000000-0010-0000-1700-000014000000}" name="Count of children assumed from Transferring LEA H" dataDxfId="585"/>
    <tableColumn id="21" xr3:uid="{00000000-0010-0000-1700-000015000000}" name="Count of children assumed from Transferring LEA I" dataDxfId="584"/>
    <tableColumn id="22" xr3:uid="{00000000-0010-0000-1700-000016000000}" name="Count of children assumed from Transferring LEA J" dataDxfId="583"/>
    <tableColumn id="11" xr3:uid="{00000000-0010-0000-1700-00000B000000}" name="Total number of children assumed" dataDxfId="582" dataCellStyle="Comma">
      <calculatedColumnFormula>SUM(F19:O19)</calculatedColumnFormula>
    </tableColumn>
    <tableColumn id="19" xr3:uid="{00000000-0010-0000-1700-000013000000}" name="This column intentionally left blank." dataDxfId="581" dataCellStyle="Comma"/>
    <tableColumn id="18" xr3:uid="{00000000-0010-0000-1700-000012000000}" name="Base payment amount assumed from Transferring LEA A" dataDxfId="580" dataCellStyle="Comma"/>
    <tableColumn id="17" xr3:uid="{00000000-0010-0000-1700-000011000000}" name="Base payment amount assumed from Transferring LEA B" dataDxfId="579" dataCellStyle="Currency"/>
    <tableColumn id="16" xr3:uid="{00000000-0010-0000-1700-000010000000}" name="Base payment amount assumed from Transferring LEA C" dataDxfId="578" dataCellStyle="Currency"/>
    <tableColumn id="15" xr3:uid="{00000000-0010-0000-1700-00000F000000}" name="Base payment amount assumed from Transferring LEA D" dataDxfId="577" dataCellStyle="Currency"/>
    <tableColumn id="14" xr3:uid="{00000000-0010-0000-1700-00000E000000}" name="Base payment amount assumed from Transferring LEA E" dataDxfId="576" dataCellStyle="Currency"/>
    <tableColumn id="23" xr3:uid="{00000000-0010-0000-1700-000017000000}" name="Base payment amount assumed from Transferring LEA F" dataDxfId="575" dataCellStyle="Currency"/>
    <tableColumn id="25" xr3:uid="{00000000-0010-0000-1700-000019000000}" name="Base payment amount assumed from Transferring LEA G" dataDxfId="574" dataCellStyle="Currency"/>
    <tableColumn id="26" xr3:uid="{00000000-0010-0000-1700-00001A000000}" name="Base payment amount assumed from Transferring LEA H" dataDxfId="573" dataCellStyle="Currency"/>
    <tableColumn id="27" xr3:uid="{00000000-0010-0000-1700-00001B000000}" name="Base payment amount assumed from Transferring LEA I" dataDxfId="572" dataCellStyle="Currency"/>
    <tableColumn id="28" xr3:uid="{00000000-0010-0000-1700-00001C000000}" name="Base payment amount assumed from Transferring LEA J" dataDxfId="571" dataCellStyle="Currency"/>
    <tableColumn id="4" xr3:uid="{00000000-0010-0000-1700-000004000000}" name="Adjusted Base Payment" dataDxfId="570">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0 Assuming LEAs" altTextSummary="Table for data entry and calculations for Assuming LEAs in Circumstance 10."/>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8000000}" name="TableCirc11T" displayName="TableCirc11T" ref="A5:AB15" totalsRowShown="0" headerRowDxfId="569">
  <tableColumns count="28">
    <tableColumn id="9" xr3:uid="{00000000-0010-0000-1800-000009000000}" name="Transferring LEA Letter" dataDxfId="568" dataCellStyle="Comma"/>
    <tableColumn id="1" xr3:uid="{00000000-0010-0000-1800-000001000000}" name="Transferring LEA Name" dataDxfId="567"/>
    <tableColumn id="28" xr3:uid="{00000000-0010-0000-1800-00001C000000}" name="LEA ID" dataDxfId="566" dataCellStyle="Comma">
      <calculatedColumnFormula>IF(B6="","",(VLOOKUP(B6,TableBPA2[],2,FALSE)))</calculatedColumnFormula>
    </tableColumn>
    <tableColumn id="29" xr3:uid="{00000000-0010-0000-1800-00001D000000}" name="Child Count" dataDxfId="565" dataCellStyle="Comma">
      <calculatedColumnFormula>IF(B6="","",(VLOOKUP(B6,TableBPA2[],3,FALSE)))</calculatedColumnFormula>
    </tableColumn>
    <tableColumn id="2" xr3:uid="{00000000-0010-0000-1800-000002000000}" name="Base Payment" dataDxfId="564" dataCellStyle="Currency">
      <calculatedColumnFormula>IF(B6="","",(VLOOKUP(B6,TableBPA2[],13,FALSE)))</calculatedColumnFormula>
    </tableColumn>
    <tableColumn id="3" xr3:uid="{00000000-0010-0000-1800-000003000000}" name="Count of children transferred to Assuming LEA A" dataDxfId="563"/>
    <tableColumn id="8" xr3:uid="{00000000-0010-0000-1800-000008000000}" name="Count of children transferred to Assuming LEA B" dataDxfId="562" dataCellStyle="Comma"/>
    <tableColumn id="7" xr3:uid="{00000000-0010-0000-1800-000007000000}" name="Count of children transferred to Assuming LEA C" dataDxfId="561" dataCellStyle="Comma"/>
    <tableColumn id="6" xr3:uid="{00000000-0010-0000-1800-000006000000}" name="Count of children transferred to Assuming LEA D" dataDxfId="560" dataCellStyle="Comma"/>
    <tableColumn id="5" xr3:uid="{00000000-0010-0000-1800-000005000000}" name="Count of children transferred to Assuming LEA E" dataDxfId="559" dataCellStyle="Comma"/>
    <tableColumn id="18" xr3:uid="{00000000-0010-0000-1800-000012000000}" name="Count of children transferred to Assuming LEA F" dataDxfId="558" dataCellStyle="Comma"/>
    <tableColumn id="19" xr3:uid="{00000000-0010-0000-1800-000013000000}" name="Count of children transferred to Assuming LEA G" dataDxfId="557" dataCellStyle="Comma"/>
    <tableColumn id="20" xr3:uid="{00000000-0010-0000-1800-000014000000}" name="Count of children transferred to Assuming LEA H" dataDxfId="556" dataCellStyle="Comma"/>
    <tableColumn id="21" xr3:uid="{00000000-0010-0000-1800-000015000000}" name="Count of children transferred to Assuming LEA I" dataDxfId="555" dataCellStyle="Comma"/>
    <tableColumn id="22" xr3:uid="{00000000-0010-0000-1800-000016000000}" name="Count of children transferred to Assuming LEA J" dataDxfId="554" dataCellStyle="Comma"/>
    <tableColumn id="10" xr3:uid="{00000000-0010-0000-1800-00000A000000}" name="Total number of children transferred" dataDxfId="553" dataCellStyle="Comma">
      <calculatedColumnFormula>SUM(F6:O6)</calculatedColumnFormula>
    </tableColumn>
    <tableColumn id="11" xr3:uid="{00000000-0010-0000-1800-00000B000000}" name="Base payment per child" dataDxfId="552" dataCellStyle="Currency">
      <calculatedColumnFormula>IF(B6="","",E6/(D6+P6))</calculatedColumnFormula>
    </tableColumn>
    <tableColumn id="17" xr3:uid="{00000000-0010-0000-1800-000011000000}" name="Base payment amount transferred to Assuming LEA A" dataDxfId="551" dataCellStyle="Currency">
      <calculatedColumnFormula>IF(B6="",0,Q6*F6)</calculatedColumnFormula>
    </tableColumn>
    <tableColumn id="16" xr3:uid="{00000000-0010-0000-1800-000010000000}" name="Base payment amount transferred to Assuming LEA B" dataDxfId="550" dataCellStyle="Currency">
      <calculatedColumnFormula>IF(B6="",0,Q6*G6)</calculatedColumnFormula>
    </tableColumn>
    <tableColumn id="15" xr3:uid="{00000000-0010-0000-1800-00000F000000}" name="Base payment amount transferred to Assuming LEA C" dataDxfId="549" dataCellStyle="Currency">
      <calculatedColumnFormula>IF(B6="",0,Q6*H6)</calculatedColumnFormula>
    </tableColumn>
    <tableColumn id="14" xr3:uid="{00000000-0010-0000-1800-00000E000000}" name="Base payment amount transferred to Assuming LEA D" dataDxfId="548" dataCellStyle="Currency">
      <calculatedColumnFormula>IF(B6="",0,Q6*I6)</calculatedColumnFormula>
    </tableColumn>
    <tableColumn id="13" xr3:uid="{00000000-0010-0000-1800-00000D000000}" name="Base payment amount transferred to Assuming LEA E" dataDxfId="547" dataCellStyle="Currency">
      <calculatedColumnFormula>IF(B6="",0,Q6*J6)</calculatedColumnFormula>
    </tableColumn>
    <tableColumn id="23" xr3:uid="{00000000-0010-0000-1800-000017000000}" name="Base payment amount transferred to Assuming LEA F" dataDxfId="546" dataCellStyle="Currency">
      <calculatedColumnFormula>IF(B6="",0,Q6*K6)</calculatedColumnFormula>
    </tableColumn>
    <tableColumn id="24" xr3:uid="{00000000-0010-0000-1800-000018000000}" name="Base payment amount transferred to Assuming LEA G" dataDxfId="545" dataCellStyle="Currency">
      <calculatedColumnFormula>IF(B6="",0,Q6*L6)</calculatedColumnFormula>
    </tableColumn>
    <tableColumn id="25" xr3:uid="{00000000-0010-0000-1800-000019000000}" name="Base payment amount transferred to Assuming LEA H" dataDxfId="544" dataCellStyle="Currency">
      <calculatedColumnFormula>IF(B6="",0,Q6*M6)</calculatedColumnFormula>
    </tableColumn>
    <tableColumn id="26" xr3:uid="{00000000-0010-0000-1800-00001A000000}" name="Base payment amount transferred to Assuming LEA I" dataDxfId="543" dataCellStyle="Currency">
      <calculatedColumnFormula>IF(B6="",0,Q6*N6)</calculatedColumnFormula>
    </tableColumn>
    <tableColumn id="27" xr3:uid="{00000000-0010-0000-1800-00001B000000}" name="Base payment amount transferred to Assuming LEA J" dataDxfId="542" dataCellStyle="Currency">
      <calculatedColumnFormula>IF(B6="",0,Q6*O6)</calculatedColumnFormula>
    </tableColumn>
    <tableColumn id="4" xr3:uid="{00000000-0010-0000-1800-000004000000}" name="Adjusted Base Payment" dataDxfId="541"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1 Transferring LEAs" altTextSummary="Table for data entry and calculations for Transferring LEAs in Circumstance 11."/>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9000000}" name="TableCirc11A" displayName="TableCirc11A" ref="A18:AB28" totalsRowShown="0">
  <tableColumns count="28">
    <tableColumn id="5" xr3:uid="{00000000-0010-0000-1900-000005000000}" name="Assuming LEA Letter" dataDxfId="540" dataCellStyle="Comma"/>
    <tableColumn id="1" xr3:uid="{00000000-0010-0000-1900-000001000000}" name="Assuming LEA Name" dataDxfId="539"/>
    <tableColumn id="24" xr3:uid="{00000000-0010-0000-1900-000018000000}" name="LEA ID" dataDxfId="538" dataCellStyle="Comma">
      <calculatedColumnFormula>IF(B19="","",(VLOOKUP(B19,TableBPA2[],2,FALSE)))</calculatedColumnFormula>
    </tableColumn>
    <tableColumn id="29" xr3:uid="{00000000-0010-0000-1900-00001D000000}" name="Child Count" dataDxfId="537" dataCellStyle="Comma">
      <calculatedColumnFormula>IF(B19="","",(VLOOKUP(B19,TableBPA2[],3,FALSE)))</calculatedColumnFormula>
    </tableColumn>
    <tableColumn id="2" xr3:uid="{00000000-0010-0000-1900-000002000000}" name="Base Payment" dataDxfId="536" dataCellStyle="Currency">
      <calculatedColumnFormula>IF(B19="","",(VLOOKUP(B19,TableBPA2[],15,FALSE)))</calculatedColumnFormula>
    </tableColumn>
    <tableColumn id="8" xr3:uid="{00000000-0010-0000-1900-000008000000}" name="Count of children assumed from Transferring LEA A" dataDxfId="535"/>
    <tableColumn id="9" xr3:uid="{00000000-0010-0000-1900-000009000000}" name="Count of children assumed from Transferring LEA B" dataDxfId="534"/>
    <tableColumn id="10" xr3:uid="{00000000-0010-0000-1900-00000A000000}" name="Count of children assumed from Transferring LEA C" dataDxfId="533"/>
    <tableColumn id="6" xr3:uid="{00000000-0010-0000-1900-000006000000}" name="Count of children assumed from Transferring LEA D" dataDxfId="532"/>
    <tableColumn id="7" xr3:uid="{00000000-0010-0000-1900-000007000000}" name="Count of children assumed from Transferring LEA E" dataDxfId="531"/>
    <tableColumn id="3" xr3:uid="{00000000-0010-0000-1900-000003000000}" name="Count of children assumed from Transferring LEA F" dataDxfId="530"/>
    <tableColumn id="13" xr3:uid="{00000000-0010-0000-1900-00000D000000}" name="Count of children assumed from Transferring LEA G" dataDxfId="529"/>
    <tableColumn id="20" xr3:uid="{00000000-0010-0000-1900-000014000000}" name="Count of children assumed from Transferring LEA H" dataDxfId="528"/>
    <tableColumn id="21" xr3:uid="{00000000-0010-0000-1900-000015000000}" name="Count of children assumed from Transferring LEA I" dataDxfId="527"/>
    <tableColumn id="22" xr3:uid="{00000000-0010-0000-1900-000016000000}" name="Count of children assumed from Transferring LEA J" dataDxfId="526"/>
    <tableColumn id="11" xr3:uid="{00000000-0010-0000-1900-00000B000000}" name="Total number of children assumed" dataDxfId="525" dataCellStyle="Comma">
      <calculatedColumnFormula>SUM(F19:O19)</calculatedColumnFormula>
    </tableColumn>
    <tableColumn id="19" xr3:uid="{00000000-0010-0000-1900-000013000000}" name="This column intentionally left blank." dataDxfId="524" dataCellStyle="Comma"/>
    <tableColumn id="18" xr3:uid="{00000000-0010-0000-1900-000012000000}" name="Base payment amount assumed from Transferring LEA A" dataDxfId="523" dataCellStyle="Comma"/>
    <tableColumn id="17" xr3:uid="{00000000-0010-0000-1900-000011000000}" name="Base payment amount assumed from Transferring LEA B" dataDxfId="522" dataCellStyle="Currency"/>
    <tableColumn id="16" xr3:uid="{00000000-0010-0000-1900-000010000000}" name="Base payment amount assumed from Transferring LEA C" dataDxfId="521" dataCellStyle="Currency"/>
    <tableColumn id="15" xr3:uid="{00000000-0010-0000-1900-00000F000000}" name="Base payment amount assumed from Transferring LEA D" dataDxfId="520" dataCellStyle="Currency"/>
    <tableColumn id="14" xr3:uid="{00000000-0010-0000-1900-00000E000000}" name="Base payment amount assumed from Transferring LEA E" dataDxfId="519" dataCellStyle="Currency"/>
    <tableColumn id="23" xr3:uid="{00000000-0010-0000-1900-000017000000}" name="Base payment amount assumed from Transferring LEA F" dataDxfId="518" dataCellStyle="Currency"/>
    <tableColumn id="25" xr3:uid="{00000000-0010-0000-1900-000019000000}" name="Base payment amount assumed from Transferring LEA G" dataDxfId="517" dataCellStyle="Currency"/>
    <tableColumn id="26" xr3:uid="{00000000-0010-0000-1900-00001A000000}" name="Base payment amount assumed from Transferring LEA H" dataDxfId="516" dataCellStyle="Currency"/>
    <tableColumn id="27" xr3:uid="{00000000-0010-0000-1900-00001B000000}" name="Base payment amount assumed from Transferring LEA I" dataDxfId="515" dataCellStyle="Currency"/>
    <tableColumn id="28" xr3:uid="{00000000-0010-0000-1900-00001C000000}" name="Base payment amount assumed from Transferring LEA J" dataDxfId="514" dataCellStyle="Currency"/>
    <tableColumn id="4" xr3:uid="{00000000-0010-0000-1900-000004000000}" name="Adjusted Base Payment" dataDxfId="513">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1 Assuming LEAs" altTextSummary="Table for data entry and calculations for Assuming LEAs in Circumstance 11."/>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TableCirc12T" displayName="TableCirc12T" ref="A5:AB15" totalsRowShown="0" headerRowDxfId="512">
  <tableColumns count="28">
    <tableColumn id="9" xr3:uid="{00000000-0010-0000-1A00-000009000000}" name="Transferring LEA Letter" dataDxfId="511" dataCellStyle="Comma"/>
    <tableColumn id="1" xr3:uid="{00000000-0010-0000-1A00-000001000000}" name="Transferring LEA Name" dataDxfId="510"/>
    <tableColumn id="28" xr3:uid="{00000000-0010-0000-1A00-00001C000000}" name="LEA ID" dataDxfId="509" dataCellStyle="Comma">
      <calculatedColumnFormula>IF(B6="","",(VLOOKUP(B6,TableBPA2[],2,FALSE)))</calculatedColumnFormula>
    </tableColumn>
    <tableColumn id="29" xr3:uid="{00000000-0010-0000-1A00-00001D000000}" name="Child Count" dataDxfId="508" dataCellStyle="Comma">
      <calculatedColumnFormula>IF(B6="","",(VLOOKUP(B6,TableBPA2[],3,FALSE)))</calculatedColumnFormula>
    </tableColumn>
    <tableColumn id="2" xr3:uid="{00000000-0010-0000-1A00-000002000000}" name="Base Payment" dataDxfId="507" dataCellStyle="Currency">
      <calculatedColumnFormula>IF(B6="","",(VLOOKUP(B6,TableBPA2[],14,FALSE)))</calculatedColumnFormula>
    </tableColumn>
    <tableColumn id="3" xr3:uid="{00000000-0010-0000-1A00-000003000000}" name="Count of children transferred to Assuming LEA A" dataDxfId="506"/>
    <tableColumn id="8" xr3:uid="{00000000-0010-0000-1A00-000008000000}" name="Count of children transferred to Assuming LEA B" dataDxfId="505" dataCellStyle="Comma"/>
    <tableColumn id="7" xr3:uid="{00000000-0010-0000-1A00-000007000000}" name="Count of children transferred to Assuming LEA C" dataDxfId="504" dataCellStyle="Comma"/>
    <tableColumn id="6" xr3:uid="{00000000-0010-0000-1A00-000006000000}" name="Count of children transferred to Assuming LEA D" dataDxfId="503" dataCellStyle="Comma"/>
    <tableColumn id="5" xr3:uid="{00000000-0010-0000-1A00-000005000000}" name="Count of children transferred to Assuming LEA E" dataDxfId="502" dataCellStyle="Comma"/>
    <tableColumn id="18" xr3:uid="{00000000-0010-0000-1A00-000012000000}" name="Count of children transferred to Assuming LEA F" dataDxfId="501" dataCellStyle="Comma"/>
    <tableColumn id="19" xr3:uid="{00000000-0010-0000-1A00-000013000000}" name="Count of children transferred to Assuming LEA G" dataDxfId="500" dataCellStyle="Comma"/>
    <tableColumn id="20" xr3:uid="{00000000-0010-0000-1A00-000014000000}" name="Count of children transferred to Assuming LEA H" dataDxfId="499" dataCellStyle="Comma"/>
    <tableColumn id="21" xr3:uid="{00000000-0010-0000-1A00-000015000000}" name="Count of children transferred to Assuming LEA I" dataDxfId="498" dataCellStyle="Comma"/>
    <tableColumn id="22" xr3:uid="{00000000-0010-0000-1A00-000016000000}" name="Count of children transferred to Assuming LEA J" dataDxfId="497" dataCellStyle="Comma"/>
    <tableColumn id="10" xr3:uid="{00000000-0010-0000-1A00-00000A000000}" name="Total number of children transferred" dataDxfId="496" dataCellStyle="Comma">
      <calculatedColumnFormula>SUM(F6:O6)</calculatedColumnFormula>
    </tableColumn>
    <tableColumn id="11" xr3:uid="{00000000-0010-0000-1A00-00000B000000}" name="Base payment per child" dataDxfId="495" dataCellStyle="Currency">
      <calculatedColumnFormula>IF(B6="","",E6/(D6+P6))</calculatedColumnFormula>
    </tableColumn>
    <tableColumn id="17" xr3:uid="{00000000-0010-0000-1A00-000011000000}" name="Base payment amount transferred to Assuming LEA A" dataDxfId="494" dataCellStyle="Currency">
      <calculatedColumnFormula>IF(B6="",0,Q6*F6)</calculatedColumnFormula>
    </tableColumn>
    <tableColumn id="16" xr3:uid="{00000000-0010-0000-1A00-000010000000}" name="Base payment amount transferred to Assuming LEA B" dataDxfId="493" dataCellStyle="Currency">
      <calculatedColumnFormula>IF(B6="",0,Q6*G6)</calculatedColumnFormula>
    </tableColumn>
    <tableColumn id="15" xr3:uid="{00000000-0010-0000-1A00-00000F000000}" name="Base payment amount transferred to Assuming LEA C" dataDxfId="492" dataCellStyle="Currency">
      <calculatedColumnFormula>IF(B6="",0,Q6*H6)</calculatedColumnFormula>
    </tableColumn>
    <tableColumn id="14" xr3:uid="{00000000-0010-0000-1A00-00000E000000}" name="Base payment amount transferred to Assuming LEA D" dataDxfId="491" dataCellStyle="Currency">
      <calculatedColumnFormula>IF(B6="",0,Q6*I6)</calculatedColumnFormula>
    </tableColumn>
    <tableColumn id="13" xr3:uid="{00000000-0010-0000-1A00-00000D000000}" name="Base payment amount transferred to Assuming LEA E" dataDxfId="490" dataCellStyle="Currency">
      <calculatedColumnFormula>IF(B6="",0,Q6*J6)</calculatedColumnFormula>
    </tableColumn>
    <tableColumn id="23" xr3:uid="{00000000-0010-0000-1A00-000017000000}" name="Base payment amount transferred to Assuming LEA F" dataDxfId="489" dataCellStyle="Currency">
      <calculatedColumnFormula>IF(B6="",0,Q6*K6)</calculatedColumnFormula>
    </tableColumn>
    <tableColumn id="24" xr3:uid="{00000000-0010-0000-1A00-000018000000}" name="Base payment amount transferred to Assuming LEA G" dataDxfId="488" dataCellStyle="Currency">
      <calculatedColumnFormula>IF(B6="",0,Q6*L6)</calculatedColumnFormula>
    </tableColumn>
    <tableColumn id="25" xr3:uid="{00000000-0010-0000-1A00-000019000000}" name="Base payment amount transferred to Assuming LEA H" dataDxfId="487" dataCellStyle="Currency">
      <calculatedColumnFormula>IF(B6="",0,Q6*M6)</calculatedColumnFormula>
    </tableColumn>
    <tableColumn id="26" xr3:uid="{00000000-0010-0000-1A00-00001A000000}" name="Base payment amount transferred to Assuming LEA I" dataDxfId="486" dataCellStyle="Currency">
      <calculatedColumnFormula>IF(B6="",0,Q6*N6)</calculatedColumnFormula>
    </tableColumn>
    <tableColumn id="27" xr3:uid="{00000000-0010-0000-1A00-00001B000000}" name="Base payment amount transferred to Assuming LEA J" dataDxfId="485" dataCellStyle="Currency">
      <calculatedColumnFormula>IF(B6="",0,Q6*O6)</calculatedColumnFormula>
    </tableColumn>
    <tableColumn id="4" xr3:uid="{00000000-0010-0000-1A00-000004000000}" name="Adjusted Base Payment" dataDxfId="484"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2 Transferring LEAs" altTextSummary="Table for data entry and calculations for Transferring LEAs in Circumstance 12."/>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TableCirc12A" displayName="TableCirc12A" ref="A18:AB28" totalsRowShown="0">
  <tableColumns count="28">
    <tableColumn id="5" xr3:uid="{00000000-0010-0000-1B00-000005000000}" name="Assuming LEA Letter" dataDxfId="483" dataCellStyle="Comma"/>
    <tableColumn id="1" xr3:uid="{00000000-0010-0000-1B00-000001000000}" name="Assuming LEA Name" dataDxfId="482"/>
    <tableColumn id="24" xr3:uid="{00000000-0010-0000-1B00-000018000000}" name="LEA ID" dataDxfId="481" dataCellStyle="Comma">
      <calculatedColumnFormula>IF(B19="","",(VLOOKUP(B19,TableBPA2[],2,FALSE)))</calculatedColumnFormula>
    </tableColumn>
    <tableColumn id="29" xr3:uid="{00000000-0010-0000-1B00-00001D000000}" name="Child Count" dataDxfId="480" dataCellStyle="Comma">
      <calculatedColumnFormula>IF(B19="","",(VLOOKUP(B19,TableBPA2[],3,FALSE)))</calculatedColumnFormula>
    </tableColumn>
    <tableColumn id="2" xr3:uid="{00000000-0010-0000-1B00-000002000000}" name="Base Payment" dataDxfId="479" dataCellStyle="Currency">
      <calculatedColumnFormula>IF(B19="","",(VLOOKUP(B19,TableBPA2[],16,FALSE)))</calculatedColumnFormula>
    </tableColumn>
    <tableColumn id="8" xr3:uid="{00000000-0010-0000-1B00-000008000000}" name="Count of children assumed from Transferring LEA A" dataDxfId="478"/>
    <tableColumn id="9" xr3:uid="{00000000-0010-0000-1B00-000009000000}" name="Count of children assumed from Transferring LEA B" dataDxfId="477"/>
    <tableColumn id="10" xr3:uid="{00000000-0010-0000-1B00-00000A000000}" name="Count of children assumed from Transferring LEA C" dataDxfId="476"/>
    <tableColumn id="6" xr3:uid="{00000000-0010-0000-1B00-000006000000}" name="Count of children assumed from Transferring LEA D" dataDxfId="475"/>
    <tableColumn id="7" xr3:uid="{00000000-0010-0000-1B00-000007000000}" name="Count of children assumed from Transferring LEA E" dataDxfId="474"/>
    <tableColumn id="3" xr3:uid="{00000000-0010-0000-1B00-000003000000}" name="Count of children assumed from Transferring LEA F" dataDxfId="473"/>
    <tableColumn id="13" xr3:uid="{00000000-0010-0000-1B00-00000D000000}" name="Count of children assumed from Transferring LEA G" dataDxfId="472"/>
    <tableColumn id="20" xr3:uid="{00000000-0010-0000-1B00-000014000000}" name="Count of children assumed from Transferring LEA H" dataDxfId="471"/>
    <tableColumn id="21" xr3:uid="{00000000-0010-0000-1B00-000015000000}" name="Count of children assumed from Transferring LEA I" dataDxfId="470"/>
    <tableColumn id="22" xr3:uid="{00000000-0010-0000-1B00-000016000000}" name="Count of children assumed from Transferring LEA J" dataDxfId="469"/>
    <tableColumn id="11" xr3:uid="{00000000-0010-0000-1B00-00000B000000}" name="Total number of children assumed" dataDxfId="468" dataCellStyle="Comma">
      <calculatedColumnFormula>SUM(F19:O19)</calculatedColumnFormula>
    </tableColumn>
    <tableColumn id="19" xr3:uid="{00000000-0010-0000-1B00-000013000000}" name="This column intentionally left blank." dataDxfId="467" dataCellStyle="Comma"/>
    <tableColumn id="18" xr3:uid="{00000000-0010-0000-1B00-000012000000}" name="Base payment amount assumed from Transferring LEA A" dataDxfId="466" dataCellStyle="Comma"/>
    <tableColumn id="17" xr3:uid="{00000000-0010-0000-1B00-000011000000}" name="Base payment amount assumed from Transferring LEA B" dataDxfId="465" dataCellStyle="Currency"/>
    <tableColumn id="16" xr3:uid="{00000000-0010-0000-1B00-000010000000}" name="Base payment amount assumed from Transferring LEA C" dataDxfId="464" dataCellStyle="Currency"/>
    <tableColumn id="15" xr3:uid="{00000000-0010-0000-1B00-00000F000000}" name="Base payment amount assumed from Transferring LEA D" dataDxfId="463" dataCellStyle="Currency"/>
    <tableColumn id="14" xr3:uid="{00000000-0010-0000-1B00-00000E000000}" name="Base payment amount assumed from Transferring LEA E" dataDxfId="462" dataCellStyle="Currency"/>
    <tableColumn id="23" xr3:uid="{00000000-0010-0000-1B00-000017000000}" name="Base payment amount assumed from Transferring LEA F" dataDxfId="461" dataCellStyle="Currency"/>
    <tableColumn id="25" xr3:uid="{00000000-0010-0000-1B00-000019000000}" name="Base payment amount assumed from Transferring LEA G" dataDxfId="460" dataCellStyle="Currency"/>
    <tableColumn id="26" xr3:uid="{00000000-0010-0000-1B00-00001A000000}" name="Base payment amount assumed from Transferring LEA H" dataDxfId="459" dataCellStyle="Currency"/>
    <tableColumn id="27" xr3:uid="{00000000-0010-0000-1B00-00001B000000}" name="Base payment amount assumed from Transferring LEA I" dataDxfId="458" dataCellStyle="Currency"/>
    <tableColumn id="28" xr3:uid="{00000000-0010-0000-1B00-00001C000000}" name="Base payment amount assumed from Transferring LEA J" dataDxfId="457" dataCellStyle="Currency"/>
    <tableColumn id="4" xr3:uid="{00000000-0010-0000-1B00-000004000000}" name="Adjusted Base Payment" dataDxfId="456">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2 Assuming LEAs" altTextSummary="Table for data entry and calculations for Assuming LEAs in Circumstance 12."/>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C000000}" name="TableCirc13T" displayName="TableCirc13T" ref="A5:AB15" totalsRowShown="0" headerRowDxfId="455">
  <tableColumns count="28">
    <tableColumn id="9" xr3:uid="{00000000-0010-0000-1C00-000009000000}" name="Transferring LEA Letter" dataDxfId="454" dataCellStyle="Comma"/>
    <tableColumn id="1" xr3:uid="{00000000-0010-0000-1C00-000001000000}" name="Transferring LEA Name" dataDxfId="453"/>
    <tableColumn id="28" xr3:uid="{00000000-0010-0000-1C00-00001C000000}" name="LEA ID" dataDxfId="452" dataCellStyle="Comma">
      <calculatedColumnFormula>IF(B6="","",(VLOOKUP(B6,TableBPA2[],2,FALSE)))</calculatedColumnFormula>
    </tableColumn>
    <tableColumn id="29" xr3:uid="{00000000-0010-0000-1C00-00001D000000}" name="Child Count" dataDxfId="451" dataCellStyle="Comma">
      <calculatedColumnFormula>IF(B6="","",(VLOOKUP(B6,TableBPA2[],3,FALSE)))</calculatedColumnFormula>
    </tableColumn>
    <tableColumn id="2" xr3:uid="{00000000-0010-0000-1C00-000002000000}" name="Base Payment" dataDxfId="450" dataCellStyle="Currency">
      <calculatedColumnFormula>IF(B6="","",(VLOOKUP(B6,TableBPA2[],17,FALSE)))</calculatedColumnFormula>
    </tableColumn>
    <tableColumn id="3" xr3:uid="{00000000-0010-0000-1C00-000003000000}" name="Count of children transferred to Assuming LEA A" dataDxfId="449"/>
    <tableColumn id="8" xr3:uid="{00000000-0010-0000-1C00-000008000000}" name="Count of children transferred to Assuming LEA B" dataDxfId="448" dataCellStyle="Comma"/>
    <tableColumn id="7" xr3:uid="{00000000-0010-0000-1C00-000007000000}" name="Count of children transferred to Assuming LEA C" dataDxfId="447" dataCellStyle="Comma"/>
    <tableColumn id="6" xr3:uid="{00000000-0010-0000-1C00-000006000000}" name="Count of children transferred to Assuming LEA D" dataDxfId="446" dataCellStyle="Comma"/>
    <tableColumn id="5" xr3:uid="{00000000-0010-0000-1C00-000005000000}" name="Count of children transferred to Assuming LEA E" dataDxfId="445" dataCellStyle="Comma"/>
    <tableColumn id="18" xr3:uid="{00000000-0010-0000-1C00-000012000000}" name="Count of children transferred to Assuming LEA F" dataDxfId="444" dataCellStyle="Comma"/>
    <tableColumn id="19" xr3:uid="{00000000-0010-0000-1C00-000013000000}" name="Count of children transferred to Assuming LEA G" dataDxfId="443" dataCellStyle="Comma"/>
    <tableColumn id="20" xr3:uid="{00000000-0010-0000-1C00-000014000000}" name="Count of children transferred to Assuming LEA H" dataDxfId="442" dataCellStyle="Comma"/>
    <tableColumn id="21" xr3:uid="{00000000-0010-0000-1C00-000015000000}" name="Count of children transferred to Assuming LEA I" dataDxfId="441" dataCellStyle="Comma"/>
    <tableColumn id="22" xr3:uid="{00000000-0010-0000-1C00-000016000000}" name="Count of children transferred to Assuming LEA J" dataDxfId="440" dataCellStyle="Comma"/>
    <tableColumn id="10" xr3:uid="{00000000-0010-0000-1C00-00000A000000}" name="Total number of children transferred" dataDxfId="439" dataCellStyle="Comma">
      <calculatedColumnFormula>SUM(F6:O6)</calculatedColumnFormula>
    </tableColumn>
    <tableColumn id="11" xr3:uid="{00000000-0010-0000-1C00-00000B000000}" name="Base payment per child" dataDxfId="438" dataCellStyle="Currency">
      <calculatedColumnFormula>IF(B6="","",E6/(D6+P6))</calculatedColumnFormula>
    </tableColumn>
    <tableColumn id="17" xr3:uid="{00000000-0010-0000-1C00-000011000000}" name="Base payment amount transferred to Assuming LEA A" dataDxfId="437" dataCellStyle="Currency">
      <calculatedColumnFormula>IF(B6="",0,Q6*F6)</calculatedColumnFormula>
    </tableColumn>
    <tableColumn id="16" xr3:uid="{00000000-0010-0000-1C00-000010000000}" name="Base payment amount transferred to Assuming LEA B" dataDxfId="436" dataCellStyle="Currency">
      <calculatedColumnFormula>IF(B6="",0,Q6*G6)</calculatedColumnFormula>
    </tableColumn>
    <tableColumn id="15" xr3:uid="{00000000-0010-0000-1C00-00000F000000}" name="Base payment amount transferred to Assuming LEA C" dataDxfId="435" dataCellStyle="Currency">
      <calculatedColumnFormula>IF(B6="",0,Q6*H6)</calculatedColumnFormula>
    </tableColumn>
    <tableColumn id="14" xr3:uid="{00000000-0010-0000-1C00-00000E000000}" name="Base payment amount transferred to Assuming LEA D" dataDxfId="434" dataCellStyle="Currency">
      <calculatedColumnFormula>IF(B6="",0,Q6*I6)</calculatedColumnFormula>
    </tableColumn>
    <tableColumn id="13" xr3:uid="{00000000-0010-0000-1C00-00000D000000}" name="Base payment amount transferred to Assuming LEA E" dataDxfId="433" dataCellStyle="Currency">
      <calculatedColumnFormula>IF(B6="",0,Q6*J6)</calculatedColumnFormula>
    </tableColumn>
    <tableColumn id="23" xr3:uid="{00000000-0010-0000-1C00-000017000000}" name="Base payment amount transferred to Assuming LEA F" dataDxfId="432" dataCellStyle="Currency">
      <calculatedColumnFormula>IF(B6="",0,Q6*K6)</calculatedColumnFormula>
    </tableColumn>
    <tableColumn id="24" xr3:uid="{00000000-0010-0000-1C00-000018000000}" name="Base payment amount transferred to Assuming LEA G" dataDxfId="431" dataCellStyle="Currency">
      <calculatedColumnFormula>IF(B6="",0,Q6*L6)</calculatedColumnFormula>
    </tableColumn>
    <tableColumn id="25" xr3:uid="{00000000-0010-0000-1C00-000019000000}" name="Base payment amount transferred to Assuming LEA H" dataDxfId="430" dataCellStyle="Currency">
      <calculatedColumnFormula>IF(B6="",0,Q6*M6)</calculatedColumnFormula>
    </tableColumn>
    <tableColumn id="26" xr3:uid="{00000000-0010-0000-1C00-00001A000000}" name="Base payment amount transferred to Assuming LEA I" dataDxfId="429" dataCellStyle="Currency">
      <calculatedColumnFormula>IF(B6="",0,Q6*N6)</calculatedColumnFormula>
    </tableColumn>
    <tableColumn id="27" xr3:uid="{00000000-0010-0000-1C00-00001B000000}" name="Base payment amount transferred to Assuming LEA J" dataDxfId="428" dataCellStyle="Currency">
      <calculatedColumnFormula>IF(B6="",0,Q6*O6)</calculatedColumnFormula>
    </tableColumn>
    <tableColumn id="4" xr3:uid="{00000000-0010-0000-1C00-000004000000}" name="Adjusted Base Payment" dataDxfId="427"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3 Transferring LEAs" altTextSummary="Table for data entry and calculations for Transferring LEAs in Circumstance 13."/>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BPA2" displayName="TableBPA2" ref="A5:Y1506" totalsRowShown="0" headerRowDxfId="1169" dataDxfId="1168">
  <tableColumns count="25">
    <tableColumn id="1" xr3:uid="{00000000-0010-0000-0200-000001000000}" name="LEA Name" dataDxfId="1167">
      <calculatedColumnFormula>CONCATENATE("LEA ",ROW(#REF!))</calculatedColumnFormula>
    </tableColumn>
    <tableColumn id="2" xr3:uid="{00000000-0010-0000-0200-000002000000}" name="LEA ID" dataDxfId="1166">
      <calculatedColumnFormula>IF('LEA Information'!B15="","",'LEA Information'!B15)</calculatedColumnFormula>
    </tableColumn>
    <tableColumn id="4" xr3:uid="{00000000-0010-0000-0200-000004000000}" name="Child Count" dataDxfId="1165">
      <calculatedColumnFormula>IF('LEA Information'!C15="","",'LEA Information'!C15)</calculatedColumnFormula>
    </tableColumn>
    <tableColumn id="3" xr3:uid="{00000000-0010-0000-0200-000003000000}" name="Starting Base Payment" dataDxfId="1164" dataCellStyle="Currency">
      <calculatedColumnFormula>1000+ROW(#REF!)</calculatedColumnFormula>
    </tableColumn>
    <tableColumn id="25" xr3:uid="{00000000-0010-0000-0200-000019000000}" name="Ending Base Payment" dataDxfId="1163" dataCellStyle="Currency"/>
    <tableColumn id="5" xr3:uid="{00000000-0010-0000-0200-000005000000}" name="Base Payment After Circumstance 1" dataDxfId="1162" dataCellStyle="Currency">
      <calculatedColumnFormula>_xlfn.IFNA(VLOOKUP($A6,'Circumstance 1'!$B$6:$AB$15,16,FALSE),_xlfn.IFNA(VLOOKUP(A6,'Circumstance 1'!$B$18:$AB$28,16,FALSE),TableBPA2[[#This Row],[Starting Base Payment]]))</calculatedColumnFormula>
    </tableColumn>
    <tableColumn id="6" xr3:uid="{00000000-0010-0000-0200-000006000000}" name="Base Payment After Circumstance 2" dataDxfId="1161"/>
    <tableColumn id="7" xr3:uid="{00000000-0010-0000-0200-000007000000}" name="Base Payment After Circumstance 3" dataDxfId="1160"/>
    <tableColumn id="8" xr3:uid="{00000000-0010-0000-0200-000008000000}" name="Base Payment After Circumstance 4" dataDxfId="1159"/>
    <tableColumn id="9" xr3:uid="{00000000-0010-0000-0200-000009000000}" name="Base Payment After Circumstance 5" dataDxfId="1158"/>
    <tableColumn id="10" xr3:uid="{00000000-0010-0000-0200-00000A000000}" name="Base Payment After Circumstance 6" dataDxfId="1157"/>
    <tableColumn id="11" xr3:uid="{00000000-0010-0000-0200-00000B000000}" name="Base Payment After Circumstance 7" dataDxfId="1156"/>
    <tableColumn id="12" xr3:uid="{00000000-0010-0000-0200-00000C000000}" name="Base Payment After Circumstance 8" dataDxfId="1155"/>
    <tableColumn id="13" xr3:uid="{00000000-0010-0000-0200-00000D000000}" name="Base Payment After Circumstance 9" dataDxfId="1154"/>
    <tableColumn id="14" xr3:uid="{00000000-0010-0000-0200-00000E000000}" name="Base Payment After Circumstance 10" dataDxfId="1153"/>
    <tableColumn id="15" xr3:uid="{00000000-0010-0000-0200-00000F000000}" name="Base Payment After Circumstance 11" dataDxfId="1152"/>
    <tableColumn id="16" xr3:uid="{00000000-0010-0000-0200-000010000000}" name="Base Payment After Circumstance 12" dataDxfId="1151"/>
    <tableColumn id="17" xr3:uid="{00000000-0010-0000-0200-000011000000}" name="Base Payment After Circumstance 13" dataDxfId="1150"/>
    <tableColumn id="18" xr3:uid="{00000000-0010-0000-0200-000012000000}" name="Base Payment After Circumstance 14" dataDxfId="1149"/>
    <tableColumn id="19" xr3:uid="{00000000-0010-0000-0200-000013000000}" name="Base Payment After Circumstance 15" dataDxfId="1148"/>
    <tableColumn id="20" xr3:uid="{00000000-0010-0000-0200-000014000000}" name="Base Payment After Circumstance 16" dataDxfId="1147"/>
    <tableColumn id="21" xr3:uid="{00000000-0010-0000-0200-000015000000}" name="Base Payment After Circumstance 17" dataDxfId="1146"/>
    <tableColumn id="22" xr3:uid="{00000000-0010-0000-0200-000016000000}" name="Base Payment After Circumstance 18" dataDxfId="1145"/>
    <tableColumn id="23" xr3:uid="{00000000-0010-0000-0200-000017000000}" name="Base Payment After Circumstance 19" dataDxfId="1144"/>
    <tableColumn id="24" xr3:uid="{00000000-0010-0000-0200-000018000000}" name="Base Payment After Circumstance 20" dataDxfId="1143"/>
  </tableColumns>
  <tableStyleInfo name="TableStyleLight18" showFirstColumn="0" showLastColumn="0" showRowStripes="0" showColumnStripes="0"/>
  <extLst>
    <ext xmlns:x14="http://schemas.microsoft.com/office/spreadsheetml/2009/9/main" uri="{504A1905-F514-4f6f-8877-14C23A59335A}">
      <x14:table altText="Updated base payments" altTextSummary="Calculated table showing updated base payments after data are entered on Circumstance tabs."/>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D000000}" name="TableCirc13A" displayName="TableCirc13A" ref="A18:AB28" totalsRowShown="0">
  <tableColumns count="28">
    <tableColumn id="5" xr3:uid="{00000000-0010-0000-1D00-000005000000}" name="Assuming LEA Letter" dataDxfId="426" dataCellStyle="Comma"/>
    <tableColumn id="1" xr3:uid="{00000000-0010-0000-1D00-000001000000}" name="Assuming LEA Name" dataDxfId="425"/>
    <tableColumn id="24" xr3:uid="{00000000-0010-0000-1D00-000018000000}" name="LEA ID" dataDxfId="424" dataCellStyle="Comma">
      <calculatedColumnFormula>IF(B19="","",(VLOOKUP(B19,TableBPA2[],2,FALSE)))</calculatedColumnFormula>
    </tableColumn>
    <tableColumn id="29" xr3:uid="{00000000-0010-0000-1D00-00001D000000}" name="Child Count" dataDxfId="423" dataCellStyle="Comma">
      <calculatedColumnFormula>IF(B19="","",(VLOOKUP(B19,TableBPA2[],3,FALSE)))</calculatedColumnFormula>
    </tableColumn>
    <tableColumn id="2" xr3:uid="{00000000-0010-0000-1D00-000002000000}" name="Base Payment" dataDxfId="422" dataCellStyle="Currency">
      <calculatedColumnFormula>IF(B19="","",(VLOOKUP(B19,TableBPA2[],17,FALSE)))</calculatedColumnFormula>
    </tableColumn>
    <tableColumn id="8" xr3:uid="{00000000-0010-0000-1D00-000008000000}" name="Count of children assumed from Transferring LEA A" dataDxfId="421"/>
    <tableColumn id="9" xr3:uid="{00000000-0010-0000-1D00-000009000000}" name="Count of children assumed from Transferring LEA B" dataDxfId="420"/>
    <tableColumn id="10" xr3:uid="{00000000-0010-0000-1D00-00000A000000}" name="Count of children assumed from Transferring LEA C" dataDxfId="419"/>
    <tableColumn id="6" xr3:uid="{00000000-0010-0000-1D00-000006000000}" name="Count of children assumed from Transferring LEA D" dataDxfId="418"/>
    <tableColumn id="7" xr3:uid="{00000000-0010-0000-1D00-000007000000}" name="Count of children assumed from Transferring LEA E" dataDxfId="417"/>
    <tableColumn id="3" xr3:uid="{00000000-0010-0000-1D00-000003000000}" name="Count of children assumed from Transferring LEA F" dataDxfId="416"/>
    <tableColumn id="13" xr3:uid="{00000000-0010-0000-1D00-00000D000000}" name="Count of children assumed from Transferring LEA G" dataDxfId="415"/>
    <tableColumn id="20" xr3:uid="{00000000-0010-0000-1D00-000014000000}" name="Count of children assumed from Transferring LEA H" dataDxfId="414"/>
    <tableColumn id="21" xr3:uid="{00000000-0010-0000-1D00-000015000000}" name="Count of children assumed from Transferring LEA I" dataDxfId="413"/>
    <tableColumn id="22" xr3:uid="{00000000-0010-0000-1D00-000016000000}" name="Count of children assumed from Transferring LEA J" dataDxfId="412"/>
    <tableColumn id="11" xr3:uid="{00000000-0010-0000-1D00-00000B000000}" name="Total number of children assumed" dataDxfId="411" dataCellStyle="Comma">
      <calculatedColumnFormula>SUM(F19:O19)</calculatedColumnFormula>
    </tableColumn>
    <tableColumn id="19" xr3:uid="{00000000-0010-0000-1D00-000013000000}" name="This column intentionally left blank." dataDxfId="410" dataCellStyle="Comma"/>
    <tableColumn id="18" xr3:uid="{00000000-0010-0000-1D00-000012000000}" name="Base payment amount assumed from Transferring LEA A" dataDxfId="409" dataCellStyle="Comma"/>
    <tableColumn id="17" xr3:uid="{00000000-0010-0000-1D00-000011000000}" name="Base payment amount assumed from Transferring LEA B" dataDxfId="408" dataCellStyle="Currency"/>
    <tableColumn id="16" xr3:uid="{00000000-0010-0000-1D00-000010000000}" name="Base payment amount assumed from Transferring LEA C" dataDxfId="407" dataCellStyle="Currency"/>
    <tableColumn id="15" xr3:uid="{00000000-0010-0000-1D00-00000F000000}" name="Base payment amount assumed from Transferring LEA D" dataDxfId="406" dataCellStyle="Currency"/>
    <tableColumn id="14" xr3:uid="{00000000-0010-0000-1D00-00000E000000}" name="Base payment amount assumed from Transferring LEA E" dataDxfId="405" dataCellStyle="Currency"/>
    <tableColumn id="23" xr3:uid="{00000000-0010-0000-1D00-000017000000}" name="Base payment amount assumed from Transferring LEA F" dataDxfId="404" dataCellStyle="Currency"/>
    <tableColumn id="25" xr3:uid="{00000000-0010-0000-1D00-000019000000}" name="Base payment amount assumed from Transferring LEA G" dataDxfId="403" dataCellStyle="Currency"/>
    <tableColumn id="26" xr3:uid="{00000000-0010-0000-1D00-00001A000000}" name="Base payment amount assumed from Transferring LEA H" dataDxfId="402" dataCellStyle="Currency"/>
    <tableColumn id="27" xr3:uid="{00000000-0010-0000-1D00-00001B000000}" name="Base payment amount assumed from Transferring LEA I" dataDxfId="401" dataCellStyle="Currency"/>
    <tableColumn id="28" xr3:uid="{00000000-0010-0000-1D00-00001C000000}" name="Base payment amount assumed from Transferring LEA J" dataDxfId="400" dataCellStyle="Currency"/>
    <tableColumn id="4" xr3:uid="{00000000-0010-0000-1D00-000004000000}" name="Adjusted Base Payment" dataDxfId="399">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3 Assuming LEAs" altTextSummary="Table for data entry and calculations for Assuming LEAs in Circumstance 13."/>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E000000}" name="TableCirc14T" displayName="TableCirc14T" ref="A5:AB15" totalsRowShown="0" headerRowDxfId="398">
  <tableColumns count="28">
    <tableColumn id="9" xr3:uid="{00000000-0010-0000-1E00-000009000000}" name="Transferring LEA Letter" dataDxfId="397" dataCellStyle="Comma"/>
    <tableColumn id="1" xr3:uid="{00000000-0010-0000-1E00-000001000000}" name="Transferring LEA Name" dataDxfId="396"/>
    <tableColumn id="28" xr3:uid="{00000000-0010-0000-1E00-00001C000000}" name="LEA ID" dataDxfId="395" dataCellStyle="Comma">
      <calculatedColumnFormula>IF(B6="","",(VLOOKUP(B6,TableBPA2[],2,FALSE)))</calculatedColumnFormula>
    </tableColumn>
    <tableColumn id="29" xr3:uid="{00000000-0010-0000-1E00-00001D000000}" name="Child Count" dataDxfId="394" dataCellStyle="Comma">
      <calculatedColumnFormula>IF(B6="","",(VLOOKUP(B6,TableBPA2[],3,FALSE)))</calculatedColumnFormula>
    </tableColumn>
    <tableColumn id="2" xr3:uid="{00000000-0010-0000-1E00-000002000000}" name="Base Payment" dataDxfId="393" dataCellStyle="Currency">
      <calculatedColumnFormula>IF(B6="","",(VLOOKUP(B6,TableBPA2[],16,FALSE)))</calculatedColumnFormula>
    </tableColumn>
    <tableColumn id="3" xr3:uid="{00000000-0010-0000-1E00-000003000000}" name="Count of children transferred to Assuming LEA A" dataDxfId="392"/>
    <tableColumn id="8" xr3:uid="{00000000-0010-0000-1E00-000008000000}" name="Count of children transferred to Assuming LEA B" dataDxfId="391" dataCellStyle="Comma"/>
    <tableColumn id="7" xr3:uid="{00000000-0010-0000-1E00-000007000000}" name="Count of children transferred to Assuming LEA C" dataDxfId="390" dataCellStyle="Comma"/>
    <tableColumn id="6" xr3:uid="{00000000-0010-0000-1E00-000006000000}" name="Count of children transferred to Assuming LEA D" dataDxfId="389" dataCellStyle="Comma"/>
    <tableColumn id="5" xr3:uid="{00000000-0010-0000-1E00-000005000000}" name="Count of children transferred to Assuming LEA E" dataDxfId="388" dataCellStyle="Comma"/>
    <tableColumn id="18" xr3:uid="{00000000-0010-0000-1E00-000012000000}" name="Count of children transferred to Assuming LEA F" dataDxfId="387" dataCellStyle="Comma"/>
    <tableColumn id="19" xr3:uid="{00000000-0010-0000-1E00-000013000000}" name="Count of children transferred to Assuming LEA G" dataDxfId="386" dataCellStyle="Comma"/>
    <tableColumn id="20" xr3:uid="{00000000-0010-0000-1E00-000014000000}" name="Count of children transferred to Assuming LEA H" dataDxfId="385" dataCellStyle="Comma"/>
    <tableColumn id="21" xr3:uid="{00000000-0010-0000-1E00-000015000000}" name="Count of children transferred to Assuming LEA I" dataDxfId="384" dataCellStyle="Comma"/>
    <tableColumn id="22" xr3:uid="{00000000-0010-0000-1E00-000016000000}" name="Count of children transferred to Assuming LEA J" dataDxfId="383" dataCellStyle="Comma"/>
    <tableColumn id="10" xr3:uid="{00000000-0010-0000-1E00-00000A000000}" name="Total number of children transferred" dataDxfId="382" dataCellStyle="Comma">
      <calculatedColumnFormula>SUM(F6:O6)</calculatedColumnFormula>
    </tableColumn>
    <tableColumn id="11" xr3:uid="{00000000-0010-0000-1E00-00000B000000}" name="Base payment per child" dataDxfId="381" dataCellStyle="Currency">
      <calculatedColumnFormula>IF(B6="","",E6/(D6+P6))</calculatedColumnFormula>
    </tableColumn>
    <tableColumn id="17" xr3:uid="{00000000-0010-0000-1E00-000011000000}" name="Base payment amount transferred to Assuming LEA A" dataDxfId="380" dataCellStyle="Currency">
      <calculatedColumnFormula>IF(B6="",0,Q6*F6)</calculatedColumnFormula>
    </tableColumn>
    <tableColumn id="16" xr3:uid="{00000000-0010-0000-1E00-000010000000}" name="Base payment amount transferred to Assuming LEA B" dataDxfId="379" dataCellStyle="Currency">
      <calculatedColumnFormula>IF(B6="",0,Q6*G6)</calculatedColumnFormula>
    </tableColumn>
    <tableColumn id="15" xr3:uid="{00000000-0010-0000-1E00-00000F000000}" name="Base payment amount transferred to Assuming LEA C" dataDxfId="378" dataCellStyle="Currency">
      <calculatedColumnFormula>IF(B6="",0,Q6*H6)</calculatedColumnFormula>
    </tableColumn>
    <tableColumn id="14" xr3:uid="{00000000-0010-0000-1E00-00000E000000}" name="Base payment amount transferred to Assuming LEA D" dataDxfId="377" dataCellStyle="Currency">
      <calculatedColumnFormula>IF(B6="",0,Q6*I6)</calculatedColumnFormula>
    </tableColumn>
    <tableColumn id="13" xr3:uid="{00000000-0010-0000-1E00-00000D000000}" name="Base payment amount transferred to Assuming LEA E" dataDxfId="376" dataCellStyle="Currency">
      <calculatedColumnFormula>IF(B6="",0,Q6*J6)</calculatedColumnFormula>
    </tableColumn>
    <tableColumn id="23" xr3:uid="{00000000-0010-0000-1E00-000017000000}" name="Base payment amount transferred to Assuming LEA F" dataDxfId="375" dataCellStyle="Currency">
      <calculatedColumnFormula>IF(B6="",0,Q6*K6)</calculatedColumnFormula>
    </tableColumn>
    <tableColumn id="24" xr3:uid="{00000000-0010-0000-1E00-000018000000}" name="Base payment amount transferred to Assuming LEA G" dataDxfId="374" dataCellStyle="Currency">
      <calculatedColumnFormula>IF(B6="",0,Q6*L6)</calculatedColumnFormula>
    </tableColumn>
    <tableColumn id="25" xr3:uid="{00000000-0010-0000-1E00-000019000000}" name="Base payment amount transferred to Assuming LEA H" dataDxfId="373" dataCellStyle="Currency">
      <calculatedColumnFormula>IF(B6="",0,Q6*M6)</calculatedColumnFormula>
    </tableColumn>
    <tableColumn id="26" xr3:uid="{00000000-0010-0000-1E00-00001A000000}" name="Base payment amount transferred to Assuming LEA I" dataDxfId="372" dataCellStyle="Currency">
      <calculatedColumnFormula>IF(B6="",0,Q6*N6)</calculatedColumnFormula>
    </tableColumn>
    <tableColumn id="27" xr3:uid="{00000000-0010-0000-1E00-00001B000000}" name="Base payment amount transferred to Assuming LEA J" dataDxfId="371" dataCellStyle="Currency">
      <calculatedColumnFormula>IF(B6="",0,Q6*O6)</calculatedColumnFormula>
    </tableColumn>
    <tableColumn id="4" xr3:uid="{00000000-0010-0000-1E00-000004000000}" name="Adjusted Base Payment" dataDxfId="370"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4 Transferring LEAs" altTextSummary="Table for data entry and calculations for Transferring LEAs in Circumstance 14."/>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F000000}" name="TableCirc14A" displayName="TableCirc14A" ref="A18:AB28" totalsRowShown="0">
  <tableColumns count="28">
    <tableColumn id="5" xr3:uid="{00000000-0010-0000-1F00-000005000000}" name="Assuming LEA Letter" dataDxfId="369" dataCellStyle="Comma"/>
    <tableColumn id="1" xr3:uid="{00000000-0010-0000-1F00-000001000000}" name="Assuming LEA Name" dataDxfId="368"/>
    <tableColumn id="24" xr3:uid="{00000000-0010-0000-1F00-000018000000}" name="LEA ID" dataDxfId="367" dataCellStyle="Comma">
      <calculatedColumnFormula>IF(B19="","",(VLOOKUP(B19,TableBPA2[],2,FALSE)))</calculatedColumnFormula>
    </tableColumn>
    <tableColumn id="29" xr3:uid="{00000000-0010-0000-1F00-00001D000000}" name="Child Count" dataDxfId="366" dataCellStyle="Comma">
      <calculatedColumnFormula>IF(B19="","",(VLOOKUP(B19,TableBPA2[],3,FALSE)))</calculatedColumnFormula>
    </tableColumn>
    <tableColumn id="2" xr3:uid="{00000000-0010-0000-1F00-000002000000}" name="Base Payment" dataDxfId="365" dataCellStyle="Currency">
      <calculatedColumnFormula>IF(B19="","",(VLOOKUP(B19,TableBPA2[],18,FALSE)))</calculatedColumnFormula>
    </tableColumn>
    <tableColumn id="8" xr3:uid="{00000000-0010-0000-1F00-000008000000}" name="Count of children assumed from Transferring LEA A" dataDxfId="364"/>
    <tableColumn id="9" xr3:uid="{00000000-0010-0000-1F00-000009000000}" name="Count of children assumed from Transferring LEA B" dataDxfId="363"/>
    <tableColumn id="10" xr3:uid="{00000000-0010-0000-1F00-00000A000000}" name="Count of children assumed from Transferring LEA C" dataDxfId="362"/>
    <tableColumn id="6" xr3:uid="{00000000-0010-0000-1F00-000006000000}" name="Count of children assumed from Transferring LEA D" dataDxfId="361"/>
    <tableColumn id="7" xr3:uid="{00000000-0010-0000-1F00-000007000000}" name="Count of children assumed from Transferring LEA E" dataDxfId="360"/>
    <tableColumn id="3" xr3:uid="{00000000-0010-0000-1F00-000003000000}" name="Count of children assumed from Transferring LEA F" dataDxfId="359"/>
    <tableColumn id="13" xr3:uid="{00000000-0010-0000-1F00-00000D000000}" name="Count of children assumed from Transferring LEA G" dataDxfId="358"/>
    <tableColumn id="20" xr3:uid="{00000000-0010-0000-1F00-000014000000}" name="Count of children assumed from Transferring LEA H" dataDxfId="357"/>
    <tableColumn id="21" xr3:uid="{00000000-0010-0000-1F00-000015000000}" name="Count of children assumed from Transferring LEA I" dataDxfId="356"/>
    <tableColumn id="22" xr3:uid="{00000000-0010-0000-1F00-000016000000}" name="Count of children assumed from Transferring LEA J" dataDxfId="355"/>
    <tableColumn id="11" xr3:uid="{00000000-0010-0000-1F00-00000B000000}" name="Total number of children assumed" dataDxfId="354" dataCellStyle="Comma">
      <calculatedColumnFormula>SUM(F19:O19)</calculatedColumnFormula>
    </tableColumn>
    <tableColumn id="19" xr3:uid="{00000000-0010-0000-1F00-000013000000}" name="This column intentionally left blank." dataDxfId="353" dataCellStyle="Comma"/>
    <tableColumn id="18" xr3:uid="{00000000-0010-0000-1F00-000012000000}" name="Base payment amount assumed from Transferring LEA A" dataDxfId="352" dataCellStyle="Comma"/>
    <tableColumn id="17" xr3:uid="{00000000-0010-0000-1F00-000011000000}" name="Base payment amount assumed from Transferring LEA B" dataDxfId="351" dataCellStyle="Currency"/>
    <tableColumn id="16" xr3:uid="{00000000-0010-0000-1F00-000010000000}" name="Base payment amount assumed from Transferring LEA C" dataDxfId="350" dataCellStyle="Currency"/>
    <tableColumn id="15" xr3:uid="{00000000-0010-0000-1F00-00000F000000}" name="Base payment amount assumed from Transferring LEA D" dataDxfId="349" dataCellStyle="Currency"/>
    <tableColumn id="14" xr3:uid="{00000000-0010-0000-1F00-00000E000000}" name="Base payment amount assumed from Transferring LEA E" dataDxfId="348" dataCellStyle="Currency"/>
    <tableColumn id="23" xr3:uid="{00000000-0010-0000-1F00-000017000000}" name="Base payment amount assumed from Transferring LEA F" dataDxfId="347" dataCellStyle="Currency"/>
    <tableColumn id="25" xr3:uid="{00000000-0010-0000-1F00-000019000000}" name="Base payment amount assumed from Transferring LEA G" dataDxfId="346" dataCellStyle="Currency"/>
    <tableColumn id="26" xr3:uid="{00000000-0010-0000-1F00-00001A000000}" name="Base payment amount assumed from Transferring LEA H" dataDxfId="345" dataCellStyle="Currency"/>
    <tableColumn id="27" xr3:uid="{00000000-0010-0000-1F00-00001B000000}" name="Base payment amount assumed from Transferring LEA I" dataDxfId="344" dataCellStyle="Currency"/>
    <tableColumn id="28" xr3:uid="{00000000-0010-0000-1F00-00001C000000}" name="Base payment amount assumed from Transferring LEA J" dataDxfId="343" dataCellStyle="Currency"/>
    <tableColumn id="4" xr3:uid="{00000000-0010-0000-1F00-000004000000}" name="Adjusted Base Payment" dataDxfId="342">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4 Assuming LEAs" altTextSummary="Table for data entry and calculations for Assuming LEAs in Circumstance 14."/>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0000000}" name="TableCirc15T" displayName="TableCirc15T" ref="A5:AB15" totalsRowShown="0" headerRowDxfId="341">
  <tableColumns count="28">
    <tableColumn id="9" xr3:uid="{00000000-0010-0000-2000-000009000000}" name="Transferring LEA Letter" dataDxfId="340" dataCellStyle="Comma"/>
    <tableColumn id="1" xr3:uid="{00000000-0010-0000-2000-000001000000}" name="Transferring LEA Name" dataDxfId="339"/>
    <tableColumn id="28" xr3:uid="{00000000-0010-0000-2000-00001C000000}" name="LEA ID" dataDxfId="338" dataCellStyle="Comma">
      <calculatedColumnFormula>IF(B6="","",(VLOOKUP(B6,TableBPA2[],2,FALSE)))</calculatedColumnFormula>
    </tableColumn>
    <tableColumn id="29" xr3:uid="{00000000-0010-0000-2000-00001D000000}" name="Child Count" dataDxfId="337" dataCellStyle="Comma">
      <calculatedColumnFormula>IF(B6="","",(VLOOKUP(B6,TableBPA2[],3,FALSE)))</calculatedColumnFormula>
    </tableColumn>
    <tableColumn id="2" xr3:uid="{00000000-0010-0000-2000-000002000000}" name="Base Payment" dataDxfId="336" dataCellStyle="Currency">
      <calculatedColumnFormula>IF(B6="","",(VLOOKUP(B6,TableBPA2[],19,FALSE)))</calculatedColumnFormula>
    </tableColumn>
    <tableColumn id="3" xr3:uid="{00000000-0010-0000-2000-000003000000}" name="Count of children transferred to Assuming LEA A" dataDxfId="335"/>
    <tableColumn id="8" xr3:uid="{00000000-0010-0000-2000-000008000000}" name="Count of children transferred to Assuming LEA B" dataDxfId="334" dataCellStyle="Comma"/>
    <tableColumn id="7" xr3:uid="{00000000-0010-0000-2000-000007000000}" name="Count of children transferred to Assuming LEA C" dataDxfId="333" dataCellStyle="Comma"/>
    <tableColumn id="6" xr3:uid="{00000000-0010-0000-2000-000006000000}" name="Count of children transferred to Assuming LEA D" dataDxfId="332" dataCellStyle="Comma"/>
    <tableColumn id="5" xr3:uid="{00000000-0010-0000-2000-000005000000}" name="Count of children transferred to Assuming LEA E" dataDxfId="331" dataCellStyle="Comma"/>
    <tableColumn id="18" xr3:uid="{00000000-0010-0000-2000-000012000000}" name="Count of children transferred to Assuming LEA F" dataDxfId="330" dataCellStyle="Comma"/>
    <tableColumn id="19" xr3:uid="{00000000-0010-0000-2000-000013000000}" name="Count of children transferred to Assuming LEA G" dataDxfId="329" dataCellStyle="Comma"/>
    <tableColumn id="20" xr3:uid="{00000000-0010-0000-2000-000014000000}" name="Count of children transferred to Assuming LEA H" dataDxfId="328" dataCellStyle="Comma"/>
    <tableColumn id="21" xr3:uid="{00000000-0010-0000-2000-000015000000}" name="Count of children transferred to Assuming LEA I" dataDxfId="327" dataCellStyle="Comma"/>
    <tableColumn id="22" xr3:uid="{00000000-0010-0000-2000-000016000000}" name="Count of children transferred to Assuming LEA J" dataDxfId="326" dataCellStyle="Comma"/>
    <tableColumn id="10" xr3:uid="{00000000-0010-0000-2000-00000A000000}" name="Total number of children transferred" dataDxfId="325" dataCellStyle="Comma">
      <calculatedColumnFormula>SUM(F6:O6)</calculatedColumnFormula>
    </tableColumn>
    <tableColumn id="11" xr3:uid="{00000000-0010-0000-2000-00000B000000}" name="Base payment per child" dataDxfId="324" dataCellStyle="Currency">
      <calculatedColumnFormula>IF(B6="","",E6/(D6+P6))</calculatedColumnFormula>
    </tableColumn>
    <tableColumn id="17" xr3:uid="{00000000-0010-0000-2000-000011000000}" name="Base payment amount transferred to Assuming LEA A" dataDxfId="323" dataCellStyle="Currency">
      <calculatedColumnFormula>IF(B6="",0,Q6*F6)</calculatedColumnFormula>
    </tableColumn>
    <tableColumn id="16" xr3:uid="{00000000-0010-0000-2000-000010000000}" name="Base payment amount transferred to Assuming LEA B" dataDxfId="322" dataCellStyle="Currency">
      <calculatedColumnFormula>IF(B6="",0,Q6*G6)</calculatedColumnFormula>
    </tableColumn>
    <tableColumn id="15" xr3:uid="{00000000-0010-0000-2000-00000F000000}" name="Base payment amount transferred to Assuming LEA C" dataDxfId="321" dataCellStyle="Currency">
      <calculatedColumnFormula>IF(B6="",0,Q6*H6)</calculatedColumnFormula>
    </tableColumn>
    <tableColumn id="14" xr3:uid="{00000000-0010-0000-2000-00000E000000}" name="Base payment amount transferred to Assuming LEA D" dataDxfId="320" dataCellStyle="Currency">
      <calculatedColumnFormula>IF(B6="",0,Q6*I6)</calculatedColumnFormula>
    </tableColumn>
    <tableColumn id="13" xr3:uid="{00000000-0010-0000-2000-00000D000000}" name="Base payment amount transferred to Assuming LEA E" dataDxfId="319" dataCellStyle="Currency">
      <calculatedColumnFormula>IF(B6="",0,Q6*J6)</calculatedColumnFormula>
    </tableColumn>
    <tableColumn id="23" xr3:uid="{00000000-0010-0000-2000-000017000000}" name="Base payment amount transferred to Assuming LEA F" dataDxfId="318" dataCellStyle="Currency">
      <calculatedColumnFormula>IF(B6="",0,Q6*K6)</calculatedColumnFormula>
    </tableColumn>
    <tableColumn id="24" xr3:uid="{00000000-0010-0000-2000-000018000000}" name="Base payment amount transferred to Assuming LEA G" dataDxfId="317" dataCellStyle="Currency">
      <calculatedColumnFormula>IF(B6="",0,Q6*L6)</calculatedColumnFormula>
    </tableColumn>
    <tableColumn id="25" xr3:uid="{00000000-0010-0000-2000-000019000000}" name="Base payment amount transferred to Assuming LEA H" dataDxfId="316" dataCellStyle="Currency">
      <calculatedColumnFormula>IF(B6="",0,Q6*M6)</calculatedColumnFormula>
    </tableColumn>
    <tableColumn id="26" xr3:uid="{00000000-0010-0000-2000-00001A000000}" name="Base payment amount transferred to Assuming LEA I" dataDxfId="315" dataCellStyle="Currency">
      <calculatedColumnFormula>IF(B6="",0,Q6*N6)</calculatedColumnFormula>
    </tableColumn>
    <tableColumn id="27" xr3:uid="{00000000-0010-0000-2000-00001B000000}" name="Base payment amount transferred to Assuming LEA J" dataDxfId="314" dataCellStyle="Currency">
      <calculatedColumnFormula>IF(B6="",0,Q6*O6)</calculatedColumnFormula>
    </tableColumn>
    <tableColumn id="4" xr3:uid="{00000000-0010-0000-2000-000004000000}" name="Adjusted Base Payment" dataDxfId="313"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5 Transferring LEAs" altTextSummary="Table for data entry and calculations for Transferring LEAs in Circumstance 15."/>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1000000}" name="TableCirc15A" displayName="TableCirc15A" ref="A18:AB28" totalsRowShown="0">
  <tableColumns count="28">
    <tableColumn id="5" xr3:uid="{00000000-0010-0000-2100-000005000000}" name="Assuming LEA Letter" dataDxfId="312" dataCellStyle="Comma"/>
    <tableColumn id="1" xr3:uid="{00000000-0010-0000-2100-000001000000}" name="Assuming LEA Name" dataDxfId="311"/>
    <tableColumn id="24" xr3:uid="{00000000-0010-0000-2100-000018000000}" name="LEA ID" dataDxfId="310" dataCellStyle="Comma">
      <calculatedColumnFormula>IF(B19="","",(VLOOKUP(B19,TableBPA2[],2,FALSE)))</calculatedColumnFormula>
    </tableColumn>
    <tableColumn id="29" xr3:uid="{00000000-0010-0000-2100-00001D000000}" name="Child Count" dataDxfId="309" dataCellStyle="Comma">
      <calculatedColumnFormula>IF(B19="","",(VLOOKUP(B19,TableBPA2[],3,FALSE)))</calculatedColumnFormula>
    </tableColumn>
    <tableColumn id="2" xr3:uid="{00000000-0010-0000-2100-000002000000}" name="Base Payment" dataDxfId="308" dataCellStyle="Currency">
      <calculatedColumnFormula>IF(B19="","",(VLOOKUP(B19,TableBPA2[],19,FALSE)))</calculatedColumnFormula>
    </tableColumn>
    <tableColumn id="8" xr3:uid="{00000000-0010-0000-2100-000008000000}" name="Count of children assumed from Transferring LEA A" dataDxfId="307"/>
    <tableColumn id="9" xr3:uid="{00000000-0010-0000-2100-000009000000}" name="Count of children assumed from Transferring LEA B" dataDxfId="306"/>
    <tableColumn id="10" xr3:uid="{00000000-0010-0000-2100-00000A000000}" name="Count of children assumed from Transferring LEA C" dataDxfId="305"/>
    <tableColumn id="6" xr3:uid="{00000000-0010-0000-2100-000006000000}" name="Count of children assumed from Transferring LEA D" dataDxfId="304"/>
    <tableColumn id="7" xr3:uid="{00000000-0010-0000-2100-000007000000}" name="Count of children assumed from Transferring LEA E" dataDxfId="303"/>
    <tableColumn id="3" xr3:uid="{00000000-0010-0000-2100-000003000000}" name="Count of children assumed from Transferring LEA F" dataDxfId="302"/>
    <tableColumn id="13" xr3:uid="{00000000-0010-0000-2100-00000D000000}" name="Count of children assumed from Transferring LEA G" dataDxfId="301"/>
    <tableColumn id="20" xr3:uid="{00000000-0010-0000-2100-000014000000}" name="Count of children assumed from Transferring LEA H" dataDxfId="300"/>
    <tableColumn id="21" xr3:uid="{00000000-0010-0000-2100-000015000000}" name="Count of children assumed from Transferring LEA I" dataDxfId="299"/>
    <tableColumn id="22" xr3:uid="{00000000-0010-0000-2100-000016000000}" name="Count of children assumed from Transferring LEA J" dataDxfId="298"/>
    <tableColumn id="11" xr3:uid="{00000000-0010-0000-2100-00000B000000}" name="Total number of children assumed" dataDxfId="297" dataCellStyle="Comma">
      <calculatedColumnFormula>SUM(F19:O19)</calculatedColumnFormula>
    </tableColumn>
    <tableColumn id="19" xr3:uid="{00000000-0010-0000-2100-000013000000}" name="This column intentionally left blank." dataDxfId="296" dataCellStyle="Comma"/>
    <tableColumn id="18" xr3:uid="{00000000-0010-0000-2100-000012000000}" name="Base payment amount assumed from Transferring LEA A" dataDxfId="295" dataCellStyle="Comma"/>
    <tableColumn id="17" xr3:uid="{00000000-0010-0000-2100-000011000000}" name="Base payment amount assumed from Transferring LEA B" dataDxfId="294" dataCellStyle="Currency"/>
    <tableColumn id="16" xr3:uid="{00000000-0010-0000-2100-000010000000}" name="Base payment amount assumed from Transferring LEA C" dataDxfId="293" dataCellStyle="Currency"/>
    <tableColumn id="15" xr3:uid="{00000000-0010-0000-2100-00000F000000}" name="Base payment amount assumed from Transferring LEA D" dataDxfId="292" dataCellStyle="Currency"/>
    <tableColumn id="14" xr3:uid="{00000000-0010-0000-2100-00000E000000}" name="Base payment amount assumed from Transferring LEA E" dataDxfId="291" dataCellStyle="Currency"/>
    <tableColumn id="23" xr3:uid="{00000000-0010-0000-2100-000017000000}" name="Base payment amount assumed from Transferring LEA F" dataDxfId="290" dataCellStyle="Currency"/>
    <tableColumn id="25" xr3:uid="{00000000-0010-0000-2100-000019000000}" name="Base payment amount assumed from Transferring LEA G" dataDxfId="289" dataCellStyle="Currency"/>
    <tableColumn id="26" xr3:uid="{00000000-0010-0000-2100-00001A000000}" name="Base payment amount assumed from Transferring LEA H" dataDxfId="288" dataCellStyle="Currency"/>
    <tableColumn id="27" xr3:uid="{00000000-0010-0000-2100-00001B000000}" name="Base payment amount assumed from Transferring LEA I" dataDxfId="287" dataCellStyle="Currency"/>
    <tableColumn id="28" xr3:uid="{00000000-0010-0000-2100-00001C000000}" name="Base payment amount assumed from Transferring LEA J" dataDxfId="286" dataCellStyle="Currency"/>
    <tableColumn id="4" xr3:uid="{00000000-0010-0000-2100-000004000000}" name="Adjusted Base Payment" dataDxfId="285">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5 Assuming LEAs" altTextSummary="Table for data entry and calculations for Assuming LEAs in Circumstance 15."/>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2000000}" name="TableCirc16T" displayName="TableCirc16T" ref="A5:AB15" totalsRowShown="0" headerRowDxfId="284">
  <tableColumns count="28">
    <tableColumn id="9" xr3:uid="{00000000-0010-0000-2200-000009000000}" name="Transferring LEA Letter" dataDxfId="283" dataCellStyle="Comma"/>
    <tableColumn id="1" xr3:uid="{00000000-0010-0000-2200-000001000000}" name="Transferring LEA Name" dataDxfId="282"/>
    <tableColumn id="28" xr3:uid="{00000000-0010-0000-2200-00001C000000}" name="LEA ID" dataDxfId="281" dataCellStyle="Comma">
      <calculatedColumnFormula>IF(B6="","",(VLOOKUP(B6,TableBPA2[],2,FALSE)))</calculatedColumnFormula>
    </tableColumn>
    <tableColumn id="29" xr3:uid="{00000000-0010-0000-2200-00001D000000}" name="Child Count" dataDxfId="280" dataCellStyle="Comma">
      <calculatedColumnFormula>IF(B6="","",(VLOOKUP(B6,TableBPA2[],3,FALSE)))</calculatedColumnFormula>
    </tableColumn>
    <tableColumn id="2" xr3:uid="{00000000-0010-0000-2200-000002000000}" name="Base Payment" dataDxfId="279" dataCellStyle="Currency">
      <calculatedColumnFormula>IF(B6="","",(VLOOKUP(B6,TableBPA2[],18,FALSE)))</calculatedColumnFormula>
    </tableColumn>
    <tableColumn id="3" xr3:uid="{00000000-0010-0000-2200-000003000000}" name="Count of children transferred to Assuming LEA A" dataDxfId="278"/>
    <tableColumn id="8" xr3:uid="{00000000-0010-0000-2200-000008000000}" name="Count of children transferred to Assuming LEA B" dataDxfId="277" dataCellStyle="Comma"/>
    <tableColumn id="7" xr3:uid="{00000000-0010-0000-2200-000007000000}" name="Count of children transferred to Assuming LEA C" dataDxfId="276" dataCellStyle="Comma"/>
    <tableColumn id="6" xr3:uid="{00000000-0010-0000-2200-000006000000}" name="Count of children transferred to Assuming LEA D" dataDxfId="275" dataCellStyle="Comma"/>
    <tableColumn id="5" xr3:uid="{00000000-0010-0000-2200-000005000000}" name="Count of children transferred to Assuming LEA E" dataDxfId="274" dataCellStyle="Comma"/>
    <tableColumn id="18" xr3:uid="{00000000-0010-0000-2200-000012000000}" name="Count of children transferred to Assuming LEA F" dataDxfId="273" dataCellStyle="Comma"/>
    <tableColumn id="19" xr3:uid="{00000000-0010-0000-2200-000013000000}" name="Count of children transferred to Assuming LEA G" dataDxfId="272" dataCellStyle="Comma"/>
    <tableColumn id="20" xr3:uid="{00000000-0010-0000-2200-000014000000}" name="Count of children transferred to Assuming LEA H" dataDxfId="271" dataCellStyle="Comma"/>
    <tableColumn id="21" xr3:uid="{00000000-0010-0000-2200-000015000000}" name="Count of children transferred to Assuming LEA I" dataDxfId="270" dataCellStyle="Comma"/>
    <tableColumn id="22" xr3:uid="{00000000-0010-0000-2200-000016000000}" name="Count of children transferred to Assuming LEA J" dataDxfId="269" dataCellStyle="Comma"/>
    <tableColumn id="10" xr3:uid="{00000000-0010-0000-2200-00000A000000}" name="Total number of children transferred" dataDxfId="268" dataCellStyle="Comma">
      <calculatedColumnFormula>SUM(F6:O6)</calculatedColumnFormula>
    </tableColumn>
    <tableColumn id="11" xr3:uid="{00000000-0010-0000-2200-00000B000000}" name="Base payment per child" dataDxfId="267" dataCellStyle="Currency">
      <calculatedColumnFormula>IF(B6="","",E6/(D6+P6))</calculatedColumnFormula>
    </tableColumn>
    <tableColumn id="17" xr3:uid="{00000000-0010-0000-2200-000011000000}" name="Base payment amount transferred to Assuming LEA A" dataDxfId="266" dataCellStyle="Currency">
      <calculatedColumnFormula>IF(B6="",0,Q6*F6)</calculatedColumnFormula>
    </tableColumn>
    <tableColumn id="16" xr3:uid="{00000000-0010-0000-2200-000010000000}" name="Base payment amount transferred to Assuming LEA B" dataDxfId="265" dataCellStyle="Currency">
      <calculatedColumnFormula>IF(B6="",0,Q6*G6)</calculatedColumnFormula>
    </tableColumn>
    <tableColumn id="15" xr3:uid="{00000000-0010-0000-2200-00000F000000}" name="Base payment amount transferred to Assuming LEA C" dataDxfId="264" dataCellStyle="Currency">
      <calculatedColumnFormula>IF(B6="",0,Q6*H6)</calculatedColumnFormula>
    </tableColumn>
    <tableColumn id="14" xr3:uid="{00000000-0010-0000-2200-00000E000000}" name="Base payment amount transferred to Assuming LEA D" dataDxfId="263" dataCellStyle="Currency">
      <calculatedColumnFormula>IF(B6="",0,Q6*I6)</calculatedColumnFormula>
    </tableColumn>
    <tableColumn id="13" xr3:uid="{00000000-0010-0000-2200-00000D000000}" name="Base payment amount transferred to Assuming LEA E" dataDxfId="262" dataCellStyle="Currency">
      <calculatedColumnFormula>IF(B6="",0,Q6*J6)</calculatedColumnFormula>
    </tableColumn>
    <tableColumn id="23" xr3:uid="{00000000-0010-0000-2200-000017000000}" name="Base payment amount transferred to Assuming LEA F" dataDxfId="261" dataCellStyle="Currency">
      <calculatedColumnFormula>IF(B6="",0,Q6*K6)</calculatedColumnFormula>
    </tableColumn>
    <tableColumn id="24" xr3:uid="{00000000-0010-0000-2200-000018000000}" name="Base payment amount transferred to Assuming LEA G" dataDxfId="260" dataCellStyle="Currency">
      <calculatedColumnFormula>IF(B6="",0,Q6*L6)</calculatedColumnFormula>
    </tableColumn>
    <tableColumn id="25" xr3:uid="{00000000-0010-0000-2200-000019000000}" name="Base payment amount transferred to Assuming LEA H" dataDxfId="259" dataCellStyle="Currency">
      <calculatedColumnFormula>IF(B6="",0,Q6*M6)</calculatedColumnFormula>
    </tableColumn>
    <tableColumn id="26" xr3:uid="{00000000-0010-0000-2200-00001A000000}" name="Base payment amount transferred to Assuming LEA I" dataDxfId="258" dataCellStyle="Currency">
      <calculatedColumnFormula>IF(B6="",0,Q6*N6)</calculatedColumnFormula>
    </tableColumn>
    <tableColumn id="27" xr3:uid="{00000000-0010-0000-2200-00001B000000}" name="Base payment amount transferred to Assuming LEA J" dataDxfId="257" dataCellStyle="Currency">
      <calculatedColumnFormula>IF(B6="",0,Q6*O6)</calculatedColumnFormula>
    </tableColumn>
    <tableColumn id="4" xr3:uid="{00000000-0010-0000-2200-000004000000}" name="Adjusted Base Payment" dataDxfId="256"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6 Transferring LEAs" altTextSummary="Table for data entry and calculations for Transferring LEAs in Circumstance 16."/>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3000000}" name="TableCirc16A" displayName="TableCirc16A" ref="A18:AB28" totalsRowShown="0">
  <tableColumns count="28">
    <tableColumn id="5" xr3:uid="{00000000-0010-0000-2300-000005000000}" name="Assuming LEA Letter" dataDxfId="255" dataCellStyle="Comma"/>
    <tableColumn id="1" xr3:uid="{00000000-0010-0000-2300-000001000000}" name="Assuming LEA Name" dataDxfId="254"/>
    <tableColumn id="24" xr3:uid="{00000000-0010-0000-2300-000018000000}" name="LEA ID" dataDxfId="253" dataCellStyle="Comma">
      <calculatedColumnFormula>IF(B19="","",(VLOOKUP(B19,TableBPA2[],2,FALSE)))</calculatedColumnFormula>
    </tableColumn>
    <tableColumn id="29" xr3:uid="{00000000-0010-0000-2300-00001D000000}" name="Child Count" dataDxfId="252" dataCellStyle="Comma">
      <calculatedColumnFormula>IF(B19="","",(VLOOKUP(B19,TableBPA2[],3,FALSE)))</calculatedColumnFormula>
    </tableColumn>
    <tableColumn id="2" xr3:uid="{00000000-0010-0000-2300-000002000000}" name="Base Payment" dataDxfId="251" dataCellStyle="Currency">
      <calculatedColumnFormula>IF(B19="","",(VLOOKUP(B19,TableBPA2[],20,FALSE)))</calculatedColumnFormula>
    </tableColumn>
    <tableColumn id="8" xr3:uid="{00000000-0010-0000-2300-000008000000}" name="Count of children assumed from Transferring LEA A" dataDxfId="250"/>
    <tableColumn id="9" xr3:uid="{00000000-0010-0000-2300-000009000000}" name="Count of children assumed from Transferring LEA B" dataDxfId="249"/>
    <tableColumn id="10" xr3:uid="{00000000-0010-0000-2300-00000A000000}" name="Count of children assumed from Transferring LEA C" dataDxfId="248"/>
    <tableColumn id="6" xr3:uid="{00000000-0010-0000-2300-000006000000}" name="Count of children assumed from Transferring LEA D" dataDxfId="247"/>
    <tableColumn id="7" xr3:uid="{00000000-0010-0000-2300-000007000000}" name="Count of children assumed from Transferring LEA E" dataDxfId="246"/>
    <tableColumn id="3" xr3:uid="{00000000-0010-0000-2300-000003000000}" name="Count of children assumed from Transferring LEA F" dataDxfId="245"/>
    <tableColumn id="13" xr3:uid="{00000000-0010-0000-2300-00000D000000}" name="Count of children assumed from Transferring LEA G" dataDxfId="244"/>
    <tableColumn id="20" xr3:uid="{00000000-0010-0000-2300-000014000000}" name="Count of children assumed from Transferring LEA H" dataDxfId="243"/>
    <tableColumn id="21" xr3:uid="{00000000-0010-0000-2300-000015000000}" name="Count of children assumed from Transferring LEA I" dataDxfId="242"/>
    <tableColumn id="22" xr3:uid="{00000000-0010-0000-2300-000016000000}" name="Count of children assumed from Transferring LEA J" dataDxfId="241"/>
    <tableColumn id="11" xr3:uid="{00000000-0010-0000-2300-00000B000000}" name="Total number of children assumed" dataDxfId="240" dataCellStyle="Comma">
      <calculatedColumnFormula>SUM(F19:O19)</calculatedColumnFormula>
    </tableColumn>
    <tableColumn id="19" xr3:uid="{00000000-0010-0000-2300-000013000000}" name="This column intentionally left blank." dataDxfId="239" dataCellStyle="Comma"/>
    <tableColumn id="18" xr3:uid="{00000000-0010-0000-2300-000012000000}" name="Base payment amount assumed from Transferring LEA A" dataDxfId="238" dataCellStyle="Comma"/>
    <tableColumn id="17" xr3:uid="{00000000-0010-0000-2300-000011000000}" name="Base payment amount assumed from Transferring LEA B" dataDxfId="237" dataCellStyle="Currency"/>
    <tableColumn id="16" xr3:uid="{00000000-0010-0000-2300-000010000000}" name="Base payment amount assumed from Transferring LEA C" dataDxfId="236" dataCellStyle="Currency"/>
    <tableColumn id="15" xr3:uid="{00000000-0010-0000-2300-00000F000000}" name="Base payment amount assumed from Transferring LEA D" dataDxfId="235" dataCellStyle="Currency"/>
    <tableColumn id="14" xr3:uid="{00000000-0010-0000-2300-00000E000000}" name="Base payment amount assumed from Transferring LEA E" dataDxfId="234" dataCellStyle="Currency"/>
    <tableColumn id="23" xr3:uid="{00000000-0010-0000-2300-000017000000}" name="Base payment amount assumed from Transferring LEA F" dataDxfId="233" dataCellStyle="Currency"/>
    <tableColumn id="25" xr3:uid="{00000000-0010-0000-2300-000019000000}" name="Base payment amount assumed from Transferring LEA G" dataDxfId="232" dataCellStyle="Currency"/>
    <tableColumn id="26" xr3:uid="{00000000-0010-0000-2300-00001A000000}" name="Base payment amount assumed from Transferring LEA H" dataDxfId="231" dataCellStyle="Currency"/>
    <tableColumn id="27" xr3:uid="{00000000-0010-0000-2300-00001B000000}" name="Base payment amount assumed from Transferring LEA I" dataDxfId="230" dataCellStyle="Currency"/>
    <tableColumn id="28" xr3:uid="{00000000-0010-0000-2300-00001C000000}" name="Base payment amount assumed from Transferring LEA J" dataDxfId="229" dataCellStyle="Currency"/>
    <tableColumn id="4" xr3:uid="{00000000-0010-0000-2300-000004000000}" name="Adjusted Base Payment" dataDxfId="228">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6 Assuming LEAs" altTextSummary="Table for data entry and calculations for Assuming LEAs in Circumstance 16."/>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4000000}" name="TableCirc17T" displayName="TableCirc17T" ref="A5:AB15" totalsRowShown="0" headerRowDxfId="227">
  <tableColumns count="28">
    <tableColumn id="9" xr3:uid="{00000000-0010-0000-2400-000009000000}" name="Transferring LEA Letter" dataDxfId="226" dataCellStyle="Comma"/>
    <tableColumn id="1" xr3:uid="{00000000-0010-0000-2400-000001000000}" name="Transferring LEA Name" dataDxfId="225"/>
    <tableColumn id="28" xr3:uid="{00000000-0010-0000-2400-00001C000000}" name="LEA ID" dataDxfId="224" dataCellStyle="Comma">
      <calculatedColumnFormula>IF(B6="","",(VLOOKUP(B6,TableBPA2[],2,FALSE)))</calculatedColumnFormula>
    </tableColumn>
    <tableColumn id="29" xr3:uid="{00000000-0010-0000-2400-00001D000000}" name="Child Count" dataDxfId="223" dataCellStyle="Comma">
      <calculatedColumnFormula>IF(B6="","",(VLOOKUP(B6,TableBPA2[],3,FALSE)))</calculatedColumnFormula>
    </tableColumn>
    <tableColumn id="2" xr3:uid="{00000000-0010-0000-2400-000002000000}" name="Base Payment" dataDxfId="222" dataCellStyle="Currency">
      <calculatedColumnFormula>IF(B6="","",(VLOOKUP(B6,TableBPA2[],19,FALSE)))</calculatedColumnFormula>
    </tableColumn>
    <tableColumn id="3" xr3:uid="{00000000-0010-0000-2400-000003000000}" name="Count of children transferred to Assuming LEA A" dataDxfId="221"/>
    <tableColumn id="8" xr3:uid="{00000000-0010-0000-2400-000008000000}" name="Count of children transferred to Assuming LEA B" dataDxfId="220" dataCellStyle="Comma"/>
    <tableColumn id="7" xr3:uid="{00000000-0010-0000-2400-000007000000}" name="Count of children transferred to Assuming LEA C" dataDxfId="219" dataCellStyle="Comma"/>
    <tableColumn id="6" xr3:uid="{00000000-0010-0000-2400-000006000000}" name="Count of children transferred to Assuming LEA D" dataDxfId="218" dataCellStyle="Comma"/>
    <tableColumn id="5" xr3:uid="{00000000-0010-0000-2400-000005000000}" name="Count of children transferred to Assuming LEA E" dataDxfId="217" dataCellStyle="Comma"/>
    <tableColumn id="18" xr3:uid="{00000000-0010-0000-2400-000012000000}" name="Count of children transferred to Assuming LEA F" dataDxfId="216" dataCellStyle="Comma"/>
    <tableColumn id="19" xr3:uid="{00000000-0010-0000-2400-000013000000}" name="Count of children transferred to Assuming LEA G" dataDxfId="215" dataCellStyle="Comma"/>
    <tableColumn id="20" xr3:uid="{00000000-0010-0000-2400-000014000000}" name="Count of children transferred to Assuming LEA H" dataDxfId="214" dataCellStyle="Comma"/>
    <tableColumn id="21" xr3:uid="{00000000-0010-0000-2400-000015000000}" name="Count of children transferred to Assuming LEA I" dataDxfId="213" dataCellStyle="Comma"/>
    <tableColumn id="22" xr3:uid="{00000000-0010-0000-2400-000016000000}" name="Count of children transferred to Assuming LEA J" dataDxfId="212" dataCellStyle="Comma"/>
    <tableColumn id="10" xr3:uid="{00000000-0010-0000-2400-00000A000000}" name="Total number of children transferred" dataDxfId="211" dataCellStyle="Comma">
      <calculatedColumnFormula>SUM(F6:O6)</calculatedColumnFormula>
    </tableColumn>
    <tableColumn id="11" xr3:uid="{00000000-0010-0000-2400-00000B000000}" name="Base payment per child" dataDxfId="210" dataCellStyle="Currency">
      <calculatedColumnFormula>IF(B6="","",E6/(D6+P6))</calculatedColumnFormula>
    </tableColumn>
    <tableColumn id="17" xr3:uid="{00000000-0010-0000-2400-000011000000}" name="Base payment amount transferred to Assuming LEA A" dataDxfId="209" dataCellStyle="Currency">
      <calculatedColumnFormula>IF(B6="",0,Q6*F6)</calculatedColumnFormula>
    </tableColumn>
    <tableColumn id="16" xr3:uid="{00000000-0010-0000-2400-000010000000}" name="Base payment amount transferred to Assuming LEA B" dataDxfId="208" dataCellStyle="Currency">
      <calculatedColumnFormula>IF(B6="",0,Q6*G6)</calculatedColumnFormula>
    </tableColumn>
    <tableColumn id="15" xr3:uid="{00000000-0010-0000-2400-00000F000000}" name="Base payment amount transferred to Assuming LEA C" dataDxfId="207" dataCellStyle="Currency">
      <calculatedColumnFormula>IF(B6="",0,Q6*H6)</calculatedColumnFormula>
    </tableColumn>
    <tableColumn id="14" xr3:uid="{00000000-0010-0000-2400-00000E000000}" name="Base payment amount transferred to Assuming LEA D" dataDxfId="206" dataCellStyle="Currency">
      <calculatedColumnFormula>IF(B6="",0,Q6*I6)</calculatedColumnFormula>
    </tableColumn>
    <tableColumn id="13" xr3:uid="{00000000-0010-0000-2400-00000D000000}" name="Base payment amount transferred to Assuming LEA E" dataDxfId="205" dataCellStyle="Currency">
      <calculatedColumnFormula>IF(B6="",0,Q6*J6)</calculatedColumnFormula>
    </tableColumn>
    <tableColumn id="23" xr3:uid="{00000000-0010-0000-2400-000017000000}" name="Base payment amount transferred to Assuming LEA F" dataDxfId="204" dataCellStyle="Currency">
      <calculatedColumnFormula>IF(B6="",0,Q6*K6)</calculatedColumnFormula>
    </tableColumn>
    <tableColumn id="24" xr3:uid="{00000000-0010-0000-2400-000018000000}" name="Base payment amount transferred to Assuming LEA G" dataDxfId="203" dataCellStyle="Currency">
      <calculatedColumnFormula>IF(B6="",0,Q6*L6)</calculatedColumnFormula>
    </tableColumn>
    <tableColumn id="25" xr3:uid="{00000000-0010-0000-2400-000019000000}" name="Base payment amount transferred to Assuming LEA H" dataDxfId="202" dataCellStyle="Currency">
      <calculatedColumnFormula>IF(B6="",0,Q6*M6)</calculatedColumnFormula>
    </tableColumn>
    <tableColumn id="26" xr3:uid="{00000000-0010-0000-2400-00001A000000}" name="Base payment amount transferred to Assuming LEA I" dataDxfId="201" dataCellStyle="Currency">
      <calculatedColumnFormula>IF(B6="",0,Q6*N6)</calculatedColumnFormula>
    </tableColumn>
    <tableColumn id="27" xr3:uid="{00000000-0010-0000-2400-00001B000000}" name="Base payment amount transferred to Assuming LEA J" dataDxfId="200" dataCellStyle="Currency">
      <calculatedColumnFormula>IF(B6="",0,Q6*O6)</calculatedColumnFormula>
    </tableColumn>
    <tableColumn id="4" xr3:uid="{00000000-0010-0000-2400-000004000000}" name="Adjusted Base Payment" dataDxfId="199"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7 Transferring LEAs" altTextSummary="Table for data entry and calculations for Transferring LEAs in Circumstance 17."/>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5000000}" name="TableCirc17A" displayName="TableCirc17A" ref="A18:AB28" totalsRowShown="0">
  <tableColumns count="28">
    <tableColumn id="5" xr3:uid="{00000000-0010-0000-2500-000005000000}" name="Assuming LEA Letter" dataDxfId="198" dataCellStyle="Comma"/>
    <tableColumn id="1" xr3:uid="{00000000-0010-0000-2500-000001000000}" name="Assuming LEA Name" dataDxfId="197"/>
    <tableColumn id="24" xr3:uid="{00000000-0010-0000-2500-000018000000}" name="LEA ID" dataDxfId="196" dataCellStyle="Comma">
      <calculatedColumnFormula>IF(B19="","",(VLOOKUP(B19,TableBPA2[],2,FALSE)))</calculatedColumnFormula>
    </tableColumn>
    <tableColumn id="29" xr3:uid="{00000000-0010-0000-2500-00001D000000}" name="Child Count" dataDxfId="195" dataCellStyle="Comma">
      <calculatedColumnFormula>IF(B19="","",(VLOOKUP(B19,TableBPA2[],3,FALSE)))</calculatedColumnFormula>
    </tableColumn>
    <tableColumn id="2" xr3:uid="{00000000-0010-0000-2500-000002000000}" name="Base Payment" dataDxfId="194" dataCellStyle="Currency">
      <calculatedColumnFormula>IF(B19="","",(VLOOKUP(B19,TableBPA2[],21,FALSE)))</calculatedColumnFormula>
    </tableColumn>
    <tableColumn id="8" xr3:uid="{00000000-0010-0000-2500-000008000000}" name="Count of children assumed from Transferring LEA A" dataDxfId="193"/>
    <tableColumn id="9" xr3:uid="{00000000-0010-0000-2500-000009000000}" name="Count of children assumed from Transferring LEA B" dataDxfId="192"/>
    <tableColumn id="10" xr3:uid="{00000000-0010-0000-2500-00000A000000}" name="Count of children assumed from Transferring LEA C" dataDxfId="191"/>
    <tableColumn id="6" xr3:uid="{00000000-0010-0000-2500-000006000000}" name="Count of children assumed from Transferring LEA D" dataDxfId="190"/>
    <tableColumn id="7" xr3:uid="{00000000-0010-0000-2500-000007000000}" name="Count of children assumed from Transferring LEA E" dataDxfId="189"/>
    <tableColumn id="3" xr3:uid="{00000000-0010-0000-2500-000003000000}" name="Count of children assumed from Transferring LEA F" dataDxfId="188"/>
    <tableColumn id="13" xr3:uid="{00000000-0010-0000-2500-00000D000000}" name="Count of children assumed from Transferring LEA G" dataDxfId="187"/>
    <tableColumn id="20" xr3:uid="{00000000-0010-0000-2500-000014000000}" name="Count of children assumed from Transferring LEA H" dataDxfId="186"/>
    <tableColumn id="21" xr3:uid="{00000000-0010-0000-2500-000015000000}" name="Count of children assumed from Transferring LEA I" dataDxfId="185"/>
    <tableColumn id="22" xr3:uid="{00000000-0010-0000-2500-000016000000}" name="Count of children assumed from Transferring LEA J" dataDxfId="184"/>
    <tableColumn id="11" xr3:uid="{00000000-0010-0000-2500-00000B000000}" name="Total number of children assumed" dataDxfId="183" dataCellStyle="Comma">
      <calculatedColumnFormula>SUM(F19:O19)</calculatedColumnFormula>
    </tableColumn>
    <tableColumn id="19" xr3:uid="{00000000-0010-0000-2500-000013000000}" name="This column intentionally left blank." dataDxfId="182" dataCellStyle="Comma"/>
    <tableColumn id="18" xr3:uid="{00000000-0010-0000-2500-000012000000}" name="Base payment amount assumed from Transferring LEA A" dataDxfId="181" dataCellStyle="Comma"/>
    <tableColumn id="17" xr3:uid="{00000000-0010-0000-2500-000011000000}" name="Base payment amount assumed from Transferring LEA B" dataDxfId="180" dataCellStyle="Currency"/>
    <tableColumn id="16" xr3:uid="{00000000-0010-0000-2500-000010000000}" name="Base payment amount assumed from Transferring LEA C" dataDxfId="179" dataCellStyle="Currency"/>
    <tableColumn id="15" xr3:uid="{00000000-0010-0000-2500-00000F000000}" name="Base payment amount assumed from Transferring LEA D" dataDxfId="178" dataCellStyle="Currency"/>
    <tableColumn id="14" xr3:uid="{00000000-0010-0000-2500-00000E000000}" name="Base payment amount assumed from Transferring LEA E" dataDxfId="177" dataCellStyle="Currency"/>
    <tableColumn id="23" xr3:uid="{00000000-0010-0000-2500-000017000000}" name="Base payment amount assumed from Transferring LEA F" dataDxfId="176" dataCellStyle="Currency"/>
    <tableColumn id="25" xr3:uid="{00000000-0010-0000-2500-000019000000}" name="Base payment amount assumed from Transferring LEA G" dataDxfId="175" dataCellStyle="Currency"/>
    <tableColumn id="26" xr3:uid="{00000000-0010-0000-2500-00001A000000}" name="Base payment amount assumed from Transferring LEA H" dataDxfId="174" dataCellStyle="Currency"/>
    <tableColumn id="27" xr3:uid="{00000000-0010-0000-2500-00001B000000}" name="Base payment amount assumed from Transferring LEA I" dataDxfId="173" dataCellStyle="Currency"/>
    <tableColumn id="28" xr3:uid="{00000000-0010-0000-2500-00001C000000}" name="Base payment amount assumed from Transferring LEA J" dataDxfId="172" dataCellStyle="Currency"/>
    <tableColumn id="4" xr3:uid="{00000000-0010-0000-2500-000004000000}" name="Adjusted Base Payment" dataDxfId="171">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7 Assuming LEAs" altTextSummary="Table for data entry and calculations for Assuming LEAs in Circumstance 17."/>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6000000}" name="TableCirc18T" displayName="TableCirc18T" ref="A5:AB15" totalsRowShown="0" headerRowDxfId="170">
  <tableColumns count="28">
    <tableColumn id="9" xr3:uid="{00000000-0010-0000-2600-000009000000}" name="Transferring LEA Letter" dataDxfId="169" dataCellStyle="Comma"/>
    <tableColumn id="1" xr3:uid="{00000000-0010-0000-2600-000001000000}" name="Transferring LEA Name" dataDxfId="168"/>
    <tableColumn id="28" xr3:uid="{00000000-0010-0000-2600-00001C000000}" name="LEA ID" dataDxfId="167" dataCellStyle="Comma">
      <calculatedColumnFormula>IF(B6="","",(VLOOKUP(B6,TableBPA2[],2,FALSE)))</calculatedColumnFormula>
    </tableColumn>
    <tableColumn id="29" xr3:uid="{00000000-0010-0000-2600-00001D000000}" name="Child Count" dataDxfId="166" dataCellStyle="Comma">
      <calculatedColumnFormula>IF(B6="","",(VLOOKUP(B6,TableBPA2[],3,FALSE)))</calculatedColumnFormula>
    </tableColumn>
    <tableColumn id="2" xr3:uid="{00000000-0010-0000-2600-000002000000}" name="Base Payment" dataDxfId="165" dataCellStyle="Currency">
      <calculatedColumnFormula>IF(B6="","",(VLOOKUP(B6,TableBPA2[],20,FALSE)))</calculatedColumnFormula>
    </tableColumn>
    <tableColumn id="3" xr3:uid="{00000000-0010-0000-2600-000003000000}" name="Count of children transferred to Assuming LEA A" dataDxfId="164"/>
    <tableColumn id="8" xr3:uid="{00000000-0010-0000-2600-000008000000}" name="Count of children transferred to Assuming LEA B" dataDxfId="163" dataCellStyle="Comma"/>
    <tableColumn id="7" xr3:uid="{00000000-0010-0000-2600-000007000000}" name="Count of children transferred to Assuming LEA C" dataDxfId="162" dataCellStyle="Comma"/>
    <tableColumn id="6" xr3:uid="{00000000-0010-0000-2600-000006000000}" name="Count of children transferred to Assuming LEA D" dataDxfId="161" dataCellStyle="Comma"/>
    <tableColumn id="5" xr3:uid="{00000000-0010-0000-2600-000005000000}" name="Count of children transferred to Assuming LEA E" dataDxfId="160" dataCellStyle="Comma"/>
    <tableColumn id="18" xr3:uid="{00000000-0010-0000-2600-000012000000}" name="Count of children transferred to Assuming LEA F" dataDxfId="159" dataCellStyle="Comma"/>
    <tableColumn id="19" xr3:uid="{00000000-0010-0000-2600-000013000000}" name="Count of children transferred to Assuming LEA G" dataDxfId="158" dataCellStyle="Comma"/>
    <tableColumn id="20" xr3:uid="{00000000-0010-0000-2600-000014000000}" name="Count of children transferred to Assuming LEA H" dataDxfId="157" dataCellStyle="Comma"/>
    <tableColumn id="21" xr3:uid="{00000000-0010-0000-2600-000015000000}" name="Count of children transferred to Assuming LEA I" dataDxfId="156" dataCellStyle="Comma"/>
    <tableColumn id="22" xr3:uid="{00000000-0010-0000-2600-000016000000}" name="Count of children transferred to Assuming LEA J" dataDxfId="155" dataCellStyle="Comma"/>
    <tableColumn id="10" xr3:uid="{00000000-0010-0000-2600-00000A000000}" name="Total number of children transferred" dataDxfId="154" dataCellStyle="Comma">
      <calculatedColumnFormula>SUM(F6:O6)</calculatedColumnFormula>
    </tableColumn>
    <tableColumn id="11" xr3:uid="{00000000-0010-0000-2600-00000B000000}" name="Base payment per child" dataDxfId="153" dataCellStyle="Currency">
      <calculatedColumnFormula>IF(B6="","",E6/(D6+P6))</calculatedColumnFormula>
    </tableColumn>
    <tableColumn id="17" xr3:uid="{00000000-0010-0000-2600-000011000000}" name="Base payment amount transferred to Assuming LEA A" dataDxfId="152" dataCellStyle="Currency">
      <calculatedColumnFormula>IF(B6="",0,Q6*F6)</calculatedColumnFormula>
    </tableColumn>
    <tableColumn id="16" xr3:uid="{00000000-0010-0000-2600-000010000000}" name="Base payment amount transferred to Assuming LEA B" dataDxfId="151" dataCellStyle="Currency">
      <calculatedColumnFormula>IF(B6="",0,Q6*G6)</calculatedColumnFormula>
    </tableColumn>
    <tableColumn id="15" xr3:uid="{00000000-0010-0000-2600-00000F000000}" name="Base payment amount transferred to Assuming LEA C" dataDxfId="150" dataCellStyle="Currency">
      <calculatedColumnFormula>IF(B6="",0,Q6*H6)</calculatedColumnFormula>
    </tableColumn>
    <tableColumn id="14" xr3:uid="{00000000-0010-0000-2600-00000E000000}" name="Base payment amount transferred to Assuming LEA D" dataDxfId="149" dataCellStyle="Currency">
      <calculatedColumnFormula>IF(B6="",0,Q6*I6)</calculatedColumnFormula>
    </tableColumn>
    <tableColumn id="13" xr3:uid="{00000000-0010-0000-2600-00000D000000}" name="Base payment amount transferred to Assuming LEA E" dataDxfId="148" dataCellStyle="Currency">
      <calculatedColumnFormula>IF(B6="",0,Q6*J6)</calculatedColumnFormula>
    </tableColumn>
    <tableColumn id="23" xr3:uid="{00000000-0010-0000-2600-000017000000}" name="Base payment amount transferred to Assuming LEA F" dataDxfId="147" dataCellStyle="Currency">
      <calculatedColumnFormula>IF(B6="",0,Q6*K6)</calculatedColumnFormula>
    </tableColumn>
    <tableColumn id="24" xr3:uid="{00000000-0010-0000-2600-000018000000}" name="Base payment amount transferred to Assuming LEA G" dataDxfId="146" dataCellStyle="Currency">
      <calculatedColumnFormula>IF(B6="",0,Q6*L6)</calculatedColumnFormula>
    </tableColumn>
    <tableColumn id="25" xr3:uid="{00000000-0010-0000-2600-000019000000}" name="Base payment amount transferred to Assuming LEA H" dataDxfId="145" dataCellStyle="Currency">
      <calculatedColumnFormula>IF(B6="",0,Q6*M6)</calculatedColumnFormula>
    </tableColumn>
    <tableColumn id="26" xr3:uid="{00000000-0010-0000-2600-00001A000000}" name="Base payment amount transferred to Assuming LEA I" dataDxfId="144" dataCellStyle="Currency">
      <calculatedColumnFormula>IF(B6="",0,Q6*N6)</calculatedColumnFormula>
    </tableColumn>
    <tableColumn id="27" xr3:uid="{00000000-0010-0000-2600-00001B000000}" name="Base payment amount transferred to Assuming LEA J" dataDxfId="143" dataCellStyle="Currency">
      <calculatedColumnFormula>IF(B6="",0,Q6*O6)</calculatedColumnFormula>
    </tableColumn>
    <tableColumn id="4" xr3:uid="{00000000-0010-0000-2600-000004000000}" name="Adjusted Base Payment" dataDxfId="142"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8 Transferring LEAs" altTextSummary="Table for data entry and calculations for Transferring LEAs in Circumstance 18."/>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BPA1" displayName="TableBPA1" ref="F2:Y4" totalsRowShown="0" headerRowDxfId="1142" tableBorderDxfId="1141">
  <tableColumns count="20">
    <tableColumn id="2" xr3:uid="{00000000-0010-0000-0300-000002000000}" name="Circumstance 1">
      <calculatedColumnFormula>IF('Circumstance 1'!E1=""," ",'Circumstance 1'!E1)</calculatedColumnFormula>
    </tableColumn>
    <tableColumn id="3" xr3:uid="{00000000-0010-0000-0300-000003000000}" name="Circumstance 2"/>
    <tableColumn id="4" xr3:uid="{00000000-0010-0000-0300-000004000000}" name="Circumstance 3"/>
    <tableColumn id="5" xr3:uid="{00000000-0010-0000-0300-000005000000}" name="Circumstance 4"/>
    <tableColumn id="6" xr3:uid="{00000000-0010-0000-0300-000006000000}" name="Circumstance 5 "/>
    <tableColumn id="7" xr3:uid="{00000000-0010-0000-0300-000007000000}" name="Circumstance 6"/>
    <tableColumn id="8" xr3:uid="{00000000-0010-0000-0300-000008000000}" name="Circumstance 7 "/>
    <tableColumn id="9" xr3:uid="{00000000-0010-0000-0300-000009000000}" name="Circumstance 8"/>
    <tableColumn id="10" xr3:uid="{00000000-0010-0000-0300-00000A000000}" name="Circumstance 9 "/>
    <tableColumn id="11" xr3:uid="{00000000-0010-0000-0300-00000B000000}" name="Circumstance 10"/>
    <tableColumn id="12" xr3:uid="{00000000-0010-0000-0300-00000C000000}" name="Circumstance 11"/>
    <tableColumn id="13" xr3:uid="{00000000-0010-0000-0300-00000D000000}" name="Circumstance 12"/>
    <tableColumn id="14" xr3:uid="{00000000-0010-0000-0300-00000E000000}" name="Circumstance 13 "/>
    <tableColumn id="15" xr3:uid="{00000000-0010-0000-0300-00000F000000}" name="Circumstance 14"/>
    <tableColumn id="16" xr3:uid="{00000000-0010-0000-0300-000010000000}" name="Circumstance 15 "/>
    <tableColumn id="17" xr3:uid="{00000000-0010-0000-0300-000011000000}" name="Circumstance 16 "/>
    <tableColumn id="18" xr3:uid="{00000000-0010-0000-0300-000012000000}" name="Circumstance 17 "/>
    <tableColumn id="19" xr3:uid="{00000000-0010-0000-0300-000013000000}" name="Circumstance 18"/>
    <tableColumn id="20" xr3:uid="{00000000-0010-0000-0300-000014000000}" name="Circumstance 19 "/>
    <tableColumn id="21" xr3:uid="{00000000-0010-0000-0300-000015000000}" name="Circumstance 20 "/>
  </tableColumns>
  <tableStyleInfo name="TableStyleLight18" showFirstColumn="0" showLastColumn="0" showRowStripes="0" showColumnStripes="0"/>
  <extLst>
    <ext xmlns:x14="http://schemas.microsoft.com/office/spreadsheetml/2009/9/main" uri="{504A1905-F514-4f6f-8877-14C23A59335A}">
      <x14:table altText="Circumstance information" altTextSummary="Information about the Circumstances entered on the Circumstance tabs."/>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7000000}" name="TableCirc18A" displayName="TableCirc18A" ref="A18:AB28" totalsRowShown="0">
  <tableColumns count="28">
    <tableColumn id="5" xr3:uid="{00000000-0010-0000-2700-000005000000}" name="Assuming LEA Letter" dataDxfId="141" dataCellStyle="Comma"/>
    <tableColumn id="1" xr3:uid="{00000000-0010-0000-2700-000001000000}" name="Assuming LEA Name" dataDxfId="140"/>
    <tableColumn id="24" xr3:uid="{00000000-0010-0000-2700-000018000000}" name="LEA ID" dataDxfId="139" dataCellStyle="Comma">
      <calculatedColumnFormula>IF(B19="","",(VLOOKUP(B19,TableBPA2[],2,FALSE)))</calculatedColumnFormula>
    </tableColumn>
    <tableColumn id="29" xr3:uid="{00000000-0010-0000-2700-00001D000000}" name="Child Count" dataDxfId="138" dataCellStyle="Comma">
      <calculatedColumnFormula>IF(B19="","",(VLOOKUP(B19,TableBPA2[],3,FALSE)))</calculatedColumnFormula>
    </tableColumn>
    <tableColumn id="2" xr3:uid="{00000000-0010-0000-2700-000002000000}" name="Base Payment" dataDxfId="137" dataCellStyle="Currency">
      <calculatedColumnFormula>IF(B19="","",(VLOOKUP(B19,TableBPA2[],22,FALSE)))</calculatedColumnFormula>
    </tableColumn>
    <tableColumn id="8" xr3:uid="{00000000-0010-0000-2700-000008000000}" name="Count of children assumed from Transferring LEA A" dataDxfId="136"/>
    <tableColumn id="9" xr3:uid="{00000000-0010-0000-2700-000009000000}" name="Count of children assumed from Transferring LEA B" dataDxfId="135"/>
    <tableColumn id="10" xr3:uid="{00000000-0010-0000-2700-00000A000000}" name="Count of children assumed from Transferring LEA C" dataDxfId="134"/>
    <tableColumn id="6" xr3:uid="{00000000-0010-0000-2700-000006000000}" name="Count of children assumed from Transferring LEA D" dataDxfId="133"/>
    <tableColumn id="7" xr3:uid="{00000000-0010-0000-2700-000007000000}" name="Count of children assumed from Transferring LEA E" dataDxfId="132"/>
    <tableColumn id="3" xr3:uid="{00000000-0010-0000-2700-000003000000}" name="Count of children assumed from Transferring LEA F" dataDxfId="131"/>
    <tableColumn id="13" xr3:uid="{00000000-0010-0000-2700-00000D000000}" name="Count of children assumed from Transferring LEA G" dataDxfId="130"/>
    <tableColumn id="20" xr3:uid="{00000000-0010-0000-2700-000014000000}" name="Count of children assumed from Transferring LEA H" dataDxfId="129"/>
    <tableColumn id="21" xr3:uid="{00000000-0010-0000-2700-000015000000}" name="Count of children assumed from Transferring LEA I" dataDxfId="128"/>
    <tableColumn id="22" xr3:uid="{00000000-0010-0000-2700-000016000000}" name="Count of children assumed from Transferring LEA J" dataDxfId="127"/>
    <tableColumn id="11" xr3:uid="{00000000-0010-0000-2700-00000B000000}" name="Total number of children assumed" dataDxfId="126" dataCellStyle="Comma">
      <calculatedColumnFormula>SUM(F19:O19)</calculatedColumnFormula>
    </tableColumn>
    <tableColumn id="19" xr3:uid="{00000000-0010-0000-2700-000013000000}" name="This column intentionally left blank." dataDxfId="125" dataCellStyle="Comma"/>
    <tableColumn id="18" xr3:uid="{00000000-0010-0000-2700-000012000000}" name="Base payment amount assumed from Transferring LEA A" dataDxfId="124" dataCellStyle="Comma"/>
    <tableColumn id="17" xr3:uid="{00000000-0010-0000-2700-000011000000}" name="Base payment amount assumed from Transferring LEA B" dataDxfId="123" dataCellStyle="Currency"/>
    <tableColumn id="16" xr3:uid="{00000000-0010-0000-2700-000010000000}" name="Base payment amount assumed from Transferring LEA C" dataDxfId="122" dataCellStyle="Currency"/>
    <tableColumn id="15" xr3:uid="{00000000-0010-0000-2700-00000F000000}" name="Base payment amount assumed from Transferring LEA D" dataDxfId="121" dataCellStyle="Currency"/>
    <tableColumn id="14" xr3:uid="{00000000-0010-0000-2700-00000E000000}" name="Base payment amount assumed from Transferring LEA E" dataDxfId="120" dataCellStyle="Currency"/>
    <tableColumn id="23" xr3:uid="{00000000-0010-0000-2700-000017000000}" name="Base payment amount assumed from Transferring LEA F" dataDxfId="119" dataCellStyle="Currency"/>
    <tableColumn id="25" xr3:uid="{00000000-0010-0000-2700-000019000000}" name="Base payment amount assumed from Transferring LEA G" dataDxfId="118" dataCellStyle="Currency"/>
    <tableColumn id="26" xr3:uid="{00000000-0010-0000-2700-00001A000000}" name="Base payment amount assumed from Transferring LEA H" dataDxfId="117" dataCellStyle="Currency"/>
    <tableColumn id="27" xr3:uid="{00000000-0010-0000-2700-00001B000000}" name="Base payment amount assumed from Transferring LEA I" dataDxfId="116" dataCellStyle="Currency"/>
    <tableColumn id="28" xr3:uid="{00000000-0010-0000-2700-00001C000000}" name="Base payment amount assumed from Transferring LEA J" dataDxfId="115" dataCellStyle="Currency"/>
    <tableColumn id="4" xr3:uid="{00000000-0010-0000-2700-000004000000}" name="Adjusted Base Payment" dataDxfId="114">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8 Assuming LEAs" altTextSummary="Table for data entry and calculations for Assuming LEAs in Circumstance 18."/>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8000000}" name="TableCirc19T" displayName="TableCirc19T" ref="A5:AB15" totalsRowShown="0" headerRowDxfId="113">
  <tableColumns count="28">
    <tableColumn id="9" xr3:uid="{00000000-0010-0000-2800-000009000000}" name="Transferring LEA Letter" dataDxfId="112" dataCellStyle="Comma"/>
    <tableColumn id="1" xr3:uid="{00000000-0010-0000-2800-000001000000}" name="Transferring LEA Name" dataDxfId="111"/>
    <tableColumn id="28" xr3:uid="{00000000-0010-0000-2800-00001C000000}" name="LEA ID" dataDxfId="110" dataCellStyle="Comma">
      <calculatedColumnFormula>IF(B6="","",(VLOOKUP(B6,TableBPA2[],2,FALSE)))</calculatedColumnFormula>
    </tableColumn>
    <tableColumn id="29" xr3:uid="{00000000-0010-0000-2800-00001D000000}" name="Child Count" dataDxfId="109" dataCellStyle="Comma">
      <calculatedColumnFormula>IF(B6="","",(VLOOKUP(B6,TableBPA2[],3,FALSE)))</calculatedColumnFormula>
    </tableColumn>
    <tableColumn id="2" xr3:uid="{00000000-0010-0000-2800-000002000000}" name="Base Payment" dataDxfId="108" dataCellStyle="Currency">
      <calculatedColumnFormula>IF(B6="","",(VLOOKUP(B6,TableBPA2[],21,FALSE)))</calculatedColumnFormula>
    </tableColumn>
    <tableColumn id="3" xr3:uid="{00000000-0010-0000-2800-000003000000}" name="Count of children transferred to Assuming LEA A" dataDxfId="107"/>
    <tableColumn id="8" xr3:uid="{00000000-0010-0000-2800-000008000000}" name="Count of children transferred to Assuming LEA B" dataDxfId="106" dataCellStyle="Comma"/>
    <tableColumn id="7" xr3:uid="{00000000-0010-0000-2800-000007000000}" name="Count of children transferred to Assuming LEA C" dataDxfId="105" dataCellStyle="Comma"/>
    <tableColumn id="6" xr3:uid="{00000000-0010-0000-2800-000006000000}" name="Count of children transferred to Assuming LEA D" dataDxfId="104" dataCellStyle="Comma"/>
    <tableColumn id="5" xr3:uid="{00000000-0010-0000-2800-000005000000}" name="Count of children transferred to Assuming LEA E" dataDxfId="103" dataCellStyle="Comma"/>
    <tableColumn id="18" xr3:uid="{00000000-0010-0000-2800-000012000000}" name="Count of children transferred to Assuming LEA F" dataDxfId="102" dataCellStyle="Comma"/>
    <tableColumn id="19" xr3:uid="{00000000-0010-0000-2800-000013000000}" name="Count of children transferred to Assuming LEA G" dataDxfId="101" dataCellStyle="Comma"/>
    <tableColumn id="20" xr3:uid="{00000000-0010-0000-2800-000014000000}" name="Count of children transferred to Assuming LEA H" dataDxfId="100" dataCellStyle="Comma"/>
    <tableColumn id="21" xr3:uid="{00000000-0010-0000-2800-000015000000}" name="Count of children transferred to Assuming LEA I" dataDxfId="99" dataCellStyle="Comma"/>
    <tableColumn id="22" xr3:uid="{00000000-0010-0000-2800-000016000000}" name="Count of children transferred to Assuming LEA J" dataDxfId="98" dataCellStyle="Comma"/>
    <tableColumn id="10" xr3:uid="{00000000-0010-0000-2800-00000A000000}" name="Total number of children transferred" dataDxfId="97" dataCellStyle="Comma">
      <calculatedColumnFormula>SUM(F6:O6)</calculatedColumnFormula>
    </tableColumn>
    <tableColumn id="11" xr3:uid="{00000000-0010-0000-2800-00000B000000}" name="Base payment per child" dataDxfId="96" dataCellStyle="Currency">
      <calculatedColumnFormula>IF(B6="","",E6/(D6+P6))</calculatedColumnFormula>
    </tableColumn>
    <tableColumn id="17" xr3:uid="{00000000-0010-0000-2800-000011000000}" name="Base payment amount transferred to Assuming LEA A" dataDxfId="95" dataCellStyle="Currency">
      <calculatedColumnFormula>IF(B6="",0,Q6*F6)</calculatedColumnFormula>
    </tableColumn>
    <tableColumn id="16" xr3:uid="{00000000-0010-0000-2800-000010000000}" name="Base payment amount transferred to Assuming LEA B" dataDxfId="94" dataCellStyle="Currency">
      <calculatedColumnFormula>IF(B6="",0,Q6*G6)</calculatedColumnFormula>
    </tableColumn>
    <tableColumn id="15" xr3:uid="{00000000-0010-0000-2800-00000F000000}" name="Base payment amount transferred to Assuming LEA C" dataDxfId="93" dataCellStyle="Currency">
      <calculatedColumnFormula>IF(B6="",0,Q6*H6)</calculatedColumnFormula>
    </tableColumn>
    <tableColumn id="14" xr3:uid="{00000000-0010-0000-2800-00000E000000}" name="Base payment amount transferred to Assuming LEA D" dataDxfId="92" dataCellStyle="Currency">
      <calculatedColumnFormula>IF(B6="",0,Q6*I6)</calculatedColumnFormula>
    </tableColumn>
    <tableColumn id="13" xr3:uid="{00000000-0010-0000-2800-00000D000000}" name="Base payment amount transferred to Assuming LEA E" dataDxfId="91" dataCellStyle="Currency">
      <calculatedColumnFormula>IF(B6="",0,Q6*J6)</calculatedColumnFormula>
    </tableColumn>
    <tableColumn id="23" xr3:uid="{00000000-0010-0000-2800-000017000000}" name="Base payment amount transferred to Assuming LEA F" dataDxfId="90" dataCellStyle="Currency">
      <calculatedColumnFormula>IF(B6="",0,Q6*K6)</calculatedColumnFormula>
    </tableColumn>
    <tableColumn id="24" xr3:uid="{00000000-0010-0000-2800-000018000000}" name="Base payment amount transferred to Assuming LEA G" dataDxfId="89" dataCellStyle="Currency">
      <calculatedColumnFormula>IF(B6="",0,Q6*L6)</calculatedColumnFormula>
    </tableColumn>
    <tableColumn id="25" xr3:uid="{00000000-0010-0000-2800-000019000000}" name="Base payment amount transferred to Assuming LEA H" dataDxfId="88" dataCellStyle="Currency">
      <calculatedColumnFormula>IF(B6="",0,Q6*M6)</calculatedColumnFormula>
    </tableColumn>
    <tableColumn id="26" xr3:uid="{00000000-0010-0000-2800-00001A000000}" name="Base payment amount transferred to Assuming LEA I" dataDxfId="87" dataCellStyle="Currency">
      <calculatedColumnFormula>IF(B6="",0,Q6*N6)</calculatedColumnFormula>
    </tableColumn>
    <tableColumn id="27" xr3:uid="{00000000-0010-0000-2800-00001B000000}" name="Base payment amount transferred to Assuming LEA J" dataDxfId="86" dataCellStyle="Currency">
      <calculatedColumnFormula>IF(B6="",0,Q6*O6)</calculatedColumnFormula>
    </tableColumn>
    <tableColumn id="4" xr3:uid="{00000000-0010-0000-2800-000004000000}" name="Adjusted Base Payment" dataDxfId="85"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9 Transferring LEAs" altTextSummary="Table for data entry and calculations for Transferring LEAs in Circumstance 19."/>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9000000}" name="TableCirc19A" displayName="TableCirc19A" ref="A18:AB28" totalsRowShown="0">
  <tableColumns count="28">
    <tableColumn id="5" xr3:uid="{00000000-0010-0000-2900-000005000000}" name="Assuming LEA Letter" dataDxfId="84" dataCellStyle="Comma"/>
    <tableColumn id="1" xr3:uid="{00000000-0010-0000-2900-000001000000}" name="Assuming LEA Name" dataDxfId="83"/>
    <tableColumn id="24" xr3:uid="{00000000-0010-0000-2900-000018000000}" name="LEA ID" dataDxfId="82" dataCellStyle="Comma">
      <calculatedColumnFormula>IF(B19="","",(VLOOKUP(B19,TableBPA2[],2,FALSE)))</calculatedColumnFormula>
    </tableColumn>
    <tableColumn id="29" xr3:uid="{00000000-0010-0000-2900-00001D000000}" name="Child Count" dataDxfId="81" dataCellStyle="Comma">
      <calculatedColumnFormula>IF(B19="","",(VLOOKUP(B19,TableBPA2[],3,FALSE)))</calculatedColumnFormula>
    </tableColumn>
    <tableColumn id="2" xr3:uid="{00000000-0010-0000-2900-000002000000}" name="Base Payment" dataDxfId="80" dataCellStyle="Currency">
      <calculatedColumnFormula>IF(B19="","",(VLOOKUP(B19,TableBPA2[],23,FALSE)))</calculatedColumnFormula>
    </tableColumn>
    <tableColumn id="8" xr3:uid="{00000000-0010-0000-2900-000008000000}" name="Count of children assumed from Transferring LEA A" dataDxfId="79"/>
    <tableColumn id="9" xr3:uid="{00000000-0010-0000-2900-000009000000}" name="Count of children assumed from Transferring LEA B" dataDxfId="78"/>
    <tableColumn id="10" xr3:uid="{00000000-0010-0000-2900-00000A000000}" name="Count of children assumed from Transferring LEA C" dataDxfId="77"/>
    <tableColumn id="6" xr3:uid="{00000000-0010-0000-2900-000006000000}" name="Count of children assumed from Transferring LEA D" dataDxfId="76"/>
    <tableColumn id="7" xr3:uid="{00000000-0010-0000-2900-000007000000}" name="Count of children assumed from Transferring LEA E" dataDxfId="75"/>
    <tableColumn id="3" xr3:uid="{00000000-0010-0000-2900-000003000000}" name="Count of children assumed from Transferring LEA F" dataDxfId="74"/>
    <tableColumn id="13" xr3:uid="{00000000-0010-0000-2900-00000D000000}" name="Count of children assumed from Transferring LEA G" dataDxfId="73"/>
    <tableColumn id="20" xr3:uid="{00000000-0010-0000-2900-000014000000}" name="Count of children assumed from Transferring LEA H" dataDxfId="72"/>
    <tableColumn id="21" xr3:uid="{00000000-0010-0000-2900-000015000000}" name="Count of children assumed from Transferring LEA I" dataDxfId="71"/>
    <tableColumn id="22" xr3:uid="{00000000-0010-0000-2900-000016000000}" name="Count of children assumed from Transferring LEA J" dataDxfId="70"/>
    <tableColumn id="11" xr3:uid="{00000000-0010-0000-2900-00000B000000}" name="Total number of children assumed" dataDxfId="69" dataCellStyle="Comma">
      <calculatedColumnFormula>SUM(F19:O19)</calculatedColumnFormula>
    </tableColumn>
    <tableColumn id="19" xr3:uid="{00000000-0010-0000-2900-000013000000}" name="This column intentionally left blank." dataDxfId="68" dataCellStyle="Comma"/>
    <tableColumn id="18" xr3:uid="{00000000-0010-0000-2900-000012000000}" name="Base payment amount assumed from Transferring LEA A" dataDxfId="67" dataCellStyle="Comma"/>
    <tableColumn id="17" xr3:uid="{00000000-0010-0000-2900-000011000000}" name="Base payment amount assumed from Transferring LEA B" dataDxfId="66" dataCellStyle="Currency"/>
    <tableColumn id="16" xr3:uid="{00000000-0010-0000-2900-000010000000}" name="Base payment amount assumed from Transferring LEA C" dataDxfId="65" dataCellStyle="Currency"/>
    <tableColumn id="15" xr3:uid="{00000000-0010-0000-2900-00000F000000}" name="Base payment amount assumed from Transferring LEA D" dataDxfId="64" dataCellStyle="Currency"/>
    <tableColumn id="14" xr3:uid="{00000000-0010-0000-2900-00000E000000}" name="Base payment amount assumed from Transferring LEA E" dataDxfId="63" dataCellStyle="Currency"/>
    <tableColumn id="23" xr3:uid="{00000000-0010-0000-2900-000017000000}" name="Base payment amount assumed from Transferring LEA F" dataDxfId="62" dataCellStyle="Currency"/>
    <tableColumn id="25" xr3:uid="{00000000-0010-0000-2900-000019000000}" name="Base payment amount assumed from Transferring LEA G" dataDxfId="61" dataCellStyle="Currency"/>
    <tableColumn id="26" xr3:uid="{00000000-0010-0000-2900-00001A000000}" name="Base payment amount assumed from Transferring LEA H" dataDxfId="60" dataCellStyle="Currency"/>
    <tableColumn id="27" xr3:uid="{00000000-0010-0000-2900-00001B000000}" name="Base payment amount assumed from Transferring LEA I" dataDxfId="59" dataCellStyle="Currency"/>
    <tableColumn id="28" xr3:uid="{00000000-0010-0000-2900-00001C000000}" name="Base payment amount assumed from Transferring LEA J" dataDxfId="58" dataCellStyle="Currency"/>
    <tableColumn id="4" xr3:uid="{00000000-0010-0000-2900-000004000000}" name="Adjusted Base Payment" dataDxfId="57">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9 Assuming LEAs" altTextSummary="Table for data entry and calculations for Assuming LEAs in Circumstance 19."/>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A000000}" name="TableCirc20T" displayName="TableCirc20T" ref="A5:AB15" totalsRowShown="0" headerRowDxfId="56">
  <tableColumns count="28">
    <tableColumn id="9" xr3:uid="{00000000-0010-0000-2A00-000009000000}" name="Transferring LEA Letter" dataDxfId="55" dataCellStyle="Comma"/>
    <tableColumn id="1" xr3:uid="{00000000-0010-0000-2A00-000001000000}" name="Transferring LEA Name" dataDxfId="54"/>
    <tableColumn id="28" xr3:uid="{00000000-0010-0000-2A00-00001C000000}" name="LEA ID" dataDxfId="53" dataCellStyle="Comma">
      <calculatedColumnFormula>IF(B6="","",(VLOOKUP(B6,TableBPA2[],2,FALSE)))</calculatedColumnFormula>
    </tableColumn>
    <tableColumn id="29" xr3:uid="{00000000-0010-0000-2A00-00001D000000}" name="Child Count" dataDxfId="52" dataCellStyle="Comma">
      <calculatedColumnFormula>IF(B6="","",(VLOOKUP(B6,TableBPA2[],3,FALSE)))</calculatedColumnFormula>
    </tableColumn>
    <tableColumn id="2" xr3:uid="{00000000-0010-0000-2A00-000002000000}" name="Base Payment" dataDxfId="51" dataCellStyle="Currency">
      <calculatedColumnFormula>IF(B6="","",(VLOOKUP(B6,TableBPA2[],24,FALSE)))</calculatedColumnFormula>
    </tableColumn>
    <tableColumn id="3" xr3:uid="{00000000-0010-0000-2A00-000003000000}" name="Count of children transferred to Assuming LEA A" dataDxfId="50"/>
    <tableColumn id="8" xr3:uid="{00000000-0010-0000-2A00-000008000000}" name="Count of children transferred to Assuming LEA B" dataDxfId="49" dataCellStyle="Comma"/>
    <tableColumn id="7" xr3:uid="{00000000-0010-0000-2A00-000007000000}" name="Count of children transferred to Assuming LEA C" dataDxfId="48" dataCellStyle="Comma"/>
    <tableColumn id="6" xr3:uid="{00000000-0010-0000-2A00-000006000000}" name="Count of children transferred to Assuming LEA D" dataDxfId="47" dataCellStyle="Comma"/>
    <tableColumn id="5" xr3:uid="{00000000-0010-0000-2A00-000005000000}" name="Count of children transferred to Assuming LEA E" dataDxfId="46" dataCellStyle="Comma"/>
    <tableColumn id="18" xr3:uid="{00000000-0010-0000-2A00-000012000000}" name="Count of children transferred to Assuming LEA F" dataDxfId="45" dataCellStyle="Comma"/>
    <tableColumn id="19" xr3:uid="{00000000-0010-0000-2A00-000013000000}" name="Count of children transferred to Assuming LEA G" dataDxfId="44" dataCellStyle="Comma"/>
    <tableColumn id="20" xr3:uid="{00000000-0010-0000-2A00-000014000000}" name="Count of children transferred to Assuming LEA H" dataDxfId="43" dataCellStyle="Comma"/>
    <tableColumn id="21" xr3:uid="{00000000-0010-0000-2A00-000015000000}" name="Count of children transferred to Assuming LEA I" dataDxfId="42" dataCellStyle="Comma"/>
    <tableColumn id="22" xr3:uid="{00000000-0010-0000-2A00-000016000000}" name="Count of children transferred to Assuming LEA J" dataDxfId="41" dataCellStyle="Comma"/>
    <tableColumn id="10" xr3:uid="{00000000-0010-0000-2A00-00000A000000}" name="Total number of children transferred" dataDxfId="40" dataCellStyle="Comma">
      <calculatedColumnFormula>SUM(F6:O6)</calculatedColumnFormula>
    </tableColumn>
    <tableColumn id="11" xr3:uid="{00000000-0010-0000-2A00-00000B000000}" name="Base payment per child" dataDxfId="39" dataCellStyle="Currency">
      <calculatedColumnFormula>IF(B6="","",E6/(D6+P6))</calculatedColumnFormula>
    </tableColumn>
    <tableColumn id="17" xr3:uid="{00000000-0010-0000-2A00-000011000000}" name="Base payment amount transferred to Assuming LEA A" dataDxfId="38" dataCellStyle="Currency">
      <calculatedColumnFormula>IF(B6="",0,Q6*F6)</calculatedColumnFormula>
    </tableColumn>
    <tableColumn id="16" xr3:uid="{00000000-0010-0000-2A00-000010000000}" name="Base payment amount transferred to Assuming LEA B" dataDxfId="37" dataCellStyle="Currency">
      <calculatedColumnFormula>IF(B6="",0,Q6*G6)</calculatedColumnFormula>
    </tableColumn>
    <tableColumn id="15" xr3:uid="{00000000-0010-0000-2A00-00000F000000}" name="Base payment amount transferred to Assuming LEA C" dataDxfId="36" dataCellStyle="Currency">
      <calculatedColumnFormula>IF(B6="",0,Q6*H6)</calculatedColumnFormula>
    </tableColumn>
    <tableColumn id="14" xr3:uid="{00000000-0010-0000-2A00-00000E000000}" name="Base payment amount transferred to Assuming LEA D" dataDxfId="35" dataCellStyle="Currency">
      <calculatedColumnFormula>IF(B6="",0,Q6*I6)</calculatedColumnFormula>
    </tableColumn>
    <tableColumn id="13" xr3:uid="{00000000-0010-0000-2A00-00000D000000}" name="Base payment amount transferred to Assuming LEA E" dataDxfId="34" dataCellStyle="Currency">
      <calculatedColumnFormula>IF(B6="",0,Q6*J6)</calculatedColumnFormula>
    </tableColumn>
    <tableColumn id="23" xr3:uid="{00000000-0010-0000-2A00-000017000000}" name="Base payment amount transferred to Assuming LEA F" dataDxfId="33" dataCellStyle="Currency">
      <calculatedColumnFormula>IF(B6="",0,Q6*K6)</calculatedColumnFormula>
    </tableColumn>
    <tableColumn id="24" xr3:uid="{00000000-0010-0000-2A00-000018000000}" name="Base payment amount transferred to Assuming LEA G" dataDxfId="32" dataCellStyle="Currency">
      <calculatedColumnFormula>IF(B6="",0,Q6*L6)</calculatedColumnFormula>
    </tableColumn>
    <tableColumn id="25" xr3:uid="{00000000-0010-0000-2A00-000019000000}" name="Base payment amount transferred to Assuming LEA H" dataDxfId="31" dataCellStyle="Currency">
      <calculatedColumnFormula>IF(B6="",0,Q6*M6)</calculatedColumnFormula>
    </tableColumn>
    <tableColumn id="26" xr3:uid="{00000000-0010-0000-2A00-00001A000000}" name="Base payment amount transferred to Assuming LEA I" dataDxfId="30" dataCellStyle="Currency">
      <calculatedColumnFormula>IF(B6="",0,Q6*N6)</calculatedColumnFormula>
    </tableColumn>
    <tableColumn id="27" xr3:uid="{00000000-0010-0000-2A00-00001B000000}" name="Base payment amount transferred to Assuming LEA J" dataDxfId="29" dataCellStyle="Currency">
      <calculatedColumnFormula>IF(B6="",0,Q6*O6)</calculatedColumnFormula>
    </tableColumn>
    <tableColumn id="4" xr3:uid="{00000000-0010-0000-2A00-000004000000}" name="Adjusted Base Payment" dataDxfId="28"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20 Transferring LEAs" altTextSummary="Table for data entry and calculations for Transferring LEAs in Circumstance 20."/>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B000000}" name="TableCirc20A" displayName="TableCirc20A" ref="A18:AB28" totalsRowShown="0">
  <tableColumns count="28">
    <tableColumn id="5" xr3:uid="{00000000-0010-0000-2B00-000005000000}" name="Assuming LEA Letter" dataDxfId="27" dataCellStyle="Comma"/>
    <tableColumn id="1" xr3:uid="{00000000-0010-0000-2B00-000001000000}" name="Assuming LEA Name" dataDxfId="26"/>
    <tableColumn id="24" xr3:uid="{00000000-0010-0000-2B00-000018000000}" name="LEA ID" dataDxfId="25" dataCellStyle="Comma">
      <calculatedColumnFormula>IF(B19="","",(VLOOKUP(B19,TableBPA2[],2,FALSE)))</calculatedColumnFormula>
    </tableColumn>
    <tableColumn id="29" xr3:uid="{00000000-0010-0000-2B00-00001D000000}" name="Child Count" dataDxfId="24" dataCellStyle="Comma">
      <calculatedColumnFormula>IF(B19="","",(VLOOKUP(B19,TableBPA2[],3,FALSE)))</calculatedColumnFormula>
    </tableColumn>
    <tableColumn id="2" xr3:uid="{00000000-0010-0000-2B00-000002000000}" name="Base Payment" dataDxfId="23" dataCellStyle="Currency">
      <calculatedColumnFormula>IF(B19="","",(VLOOKUP(B19,TableBPA2[],24,FALSE)))</calculatedColumnFormula>
    </tableColumn>
    <tableColumn id="8" xr3:uid="{00000000-0010-0000-2B00-000008000000}" name="Count of children assumed from Transferring LEA A" dataDxfId="22"/>
    <tableColumn id="9" xr3:uid="{00000000-0010-0000-2B00-000009000000}" name="Count of children assumed from Transferring LEA B" dataDxfId="21"/>
    <tableColumn id="10" xr3:uid="{00000000-0010-0000-2B00-00000A000000}" name="Count of children assumed from Transferring LEA C" dataDxfId="20"/>
    <tableColumn id="6" xr3:uid="{00000000-0010-0000-2B00-000006000000}" name="Count of children assumed from Transferring LEA D" dataDxfId="19"/>
    <tableColumn id="7" xr3:uid="{00000000-0010-0000-2B00-000007000000}" name="Count of children assumed from Transferring LEA E" dataDxfId="18"/>
    <tableColumn id="3" xr3:uid="{00000000-0010-0000-2B00-000003000000}" name="Count of children assumed from Transferring LEA F" dataDxfId="17"/>
    <tableColumn id="13" xr3:uid="{00000000-0010-0000-2B00-00000D000000}" name="Count of children assumed from Transferring LEA G" dataDxfId="16"/>
    <tableColumn id="20" xr3:uid="{00000000-0010-0000-2B00-000014000000}" name="Count of children assumed from Transferring LEA H" dataDxfId="15"/>
    <tableColumn id="21" xr3:uid="{00000000-0010-0000-2B00-000015000000}" name="Count of children assumed from Transferring LEA I" dataDxfId="14"/>
    <tableColumn id="22" xr3:uid="{00000000-0010-0000-2B00-000016000000}" name="Count of children assumed from Transferring LEA J" dataDxfId="13"/>
    <tableColumn id="11" xr3:uid="{00000000-0010-0000-2B00-00000B000000}" name="Total number of children assumed" dataDxfId="12" dataCellStyle="Comma">
      <calculatedColumnFormula>SUM(F19:O19)</calculatedColumnFormula>
    </tableColumn>
    <tableColumn id="19" xr3:uid="{00000000-0010-0000-2B00-000013000000}" name="This column intentionally left blank." dataDxfId="11" dataCellStyle="Comma"/>
    <tableColumn id="18" xr3:uid="{00000000-0010-0000-2B00-000012000000}" name="Base payment amount assumed from Transferring LEA A" dataDxfId="10" dataCellStyle="Comma"/>
    <tableColumn id="17" xr3:uid="{00000000-0010-0000-2B00-000011000000}" name="Base payment amount assumed from Transferring LEA B" dataDxfId="9" dataCellStyle="Currency"/>
    <tableColumn id="16" xr3:uid="{00000000-0010-0000-2B00-000010000000}" name="Base payment amount assumed from Transferring LEA C" dataDxfId="8" dataCellStyle="Currency"/>
    <tableColumn id="15" xr3:uid="{00000000-0010-0000-2B00-00000F000000}" name="Base payment amount assumed from Transferring LEA D" dataDxfId="7" dataCellStyle="Currency"/>
    <tableColumn id="14" xr3:uid="{00000000-0010-0000-2B00-00000E000000}" name="Base payment amount assumed from Transferring LEA E" dataDxfId="6" dataCellStyle="Currency"/>
    <tableColumn id="23" xr3:uid="{00000000-0010-0000-2B00-000017000000}" name="Base payment amount assumed from Transferring LEA F" dataDxfId="5" dataCellStyle="Currency"/>
    <tableColumn id="25" xr3:uid="{00000000-0010-0000-2B00-000019000000}" name="Base payment amount assumed from Transferring LEA G" dataDxfId="4" dataCellStyle="Currency"/>
    <tableColumn id="26" xr3:uid="{00000000-0010-0000-2B00-00001A000000}" name="Base payment amount assumed from Transferring LEA H" dataDxfId="3" dataCellStyle="Currency"/>
    <tableColumn id="27" xr3:uid="{00000000-0010-0000-2B00-00001B000000}" name="Base payment amount assumed from Transferring LEA I" dataDxfId="2" dataCellStyle="Currency"/>
    <tableColumn id="28" xr3:uid="{00000000-0010-0000-2B00-00001C000000}" name="Base payment amount assumed from Transferring LEA J" dataDxfId="1" dataCellStyle="Currency"/>
    <tableColumn id="4" xr3:uid="{00000000-0010-0000-2B00-000004000000}" name="Adjusted Base Payment" dataDxfId="0">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20 Assuming LEAs" altTextSummary="Table for data entry and calculations for Assuming LEAs in Circumstance 20."/>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Circ1T" displayName="TableCirc1T" ref="A5:AB15" totalsRowShown="0" headerRowDxfId="1140">
  <tableColumns count="28">
    <tableColumn id="9" xr3:uid="{00000000-0010-0000-0400-000009000000}" name="Transferring LEA Letter" dataDxfId="1139" dataCellStyle="Comma"/>
    <tableColumn id="1" xr3:uid="{00000000-0010-0000-0400-000001000000}" name="Transferring LEA Name" dataDxfId="1138"/>
    <tableColumn id="12" xr3:uid="{00000000-0010-0000-0400-00000C000000}" name="LEA ID" dataDxfId="1137" dataCellStyle="Comma">
      <calculatedColumnFormula>IF(B6="","",(VLOOKUP(B6,TableBPA2[],2,FALSE)))</calculatedColumnFormula>
    </tableColumn>
    <tableColumn id="29" xr3:uid="{00000000-0010-0000-0400-00001D000000}" name="Child Count" dataDxfId="1136" dataCellStyle="Comma">
      <calculatedColumnFormula>IF(B6="","",(VLOOKUP(B6,TableBPA2[],3,FALSE)))</calculatedColumnFormula>
    </tableColumn>
    <tableColumn id="2" xr3:uid="{00000000-0010-0000-0400-000002000000}" name="Base Payment" dataDxfId="1135" dataCellStyle="Currency">
      <calculatedColumnFormula>IF(B6="","",(VLOOKUP(B6,TableBPA2[],4,FALSE)))</calculatedColumnFormula>
    </tableColumn>
    <tableColumn id="3" xr3:uid="{00000000-0010-0000-0400-000003000000}" name="Count of children transferred to Assuming LEA A" dataDxfId="1134"/>
    <tableColumn id="8" xr3:uid="{00000000-0010-0000-0400-000008000000}" name="Count of children transferred to Assuming LEA B" dataDxfId="1133" dataCellStyle="Comma"/>
    <tableColumn id="7" xr3:uid="{00000000-0010-0000-0400-000007000000}" name="Count of children transferred to Assuming LEA C" dataDxfId="1132" dataCellStyle="Comma"/>
    <tableColumn id="6" xr3:uid="{00000000-0010-0000-0400-000006000000}" name="Count of children transferred to Assuming LEA D" dataDxfId="1131" dataCellStyle="Comma"/>
    <tableColumn id="5" xr3:uid="{00000000-0010-0000-0400-000005000000}" name="Count of children transferred to Assuming LEA E" dataDxfId="1130" dataCellStyle="Comma"/>
    <tableColumn id="18" xr3:uid="{00000000-0010-0000-0400-000012000000}" name="Count of children transferred to Assuming LEA F" dataDxfId="1129" dataCellStyle="Comma"/>
    <tableColumn id="19" xr3:uid="{00000000-0010-0000-0400-000013000000}" name="Count of children transferred to Assuming LEA G" dataDxfId="1128" dataCellStyle="Comma"/>
    <tableColumn id="20" xr3:uid="{00000000-0010-0000-0400-000014000000}" name="Count of children transferred to Assuming LEA H" dataDxfId="1127" dataCellStyle="Comma"/>
    <tableColumn id="21" xr3:uid="{00000000-0010-0000-0400-000015000000}" name="Count of children transferred to Assuming LEA I" dataDxfId="1126" dataCellStyle="Comma"/>
    <tableColumn id="22" xr3:uid="{00000000-0010-0000-0400-000016000000}" name="Count of children transferred to Assuming LEA J" dataDxfId="1125" dataCellStyle="Comma"/>
    <tableColumn id="10" xr3:uid="{00000000-0010-0000-0400-00000A000000}" name="Total number of children transferred" dataDxfId="1124" dataCellStyle="Comma">
      <calculatedColumnFormula>SUM(F6:J6)</calculatedColumnFormula>
    </tableColumn>
    <tableColumn id="11" xr3:uid="{00000000-0010-0000-0400-00000B000000}" name="Base payment per child" dataDxfId="1123" dataCellStyle="Currency">
      <calculatedColumnFormula>IF(B6="","",E6/(D6+P6))</calculatedColumnFormula>
    </tableColumn>
    <tableColumn id="17" xr3:uid="{00000000-0010-0000-0400-000011000000}" name="Base payment amount transferred to Assuming LEA A" dataDxfId="1122" dataCellStyle="Currency">
      <calculatedColumnFormula>IF(B6="",0,Q6*F6)</calculatedColumnFormula>
    </tableColumn>
    <tableColumn id="16" xr3:uid="{00000000-0010-0000-0400-000010000000}" name="Base payment amount transferred to Assuming LEA B" dataDxfId="1121" dataCellStyle="Currency">
      <calculatedColumnFormula>IF(B6="",0,Q6*G6)</calculatedColumnFormula>
    </tableColumn>
    <tableColumn id="15" xr3:uid="{00000000-0010-0000-0400-00000F000000}" name="Base payment amount transferred to Assuming LEA C" dataDxfId="1120" dataCellStyle="Currency">
      <calculatedColumnFormula>IF(B6="",0,Q6*H6)</calculatedColumnFormula>
    </tableColumn>
    <tableColumn id="14" xr3:uid="{00000000-0010-0000-0400-00000E000000}" name="Base payment amount transferred to Assuming LEA D" dataDxfId="1119" dataCellStyle="Currency">
      <calculatedColumnFormula>IF(B6="",0,Q6*I6)</calculatedColumnFormula>
    </tableColumn>
    <tableColumn id="13" xr3:uid="{00000000-0010-0000-0400-00000D000000}" name="Base payment amount transferred to Assuming LEA E" dataDxfId="1118" dataCellStyle="Currency">
      <calculatedColumnFormula>IF(B6="",0,Q6*J6)</calculatedColumnFormula>
    </tableColumn>
    <tableColumn id="23" xr3:uid="{00000000-0010-0000-0400-000017000000}" name="Base payment amount transferred to Assuming LEA F" dataDxfId="1117" dataCellStyle="Currency">
      <calculatedColumnFormula>IF(B6="",0,Q6*K6)</calculatedColumnFormula>
    </tableColumn>
    <tableColumn id="24" xr3:uid="{00000000-0010-0000-0400-000018000000}" name="Base payment amount transferred to Assuming LEA G" dataDxfId="1116" dataCellStyle="Currency"/>
    <tableColumn id="25" xr3:uid="{00000000-0010-0000-0400-000019000000}" name="Base payment amount transferred to Assuming LEA H" dataDxfId="1115" dataCellStyle="Currency"/>
    <tableColumn id="26" xr3:uid="{00000000-0010-0000-0400-00001A000000}" name="Base payment amount transferred to Assuming LEA I" dataDxfId="1114" dataCellStyle="Currency">
      <calculatedColumnFormula>IF(B6="",0,Q6*N6)</calculatedColumnFormula>
    </tableColumn>
    <tableColumn id="27" xr3:uid="{00000000-0010-0000-0400-00001B000000}" name="Base payment amount transferred to Assuming LEA J" dataDxfId="1113" dataCellStyle="Currency">
      <calculatedColumnFormula>IF(B6="",0,Q6*O6)</calculatedColumnFormula>
    </tableColumn>
    <tableColumn id="4" xr3:uid="{00000000-0010-0000-0400-000004000000}" name="Adjusted Base Payment" dataDxfId="1112"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 Transferring LEAs" altTextSummary="Table for data entry and calculations for Transferring LEAs in Circumstance 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Circ1A" displayName="TableCirc1A" ref="A18:AB28" totalsRowShown="0" headerRowDxfId="1111">
  <tableColumns count="28">
    <tableColumn id="5" xr3:uid="{00000000-0010-0000-0500-000005000000}" name="Assuming LEA Letter" dataDxfId="1110" dataCellStyle="Comma"/>
    <tableColumn id="1" xr3:uid="{00000000-0010-0000-0500-000001000000}" name="Assuming LEA Name" dataDxfId="1109"/>
    <tableColumn id="24" xr3:uid="{00000000-0010-0000-0500-000018000000}" name="LEA ID" dataDxfId="1108" dataCellStyle="Comma">
      <calculatedColumnFormula>IF(B19="","",(VLOOKUP(B19,TableBPA2[],2,FALSE)))</calculatedColumnFormula>
    </tableColumn>
    <tableColumn id="29" xr3:uid="{00000000-0010-0000-0500-00001D000000}" name="Child Count" dataDxfId="1107" dataCellStyle="Comma">
      <calculatedColumnFormula>IF(B19="","",(VLOOKUP(B19,TableBPA2[],3,FALSE)))</calculatedColumnFormula>
    </tableColumn>
    <tableColumn id="2" xr3:uid="{00000000-0010-0000-0500-000002000000}" name="Base Payment" dataDxfId="1106" dataCellStyle="Currency">
      <calculatedColumnFormula>IF(B19="","",(VLOOKUP(B19,TableBPA2[],4,FALSE)))</calculatedColumnFormula>
    </tableColumn>
    <tableColumn id="8" xr3:uid="{00000000-0010-0000-0500-000008000000}" name="Count of children assumed from Transferring LEA A" dataDxfId="1105"/>
    <tableColumn id="9" xr3:uid="{00000000-0010-0000-0500-000009000000}" name="Count of children assumed from Transferring LEA B" dataDxfId="1104"/>
    <tableColumn id="10" xr3:uid="{00000000-0010-0000-0500-00000A000000}" name="Count of children assumed from Transferring LEA C" dataDxfId="1103"/>
    <tableColumn id="6" xr3:uid="{00000000-0010-0000-0500-000006000000}" name="Count of children assumed from Transferring LEA D" dataDxfId="1102"/>
    <tableColumn id="7" xr3:uid="{00000000-0010-0000-0500-000007000000}" name="Count of children assumed from Transferring LEA E" dataDxfId="1101"/>
    <tableColumn id="3" xr3:uid="{00000000-0010-0000-0500-000003000000}" name="Count of children assumed from Transferring LEA F" dataDxfId="1100"/>
    <tableColumn id="13" xr3:uid="{00000000-0010-0000-0500-00000D000000}" name="Count of children assumed from Transferring LEA G" dataDxfId="1099"/>
    <tableColumn id="20" xr3:uid="{00000000-0010-0000-0500-000014000000}" name="Count of children assumed from Transferring LEA H" dataDxfId="1098"/>
    <tableColumn id="21" xr3:uid="{00000000-0010-0000-0500-000015000000}" name="Count of children assumed from Transferring LEA I" dataDxfId="1097"/>
    <tableColumn id="22" xr3:uid="{00000000-0010-0000-0500-000016000000}" name="Count of children assumed from Transferring LEA J" dataDxfId="1096"/>
    <tableColumn id="11" xr3:uid="{00000000-0010-0000-0500-00000B000000}" name="Total number of children assumed" dataDxfId="1095" dataCellStyle="Comma">
      <calculatedColumnFormula>SUM(F19:O19)</calculatedColumnFormula>
    </tableColumn>
    <tableColumn id="19" xr3:uid="{00000000-0010-0000-0500-000013000000}" name="This column intentionally left blank." dataDxfId="1094" dataCellStyle="Comma"/>
    <tableColumn id="18" xr3:uid="{00000000-0010-0000-0500-000012000000}" name="Base payment amount assumed from Transferring LEA A" dataDxfId="1093" dataCellStyle="Comma"/>
    <tableColumn id="17" xr3:uid="{00000000-0010-0000-0500-000011000000}" name="Base payment amount assumed from Transferring LEA B" dataDxfId="1092" dataCellStyle="Currency"/>
    <tableColumn id="16" xr3:uid="{00000000-0010-0000-0500-000010000000}" name="Base payment amount assumed from Transferring LEA C" dataDxfId="1091" dataCellStyle="Currency"/>
    <tableColumn id="15" xr3:uid="{00000000-0010-0000-0500-00000F000000}" name="Base payment amount assumed from Transferring LEA D" dataDxfId="1090" dataCellStyle="Currency"/>
    <tableColumn id="14" xr3:uid="{00000000-0010-0000-0500-00000E000000}" name="Base payment amount assumed from Transferring LEA E" dataDxfId="1089" dataCellStyle="Currency"/>
    <tableColumn id="23" xr3:uid="{00000000-0010-0000-0500-000017000000}" name="Base payment amount assumed from Transferring LEA F" dataDxfId="1088" dataCellStyle="Currency"/>
    <tableColumn id="25" xr3:uid="{00000000-0010-0000-0500-000019000000}" name="Base payment amount assumed from Transferring LEA G" dataDxfId="1087" dataCellStyle="Currency"/>
    <tableColumn id="26" xr3:uid="{00000000-0010-0000-0500-00001A000000}" name="Base payment amount assumed from Transferring LEA H" dataDxfId="1086" dataCellStyle="Currency"/>
    <tableColumn id="27" xr3:uid="{00000000-0010-0000-0500-00001B000000}" name="Base payment amount assumed from Transferring LEA I" dataDxfId="1085" dataCellStyle="Currency"/>
    <tableColumn id="28" xr3:uid="{00000000-0010-0000-0500-00001C000000}" name="Base payment amount assumed from Transferring LEA J" dataDxfId="1084" dataCellStyle="Currency"/>
    <tableColumn id="4" xr3:uid="{00000000-0010-0000-0500-000004000000}" name="Adjusted Base Payment" dataDxfId="1083">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1 Assuming LEAs" altTextSummary="Table for data entry and calculations for Assuming LEAs in Circumstance 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Circ2T" displayName="TableCirc2T" ref="A5:AB15" totalsRowShown="0" headerRowDxfId="1082">
  <tableColumns count="28">
    <tableColumn id="9" xr3:uid="{00000000-0010-0000-0600-000009000000}" name="Transferring LEA Letter" dataDxfId="1081" dataCellStyle="Comma"/>
    <tableColumn id="1" xr3:uid="{00000000-0010-0000-0600-000001000000}" name="Transferring LEA Name" dataDxfId="1080"/>
    <tableColumn id="28" xr3:uid="{00000000-0010-0000-0600-00001C000000}" name="LEA ID" dataDxfId="1079" dataCellStyle="Comma">
      <calculatedColumnFormula>IF(B6="","",(VLOOKUP(B6,TableBPA2[],2,FALSE)))</calculatedColumnFormula>
    </tableColumn>
    <tableColumn id="29" xr3:uid="{00000000-0010-0000-0600-00001D000000}" name="Child Count" dataDxfId="1078" dataCellStyle="Comma">
      <calculatedColumnFormula>IF(B6="","",(VLOOKUP(B6,TableBPA2[],3,FALSE)))</calculatedColumnFormula>
    </tableColumn>
    <tableColumn id="2" xr3:uid="{00000000-0010-0000-0600-000002000000}" name="Base Payment" dataDxfId="1077" dataCellStyle="Currency">
      <calculatedColumnFormula>IF(B6="","",(VLOOKUP(B6,TableBPA2[],4,FALSE)))</calculatedColumnFormula>
    </tableColumn>
    <tableColumn id="3" xr3:uid="{00000000-0010-0000-0600-000003000000}" name="Count of children transferred to Assuming LEA A" dataDxfId="1076"/>
    <tableColumn id="8" xr3:uid="{00000000-0010-0000-0600-000008000000}" name="Count of children transferred to Assuming LEA B" dataDxfId="1075" dataCellStyle="Comma"/>
    <tableColumn id="7" xr3:uid="{00000000-0010-0000-0600-000007000000}" name="Count of children transferred to Assuming LEA C" dataDxfId="1074" dataCellStyle="Comma"/>
    <tableColumn id="6" xr3:uid="{00000000-0010-0000-0600-000006000000}" name="Count of children transferred to Assuming LEA D" dataDxfId="1073" dataCellStyle="Comma"/>
    <tableColumn id="5" xr3:uid="{00000000-0010-0000-0600-000005000000}" name="Count of children transferred to Assuming LEA E" dataDxfId="1072" dataCellStyle="Comma"/>
    <tableColumn id="18" xr3:uid="{00000000-0010-0000-0600-000012000000}" name="Count of children transferred to Assuming LEA F" dataDxfId="1071" dataCellStyle="Comma"/>
    <tableColumn id="19" xr3:uid="{00000000-0010-0000-0600-000013000000}" name="Count of children transferred to Assuming LEA G" dataDxfId="1070" dataCellStyle="Comma"/>
    <tableColumn id="20" xr3:uid="{00000000-0010-0000-0600-000014000000}" name="Count of children transferred to Assuming LEA H" dataDxfId="1069" dataCellStyle="Comma"/>
    <tableColumn id="21" xr3:uid="{00000000-0010-0000-0600-000015000000}" name="Count of children transferred to Assuming LEA I" dataDxfId="1068" dataCellStyle="Comma"/>
    <tableColumn id="22" xr3:uid="{00000000-0010-0000-0600-000016000000}" name="Count of children transferred to Assuming LEA J" dataDxfId="1067" dataCellStyle="Comma"/>
    <tableColumn id="10" xr3:uid="{00000000-0010-0000-0600-00000A000000}" name="Total number of children transferred" dataDxfId="1066" dataCellStyle="Comma">
      <calculatedColumnFormula>SUM(F6:O6)</calculatedColumnFormula>
    </tableColumn>
    <tableColumn id="11" xr3:uid="{00000000-0010-0000-0600-00000B000000}" name="Base payment per child" dataDxfId="1065" dataCellStyle="Currency">
      <calculatedColumnFormula>IF(B6="","",E6/(D6+P6))</calculatedColumnFormula>
    </tableColumn>
    <tableColumn id="17" xr3:uid="{00000000-0010-0000-0600-000011000000}" name="Base payment amount transferred to Assuming LEA A" dataDxfId="1064" dataCellStyle="Currency">
      <calculatedColumnFormula>IF(B6="",0,Q6*F6)</calculatedColumnFormula>
    </tableColumn>
    <tableColumn id="16" xr3:uid="{00000000-0010-0000-0600-000010000000}" name="Base payment amount transferred to Assuming LEA B" dataDxfId="1063" dataCellStyle="Currency">
      <calculatedColumnFormula>IF(B6="",0,Q6*G6)</calculatedColumnFormula>
    </tableColumn>
    <tableColumn id="15" xr3:uid="{00000000-0010-0000-0600-00000F000000}" name="Base payment amount transferred to Assuming LEA C" dataDxfId="1062" dataCellStyle="Currency">
      <calculatedColumnFormula>IF(B6="",0,Q6*H6)</calculatedColumnFormula>
    </tableColumn>
    <tableColumn id="14" xr3:uid="{00000000-0010-0000-0600-00000E000000}" name="Base payment amount transferred to Assuming LEA D" dataDxfId="1061" dataCellStyle="Currency">
      <calculatedColumnFormula>IF(B6="",0,Q6*I6)</calculatedColumnFormula>
    </tableColumn>
    <tableColumn id="13" xr3:uid="{00000000-0010-0000-0600-00000D000000}" name="Base payment amount transferred to Assuming LEA E" dataDxfId="1060" dataCellStyle="Currency">
      <calculatedColumnFormula>IF(B6="",0,Q6*J6)</calculatedColumnFormula>
    </tableColumn>
    <tableColumn id="23" xr3:uid="{00000000-0010-0000-0600-000017000000}" name="Base payment amount transferred to Assuming LEA F" dataDxfId="1059" dataCellStyle="Currency">
      <calculatedColumnFormula>IF(B6="",0,Q6*K6)</calculatedColumnFormula>
    </tableColumn>
    <tableColumn id="24" xr3:uid="{00000000-0010-0000-0600-000018000000}" name="Base payment amount transferred to Assuming LEA G" dataDxfId="1058" dataCellStyle="Currency">
      <calculatedColumnFormula>IF(B6="",0,Q6*L6)</calculatedColumnFormula>
    </tableColumn>
    <tableColumn id="25" xr3:uid="{00000000-0010-0000-0600-000019000000}" name="Base payment amount transferred to Assuming LEA H" dataDxfId="1057" dataCellStyle="Currency">
      <calculatedColumnFormula>IF(B6="",0,Q6*M6)</calculatedColumnFormula>
    </tableColumn>
    <tableColumn id="26" xr3:uid="{00000000-0010-0000-0600-00001A000000}" name="Base payment amount transferred to Assuming LEA I" dataDxfId="1056" dataCellStyle="Currency">
      <calculatedColumnFormula>IF(B6="",0,Q6*N6)</calculatedColumnFormula>
    </tableColumn>
    <tableColumn id="27" xr3:uid="{00000000-0010-0000-0600-00001B000000}" name="Base payment amount transferred to Assuming LEA J" dataDxfId="1055" dataCellStyle="Currency">
      <calculatedColumnFormula>IF(B6="",0,Q6*O6)</calculatedColumnFormula>
    </tableColumn>
    <tableColumn id="4" xr3:uid="{00000000-0010-0000-0600-000004000000}" name="Adjusted Base Payment" dataDxfId="1054"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2 Transferring LEAs" altTextSummary="Table for data entry and calculations for Transferring LEAs in Circumstance 2."/>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Circ2A" displayName="TableCirc2A" ref="A18:AB28" totalsRowShown="0">
  <tableColumns count="28">
    <tableColumn id="5" xr3:uid="{00000000-0010-0000-0700-000005000000}" name="Assuming LEA Letter" dataDxfId="1053" dataCellStyle="Comma"/>
    <tableColumn id="1" xr3:uid="{00000000-0010-0000-0700-000001000000}" name="Assuming LEA Name" dataDxfId="1052"/>
    <tableColumn id="24" xr3:uid="{00000000-0010-0000-0700-000018000000}" name="LEA ID" dataDxfId="1051" dataCellStyle="Comma">
      <calculatedColumnFormula>IF(B19="","",(VLOOKUP(B19,TableBPA2[],2,FALSE)))</calculatedColumnFormula>
    </tableColumn>
    <tableColumn id="29" xr3:uid="{00000000-0010-0000-0700-00001D000000}" name="Child Count" dataDxfId="1050" dataCellStyle="Comma">
      <calculatedColumnFormula>IF(B19="","",(VLOOKUP(B19,TableBPA2[],3,FALSE)))</calculatedColumnFormula>
    </tableColumn>
    <tableColumn id="2" xr3:uid="{00000000-0010-0000-0700-000002000000}" name="Base Payment" dataDxfId="1049" dataCellStyle="Currency">
      <calculatedColumnFormula>IF(B19="","",(VLOOKUP(B19,TableBPA2[],6,FALSE)))</calculatedColumnFormula>
    </tableColumn>
    <tableColumn id="8" xr3:uid="{00000000-0010-0000-0700-000008000000}" name="Count of children assumed from Transferring LEA A" dataDxfId="1048"/>
    <tableColumn id="9" xr3:uid="{00000000-0010-0000-0700-000009000000}" name="Count of children assumed from Transferring LEA B" dataDxfId="1047"/>
    <tableColumn id="10" xr3:uid="{00000000-0010-0000-0700-00000A000000}" name="Count of children assumed from Transferring LEA C" dataDxfId="1046"/>
    <tableColumn id="6" xr3:uid="{00000000-0010-0000-0700-000006000000}" name="Count of children assumed from Transferring LEA D" dataDxfId="1045"/>
    <tableColumn id="7" xr3:uid="{00000000-0010-0000-0700-000007000000}" name="Count of children assumed from Transferring LEA E" dataDxfId="1044"/>
    <tableColumn id="3" xr3:uid="{00000000-0010-0000-0700-000003000000}" name="Count of children assumed from Transferring LEA F" dataDxfId="1043"/>
    <tableColumn id="13" xr3:uid="{00000000-0010-0000-0700-00000D000000}" name="Count of children assumed from Transferring LEA G" dataDxfId="1042"/>
    <tableColumn id="20" xr3:uid="{00000000-0010-0000-0700-000014000000}" name="Count of children assumed from Transferring LEA H" dataDxfId="1041"/>
    <tableColumn id="21" xr3:uid="{00000000-0010-0000-0700-000015000000}" name="Count of children assumed from Transferring LEA I" dataDxfId="1040"/>
    <tableColumn id="22" xr3:uid="{00000000-0010-0000-0700-000016000000}" name="Count of children assumed from Transferring LEA J" dataDxfId="1039"/>
    <tableColumn id="11" xr3:uid="{00000000-0010-0000-0700-00000B000000}" name="Total number of children assumed" dataDxfId="1038" dataCellStyle="Comma">
      <calculatedColumnFormula>SUM(F19:O19)</calculatedColumnFormula>
    </tableColumn>
    <tableColumn id="19" xr3:uid="{00000000-0010-0000-0700-000013000000}" name="This column intentionally left blank." dataDxfId="1037" dataCellStyle="Comma"/>
    <tableColumn id="18" xr3:uid="{00000000-0010-0000-0700-000012000000}" name="Base payment amount assumed from Transferring LEA A" dataDxfId="1036" dataCellStyle="Comma"/>
    <tableColumn id="17" xr3:uid="{00000000-0010-0000-0700-000011000000}" name="Base payment amount assumed from Transferring LEA B" dataDxfId="1035" dataCellStyle="Currency"/>
    <tableColumn id="16" xr3:uid="{00000000-0010-0000-0700-000010000000}" name="Base payment amount assumed from Transferring LEA C" dataDxfId="1034" dataCellStyle="Currency"/>
    <tableColumn id="15" xr3:uid="{00000000-0010-0000-0700-00000F000000}" name="Base payment amount assumed from Transferring LEA D" dataDxfId="1033" dataCellStyle="Currency"/>
    <tableColumn id="14" xr3:uid="{00000000-0010-0000-0700-00000E000000}" name="Base payment amount assumed from Transferring LEA E" dataDxfId="1032" dataCellStyle="Currency"/>
    <tableColumn id="23" xr3:uid="{00000000-0010-0000-0700-000017000000}" name="Base payment amount assumed from Transferring LEA F" dataDxfId="1031" dataCellStyle="Currency"/>
    <tableColumn id="25" xr3:uid="{00000000-0010-0000-0700-000019000000}" name="Base payment amount assumed from Transferring LEA G" dataDxfId="1030" dataCellStyle="Currency"/>
    <tableColumn id="26" xr3:uid="{00000000-0010-0000-0700-00001A000000}" name="Base payment amount assumed from Transferring LEA H" dataDxfId="1029" dataCellStyle="Currency"/>
    <tableColumn id="27" xr3:uid="{00000000-0010-0000-0700-00001B000000}" name="Base payment amount assumed from Transferring LEA I" dataDxfId="1028" dataCellStyle="Currency"/>
    <tableColumn id="28" xr3:uid="{00000000-0010-0000-0700-00001C000000}" name="Base payment amount assumed from Transferring LEA J" dataDxfId="1027" dataCellStyle="Currency"/>
    <tableColumn id="4" xr3:uid="{00000000-0010-0000-0700-000004000000}" name="Adjusted Base Payment" dataDxfId="1026">
      <calculatedColumnFormula>IF(B19="","",E19+SUM(R19:AA19))</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2 Assuming LEAs" altTextSummary="Table for data entry and calculations for Assuming LEAs in Circumstance 2."/>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Circ3T" displayName="TableCirc3T" ref="A5:AB15" totalsRowShown="0" headerRowDxfId="1025">
  <tableColumns count="28">
    <tableColumn id="9" xr3:uid="{00000000-0010-0000-0800-000009000000}" name="Transferring LEA Letter" dataDxfId="1024" dataCellStyle="Comma"/>
    <tableColumn id="1" xr3:uid="{00000000-0010-0000-0800-000001000000}" name="Transferring LEA Name" dataDxfId="1023"/>
    <tableColumn id="28" xr3:uid="{00000000-0010-0000-0800-00001C000000}" name="LEA ID" dataDxfId="1022" dataCellStyle="Comma">
      <calculatedColumnFormula>IF(B6="","",(VLOOKUP(B6,TableBPA2[],2,FALSE)))</calculatedColumnFormula>
    </tableColumn>
    <tableColumn id="29" xr3:uid="{00000000-0010-0000-0800-00001D000000}" name="Child Count" dataDxfId="1021" dataCellStyle="Comma">
      <calculatedColumnFormula>IF(B6="","",(VLOOKUP(B6,TableBPA2[],3,FALSE)))</calculatedColumnFormula>
    </tableColumn>
    <tableColumn id="2" xr3:uid="{00000000-0010-0000-0800-000002000000}" name="Base Payment" dataDxfId="1020" dataCellStyle="Currency">
      <calculatedColumnFormula>IF(B6="","",(VLOOKUP(B6,TableBPA2[],5,FALSE)))</calculatedColumnFormula>
    </tableColumn>
    <tableColumn id="3" xr3:uid="{00000000-0010-0000-0800-000003000000}" name="Count of children transferred to Assuming LEA A" dataDxfId="1019"/>
    <tableColumn id="8" xr3:uid="{00000000-0010-0000-0800-000008000000}" name="Count of children transferred to Assuming LEA B" dataDxfId="1018" dataCellStyle="Comma"/>
    <tableColumn id="7" xr3:uid="{00000000-0010-0000-0800-000007000000}" name="Count of children transferred to Assuming LEA C" dataDxfId="1017" dataCellStyle="Comma"/>
    <tableColumn id="6" xr3:uid="{00000000-0010-0000-0800-000006000000}" name="Count of children transferred to Assuming LEA D" dataDxfId="1016" dataCellStyle="Comma"/>
    <tableColumn id="5" xr3:uid="{00000000-0010-0000-0800-000005000000}" name="Count of children transferred to Assuming LEA E" dataDxfId="1015" dataCellStyle="Comma"/>
    <tableColumn id="18" xr3:uid="{00000000-0010-0000-0800-000012000000}" name="Count of children transferred to Assuming LEA F" dataDxfId="1014" dataCellStyle="Comma"/>
    <tableColumn id="19" xr3:uid="{00000000-0010-0000-0800-000013000000}" name="Count of children transferred to Assuming LEA G" dataDxfId="1013" dataCellStyle="Comma"/>
    <tableColumn id="20" xr3:uid="{00000000-0010-0000-0800-000014000000}" name="Count of children transferred to Assuming LEA H" dataDxfId="1012" dataCellStyle="Comma"/>
    <tableColumn id="21" xr3:uid="{00000000-0010-0000-0800-000015000000}" name="Count of children transferred to Assuming LEA I" dataDxfId="1011" dataCellStyle="Comma"/>
    <tableColumn id="22" xr3:uid="{00000000-0010-0000-0800-000016000000}" name="Count of children transferred to Assuming LEA J" dataDxfId="1010" dataCellStyle="Comma"/>
    <tableColumn id="10" xr3:uid="{00000000-0010-0000-0800-00000A000000}" name="Total number of children transferred" dataDxfId="1009" dataCellStyle="Comma">
      <calculatedColumnFormula>SUM(F6:O6)</calculatedColumnFormula>
    </tableColumn>
    <tableColumn id="11" xr3:uid="{00000000-0010-0000-0800-00000B000000}" name="Base payment per child" dataDxfId="1008" dataCellStyle="Currency">
      <calculatedColumnFormula>IF(B6="","",E6/(D6+P6))</calculatedColumnFormula>
    </tableColumn>
    <tableColumn id="17" xr3:uid="{00000000-0010-0000-0800-000011000000}" name="Base payment amount transferred to Assuming LEA A" dataDxfId="1007" dataCellStyle="Currency">
      <calculatedColumnFormula>IF(B6="",0,Q6*F6)</calculatedColumnFormula>
    </tableColumn>
    <tableColumn id="16" xr3:uid="{00000000-0010-0000-0800-000010000000}" name="Base payment amount transferred to Assuming LEA B" dataDxfId="1006" dataCellStyle="Currency">
      <calculatedColumnFormula>IF(B6="",0,Q6*G6)</calculatedColumnFormula>
    </tableColumn>
    <tableColumn id="15" xr3:uid="{00000000-0010-0000-0800-00000F000000}" name="Base payment amount transferred to Assuming LEA C" dataDxfId="1005" dataCellStyle="Currency">
      <calculatedColumnFormula>IF(B6="",0,Q6*H6)</calculatedColumnFormula>
    </tableColumn>
    <tableColumn id="14" xr3:uid="{00000000-0010-0000-0800-00000E000000}" name="Base payment amount transferred to Assuming LEA D" dataDxfId="1004" dataCellStyle="Currency">
      <calculatedColumnFormula>IF(B6="",0,Q6*I6)</calculatedColumnFormula>
    </tableColumn>
    <tableColumn id="13" xr3:uid="{00000000-0010-0000-0800-00000D000000}" name="Base payment amount transferred to Assuming LEA E" dataDxfId="1003" dataCellStyle="Currency">
      <calculatedColumnFormula>IF(B6="",0,Q6*J6)</calculatedColumnFormula>
    </tableColumn>
    <tableColumn id="23" xr3:uid="{00000000-0010-0000-0800-000017000000}" name="Base payment amount transferred to Assuming LEA F" dataDxfId="1002" dataCellStyle="Currency">
      <calculatedColumnFormula>IF(B6="",0,Q6*K6)</calculatedColumnFormula>
    </tableColumn>
    <tableColumn id="24" xr3:uid="{00000000-0010-0000-0800-000018000000}" name="Base payment amount transferred to Assuming LEA G" dataDxfId="1001" dataCellStyle="Currency">
      <calculatedColumnFormula>IF(B6="",0,Q6*L6)</calculatedColumnFormula>
    </tableColumn>
    <tableColumn id="25" xr3:uid="{00000000-0010-0000-0800-000019000000}" name="Base payment amount transferred to Assuming LEA H" dataDxfId="1000" dataCellStyle="Currency">
      <calculatedColumnFormula>IF(B6="",0,Q6*M6)</calculatedColumnFormula>
    </tableColumn>
    <tableColumn id="26" xr3:uid="{00000000-0010-0000-0800-00001A000000}" name="Base payment amount transferred to Assuming LEA I" dataDxfId="999" dataCellStyle="Currency">
      <calculatedColumnFormula>IF(B6="",0,Q6*N6)</calculatedColumnFormula>
    </tableColumn>
    <tableColumn id="27" xr3:uid="{00000000-0010-0000-0800-00001B000000}" name="Base payment amount transferred to Assuming LEA J" dataDxfId="998" dataCellStyle="Currency">
      <calculatedColumnFormula>IF(B6="",0,Q6*O6)</calculatedColumnFormula>
    </tableColumn>
    <tableColumn id="4" xr3:uid="{00000000-0010-0000-0800-000004000000}" name="Adjusted Base Payment" dataDxfId="997" dataCellStyle="Currency">
      <calculatedColumnFormula>IF(B6="","",E6-R6-S6-T6-U6-V6-W6-X6-Y6-Z6-AA6)</calculatedColumnFormula>
    </tableColumn>
  </tableColumns>
  <tableStyleInfo name="TableStyleLight18" showFirstColumn="0" showLastColumn="0" showRowStripes="0" showColumnStripes="0"/>
  <extLst>
    <ext xmlns:x14="http://schemas.microsoft.com/office/spreadsheetml/2009/9/main" uri="{504A1905-F514-4f6f-8877-14C23A59335A}">
      <x14:table altText="Circumstance 3 Transferring LEAs" altTextSummary="Table for data entry and calculations for Transferring LEAs in Circumstance 3."/>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printerSettings" Target="../printerSettings/printerSettings10.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16.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printerSettings" Target="../printerSettings/printerSettings11.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18.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printerSettings" Target="../printerSettings/printerSettings12.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20.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printerSettings" Target="../printerSettings/printerSettings13.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2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printerSettings" Target="../printerSettings/printerSettings14.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2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printerSettings" Target="../printerSettings/printerSettings15.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26.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printerSettings" Target="../printerSettings/printerSettings16.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28.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printerSettings" Target="../printerSettings/printerSettings17.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30.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printerSettings" Target="../printerSettings/printerSettings18.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32.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printerSettings" Target="../printerSettings/printerSettings19.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3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printerSettings" Target="../printerSettings/printerSettings20.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36.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printerSettings" Target="../printerSettings/printerSettings21.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38.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printerSettings" Target="../printerSettings/printerSettings22.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40.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printerSettings" Target="../printerSettings/printerSettings23.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42.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printerSettings" Target="../printerSettings/printerSettings24.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4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5.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6.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7.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10.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8.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1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9.bin"/><Relationship Id="rId1" Type="http://schemas.openxmlformats.org/officeDocument/2006/relationships/hyperlink" Target="https://cifr.wested.org/resources/allocation-of-idea-part-b-subgrants-to-leas/idea-part-b-subgrant-base-payment-adjustment-calculators/" TargetMode="Externa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3"/>
  <sheetViews>
    <sheetView tabSelected="1" workbookViewId="0"/>
  </sheetViews>
  <sheetFormatPr defaultColWidth="8.85546875" defaultRowHeight="15" x14ac:dyDescent="0.25"/>
  <cols>
    <col min="1" max="1" width="120.7109375" style="63" customWidth="1"/>
    <col min="2" max="16384" width="8.85546875" style="63"/>
  </cols>
  <sheetData>
    <row r="1" spans="1:1" ht="189" customHeight="1" x14ac:dyDescent="0.25">
      <c r="A1" s="62" t="s">
        <v>153</v>
      </c>
    </row>
    <row r="2" spans="1:1" ht="75" x14ac:dyDescent="0.25">
      <c r="A2" s="64" t="s">
        <v>154</v>
      </c>
    </row>
    <row r="3" spans="1:1" x14ac:dyDescent="0.25">
      <c r="A3" s="64"/>
    </row>
    <row r="4" spans="1:1" x14ac:dyDescent="0.25">
      <c r="A4" s="64"/>
    </row>
    <row r="5" spans="1:1" x14ac:dyDescent="0.25">
      <c r="A5" s="64"/>
    </row>
    <row r="6" spans="1:1" x14ac:dyDescent="0.25">
      <c r="A6" s="64"/>
    </row>
    <row r="8" spans="1:1" ht="60" x14ac:dyDescent="0.25">
      <c r="A8" s="79" t="s">
        <v>155</v>
      </c>
    </row>
    <row r="9" spans="1:1" x14ac:dyDescent="0.25">
      <c r="A9" s="65"/>
    </row>
    <row r="10" spans="1:1" x14ac:dyDescent="0.25">
      <c r="A10" s="65"/>
    </row>
    <row r="11" spans="1:1" x14ac:dyDescent="0.25">
      <c r="A11" s="65"/>
    </row>
    <row r="12" spans="1:1" x14ac:dyDescent="0.25">
      <c r="A12" s="65"/>
    </row>
    <row r="13" spans="1:1" x14ac:dyDescent="0.25">
      <c r="A13" s="66"/>
    </row>
  </sheetData>
  <sheetProtection algorithmName="SHA-512" hashValue="axPTAO6yGk4N4HI0ZIvB4DfhPO5Y1sE15FbrTvfJalI0SWk7sJCSxcQk483KLSirONyIlBpX0xkeJoY9q4fjnA==" saltValue="ZR02OQbhJb9jCfCxWUikcw=="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B34"/>
  <sheetViews>
    <sheetView workbookViewId="0">
      <pane xSplit="2" ySplit="5" topLeftCell="C6" activePane="bottomRight" state="frozen"/>
      <selection pane="topRight" activeCell="C1" sqref="C1"/>
      <selection pane="bottomLeft" activeCell="A4" sqref="A4"/>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4.710937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5'!B2="Not used","Please use the tabs for Circumstances 1-5 before using this tab.","")</f>
        <v>Please use the tabs for Circumstances 1-5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IF(B6="","",(VLOOKUP(B6,TableBPA2[],10,FALSE)))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IF(B7="","",(VLOOKUP(B7,TableBPA2[],10,FALSE)))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IF(B8="","",(VLOOKUP(B8,TableBPA2[],10,FALSE)))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IF(B9="","",(VLOOKUP(B9,TableBPA2[],10,FALSE)))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IF(B10="","",(VLOOKUP(B10,TableBPA2[],10,FALSE)))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IF(B11="","",(VLOOKUP(B11,TableBPA2[],10,FALSE)))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IF(B12="","",(VLOOKUP(B12,TableBPA2[],10,FALSE)))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IF(B13="","",(VLOOKUP(B13,TableBPA2[],10,FALSE)))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IF(B14="","",(VLOOKUP(B14,TableBPA2[],10,FALSE)))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IF(B15="","",(VLOOKUP(B15,TableBPA2[],10,FALSE)))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IF(B19="","",(VLOOKUP(B19,TableBPA2[],10,FALSE)))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IF(B20="","",(VLOOKUP(B20,TableBPA2[],10,FALSE)))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IF(B21="","",(VLOOKUP(B21,TableBPA2[],10,FALSE)))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IF(B22="","",(VLOOKUP(B22,TableBPA2[],10,FALSE)))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IF(B23="","",(VLOOKUP(B23,TableBPA2[],10,FALSE)))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IF(B24="","",(VLOOKUP(B24,TableBPA2[],10,FALSE)))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IF(B25="","",(VLOOKUP(B25,TableBPA2[],10,FALSE)))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IF(B26="","",(VLOOKUP(B26,TableBPA2[],10,FALSE)))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IF(B27="","",(VLOOKUP(B27,TableBPA2[],10,FALSE)))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IF(B28="","",(VLOOKUP(B28,TableBPA2[],10,FALSE)))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SUM(TableCirc6T[Base Payment],TableCirc6A[Base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VFII69/u8hIvGcxQ3C5paPjldqrCKvetjNMBPX6uOowquFhJb7QKVfo1Cm7aKWth4n+J7qrcdEO2TTwjeM7yCg==" saltValue="dMPtkWxGKJ0srs0BFToylA==" spinCount="100000" sheet="1" formatColumns="0" formatRows="0"/>
  <mergeCells count="1">
    <mergeCell ref="A34:AB34"/>
  </mergeCells>
  <dataValidations count="3">
    <dataValidation type="list" allowBlank="1" showInputMessage="1" showErrorMessage="1" sqref="B19:B28 B7:B15" xr:uid="{00000000-0002-0000-0900-000000000000}">
      <formula1>LEA_List</formula1>
    </dataValidation>
    <dataValidation type="list" allowBlank="1" showInputMessage="1" showErrorMessage="1" prompt="Be sure to select Circumstance Type in Cell B2 before entering data." sqref="B6" xr:uid="{00000000-0002-0000-0900-000001000000}">
      <formula1>LEA_List</formula1>
    </dataValidation>
    <dataValidation type="list" allowBlank="1" showInputMessage="1" showErrorMessage="1" sqref="B2" xr:uid="{00000000-0002-0000-0900-000002000000}">
      <formula1>Circumstance_Type</formula1>
    </dataValidation>
  </dataValidations>
  <hyperlinks>
    <hyperlink ref="A33" r:id="rId1" xr:uid="{00000000-0004-0000-0900-000000000000}"/>
  </hyperlinks>
  <pageMargins left="0.7" right="0.7" top="0.75" bottom="0.75" header="0.3" footer="0.3"/>
  <pageSetup scale="90" orientation="portrait" r:id="rId2"/>
  <tableParts count="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B34"/>
  <sheetViews>
    <sheetView workbookViewId="0">
      <pane xSplit="2" ySplit="5" topLeftCell="C6" activePane="bottomRight" state="frozen"/>
      <selection pane="topRight" activeCell="C1" sqref="C1"/>
      <selection pane="bottomLeft" activeCell="A4" sqref="A4"/>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6'!B2="Not used","Please use the tabs for Circumstances 1-6 before using this tab.","")</f>
        <v>Please use the tabs for Circumstances 1-6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IF(B6="","",(VLOOKUP(B6,TableBPA2[],11,FALSE)))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IF(B7="","",(VLOOKUP(B7,TableBPA2[],11,FALSE)))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IF(B8="","",(VLOOKUP(B8,TableBPA2[],11,FALSE)))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IF(B9="","",(VLOOKUP(B9,TableBPA2[],11,FALSE)))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IF(B10="","",(VLOOKUP(B10,TableBPA2[],11,FALSE)))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IF(B11="","",(VLOOKUP(B11,TableBPA2[],11,FALSE)))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IF(B12="","",(VLOOKUP(B12,TableBPA2[],11,FALSE)))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IF(B13="","",(VLOOKUP(B13,TableBPA2[],11,FALSE)))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IF(B14="","",(VLOOKUP(B14,TableBPA2[],11,FALSE)))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IF(B15="","",(VLOOKUP(B15,TableBPA2[],11,FALSE)))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IF(B19="","",(VLOOKUP(B19,TableBPA2[],11,FALSE)))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IF(B20="","",(VLOOKUP(B20,TableBPA2[],11,FALSE)))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IF(B21="","",(VLOOKUP(B21,TableBPA2[],11,FALSE)))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IF(B22="","",(VLOOKUP(B22,TableBPA2[],11,FALSE)))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IF(B23="","",(VLOOKUP(B23,TableBPA2[],11,FALSE)))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IF(B24="","",(VLOOKUP(B24,TableBPA2[],11,FALSE)))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IF(B25="","",(VLOOKUP(B25,TableBPA2[],11,FALSE)))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IF(B26="","",(VLOOKUP(B26,TableBPA2[],11,FALSE)))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IF(B27="","",(VLOOKUP(B27,TableBPA2[],11,FALSE)))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IF(B28="","",(VLOOKUP(B28,TableBPA2[],11,FALSE)))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f>SUM(F19:F28)</f>
        <v>0</v>
      </c>
      <c r="G29">
        <f t="shared" ref="G29:O29" si="15">SUM(G19:G28)</f>
        <v>0</v>
      </c>
      <c r="H29">
        <f t="shared" si="15"/>
        <v>0</v>
      </c>
      <c r="I29">
        <f t="shared" si="15"/>
        <v>0</v>
      </c>
      <c r="J29">
        <f t="shared" si="15"/>
        <v>0</v>
      </c>
      <c r="K29">
        <f t="shared" si="15"/>
        <v>0</v>
      </c>
      <c r="L29">
        <f t="shared" si="15"/>
        <v>0</v>
      </c>
      <c r="M29">
        <f t="shared" si="15"/>
        <v>0</v>
      </c>
      <c r="N29">
        <f t="shared" si="15"/>
        <v>0</v>
      </c>
      <c r="O29">
        <f t="shared" si="15"/>
        <v>0</v>
      </c>
    </row>
    <row r="30" spans="1:28" x14ac:dyDescent="0.25"/>
    <row r="31" spans="1:28" x14ac:dyDescent="0.25">
      <c r="C31" s="9"/>
      <c r="E31" s="3">
        <f>SUM(TableCirc7T[Base Payment],TableCirc7A[Base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ACTCZ/pk0w6AEqImC4Dj1EdjnaxuzAoAQKAC80lPScxT3QbN2Lb2jztoaFbbGGPj+s//ftcd+xkDqNC7tbzJ6Q==" saltValue="+zkaoerbjnyiyhmScC2oAg==" spinCount="100000" sheet="1" formatColumns="0" formatRows="0"/>
  <mergeCells count="1">
    <mergeCell ref="A34:AB34"/>
  </mergeCells>
  <dataValidations count="3">
    <dataValidation type="list" allowBlank="1" showInputMessage="1" showErrorMessage="1" sqref="B19:B28 B7:B15" xr:uid="{00000000-0002-0000-0A00-000000000000}">
      <formula1>LEA_List</formula1>
    </dataValidation>
    <dataValidation type="list" allowBlank="1" showInputMessage="1" showErrorMessage="1" prompt="Be sure to select Circumstance Type in Cell B2 before entering data." sqref="B6" xr:uid="{00000000-0002-0000-0A00-000001000000}">
      <formula1>LEA_List</formula1>
    </dataValidation>
    <dataValidation type="list" allowBlank="1" showInputMessage="1" showErrorMessage="1" sqref="B2" xr:uid="{00000000-0002-0000-0A00-000002000000}">
      <formula1>Circumstance_Type</formula1>
    </dataValidation>
  </dataValidations>
  <hyperlinks>
    <hyperlink ref="A33" r:id="rId1" xr:uid="{00000000-0004-0000-0A00-000000000000}"/>
  </hyperlinks>
  <pageMargins left="0.7" right="0.7" top="0.75" bottom="0.75" header="0.3" footer="0.3"/>
  <pageSetup scale="90" orientation="portrait"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B34"/>
  <sheetViews>
    <sheetView workbookViewId="0">
      <pane xSplit="2" ySplit="5" topLeftCell="C6" activePane="bottomRight" state="frozen"/>
      <selection pane="topRight" activeCell="C1" sqref="C1"/>
      <selection pane="bottomLeft" activeCell="A4" sqref="A4"/>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140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7'!B2="Not used","Please use the tabs for Circumstances 1-7 before using this tab.","")</f>
        <v>Please use the tabs for Circumstances 1-7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IF(B6="","",(VLOOKUP(B6,TableBPA2[],12,FALSE)))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IF(B7="","",(VLOOKUP(B7,TableBPA2[],12,FALSE)))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IF(B8="","",(VLOOKUP(B8,TableBPA2[],12,FALSE)))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IF(B9="","",(VLOOKUP(B9,TableBPA2[],12,FALSE)))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IF(B10="","",(VLOOKUP(B10,TableBPA2[],12,FALSE)))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IF(B11="","",(VLOOKUP(B11,TableBPA2[],12,FALSE)))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IF(B12="","",(VLOOKUP(B12,TableBPA2[],12,FALSE)))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IF(B13="","",(VLOOKUP(B13,TableBPA2[],12,FALSE)))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IF(B14="","",(VLOOKUP(B14,TableBPA2[],12,FALSE)))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IF(B15="","",(VLOOKUP(B15,TableBPA2[],12,FALSE)))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15" t="str">
        <f>IF(B19="","",(VLOOKUP(B19,TableBPA2[],3,FALSE)))</f>
        <v/>
      </c>
      <c r="E19" s="3" t="str">
        <f>IF(B19="","",(VLOOKUP(B19,TableBPA2[],12,FALSE)))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15" t="str">
        <f>IF(B20="","",(VLOOKUP(B20,TableBPA2[],3,FALSE)))</f>
        <v/>
      </c>
      <c r="E20" s="3" t="str">
        <f>IF(B20="","",(VLOOKUP(B20,TableBPA2[],12,FALSE)))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15" t="str">
        <f>IF(B21="","",(VLOOKUP(B21,TableBPA2[],3,FALSE)))</f>
        <v/>
      </c>
      <c r="E21" s="3" t="str">
        <f>IF(B21="","",(VLOOKUP(B21,TableBPA2[],12,FALSE)))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15" t="str">
        <f>IF(B22="","",(VLOOKUP(B22,TableBPA2[],3,FALSE)))</f>
        <v/>
      </c>
      <c r="E22" s="3" t="str">
        <f>IF(B22="","",(VLOOKUP(B22,TableBPA2[],12,FALSE)))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15" t="str">
        <f>IF(B23="","",(VLOOKUP(B23,TableBPA2[],3,FALSE)))</f>
        <v/>
      </c>
      <c r="E23" s="3" t="str">
        <f>IF(B23="","",(VLOOKUP(B23,TableBPA2[],12,FALSE)))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15" t="str">
        <f>IF(B24="","",(VLOOKUP(B24,TableBPA2[],3,FALSE)))</f>
        <v/>
      </c>
      <c r="E24" s="3" t="str">
        <f>IF(B24="","",(VLOOKUP(B24,TableBPA2[],12,FALSE)))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15" t="str">
        <f>IF(B25="","",(VLOOKUP(B25,TableBPA2[],3,FALSE)))</f>
        <v/>
      </c>
      <c r="E25" s="3" t="str">
        <f>IF(B25="","",(VLOOKUP(B25,TableBPA2[],12,FALSE)))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15" t="str">
        <f>IF(B26="","",(VLOOKUP(B26,TableBPA2[],3,FALSE)))</f>
        <v/>
      </c>
      <c r="E26" s="3" t="str">
        <f>IF(B26="","",(VLOOKUP(B26,TableBPA2[],12,FALSE)))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15" t="str">
        <f>IF(B27="","",(VLOOKUP(B27,TableBPA2[],3,FALSE)))</f>
        <v/>
      </c>
      <c r="E27" s="3" t="str">
        <f>IF(B27="","",(VLOOKUP(B27,TableBPA2[],12,FALSE)))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15" t="str">
        <f>IF(B28="","",(VLOOKUP(B28,TableBPA2[],3,FALSE)))</f>
        <v/>
      </c>
      <c r="E28" s="3" t="str">
        <f>IF(B28="","",(VLOOKUP(B28,TableBPA2[],12,FALSE)))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SUM(TableCirc8T[Base Payment],TableCirc8A[Base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kOBUY7B74+UPlVt6vEhWgRipf4+KioKvlSnEI3rYIWNgPiUqZLHEDG8+AVql01n93e3D+9wm9MA6bpk4BsCpQA==" saltValue="gf/6XUXMIzH+HbZSOS31Aw==" spinCount="100000" sheet="1" formatColumns="0" formatRows="0"/>
  <mergeCells count="1">
    <mergeCell ref="A34:AB34"/>
  </mergeCells>
  <dataValidations count="3">
    <dataValidation type="list" allowBlank="1" showInputMessage="1" showErrorMessage="1" sqref="B19:B28 B7:B15" xr:uid="{00000000-0002-0000-0B00-000000000000}">
      <formula1>LEA_List</formula1>
    </dataValidation>
    <dataValidation type="list" allowBlank="1" showInputMessage="1" showErrorMessage="1" prompt="Be sure to select Circumstance Type in Cell B2 before entering data." sqref="B6" xr:uid="{00000000-0002-0000-0B00-000001000000}">
      <formula1>LEA_List</formula1>
    </dataValidation>
    <dataValidation type="list" allowBlank="1" showInputMessage="1" showErrorMessage="1" sqref="B2" xr:uid="{00000000-0002-0000-0B00-000002000000}">
      <formula1>Circumstance_Type</formula1>
    </dataValidation>
  </dataValidations>
  <hyperlinks>
    <hyperlink ref="A33" r:id="rId1" xr:uid="{00000000-0004-0000-0B00-000000000000}"/>
  </hyperlinks>
  <pageMargins left="0.7" right="0.7" top="0.75" bottom="0.75" header="0.3" footer="0.3"/>
  <pageSetup scale="90" orientation="portrait"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B34"/>
  <sheetViews>
    <sheetView workbookViewId="0">
      <pane xSplit="2" ySplit="5" topLeftCell="C6" activePane="bottomRight" state="frozen"/>
      <selection pane="topRight" activeCell="C1" sqref="C1"/>
      <selection pane="bottomLeft" activeCell="A4" sqref="A4"/>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425781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8'!B2="Not used","Please use the tabs for Circumstances 1-8 before using this tab.","")</f>
        <v>Please use the tabs for Circumstances 1-8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IF(B6="","",(VLOOKUP(B6,TableBPA2[],13,FALSE)))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IF(B7="","",(VLOOKUP(B7,TableBPA2[],13,FALSE)))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IF(B8="","",(VLOOKUP(B8,TableBPA2[],13,FALSE)))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IF(B9="","",(VLOOKUP(B9,TableBPA2[],13,FALSE)))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IF(B10="","",(VLOOKUP(B10,TableBPA2[],13,FALSE)))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IF(B11="","",(VLOOKUP(B11,TableBPA2[],13,FALSE)))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IF(B12="","",(VLOOKUP(B12,TableBPA2[],13,FALSE)))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IF(B13="","",(VLOOKUP(B13,TableBPA2[],13,FALSE)))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IF(B14="","",(VLOOKUP(B14,TableBPA2[],13,FALSE)))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IF(B15="","",(VLOOKUP(B15,TableBPA2[],13,FALSE)))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IF(B19="","",(VLOOKUP(B19,TableBPA2[],13,FALSE)))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IF(B20="","",(VLOOKUP(B20,TableBPA2[],13,FALSE)))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IF(B21="","",(VLOOKUP(B21,TableBPA2[],13,FALSE)))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IF(B22="","",(VLOOKUP(B22,TableBPA2[],13,FALSE)))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IF(B23="","",(VLOOKUP(B23,TableBPA2[],13,FALSE)))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IF(B24="","",(VLOOKUP(B24,TableBPA2[],13,FALSE)))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IF(B25="","",(VLOOKUP(B25,TableBPA2[],13,FALSE)))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IF(B26="","",(VLOOKUP(B26,TableBPA2[],13,FALSE)))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IF(B27="","",(VLOOKUP(B27,TableBPA2[],13,FALSE)))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IF(B28="","",(VLOOKUP(B28,TableBPA2[],13,FALSE)))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SUM(TableCirc9T[Base Payment],TableCirc9A[Base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t+33DFc+ucFySi5T3spB9m89fIplDc0gWnQt9cvhmca5fnWRFUWFBKzBm7YA6+0xwwdFOZU3pV3JbFI8h7GN9g==" saltValue="sKhzNTi3Pfi13fNNAZGObQ==" spinCount="100000" sheet="1" formatColumns="0" formatRows="0"/>
  <mergeCells count="1">
    <mergeCell ref="A34:AB34"/>
  </mergeCells>
  <dataValidations count="3">
    <dataValidation type="list" allowBlank="1" showInputMessage="1" showErrorMessage="1" sqref="B19:B28 B7:B15" xr:uid="{00000000-0002-0000-0C00-000000000000}">
      <formula1>LEA_List</formula1>
    </dataValidation>
    <dataValidation type="list" allowBlank="1" showInputMessage="1" showErrorMessage="1" prompt="Be sure to select Circumstance Type in Cell B2 before entering data." sqref="B6" xr:uid="{00000000-0002-0000-0C00-000001000000}">
      <formula1>LEA_List</formula1>
    </dataValidation>
    <dataValidation type="list" allowBlank="1" showInputMessage="1" showErrorMessage="1" sqref="B2" xr:uid="{00000000-0002-0000-0C00-000002000000}">
      <formula1>Circumstance_Type</formula1>
    </dataValidation>
  </dataValidations>
  <hyperlinks>
    <hyperlink ref="A33" r:id="rId1" xr:uid="{00000000-0004-0000-0C00-000000000000}"/>
  </hyperlinks>
  <pageMargins left="0.7" right="0.7" top="0.75" bottom="0.75" header="0.3" footer="0.3"/>
  <pageSetup scale="90" orientation="portrait"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B34"/>
  <sheetViews>
    <sheetView workbookViewId="0">
      <pane xSplit="2" ySplit="5" topLeftCell="C6" activePane="bottomRight" state="frozen"/>
      <selection pane="topRight" activeCell="C1" sqref="C1"/>
      <selection pane="bottomLeft" activeCell="A4" sqref="A4"/>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28515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9'!B2="Not used","Please use the tabs for Circumstances 1-9 before using this tab.","")</f>
        <v>Please use the tabs for Circumstances 1-9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IF(B6="","",(VLOOKUP(B6,TableBPA2[],14,FALSE)))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IF(B7="","",(VLOOKUP(B7,TableBPA2[],14,FALSE)))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IF(B8="","",(VLOOKUP(B8,TableBPA2[],14,FALSE)))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IF(B9="","",(VLOOKUP(B9,TableBPA2[],14,FALSE)))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IF(B10="","",(VLOOKUP(B10,TableBPA2[],14,FALSE)))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IF(B11="","",(VLOOKUP(B11,TableBPA2[],14,FALSE)))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IF(B12="","",(VLOOKUP(B12,TableBPA2[],14,FALSE)))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IF(B13="","",(VLOOKUP(B13,TableBPA2[],14,FALSE)))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IF(B14="","",(VLOOKUP(B14,TableBPA2[],14,FALSE)))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IF(B15="","",(VLOOKUP(B15,TableBPA2[],14,FALSE)))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IF(B19="","",(VLOOKUP(B19,TableBPA2[],14,FALSE)))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IF(B20="","",(VLOOKUP(B20,TableBPA2[],14,FALSE)))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IF(B21="","",(VLOOKUP(B21,TableBPA2[],14,FALSE)))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IF(B22="","",(VLOOKUP(B22,TableBPA2[],14,FALSE)))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IF(B23="","",(VLOOKUP(B23,TableBPA2[],14,FALSE)))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IF(B24="","",(VLOOKUP(B24,TableBPA2[],14,FALSE)))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IF(B25="","",(VLOOKUP(B25,TableBPA2[],14,FALSE)))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IF(B26="","",(VLOOKUP(B26,TableBPA2[],14,FALSE)))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IF(B27="","",(VLOOKUP(B27,TableBPA2[],14,FALSE)))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IF(B28="","",(VLOOKUP(B28,TableBPA2[],14,FALSE)))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SUM(TableCirc10T[Base Payment],TableCirc10A[Base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551v9EoliynDfAzLWYbgJ0BagMUrCg9BQXSuGTXSEUtK+1lNu4DVLzFAEa51cUqxsgg10a7e9ypxZ3vJKbFWtg==" saltValue="7Wzm7fjiSz3526wM924NLQ==" spinCount="100000" sheet="1" formatColumns="0" formatRows="0"/>
  <mergeCells count="1">
    <mergeCell ref="A34:AB34"/>
  </mergeCells>
  <dataValidations count="3">
    <dataValidation type="list" allowBlank="1" showInputMessage="1" showErrorMessage="1" sqref="B19:B28 B7:B15" xr:uid="{00000000-0002-0000-0D00-000000000000}">
      <formula1>LEA_List</formula1>
    </dataValidation>
    <dataValidation type="list" allowBlank="1" showInputMessage="1" showErrorMessage="1" prompt="Be sure to select Circumstance Type in Cell B2 before entering data." sqref="B6" xr:uid="{00000000-0002-0000-0D00-000001000000}">
      <formula1>LEA_List</formula1>
    </dataValidation>
    <dataValidation type="list" allowBlank="1" showInputMessage="1" showErrorMessage="1" sqref="B2" xr:uid="{00000000-0002-0000-0D00-000002000000}">
      <formula1>Circumstance_Type</formula1>
    </dataValidation>
  </dataValidations>
  <hyperlinks>
    <hyperlink ref="A33" r:id="rId1" xr:uid="{00000000-0004-0000-0D00-000000000000}"/>
  </hyperlinks>
  <pageMargins left="0.7" right="0.7" top="0.75" bottom="0.75" header="0.3" footer="0.3"/>
  <pageSetup scale="90" orientation="portrait" r:id="rId2"/>
  <tableParts count="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B34"/>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28515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10'!B2="Not used","Please use the tabs for Circumstances 1-10 before using this tab.","")</f>
        <v>Please use the tabs for Circumstances 1-10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IF(B6="","",(VLOOKUP(B6,TableBPA2[],15,FALSE)))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IF(B7="","",(VLOOKUP(B7,TableBPA2[],15,FALSE)))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IF(B8="","",(VLOOKUP(B8,TableBPA2[],15,FALSE)))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IF(B9="","",(VLOOKUP(B9,TableBPA2[],15,FALSE)))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IF(B10="","",(VLOOKUP(B10,TableBPA2[],15,FALSE)))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IF(B11="","",(VLOOKUP(B11,TableBPA2[],15,FALSE)))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IF(B12="","",(VLOOKUP(B12,TableBPA2[],15,FALSE)))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IF(B13="","",(VLOOKUP(B13,TableBPA2[],15,FALSE)))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IF(B14="","",(VLOOKUP(B14,TableBPA2[],15,FALSE)))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IF(B15="","",(VLOOKUP(B15,TableBPA2[],15,FALSE)))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IF(B19="","",(VLOOKUP(B19,TableBPA2[],15,FALSE)))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IF(B20="","",(VLOOKUP(B20,TableBPA2[],15,FALSE)))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IF(B21="","",(VLOOKUP(B21,TableBPA2[],15,FALSE)))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IF(B22="","",(VLOOKUP(B22,TableBPA2[],15,FALSE)))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IF(B23="","",(VLOOKUP(B23,TableBPA2[],15,FALSE)))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IF(B24="","",(VLOOKUP(B24,TableBPA2[],15,FALSE)))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IF(B25="","",(VLOOKUP(B25,TableBPA2[],15,FALSE)))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IF(B26="","",(VLOOKUP(B26,TableBPA2[],15,FALSE)))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IF(B27="","",(VLOOKUP(B27,TableBPA2[],15,FALSE)))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IF(B28="","",(VLOOKUP(B28,TableBPA2[],15,FALSE)))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SUM(TableCirc11T[Base Payment],TableCirc11A[Base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Vt8tKkFPhJn5RpCmUOX/KJwe2Aqxq0eR1BA8eUtzLuoiE7f8lmyPeD4l/T6vk53qX8PLrwW3aozTFVQTCJObsg==" saltValue="siBcmaEOKff17brSB3Qu5w==" spinCount="100000" sheet="1" formatColumns="0" formatRows="0"/>
  <mergeCells count="1">
    <mergeCell ref="A34:AB34"/>
  </mergeCells>
  <dataValidations xWindow="223" yWindow="389" count="3">
    <dataValidation type="list" allowBlank="1" showInputMessage="1" showErrorMessage="1" sqref="B19:B28 B7:B15" xr:uid="{00000000-0002-0000-0E00-000000000000}">
      <formula1>LEA_List</formula1>
    </dataValidation>
    <dataValidation type="list" allowBlank="1" showInputMessage="1" showErrorMessage="1" prompt="Be sure to select Circumstance Type in Cell B2 before entering data." sqref="B6" xr:uid="{00000000-0002-0000-0E00-000001000000}">
      <formula1>LEA_List</formula1>
    </dataValidation>
    <dataValidation type="list" allowBlank="1" showInputMessage="1" showErrorMessage="1" sqref="B2" xr:uid="{00000000-0002-0000-0E00-000002000000}">
      <formula1>Circumstance_Type</formula1>
    </dataValidation>
  </dataValidations>
  <hyperlinks>
    <hyperlink ref="A33" r:id="rId1" xr:uid="{00000000-0004-0000-0E00-000000000000}"/>
  </hyperlinks>
  <pageMargins left="0.7" right="0.7" top="0.75" bottom="0.75" header="0.3" footer="0.3"/>
  <pageSetup scale="90" orientation="portrait" r:id="rId2"/>
  <tableParts count="2">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B34"/>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28515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11'!B2="Not used","Please use the tabs for Circumstances 1-11 before using this tab.","")</f>
        <v>Please use the tabs for Circumstances 1-11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IF(B6="","",(VLOOKUP(B6,TableBPA2[],16,FALSE)))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IF(B7="","",(VLOOKUP(B7,TableBPA2[],16,FALSE)))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IF(B8="","",(VLOOKUP(B8,TableBPA2[],16,FALSE)))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IF(B9="","",(VLOOKUP(B9,TableBPA2[],16,FALSE)))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IF(B10="","",(VLOOKUP(B10,TableBPA2[],16,FALSE)))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IF(B11="","",(VLOOKUP(B11,TableBPA2[],16,FALSE)))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IF(B12="","",(VLOOKUP(B12,TableBPA2[],16,FALSE)))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IF(B13="","",(VLOOKUP(B13,TableBPA2[],16,FALSE)))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IF(B14="","",(VLOOKUP(B14,TableBPA2[],16,FALSE)))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IF(B15="","",(VLOOKUP(B15,TableBPA2[],16,FALSE)))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IF(B19="","",(VLOOKUP(B19,TableBPA2[],16,FALSE)))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IF(B20="","",(VLOOKUP(B20,TableBPA2[],16,FALSE)))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IF(B21="","",(VLOOKUP(B21,TableBPA2[],16,FALSE)))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IF(B22="","",(VLOOKUP(B22,TableBPA2[],16,FALSE)))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IF(B23="","",(VLOOKUP(B23,TableBPA2[],16,FALSE)))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IF(B24="","",(VLOOKUP(B24,TableBPA2[],16,FALSE)))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IF(B25="","",(VLOOKUP(B25,TableBPA2[],16,FALSE)))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IF(B26="","",(VLOOKUP(B26,TableBPA2[],16,FALSE)))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IF(B27="","",(VLOOKUP(B27,TableBPA2[],16,FALSE)))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IF(B28="","",(VLOOKUP(B28,TableBPA2[],16,FALSE)))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SUM(TableCirc12T[Base Payment],TableCirc12A[Base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fkfvEiPGq0ZhdNVv/mLPioNM6oALTrUI6oknlBKpWUJzLmmDKB7NLmFBzefYifTGUhe78mIISN01w/guoWl+zw==" saltValue="GecJ40EnGWLj4YPaxXLyfQ==" spinCount="100000" sheet="1" formatColumns="0" formatRows="0"/>
  <mergeCells count="1">
    <mergeCell ref="A34:AB34"/>
  </mergeCells>
  <dataValidations count="3">
    <dataValidation type="list" allowBlank="1" showInputMessage="1" showErrorMessage="1" sqref="B19:B28 B7:B15" xr:uid="{00000000-0002-0000-0F00-000000000000}">
      <formula1>LEA_List</formula1>
    </dataValidation>
    <dataValidation type="list" allowBlank="1" showInputMessage="1" showErrorMessage="1" prompt="Be sure to select Circumstance Type in Cell B2 before entering data." sqref="B6" xr:uid="{00000000-0002-0000-0F00-000001000000}">
      <formula1>LEA_List</formula1>
    </dataValidation>
    <dataValidation type="list" allowBlank="1" showInputMessage="1" showErrorMessage="1" sqref="B2" xr:uid="{00000000-0002-0000-0F00-000002000000}">
      <formula1>Circumstance_Type</formula1>
    </dataValidation>
  </dataValidations>
  <hyperlinks>
    <hyperlink ref="A33" r:id="rId1" xr:uid="{00000000-0004-0000-0F00-000000000000}"/>
  </hyperlinks>
  <pageMargins left="0.7" right="0.7" top="0.75" bottom="0.75" header="0.3" footer="0.3"/>
  <pageSetup scale="90" orientation="portrait" r:id="rId2"/>
  <tableParts count="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B34"/>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28515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12'!B2="Not used","Please use the tabs for Circumstances 1-12 before using this tab.","")</f>
        <v>Please use the tabs for Circumstances 1-12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IF(B6="","",(VLOOKUP(B6,TableBPA2[],17,FALSE)))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IF(B7="","",(VLOOKUP(B7,TableBPA2[],17,FALSE)))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IF(B8="","",(VLOOKUP(B8,TableBPA2[],17,FALSE)))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IF(B9="","",(VLOOKUP(B9,TableBPA2[],17,FALSE)))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IF(B10="","",(VLOOKUP(B10,TableBPA2[],17,FALSE)))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IF(B11="","",(VLOOKUP(B11,TableBPA2[],17,FALSE)))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IF(B12="","",(VLOOKUP(B12,TableBPA2[],17,FALSE)))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IF(B13="","",(VLOOKUP(B13,TableBPA2[],17,FALSE)))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IF(B14="","",(VLOOKUP(B14,TableBPA2[],17,FALSE)))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IF(B15="","",(VLOOKUP(B15,TableBPA2[],17,FALSE)))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IF(B19="","",(VLOOKUP(B19,TableBPA2[],17,FALSE)))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IF(B20="","",(VLOOKUP(B20,TableBPA2[],17,FALSE)))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IF(B21="","",(VLOOKUP(B21,TableBPA2[],17,FALSE)))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IF(B22="","",(VLOOKUP(B22,TableBPA2[],17,FALSE)))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IF(B23="","",(VLOOKUP(B23,TableBPA2[],17,FALSE)))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IF(B24="","",(VLOOKUP(B24,TableBPA2[],17,FALSE)))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IF(B25="","",(VLOOKUP(B25,TableBPA2[],17,FALSE)))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IF(B26="","",(VLOOKUP(B26,TableBPA2[],17,FALSE)))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IF(B27="","",(VLOOKUP(B27,TableBPA2[],17,FALSE)))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IF(B28="","",(VLOOKUP(B28,TableBPA2[],17,FALSE)))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SUM(TableCirc13T[Base Payment],TableCirc13A[Base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aDjl2CmOtV9OkNzPUT09eAxSuZSgdg5tLhROb0KrA2f5Umjrpn5QdUiY+TyKKwf6SF8woYtphUR0zfYPQuubpg==" saltValue="M+b76E1WhpNe0TUiQaN++Q==" spinCount="100000" sheet="1" formatColumns="0" formatRows="0"/>
  <mergeCells count="1">
    <mergeCell ref="A34:AB34"/>
  </mergeCells>
  <dataValidations count="3">
    <dataValidation type="list" allowBlank="1" showInputMessage="1" showErrorMessage="1" sqref="B19:B28 B7:B15" xr:uid="{00000000-0002-0000-1000-000000000000}">
      <formula1>LEA_List</formula1>
    </dataValidation>
    <dataValidation type="list" allowBlank="1" showInputMessage="1" showErrorMessage="1" prompt="Be sure to select Circumstance Type in Cell B2 before entering data." sqref="B6" xr:uid="{00000000-0002-0000-1000-000001000000}">
      <formula1>LEA_List</formula1>
    </dataValidation>
    <dataValidation type="list" allowBlank="1" showInputMessage="1" showErrorMessage="1" sqref="B2" xr:uid="{00000000-0002-0000-1000-000002000000}">
      <formula1>Circumstance_Type</formula1>
    </dataValidation>
  </dataValidations>
  <hyperlinks>
    <hyperlink ref="A33" r:id="rId1" xr:uid="{00000000-0004-0000-1000-000000000000}"/>
  </hyperlinks>
  <pageMargins left="0.7" right="0.7" top="0.75" bottom="0.75" header="0.3" footer="0.3"/>
  <pageSetup scale="90" orientation="portrait" r:id="rId2"/>
  <tableParts count="2">
    <tablePart r:id="rId3"/>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B34"/>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28515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13'!B2="Not used","Please use the tabs for Circumstances 1-13 before using this tab.","")</f>
        <v>Please use the tabs for Circumstances 1-13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IF(B6="","",(VLOOKUP(B6,TableBPA2[],18,FALSE)))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IF(B7="","",(VLOOKUP(B7,TableBPA2[],18,FALSE)))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IF(B8="","",(VLOOKUP(B8,TableBPA2[],18,FALSE)))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IF(B9="","",(VLOOKUP(B9,TableBPA2[],18,FALSE)))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IF(B10="","",(VLOOKUP(B10,TableBPA2[],18,FALSE)))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IF(B11="","",(VLOOKUP(B11,TableBPA2[],18,FALSE)))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IF(B12="","",(VLOOKUP(B12,TableBPA2[],18,FALSE)))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IF(B13="","",(VLOOKUP(B13,TableBPA2[],18,FALSE)))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IF(B14="","",(VLOOKUP(B14,TableBPA2[],18,FALSE)))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IF(B15="","",(VLOOKUP(B15,TableBPA2[],18,FALSE)))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IF(B19="","",(VLOOKUP(B19,TableBPA2[],18,FALSE)))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IF(B20="","",(VLOOKUP(B20,TableBPA2[],18,FALSE)))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IF(B21="","",(VLOOKUP(B21,TableBPA2[],18,FALSE)))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IF(B22="","",(VLOOKUP(B22,TableBPA2[],18,FALSE)))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IF(B23="","",(VLOOKUP(B23,TableBPA2[],18,FALSE)))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IF(B24="","",(VLOOKUP(B24,TableBPA2[],18,FALSE)))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IF(B25="","",(VLOOKUP(B25,TableBPA2[],18,FALSE)))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IF(B26="","",(VLOOKUP(B26,TableBPA2[],18,FALSE)))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IF(B27="","",(VLOOKUP(B27,TableBPA2[],18,FALSE)))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IF(B28="","",(VLOOKUP(B28,TableBPA2[],18,FALSE)))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SUM(TableCirc14T[Base Payment],TableCirc14A[Base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nJDtZShbY2KMcqhzB4zNLltDzmd8UpED0U36wP8MAxTbHakzTR4Ppw/2Er8xKMIE87PxYdIpEl5RQQMjTABtzA==" saltValue="oU+kYt19YCMiX7nMovyW+Q==" spinCount="100000" sheet="1" formatColumns="0" formatRows="0"/>
  <mergeCells count="1">
    <mergeCell ref="A34:AB34"/>
  </mergeCells>
  <dataValidations count="3">
    <dataValidation type="list" allowBlank="1" showInputMessage="1" showErrorMessage="1" sqref="B19:B28 B7:B15" xr:uid="{00000000-0002-0000-1100-000000000000}">
      <formula1>LEA_List</formula1>
    </dataValidation>
    <dataValidation type="list" allowBlank="1" showInputMessage="1" showErrorMessage="1" prompt="Be sure to select Circumstance Type in Cell B2 before entering data." sqref="B6" xr:uid="{00000000-0002-0000-1100-000001000000}">
      <formula1>LEA_List</formula1>
    </dataValidation>
    <dataValidation type="list" allowBlank="1" showInputMessage="1" showErrorMessage="1" sqref="B2" xr:uid="{00000000-0002-0000-1100-000002000000}">
      <formula1>Circumstance_Type</formula1>
    </dataValidation>
  </dataValidations>
  <hyperlinks>
    <hyperlink ref="A33" r:id="rId1" xr:uid="{00000000-0004-0000-1100-000000000000}"/>
  </hyperlinks>
  <pageMargins left="0.7" right="0.7" top="0.75" bottom="0.75" header="0.3" footer="0.3"/>
  <pageSetup scale="90" orientation="portrait" r:id="rId2"/>
  <tableParts count="2">
    <tablePart r:id="rId3"/>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B34"/>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28515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14'!B2="Not used","Please use the tabs for Circumstances 1-14 before using this tab.","")</f>
        <v>Please use the tabs for Circumstances 1-14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IF(B6="","",(VLOOKUP(B6,TableBPA2[],19,FALSE)))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IF(B7="","",(VLOOKUP(B7,TableBPA2[],19,FALSE)))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IF(B8="","",(VLOOKUP(B8,TableBPA2[],19,FALSE)))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IF(B9="","",(VLOOKUP(B9,TableBPA2[],19,FALSE)))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IF(B10="","",(VLOOKUP(B10,TableBPA2[],19,FALSE)))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IF(B11="","",(VLOOKUP(B11,TableBPA2[],19,FALSE)))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IF(B12="","",(VLOOKUP(B12,TableBPA2[],19,FALSE)))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IF(B13="","",(VLOOKUP(B13,TableBPA2[],19,FALSE)))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IF(B14="","",(VLOOKUP(B14,TableBPA2[],19,FALSE)))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IF(B15="","",(VLOOKUP(B15,TableBPA2[],19,FALSE)))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IF(B19="","",(VLOOKUP(B19,TableBPA2[],19,FALSE)))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IF(B20="","",(VLOOKUP(B20,TableBPA2[],19,FALSE)))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IF(B21="","",(VLOOKUP(B21,TableBPA2[],19,FALSE)))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IF(B22="","",(VLOOKUP(B22,TableBPA2[],19,FALSE)))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IF(B23="","",(VLOOKUP(B23,TableBPA2[],19,FALSE)))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IF(B24="","",(VLOOKUP(B24,TableBPA2[],19,FALSE)))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IF(B25="","",(VLOOKUP(B25,TableBPA2[],19,FALSE)))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IF(B26="","",(VLOOKUP(B26,TableBPA2[],19,FALSE)))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IF(B27="","",(VLOOKUP(B27,TableBPA2[],19,FALSE)))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IF(B28="","",(VLOOKUP(B28,TableBPA2[],19,FALSE)))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SUM(TableCirc15T[Base Payment],TableCirc15A[Base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hM3V7dTmG2Z8aDcwTL1NN9I+DC1p6SKTt3/aa4R71ZXw5dETVkX3yEkTt4fm+PRP3g6c4NZIjssILA3pDCPT7A==" saltValue="CLqtFS10fcvkAt5JOocQMQ==" spinCount="100000" sheet="1" formatColumns="0" formatRows="0"/>
  <mergeCells count="1">
    <mergeCell ref="A34:AB34"/>
  </mergeCells>
  <dataValidations count="3">
    <dataValidation type="list" allowBlank="1" showInputMessage="1" showErrorMessage="1" sqref="B19:B28 B7:B15" xr:uid="{00000000-0002-0000-1200-000000000000}">
      <formula1>LEA_List</formula1>
    </dataValidation>
    <dataValidation type="list" allowBlank="1" showInputMessage="1" showErrorMessage="1" prompt="Be sure to select Circumstance Type in Cell B2 before entering data." sqref="B6" xr:uid="{00000000-0002-0000-1200-000001000000}">
      <formula1>LEA_List</formula1>
    </dataValidation>
    <dataValidation type="list" allowBlank="1" showInputMessage="1" showErrorMessage="1" sqref="B2" xr:uid="{00000000-0002-0000-1200-000002000000}">
      <formula1>Circumstance_Type</formula1>
    </dataValidation>
  </dataValidations>
  <hyperlinks>
    <hyperlink ref="A33" r:id="rId1" xr:uid="{00000000-0004-0000-1200-000000000000}"/>
  </hyperlinks>
  <pageMargins left="0.7" right="0.7" top="0.75" bottom="0.75" header="0.3" footer="0.3"/>
  <pageSetup scale="90" orientation="portrait"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showGridLines="0" workbookViewId="0"/>
  </sheetViews>
  <sheetFormatPr defaultColWidth="8.85546875" defaultRowHeight="15" x14ac:dyDescent="0.25"/>
  <sheetData/>
  <sheetProtection algorithmName="SHA-512" hashValue="fBvEVXevPJQRfv1w9zh5j00uthrC19GAS1clbFC0mFCRD8XblsBlqP2UeMnH+c+xOeOy1051Egendgm03zIlUg==" saltValue="AbwLGRhU+qbkMbmdatw+Zw==" spinCount="100000" sheet="1" objects="1" scenarios="1"/>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B34"/>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28515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15'!B2="Not used","Please use the tabs for Circumstances 1-15 before using this tab.","")</f>
        <v>Please use the tabs for Circumstances 1-15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IF(B6="","",(VLOOKUP(B6,TableBPA2[],20,FALSE)))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IF(B7="","",(VLOOKUP(B7,TableBPA2[],20,FALSE)))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IF(B8="","",(VLOOKUP(B8,TableBPA2[],20,FALSE)))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IF(B9="","",(VLOOKUP(B9,TableBPA2[],20,FALSE)))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IF(B10="","",(VLOOKUP(B10,TableBPA2[],20,FALSE)))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IF(B11="","",(VLOOKUP(B11,TableBPA2[],20,FALSE)))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IF(B12="","",(VLOOKUP(B12,TableBPA2[],20,FALSE)))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IF(B13="","",(VLOOKUP(B13,TableBPA2[],20,FALSE)))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IF(B14="","",(VLOOKUP(B14,TableBPA2[],20,FALSE)))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IF(B15="","",(VLOOKUP(B15,TableBPA2[],20,FALSE)))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IF(B19="","",(VLOOKUP(B19,TableBPA2[],20,FALSE)))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IF(B20="","",(VLOOKUP(B20,TableBPA2[],20,FALSE)))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IF(B21="","",(VLOOKUP(B21,TableBPA2[],20,FALSE)))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IF(B22="","",(VLOOKUP(B22,TableBPA2[],20,FALSE)))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IF(B23="","",(VLOOKUP(B23,TableBPA2[],20,FALSE)))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IF(B24="","",(VLOOKUP(B24,TableBPA2[],20,FALSE)))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IF(B25="","",(VLOOKUP(B25,TableBPA2[],20,FALSE)))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IF(B26="","",(VLOOKUP(B26,TableBPA2[],20,FALSE)))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IF(B27="","",(VLOOKUP(B27,TableBPA2[],20,FALSE)))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IF(B28="","",(VLOOKUP(B28,TableBPA2[],20,FALSE)))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SUM(TableCirc16T[Base Payment],TableCirc16A[Base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oUeKFJODsz05yxM383BjSgJzKMRZH/19lKnkYAst0BNVu3wPzj183vw5OZDPcyObub2HF/SsiXpGbz8MPiY6qA==" saltValue="IU0Il/5vGXuP7zjQO7iWTg==" spinCount="100000" sheet="1" formatColumns="0" formatRows="0"/>
  <mergeCells count="1">
    <mergeCell ref="A34:AB34"/>
  </mergeCells>
  <dataValidations count="3">
    <dataValidation type="list" allowBlank="1" showInputMessage="1" showErrorMessage="1" sqref="B19:B28 B7:B15" xr:uid="{00000000-0002-0000-1300-000000000000}">
      <formula1>LEA_List</formula1>
    </dataValidation>
    <dataValidation type="list" allowBlank="1" showInputMessage="1" showErrorMessage="1" prompt="Be sure to select Circumstance Type in Cell B2 before entering data." sqref="B6" xr:uid="{00000000-0002-0000-1300-000001000000}">
      <formula1>LEA_List</formula1>
    </dataValidation>
    <dataValidation type="list" allowBlank="1" showInputMessage="1" showErrorMessage="1" sqref="B2" xr:uid="{00000000-0002-0000-1300-000002000000}">
      <formula1>Circumstance_Type</formula1>
    </dataValidation>
  </dataValidations>
  <hyperlinks>
    <hyperlink ref="A33" r:id="rId1" xr:uid="{00000000-0004-0000-1300-000000000000}"/>
  </hyperlinks>
  <pageMargins left="0.7" right="0.7" top="0.75" bottom="0.75" header="0.3" footer="0.3"/>
  <pageSetup scale="90" orientation="portrait" r:id="rId2"/>
  <tableParts count="2">
    <tablePart r:id="rId3"/>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AB34"/>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28515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16'!B2="Not used","Please use the tabs for Circumstances 1-16 before using this tab.","")</f>
        <v>Please use the tabs for Circumstances 1-16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IF(B6="","",(VLOOKUP(B6,TableBPA2[],21,FALSE)))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IF(B7="","",(VLOOKUP(B7,TableBPA2[],21,FALSE)))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IF(B8="","",(VLOOKUP(B8,TableBPA2[],21,FALSE)))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IF(B9="","",(VLOOKUP(B9,TableBPA2[],21,FALSE)))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IF(B10="","",(VLOOKUP(B10,TableBPA2[],21,FALSE)))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IF(B11="","",(VLOOKUP(B11,TableBPA2[],21,FALSE)))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IF(B12="","",(VLOOKUP(B12,TableBPA2[],21,FALSE)))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IF(B13="","",(VLOOKUP(B13,TableBPA2[],21,FALSE)))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IF(B14="","",(VLOOKUP(B14,TableBPA2[],21,FALSE)))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IF(B15="","",(VLOOKUP(B15,TableBPA2[],21,FALSE)))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3"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IF(B19="","",(VLOOKUP(B19,TableBPA2[],21,FALSE)))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4"/>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IF(B20="","",(VLOOKUP(B20,TableBPA2[],21,FALSE)))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4"/>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IF(B21="","",(VLOOKUP(B21,TableBPA2[],21,FALSE)))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4"/>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IF(B22="","",(VLOOKUP(B22,TableBPA2[],21,FALSE)))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4"/>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IF(B23="","",(VLOOKUP(B23,TableBPA2[],21,FALSE)))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4"/>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IF(B24="","",(VLOOKUP(B24,TableBPA2[],21,FALSE)))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4"/>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IF(B25="","",(VLOOKUP(B25,TableBPA2[],21,FALSE)))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4"/>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IF(B26="","",(VLOOKUP(B26,TableBPA2[],21,FALSE)))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4"/>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IF(B27="","",(VLOOKUP(B27,TableBPA2[],21,FALSE)))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4"/>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IF(B28="","",(VLOOKUP(B28,TableBPA2[],21,FALSE)))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4"/>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SUM(TableCirc17T[Base Payment],TableCirc17A[Base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d3+JdhsH1pDjCN0XHQZ218sH0GnQATeCqjdfW6kGKqPdZ05IjMOmka8wjFQbCDVv+n3a1nn6WTNUrU/9kC/f4g==" saltValue="xeADlWkiS5n0bwp2uqfOJg==" spinCount="100000" sheet="1" formatColumns="0" formatRows="0"/>
  <mergeCells count="1">
    <mergeCell ref="A34:AB34"/>
  </mergeCells>
  <dataValidations count="3">
    <dataValidation type="list" allowBlank="1" showInputMessage="1" showErrorMessage="1" sqref="B19:B28 B7:B15" xr:uid="{00000000-0002-0000-1400-000000000000}">
      <formula1>LEA_List</formula1>
    </dataValidation>
    <dataValidation type="list" allowBlank="1" showInputMessage="1" showErrorMessage="1" prompt="Be sure to select Circumstance Type in Cell B2 before entering data." sqref="B6" xr:uid="{00000000-0002-0000-1400-000001000000}">
      <formula1>LEA_List</formula1>
    </dataValidation>
    <dataValidation type="list" allowBlank="1" showInputMessage="1" showErrorMessage="1" sqref="B2" xr:uid="{00000000-0002-0000-1400-000002000000}">
      <formula1>Circumstance_Type</formula1>
    </dataValidation>
  </dataValidations>
  <hyperlinks>
    <hyperlink ref="A33" r:id="rId1" xr:uid="{00000000-0004-0000-1400-000000000000}"/>
  </hyperlinks>
  <pageMargins left="0.7" right="0.7" top="0.75" bottom="0.75" header="0.3" footer="0.3"/>
  <pageSetup scale="90" orientation="portrait"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B34"/>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28515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17'!B2="Not used","Please use the tabs for Circumstances 1-17 before using this tab.","")</f>
        <v>Please use the tabs for Circumstances 1-17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IF(B6="","",(VLOOKUP(B6,TableBPA2[],22,FALSE)))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IF(B7="","",(VLOOKUP(B7,TableBPA2[],22,FALSE)))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IF(B8="","",(VLOOKUP(B8,TableBPA2[],22,FALSE)))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IF(B9="","",(VLOOKUP(B9,TableBPA2[],22,FALSE)))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IF(B10="","",(VLOOKUP(B10,TableBPA2[],22,FALSE)))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IF(B11="","",(VLOOKUP(B11,TableBPA2[],22,FALSE)))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IF(B12="","",(VLOOKUP(B12,TableBPA2[],22,FALSE)))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IF(B13="","",(VLOOKUP(B13,TableBPA2[],22,FALSE)))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IF(B14="","",(VLOOKUP(B14,TableBPA2[],22,FALSE)))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IF(B15="","",(VLOOKUP(B15,TableBPA2[],22,FALSE)))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3"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IF(B19="","",(VLOOKUP(B19,TableBPA2[],22,FALSE)))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4"/>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IF(B20="","",(VLOOKUP(B20,TableBPA2[],22,FALSE)))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4"/>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IF(B21="","",(VLOOKUP(B21,TableBPA2[],22,FALSE)))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4"/>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IF(B22="","",(VLOOKUP(B22,TableBPA2[],22,FALSE)))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4"/>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IF(B23="","",(VLOOKUP(B23,TableBPA2[],22,FALSE)))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4"/>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IF(B24="","",(VLOOKUP(B24,TableBPA2[],22,FALSE)))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4"/>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IF(B25="","",(VLOOKUP(B25,TableBPA2[],22,FALSE)))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4"/>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IF(B26="","",(VLOOKUP(B26,TableBPA2[],22,FALSE)))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4"/>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IF(B27="","",(VLOOKUP(B27,TableBPA2[],22,FALSE)))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4"/>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IF(B28="","",(VLOOKUP(B28,TableBPA2[],22,FALSE)))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4"/>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SUM(TableCirc18T[Base Payment],TableCirc18A[Base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m8/7/DIfbw8N8PmZ4ds9eLy82OsaPIoG7GzjR1U3y8PCeAKswRMv2cpiK91ZWUm2SjEVZw7EEIMKl11HghLt7w==" saltValue="Hbcmr/brk3F4fGk92nzJHg==" spinCount="100000" sheet="1" formatColumns="0" formatRows="0"/>
  <mergeCells count="1">
    <mergeCell ref="A34:AB34"/>
  </mergeCells>
  <dataValidations count="3">
    <dataValidation type="list" allowBlank="1" showInputMessage="1" showErrorMessage="1" sqref="B19:B28 B7:B15" xr:uid="{00000000-0002-0000-1500-000000000000}">
      <formula1>LEA_List</formula1>
    </dataValidation>
    <dataValidation type="list" allowBlank="1" showInputMessage="1" showErrorMessage="1" prompt="Be sure to select Circumstance Type in Cell B2 before entering data." sqref="B6" xr:uid="{00000000-0002-0000-1500-000001000000}">
      <formula1>LEA_List</formula1>
    </dataValidation>
    <dataValidation type="list" allowBlank="1" showInputMessage="1" showErrorMessage="1" sqref="B2" xr:uid="{00000000-0002-0000-1500-000002000000}">
      <formula1>Circumstance_Type</formula1>
    </dataValidation>
  </dataValidations>
  <hyperlinks>
    <hyperlink ref="A33" r:id="rId1" xr:uid="{00000000-0004-0000-1500-000000000000}"/>
  </hyperlinks>
  <pageMargins left="0.7" right="0.7" top="0.75" bottom="0.75" header="0.3" footer="0.3"/>
  <pageSetup scale="90" orientation="portrait" r:id="rId2"/>
  <tableParts count="2">
    <tablePart r:id="rId3"/>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AB34"/>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28515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18'!B2="Not used","Please use the tabs for Circumstances 1-18 before using this tab.","")</f>
        <v>Please use the tabs for Circumstances 1-18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IF(B6="","",(VLOOKUP(B6,TableBPA2[],23,FALSE)))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IF(B7="","",(VLOOKUP(B7,TableBPA2[],23,FALSE)))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IF(B8="","",(VLOOKUP(B8,TableBPA2[],23,FALSE)))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IF(B9="","",(VLOOKUP(B9,TableBPA2[],23,FALSE)))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IF(B10="","",(VLOOKUP(B10,TableBPA2[],23,FALSE)))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IF(B11="","",(VLOOKUP(B11,TableBPA2[],23,FALSE)))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IF(B12="","",(VLOOKUP(B12,TableBPA2[],23,FALSE)))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IF(B13="","",(VLOOKUP(B13,TableBPA2[],23,FALSE)))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IF(B14="","",(VLOOKUP(B14,TableBPA2[],23,FALSE)))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IF(B15="","",(VLOOKUP(B15,TableBPA2[],23,FALSE)))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3"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IF(B19="","",(VLOOKUP(B19,TableBPA2[],23,FALSE)))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4"/>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IF(B20="","",(VLOOKUP(B20,TableBPA2[],23,FALSE)))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4"/>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IF(B21="","",(VLOOKUP(B21,TableBPA2[],23,FALSE)))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4"/>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IF(B22="","",(VLOOKUP(B22,TableBPA2[],23,FALSE)))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4"/>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IF(B23="","",(VLOOKUP(B23,TableBPA2[],23,FALSE)))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4"/>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IF(B24="","",(VLOOKUP(B24,TableBPA2[],23,FALSE)))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4"/>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IF(B25="","",(VLOOKUP(B25,TableBPA2[],23,FALSE)))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4"/>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IF(B26="","",(VLOOKUP(B26,TableBPA2[],23,FALSE)))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4"/>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IF(B27="","",(VLOOKUP(B27,TableBPA2[],23,FALSE)))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4"/>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IF(B28="","",(VLOOKUP(B28,TableBPA2[],23,FALSE)))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4"/>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SUM(TableCirc19T[Base Payment],TableCirc19A[Base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qDrg6+1idxT/X4rppjkEQaXL0eMOp+zgm22MsEpaNxczmAj8hYH6BDVoyxSWFGZPytNXFgWyka6BF/Xj9Gk5A==" saltValue="mgD87AGFkprnuCeRMKhZOw==" spinCount="100000" sheet="1" formatColumns="0" formatRows="0"/>
  <mergeCells count="1">
    <mergeCell ref="A34:AB34"/>
  </mergeCells>
  <dataValidations count="3">
    <dataValidation type="list" allowBlank="1" showInputMessage="1" showErrorMessage="1" sqref="B19:B28 B7:B15" xr:uid="{00000000-0002-0000-1600-000000000000}">
      <formula1>LEA_List</formula1>
    </dataValidation>
    <dataValidation type="list" allowBlank="1" showInputMessage="1" showErrorMessage="1" prompt="Be sure to select Circumstance Type in Cell B2 before entering data." sqref="B6" xr:uid="{00000000-0002-0000-1600-000001000000}">
      <formula1>LEA_List</formula1>
    </dataValidation>
    <dataValidation type="list" allowBlank="1" showInputMessage="1" showErrorMessage="1" sqref="B2" xr:uid="{00000000-0002-0000-1600-000002000000}">
      <formula1>Circumstance_Type</formula1>
    </dataValidation>
  </dataValidations>
  <hyperlinks>
    <hyperlink ref="A33" r:id="rId1" xr:uid="{00000000-0004-0000-1600-000000000000}"/>
  </hyperlinks>
  <pageMargins left="0.7" right="0.7" top="0.75" bottom="0.75" header="0.3" footer="0.3"/>
  <pageSetup scale="90" orientation="portrait" r:id="rId2"/>
  <tableParts count="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B34"/>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28515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19'!B2="Not used","Please use the tabs for Circumstances 1-19 before using this tab.","")</f>
        <v>Please use the tabs for Circumstances 1-19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14" t="str">
        <f>IF(B6="","",(VLOOKUP(B6,TableBPA2[],2,FALSE)))</f>
        <v/>
      </c>
      <c r="D6" s="71" t="str">
        <f>IF(B6="","",(VLOOKUP(B6,TableBPA2[],3,FALSE)))</f>
        <v/>
      </c>
      <c r="E6" s="3" t="str">
        <f>IF(B6="","",(VLOOKUP(B6,TableBPA2[],24,FALSE)))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IF(B7="","",(VLOOKUP(B7,TableBPA2[],24,FALSE)))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IF(B8="","",(VLOOKUP(B8,TableBPA2[],24,FALSE)))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IF(B9="","",(VLOOKUP(B9,TableBPA2[],24,FALSE)))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IF(B10="","",(VLOOKUP(B10,TableBPA2[],24,FALSE)))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IF(B11="","",(VLOOKUP(B11,TableBPA2[],24,FALSE)))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IF(B12="","",(VLOOKUP(B12,TableBPA2[],24,FALSE)))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IF(B13="","",(VLOOKUP(B13,TableBPA2[],24,FALSE)))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IF(B14="","",(VLOOKUP(B14,TableBPA2[],24,FALSE)))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IF(B15="","",(VLOOKUP(B15,TableBPA2[],24,FALSE)))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3"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IF(B19="","",(VLOOKUP(B19,TableBPA2[],24,FALSE)))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4"/>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IF(B20="","",(VLOOKUP(B20,TableBPA2[],24,FALSE)))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4"/>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IF(B21="","",(VLOOKUP(B21,TableBPA2[],24,FALSE)))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4"/>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IF(B22="","",(VLOOKUP(B22,TableBPA2[],24,FALSE)))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4"/>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IF(B23="","",(VLOOKUP(B23,TableBPA2[],24,FALSE)))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4"/>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IF(B24="","",(VLOOKUP(B24,TableBPA2[],24,FALSE)))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4"/>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IF(B25="","",(VLOOKUP(B25,TableBPA2[],24,FALSE)))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4"/>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IF(B26="","",(VLOOKUP(B26,TableBPA2[],24,FALSE)))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4"/>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IF(B27="","",(VLOOKUP(B27,TableBPA2[],24,FALSE)))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4"/>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IF(B28="","",(VLOOKUP(B28,TableBPA2[],24,FALSE)))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4"/>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SUM(TableCirc20T[Base Payment],TableCirc20A[Base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Rqz7exes3F78orrchELts82uuGNClLwbPX7talnH9uNUDqSm+61FSl1dZKe0wY5ukJgXJw8MPpQhpoejC1odQ==" saltValue="JUNQxmjya+baZmZcFiUGiA==" spinCount="100000" sheet="1" formatColumns="0" formatRows="0"/>
  <mergeCells count="1">
    <mergeCell ref="A34:AB34"/>
  </mergeCells>
  <dataValidations count="3">
    <dataValidation type="list" allowBlank="1" showInputMessage="1" showErrorMessage="1" sqref="B19:B28 B7:B15" xr:uid="{00000000-0002-0000-1700-000000000000}">
      <formula1>LEA_List</formula1>
    </dataValidation>
    <dataValidation type="list" allowBlank="1" showInputMessage="1" showErrorMessage="1" prompt="Be sure to select Circumstance Type in Cell B2 before entering data." sqref="B6" xr:uid="{00000000-0002-0000-1700-000001000000}">
      <formula1>LEA_List</formula1>
    </dataValidation>
    <dataValidation type="list" allowBlank="1" showInputMessage="1" showErrorMessage="1" sqref="B2" xr:uid="{00000000-0002-0000-1700-000002000000}">
      <formula1>Circumstance_Type</formula1>
    </dataValidation>
  </dataValidations>
  <hyperlinks>
    <hyperlink ref="A33" r:id="rId1" xr:uid="{00000000-0004-0000-1700-000000000000}"/>
  </hyperlinks>
  <pageMargins left="0.7" right="0.7" top="0.75" bottom="0.75" header="0.3" footer="0.3"/>
  <pageSetup scale="90" orientation="portrait" r:id="rId2"/>
  <tableParts count="2">
    <tablePart r:id="rId3"/>
    <tablePart r:id="rId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E8"/>
  <sheetViews>
    <sheetView workbookViewId="0">
      <selection activeCell="A9" sqref="A9"/>
    </sheetView>
  </sheetViews>
  <sheetFormatPr defaultColWidth="8.85546875" defaultRowHeight="15" x14ac:dyDescent="0.25"/>
  <cols>
    <col min="1" max="1" width="35.5703125" bestFit="1" customWidth="1"/>
    <col min="4" max="4" width="9.85546875" bestFit="1" customWidth="1"/>
    <col min="5" max="5" width="11.140625" bestFit="1" customWidth="1"/>
  </cols>
  <sheetData>
    <row r="1" spans="1:5" x14ac:dyDescent="0.25">
      <c r="A1" s="1" t="s">
        <v>54</v>
      </c>
      <c r="C1" s="1" t="s">
        <v>52</v>
      </c>
      <c r="D1" s="1" t="s">
        <v>51</v>
      </c>
      <c r="E1" s="1" t="s">
        <v>53</v>
      </c>
    </row>
    <row r="2" spans="1:5" x14ac:dyDescent="0.25">
      <c r="A2" t="s">
        <v>11</v>
      </c>
      <c r="C2" t="s">
        <v>43</v>
      </c>
      <c r="D2">
        <v>611</v>
      </c>
      <c r="E2" t="s">
        <v>68</v>
      </c>
    </row>
    <row r="3" spans="1:5" x14ac:dyDescent="0.25">
      <c r="A3" t="s">
        <v>14</v>
      </c>
      <c r="C3" t="s">
        <v>42</v>
      </c>
      <c r="D3">
        <v>619</v>
      </c>
      <c r="E3" t="s">
        <v>55</v>
      </c>
    </row>
    <row r="4" spans="1:5" x14ac:dyDescent="0.25">
      <c r="A4" t="s">
        <v>12</v>
      </c>
      <c r="E4" t="s">
        <v>56</v>
      </c>
    </row>
    <row r="5" spans="1:5" x14ac:dyDescent="0.25">
      <c r="A5" t="s">
        <v>13</v>
      </c>
    </row>
    <row r="6" spans="1:5" x14ac:dyDescent="0.25">
      <c r="A6" t="s">
        <v>38</v>
      </c>
    </row>
    <row r="7" spans="1:5" x14ac:dyDescent="0.25">
      <c r="A7" t="s">
        <v>15</v>
      </c>
    </row>
    <row r="8" spans="1:5" x14ac:dyDescent="0.25">
      <c r="A8" t="s">
        <v>118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520"/>
  <sheetViews>
    <sheetView workbookViewId="0">
      <selection activeCell="A15" sqref="A15"/>
    </sheetView>
  </sheetViews>
  <sheetFormatPr defaultColWidth="0" defaultRowHeight="15" zeroHeight="1" x14ac:dyDescent="0.25"/>
  <cols>
    <col min="1" max="1" width="35.85546875" customWidth="1"/>
    <col min="2" max="2" width="23.140625" customWidth="1"/>
    <col min="3" max="3" width="12.7109375" customWidth="1"/>
    <col min="4" max="4" width="21.85546875" customWidth="1"/>
    <col min="5" max="5" width="19.85546875" customWidth="1"/>
    <col min="6" max="6" width="17.140625" customWidth="1"/>
    <col min="7" max="7" width="58.28515625" customWidth="1"/>
    <col min="8" max="16384" width="8.85546875" hidden="1"/>
  </cols>
  <sheetData>
    <row r="1" spans="1:7" ht="23.25" x14ac:dyDescent="0.35">
      <c r="A1" s="60" t="s">
        <v>119</v>
      </c>
    </row>
    <row r="2" spans="1:7" x14ac:dyDescent="0.25">
      <c r="A2" t="s">
        <v>65</v>
      </c>
    </row>
    <row r="3" spans="1:7" x14ac:dyDescent="0.25">
      <c r="A3" s="41" t="s">
        <v>58</v>
      </c>
      <c r="B3" s="42" t="s">
        <v>50</v>
      </c>
      <c r="C3" s="1"/>
    </row>
    <row r="4" spans="1:7" x14ac:dyDescent="0.25">
      <c r="A4" s="46" t="s">
        <v>59</v>
      </c>
      <c r="B4" s="55"/>
      <c r="D4" s="44"/>
    </row>
    <row r="5" spans="1:7" x14ac:dyDescent="0.25">
      <c r="A5" s="46" t="s">
        <v>60</v>
      </c>
      <c r="B5" s="47"/>
    </row>
    <row r="6" spans="1:7" x14ac:dyDescent="0.25">
      <c r="A6" s="46" t="s">
        <v>62</v>
      </c>
      <c r="B6" s="48"/>
      <c r="D6" s="44" t="str">
        <f>IF(OR(D1517="ERROR",E1517="ERROR"),"This number does not match the total calculated for Column D and/or Column E. Please check data entry.","")</f>
        <v/>
      </c>
    </row>
    <row r="7" spans="1:7" x14ac:dyDescent="0.25">
      <c r="A7" s="46" t="s">
        <v>48</v>
      </c>
      <c r="B7" s="47"/>
    </row>
    <row r="8" spans="1:7" x14ac:dyDescent="0.25">
      <c r="A8" s="46" t="s">
        <v>49</v>
      </c>
      <c r="B8" s="47"/>
    </row>
    <row r="9" spans="1:7" x14ac:dyDescent="0.25">
      <c r="A9" s="56" t="s">
        <v>117</v>
      </c>
      <c r="B9" s="47"/>
    </row>
    <row r="10" spans="1:7" x14ac:dyDescent="0.25">
      <c r="A10" s="46" t="s">
        <v>61</v>
      </c>
      <c r="B10" s="49"/>
    </row>
    <row r="11" spans="1:7" x14ac:dyDescent="0.25">
      <c r="A11" s="6"/>
    </row>
    <row r="12" spans="1:7" x14ac:dyDescent="0.25">
      <c r="A12" s="50" t="s">
        <v>66</v>
      </c>
    </row>
    <row r="13" spans="1:7" x14ac:dyDescent="0.25">
      <c r="A13" s="2" t="s">
        <v>146</v>
      </c>
      <c r="B13" s="1"/>
      <c r="C13" s="1"/>
      <c r="D13" s="1"/>
    </row>
    <row r="14" spans="1:7" ht="45" x14ac:dyDescent="0.25">
      <c r="A14" s="38" t="s">
        <v>45</v>
      </c>
      <c r="B14" s="38" t="s">
        <v>46</v>
      </c>
      <c r="C14" s="39" t="s">
        <v>47</v>
      </c>
      <c r="D14" s="39" t="s">
        <v>63</v>
      </c>
      <c r="E14" s="39" t="s">
        <v>64</v>
      </c>
      <c r="F14" s="39" t="s">
        <v>67</v>
      </c>
      <c r="G14" s="39" t="s">
        <v>44</v>
      </c>
    </row>
    <row r="15" spans="1:7" x14ac:dyDescent="0.25">
      <c r="A15" s="5"/>
      <c r="B15" s="5"/>
      <c r="C15" s="70"/>
      <c r="D15" s="12"/>
      <c r="E15" s="12"/>
      <c r="F15" s="43"/>
      <c r="G15" s="40"/>
    </row>
    <row r="16" spans="1:7" x14ac:dyDescent="0.25">
      <c r="A16" s="5"/>
      <c r="B16" s="5"/>
      <c r="C16" s="70"/>
      <c r="D16" s="12"/>
      <c r="E16" s="12"/>
      <c r="F16" s="43"/>
      <c r="G16" s="40"/>
    </row>
    <row r="17" spans="1:7" x14ac:dyDescent="0.25">
      <c r="A17" s="5"/>
      <c r="B17" s="5"/>
      <c r="C17" s="70"/>
      <c r="D17" s="12"/>
      <c r="E17" s="12"/>
      <c r="F17" s="43"/>
      <c r="G17" s="40"/>
    </row>
    <row r="18" spans="1:7" x14ac:dyDescent="0.25">
      <c r="A18" s="5"/>
      <c r="B18" s="5"/>
      <c r="C18" s="70"/>
      <c r="D18" s="12"/>
      <c r="E18" s="12"/>
      <c r="F18" s="43"/>
      <c r="G18" s="40"/>
    </row>
    <row r="19" spans="1:7" x14ac:dyDescent="0.25">
      <c r="A19" s="5"/>
      <c r="B19" s="5"/>
      <c r="C19" s="70"/>
      <c r="D19" s="12"/>
      <c r="E19" s="12"/>
      <c r="F19" s="43"/>
      <c r="G19" s="40"/>
    </row>
    <row r="20" spans="1:7" x14ac:dyDescent="0.25">
      <c r="A20" s="5"/>
      <c r="B20" s="5"/>
      <c r="C20" s="70"/>
      <c r="D20" s="12"/>
      <c r="E20" s="12"/>
      <c r="F20" s="43"/>
      <c r="G20" s="40"/>
    </row>
    <row r="21" spans="1:7" x14ac:dyDescent="0.25">
      <c r="A21" s="5"/>
      <c r="B21" s="5"/>
      <c r="C21" s="70"/>
      <c r="D21" s="12"/>
      <c r="E21" s="12"/>
      <c r="F21" s="43"/>
      <c r="G21" s="40"/>
    </row>
    <row r="22" spans="1:7" x14ac:dyDescent="0.25">
      <c r="A22" s="5"/>
      <c r="B22" s="5"/>
      <c r="C22" s="70"/>
      <c r="D22" s="12"/>
      <c r="E22" s="12"/>
      <c r="F22" s="43"/>
      <c r="G22" s="40"/>
    </row>
    <row r="23" spans="1:7" x14ac:dyDescent="0.25">
      <c r="A23" s="5"/>
      <c r="B23" s="5"/>
      <c r="C23" s="70"/>
      <c r="D23" s="12"/>
      <c r="E23" s="12"/>
      <c r="F23" s="43"/>
      <c r="G23" s="40"/>
    </row>
    <row r="24" spans="1:7" x14ac:dyDescent="0.25">
      <c r="A24" s="5"/>
      <c r="B24" s="5"/>
      <c r="C24" s="70"/>
      <c r="D24" s="12"/>
      <c r="E24" s="12"/>
      <c r="F24" s="43"/>
      <c r="G24" s="40"/>
    </row>
    <row r="25" spans="1:7" x14ac:dyDescent="0.25">
      <c r="A25" s="5"/>
      <c r="B25" s="5"/>
      <c r="C25" s="70"/>
      <c r="D25" s="12"/>
      <c r="E25" s="12"/>
      <c r="F25" s="43"/>
      <c r="G25" s="40"/>
    </row>
    <row r="26" spans="1:7" x14ac:dyDescent="0.25">
      <c r="A26" s="5"/>
      <c r="B26" s="5"/>
      <c r="C26" s="70"/>
      <c r="D26" s="12"/>
      <c r="E26" s="12"/>
      <c r="F26" s="43"/>
      <c r="G26" s="40"/>
    </row>
    <row r="27" spans="1:7" x14ac:dyDescent="0.25">
      <c r="A27" s="5"/>
      <c r="B27" s="5"/>
      <c r="C27" s="70"/>
      <c r="D27" s="12"/>
      <c r="E27" s="12"/>
      <c r="F27" s="43"/>
      <c r="G27" s="40"/>
    </row>
    <row r="28" spans="1:7" x14ac:dyDescent="0.25">
      <c r="A28" s="5"/>
      <c r="B28" s="5"/>
      <c r="C28" s="70"/>
      <c r="D28" s="12"/>
      <c r="E28" s="12"/>
      <c r="F28" s="43"/>
      <c r="G28" s="40"/>
    </row>
    <row r="29" spans="1:7" x14ac:dyDescent="0.25">
      <c r="A29" s="5"/>
      <c r="B29" s="5"/>
      <c r="C29" s="70"/>
      <c r="D29" s="12"/>
      <c r="E29" s="12"/>
      <c r="F29" s="43"/>
      <c r="G29" s="40"/>
    </row>
    <row r="30" spans="1:7" x14ac:dyDescent="0.25">
      <c r="A30" s="5"/>
      <c r="B30" s="5"/>
      <c r="C30" s="70"/>
      <c r="D30" s="12"/>
      <c r="E30" s="12"/>
      <c r="F30" s="43"/>
      <c r="G30" s="40"/>
    </row>
    <row r="31" spans="1:7" x14ac:dyDescent="0.25">
      <c r="A31" s="5"/>
      <c r="B31" s="5"/>
      <c r="C31" s="70"/>
      <c r="D31" s="12"/>
      <c r="E31" s="12"/>
      <c r="F31" s="43"/>
      <c r="G31" s="40"/>
    </row>
    <row r="32" spans="1:7" x14ac:dyDescent="0.25">
      <c r="A32" s="5"/>
      <c r="B32" s="5"/>
      <c r="C32" s="70"/>
      <c r="D32" s="12"/>
      <c r="E32" s="12"/>
      <c r="F32" s="43"/>
      <c r="G32" s="40"/>
    </row>
    <row r="33" spans="1:7" x14ac:dyDescent="0.25">
      <c r="A33" s="5"/>
      <c r="B33" s="5"/>
      <c r="C33" s="70"/>
      <c r="D33" s="12"/>
      <c r="E33" s="12"/>
      <c r="F33" s="43"/>
      <c r="G33" s="40"/>
    </row>
    <row r="34" spans="1:7" x14ac:dyDescent="0.25">
      <c r="A34" s="5"/>
      <c r="B34" s="5"/>
      <c r="C34" s="70"/>
      <c r="D34" s="12"/>
      <c r="E34" s="12"/>
      <c r="F34" s="43"/>
      <c r="G34" s="40"/>
    </row>
    <row r="35" spans="1:7" x14ac:dyDescent="0.25">
      <c r="A35" s="5"/>
      <c r="B35" s="5"/>
      <c r="C35" s="70"/>
      <c r="D35" s="12"/>
      <c r="E35" s="12"/>
      <c r="F35" s="43"/>
      <c r="G35" s="40"/>
    </row>
    <row r="36" spans="1:7" x14ac:dyDescent="0.25">
      <c r="A36" s="5"/>
      <c r="B36" s="5"/>
      <c r="C36" s="70"/>
      <c r="D36" s="12"/>
      <c r="E36" s="12"/>
      <c r="F36" s="43"/>
      <c r="G36" s="40"/>
    </row>
    <row r="37" spans="1:7" x14ac:dyDescent="0.25">
      <c r="A37" s="5"/>
      <c r="B37" s="5"/>
      <c r="C37" s="70"/>
      <c r="D37" s="12"/>
      <c r="E37" s="12"/>
      <c r="F37" s="43"/>
      <c r="G37" s="40"/>
    </row>
    <row r="38" spans="1:7" x14ac:dyDescent="0.25">
      <c r="A38" s="5"/>
      <c r="B38" s="5"/>
      <c r="C38" s="70"/>
      <c r="D38" s="12"/>
      <c r="E38" s="12"/>
      <c r="F38" s="43"/>
      <c r="G38" s="40"/>
    </row>
    <row r="39" spans="1:7" x14ac:dyDescent="0.25">
      <c r="A39" s="5"/>
      <c r="B39" s="5"/>
      <c r="C39" s="70"/>
      <c r="D39" s="12"/>
      <c r="E39" s="12"/>
      <c r="F39" s="43"/>
      <c r="G39" s="40"/>
    </row>
    <row r="40" spans="1:7" x14ac:dyDescent="0.25">
      <c r="A40" s="5"/>
      <c r="B40" s="5"/>
      <c r="C40" s="70"/>
      <c r="D40" s="12"/>
      <c r="E40" s="12"/>
      <c r="F40" s="43"/>
      <c r="G40" s="40"/>
    </row>
    <row r="41" spans="1:7" x14ac:dyDescent="0.25">
      <c r="A41" s="5"/>
      <c r="B41" s="5"/>
      <c r="C41" s="70"/>
      <c r="D41" s="12"/>
      <c r="E41" s="12"/>
      <c r="F41" s="43"/>
      <c r="G41" s="40"/>
    </row>
    <row r="42" spans="1:7" x14ac:dyDescent="0.25">
      <c r="A42" s="5"/>
      <c r="B42" s="5"/>
      <c r="C42" s="70"/>
      <c r="D42" s="12"/>
      <c r="E42" s="12"/>
      <c r="F42" s="43"/>
      <c r="G42" s="40"/>
    </row>
    <row r="43" spans="1:7" x14ac:dyDescent="0.25">
      <c r="A43" s="5"/>
      <c r="B43" s="5"/>
      <c r="C43" s="70"/>
      <c r="D43" s="12"/>
      <c r="E43" s="12"/>
      <c r="F43" s="43"/>
      <c r="G43" s="40"/>
    </row>
    <row r="44" spans="1:7" x14ac:dyDescent="0.25">
      <c r="A44" s="5"/>
      <c r="B44" s="5"/>
      <c r="C44" s="70"/>
      <c r="D44" s="12"/>
      <c r="E44" s="12"/>
      <c r="F44" s="43"/>
      <c r="G44" s="40"/>
    </row>
    <row r="45" spans="1:7" x14ac:dyDescent="0.25">
      <c r="A45" s="5"/>
      <c r="B45" s="5"/>
      <c r="C45" s="70"/>
      <c r="D45" s="12"/>
      <c r="E45" s="12"/>
      <c r="F45" s="43"/>
      <c r="G45" s="40"/>
    </row>
    <row r="46" spans="1:7" x14ac:dyDescent="0.25">
      <c r="A46" s="5"/>
      <c r="B46" s="5"/>
      <c r="C46" s="70"/>
      <c r="D46" s="12"/>
      <c r="E46" s="12"/>
      <c r="F46" s="43"/>
      <c r="G46" s="40"/>
    </row>
    <row r="47" spans="1:7" x14ac:dyDescent="0.25">
      <c r="A47" s="5"/>
      <c r="B47" s="5"/>
      <c r="C47" s="70"/>
      <c r="D47" s="12"/>
      <c r="E47" s="12"/>
      <c r="F47" s="43"/>
      <c r="G47" s="40"/>
    </row>
    <row r="48" spans="1:7" x14ac:dyDescent="0.25">
      <c r="A48" s="5"/>
      <c r="B48" s="5"/>
      <c r="C48" s="70"/>
      <c r="D48" s="12"/>
      <c r="E48" s="12"/>
      <c r="F48" s="43"/>
      <c r="G48" s="40"/>
    </row>
    <row r="49" spans="1:7" x14ac:dyDescent="0.25">
      <c r="A49" s="5"/>
      <c r="B49" s="5"/>
      <c r="C49" s="70"/>
      <c r="D49" s="12"/>
      <c r="E49" s="12"/>
      <c r="F49" s="43"/>
      <c r="G49" s="40"/>
    </row>
    <row r="50" spans="1:7" x14ac:dyDescent="0.25">
      <c r="A50" s="5"/>
      <c r="B50" s="5"/>
      <c r="C50" s="70"/>
      <c r="D50" s="12"/>
      <c r="E50" s="12"/>
      <c r="F50" s="43"/>
      <c r="G50" s="40"/>
    </row>
    <row r="51" spans="1:7" x14ac:dyDescent="0.25">
      <c r="A51" s="5"/>
      <c r="B51" s="5"/>
      <c r="C51" s="70"/>
      <c r="D51" s="12"/>
      <c r="E51" s="12"/>
      <c r="F51" s="43"/>
      <c r="G51" s="40"/>
    </row>
    <row r="52" spans="1:7" x14ac:dyDescent="0.25">
      <c r="A52" s="5"/>
      <c r="B52" s="5"/>
      <c r="C52" s="70"/>
      <c r="D52" s="12"/>
      <c r="E52" s="12"/>
      <c r="F52" s="43"/>
      <c r="G52" s="40"/>
    </row>
    <row r="53" spans="1:7" x14ac:dyDescent="0.25">
      <c r="A53" s="5"/>
      <c r="B53" s="5"/>
      <c r="C53" s="70"/>
      <c r="D53" s="12"/>
      <c r="E53" s="12"/>
      <c r="F53" s="43"/>
      <c r="G53" s="40"/>
    </row>
    <row r="54" spans="1:7" x14ac:dyDescent="0.25">
      <c r="A54" s="5"/>
      <c r="B54" s="5"/>
      <c r="C54" s="70"/>
      <c r="D54" s="12"/>
      <c r="E54" s="12"/>
      <c r="F54" s="43"/>
      <c r="G54" s="40"/>
    </row>
    <row r="55" spans="1:7" x14ac:dyDescent="0.25">
      <c r="A55" s="5"/>
      <c r="B55" s="5"/>
      <c r="C55" s="70"/>
      <c r="D55" s="12"/>
      <c r="E55" s="12"/>
      <c r="F55" s="43"/>
      <c r="G55" s="40"/>
    </row>
    <row r="56" spans="1:7" x14ac:dyDescent="0.25">
      <c r="A56" s="5"/>
      <c r="B56" s="5"/>
      <c r="C56" s="70"/>
      <c r="D56" s="12"/>
      <c r="E56" s="12"/>
      <c r="F56" s="43"/>
      <c r="G56" s="40"/>
    </row>
    <row r="57" spans="1:7" x14ac:dyDescent="0.25">
      <c r="A57" s="5"/>
      <c r="B57" s="5"/>
      <c r="C57" s="70"/>
      <c r="D57" s="12"/>
      <c r="E57" s="12"/>
      <c r="F57" s="43"/>
      <c r="G57" s="40"/>
    </row>
    <row r="58" spans="1:7" x14ac:dyDescent="0.25">
      <c r="A58" s="5"/>
      <c r="B58" s="5"/>
      <c r="C58" s="70"/>
      <c r="D58" s="12"/>
      <c r="E58" s="12"/>
      <c r="F58" s="43"/>
      <c r="G58" s="40"/>
    </row>
    <row r="59" spans="1:7" x14ac:dyDescent="0.25">
      <c r="A59" s="5"/>
      <c r="B59" s="5"/>
      <c r="C59" s="70"/>
      <c r="D59" s="12"/>
      <c r="E59" s="12"/>
      <c r="F59" s="43"/>
      <c r="G59" s="40"/>
    </row>
    <row r="60" spans="1:7" x14ac:dyDescent="0.25">
      <c r="A60" s="5"/>
      <c r="B60" s="5"/>
      <c r="C60" s="70"/>
      <c r="D60" s="12"/>
      <c r="E60" s="12"/>
      <c r="F60" s="43"/>
      <c r="G60" s="40"/>
    </row>
    <row r="61" spans="1:7" x14ac:dyDescent="0.25">
      <c r="A61" s="5"/>
      <c r="B61" s="5"/>
      <c r="C61" s="70"/>
      <c r="D61" s="12"/>
      <c r="E61" s="12"/>
      <c r="F61" s="43"/>
      <c r="G61" s="40"/>
    </row>
    <row r="62" spans="1:7" x14ac:dyDescent="0.25">
      <c r="A62" s="5"/>
      <c r="B62" s="5"/>
      <c r="C62" s="70"/>
      <c r="D62" s="12"/>
      <c r="E62" s="12"/>
      <c r="F62" s="43"/>
      <c r="G62" s="40"/>
    </row>
    <row r="63" spans="1:7" x14ac:dyDescent="0.25">
      <c r="A63" s="5"/>
      <c r="B63" s="5"/>
      <c r="C63" s="70"/>
      <c r="D63" s="12"/>
      <c r="E63" s="12"/>
      <c r="F63" s="43"/>
      <c r="G63" s="40"/>
    </row>
    <row r="64" spans="1:7" x14ac:dyDescent="0.25">
      <c r="A64" s="5"/>
      <c r="B64" s="5"/>
      <c r="C64" s="70"/>
      <c r="D64" s="12"/>
      <c r="E64" s="12"/>
      <c r="F64" s="43"/>
      <c r="G64" s="40"/>
    </row>
    <row r="65" spans="1:7" x14ac:dyDescent="0.25">
      <c r="A65" s="5"/>
      <c r="B65" s="5"/>
      <c r="C65" s="70"/>
      <c r="D65" s="12"/>
      <c r="E65" s="12"/>
      <c r="F65" s="43"/>
      <c r="G65" s="40"/>
    </row>
    <row r="66" spans="1:7" x14ac:dyDescent="0.25">
      <c r="A66" s="5"/>
      <c r="B66" s="5"/>
      <c r="C66" s="70"/>
      <c r="D66" s="12"/>
      <c r="E66" s="12"/>
      <c r="F66" s="43"/>
      <c r="G66" s="40"/>
    </row>
    <row r="67" spans="1:7" x14ac:dyDescent="0.25">
      <c r="A67" s="5"/>
      <c r="B67" s="5"/>
      <c r="C67" s="70"/>
      <c r="D67" s="12"/>
      <c r="E67" s="12"/>
      <c r="F67" s="43"/>
      <c r="G67" s="40"/>
    </row>
    <row r="68" spans="1:7" x14ac:dyDescent="0.25">
      <c r="A68" s="5"/>
      <c r="B68" s="5"/>
      <c r="C68" s="70"/>
      <c r="D68" s="12"/>
      <c r="E68" s="12"/>
      <c r="F68" s="43"/>
      <c r="G68" s="40"/>
    </row>
    <row r="69" spans="1:7" x14ac:dyDescent="0.25">
      <c r="A69" s="5"/>
      <c r="B69" s="5"/>
      <c r="C69" s="70"/>
      <c r="D69" s="12"/>
      <c r="E69" s="12"/>
      <c r="F69" s="43"/>
      <c r="G69" s="40"/>
    </row>
    <row r="70" spans="1:7" x14ac:dyDescent="0.25">
      <c r="A70" s="5"/>
      <c r="B70" s="5"/>
      <c r="C70" s="70"/>
      <c r="D70" s="12"/>
      <c r="E70" s="12"/>
      <c r="F70" s="43"/>
      <c r="G70" s="40"/>
    </row>
    <row r="71" spans="1:7" x14ac:dyDescent="0.25">
      <c r="A71" s="5"/>
      <c r="B71" s="5"/>
      <c r="C71" s="70"/>
      <c r="D71" s="12"/>
      <c r="E71" s="12"/>
      <c r="F71" s="43"/>
      <c r="G71" s="40"/>
    </row>
    <row r="72" spans="1:7" x14ac:dyDescent="0.25">
      <c r="A72" s="5"/>
      <c r="B72" s="5"/>
      <c r="C72" s="70"/>
      <c r="D72" s="12"/>
      <c r="E72" s="12"/>
      <c r="F72" s="43"/>
      <c r="G72" s="40"/>
    </row>
    <row r="73" spans="1:7" x14ac:dyDescent="0.25">
      <c r="A73" s="5"/>
      <c r="B73" s="5"/>
      <c r="C73" s="70"/>
      <c r="D73" s="12"/>
      <c r="E73" s="12"/>
      <c r="F73" s="43"/>
      <c r="G73" s="40"/>
    </row>
    <row r="74" spans="1:7" x14ac:dyDescent="0.25">
      <c r="A74" s="5"/>
      <c r="B74" s="5"/>
      <c r="C74" s="70"/>
      <c r="D74" s="12"/>
      <c r="E74" s="12"/>
      <c r="F74" s="43"/>
      <c r="G74" s="40"/>
    </row>
    <row r="75" spans="1:7" x14ac:dyDescent="0.25">
      <c r="A75" s="5"/>
      <c r="B75" s="5"/>
      <c r="C75" s="70"/>
      <c r="D75" s="12"/>
      <c r="E75" s="12"/>
      <c r="F75" s="43"/>
      <c r="G75" s="40"/>
    </row>
    <row r="76" spans="1:7" x14ac:dyDescent="0.25">
      <c r="A76" s="5"/>
      <c r="B76" s="5"/>
      <c r="C76" s="70"/>
      <c r="D76" s="12"/>
      <c r="E76" s="12"/>
      <c r="F76" s="43"/>
      <c r="G76" s="40"/>
    </row>
    <row r="77" spans="1:7" x14ac:dyDescent="0.25">
      <c r="A77" s="5"/>
      <c r="B77" s="5"/>
      <c r="C77" s="70"/>
      <c r="D77" s="12"/>
      <c r="E77" s="12"/>
      <c r="F77" s="43"/>
      <c r="G77" s="40"/>
    </row>
    <row r="78" spans="1:7" x14ac:dyDescent="0.25">
      <c r="A78" s="5"/>
      <c r="B78" s="5"/>
      <c r="C78" s="70"/>
      <c r="D78" s="12"/>
      <c r="E78" s="12"/>
      <c r="F78" s="43"/>
      <c r="G78" s="40"/>
    </row>
    <row r="79" spans="1:7" x14ac:dyDescent="0.25">
      <c r="A79" s="5"/>
      <c r="B79" s="5"/>
      <c r="C79" s="70"/>
      <c r="D79" s="12"/>
      <c r="E79" s="12"/>
      <c r="F79" s="43"/>
      <c r="G79" s="40"/>
    </row>
    <row r="80" spans="1:7" x14ac:dyDescent="0.25">
      <c r="A80" s="5"/>
      <c r="B80" s="5"/>
      <c r="C80" s="70"/>
      <c r="D80" s="12"/>
      <c r="E80" s="12"/>
      <c r="F80" s="43"/>
      <c r="G80" s="40"/>
    </row>
    <row r="81" spans="1:7" x14ac:dyDescent="0.25">
      <c r="A81" s="5"/>
      <c r="B81" s="5"/>
      <c r="C81" s="70"/>
      <c r="D81" s="12"/>
      <c r="E81" s="12"/>
      <c r="F81" s="43"/>
      <c r="G81" s="40"/>
    </row>
    <row r="82" spans="1:7" x14ac:dyDescent="0.25">
      <c r="A82" s="5"/>
      <c r="B82" s="5"/>
      <c r="C82" s="70"/>
      <c r="D82" s="12"/>
      <c r="E82" s="12"/>
      <c r="F82" s="43"/>
      <c r="G82" s="40"/>
    </row>
    <row r="83" spans="1:7" x14ac:dyDescent="0.25">
      <c r="A83" s="5"/>
      <c r="B83" s="5"/>
      <c r="C83" s="70"/>
      <c r="D83" s="12"/>
      <c r="E83" s="12"/>
      <c r="F83" s="43"/>
      <c r="G83" s="40"/>
    </row>
    <row r="84" spans="1:7" x14ac:dyDescent="0.25">
      <c r="A84" s="5"/>
      <c r="B84" s="5"/>
      <c r="C84" s="70"/>
      <c r="D84" s="12"/>
      <c r="E84" s="12"/>
      <c r="F84" s="43"/>
      <c r="G84" s="40"/>
    </row>
    <row r="85" spans="1:7" x14ac:dyDescent="0.25">
      <c r="A85" s="5"/>
      <c r="B85" s="5"/>
      <c r="C85" s="70"/>
      <c r="D85" s="12"/>
      <c r="E85" s="12"/>
      <c r="F85" s="43"/>
      <c r="G85" s="40"/>
    </row>
    <row r="86" spans="1:7" x14ac:dyDescent="0.25">
      <c r="A86" s="5"/>
      <c r="B86" s="5"/>
      <c r="C86" s="70"/>
      <c r="D86" s="12"/>
      <c r="E86" s="12"/>
      <c r="F86" s="43"/>
      <c r="G86" s="40"/>
    </row>
    <row r="87" spans="1:7" x14ac:dyDescent="0.25">
      <c r="A87" s="5"/>
      <c r="B87" s="5"/>
      <c r="C87" s="70"/>
      <c r="D87" s="12"/>
      <c r="E87" s="12"/>
      <c r="F87" s="43"/>
      <c r="G87" s="40"/>
    </row>
    <row r="88" spans="1:7" x14ac:dyDescent="0.25">
      <c r="A88" s="5"/>
      <c r="B88" s="5"/>
      <c r="C88" s="70"/>
      <c r="D88" s="12"/>
      <c r="E88" s="12"/>
      <c r="F88" s="43"/>
      <c r="G88" s="40"/>
    </row>
    <row r="89" spans="1:7" x14ac:dyDescent="0.25">
      <c r="A89" s="5"/>
      <c r="B89" s="5"/>
      <c r="C89" s="70"/>
      <c r="D89" s="12"/>
      <c r="E89" s="12"/>
      <c r="F89" s="43"/>
      <c r="G89" s="40"/>
    </row>
    <row r="90" spans="1:7" x14ac:dyDescent="0.25">
      <c r="A90" s="5"/>
      <c r="B90" s="5"/>
      <c r="C90" s="70"/>
      <c r="D90" s="12"/>
      <c r="E90" s="12"/>
      <c r="F90" s="43"/>
      <c r="G90" s="40"/>
    </row>
    <row r="91" spans="1:7" x14ac:dyDescent="0.25">
      <c r="A91" s="5"/>
      <c r="B91" s="5"/>
      <c r="C91" s="70"/>
      <c r="D91" s="12"/>
      <c r="E91" s="12"/>
      <c r="F91" s="43"/>
      <c r="G91" s="40"/>
    </row>
    <row r="92" spans="1:7" x14ac:dyDescent="0.25">
      <c r="A92" s="5"/>
      <c r="B92" s="5"/>
      <c r="C92" s="70"/>
      <c r="D92" s="12"/>
      <c r="E92" s="12"/>
      <c r="F92" s="43"/>
      <c r="G92" s="40"/>
    </row>
    <row r="93" spans="1:7" x14ac:dyDescent="0.25">
      <c r="A93" s="5"/>
      <c r="B93" s="5"/>
      <c r="C93" s="70"/>
      <c r="D93" s="12"/>
      <c r="E93" s="12"/>
      <c r="F93" s="43"/>
      <c r="G93" s="40"/>
    </row>
    <row r="94" spans="1:7" x14ac:dyDescent="0.25">
      <c r="A94" s="5"/>
      <c r="B94" s="5"/>
      <c r="C94" s="70"/>
      <c r="D94" s="12"/>
      <c r="E94" s="12"/>
      <c r="F94" s="43"/>
      <c r="G94" s="40"/>
    </row>
    <row r="95" spans="1:7" x14ac:dyDescent="0.25">
      <c r="A95" s="5"/>
      <c r="B95" s="5"/>
      <c r="C95" s="70"/>
      <c r="D95" s="12"/>
      <c r="E95" s="12"/>
      <c r="F95" s="43"/>
      <c r="G95" s="40"/>
    </row>
    <row r="96" spans="1:7" x14ac:dyDescent="0.25">
      <c r="A96" s="5"/>
      <c r="B96" s="5"/>
      <c r="C96" s="70"/>
      <c r="D96" s="12"/>
      <c r="E96" s="12"/>
      <c r="F96" s="43"/>
      <c r="G96" s="40"/>
    </row>
    <row r="97" spans="1:7" x14ac:dyDescent="0.25">
      <c r="A97" s="5"/>
      <c r="B97" s="5"/>
      <c r="C97" s="70"/>
      <c r="D97" s="12"/>
      <c r="E97" s="12"/>
      <c r="F97" s="43"/>
      <c r="G97" s="40"/>
    </row>
    <row r="98" spans="1:7" x14ac:dyDescent="0.25">
      <c r="A98" s="5"/>
      <c r="B98" s="5"/>
      <c r="C98" s="70"/>
      <c r="D98" s="12"/>
      <c r="E98" s="12"/>
      <c r="F98" s="43"/>
      <c r="G98" s="40"/>
    </row>
    <row r="99" spans="1:7" x14ac:dyDescent="0.25">
      <c r="A99" s="5"/>
      <c r="B99" s="5"/>
      <c r="C99" s="70"/>
      <c r="D99" s="12"/>
      <c r="E99" s="12"/>
      <c r="F99" s="43"/>
      <c r="G99" s="40"/>
    </row>
    <row r="100" spans="1:7" x14ac:dyDescent="0.25">
      <c r="A100" s="5"/>
      <c r="B100" s="5"/>
      <c r="C100" s="70"/>
      <c r="D100" s="12"/>
      <c r="E100" s="12"/>
      <c r="F100" s="43"/>
      <c r="G100" s="40"/>
    </row>
    <row r="101" spans="1:7" x14ac:dyDescent="0.25">
      <c r="A101" s="5"/>
      <c r="B101" s="5"/>
      <c r="C101" s="70"/>
      <c r="D101" s="12"/>
      <c r="E101" s="12"/>
      <c r="F101" s="43"/>
      <c r="G101" s="40"/>
    </row>
    <row r="102" spans="1:7" x14ac:dyDescent="0.25">
      <c r="A102" s="5"/>
      <c r="B102" s="5"/>
      <c r="C102" s="70"/>
      <c r="D102" s="12"/>
      <c r="E102" s="12"/>
      <c r="F102" s="43"/>
      <c r="G102" s="40"/>
    </row>
    <row r="103" spans="1:7" x14ac:dyDescent="0.25">
      <c r="A103" s="5"/>
      <c r="B103" s="5"/>
      <c r="C103" s="70"/>
      <c r="D103" s="12"/>
      <c r="E103" s="12"/>
      <c r="F103" s="43"/>
      <c r="G103" s="40"/>
    </row>
    <row r="104" spans="1:7" x14ac:dyDescent="0.25">
      <c r="A104" s="5"/>
      <c r="B104" s="5"/>
      <c r="C104" s="70"/>
      <c r="D104" s="12"/>
      <c r="E104" s="12"/>
      <c r="F104" s="43"/>
      <c r="G104" s="40"/>
    </row>
    <row r="105" spans="1:7" x14ac:dyDescent="0.25">
      <c r="A105" s="5"/>
      <c r="B105" s="5"/>
      <c r="C105" s="70"/>
      <c r="D105" s="12"/>
      <c r="E105" s="12"/>
      <c r="F105" s="43"/>
      <c r="G105" s="40"/>
    </row>
    <row r="106" spans="1:7" x14ac:dyDescent="0.25">
      <c r="A106" s="5"/>
      <c r="B106" s="5"/>
      <c r="C106" s="70"/>
      <c r="D106" s="12"/>
      <c r="E106" s="12"/>
      <c r="F106" s="43"/>
      <c r="G106" s="40"/>
    </row>
    <row r="107" spans="1:7" x14ac:dyDescent="0.25">
      <c r="A107" s="5"/>
      <c r="B107" s="5"/>
      <c r="C107" s="70"/>
      <c r="D107" s="12"/>
      <c r="E107" s="12"/>
      <c r="F107" s="43"/>
      <c r="G107" s="40"/>
    </row>
    <row r="108" spans="1:7" x14ac:dyDescent="0.25">
      <c r="A108" s="5"/>
      <c r="B108" s="5"/>
      <c r="C108" s="70"/>
      <c r="D108" s="12"/>
      <c r="E108" s="12"/>
      <c r="F108" s="43"/>
      <c r="G108" s="40"/>
    </row>
    <row r="109" spans="1:7" x14ac:dyDescent="0.25">
      <c r="A109" s="5"/>
      <c r="B109" s="5"/>
      <c r="C109" s="70"/>
      <c r="D109" s="12"/>
      <c r="E109" s="12"/>
      <c r="F109" s="43"/>
      <c r="G109" s="40"/>
    </row>
    <row r="110" spans="1:7" x14ac:dyDescent="0.25">
      <c r="A110" s="5"/>
      <c r="B110" s="5"/>
      <c r="C110" s="70"/>
      <c r="D110" s="12"/>
      <c r="E110" s="12"/>
      <c r="F110" s="43"/>
      <c r="G110" s="40"/>
    </row>
    <row r="111" spans="1:7" x14ac:dyDescent="0.25">
      <c r="A111" s="5"/>
      <c r="B111" s="5"/>
      <c r="C111" s="70"/>
      <c r="D111" s="12"/>
      <c r="E111" s="12"/>
      <c r="F111" s="43"/>
      <c r="G111" s="40"/>
    </row>
    <row r="112" spans="1:7" x14ac:dyDescent="0.25">
      <c r="A112" s="5"/>
      <c r="B112" s="5"/>
      <c r="C112" s="70"/>
      <c r="D112" s="12"/>
      <c r="E112" s="12"/>
      <c r="F112" s="43"/>
      <c r="G112" s="40"/>
    </row>
    <row r="113" spans="1:7" x14ac:dyDescent="0.25">
      <c r="A113" s="5"/>
      <c r="B113" s="5"/>
      <c r="C113" s="70"/>
      <c r="D113" s="12"/>
      <c r="E113" s="12"/>
      <c r="F113" s="43"/>
      <c r="G113" s="40"/>
    </row>
    <row r="114" spans="1:7" x14ac:dyDescent="0.25">
      <c r="A114" s="5"/>
      <c r="B114" s="5"/>
      <c r="C114" s="70"/>
      <c r="D114" s="12"/>
      <c r="E114" s="12"/>
      <c r="F114" s="43"/>
      <c r="G114" s="40"/>
    </row>
    <row r="115" spans="1:7" x14ac:dyDescent="0.25">
      <c r="A115" s="5"/>
      <c r="B115" s="5"/>
      <c r="C115" s="70"/>
      <c r="D115" s="12"/>
      <c r="E115" s="12"/>
      <c r="F115" s="43"/>
      <c r="G115" s="40"/>
    </row>
    <row r="116" spans="1:7" x14ac:dyDescent="0.25">
      <c r="A116" s="5"/>
      <c r="B116" s="5"/>
      <c r="C116" s="70"/>
      <c r="D116" s="12"/>
      <c r="E116" s="12"/>
      <c r="F116" s="43"/>
      <c r="G116" s="40"/>
    </row>
    <row r="117" spans="1:7" x14ac:dyDescent="0.25">
      <c r="A117" s="5"/>
      <c r="B117" s="5"/>
      <c r="C117" s="70"/>
      <c r="D117" s="12"/>
      <c r="E117" s="12"/>
      <c r="F117" s="43"/>
      <c r="G117" s="40"/>
    </row>
    <row r="118" spans="1:7" x14ac:dyDescent="0.25">
      <c r="A118" s="5"/>
      <c r="B118" s="5"/>
      <c r="C118" s="70"/>
      <c r="D118" s="12"/>
      <c r="E118" s="12"/>
      <c r="F118" s="43"/>
      <c r="G118" s="40"/>
    </row>
    <row r="119" spans="1:7" x14ac:dyDescent="0.25">
      <c r="A119" s="5"/>
      <c r="B119" s="5"/>
      <c r="C119" s="70"/>
      <c r="D119" s="12"/>
      <c r="E119" s="12"/>
      <c r="F119" s="43"/>
      <c r="G119" s="40"/>
    </row>
    <row r="120" spans="1:7" x14ac:dyDescent="0.25">
      <c r="A120" s="5"/>
      <c r="B120" s="5"/>
      <c r="C120" s="70"/>
      <c r="D120" s="12"/>
      <c r="E120" s="12"/>
      <c r="F120" s="43"/>
      <c r="G120" s="40"/>
    </row>
    <row r="121" spans="1:7" x14ac:dyDescent="0.25">
      <c r="A121" s="5"/>
      <c r="B121" s="5"/>
      <c r="C121" s="70"/>
      <c r="D121" s="12"/>
      <c r="E121" s="12"/>
      <c r="F121" s="43"/>
      <c r="G121" s="40"/>
    </row>
    <row r="122" spans="1:7" x14ac:dyDescent="0.25">
      <c r="A122" s="5"/>
      <c r="B122" s="5"/>
      <c r="C122" s="70"/>
      <c r="D122" s="12"/>
      <c r="E122" s="12"/>
      <c r="F122" s="43"/>
      <c r="G122" s="40"/>
    </row>
    <row r="123" spans="1:7" x14ac:dyDescent="0.25">
      <c r="A123" s="5"/>
      <c r="B123" s="5"/>
      <c r="C123" s="70"/>
      <c r="D123" s="12"/>
      <c r="E123" s="12"/>
      <c r="F123" s="43"/>
      <c r="G123" s="40"/>
    </row>
    <row r="124" spans="1:7" x14ac:dyDescent="0.25">
      <c r="A124" s="5"/>
      <c r="B124" s="5"/>
      <c r="C124" s="70"/>
      <c r="D124" s="12"/>
      <c r="E124" s="12"/>
      <c r="F124" s="43"/>
      <c r="G124" s="40"/>
    </row>
    <row r="125" spans="1:7" x14ac:dyDescent="0.25">
      <c r="A125" s="5"/>
      <c r="B125" s="5"/>
      <c r="C125" s="70"/>
      <c r="D125" s="12"/>
      <c r="E125" s="12"/>
      <c r="F125" s="43"/>
      <c r="G125" s="40"/>
    </row>
    <row r="126" spans="1:7" x14ac:dyDescent="0.25">
      <c r="A126" s="5"/>
      <c r="B126" s="5"/>
      <c r="C126" s="70"/>
      <c r="D126" s="12"/>
      <c r="E126" s="12"/>
      <c r="F126" s="43"/>
      <c r="G126" s="40"/>
    </row>
    <row r="127" spans="1:7" x14ac:dyDescent="0.25">
      <c r="A127" s="5"/>
      <c r="B127" s="5"/>
      <c r="C127" s="70"/>
      <c r="D127" s="12"/>
      <c r="E127" s="12"/>
      <c r="F127" s="43"/>
      <c r="G127" s="40"/>
    </row>
    <row r="128" spans="1:7" x14ac:dyDescent="0.25">
      <c r="A128" s="5"/>
      <c r="B128" s="5"/>
      <c r="C128" s="70"/>
      <c r="D128" s="12"/>
      <c r="E128" s="12"/>
      <c r="F128" s="43"/>
      <c r="G128" s="40"/>
    </row>
    <row r="129" spans="1:7" x14ac:dyDescent="0.25">
      <c r="A129" s="5"/>
      <c r="B129" s="5"/>
      <c r="C129" s="70"/>
      <c r="D129" s="12"/>
      <c r="E129" s="12"/>
      <c r="F129" s="43"/>
      <c r="G129" s="40"/>
    </row>
    <row r="130" spans="1:7" x14ac:dyDescent="0.25">
      <c r="A130" s="5"/>
      <c r="B130" s="5"/>
      <c r="C130" s="70"/>
      <c r="D130" s="12"/>
      <c r="E130" s="12"/>
      <c r="F130" s="43"/>
      <c r="G130" s="40"/>
    </row>
    <row r="131" spans="1:7" x14ac:dyDescent="0.25">
      <c r="A131" s="5"/>
      <c r="B131" s="5"/>
      <c r="C131" s="70"/>
      <c r="D131" s="12"/>
      <c r="E131" s="12"/>
      <c r="F131" s="43"/>
      <c r="G131" s="40"/>
    </row>
    <row r="132" spans="1:7" x14ac:dyDescent="0.25">
      <c r="A132" s="5"/>
      <c r="B132" s="5"/>
      <c r="C132" s="70"/>
      <c r="D132" s="12"/>
      <c r="E132" s="12"/>
      <c r="F132" s="43"/>
      <c r="G132" s="40"/>
    </row>
    <row r="133" spans="1:7" x14ac:dyDescent="0.25">
      <c r="A133" s="5"/>
      <c r="B133" s="5"/>
      <c r="C133" s="70"/>
      <c r="D133" s="12"/>
      <c r="E133" s="12"/>
      <c r="F133" s="43"/>
      <c r="G133" s="40"/>
    </row>
    <row r="134" spans="1:7" x14ac:dyDescent="0.25">
      <c r="A134" s="5"/>
      <c r="B134" s="5"/>
      <c r="C134" s="70"/>
      <c r="D134" s="12"/>
      <c r="E134" s="12"/>
      <c r="F134" s="43"/>
      <c r="G134" s="40"/>
    </row>
    <row r="135" spans="1:7" x14ac:dyDescent="0.25">
      <c r="A135" s="5"/>
      <c r="B135" s="5"/>
      <c r="C135" s="70"/>
      <c r="D135" s="12"/>
      <c r="E135" s="12"/>
      <c r="F135" s="43"/>
      <c r="G135" s="40"/>
    </row>
    <row r="136" spans="1:7" x14ac:dyDescent="0.25">
      <c r="A136" s="5"/>
      <c r="B136" s="5"/>
      <c r="C136" s="70"/>
      <c r="D136" s="12"/>
      <c r="E136" s="12"/>
      <c r="F136" s="43"/>
      <c r="G136" s="40"/>
    </row>
    <row r="137" spans="1:7" x14ac:dyDescent="0.25">
      <c r="A137" s="5"/>
      <c r="B137" s="5"/>
      <c r="C137" s="70"/>
      <c r="D137" s="12"/>
      <c r="E137" s="12"/>
      <c r="F137" s="43"/>
      <c r="G137" s="40"/>
    </row>
    <row r="138" spans="1:7" x14ac:dyDescent="0.25">
      <c r="A138" s="5"/>
      <c r="B138" s="5"/>
      <c r="C138" s="70"/>
      <c r="D138" s="12"/>
      <c r="E138" s="12"/>
      <c r="F138" s="43"/>
      <c r="G138" s="40"/>
    </row>
    <row r="139" spans="1:7" x14ac:dyDescent="0.25">
      <c r="A139" s="5"/>
      <c r="B139" s="5"/>
      <c r="C139" s="70"/>
      <c r="D139" s="12"/>
      <c r="E139" s="12"/>
      <c r="F139" s="43"/>
      <c r="G139" s="40"/>
    </row>
    <row r="140" spans="1:7" x14ac:dyDescent="0.25">
      <c r="A140" s="5"/>
      <c r="B140" s="5"/>
      <c r="C140" s="70"/>
      <c r="D140" s="12"/>
      <c r="E140" s="12"/>
      <c r="F140" s="43"/>
      <c r="G140" s="40"/>
    </row>
    <row r="141" spans="1:7" x14ac:dyDescent="0.25">
      <c r="A141" s="5"/>
      <c r="B141" s="5"/>
      <c r="C141" s="70"/>
      <c r="D141" s="12"/>
      <c r="E141" s="12"/>
      <c r="F141" s="43"/>
      <c r="G141" s="40"/>
    </row>
    <row r="142" spans="1:7" x14ac:dyDescent="0.25">
      <c r="A142" s="5"/>
      <c r="B142" s="5"/>
      <c r="C142" s="70"/>
      <c r="D142" s="12"/>
      <c r="E142" s="12"/>
      <c r="F142" s="43"/>
      <c r="G142" s="40"/>
    </row>
    <row r="143" spans="1:7" x14ac:dyDescent="0.25">
      <c r="A143" s="5"/>
      <c r="B143" s="5"/>
      <c r="C143" s="70"/>
      <c r="D143" s="12"/>
      <c r="E143" s="12"/>
      <c r="F143" s="43"/>
      <c r="G143" s="40"/>
    </row>
    <row r="144" spans="1:7" x14ac:dyDescent="0.25">
      <c r="A144" s="5"/>
      <c r="B144" s="5"/>
      <c r="C144" s="70"/>
      <c r="D144" s="12"/>
      <c r="E144" s="12"/>
      <c r="F144" s="43"/>
      <c r="G144" s="40"/>
    </row>
    <row r="145" spans="1:7" x14ac:dyDescent="0.25">
      <c r="A145" s="5"/>
      <c r="B145" s="5"/>
      <c r="C145" s="70"/>
      <c r="D145" s="12"/>
      <c r="E145" s="12"/>
      <c r="F145" s="43"/>
      <c r="G145" s="40"/>
    </row>
    <row r="146" spans="1:7" x14ac:dyDescent="0.25">
      <c r="A146" s="5"/>
      <c r="B146" s="5"/>
      <c r="C146" s="70"/>
      <c r="D146" s="12"/>
      <c r="E146" s="12"/>
      <c r="F146" s="43"/>
      <c r="G146" s="40"/>
    </row>
    <row r="147" spans="1:7" x14ac:dyDescent="0.25">
      <c r="A147" s="5"/>
      <c r="B147" s="5"/>
      <c r="C147" s="70"/>
      <c r="D147" s="12"/>
      <c r="E147" s="12"/>
      <c r="F147" s="43"/>
      <c r="G147" s="40"/>
    </row>
    <row r="148" spans="1:7" x14ac:dyDescent="0.25">
      <c r="A148" s="5"/>
      <c r="B148" s="5"/>
      <c r="C148" s="70"/>
      <c r="D148" s="12"/>
      <c r="E148" s="12"/>
      <c r="F148" s="43"/>
      <c r="G148" s="40"/>
    </row>
    <row r="149" spans="1:7" x14ac:dyDescent="0.25">
      <c r="A149" s="5"/>
      <c r="B149" s="5"/>
      <c r="C149" s="70"/>
      <c r="D149" s="12"/>
      <c r="E149" s="12"/>
      <c r="F149" s="43"/>
      <c r="G149" s="40"/>
    </row>
    <row r="150" spans="1:7" x14ac:dyDescent="0.25">
      <c r="A150" s="5"/>
      <c r="B150" s="5"/>
      <c r="C150" s="70"/>
      <c r="D150" s="12"/>
      <c r="E150" s="12"/>
      <c r="F150" s="43"/>
      <c r="G150" s="40"/>
    </row>
    <row r="151" spans="1:7" x14ac:dyDescent="0.25">
      <c r="A151" s="5"/>
      <c r="B151" s="5"/>
      <c r="C151" s="70"/>
      <c r="D151" s="12"/>
      <c r="E151" s="12"/>
      <c r="F151" s="43"/>
      <c r="G151" s="40"/>
    </row>
    <row r="152" spans="1:7" x14ac:dyDescent="0.25">
      <c r="A152" s="5"/>
      <c r="B152" s="5"/>
      <c r="C152" s="70"/>
      <c r="D152" s="12"/>
      <c r="E152" s="12"/>
      <c r="F152" s="43"/>
      <c r="G152" s="40"/>
    </row>
    <row r="153" spans="1:7" x14ac:dyDescent="0.25">
      <c r="A153" s="5"/>
      <c r="B153" s="5"/>
      <c r="C153" s="70"/>
      <c r="D153" s="12"/>
      <c r="E153" s="12"/>
      <c r="F153" s="43"/>
      <c r="G153" s="40"/>
    </row>
    <row r="154" spans="1:7" x14ac:dyDescent="0.25">
      <c r="A154" s="5"/>
      <c r="B154" s="5"/>
      <c r="C154" s="70"/>
      <c r="D154" s="12"/>
      <c r="E154" s="12"/>
      <c r="F154" s="43"/>
      <c r="G154" s="40"/>
    </row>
    <row r="155" spans="1:7" x14ac:dyDescent="0.25">
      <c r="A155" s="5"/>
      <c r="B155" s="5"/>
      <c r="C155" s="70"/>
      <c r="D155" s="12"/>
      <c r="E155" s="12"/>
      <c r="F155" s="43"/>
      <c r="G155" s="40"/>
    </row>
    <row r="156" spans="1:7" x14ac:dyDescent="0.25">
      <c r="A156" s="5"/>
      <c r="B156" s="5"/>
      <c r="C156" s="70"/>
      <c r="D156" s="12"/>
      <c r="E156" s="12"/>
      <c r="F156" s="43"/>
      <c r="G156" s="40"/>
    </row>
    <row r="157" spans="1:7" x14ac:dyDescent="0.25">
      <c r="A157" s="5"/>
      <c r="B157" s="5"/>
      <c r="C157" s="70"/>
      <c r="D157" s="12"/>
      <c r="E157" s="12"/>
      <c r="F157" s="43"/>
      <c r="G157" s="40"/>
    </row>
    <row r="158" spans="1:7" x14ac:dyDescent="0.25">
      <c r="A158" s="5"/>
      <c r="B158" s="5"/>
      <c r="C158" s="70"/>
      <c r="D158" s="12"/>
      <c r="E158" s="12"/>
      <c r="F158" s="43"/>
      <c r="G158" s="40"/>
    </row>
    <row r="159" spans="1:7" x14ac:dyDescent="0.25">
      <c r="A159" s="5"/>
      <c r="B159" s="5"/>
      <c r="C159" s="70"/>
      <c r="D159" s="12"/>
      <c r="E159" s="12"/>
      <c r="F159" s="43"/>
      <c r="G159" s="40"/>
    </row>
    <row r="160" spans="1:7" x14ac:dyDescent="0.25">
      <c r="A160" s="5"/>
      <c r="B160" s="5"/>
      <c r="C160" s="70"/>
      <c r="D160" s="12"/>
      <c r="E160" s="12"/>
      <c r="F160" s="43"/>
      <c r="G160" s="40"/>
    </row>
    <row r="161" spans="1:7" x14ac:dyDescent="0.25">
      <c r="A161" s="5"/>
      <c r="B161" s="5"/>
      <c r="C161" s="70"/>
      <c r="D161" s="12"/>
      <c r="E161" s="12"/>
      <c r="F161" s="43"/>
      <c r="G161" s="40"/>
    </row>
    <row r="162" spans="1:7" x14ac:dyDescent="0.25">
      <c r="A162" s="5"/>
      <c r="B162" s="5"/>
      <c r="C162" s="70"/>
      <c r="D162" s="12"/>
      <c r="E162" s="12"/>
      <c r="F162" s="43"/>
      <c r="G162" s="40"/>
    </row>
    <row r="163" spans="1:7" x14ac:dyDescent="0.25">
      <c r="A163" s="5"/>
      <c r="B163" s="5"/>
      <c r="C163" s="70"/>
      <c r="D163" s="12"/>
      <c r="E163" s="12"/>
      <c r="F163" s="43"/>
      <c r="G163" s="40"/>
    </row>
    <row r="164" spans="1:7" x14ac:dyDescent="0.25">
      <c r="A164" s="5"/>
      <c r="B164" s="5"/>
      <c r="C164" s="70"/>
      <c r="D164" s="12"/>
      <c r="E164" s="12"/>
      <c r="F164" s="43"/>
      <c r="G164" s="40"/>
    </row>
    <row r="165" spans="1:7" x14ac:dyDescent="0.25">
      <c r="A165" s="5"/>
      <c r="B165" s="5"/>
      <c r="C165" s="70"/>
      <c r="D165" s="12"/>
      <c r="E165" s="12"/>
      <c r="F165" s="43"/>
      <c r="G165" s="40"/>
    </row>
    <row r="166" spans="1:7" x14ac:dyDescent="0.25">
      <c r="A166" s="5"/>
      <c r="B166" s="5"/>
      <c r="C166" s="70"/>
      <c r="D166" s="12"/>
      <c r="E166" s="12"/>
      <c r="F166" s="43"/>
      <c r="G166" s="40"/>
    </row>
    <row r="167" spans="1:7" x14ac:dyDescent="0.25">
      <c r="A167" s="5"/>
      <c r="B167" s="5"/>
      <c r="C167" s="70"/>
      <c r="D167" s="12"/>
      <c r="E167" s="12"/>
      <c r="F167" s="43"/>
      <c r="G167" s="40"/>
    </row>
    <row r="168" spans="1:7" x14ac:dyDescent="0.25">
      <c r="A168" s="5"/>
      <c r="B168" s="5"/>
      <c r="C168" s="70"/>
      <c r="D168" s="12"/>
      <c r="E168" s="12"/>
      <c r="F168" s="43"/>
      <c r="G168" s="40"/>
    </row>
    <row r="169" spans="1:7" x14ac:dyDescent="0.25">
      <c r="A169" s="5"/>
      <c r="B169" s="5"/>
      <c r="C169" s="70"/>
      <c r="D169" s="12"/>
      <c r="E169" s="12"/>
      <c r="F169" s="43"/>
      <c r="G169" s="40"/>
    </row>
    <row r="170" spans="1:7" x14ac:dyDescent="0.25">
      <c r="A170" s="5"/>
      <c r="B170" s="5"/>
      <c r="C170" s="70"/>
      <c r="D170" s="12"/>
      <c r="E170" s="12"/>
      <c r="F170" s="43"/>
      <c r="G170" s="40"/>
    </row>
    <row r="171" spans="1:7" x14ac:dyDescent="0.25">
      <c r="A171" s="5"/>
      <c r="B171" s="5"/>
      <c r="C171" s="70"/>
      <c r="D171" s="12"/>
      <c r="E171" s="12"/>
      <c r="F171" s="43"/>
      <c r="G171" s="40"/>
    </row>
    <row r="172" spans="1:7" x14ac:dyDescent="0.25">
      <c r="A172" s="5"/>
      <c r="B172" s="5"/>
      <c r="C172" s="70"/>
      <c r="D172" s="12"/>
      <c r="E172" s="12"/>
      <c r="F172" s="43"/>
      <c r="G172" s="40"/>
    </row>
    <row r="173" spans="1:7" x14ac:dyDescent="0.25">
      <c r="A173" s="5"/>
      <c r="B173" s="5"/>
      <c r="C173" s="70"/>
      <c r="D173" s="12"/>
      <c r="E173" s="12"/>
      <c r="F173" s="43"/>
      <c r="G173" s="40"/>
    </row>
    <row r="174" spans="1:7" x14ac:dyDescent="0.25">
      <c r="A174" s="5"/>
      <c r="B174" s="5"/>
      <c r="C174" s="70"/>
      <c r="D174" s="12"/>
      <c r="E174" s="12"/>
      <c r="F174" s="43"/>
      <c r="G174" s="40"/>
    </row>
    <row r="175" spans="1:7" x14ac:dyDescent="0.25">
      <c r="A175" s="5"/>
      <c r="B175" s="5"/>
      <c r="C175" s="70"/>
      <c r="D175" s="12"/>
      <c r="E175" s="12"/>
      <c r="F175" s="43"/>
      <c r="G175" s="40"/>
    </row>
    <row r="176" spans="1:7" x14ac:dyDescent="0.25">
      <c r="A176" s="5"/>
      <c r="B176" s="5"/>
      <c r="C176" s="70"/>
      <c r="D176" s="12"/>
      <c r="E176" s="12"/>
      <c r="F176" s="43"/>
      <c r="G176" s="40"/>
    </row>
    <row r="177" spans="1:7" x14ac:dyDescent="0.25">
      <c r="A177" s="5"/>
      <c r="B177" s="5"/>
      <c r="C177" s="70"/>
      <c r="D177" s="12"/>
      <c r="E177" s="12"/>
      <c r="F177" s="43"/>
      <c r="G177" s="40"/>
    </row>
    <row r="178" spans="1:7" x14ac:dyDescent="0.25">
      <c r="A178" s="5"/>
      <c r="B178" s="5"/>
      <c r="C178" s="70"/>
      <c r="D178" s="12"/>
      <c r="E178" s="12"/>
      <c r="F178" s="43"/>
      <c r="G178" s="40"/>
    </row>
    <row r="179" spans="1:7" x14ac:dyDescent="0.25">
      <c r="A179" s="5"/>
      <c r="B179" s="5"/>
      <c r="C179" s="70"/>
      <c r="D179" s="12"/>
      <c r="E179" s="12"/>
      <c r="F179" s="43"/>
      <c r="G179" s="40"/>
    </row>
    <row r="180" spans="1:7" x14ac:dyDescent="0.25">
      <c r="A180" s="5"/>
      <c r="B180" s="5"/>
      <c r="C180" s="70"/>
      <c r="D180" s="12"/>
      <c r="E180" s="12"/>
      <c r="F180" s="43"/>
      <c r="G180" s="40"/>
    </row>
    <row r="181" spans="1:7" x14ac:dyDescent="0.25">
      <c r="A181" s="5"/>
      <c r="B181" s="5"/>
      <c r="C181" s="70"/>
      <c r="D181" s="12"/>
      <c r="E181" s="12"/>
      <c r="F181" s="43"/>
      <c r="G181" s="40"/>
    </row>
    <row r="182" spans="1:7" x14ac:dyDescent="0.25">
      <c r="A182" s="5"/>
      <c r="B182" s="5"/>
      <c r="C182" s="70"/>
      <c r="D182" s="12"/>
      <c r="E182" s="12"/>
      <c r="F182" s="43"/>
      <c r="G182" s="40"/>
    </row>
    <row r="183" spans="1:7" x14ac:dyDescent="0.25">
      <c r="A183" s="5"/>
      <c r="B183" s="5"/>
      <c r="C183" s="70"/>
      <c r="D183" s="12"/>
      <c r="E183" s="12"/>
      <c r="F183" s="43"/>
      <c r="G183" s="40"/>
    </row>
    <row r="184" spans="1:7" x14ac:dyDescent="0.25">
      <c r="A184" s="5"/>
      <c r="B184" s="5"/>
      <c r="C184" s="70"/>
      <c r="D184" s="12"/>
      <c r="E184" s="12"/>
      <c r="F184" s="43"/>
      <c r="G184" s="40"/>
    </row>
    <row r="185" spans="1:7" x14ac:dyDescent="0.25">
      <c r="A185" s="5"/>
      <c r="B185" s="5"/>
      <c r="C185" s="70"/>
      <c r="D185" s="12"/>
      <c r="E185" s="12"/>
      <c r="F185" s="43"/>
      <c r="G185" s="40"/>
    </row>
    <row r="186" spans="1:7" x14ac:dyDescent="0.25">
      <c r="A186" s="5"/>
      <c r="B186" s="5"/>
      <c r="C186" s="70"/>
      <c r="D186" s="12"/>
      <c r="E186" s="12"/>
      <c r="F186" s="43"/>
      <c r="G186" s="40"/>
    </row>
    <row r="187" spans="1:7" x14ac:dyDescent="0.25">
      <c r="A187" s="5"/>
      <c r="B187" s="5"/>
      <c r="C187" s="70"/>
      <c r="D187" s="12"/>
      <c r="E187" s="12"/>
      <c r="F187" s="43"/>
      <c r="G187" s="40"/>
    </row>
    <row r="188" spans="1:7" x14ac:dyDescent="0.25">
      <c r="A188" s="5"/>
      <c r="B188" s="5"/>
      <c r="C188" s="70"/>
      <c r="D188" s="12"/>
      <c r="E188" s="12"/>
      <c r="F188" s="43"/>
      <c r="G188" s="40"/>
    </row>
    <row r="189" spans="1:7" x14ac:dyDescent="0.25">
      <c r="A189" s="5"/>
      <c r="B189" s="5"/>
      <c r="C189" s="70"/>
      <c r="D189" s="12"/>
      <c r="E189" s="12"/>
      <c r="F189" s="43"/>
      <c r="G189" s="40"/>
    </row>
    <row r="190" spans="1:7" x14ac:dyDescent="0.25">
      <c r="A190" s="5"/>
      <c r="B190" s="5"/>
      <c r="C190" s="70"/>
      <c r="D190" s="12"/>
      <c r="E190" s="12"/>
      <c r="F190" s="43"/>
      <c r="G190" s="40"/>
    </row>
    <row r="191" spans="1:7" x14ac:dyDescent="0.25">
      <c r="A191" s="5"/>
      <c r="B191" s="5"/>
      <c r="C191" s="70"/>
      <c r="D191" s="12"/>
      <c r="E191" s="12"/>
      <c r="F191" s="43"/>
      <c r="G191" s="40"/>
    </row>
    <row r="192" spans="1:7" x14ac:dyDescent="0.25">
      <c r="A192" s="5"/>
      <c r="B192" s="5"/>
      <c r="C192" s="70"/>
      <c r="D192" s="12"/>
      <c r="E192" s="12"/>
      <c r="F192" s="43"/>
      <c r="G192" s="40"/>
    </row>
    <row r="193" spans="1:7" x14ac:dyDescent="0.25">
      <c r="A193" s="5"/>
      <c r="B193" s="5"/>
      <c r="C193" s="70"/>
      <c r="D193" s="12"/>
      <c r="E193" s="12"/>
      <c r="F193" s="43"/>
      <c r="G193" s="40"/>
    </row>
    <row r="194" spans="1:7" x14ac:dyDescent="0.25">
      <c r="A194" s="5"/>
      <c r="B194" s="5"/>
      <c r="C194" s="70"/>
      <c r="D194" s="12"/>
      <c r="E194" s="12"/>
      <c r="F194" s="43"/>
      <c r="G194" s="40"/>
    </row>
    <row r="195" spans="1:7" x14ac:dyDescent="0.25">
      <c r="A195" s="5"/>
      <c r="B195" s="5"/>
      <c r="C195" s="70"/>
      <c r="D195" s="12"/>
      <c r="E195" s="12"/>
      <c r="F195" s="43"/>
      <c r="G195" s="40"/>
    </row>
    <row r="196" spans="1:7" x14ac:dyDescent="0.25">
      <c r="A196" s="5"/>
      <c r="B196" s="5"/>
      <c r="C196" s="70"/>
      <c r="D196" s="12"/>
      <c r="E196" s="12"/>
      <c r="F196" s="43"/>
      <c r="G196" s="40"/>
    </row>
    <row r="197" spans="1:7" x14ac:dyDescent="0.25">
      <c r="A197" s="5"/>
      <c r="B197" s="5"/>
      <c r="C197" s="70"/>
      <c r="D197" s="12"/>
      <c r="E197" s="12"/>
      <c r="F197" s="43"/>
      <c r="G197" s="40"/>
    </row>
    <row r="198" spans="1:7" x14ac:dyDescent="0.25">
      <c r="A198" s="5"/>
      <c r="B198" s="5"/>
      <c r="C198" s="70"/>
      <c r="D198" s="12"/>
      <c r="E198" s="12"/>
      <c r="F198" s="43"/>
      <c r="G198" s="40"/>
    </row>
    <row r="199" spans="1:7" x14ac:dyDescent="0.25">
      <c r="A199" s="5"/>
      <c r="B199" s="5"/>
      <c r="C199" s="70"/>
      <c r="D199" s="12"/>
      <c r="E199" s="12"/>
      <c r="F199" s="43"/>
      <c r="G199" s="40"/>
    </row>
    <row r="200" spans="1:7" x14ac:dyDescent="0.25">
      <c r="A200" s="5"/>
      <c r="B200" s="5"/>
      <c r="C200" s="70"/>
      <c r="D200" s="12"/>
      <c r="E200" s="12"/>
      <c r="F200" s="43"/>
      <c r="G200" s="40"/>
    </row>
    <row r="201" spans="1:7" x14ac:dyDescent="0.25">
      <c r="A201" s="5"/>
      <c r="B201" s="5"/>
      <c r="C201" s="70"/>
      <c r="D201" s="12"/>
      <c r="E201" s="12"/>
      <c r="F201" s="43"/>
      <c r="G201" s="40"/>
    </row>
    <row r="202" spans="1:7" x14ac:dyDescent="0.25">
      <c r="A202" s="5"/>
      <c r="B202" s="5"/>
      <c r="C202" s="70"/>
      <c r="D202" s="12"/>
      <c r="E202" s="12"/>
      <c r="F202" s="43"/>
      <c r="G202" s="40"/>
    </row>
    <row r="203" spans="1:7" x14ac:dyDescent="0.25">
      <c r="A203" s="5"/>
      <c r="B203" s="5"/>
      <c r="C203" s="70"/>
      <c r="D203" s="12"/>
      <c r="E203" s="12"/>
      <c r="F203" s="43"/>
      <c r="G203" s="40"/>
    </row>
    <row r="204" spans="1:7" x14ac:dyDescent="0.25">
      <c r="A204" s="5"/>
      <c r="B204" s="5"/>
      <c r="C204" s="70"/>
      <c r="D204" s="12"/>
      <c r="E204" s="12"/>
      <c r="F204" s="43"/>
      <c r="G204" s="40"/>
    </row>
    <row r="205" spans="1:7" x14ac:dyDescent="0.25">
      <c r="A205" s="5"/>
      <c r="B205" s="5"/>
      <c r="C205" s="70"/>
      <c r="D205" s="12"/>
      <c r="E205" s="12"/>
      <c r="F205" s="43"/>
      <c r="G205" s="40"/>
    </row>
    <row r="206" spans="1:7" x14ac:dyDescent="0.25">
      <c r="A206" s="5"/>
      <c r="B206" s="5"/>
      <c r="C206" s="70"/>
      <c r="D206" s="12"/>
      <c r="E206" s="12"/>
      <c r="F206" s="43"/>
      <c r="G206" s="40"/>
    </row>
    <row r="207" spans="1:7" x14ac:dyDescent="0.25">
      <c r="A207" s="5"/>
      <c r="B207" s="5"/>
      <c r="C207" s="70"/>
      <c r="D207" s="12"/>
      <c r="E207" s="12"/>
      <c r="F207" s="43"/>
      <c r="G207" s="40"/>
    </row>
    <row r="208" spans="1:7" x14ac:dyDescent="0.25">
      <c r="A208" s="5"/>
      <c r="B208" s="5"/>
      <c r="C208" s="70"/>
      <c r="D208" s="12"/>
      <c r="E208" s="12"/>
      <c r="F208" s="43"/>
      <c r="G208" s="40"/>
    </row>
    <row r="209" spans="1:7" x14ac:dyDescent="0.25">
      <c r="A209" s="5"/>
      <c r="B209" s="5"/>
      <c r="C209" s="70"/>
      <c r="D209" s="12"/>
      <c r="E209" s="12"/>
      <c r="F209" s="43"/>
      <c r="G209" s="40"/>
    </row>
    <row r="210" spans="1:7" x14ac:dyDescent="0.25">
      <c r="A210" s="5"/>
      <c r="B210" s="5"/>
      <c r="C210" s="70"/>
      <c r="D210" s="12"/>
      <c r="E210" s="12"/>
      <c r="F210" s="43"/>
      <c r="G210" s="40"/>
    </row>
    <row r="211" spans="1:7" x14ac:dyDescent="0.25">
      <c r="A211" s="5"/>
      <c r="B211" s="5"/>
      <c r="C211" s="70"/>
      <c r="D211" s="12"/>
      <c r="E211" s="12"/>
      <c r="F211" s="43"/>
      <c r="G211" s="40"/>
    </row>
    <row r="212" spans="1:7" x14ac:dyDescent="0.25">
      <c r="A212" s="5"/>
      <c r="B212" s="5"/>
      <c r="C212" s="70"/>
      <c r="D212" s="12"/>
      <c r="E212" s="12"/>
      <c r="F212" s="43"/>
      <c r="G212" s="40"/>
    </row>
    <row r="213" spans="1:7" x14ac:dyDescent="0.25">
      <c r="A213" s="5"/>
      <c r="B213" s="5"/>
      <c r="C213" s="70"/>
      <c r="D213" s="12"/>
      <c r="E213" s="12"/>
      <c r="F213" s="43"/>
      <c r="G213" s="40"/>
    </row>
    <row r="214" spans="1:7" x14ac:dyDescent="0.25">
      <c r="A214" s="5"/>
      <c r="B214" s="5"/>
      <c r="C214" s="70"/>
      <c r="D214" s="12"/>
      <c r="E214" s="12"/>
      <c r="F214" s="43"/>
      <c r="G214" s="40"/>
    </row>
    <row r="215" spans="1:7" x14ac:dyDescent="0.25">
      <c r="A215" s="5"/>
      <c r="B215" s="5"/>
      <c r="C215" s="70"/>
      <c r="D215" s="12"/>
      <c r="E215" s="12"/>
      <c r="F215" s="43"/>
      <c r="G215" s="40"/>
    </row>
    <row r="216" spans="1:7" x14ac:dyDescent="0.25">
      <c r="A216" s="5"/>
      <c r="B216" s="5"/>
      <c r="C216" s="70"/>
      <c r="D216" s="12"/>
      <c r="E216" s="12"/>
      <c r="F216" s="43"/>
      <c r="G216" s="40"/>
    </row>
    <row r="217" spans="1:7" x14ac:dyDescent="0.25">
      <c r="A217" s="5"/>
      <c r="B217" s="5"/>
      <c r="C217" s="70"/>
      <c r="D217" s="12"/>
      <c r="E217" s="12"/>
      <c r="F217" s="43"/>
      <c r="G217" s="40"/>
    </row>
    <row r="218" spans="1:7" x14ac:dyDescent="0.25">
      <c r="A218" s="5"/>
      <c r="B218" s="5"/>
      <c r="C218" s="70"/>
      <c r="D218" s="12"/>
      <c r="E218" s="12"/>
      <c r="F218" s="43"/>
      <c r="G218" s="40"/>
    </row>
    <row r="219" spans="1:7" x14ac:dyDescent="0.25">
      <c r="A219" s="5"/>
      <c r="B219" s="5"/>
      <c r="C219" s="70"/>
      <c r="D219" s="12"/>
      <c r="E219" s="12"/>
      <c r="F219" s="43"/>
      <c r="G219" s="40"/>
    </row>
    <row r="220" spans="1:7" x14ac:dyDescent="0.25">
      <c r="A220" s="5"/>
      <c r="B220" s="5"/>
      <c r="C220" s="70"/>
      <c r="D220" s="12"/>
      <c r="E220" s="12"/>
      <c r="F220" s="43"/>
      <c r="G220" s="40"/>
    </row>
    <row r="221" spans="1:7" x14ac:dyDescent="0.25">
      <c r="A221" s="5"/>
      <c r="B221" s="5"/>
      <c r="C221" s="70"/>
      <c r="D221" s="12"/>
      <c r="E221" s="12"/>
      <c r="F221" s="43"/>
      <c r="G221" s="40"/>
    </row>
    <row r="222" spans="1:7" x14ac:dyDescent="0.25">
      <c r="A222" s="5"/>
      <c r="B222" s="5"/>
      <c r="C222" s="70"/>
      <c r="D222" s="12"/>
      <c r="E222" s="12"/>
      <c r="F222" s="43"/>
      <c r="G222" s="40"/>
    </row>
    <row r="223" spans="1:7" x14ac:dyDescent="0.25">
      <c r="A223" s="5"/>
      <c r="B223" s="5"/>
      <c r="C223" s="70"/>
      <c r="D223" s="12"/>
      <c r="E223" s="12"/>
      <c r="F223" s="43"/>
      <c r="G223" s="40"/>
    </row>
    <row r="224" spans="1:7" x14ac:dyDescent="0.25">
      <c r="A224" s="5"/>
      <c r="B224" s="5"/>
      <c r="C224" s="70"/>
      <c r="D224" s="12"/>
      <c r="E224" s="12"/>
      <c r="F224" s="43"/>
      <c r="G224" s="40"/>
    </row>
    <row r="225" spans="1:7" x14ac:dyDescent="0.25">
      <c r="A225" s="5"/>
      <c r="B225" s="5"/>
      <c r="C225" s="70"/>
      <c r="D225" s="12"/>
      <c r="E225" s="12"/>
      <c r="F225" s="43"/>
      <c r="G225" s="40"/>
    </row>
    <row r="226" spans="1:7" x14ac:dyDescent="0.25">
      <c r="A226" s="5"/>
      <c r="B226" s="5"/>
      <c r="C226" s="70"/>
      <c r="D226" s="12"/>
      <c r="E226" s="12"/>
      <c r="F226" s="43"/>
      <c r="G226" s="40"/>
    </row>
    <row r="227" spans="1:7" x14ac:dyDescent="0.25">
      <c r="A227" s="5"/>
      <c r="B227" s="5"/>
      <c r="C227" s="70"/>
      <c r="D227" s="12"/>
      <c r="E227" s="12"/>
      <c r="F227" s="43"/>
      <c r="G227" s="40"/>
    </row>
    <row r="228" spans="1:7" x14ac:dyDescent="0.25">
      <c r="A228" s="5"/>
      <c r="B228" s="5"/>
      <c r="C228" s="70"/>
      <c r="D228" s="12"/>
      <c r="E228" s="12"/>
      <c r="F228" s="43"/>
      <c r="G228" s="40"/>
    </row>
    <row r="229" spans="1:7" x14ac:dyDescent="0.25">
      <c r="A229" s="5"/>
      <c r="B229" s="5"/>
      <c r="C229" s="70"/>
      <c r="D229" s="12"/>
      <c r="E229" s="12"/>
      <c r="F229" s="43"/>
      <c r="G229" s="40"/>
    </row>
    <row r="230" spans="1:7" x14ac:dyDescent="0.25">
      <c r="A230" s="5"/>
      <c r="B230" s="5"/>
      <c r="C230" s="70"/>
      <c r="D230" s="12"/>
      <c r="E230" s="12"/>
      <c r="F230" s="43"/>
      <c r="G230" s="40"/>
    </row>
    <row r="231" spans="1:7" x14ac:dyDescent="0.25">
      <c r="A231" s="5"/>
      <c r="B231" s="5"/>
      <c r="C231" s="70"/>
      <c r="D231" s="12"/>
      <c r="E231" s="12"/>
      <c r="F231" s="43"/>
      <c r="G231" s="40"/>
    </row>
    <row r="232" spans="1:7" x14ac:dyDescent="0.25">
      <c r="A232" s="5"/>
      <c r="B232" s="5"/>
      <c r="C232" s="70"/>
      <c r="D232" s="12"/>
      <c r="E232" s="12"/>
      <c r="F232" s="43"/>
      <c r="G232" s="40"/>
    </row>
    <row r="233" spans="1:7" x14ac:dyDescent="0.25">
      <c r="A233" s="5"/>
      <c r="B233" s="5"/>
      <c r="C233" s="70"/>
      <c r="D233" s="12"/>
      <c r="E233" s="12"/>
      <c r="F233" s="43"/>
      <c r="G233" s="40"/>
    </row>
    <row r="234" spans="1:7" x14ac:dyDescent="0.25">
      <c r="A234" s="5"/>
      <c r="B234" s="5"/>
      <c r="C234" s="70"/>
      <c r="D234" s="12"/>
      <c r="E234" s="12"/>
      <c r="F234" s="43"/>
      <c r="G234" s="40"/>
    </row>
    <row r="235" spans="1:7" x14ac:dyDescent="0.25">
      <c r="A235" s="5"/>
      <c r="B235" s="5"/>
      <c r="C235" s="70"/>
      <c r="D235" s="12"/>
      <c r="E235" s="12"/>
      <c r="F235" s="43"/>
      <c r="G235" s="40"/>
    </row>
    <row r="236" spans="1:7" x14ac:dyDescent="0.25">
      <c r="A236" s="5"/>
      <c r="B236" s="5"/>
      <c r="C236" s="70"/>
      <c r="D236" s="12"/>
      <c r="E236" s="12"/>
      <c r="F236" s="43"/>
      <c r="G236" s="40"/>
    </row>
    <row r="237" spans="1:7" x14ac:dyDescent="0.25">
      <c r="A237" s="5"/>
      <c r="B237" s="5"/>
      <c r="C237" s="70"/>
      <c r="D237" s="12"/>
      <c r="E237" s="12"/>
      <c r="F237" s="43"/>
      <c r="G237" s="40"/>
    </row>
    <row r="238" spans="1:7" x14ac:dyDescent="0.25">
      <c r="A238" s="5"/>
      <c r="B238" s="5"/>
      <c r="C238" s="70"/>
      <c r="D238" s="12"/>
      <c r="E238" s="12"/>
      <c r="F238" s="43"/>
      <c r="G238" s="40"/>
    </row>
    <row r="239" spans="1:7" x14ac:dyDescent="0.25">
      <c r="A239" s="5"/>
      <c r="B239" s="5"/>
      <c r="C239" s="70"/>
      <c r="D239" s="12"/>
      <c r="E239" s="12"/>
      <c r="F239" s="43"/>
      <c r="G239" s="40"/>
    </row>
    <row r="240" spans="1:7" x14ac:dyDescent="0.25">
      <c r="A240" s="5"/>
      <c r="B240" s="5"/>
      <c r="C240" s="70"/>
      <c r="D240" s="12"/>
      <c r="E240" s="12"/>
      <c r="F240" s="43"/>
      <c r="G240" s="40"/>
    </row>
    <row r="241" spans="1:7" x14ac:dyDescent="0.25">
      <c r="A241" s="5"/>
      <c r="B241" s="5"/>
      <c r="C241" s="70"/>
      <c r="D241" s="12"/>
      <c r="E241" s="12"/>
      <c r="F241" s="43"/>
      <c r="G241" s="40"/>
    </row>
    <row r="242" spans="1:7" x14ac:dyDescent="0.25">
      <c r="A242" s="5"/>
      <c r="B242" s="5"/>
      <c r="C242" s="70"/>
      <c r="D242" s="12"/>
      <c r="E242" s="12"/>
      <c r="F242" s="43"/>
      <c r="G242" s="40"/>
    </row>
    <row r="243" spans="1:7" x14ac:dyDescent="0.25">
      <c r="A243" s="5"/>
      <c r="B243" s="5"/>
      <c r="C243" s="70"/>
      <c r="D243" s="12"/>
      <c r="E243" s="12"/>
      <c r="F243" s="43"/>
      <c r="G243" s="40"/>
    </row>
    <row r="244" spans="1:7" x14ac:dyDescent="0.25">
      <c r="A244" s="5"/>
      <c r="B244" s="5"/>
      <c r="C244" s="70"/>
      <c r="D244" s="12"/>
      <c r="E244" s="12"/>
      <c r="F244" s="43"/>
      <c r="G244" s="40"/>
    </row>
    <row r="245" spans="1:7" x14ac:dyDescent="0.25">
      <c r="A245" s="5"/>
      <c r="B245" s="5"/>
      <c r="C245" s="70"/>
      <c r="D245" s="12"/>
      <c r="E245" s="12"/>
      <c r="F245" s="43"/>
      <c r="G245" s="40"/>
    </row>
    <row r="246" spans="1:7" x14ac:dyDescent="0.25">
      <c r="A246" s="5"/>
      <c r="B246" s="5"/>
      <c r="C246" s="70"/>
      <c r="D246" s="12"/>
      <c r="E246" s="12"/>
      <c r="F246" s="43"/>
      <c r="G246" s="40"/>
    </row>
    <row r="247" spans="1:7" x14ac:dyDescent="0.25">
      <c r="A247" s="5"/>
      <c r="B247" s="5"/>
      <c r="C247" s="70"/>
      <c r="D247" s="12"/>
      <c r="E247" s="12"/>
      <c r="F247" s="43"/>
      <c r="G247" s="40"/>
    </row>
    <row r="248" spans="1:7" x14ac:dyDescent="0.25">
      <c r="A248" s="5"/>
      <c r="B248" s="5"/>
      <c r="C248" s="70"/>
      <c r="D248" s="12"/>
      <c r="E248" s="12"/>
      <c r="F248" s="43"/>
      <c r="G248" s="40"/>
    </row>
    <row r="249" spans="1:7" x14ac:dyDescent="0.25">
      <c r="A249" s="5"/>
      <c r="B249" s="5"/>
      <c r="C249" s="70"/>
      <c r="D249" s="12"/>
      <c r="E249" s="12"/>
      <c r="F249" s="43"/>
      <c r="G249" s="40"/>
    </row>
    <row r="250" spans="1:7" x14ac:dyDescent="0.25">
      <c r="A250" s="5"/>
      <c r="B250" s="5"/>
      <c r="C250" s="70"/>
      <c r="D250" s="12"/>
      <c r="E250" s="12"/>
      <c r="F250" s="43"/>
      <c r="G250" s="40"/>
    </row>
    <row r="251" spans="1:7" x14ac:dyDescent="0.25">
      <c r="A251" s="5"/>
      <c r="B251" s="5"/>
      <c r="C251" s="70"/>
      <c r="D251" s="12"/>
      <c r="E251" s="12"/>
      <c r="F251" s="43"/>
      <c r="G251" s="40"/>
    </row>
    <row r="252" spans="1:7" x14ac:dyDescent="0.25">
      <c r="A252" s="5"/>
      <c r="B252" s="5"/>
      <c r="C252" s="70"/>
      <c r="D252" s="12"/>
      <c r="E252" s="12"/>
      <c r="F252" s="43"/>
      <c r="G252" s="40"/>
    </row>
    <row r="253" spans="1:7" x14ac:dyDescent="0.25">
      <c r="A253" s="5"/>
      <c r="B253" s="5"/>
      <c r="C253" s="70"/>
      <c r="D253" s="12"/>
      <c r="E253" s="12"/>
      <c r="F253" s="43"/>
      <c r="G253" s="40"/>
    </row>
    <row r="254" spans="1:7" x14ac:dyDescent="0.25">
      <c r="A254" s="5"/>
      <c r="B254" s="5"/>
      <c r="C254" s="70"/>
      <c r="D254" s="12"/>
      <c r="E254" s="12"/>
      <c r="F254" s="43"/>
      <c r="G254" s="40"/>
    </row>
    <row r="255" spans="1:7" x14ac:dyDescent="0.25">
      <c r="A255" s="5"/>
      <c r="B255" s="5"/>
      <c r="C255" s="70"/>
      <c r="D255" s="12"/>
      <c r="E255" s="12"/>
      <c r="F255" s="43"/>
      <c r="G255" s="40"/>
    </row>
    <row r="256" spans="1:7" x14ac:dyDescent="0.25">
      <c r="A256" s="5"/>
      <c r="B256" s="5"/>
      <c r="C256" s="70"/>
      <c r="D256" s="12"/>
      <c r="E256" s="12"/>
      <c r="F256" s="43"/>
      <c r="G256" s="40"/>
    </row>
    <row r="257" spans="1:7" x14ac:dyDescent="0.25">
      <c r="A257" s="5"/>
      <c r="B257" s="5"/>
      <c r="C257" s="70"/>
      <c r="D257" s="12"/>
      <c r="E257" s="12"/>
      <c r="F257" s="43"/>
      <c r="G257" s="40"/>
    </row>
    <row r="258" spans="1:7" x14ac:dyDescent="0.25">
      <c r="A258" s="5"/>
      <c r="B258" s="5"/>
      <c r="C258" s="70"/>
      <c r="D258" s="12"/>
      <c r="E258" s="12"/>
      <c r="F258" s="43"/>
      <c r="G258" s="40"/>
    </row>
    <row r="259" spans="1:7" x14ac:dyDescent="0.25">
      <c r="A259" s="5"/>
      <c r="B259" s="5"/>
      <c r="C259" s="70"/>
      <c r="D259" s="12"/>
      <c r="E259" s="12"/>
      <c r="F259" s="43"/>
      <c r="G259" s="40"/>
    </row>
    <row r="260" spans="1:7" x14ac:dyDescent="0.25">
      <c r="A260" s="5"/>
      <c r="B260" s="5"/>
      <c r="C260" s="70"/>
      <c r="D260" s="12"/>
      <c r="E260" s="12"/>
      <c r="F260" s="43"/>
      <c r="G260" s="40"/>
    </row>
    <row r="261" spans="1:7" x14ac:dyDescent="0.25">
      <c r="A261" s="5"/>
      <c r="B261" s="5"/>
      <c r="C261" s="70"/>
      <c r="D261" s="12"/>
      <c r="E261" s="12"/>
      <c r="F261" s="43"/>
      <c r="G261" s="40"/>
    </row>
    <row r="262" spans="1:7" x14ac:dyDescent="0.25">
      <c r="A262" s="5"/>
      <c r="B262" s="5"/>
      <c r="C262" s="70"/>
      <c r="D262" s="12"/>
      <c r="E262" s="12"/>
      <c r="F262" s="43"/>
      <c r="G262" s="40"/>
    </row>
    <row r="263" spans="1:7" x14ac:dyDescent="0.25">
      <c r="A263" s="5"/>
      <c r="B263" s="5"/>
      <c r="C263" s="70"/>
      <c r="D263" s="12"/>
      <c r="E263" s="12"/>
      <c r="F263" s="43"/>
      <c r="G263" s="40"/>
    </row>
    <row r="264" spans="1:7" x14ac:dyDescent="0.25">
      <c r="A264" s="5"/>
      <c r="B264" s="5"/>
      <c r="C264" s="70"/>
      <c r="D264" s="12"/>
      <c r="E264" s="12"/>
      <c r="F264" s="43"/>
      <c r="G264" s="40"/>
    </row>
    <row r="265" spans="1:7" x14ac:dyDescent="0.25">
      <c r="A265" s="5"/>
      <c r="B265" s="5"/>
      <c r="C265" s="70"/>
      <c r="D265" s="12"/>
      <c r="E265" s="12"/>
      <c r="F265" s="43"/>
      <c r="G265" s="40"/>
    </row>
    <row r="266" spans="1:7" x14ac:dyDescent="0.25">
      <c r="A266" s="5"/>
      <c r="B266" s="5"/>
      <c r="C266" s="70"/>
      <c r="D266" s="12"/>
      <c r="E266" s="12"/>
      <c r="F266" s="43"/>
      <c r="G266" s="40"/>
    </row>
    <row r="267" spans="1:7" x14ac:dyDescent="0.25">
      <c r="A267" s="5"/>
      <c r="B267" s="5"/>
      <c r="C267" s="70"/>
      <c r="D267" s="12"/>
      <c r="E267" s="12"/>
      <c r="F267" s="43"/>
      <c r="G267" s="40"/>
    </row>
    <row r="268" spans="1:7" x14ac:dyDescent="0.25">
      <c r="A268" s="5"/>
      <c r="B268" s="5"/>
      <c r="C268" s="70"/>
      <c r="D268" s="12"/>
      <c r="E268" s="12"/>
      <c r="F268" s="43"/>
      <c r="G268" s="40"/>
    </row>
    <row r="269" spans="1:7" x14ac:dyDescent="0.25">
      <c r="A269" s="5"/>
      <c r="B269" s="5"/>
      <c r="C269" s="70"/>
      <c r="D269" s="12"/>
      <c r="E269" s="12"/>
      <c r="F269" s="43"/>
      <c r="G269" s="40"/>
    </row>
    <row r="270" spans="1:7" x14ac:dyDescent="0.25">
      <c r="A270" s="5"/>
      <c r="B270" s="5"/>
      <c r="C270" s="70"/>
      <c r="D270" s="12"/>
      <c r="E270" s="12"/>
      <c r="F270" s="43"/>
      <c r="G270" s="40"/>
    </row>
    <row r="271" spans="1:7" x14ac:dyDescent="0.25">
      <c r="A271" s="5"/>
      <c r="B271" s="5"/>
      <c r="C271" s="70"/>
      <c r="D271" s="12"/>
      <c r="E271" s="12"/>
      <c r="F271" s="43"/>
      <c r="G271" s="40"/>
    </row>
    <row r="272" spans="1:7" x14ac:dyDescent="0.25">
      <c r="A272" s="5"/>
      <c r="B272" s="5"/>
      <c r="C272" s="70"/>
      <c r="D272" s="12"/>
      <c r="E272" s="12"/>
      <c r="F272" s="43"/>
      <c r="G272" s="40"/>
    </row>
    <row r="273" spans="1:7" x14ac:dyDescent="0.25">
      <c r="A273" s="5"/>
      <c r="B273" s="5"/>
      <c r="C273" s="70"/>
      <c r="D273" s="12"/>
      <c r="E273" s="12"/>
      <c r="F273" s="43"/>
      <c r="G273" s="40"/>
    </row>
    <row r="274" spans="1:7" x14ac:dyDescent="0.25">
      <c r="A274" s="5"/>
      <c r="B274" s="5"/>
      <c r="C274" s="70"/>
      <c r="D274" s="12"/>
      <c r="E274" s="12"/>
      <c r="F274" s="43"/>
      <c r="G274" s="40"/>
    </row>
    <row r="275" spans="1:7" x14ac:dyDescent="0.25">
      <c r="A275" s="5"/>
      <c r="B275" s="5"/>
      <c r="C275" s="70"/>
      <c r="D275" s="12"/>
      <c r="E275" s="12"/>
      <c r="F275" s="43"/>
      <c r="G275" s="40"/>
    </row>
    <row r="276" spans="1:7" x14ac:dyDescent="0.25">
      <c r="A276" s="5"/>
      <c r="B276" s="5"/>
      <c r="C276" s="70"/>
      <c r="D276" s="12"/>
      <c r="E276" s="12"/>
      <c r="F276" s="43"/>
      <c r="G276" s="40"/>
    </row>
    <row r="277" spans="1:7" x14ac:dyDescent="0.25">
      <c r="A277" s="5"/>
      <c r="B277" s="5"/>
      <c r="C277" s="70"/>
      <c r="D277" s="12"/>
      <c r="E277" s="12"/>
      <c r="F277" s="43"/>
      <c r="G277" s="40"/>
    </row>
    <row r="278" spans="1:7" x14ac:dyDescent="0.25">
      <c r="A278" s="5"/>
      <c r="B278" s="5"/>
      <c r="C278" s="70"/>
      <c r="D278" s="12"/>
      <c r="E278" s="12"/>
      <c r="F278" s="43"/>
      <c r="G278" s="40"/>
    </row>
    <row r="279" spans="1:7" x14ac:dyDescent="0.25">
      <c r="A279" s="5"/>
      <c r="B279" s="5"/>
      <c r="C279" s="70"/>
      <c r="D279" s="12"/>
      <c r="E279" s="12"/>
      <c r="F279" s="43"/>
      <c r="G279" s="40"/>
    </row>
    <row r="280" spans="1:7" x14ac:dyDescent="0.25">
      <c r="A280" s="5"/>
      <c r="B280" s="5"/>
      <c r="C280" s="70"/>
      <c r="D280" s="12"/>
      <c r="E280" s="12"/>
      <c r="F280" s="43"/>
      <c r="G280" s="40"/>
    </row>
    <row r="281" spans="1:7" x14ac:dyDescent="0.25">
      <c r="A281" s="5"/>
      <c r="B281" s="5"/>
      <c r="C281" s="70"/>
      <c r="D281" s="12"/>
      <c r="E281" s="12"/>
      <c r="F281" s="43"/>
      <c r="G281" s="40"/>
    </row>
    <row r="282" spans="1:7" x14ac:dyDescent="0.25">
      <c r="A282" s="5"/>
      <c r="B282" s="5"/>
      <c r="C282" s="70"/>
      <c r="D282" s="12"/>
      <c r="E282" s="12"/>
      <c r="F282" s="43"/>
      <c r="G282" s="40"/>
    </row>
    <row r="283" spans="1:7" x14ac:dyDescent="0.25">
      <c r="A283" s="5"/>
      <c r="B283" s="5"/>
      <c r="C283" s="70"/>
      <c r="D283" s="12"/>
      <c r="E283" s="12"/>
      <c r="F283" s="43"/>
      <c r="G283" s="40"/>
    </row>
    <row r="284" spans="1:7" x14ac:dyDescent="0.25">
      <c r="A284" s="5"/>
      <c r="B284" s="5"/>
      <c r="C284" s="70"/>
      <c r="D284" s="12"/>
      <c r="E284" s="12"/>
      <c r="F284" s="43"/>
      <c r="G284" s="40"/>
    </row>
    <row r="285" spans="1:7" x14ac:dyDescent="0.25">
      <c r="A285" s="5"/>
      <c r="B285" s="5"/>
      <c r="C285" s="70"/>
      <c r="D285" s="12"/>
      <c r="E285" s="12"/>
      <c r="F285" s="43"/>
      <c r="G285" s="40"/>
    </row>
    <row r="286" spans="1:7" x14ac:dyDescent="0.25">
      <c r="A286" s="5"/>
      <c r="B286" s="5"/>
      <c r="C286" s="70"/>
      <c r="D286" s="12"/>
      <c r="E286" s="12"/>
      <c r="F286" s="43"/>
      <c r="G286" s="40"/>
    </row>
    <row r="287" spans="1:7" x14ac:dyDescent="0.25">
      <c r="A287" s="5"/>
      <c r="B287" s="5"/>
      <c r="C287" s="70"/>
      <c r="D287" s="12"/>
      <c r="E287" s="12"/>
      <c r="F287" s="43"/>
      <c r="G287" s="40"/>
    </row>
    <row r="288" spans="1:7" x14ac:dyDescent="0.25">
      <c r="A288" s="5"/>
      <c r="B288" s="5"/>
      <c r="C288" s="70"/>
      <c r="D288" s="12"/>
      <c r="E288" s="12"/>
      <c r="F288" s="43"/>
      <c r="G288" s="40"/>
    </row>
    <row r="289" spans="1:7" x14ac:dyDescent="0.25">
      <c r="A289" s="5"/>
      <c r="B289" s="5"/>
      <c r="C289" s="70"/>
      <c r="D289" s="12"/>
      <c r="E289" s="12"/>
      <c r="F289" s="43"/>
      <c r="G289" s="40"/>
    </row>
    <row r="290" spans="1:7" x14ac:dyDescent="0.25">
      <c r="A290" s="5"/>
      <c r="B290" s="5"/>
      <c r="C290" s="70"/>
      <c r="D290" s="12"/>
      <c r="E290" s="12"/>
      <c r="F290" s="43"/>
      <c r="G290" s="40"/>
    </row>
    <row r="291" spans="1:7" x14ac:dyDescent="0.25">
      <c r="A291" s="5"/>
      <c r="B291" s="5"/>
      <c r="C291" s="70"/>
      <c r="D291" s="12"/>
      <c r="E291" s="12"/>
      <c r="F291" s="43"/>
      <c r="G291" s="40"/>
    </row>
    <row r="292" spans="1:7" x14ac:dyDescent="0.25">
      <c r="A292" s="5"/>
      <c r="B292" s="5"/>
      <c r="C292" s="70"/>
      <c r="D292" s="12"/>
      <c r="E292" s="12"/>
      <c r="F292" s="43"/>
      <c r="G292" s="40"/>
    </row>
    <row r="293" spans="1:7" x14ac:dyDescent="0.25">
      <c r="A293" s="5"/>
      <c r="B293" s="5"/>
      <c r="C293" s="70"/>
      <c r="D293" s="12"/>
      <c r="E293" s="12"/>
      <c r="F293" s="43"/>
      <c r="G293" s="40"/>
    </row>
    <row r="294" spans="1:7" x14ac:dyDescent="0.25">
      <c r="A294" s="5"/>
      <c r="B294" s="5"/>
      <c r="C294" s="70"/>
      <c r="D294" s="12"/>
      <c r="E294" s="12"/>
      <c r="F294" s="43"/>
      <c r="G294" s="40"/>
    </row>
    <row r="295" spans="1:7" x14ac:dyDescent="0.25">
      <c r="A295" s="5"/>
      <c r="B295" s="5"/>
      <c r="C295" s="70"/>
      <c r="D295" s="12"/>
      <c r="E295" s="12"/>
      <c r="F295" s="43"/>
      <c r="G295" s="40"/>
    </row>
    <row r="296" spans="1:7" x14ac:dyDescent="0.25">
      <c r="A296" s="5"/>
      <c r="B296" s="5"/>
      <c r="C296" s="70"/>
      <c r="D296" s="12"/>
      <c r="E296" s="12"/>
      <c r="F296" s="43"/>
      <c r="G296" s="40"/>
    </row>
    <row r="297" spans="1:7" x14ac:dyDescent="0.25">
      <c r="A297" s="5"/>
      <c r="B297" s="5"/>
      <c r="C297" s="70"/>
      <c r="D297" s="12"/>
      <c r="E297" s="12"/>
      <c r="F297" s="43"/>
      <c r="G297" s="40"/>
    </row>
    <row r="298" spans="1:7" x14ac:dyDescent="0.25">
      <c r="A298" s="5"/>
      <c r="B298" s="5"/>
      <c r="C298" s="70"/>
      <c r="D298" s="12"/>
      <c r="E298" s="12"/>
      <c r="F298" s="43"/>
      <c r="G298" s="40"/>
    </row>
    <row r="299" spans="1:7" x14ac:dyDescent="0.25">
      <c r="A299" s="5"/>
      <c r="B299" s="5"/>
      <c r="C299" s="70"/>
      <c r="D299" s="12"/>
      <c r="E299" s="12"/>
      <c r="F299" s="43"/>
      <c r="G299" s="40"/>
    </row>
    <row r="300" spans="1:7" x14ac:dyDescent="0.25">
      <c r="A300" s="5"/>
      <c r="B300" s="5"/>
      <c r="C300" s="70"/>
      <c r="D300" s="12"/>
      <c r="E300" s="12"/>
      <c r="F300" s="43"/>
      <c r="G300" s="40"/>
    </row>
    <row r="301" spans="1:7" x14ac:dyDescent="0.25">
      <c r="A301" s="5"/>
      <c r="B301" s="5"/>
      <c r="C301" s="70"/>
      <c r="D301" s="12"/>
      <c r="E301" s="12"/>
      <c r="F301" s="43"/>
      <c r="G301" s="40"/>
    </row>
    <row r="302" spans="1:7" x14ac:dyDescent="0.25">
      <c r="A302" s="5"/>
      <c r="B302" s="5"/>
      <c r="C302" s="70"/>
      <c r="D302" s="12"/>
      <c r="E302" s="12"/>
      <c r="F302" s="43"/>
      <c r="G302" s="40"/>
    </row>
    <row r="303" spans="1:7" x14ac:dyDescent="0.25">
      <c r="A303" s="5"/>
      <c r="B303" s="5"/>
      <c r="C303" s="70"/>
      <c r="D303" s="12"/>
      <c r="E303" s="12"/>
      <c r="F303" s="43"/>
      <c r="G303" s="40"/>
    </row>
    <row r="304" spans="1:7" x14ac:dyDescent="0.25">
      <c r="A304" s="5"/>
      <c r="B304" s="5"/>
      <c r="C304" s="70"/>
      <c r="D304" s="12"/>
      <c r="E304" s="12"/>
      <c r="F304" s="43"/>
      <c r="G304" s="40"/>
    </row>
    <row r="305" spans="1:7" x14ac:dyDescent="0.25">
      <c r="A305" s="5"/>
      <c r="B305" s="5"/>
      <c r="C305" s="70"/>
      <c r="D305" s="12"/>
      <c r="E305" s="12"/>
      <c r="F305" s="43"/>
      <c r="G305" s="40"/>
    </row>
    <row r="306" spans="1:7" x14ac:dyDescent="0.25">
      <c r="A306" s="5"/>
      <c r="B306" s="5"/>
      <c r="C306" s="70"/>
      <c r="D306" s="12"/>
      <c r="E306" s="12"/>
      <c r="F306" s="43"/>
      <c r="G306" s="40"/>
    </row>
    <row r="307" spans="1:7" x14ac:dyDescent="0.25">
      <c r="A307" s="5"/>
      <c r="B307" s="5"/>
      <c r="C307" s="70"/>
      <c r="D307" s="12"/>
      <c r="E307" s="12"/>
      <c r="F307" s="43"/>
      <c r="G307" s="40"/>
    </row>
    <row r="308" spans="1:7" x14ac:dyDescent="0.25">
      <c r="A308" s="5"/>
      <c r="B308" s="5"/>
      <c r="C308" s="70"/>
      <c r="D308" s="12"/>
      <c r="E308" s="12"/>
      <c r="F308" s="43"/>
      <c r="G308" s="40"/>
    </row>
    <row r="309" spans="1:7" x14ac:dyDescent="0.25">
      <c r="A309" s="5"/>
      <c r="B309" s="5"/>
      <c r="C309" s="70"/>
      <c r="D309" s="12"/>
      <c r="E309" s="12"/>
      <c r="F309" s="43"/>
      <c r="G309" s="40"/>
    </row>
    <row r="310" spans="1:7" x14ac:dyDescent="0.25">
      <c r="A310" s="5"/>
      <c r="B310" s="5"/>
      <c r="C310" s="70"/>
      <c r="D310" s="12"/>
      <c r="E310" s="12"/>
      <c r="F310" s="43"/>
      <c r="G310" s="40"/>
    </row>
    <row r="311" spans="1:7" x14ac:dyDescent="0.25">
      <c r="A311" s="5"/>
      <c r="B311" s="5"/>
      <c r="C311" s="70"/>
      <c r="D311" s="12"/>
      <c r="E311" s="12"/>
      <c r="F311" s="43"/>
      <c r="G311" s="40"/>
    </row>
    <row r="312" spans="1:7" x14ac:dyDescent="0.25">
      <c r="A312" s="5"/>
      <c r="B312" s="5"/>
      <c r="C312" s="70"/>
      <c r="D312" s="12"/>
      <c r="E312" s="12"/>
      <c r="F312" s="43"/>
      <c r="G312" s="40"/>
    </row>
    <row r="313" spans="1:7" x14ac:dyDescent="0.25">
      <c r="A313" s="5"/>
      <c r="B313" s="5"/>
      <c r="C313" s="70"/>
      <c r="D313" s="12"/>
      <c r="E313" s="12"/>
      <c r="F313" s="43"/>
      <c r="G313" s="40"/>
    </row>
    <row r="314" spans="1:7" x14ac:dyDescent="0.25">
      <c r="A314" s="5"/>
      <c r="B314" s="5"/>
      <c r="C314" s="70"/>
      <c r="D314" s="12"/>
      <c r="E314" s="12"/>
      <c r="F314" s="43"/>
      <c r="G314" s="40"/>
    </row>
    <row r="315" spans="1:7" x14ac:dyDescent="0.25">
      <c r="A315" s="5"/>
      <c r="B315" s="5"/>
      <c r="C315" s="70"/>
      <c r="D315" s="12"/>
      <c r="E315" s="12"/>
      <c r="F315" s="43"/>
      <c r="G315" s="40"/>
    </row>
    <row r="316" spans="1:7" x14ac:dyDescent="0.25">
      <c r="A316" s="5"/>
      <c r="B316" s="5"/>
      <c r="C316" s="70"/>
      <c r="D316" s="12"/>
      <c r="E316" s="12"/>
      <c r="F316" s="43"/>
      <c r="G316" s="40"/>
    </row>
    <row r="317" spans="1:7" x14ac:dyDescent="0.25">
      <c r="A317" s="5"/>
      <c r="B317" s="5"/>
      <c r="C317" s="70"/>
      <c r="D317" s="12"/>
      <c r="E317" s="12"/>
      <c r="F317" s="43"/>
      <c r="G317" s="40"/>
    </row>
    <row r="318" spans="1:7" x14ac:dyDescent="0.25">
      <c r="A318" s="5"/>
      <c r="B318" s="5"/>
      <c r="C318" s="70"/>
      <c r="D318" s="12"/>
      <c r="E318" s="12"/>
      <c r="F318" s="43"/>
      <c r="G318" s="40"/>
    </row>
    <row r="319" spans="1:7" x14ac:dyDescent="0.25">
      <c r="A319" s="5"/>
      <c r="B319" s="5"/>
      <c r="C319" s="70"/>
      <c r="D319" s="12"/>
      <c r="E319" s="12"/>
      <c r="F319" s="43"/>
      <c r="G319" s="40"/>
    </row>
    <row r="320" spans="1:7" x14ac:dyDescent="0.25">
      <c r="A320" s="5"/>
      <c r="B320" s="5"/>
      <c r="C320" s="70"/>
      <c r="D320" s="12"/>
      <c r="E320" s="12"/>
      <c r="F320" s="43"/>
      <c r="G320" s="40"/>
    </row>
    <row r="321" spans="1:7" x14ac:dyDescent="0.25">
      <c r="A321" s="5"/>
      <c r="B321" s="5"/>
      <c r="C321" s="70"/>
      <c r="D321" s="12"/>
      <c r="E321" s="12"/>
      <c r="F321" s="43"/>
      <c r="G321" s="40"/>
    </row>
    <row r="322" spans="1:7" x14ac:dyDescent="0.25">
      <c r="A322" s="5"/>
      <c r="B322" s="5"/>
      <c r="C322" s="70"/>
      <c r="D322" s="12"/>
      <c r="E322" s="12"/>
      <c r="F322" s="43"/>
      <c r="G322" s="40"/>
    </row>
    <row r="323" spans="1:7" x14ac:dyDescent="0.25">
      <c r="A323" s="5"/>
      <c r="B323" s="5"/>
      <c r="C323" s="70"/>
      <c r="D323" s="12"/>
      <c r="E323" s="12"/>
      <c r="F323" s="43"/>
      <c r="G323" s="40"/>
    </row>
    <row r="324" spans="1:7" x14ac:dyDescent="0.25">
      <c r="A324" s="5"/>
      <c r="B324" s="5"/>
      <c r="C324" s="70"/>
      <c r="D324" s="12"/>
      <c r="E324" s="12"/>
      <c r="F324" s="43"/>
      <c r="G324" s="40"/>
    </row>
    <row r="325" spans="1:7" x14ac:dyDescent="0.25">
      <c r="A325" s="5"/>
      <c r="B325" s="5"/>
      <c r="C325" s="70"/>
      <c r="D325" s="12"/>
      <c r="E325" s="12"/>
      <c r="F325" s="43"/>
      <c r="G325" s="40"/>
    </row>
    <row r="326" spans="1:7" x14ac:dyDescent="0.25">
      <c r="A326" s="5"/>
      <c r="B326" s="5"/>
      <c r="C326" s="70"/>
      <c r="D326" s="12"/>
      <c r="E326" s="12"/>
      <c r="F326" s="43"/>
      <c r="G326" s="40"/>
    </row>
    <row r="327" spans="1:7" x14ac:dyDescent="0.25">
      <c r="A327" s="5"/>
      <c r="B327" s="5"/>
      <c r="C327" s="70"/>
      <c r="D327" s="12"/>
      <c r="E327" s="12"/>
      <c r="F327" s="43"/>
      <c r="G327" s="40"/>
    </row>
    <row r="328" spans="1:7" x14ac:dyDescent="0.25">
      <c r="A328" s="5"/>
      <c r="B328" s="5"/>
      <c r="C328" s="70"/>
      <c r="D328" s="12"/>
      <c r="E328" s="12"/>
      <c r="F328" s="43"/>
      <c r="G328" s="40"/>
    </row>
    <row r="329" spans="1:7" x14ac:dyDescent="0.25">
      <c r="A329" s="5"/>
      <c r="B329" s="5"/>
      <c r="C329" s="70"/>
      <c r="D329" s="12"/>
      <c r="E329" s="12"/>
      <c r="F329" s="43"/>
      <c r="G329" s="40"/>
    </row>
    <row r="330" spans="1:7" x14ac:dyDescent="0.25">
      <c r="A330" s="5"/>
      <c r="B330" s="5"/>
      <c r="C330" s="70"/>
      <c r="D330" s="12"/>
      <c r="E330" s="12"/>
      <c r="F330" s="43"/>
      <c r="G330" s="40"/>
    </row>
    <row r="331" spans="1:7" x14ac:dyDescent="0.25">
      <c r="A331" s="5"/>
      <c r="B331" s="5"/>
      <c r="C331" s="70"/>
      <c r="D331" s="12"/>
      <c r="E331" s="12"/>
      <c r="F331" s="43"/>
      <c r="G331" s="40"/>
    </row>
    <row r="332" spans="1:7" x14ac:dyDescent="0.25">
      <c r="A332" s="5"/>
      <c r="B332" s="5"/>
      <c r="C332" s="70"/>
      <c r="D332" s="12"/>
      <c r="E332" s="12"/>
      <c r="F332" s="43"/>
      <c r="G332" s="40"/>
    </row>
    <row r="333" spans="1:7" x14ac:dyDescent="0.25">
      <c r="A333" s="5"/>
      <c r="B333" s="5"/>
      <c r="C333" s="70"/>
      <c r="D333" s="12"/>
      <c r="E333" s="12"/>
      <c r="F333" s="43"/>
      <c r="G333" s="40"/>
    </row>
    <row r="334" spans="1:7" x14ac:dyDescent="0.25">
      <c r="A334" s="5"/>
      <c r="B334" s="5"/>
      <c r="C334" s="70"/>
      <c r="D334" s="12"/>
      <c r="E334" s="12"/>
      <c r="F334" s="43"/>
      <c r="G334" s="40"/>
    </row>
    <row r="335" spans="1:7" x14ac:dyDescent="0.25">
      <c r="A335" s="5"/>
      <c r="B335" s="5"/>
      <c r="C335" s="70"/>
      <c r="D335" s="12"/>
      <c r="E335" s="12"/>
      <c r="F335" s="43"/>
      <c r="G335" s="40"/>
    </row>
    <row r="336" spans="1:7" x14ac:dyDescent="0.25">
      <c r="A336" s="5"/>
      <c r="B336" s="5"/>
      <c r="C336" s="70"/>
      <c r="D336" s="12"/>
      <c r="E336" s="12"/>
      <c r="F336" s="43"/>
      <c r="G336" s="40"/>
    </row>
    <row r="337" spans="1:7" x14ac:dyDescent="0.25">
      <c r="A337" s="5"/>
      <c r="B337" s="5"/>
      <c r="C337" s="70"/>
      <c r="D337" s="12"/>
      <c r="E337" s="12"/>
      <c r="F337" s="43"/>
      <c r="G337" s="40"/>
    </row>
    <row r="338" spans="1:7" x14ac:dyDescent="0.25">
      <c r="A338" s="5"/>
      <c r="B338" s="5"/>
      <c r="C338" s="70"/>
      <c r="D338" s="12"/>
      <c r="E338" s="12"/>
      <c r="F338" s="43"/>
      <c r="G338" s="40"/>
    </row>
    <row r="339" spans="1:7" x14ac:dyDescent="0.25">
      <c r="A339" s="5"/>
      <c r="B339" s="5"/>
      <c r="C339" s="70"/>
      <c r="D339" s="12"/>
      <c r="E339" s="12"/>
      <c r="F339" s="43"/>
      <c r="G339" s="40"/>
    </row>
    <row r="340" spans="1:7" x14ac:dyDescent="0.25">
      <c r="A340" s="5"/>
      <c r="B340" s="5"/>
      <c r="C340" s="70"/>
      <c r="D340" s="12"/>
      <c r="E340" s="12"/>
      <c r="F340" s="43"/>
      <c r="G340" s="40"/>
    </row>
    <row r="341" spans="1:7" x14ac:dyDescent="0.25">
      <c r="A341" s="5"/>
      <c r="B341" s="5"/>
      <c r="C341" s="70"/>
      <c r="D341" s="12"/>
      <c r="E341" s="12"/>
      <c r="F341" s="43"/>
      <c r="G341" s="40"/>
    </row>
    <row r="342" spans="1:7" x14ac:dyDescent="0.25">
      <c r="A342" s="5"/>
      <c r="B342" s="5"/>
      <c r="C342" s="70"/>
      <c r="D342" s="12"/>
      <c r="E342" s="12"/>
      <c r="F342" s="43"/>
      <c r="G342" s="40"/>
    </row>
    <row r="343" spans="1:7" x14ac:dyDescent="0.25">
      <c r="A343" s="5"/>
      <c r="B343" s="5"/>
      <c r="C343" s="70"/>
      <c r="D343" s="12"/>
      <c r="E343" s="12"/>
      <c r="F343" s="43"/>
      <c r="G343" s="40"/>
    </row>
    <row r="344" spans="1:7" x14ac:dyDescent="0.25">
      <c r="A344" s="5"/>
      <c r="B344" s="5"/>
      <c r="C344" s="70"/>
      <c r="D344" s="12"/>
      <c r="E344" s="12"/>
      <c r="F344" s="43"/>
      <c r="G344" s="40"/>
    </row>
    <row r="345" spans="1:7" x14ac:dyDescent="0.25">
      <c r="A345" s="5"/>
      <c r="B345" s="5"/>
      <c r="C345" s="70"/>
      <c r="D345" s="12"/>
      <c r="E345" s="12"/>
      <c r="F345" s="43"/>
      <c r="G345" s="40"/>
    </row>
    <row r="346" spans="1:7" x14ac:dyDescent="0.25">
      <c r="A346" s="5"/>
      <c r="B346" s="5"/>
      <c r="C346" s="70"/>
      <c r="D346" s="12"/>
      <c r="E346" s="12"/>
      <c r="F346" s="43"/>
      <c r="G346" s="40"/>
    </row>
    <row r="347" spans="1:7" x14ac:dyDescent="0.25">
      <c r="A347" s="5"/>
      <c r="B347" s="5"/>
      <c r="C347" s="70"/>
      <c r="D347" s="12"/>
      <c r="E347" s="12"/>
      <c r="F347" s="43"/>
      <c r="G347" s="40"/>
    </row>
    <row r="348" spans="1:7" x14ac:dyDescent="0.25">
      <c r="A348" s="5"/>
      <c r="B348" s="5"/>
      <c r="C348" s="70"/>
      <c r="D348" s="12"/>
      <c r="E348" s="12"/>
      <c r="F348" s="43"/>
      <c r="G348" s="40"/>
    </row>
    <row r="349" spans="1:7" x14ac:dyDescent="0.25">
      <c r="A349" s="5"/>
      <c r="B349" s="5"/>
      <c r="C349" s="70"/>
      <c r="D349" s="12"/>
      <c r="E349" s="12"/>
      <c r="F349" s="43"/>
      <c r="G349" s="40"/>
    </row>
    <row r="350" spans="1:7" x14ac:dyDescent="0.25">
      <c r="A350" s="5"/>
      <c r="B350" s="5"/>
      <c r="C350" s="70"/>
      <c r="D350" s="12"/>
      <c r="E350" s="12"/>
      <c r="F350" s="43"/>
      <c r="G350" s="40"/>
    </row>
    <row r="351" spans="1:7" x14ac:dyDescent="0.25">
      <c r="A351" s="5"/>
      <c r="B351" s="5"/>
      <c r="C351" s="70"/>
      <c r="D351" s="12"/>
      <c r="E351" s="12"/>
      <c r="F351" s="43"/>
      <c r="G351" s="40"/>
    </row>
    <row r="352" spans="1:7" x14ac:dyDescent="0.25">
      <c r="A352" s="5"/>
      <c r="B352" s="5"/>
      <c r="C352" s="70"/>
      <c r="D352" s="12"/>
      <c r="E352" s="12"/>
      <c r="F352" s="43"/>
      <c r="G352" s="40"/>
    </row>
    <row r="353" spans="1:7" x14ac:dyDescent="0.25">
      <c r="A353" s="5"/>
      <c r="B353" s="5"/>
      <c r="C353" s="70"/>
      <c r="D353" s="12"/>
      <c r="E353" s="12"/>
      <c r="F353" s="43"/>
      <c r="G353" s="40"/>
    </row>
    <row r="354" spans="1:7" x14ac:dyDescent="0.25">
      <c r="A354" s="5"/>
      <c r="B354" s="5"/>
      <c r="C354" s="70"/>
      <c r="D354" s="12"/>
      <c r="E354" s="12"/>
      <c r="F354" s="43"/>
      <c r="G354" s="40"/>
    </row>
    <row r="355" spans="1:7" x14ac:dyDescent="0.25">
      <c r="A355" s="5"/>
      <c r="B355" s="5"/>
      <c r="C355" s="70"/>
      <c r="D355" s="12"/>
      <c r="E355" s="12"/>
      <c r="F355" s="43"/>
      <c r="G355" s="40"/>
    </row>
    <row r="356" spans="1:7" x14ac:dyDescent="0.25">
      <c r="A356" s="5"/>
      <c r="B356" s="5"/>
      <c r="C356" s="70"/>
      <c r="D356" s="12"/>
      <c r="E356" s="12"/>
      <c r="F356" s="43"/>
      <c r="G356" s="40"/>
    </row>
    <row r="357" spans="1:7" x14ac:dyDescent="0.25">
      <c r="A357" s="5"/>
      <c r="B357" s="5"/>
      <c r="C357" s="70"/>
      <c r="D357" s="12"/>
      <c r="E357" s="12"/>
      <c r="F357" s="43"/>
      <c r="G357" s="40"/>
    </row>
    <row r="358" spans="1:7" x14ac:dyDescent="0.25">
      <c r="A358" s="5"/>
      <c r="B358" s="5"/>
      <c r="C358" s="70"/>
      <c r="D358" s="12"/>
      <c r="E358" s="12"/>
      <c r="F358" s="43"/>
      <c r="G358" s="40"/>
    </row>
    <row r="359" spans="1:7" x14ac:dyDescent="0.25">
      <c r="A359" s="5"/>
      <c r="B359" s="5"/>
      <c r="C359" s="70"/>
      <c r="D359" s="12"/>
      <c r="E359" s="12"/>
      <c r="F359" s="43"/>
      <c r="G359" s="40"/>
    </row>
    <row r="360" spans="1:7" x14ac:dyDescent="0.25">
      <c r="A360" s="5"/>
      <c r="B360" s="5"/>
      <c r="C360" s="70"/>
      <c r="D360" s="12"/>
      <c r="E360" s="12"/>
      <c r="F360" s="43"/>
      <c r="G360" s="40"/>
    </row>
    <row r="361" spans="1:7" x14ac:dyDescent="0.25">
      <c r="A361" s="5"/>
      <c r="B361" s="5"/>
      <c r="C361" s="70"/>
      <c r="D361" s="12"/>
      <c r="E361" s="12"/>
      <c r="F361" s="43"/>
      <c r="G361" s="40"/>
    </row>
    <row r="362" spans="1:7" x14ac:dyDescent="0.25">
      <c r="A362" s="5"/>
      <c r="B362" s="5"/>
      <c r="C362" s="70"/>
      <c r="D362" s="12"/>
      <c r="E362" s="12"/>
      <c r="F362" s="43"/>
      <c r="G362" s="40"/>
    </row>
    <row r="363" spans="1:7" x14ac:dyDescent="0.25">
      <c r="A363" s="5"/>
      <c r="B363" s="5"/>
      <c r="C363" s="70"/>
      <c r="D363" s="12"/>
      <c r="E363" s="12"/>
      <c r="F363" s="43"/>
      <c r="G363" s="40"/>
    </row>
    <row r="364" spans="1:7" x14ac:dyDescent="0.25">
      <c r="A364" s="5"/>
      <c r="B364" s="5"/>
      <c r="C364" s="70"/>
      <c r="D364" s="12"/>
      <c r="E364" s="12"/>
      <c r="F364" s="43"/>
      <c r="G364" s="40"/>
    </row>
    <row r="365" spans="1:7" x14ac:dyDescent="0.25">
      <c r="A365" s="5"/>
      <c r="B365" s="5"/>
      <c r="C365" s="70"/>
      <c r="D365" s="12"/>
      <c r="E365" s="12"/>
      <c r="F365" s="43"/>
      <c r="G365" s="40"/>
    </row>
    <row r="366" spans="1:7" x14ac:dyDescent="0.25">
      <c r="A366" s="5"/>
      <c r="B366" s="5"/>
      <c r="C366" s="70"/>
      <c r="D366" s="12"/>
      <c r="E366" s="12"/>
      <c r="F366" s="43"/>
      <c r="G366" s="40"/>
    </row>
    <row r="367" spans="1:7" x14ac:dyDescent="0.25">
      <c r="A367" s="5"/>
      <c r="B367" s="5"/>
      <c r="C367" s="70"/>
      <c r="D367" s="12"/>
      <c r="E367" s="12"/>
      <c r="F367" s="43"/>
      <c r="G367" s="40"/>
    </row>
    <row r="368" spans="1:7" x14ac:dyDescent="0.25">
      <c r="A368" s="5"/>
      <c r="B368" s="5"/>
      <c r="C368" s="70"/>
      <c r="D368" s="12"/>
      <c r="E368" s="12"/>
      <c r="F368" s="43"/>
      <c r="G368" s="40"/>
    </row>
    <row r="369" spans="1:7" x14ac:dyDescent="0.25">
      <c r="A369" s="5"/>
      <c r="B369" s="5"/>
      <c r="C369" s="70"/>
      <c r="D369" s="12"/>
      <c r="E369" s="12"/>
      <c r="F369" s="43"/>
      <c r="G369" s="40"/>
    </row>
    <row r="370" spans="1:7" x14ac:dyDescent="0.25">
      <c r="A370" s="5"/>
      <c r="B370" s="5"/>
      <c r="C370" s="70"/>
      <c r="D370" s="12"/>
      <c r="E370" s="12"/>
      <c r="F370" s="43"/>
      <c r="G370" s="40"/>
    </row>
    <row r="371" spans="1:7" x14ac:dyDescent="0.25">
      <c r="A371" s="5"/>
      <c r="B371" s="5"/>
      <c r="C371" s="70"/>
      <c r="D371" s="12"/>
      <c r="E371" s="12"/>
      <c r="F371" s="43"/>
      <c r="G371" s="40"/>
    </row>
    <row r="372" spans="1:7" x14ac:dyDescent="0.25">
      <c r="A372" s="5"/>
      <c r="B372" s="5"/>
      <c r="C372" s="70"/>
      <c r="D372" s="12"/>
      <c r="E372" s="12"/>
      <c r="F372" s="43"/>
      <c r="G372" s="40"/>
    </row>
    <row r="373" spans="1:7" x14ac:dyDescent="0.25">
      <c r="A373" s="5"/>
      <c r="B373" s="5"/>
      <c r="C373" s="70"/>
      <c r="D373" s="12"/>
      <c r="E373" s="12"/>
      <c r="F373" s="43"/>
      <c r="G373" s="40"/>
    </row>
    <row r="374" spans="1:7" x14ac:dyDescent="0.25">
      <c r="A374" s="5"/>
      <c r="B374" s="5"/>
      <c r="C374" s="70"/>
      <c r="D374" s="12"/>
      <c r="E374" s="12"/>
      <c r="F374" s="43"/>
      <c r="G374" s="40"/>
    </row>
    <row r="375" spans="1:7" x14ac:dyDescent="0.25">
      <c r="A375" s="5"/>
      <c r="B375" s="5"/>
      <c r="C375" s="70"/>
      <c r="D375" s="12"/>
      <c r="E375" s="12"/>
      <c r="F375" s="43"/>
      <c r="G375" s="40"/>
    </row>
    <row r="376" spans="1:7" x14ac:dyDescent="0.25">
      <c r="A376" s="5"/>
      <c r="B376" s="5"/>
      <c r="C376" s="70"/>
      <c r="D376" s="12"/>
      <c r="E376" s="12"/>
      <c r="F376" s="43"/>
      <c r="G376" s="40"/>
    </row>
    <row r="377" spans="1:7" x14ac:dyDescent="0.25">
      <c r="A377" s="5"/>
      <c r="B377" s="5"/>
      <c r="C377" s="70"/>
      <c r="D377" s="12"/>
      <c r="E377" s="12"/>
      <c r="F377" s="43"/>
      <c r="G377" s="40"/>
    </row>
    <row r="378" spans="1:7" x14ac:dyDescent="0.25">
      <c r="A378" s="5"/>
      <c r="B378" s="5"/>
      <c r="C378" s="70"/>
      <c r="D378" s="12"/>
      <c r="E378" s="12"/>
      <c r="F378" s="43"/>
      <c r="G378" s="40"/>
    </row>
    <row r="379" spans="1:7" x14ac:dyDescent="0.25">
      <c r="A379" s="5"/>
      <c r="B379" s="5"/>
      <c r="C379" s="70"/>
      <c r="D379" s="12"/>
      <c r="E379" s="12"/>
      <c r="F379" s="43"/>
      <c r="G379" s="40"/>
    </row>
    <row r="380" spans="1:7" x14ac:dyDescent="0.25">
      <c r="A380" s="5"/>
      <c r="B380" s="5"/>
      <c r="C380" s="70"/>
      <c r="D380" s="12"/>
      <c r="E380" s="12"/>
      <c r="F380" s="43"/>
      <c r="G380" s="40"/>
    </row>
    <row r="381" spans="1:7" x14ac:dyDescent="0.25">
      <c r="A381" s="5"/>
      <c r="B381" s="5"/>
      <c r="C381" s="70"/>
      <c r="D381" s="12"/>
      <c r="E381" s="12"/>
      <c r="F381" s="43"/>
      <c r="G381" s="40"/>
    </row>
    <row r="382" spans="1:7" x14ac:dyDescent="0.25">
      <c r="A382" s="5"/>
      <c r="B382" s="5"/>
      <c r="C382" s="70"/>
      <c r="D382" s="12"/>
      <c r="E382" s="12"/>
      <c r="F382" s="43"/>
      <c r="G382" s="40"/>
    </row>
    <row r="383" spans="1:7" x14ac:dyDescent="0.25">
      <c r="A383" s="5"/>
      <c r="B383" s="5"/>
      <c r="C383" s="70"/>
      <c r="D383" s="12"/>
      <c r="E383" s="12"/>
      <c r="F383" s="43"/>
      <c r="G383" s="40"/>
    </row>
    <row r="384" spans="1:7" x14ac:dyDescent="0.25">
      <c r="A384" s="5"/>
      <c r="B384" s="5"/>
      <c r="C384" s="70"/>
      <c r="D384" s="12"/>
      <c r="E384" s="12"/>
      <c r="F384" s="43"/>
      <c r="G384" s="40"/>
    </row>
    <row r="385" spans="1:7" x14ac:dyDescent="0.25">
      <c r="A385" s="5"/>
      <c r="B385" s="5"/>
      <c r="C385" s="70"/>
      <c r="D385" s="12"/>
      <c r="E385" s="12"/>
      <c r="F385" s="43"/>
      <c r="G385" s="40"/>
    </row>
    <row r="386" spans="1:7" x14ac:dyDescent="0.25">
      <c r="A386" s="5"/>
      <c r="B386" s="5"/>
      <c r="C386" s="70"/>
      <c r="D386" s="12"/>
      <c r="E386" s="12"/>
      <c r="F386" s="43"/>
      <c r="G386" s="40"/>
    </row>
    <row r="387" spans="1:7" x14ac:dyDescent="0.25">
      <c r="A387" s="5"/>
      <c r="B387" s="5"/>
      <c r="C387" s="70"/>
      <c r="D387" s="12"/>
      <c r="E387" s="12"/>
      <c r="F387" s="43"/>
      <c r="G387" s="40"/>
    </row>
    <row r="388" spans="1:7" x14ac:dyDescent="0.25">
      <c r="A388" s="5"/>
      <c r="B388" s="5"/>
      <c r="C388" s="70"/>
      <c r="D388" s="12"/>
      <c r="E388" s="12"/>
      <c r="F388" s="43"/>
      <c r="G388" s="40"/>
    </row>
    <row r="389" spans="1:7" x14ac:dyDescent="0.25">
      <c r="A389" s="5"/>
      <c r="B389" s="5"/>
      <c r="C389" s="70"/>
      <c r="D389" s="12"/>
      <c r="E389" s="12"/>
      <c r="F389" s="43"/>
      <c r="G389" s="40"/>
    </row>
    <row r="390" spans="1:7" x14ac:dyDescent="0.25">
      <c r="A390" s="5"/>
      <c r="B390" s="5"/>
      <c r="C390" s="70"/>
      <c r="D390" s="12"/>
      <c r="E390" s="12"/>
      <c r="F390" s="43"/>
      <c r="G390" s="40"/>
    </row>
    <row r="391" spans="1:7" x14ac:dyDescent="0.25">
      <c r="A391" s="5"/>
      <c r="B391" s="5"/>
      <c r="C391" s="70"/>
      <c r="D391" s="12"/>
      <c r="E391" s="12"/>
      <c r="F391" s="43"/>
      <c r="G391" s="40"/>
    </row>
    <row r="392" spans="1:7" x14ac:dyDescent="0.25">
      <c r="A392" s="5"/>
      <c r="B392" s="5"/>
      <c r="C392" s="70"/>
      <c r="D392" s="12"/>
      <c r="E392" s="12"/>
      <c r="F392" s="43"/>
      <c r="G392" s="40"/>
    </row>
    <row r="393" spans="1:7" x14ac:dyDescent="0.25">
      <c r="A393" s="5"/>
      <c r="B393" s="5"/>
      <c r="C393" s="70"/>
      <c r="D393" s="12"/>
      <c r="E393" s="12"/>
      <c r="F393" s="43"/>
      <c r="G393" s="40"/>
    </row>
    <row r="394" spans="1:7" x14ac:dyDescent="0.25">
      <c r="A394" s="5"/>
      <c r="B394" s="5"/>
      <c r="C394" s="70"/>
      <c r="D394" s="12"/>
      <c r="E394" s="12"/>
      <c r="F394" s="43"/>
      <c r="G394" s="40"/>
    </row>
    <row r="395" spans="1:7" x14ac:dyDescent="0.25">
      <c r="A395" s="5"/>
      <c r="B395" s="5"/>
      <c r="C395" s="70"/>
      <c r="D395" s="12"/>
      <c r="E395" s="12"/>
      <c r="F395" s="43"/>
      <c r="G395" s="40"/>
    </row>
    <row r="396" spans="1:7" x14ac:dyDescent="0.25">
      <c r="A396" s="5"/>
      <c r="B396" s="5"/>
      <c r="C396" s="70"/>
      <c r="D396" s="12"/>
      <c r="E396" s="12"/>
      <c r="F396" s="43"/>
      <c r="G396" s="40"/>
    </row>
    <row r="397" spans="1:7" x14ac:dyDescent="0.25">
      <c r="A397" s="5"/>
      <c r="B397" s="5"/>
      <c r="C397" s="70"/>
      <c r="D397" s="12"/>
      <c r="E397" s="12"/>
      <c r="F397" s="43"/>
      <c r="G397" s="40"/>
    </row>
    <row r="398" spans="1:7" x14ac:dyDescent="0.25">
      <c r="A398" s="5"/>
      <c r="B398" s="5"/>
      <c r="C398" s="70"/>
      <c r="D398" s="12"/>
      <c r="E398" s="12"/>
      <c r="F398" s="43"/>
      <c r="G398" s="40"/>
    </row>
    <row r="399" spans="1:7" x14ac:dyDescent="0.25">
      <c r="A399" s="5"/>
      <c r="B399" s="5"/>
      <c r="C399" s="70"/>
      <c r="D399" s="12"/>
      <c r="E399" s="12"/>
      <c r="F399" s="43"/>
      <c r="G399" s="40"/>
    </row>
    <row r="400" spans="1:7" x14ac:dyDescent="0.25">
      <c r="A400" s="5"/>
      <c r="B400" s="5"/>
      <c r="C400" s="70"/>
      <c r="D400" s="12"/>
      <c r="E400" s="12"/>
      <c r="F400" s="43"/>
      <c r="G400" s="40"/>
    </row>
    <row r="401" spans="1:7" x14ac:dyDescent="0.25">
      <c r="A401" s="5"/>
      <c r="B401" s="5"/>
      <c r="C401" s="70"/>
      <c r="D401" s="12"/>
      <c r="E401" s="12"/>
      <c r="F401" s="43"/>
      <c r="G401" s="40"/>
    </row>
    <row r="402" spans="1:7" x14ac:dyDescent="0.25">
      <c r="A402" s="5"/>
      <c r="B402" s="5"/>
      <c r="C402" s="70"/>
      <c r="D402" s="12"/>
      <c r="E402" s="12"/>
      <c r="F402" s="43"/>
      <c r="G402" s="40"/>
    </row>
    <row r="403" spans="1:7" x14ac:dyDescent="0.25">
      <c r="A403" s="5"/>
      <c r="B403" s="5"/>
      <c r="C403" s="70"/>
      <c r="D403" s="12"/>
      <c r="E403" s="12"/>
      <c r="F403" s="43"/>
      <c r="G403" s="40"/>
    </row>
    <row r="404" spans="1:7" x14ac:dyDescent="0.25">
      <c r="A404" s="5"/>
      <c r="B404" s="5"/>
      <c r="C404" s="70"/>
      <c r="D404" s="12"/>
      <c r="E404" s="12"/>
      <c r="F404" s="43"/>
      <c r="G404" s="40"/>
    </row>
    <row r="405" spans="1:7" x14ac:dyDescent="0.25">
      <c r="A405" s="5"/>
      <c r="B405" s="5"/>
      <c r="C405" s="70"/>
      <c r="D405" s="12"/>
      <c r="E405" s="12"/>
      <c r="F405" s="43"/>
      <c r="G405" s="40"/>
    </row>
    <row r="406" spans="1:7" x14ac:dyDescent="0.25">
      <c r="A406" s="5"/>
      <c r="B406" s="5"/>
      <c r="C406" s="70"/>
      <c r="D406" s="12"/>
      <c r="E406" s="12"/>
      <c r="F406" s="43"/>
      <c r="G406" s="40"/>
    </row>
    <row r="407" spans="1:7" x14ac:dyDescent="0.25">
      <c r="A407" s="5"/>
      <c r="B407" s="5"/>
      <c r="C407" s="70"/>
      <c r="D407" s="12"/>
      <c r="E407" s="12"/>
      <c r="F407" s="43"/>
      <c r="G407" s="40"/>
    </row>
    <row r="408" spans="1:7" x14ac:dyDescent="0.25">
      <c r="A408" s="5"/>
      <c r="B408" s="5"/>
      <c r="C408" s="70"/>
      <c r="D408" s="12"/>
      <c r="E408" s="12"/>
      <c r="F408" s="43"/>
      <c r="G408" s="40"/>
    </row>
    <row r="409" spans="1:7" x14ac:dyDescent="0.25">
      <c r="A409" s="5"/>
      <c r="B409" s="5"/>
      <c r="C409" s="70"/>
      <c r="D409" s="12"/>
      <c r="E409" s="12"/>
      <c r="F409" s="43"/>
      <c r="G409" s="40"/>
    </row>
    <row r="410" spans="1:7" x14ac:dyDescent="0.25">
      <c r="A410" s="5"/>
      <c r="B410" s="5"/>
      <c r="C410" s="70"/>
      <c r="D410" s="12"/>
      <c r="E410" s="12"/>
      <c r="F410" s="43"/>
      <c r="G410" s="40"/>
    </row>
    <row r="411" spans="1:7" x14ac:dyDescent="0.25">
      <c r="A411" s="5"/>
      <c r="B411" s="5"/>
      <c r="C411" s="70"/>
      <c r="D411" s="12"/>
      <c r="E411" s="12"/>
      <c r="F411" s="43"/>
      <c r="G411" s="40"/>
    </row>
    <row r="412" spans="1:7" x14ac:dyDescent="0.25">
      <c r="A412" s="5"/>
      <c r="B412" s="5"/>
      <c r="C412" s="70"/>
      <c r="D412" s="12"/>
      <c r="E412" s="12"/>
      <c r="F412" s="43"/>
      <c r="G412" s="40"/>
    </row>
    <row r="413" spans="1:7" x14ac:dyDescent="0.25">
      <c r="A413" s="5"/>
      <c r="B413" s="5"/>
      <c r="C413" s="70"/>
      <c r="D413" s="12"/>
      <c r="E413" s="12"/>
      <c r="F413" s="43"/>
      <c r="G413" s="40"/>
    </row>
    <row r="414" spans="1:7" x14ac:dyDescent="0.25">
      <c r="A414" s="5"/>
      <c r="B414" s="5"/>
      <c r="C414" s="70"/>
      <c r="D414" s="12"/>
      <c r="E414" s="12"/>
      <c r="F414" s="43"/>
      <c r="G414" s="40"/>
    </row>
    <row r="415" spans="1:7" x14ac:dyDescent="0.25">
      <c r="A415" s="5"/>
      <c r="B415" s="5"/>
      <c r="C415" s="70"/>
      <c r="D415" s="12"/>
      <c r="E415" s="12"/>
      <c r="F415" s="43"/>
      <c r="G415" s="40"/>
    </row>
    <row r="416" spans="1:7" x14ac:dyDescent="0.25">
      <c r="A416" s="5"/>
      <c r="B416" s="5"/>
      <c r="C416" s="70"/>
      <c r="D416" s="12"/>
      <c r="E416" s="12"/>
      <c r="F416" s="43"/>
      <c r="G416" s="40"/>
    </row>
    <row r="417" spans="1:7" x14ac:dyDescent="0.25">
      <c r="A417" s="5"/>
      <c r="B417" s="5"/>
      <c r="C417" s="70"/>
      <c r="D417" s="12"/>
      <c r="E417" s="12"/>
      <c r="F417" s="43"/>
      <c r="G417" s="40"/>
    </row>
    <row r="418" spans="1:7" x14ac:dyDescent="0.25">
      <c r="A418" s="5"/>
      <c r="B418" s="5"/>
      <c r="C418" s="70"/>
      <c r="D418" s="12"/>
      <c r="E418" s="12"/>
      <c r="F418" s="43"/>
      <c r="G418" s="40"/>
    </row>
    <row r="419" spans="1:7" x14ac:dyDescent="0.25">
      <c r="A419" s="5"/>
      <c r="B419" s="5"/>
      <c r="C419" s="70"/>
      <c r="D419" s="12"/>
      <c r="E419" s="12"/>
      <c r="F419" s="43"/>
      <c r="G419" s="40"/>
    </row>
    <row r="420" spans="1:7" x14ac:dyDescent="0.25">
      <c r="A420" s="5"/>
      <c r="B420" s="5"/>
      <c r="C420" s="70"/>
      <c r="D420" s="12"/>
      <c r="E420" s="12"/>
      <c r="F420" s="43"/>
      <c r="G420" s="40"/>
    </row>
    <row r="421" spans="1:7" x14ac:dyDescent="0.25">
      <c r="A421" s="5"/>
      <c r="B421" s="5"/>
      <c r="C421" s="70"/>
      <c r="D421" s="12"/>
      <c r="E421" s="12"/>
      <c r="F421" s="43"/>
      <c r="G421" s="40"/>
    </row>
    <row r="422" spans="1:7" x14ac:dyDescent="0.25">
      <c r="A422" s="5"/>
      <c r="B422" s="5"/>
      <c r="C422" s="70"/>
      <c r="D422" s="12"/>
      <c r="E422" s="12"/>
      <c r="F422" s="43"/>
      <c r="G422" s="40"/>
    </row>
    <row r="423" spans="1:7" x14ac:dyDescent="0.25">
      <c r="A423" s="5"/>
      <c r="B423" s="5"/>
      <c r="C423" s="70"/>
      <c r="D423" s="12"/>
      <c r="E423" s="12"/>
      <c r="F423" s="43"/>
      <c r="G423" s="40"/>
    </row>
    <row r="424" spans="1:7" x14ac:dyDescent="0.25">
      <c r="A424" s="5"/>
      <c r="B424" s="5"/>
      <c r="C424" s="70"/>
      <c r="D424" s="12"/>
      <c r="E424" s="12"/>
      <c r="F424" s="43"/>
      <c r="G424" s="40"/>
    </row>
    <row r="425" spans="1:7" x14ac:dyDescent="0.25">
      <c r="A425" s="5"/>
      <c r="B425" s="5"/>
      <c r="C425" s="70"/>
      <c r="D425" s="12"/>
      <c r="E425" s="12"/>
      <c r="F425" s="43"/>
      <c r="G425" s="40"/>
    </row>
    <row r="426" spans="1:7" x14ac:dyDescent="0.25">
      <c r="A426" s="5"/>
      <c r="B426" s="5"/>
      <c r="C426" s="70"/>
      <c r="D426" s="12"/>
      <c r="E426" s="12"/>
      <c r="F426" s="43"/>
      <c r="G426" s="40"/>
    </row>
    <row r="427" spans="1:7" x14ac:dyDescent="0.25">
      <c r="A427" s="5"/>
      <c r="B427" s="5"/>
      <c r="C427" s="70"/>
      <c r="D427" s="12"/>
      <c r="E427" s="12"/>
      <c r="F427" s="43"/>
      <c r="G427" s="40"/>
    </row>
    <row r="428" spans="1:7" x14ac:dyDescent="0.25">
      <c r="A428" s="5"/>
      <c r="B428" s="5"/>
      <c r="C428" s="70"/>
      <c r="D428" s="12"/>
      <c r="E428" s="12"/>
      <c r="F428" s="43"/>
      <c r="G428" s="40"/>
    </row>
    <row r="429" spans="1:7" x14ac:dyDescent="0.25">
      <c r="A429" s="5"/>
      <c r="B429" s="5"/>
      <c r="C429" s="70"/>
      <c r="D429" s="12"/>
      <c r="E429" s="12"/>
      <c r="F429" s="43"/>
      <c r="G429" s="40"/>
    </row>
    <row r="430" spans="1:7" x14ac:dyDescent="0.25">
      <c r="A430" s="5"/>
      <c r="B430" s="5"/>
      <c r="C430" s="70"/>
      <c r="D430" s="12"/>
      <c r="E430" s="12"/>
      <c r="F430" s="43"/>
      <c r="G430" s="40"/>
    </row>
    <row r="431" spans="1:7" x14ac:dyDescent="0.25">
      <c r="A431" s="5"/>
      <c r="B431" s="5"/>
      <c r="C431" s="70"/>
      <c r="D431" s="12"/>
      <c r="E431" s="12"/>
      <c r="F431" s="43"/>
      <c r="G431" s="40"/>
    </row>
    <row r="432" spans="1:7" x14ac:dyDescent="0.25">
      <c r="A432" s="5"/>
      <c r="B432" s="5"/>
      <c r="C432" s="70"/>
      <c r="D432" s="12"/>
      <c r="E432" s="12"/>
      <c r="F432" s="43"/>
      <c r="G432" s="40"/>
    </row>
    <row r="433" spans="1:7" x14ac:dyDescent="0.25">
      <c r="A433" s="5"/>
      <c r="B433" s="5"/>
      <c r="C433" s="70"/>
      <c r="D433" s="12"/>
      <c r="E433" s="12"/>
      <c r="F433" s="43"/>
      <c r="G433" s="40"/>
    </row>
    <row r="434" spans="1:7" x14ac:dyDescent="0.25">
      <c r="A434" s="5"/>
      <c r="B434" s="5"/>
      <c r="C434" s="70"/>
      <c r="D434" s="12"/>
      <c r="E434" s="12"/>
      <c r="F434" s="43"/>
      <c r="G434" s="40"/>
    </row>
    <row r="435" spans="1:7" x14ac:dyDescent="0.25">
      <c r="A435" s="5"/>
      <c r="B435" s="5"/>
      <c r="C435" s="70"/>
      <c r="D435" s="12"/>
      <c r="E435" s="12"/>
      <c r="F435" s="43"/>
      <c r="G435" s="40"/>
    </row>
    <row r="436" spans="1:7" x14ac:dyDescent="0.25">
      <c r="A436" s="5"/>
      <c r="B436" s="5"/>
      <c r="C436" s="70"/>
      <c r="D436" s="12"/>
      <c r="E436" s="12"/>
      <c r="F436" s="43"/>
      <c r="G436" s="40"/>
    </row>
    <row r="437" spans="1:7" x14ac:dyDescent="0.25">
      <c r="A437" s="5"/>
      <c r="B437" s="5"/>
      <c r="C437" s="70"/>
      <c r="D437" s="12"/>
      <c r="E437" s="12"/>
      <c r="F437" s="43"/>
      <c r="G437" s="40"/>
    </row>
    <row r="438" spans="1:7" x14ac:dyDescent="0.25">
      <c r="A438" s="5"/>
      <c r="B438" s="5"/>
      <c r="C438" s="70"/>
      <c r="D438" s="12"/>
      <c r="E438" s="12"/>
      <c r="F438" s="43"/>
      <c r="G438" s="40"/>
    </row>
    <row r="439" spans="1:7" x14ac:dyDescent="0.25">
      <c r="A439" s="5"/>
      <c r="B439" s="5"/>
      <c r="C439" s="70"/>
      <c r="D439" s="12"/>
      <c r="E439" s="12"/>
      <c r="F439" s="43"/>
      <c r="G439" s="40"/>
    </row>
    <row r="440" spans="1:7" x14ac:dyDescent="0.25">
      <c r="A440" s="5"/>
      <c r="B440" s="5"/>
      <c r="C440" s="70"/>
      <c r="D440" s="12"/>
      <c r="E440" s="12"/>
      <c r="F440" s="43"/>
      <c r="G440" s="40"/>
    </row>
    <row r="441" spans="1:7" x14ac:dyDescent="0.25">
      <c r="A441" s="5"/>
      <c r="B441" s="5"/>
      <c r="C441" s="70"/>
      <c r="D441" s="12"/>
      <c r="E441" s="12"/>
      <c r="F441" s="43"/>
      <c r="G441" s="40"/>
    </row>
    <row r="442" spans="1:7" x14ac:dyDescent="0.25">
      <c r="A442" s="5"/>
      <c r="B442" s="5"/>
      <c r="C442" s="70"/>
      <c r="D442" s="12"/>
      <c r="E442" s="12"/>
      <c r="F442" s="43"/>
      <c r="G442" s="40"/>
    </row>
    <row r="443" spans="1:7" x14ac:dyDescent="0.25">
      <c r="A443" s="5"/>
      <c r="B443" s="5"/>
      <c r="C443" s="70"/>
      <c r="D443" s="12"/>
      <c r="E443" s="12"/>
      <c r="F443" s="43"/>
      <c r="G443" s="40"/>
    </row>
    <row r="444" spans="1:7" x14ac:dyDescent="0.25">
      <c r="A444" s="5"/>
      <c r="B444" s="5"/>
      <c r="C444" s="70"/>
      <c r="D444" s="12"/>
      <c r="E444" s="12"/>
      <c r="F444" s="43"/>
      <c r="G444" s="40"/>
    </row>
    <row r="445" spans="1:7" x14ac:dyDescent="0.25">
      <c r="A445" s="5"/>
      <c r="B445" s="5"/>
      <c r="C445" s="70"/>
      <c r="D445" s="12"/>
      <c r="E445" s="12"/>
      <c r="F445" s="43"/>
      <c r="G445" s="40"/>
    </row>
    <row r="446" spans="1:7" x14ac:dyDescent="0.25">
      <c r="A446" s="5"/>
      <c r="B446" s="5"/>
      <c r="C446" s="70"/>
      <c r="D446" s="12"/>
      <c r="E446" s="12"/>
      <c r="F446" s="43"/>
      <c r="G446" s="40"/>
    </row>
    <row r="447" spans="1:7" x14ac:dyDescent="0.25">
      <c r="A447" s="5"/>
      <c r="B447" s="5"/>
      <c r="C447" s="70"/>
      <c r="D447" s="12"/>
      <c r="E447" s="12"/>
      <c r="F447" s="43"/>
      <c r="G447" s="40"/>
    </row>
    <row r="448" spans="1:7" x14ac:dyDescent="0.25">
      <c r="A448" s="5"/>
      <c r="B448" s="5"/>
      <c r="C448" s="70"/>
      <c r="D448" s="12"/>
      <c r="E448" s="12"/>
      <c r="F448" s="43"/>
      <c r="G448" s="40"/>
    </row>
    <row r="449" spans="1:7" x14ac:dyDescent="0.25">
      <c r="A449" s="5"/>
      <c r="B449" s="5"/>
      <c r="C449" s="70"/>
      <c r="D449" s="12"/>
      <c r="E449" s="12"/>
      <c r="F449" s="43"/>
      <c r="G449" s="40"/>
    </row>
    <row r="450" spans="1:7" x14ac:dyDescent="0.25">
      <c r="A450" s="5"/>
      <c r="B450" s="5"/>
      <c r="C450" s="70"/>
      <c r="D450" s="12"/>
      <c r="E450" s="12"/>
      <c r="F450" s="43"/>
      <c r="G450" s="40"/>
    </row>
    <row r="451" spans="1:7" x14ac:dyDescent="0.25">
      <c r="A451" s="5"/>
      <c r="B451" s="5"/>
      <c r="C451" s="70"/>
      <c r="D451" s="12"/>
      <c r="E451" s="12"/>
      <c r="F451" s="43"/>
      <c r="G451" s="40"/>
    </row>
    <row r="452" spans="1:7" x14ac:dyDescent="0.25">
      <c r="A452" s="5"/>
      <c r="B452" s="5"/>
      <c r="C452" s="70"/>
      <c r="D452" s="12"/>
      <c r="E452" s="12"/>
      <c r="F452" s="43"/>
      <c r="G452" s="40"/>
    </row>
    <row r="453" spans="1:7" x14ac:dyDescent="0.25">
      <c r="A453" s="5"/>
      <c r="B453" s="5"/>
      <c r="C453" s="70"/>
      <c r="D453" s="12"/>
      <c r="E453" s="12"/>
      <c r="F453" s="43"/>
      <c r="G453" s="40"/>
    </row>
    <row r="454" spans="1:7" x14ac:dyDescent="0.25">
      <c r="A454" s="5"/>
      <c r="B454" s="5"/>
      <c r="C454" s="70"/>
      <c r="D454" s="12"/>
      <c r="E454" s="12"/>
      <c r="F454" s="43"/>
      <c r="G454" s="40"/>
    </row>
    <row r="455" spans="1:7" x14ac:dyDescent="0.25">
      <c r="A455" s="5"/>
      <c r="B455" s="5"/>
      <c r="C455" s="70"/>
      <c r="D455" s="12"/>
      <c r="E455" s="12"/>
      <c r="F455" s="43"/>
      <c r="G455" s="40"/>
    </row>
    <row r="456" spans="1:7" x14ac:dyDescent="0.25">
      <c r="A456" s="5"/>
      <c r="B456" s="5"/>
      <c r="C456" s="70"/>
      <c r="D456" s="12"/>
      <c r="E456" s="12"/>
      <c r="F456" s="43"/>
      <c r="G456" s="40"/>
    </row>
    <row r="457" spans="1:7" x14ac:dyDescent="0.25">
      <c r="A457" s="5"/>
      <c r="B457" s="5"/>
      <c r="C457" s="70"/>
      <c r="D457" s="12"/>
      <c r="E457" s="12"/>
      <c r="F457" s="43"/>
      <c r="G457" s="40"/>
    </row>
    <row r="458" spans="1:7" x14ac:dyDescent="0.25">
      <c r="A458" s="5"/>
      <c r="B458" s="5"/>
      <c r="C458" s="70"/>
      <c r="D458" s="12"/>
      <c r="E458" s="12"/>
      <c r="F458" s="43"/>
      <c r="G458" s="40"/>
    </row>
    <row r="459" spans="1:7" x14ac:dyDescent="0.25">
      <c r="A459" s="5"/>
      <c r="B459" s="5"/>
      <c r="C459" s="70"/>
      <c r="D459" s="12"/>
      <c r="E459" s="12"/>
      <c r="F459" s="43"/>
      <c r="G459" s="40"/>
    </row>
    <row r="460" spans="1:7" x14ac:dyDescent="0.25">
      <c r="A460" s="5"/>
      <c r="B460" s="5"/>
      <c r="C460" s="70"/>
      <c r="D460" s="12"/>
      <c r="E460" s="12"/>
      <c r="F460" s="43"/>
      <c r="G460" s="40"/>
    </row>
    <row r="461" spans="1:7" x14ac:dyDescent="0.25">
      <c r="A461" s="5"/>
      <c r="B461" s="5"/>
      <c r="C461" s="70"/>
      <c r="D461" s="12"/>
      <c r="E461" s="12"/>
      <c r="F461" s="43"/>
      <c r="G461" s="40"/>
    </row>
    <row r="462" spans="1:7" x14ac:dyDescent="0.25">
      <c r="A462" s="5"/>
      <c r="B462" s="5"/>
      <c r="C462" s="70"/>
      <c r="D462" s="12"/>
      <c r="E462" s="12"/>
      <c r="F462" s="43"/>
      <c r="G462" s="40"/>
    </row>
    <row r="463" spans="1:7" x14ac:dyDescent="0.25">
      <c r="A463" s="5"/>
      <c r="B463" s="5"/>
      <c r="C463" s="70"/>
      <c r="D463" s="12"/>
      <c r="E463" s="12"/>
      <c r="F463" s="43"/>
      <c r="G463" s="40"/>
    </row>
    <row r="464" spans="1:7" x14ac:dyDescent="0.25">
      <c r="A464" s="5"/>
      <c r="B464" s="5"/>
      <c r="C464" s="70"/>
      <c r="D464" s="12"/>
      <c r="E464" s="12"/>
      <c r="F464" s="43"/>
      <c r="G464" s="40"/>
    </row>
    <row r="465" spans="1:7" x14ac:dyDescent="0.25">
      <c r="A465" s="5"/>
      <c r="B465" s="5"/>
      <c r="C465" s="70"/>
      <c r="D465" s="12"/>
      <c r="E465" s="12"/>
      <c r="F465" s="43"/>
      <c r="G465" s="40"/>
    </row>
    <row r="466" spans="1:7" x14ac:dyDescent="0.25">
      <c r="A466" s="5"/>
      <c r="B466" s="5"/>
      <c r="C466" s="70"/>
      <c r="D466" s="12"/>
      <c r="E466" s="12"/>
      <c r="F466" s="43"/>
      <c r="G466" s="40"/>
    </row>
    <row r="467" spans="1:7" x14ac:dyDescent="0.25">
      <c r="A467" s="5"/>
      <c r="B467" s="5"/>
      <c r="C467" s="70"/>
      <c r="D467" s="12"/>
      <c r="E467" s="12"/>
      <c r="F467" s="43"/>
      <c r="G467" s="40"/>
    </row>
    <row r="468" spans="1:7" x14ac:dyDescent="0.25">
      <c r="A468" s="5"/>
      <c r="B468" s="5"/>
      <c r="C468" s="70"/>
      <c r="D468" s="12"/>
      <c r="E468" s="12"/>
      <c r="F468" s="43"/>
      <c r="G468" s="40"/>
    </row>
    <row r="469" spans="1:7" x14ac:dyDescent="0.25">
      <c r="A469" s="5"/>
      <c r="B469" s="5"/>
      <c r="C469" s="70"/>
      <c r="D469" s="12"/>
      <c r="E469" s="12"/>
      <c r="F469" s="43"/>
      <c r="G469" s="40"/>
    </row>
    <row r="470" spans="1:7" x14ac:dyDescent="0.25">
      <c r="A470" s="5"/>
      <c r="B470" s="5"/>
      <c r="C470" s="70"/>
      <c r="D470" s="12"/>
      <c r="E470" s="12"/>
      <c r="F470" s="43"/>
      <c r="G470" s="40"/>
    </row>
    <row r="471" spans="1:7" x14ac:dyDescent="0.25">
      <c r="A471" s="5"/>
      <c r="B471" s="5"/>
      <c r="C471" s="70"/>
      <c r="D471" s="12"/>
      <c r="E471" s="12"/>
      <c r="F471" s="43"/>
      <c r="G471" s="40"/>
    </row>
    <row r="472" spans="1:7" x14ac:dyDescent="0.25">
      <c r="A472" s="5"/>
      <c r="B472" s="5"/>
      <c r="C472" s="70"/>
      <c r="D472" s="12"/>
      <c r="E472" s="12"/>
      <c r="F472" s="43"/>
      <c r="G472" s="40"/>
    </row>
    <row r="473" spans="1:7" x14ac:dyDescent="0.25">
      <c r="A473" s="5"/>
      <c r="B473" s="5"/>
      <c r="C473" s="70"/>
      <c r="D473" s="12"/>
      <c r="E473" s="12"/>
      <c r="F473" s="43"/>
      <c r="G473" s="40"/>
    </row>
    <row r="474" spans="1:7" x14ac:dyDescent="0.25">
      <c r="A474" s="5"/>
      <c r="B474" s="5"/>
      <c r="C474" s="70"/>
      <c r="D474" s="12"/>
      <c r="E474" s="12"/>
      <c r="F474" s="43"/>
      <c r="G474" s="40"/>
    </row>
    <row r="475" spans="1:7" x14ac:dyDescent="0.25">
      <c r="A475" s="5"/>
      <c r="B475" s="5"/>
      <c r="C475" s="70"/>
      <c r="D475" s="12"/>
      <c r="E475" s="12"/>
      <c r="F475" s="43"/>
      <c r="G475" s="40"/>
    </row>
    <row r="476" spans="1:7" x14ac:dyDescent="0.25">
      <c r="A476" s="5"/>
      <c r="B476" s="5"/>
      <c r="C476" s="70"/>
      <c r="D476" s="12"/>
      <c r="E476" s="12"/>
      <c r="F476" s="43"/>
      <c r="G476" s="40"/>
    </row>
    <row r="477" spans="1:7" x14ac:dyDescent="0.25">
      <c r="A477" s="5"/>
      <c r="B477" s="5"/>
      <c r="C477" s="70"/>
      <c r="D477" s="12"/>
      <c r="E477" s="12"/>
      <c r="F477" s="43"/>
      <c r="G477" s="40"/>
    </row>
    <row r="478" spans="1:7" x14ac:dyDescent="0.25">
      <c r="A478" s="5"/>
      <c r="B478" s="5"/>
      <c r="C478" s="70"/>
      <c r="D478" s="12"/>
      <c r="E478" s="12"/>
      <c r="F478" s="43"/>
      <c r="G478" s="40"/>
    </row>
    <row r="479" spans="1:7" x14ac:dyDescent="0.25">
      <c r="A479" s="5"/>
      <c r="B479" s="5"/>
      <c r="C479" s="70"/>
      <c r="D479" s="12"/>
      <c r="E479" s="12"/>
      <c r="F479" s="43"/>
      <c r="G479" s="40"/>
    </row>
    <row r="480" spans="1:7" x14ac:dyDescent="0.25">
      <c r="A480" s="5"/>
      <c r="B480" s="5"/>
      <c r="C480" s="70"/>
      <c r="D480" s="12"/>
      <c r="E480" s="12"/>
      <c r="F480" s="43"/>
      <c r="G480" s="40"/>
    </row>
    <row r="481" spans="1:7" x14ac:dyDescent="0.25">
      <c r="A481" s="5"/>
      <c r="B481" s="5"/>
      <c r="C481" s="70"/>
      <c r="D481" s="12"/>
      <c r="E481" s="12"/>
      <c r="F481" s="43"/>
      <c r="G481" s="40"/>
    </row>
    <row r="482" spans="1:7" x14ac:dyDescent="0.25">
      <c r="A482" s="5"/>
      <c r="B482" s="5"/>
      <c r="C482" s="70"/>
      <c r="D482" s="12"/>
      <c r="E482" s="12"/>
      <c r="F482" s="43"/>
      <c r="G482" s="40"/>
    </row>
    <row r="483" spans="1:7" x14ac:dyDescent="0.25">
      <c r="A483" s="5"/>
      <c r="B483" s="5"/>
      <c r="C483" s="70"/>
      <c r="D483" s="12"/>
      <c r="E483" s="12"/>
      <c r="F483" s="43"/>
      <c r="G483" s="40"/>
    </row>
    <row r="484" spans="1:7" x14ac:dyDescent="0.25">
      <c r="A484" s="5"/>
      <c r="B484" s="5"/>
      <c r="C484" s="70"/>
      <c r="D484" s="12"/>
      <c r="E484" s="12"/>
      <c r="F484" s="43"/>
      <c r="G484" s="40"/>
    </row>
    <row r="485" spans="1:7" x14ac:dyDescent="0.25">
      <c r="A485" s="5"/>
      <c r="B485" s="5"/>
      <c r="C485" s="70"/>
      <c r="D485" s="12"/>
      <c r="E485" s="12"/>
      <c r="F485" s="43"/>
      <c r="G485" s="40"/>
    </row>
    <row r="486" spans="1:7" x14ac:dyDescent="0.25">
      <c r="A486" s="5"/>
      <c r="B486" s="5"/>
      <c r="C486" s="70"/>
      <c r="D486" s="12"/>
      <c r="E486" s="12"/>
      <c r="F486" s="43"/>
      <c r="G486" s="40"/>
    </row>
    <row r="487" spans="1:7" x14ac:dyDescent="0.25">
      <c r="A487" s="5"/>
      <c r="B487" s="5"/>
      <c r="C487" s="70"/>
      <c r="D487" s="12"/>
      <c r="E487" s="12"/>
      <c r="F487" s="43"/>
      <c r="G487" s="40"/>
    </row>
    <row r="488" spans="1:7" x14ac:dyDescent="0.25">
      <c r="A488" s="5"/>
      <c r="B488" s="5"/>
      <c r="C488" s="70"/>
      <c r="D488" s="12"/>
      <c r="E488" s="12"/>
      <c r="F488" s="43"/>
      <c r="G488" s="40"/>
    </row>
    <row r="489" spans="1:7" x14ac:dyDescent="0.25">
      <c r="A489" s="5"/>
      <c r="B489" s="5"/>
      <c r="C489" s="70"/>
      <c r="D489" s="12"/>
      <c r="E489" s="12"/>
      <c r="F489" s="43"/>
      <c r="G489" s="40"/>
    </row>
    <row r="490" spans="1:7" x14ac:dyDescent="0.25">
      <c r="A490" s="5"/>
      <c r="B490" s="5"/>
      <c r="C490" s="70"/>
      <c r="D490" s="12"/>
      <c r="E490" s="12"/>
      <c r="F490" s="43"/>
      <c r="G490" s="40"/>
    </row>
    <row r="491" spans="1:7" x14ac:dyDescent="0.25">
      <c r="A491" s="5"/>
      <c r="B491" s="5"/>
      <c r="C491" s="70"/>
      <c r="D491" s="12"/>
      <c r="E491" s="12"/>
      <c r="F491" s="43"/>
      <c r="G491" s="40"/>
    </row>
    <row r="492" spans="1:7" x14ac:dyDescent="0.25">
      <c r="A492" s="5"/>
      <c r="B492" s="5"/>
      <c r="C492" s="70"/>
      <c r="D492" s="12"/>
      <c r="E492" s="12"/>
      <c r="F492" s="43"/>
      <c r="G492" s="40"/>
    </row>
    <row r="493" spans="1:7" x14ac:dyDescent="0.25">
      <c r="A493" s="5"/>
      <c r="B493" s="5"/>
      <c r="C493" s="70"/>
      <c r="D493" s="12"/>
      <c r="E493" s="12"/>
      <c r="F493" s="43"/>
      <c r="G493" s="40"/>
    </row>
    <row r="494" spans="1:7" x14ac:dyDescent="0.25">
      <c r="A494" s="5"/>
      <c r="B494" s="5"/>
      <c r="C494" s="70"/>
      <c r="D494" s="12"/>
      <c r="E494" s="12"/>
      <c r="F494" s="43"/>
      <c r="G494" s="40"/>
    </row>
    <row r="495" spans="1:7" x14ac:dyDescent="0.25">
      <c r="A495" s="5"/>
      <c r="B495" s="5"/>
      <c r="C495" s="70"/>
      <c r="D495" s="12"/>
      <c r="E495" s="12"/>
      <c r="F495" s="43"/>
      <c r="G495" s="40"/>
    </row>
    <row r="496" spans="1:7" x14ac:dyDescent="0.25">
      <c r="A496" s="5"/>
      <c r="B496" s="5"/>
      <c r="C496" s="70"/>
      <c r="D496" s="12"/>
      <c r="E496" s="12"/>
      <c r="F496" s="43"/>
      <c r="G496" s="40"/>
    </row>
    <row r="497" spans="1:7" x14ac:dyDescent="0.25">
      <c r="A497" s="5"/>
      <c r="B497" s="5"/>
      <c r="C497" s="70"/>
      <c r="D497" s="12"/>
      <c r="E497" s="12"/>
      <c r="F497" s="43"/>
      <c r="G497" s="40"/>
    </row>
    <row r="498" spans="1:7" x14ac:dyDescent="0.25">
      <c r="A498" s="5"/>
      <c r="B498" s="5"/>
      <c r="C498" s="70"/>
      <c r="D498" s="12"/>
      <c r="E498" s="12"/>
      <c r="F498" s="43"/>
      <c r="G498" s="40"/>
    </row>
    <row r="499" spans="1:7" x14ac:dyDescent="0.25">
      <c r="A499" s="5"/>
      <c r="B499" s="5"/>
      <c r="C499" s="70"/>
      <c r="D499" s="12"/>
      <c r="E499" s="12"/>
      <c r="F499" s="43"/>
      <c r="G499" s="40"/>
    </row>
    <row r="500" spans="1:7" x14ac:dyDescent="0.25">
      <c r="A500" s="5"/>
      <c r="B500" s="5"/>
      <c r="C500" s="70"/>
      <c r="D500" s="12"/>
      <c r="E500" s="12"/>
      <c r="F500" s="43"/>
      <c r="G500" s="40"/>
    </row>
    <row r="501" spans="1:7" x14ac:dyDescent="0.25">
      <c r="A501" s="5"/>
      <c r="B501" s="5"/>
      <c r="C501" s="70"/>
      <c r="D501" s="12"/>
      <c r="E501" s="12"/>
      <c r="F501" s="43"/>
      <c r="G501" s="40"/>
    </row>
    <row r="502" spans="1:7" x14ac:dyDescent="0.25">
      <c r="A502" s="5"/>
      <c r="B502" s="5"/>
      <c r="C502" s="70"/>
      <c r="D502" s="12"/>
      <c r="E502" s="12"/>
      <c r="F502" s="43"/>
      <c r="G502" s="40"/>
    </row>
    <row r="503" spans="1:7" x14ac:dyDescent="0.25">
      <c r="A503" s="5"/>
      <c r="B503" s="5"/>
      <c r="C503" s="70"/>
      <c r="D503" s="12"/>
      <c r="E503" s="12"/>
      <c r="F503" s="43"/>
      <c r="G503" s="40"/>
    </row>
    <row r="504" spans="1:7" x14ac:dyDescent="0.25">
      <c r="A504" s="5"/>
      <c r="B504" s="5"/>
      <c r="C504" s="70"/>
      <c r="D504" s="12"/>
      <c r="E504" s="12"/>
      <c r="F504" s="43"/>
      <c r="G504" s="40"/>
    </row>
    <row r="505" spans="1:7" x14ac:dyDescent="0.25">
      <c r="A505" s="5"/>
      <c r="B505" s="5"/>
      <c r="C505" s="70"/>
      <c r="D505" s="12"/>
      <c r="E505" s="12"/>
      <c r="F505" s="43"/>
      <c r="G505" s="40"/>
    </row>
    <row r="506" spans="1:7" x14ac:dyDescent="0.25">
      <c r="A506" s="5"/>
      <c r="B506" s="5"/>
      <c r="C506" s="70"/>
      <c r="D506" s="12"/>
      <c r="E506" s="12"/>
      <c r="F506" s="43"/>
      <c r="G506" s="40"/>
    </row>
    <row r="507" spans="1:7" x14ac:dyDescent="0.25">
      <c r="A507" s="5"/>
      <c r="B507" s="5"/>
      <c r="C507" s="70"/>
      <c r="D507" s="12"/>
      <c r="E507" s="12"/>
      <c r="F507" s="43"/>
      <c r="G507" s="40"/>
    </row>
    <row r="508" spans="1:7" x14ac:dyDescent="0.25">
      <c r="A508" s="5"/>
      <c r="B508" s="5"/>
      <c r="C508" s="70"/>
      <c r="D508" s="12"/>
      <c r="E508" s="12"/>
      <c r="F508" s="43"/>
      <c r="G508" s="40"/>
    </row>
    <row r="509" spans="1:7" x14ac:dyDescent="0.25">
      <c r="A509" s="5"/>
      <c r="B509" s="5"/>
      <c r="C509" s="70"/>
      <c r="D509" s="12"/>
      <c r="E509" s="12"/>
      <c r="F509" s="43"/>
      <c r="G509" s="40"/>
    </row>
    <row r="510" spans="1:7" x14ac:dyDescent="0.25">
      <c r="A510" s="5"/>
      <c r="B510" s="5"/>
      <c r="C510" s="70"/>
      <c r="D510" s="12"/>
      <c r="E510" s="12"/>
      <c r="F510" s="43"/>
      <c r="G510" s="40"/>
    </row>
    <row r="511" spans="1:7" x14ac:dyDescent="0.25">
      <c r="A511" s="5"/>
      <c r="B511" s="5"/>
      <c r="C511" s="70"/>
      <c r="D511" s="12"/>
      <c r="E511" s="12"/>
      <c r="F511" s="43"/>
      <c r="G511" s="40"/>
    </row>
    <row r="512" spans="1:7" x14ac:dyDescent="0.25">
      <c r="A512" s="5"/>
      <c r="B512" s="5"/>
      <c r="C512" s="70"/>
      <c r="D512" s="12"/>
      <c r="E512" s="12"/>
      <c r="F512" s="43"/>
      <c r="G512" s="40"/>
    </row>
    <row r="513" spans="1:7" x14ac:dyDescent="0.25">
      <c r="A513" s="5"/>
      <c r="B513" s="5"/>
      <c r="C513" s="70"/>
      <c r="D513" s="12"/>
      <c r="E513" s="12"/>
      <c r="F513" s="43"/>
      <c r="G513" s="40"/>
    </row>
    <row r="514" spans="1:7" x14ac:dyDescent="0.25">
      <c r="A514" s="5"/>
      <c r="B514" s="5"/>
      <c r="C514" s="70"/>
      <c r="D514" s="12"/>
      <c r="E514" s="12"/>
      <c r="F514" s="43"/>
      <c r="G514" s="40"/>
    </row>
    <row r="515" spans="1:7" x14ac:dyDescent="0.25">
      <c r="A515" s="5"/>
      <c r="B515" s="5"/>
      <c r="C515" s="70"/>
      <c r="D515" s="12"/>
      <c r="E515" s="12"/>
      <c r="F515" s="43"/>
      <c r="G515" s="40"/>
    </row>
    <row r="516" spans="1:7" x14ac:dyDescent="0.25">
      <c r="A516" s="5"/>
      <c r="B516" s="5"/>
      <c r="C516" s="70"/>
      <c r="D516" s="12"/>
      <c r="E516" s="12"/>
      <c r="F516" s="43"/>
      <c r="G516" s="40"/>
    </row>
    <row r="517" spans="1:7" x14ac:dyDescent="0.25">
      <c r="A517" s="5"/>
      <c r="B517" s="5"/>
      <c r="C517" s="70"/>
      <c r="D517" s="12"/>
      <c r="E517" s="12"/>
      <c r="F517" s="43"/>
      <c r="G517" s="40"/>
    </row>
    <row r="518" spans="1:7" x14ac:dyDescent="0.25">
      <c r="A518" s="5"/>
      <c r="B518" s="5"/>
      <c r="C518" s="70"/>
      <c r="D518" s="12"/>
      <c r="E518" s="12"/>
      <c r="F518" s="43"/>
      <c r="G518" s="40"/>
    </row>
    <row r="519" spans="1:7" x14ac:dyDescent="0.25">
      <c r="A519" s="5"/>
      <c r="B519" s="5"/>
      <c r="C519" s="70"/>
      <c r="D519" s="12"/>
      <c r="E519" s="12"/>
      <c r="F519" s="43"/>
      <c r="G519" s="40"/>
    </row>
    <row r="520" spans="1:7" x14ac:dyDescent="0.25">
      <c r="A520" s="5"/>
      <c r="B520" s="5"/>
      <c r="C520" s="70"/>
      <c r="D520" s="12"/>
      <c r="E520" s="12"/>
      <c r="F520" s="43"/>
      <c r="G520" s="40"/>
    </row>
    <row r="521" spans="1:7" x14ac:dyDescent="0.25">
      <c r="A521" s="5"/>
      <c r="B521" s="5"/>
      <c r="C521" s="70"/>
      <c r="D521" s="12"/>
      <c r="E521" s="12"/>
      <c r="F521" s="43"/>
      <c r="G521" s="40"/>
    </row>
    <row r="522" spans="1:7" x14ac:dyDescent="0.25">
      <c r="A522" s="5"/>
      <c r="B522" s="5"/>
      <c r="C522" s="70"/>
      <c r="D522" s="12"/>
      <c r="E522" s="12"/>
      <c r="F522" s="43"/>
      <c r="G522" s="40"/>
    </row>
    <row r="523" spans="1:7" x14ac:dyDescent="0.25">
      <c r="A523" s="5"/>
      <c r="B523" s="5"/>
      <c r="C523" s="70"/>
      <c r="D523" s="12"/>
      <c r="E523" s="12"/>
      <c r="F523" s="43"/>
      <c r="G523" s="40"/>
    </row>
    <row r="524" spans="1:7" x14ac:dyDescent="0.25">
      <c r="A524" s="5"/>
      <c r="B524" s="5"/>
      <c r="C524" s="70"/>
      <c r="D524" s="12"/>
      <c r="E524" s="12"/>
      <c r="F524" s="43"/>
      <c r="G524" s="40"/>
    </row>
    <row r="525" spans="1:7" x14ac:dyDescent="0.25">
      <c r="A525" s="5"/>
      <c r="B525" s="5"/>
      <c r="C525" s="70"/>
      <c r="D525" s="12"/>
      <c r="E525" s="12"/>
      <c r="F525" s="43"/>
      <c r="G525" s="40"/>
    </row>
    <row r="526" spans="1:7" x14ac:dyDescent="0.25">
      <c r="A526" s="5"/>
      <c r="B526" s="5"/>
      <c r="C526" s="70"/>
      <c r="D526" s="12"/>
      <c r="E526" s="12"/>
      <c r="F526" s="43"/>
      <c r="G526" s="40"/>
    </row>
    <row r="527" spans="1:7" x14ac:dyDescent="0.25">
      <c r="A527" s="5"/>
      <c r="B527" s="5"/>
      <c r="C527" s="70"/>
      <c r="D527" s="12"/>
      <c r="E527" s="12"/>
      <c r="F527" s="43"/>
      <c r="G527" s="40"/>
    </row>
    <row r="528" spans="1:7" x14ac:dyDescent="0.25">
      <c r="A528" s="5"/>
      <c r="B528" s="5"/>
      <c r="C528" s="70"/>
      <c r="D528" s="12"/>
      <c r="E528" s="12"/>
      <c r="F528" s="43"/>
      <c r="G528" s="40"/>
    </row>
    <row r="529" spans="1:7" x14ac:dyDescent="0.25">
      <c r="A529" s="5"/>
      <c r="B529" s="5"/>
      <c r="C529" s="70"/>
      <c r="D529" s="12"/>
      <c r="E529" s="12"/>
      <c r="F529" s="43"/>
      <c r="G529" s="40"/>
    </row>
    <row r="530" spans="1:7" x14ac:dyDescent="0.25">
      <c r="A530" s="5"/>
      <c r="B530" s="5"/>
      <c r="C530" s="70"/>
      <c r="D530" s="12"/>
      <c r="E530" s="12"/>
      <c r="F530" s="43"/>
      <c r="G530" s="40"/>
    </row>
    <row r="531" spans="1:7" x14ac:dyDescent="0.25">
      <c r="A531" s="5"/>
      <c r="B531" s="5"/>
      <c r="C531" s="70"/>
      <c r="D531" s="12"/>
      <c r="E531" s="12"/>
      <c r="F531" s="43"/>
      <c r="G531" s="40"/>
    </row>
    <row r="532" spans="1:7" x14ac:dyDescent="0.25">
      <c r="A532" s="5"/>
      <c r="B532" s="5"/>
      <c r="C532" s="70"/>
      <c r="D532" s="12"/>
      <c r="E532" s="12"/>
      <c r="F532" s="43"/>
      <c r="G532" s="40"/>
    </row>
    <row r="533" spans="1:7" x14ac:dyDescent="0.25">
      <c r="A533" s="5"/>
      <c r="B533" s="5"/>
      <c r="C533" s="70"/>
      <c r="D533" s="12"/>
      <c r="E533" s="12"/>
      <c r="F533" s="43"/>
      <c r="G533" s="40"/>
    </row>
    <row r="534" spans="1:7" x14ac:dyDescent="0.25">
      <c r="A534" s="5"/>
      <c r="B534" s="5"/>
      <c r="C534" s="70"/>
      <c r="D534" s="12"/>
      <c r="E534" s="12"/>
      <c r="F534" s="43"/>
      <c r="G534" s="40"/>
    </row>
    <row r="535" spans="1:7" x14ac:dyDescent="0.25">
      <c r="A535" s="5"/>
      <c r="B535" s="5"/>
      <c r="C535" s="70"/>
      <c r="D535" s="12"/>
      <c r="E535" s="12"/>
      <c r="F535" s="43"/>
      <c r="G535" s="40"/>
    </row>
    <row r="536" spans="1:7" x14ac:dyDescent="0.25">
      <c r="A536" s="5"/>
      <c r="B536" s="5"/>
      <c r="C536" s="70"/>
      <c r="D536" s="12"/>
      <c r="E536" s="12"/>
      <c r="F536" s="43"/>
      <c r="G536" s="40"/>
    </row>
    <row r="537" spans="1:7" x14ac:dyDescent="0.25">
      <c r="A537" s="5"/>
      <c r="B537" s="5"/>
      <c r="C537" s="70"/>
      <c r="D537" s="12"/>
      <c r="E537" s="12"/>
      <c r="F537" s="43"/>
      <c r="G537" s="40"/>
    </row>
    <row r="538" spans="1:7" x14ac:dyDescent="0.25">
      <c r="A538" s="5"/>
      <c r="B538" s="5"/>
      <c r="C538" s="70"/>
      <c r="D538" s="12"/>
      <c r="E538" s="12"/>
      <c r="F538" s="43"/>
      <c r="G538" s="40"/>
    </row>
    <row r="539" spans="1:7" x14ac:dyDescent="0.25">
      <c r="A539" s="5"/>
      <c r="B539" s="5"/>
      <c r="C539" s="70"/>
      <c r="D539" s="12"/>
      <c r="E539" s="12"/>
      <c r="F539" s="43"/>
      <c r="G539" s="40"/>
    </row>
    <row r="540" spans="1:7" x14ac:dyDescent="0.25">
      <c r="A540" s="5"/>
      <c r="B540" s="5"/>
      <c r="C540" s="70"/>
      <c r="D540" s="12"/>
      <c r="E540" s="12"/>
      <c r="F540" s="43"/>
      <c r="G540" s="40"/>
    </row>
    <row r="541" spans="1:7" x14ac:dyDescent="0.25">
      <c r="A541" s="5"/>
      <c r="B541" s="5"/>
      <c r="C541" s="70"/>
      <c r="D541" s="12"/>
      <c r="E541" s="12"/>
      <c r="F541" s="43"/>
      <c r="G541" s="40"/>
    </row>
    <row r="542" spans="1:7" x14ac:dyDescent="0.25">
      <c r="A542" s="5"/>
      <c r="B542" s="5"/>
      <c r="C542" s="70"/>
      <c r="D542" s="12"/>
      <c r="E542" s="12"/>
      <c r="F542" s="43"/>
      <c r="G542" s="40"/>
    </row>
    <row r="543" spans="1:7" x14ac:dyDescent="0.25">
      <c r="A543" s="5"/>
      <c r="B543" s="5"/>
      <c r="C543" s="70"/>
      <c r="D543" s="12"/>
      <c r="E543" s="12"/>
      <c r="F543" s="43"/>
      <c r="G543" s="40"/>
    </row>
    <row r="544" spans="1:7" x14ac:dyDescent="0.25">
      <c r="A544" s="5"/>
      <c r="B544" s="5"/>
      <c r="C544" s="70"/>
      <c r="D544" s="12"/>
      <c r="E544" s="12"/>
      <c r="F544" s="43"/>
      <c r="G544" s="40"/>
    </row>
    <row r="545" spans="1:7" x14ac:dyDescent="0.25">
      <c r="A545" s="5"/>
      <c r="B545" s="5"/>
      <c r="C545" s="70"/>
      <c r="D545" s="12"/>
      <c r="E545" s="12"/>
      <c r="F545" s="43"/>
      <c r="G545" s="40"/>
    </row>
    <row r="546" spans="1:7" x14ac:dyDescent="0.25">
      <c r="A546" s="5"/>
      <c r="B546" s="5"/>
      <c r="C546" s="70"/>
      <c r="D546" s="12"/>
      <c r="E546" s="12"/>
      <c r="F546" s="43"/>
      <c r="G546" s="40"/>
    </row>
    <row r="547" spans="1:7" x14ac:dyDescent="0.25">
      <c r="A547" s="5"/>
      <c r="B547" s="5"/>
      <c r="C547" s="70"/>
      <c r="D547" s="12"/>
      <c r="E547" s="12"/>
      <c r="F547" s="43"/>
      <c r="G547" s="40"/>
    </row>
    <row r="548" spans="1:7" x14ac:dyDescent="0.25">
      <c r="A548" s="5"/>
      <c r="B548" s="5"/>
      <c r="C548" s="70"/>
      <c r="D548" s="12"/>
      <c r="E548" s="12"/>
      <c r="F548" s="43"/>
      <c r="G548" s="40"/>
    </row>
    <row r="549" spans="1:7" x14ac:dyDescent="0.25">
      <c r="A549" s="5"/>
      <c r="B549" s="5"/>
      <c r="C549" s="70"/>
      <c r="D549" s="12"/>
      <c r="E549" s="12"/>
      <c r="F549" s="43"/>
      <c r="G549" s="40"/>
    </row>
    <row r="550" spans="1:7" x14ac:dyDescent="0.25">
      <c r="A550" s="5"/>
      <c r="B550" s="5"/>
      <c r="C550" s="70"/>
      <c r="D550" s="12"/>
      <c r="E550" s="12"/>
      <c r="F550" s="43"/>
      <c r="G550" s="40"/>
    </row>
    <row r="551" spans="1:7" x14ac:dyDescent="0.25">
      <c r="A551" s="5"/>
      <c r="B551" s="5"/>
      <c r="C551" s="70"/>
      <c r="D551" s="12"/>
      <c r="E551" s="12"/>
      <c r="F551" s="43"/>
      <c r="G551" s="40"/>
    </row>
    <row r="552" spans="1:7" x14ac:dyDescent="0.25">
      <c r="A552" s="5"/>
      <c r="B552" s="5"/>
      <c r="C552" s="70"/>
      <c r="D552" s="12"/>
      <c r="E552" s="12"/>
      <c r="F552" s="43"/>
      <c r="G552" s="40"/>
    </row>
    <row r="553" spans="1:7" x14ac:dyDescent="0.25">
      <c r="A553" s="5"/>
      <c r="B553" s="5"/>
      <c r="C553" s="70"/>
      <c r="D553" s="12"/>
      <c r="E553" s="12"/>
      <c r="F553" s="43"/>
      <c r="G553" s="40"/>
    </row>
    <row r="554" spans="1:7" x14ac:dyDescent="0.25">
      <c r="A554" s="5"/>
      <c r="B554" s="5"/>
      <c r="C554" s="70"/>
      <c r="D554" s="12"/>
      <c r="E554" s="12"/>
      <c r="F554" s="43"/>
      <c r="G554" s="40"/>
    </row>
    <row r="555" spans="1:7" x14ac:dyDescent="0.25">
      <c r="A555" s="5"/>
      <c r="B555" s="5"/>
      <c r="C555" s="70"/>
      <c r="D555" s="12"/>
      <c r="E555" s="12"/>
      <c r="F555" s="43"/>
      <c r="G555" s="40"/>
    </row>
    <row r="556" spans="1:7" x14ac:dyDescent="0.25">
      <c r="A556" s="5"/>
      <c r="B556" s="5"/>
      <c r="C556" s="70"/>
      <c r="D556" s="12"/>
      <c r="E556" s="12"/>
      <c r="F556" s="43"/>
      <c r="G556" s="40"/>
    </row>
    <row r="557" spans="1:7" x14ac:dyDescent="0.25">
      <c r="A557" s="5"/>
      <c r="B557" s="5"/>
      <c r="C557" s="70"/>
      <c r="D557" s="12"/>
      <c r="E557" s="12"/>
      <c r="F557" s="43"/>
      <c r="G557" s="40"/>
    </row>
    <row r="558" spans="1:7" x14ac:dyDescent="0.25">
      <c r="A558" s="5"/>
      <c r="B558" s="5"/>
      <c r="C558" s="70"/>
      <c r="D558" s="12"/>
      <c r="E558" s="12"/>
      <c r="F558" s="43"/>
      <c r="G558" s="40"/>
    </row>
    <row r="559" spans="1:7" x14ac:dyDescent="0.25">
      <c r="A559" s="5"/>
      <c r="B559" s="5"/>
      <c r="C559" s="70"/>
      <c r="D559" s="12"/>
      <c r="E559" s="12"/>
      <c r="F559" s="43"/>
      <c r="G559" s="40"/>
    </row>
    <row r="560" spans="1:7" x14ac:dyDescent="0.25">
      <c r="A560" s="5"/>
      <c r="B560" s="5"/>
      <c r="C560" s="70"/>
      <c r="D560" s="12"/>
      <c r="E560" s="12"/>
      <c r="F560" s="43"/>
      <c r="G560" s="40"/>
    </row>
    <row r="561" spans="1:7" x14ac:dyDescent="0.25">
      <c r="A561" s="5"/>
      <c r="B561" s="5"/>
      <c r="C561" s="70"/>
      <c r="D561" s="12"/>
      <c r="E561" s="12"/>
      <c r="F561" s="43"/>
      <c r="G561" s="40"/>
    </row>
    <row r="562" spans="1:7" x14ac:dyDescent="0.25">
      <c r="A562" s="5"/>
      <c r="B562" s="5"/>
      <c r="C562" s="70"/>
      <c r="D562" s="12"/>
      <c r="E562" s="12"/>
      <c r="F562" s="43"/>
      <c r="G562" s="40"/>
    </row>
    <row r="563" spans="1:7" x14ac:dyDescent="0.25">
      <c r="A563" s="5"/>
      <c r="B563" s="5"/>
      <c r="C563" s="70"/>
      <c r="D563" s="12"/>
      <c r="E563" s="12"/>
      <c r="F563" s="43"/>
      <c r="G563" s="40"/>
    </row>
    <row r="564" spans="1:7" x14ac:dyDescent="0.25">
      <c r="A564" s="5"/>
      <c r="B564" s="5"/>
      <c r="C564" s="70"/>
      <c r="D564" s="12"/>
      <c r="E564" s="12"/>
      <c r="F564" s="43"/>
      <c r="G564" s="40"/>
    </row>
    <row r="565" spans="1:7" x14ac:dyDescent="0.25">
      <c r="A565" s="5"/>
      <c r="B565" s="5"/>
      <c r="C565" s="70"/>
      <c r="D565" s="12"/>
      <c r="E565" s="12"/>
      <c r="F565" s="43"/>
      <c r="G565" s="40"/>
    </row>
    <row r="566" spans="1:7" x14ac:dyDescent="0.25">
      <c r="A566" s="5"/>
      <c r="B566" s="5"/>
      <c r="C566" s="70"/>
      <c r="D566" s="12"/>
      <c r="E566" s="12"/>
      <c r="F566" s="43"/>
      <c r="G566" s="40"/>
    </row>
    <row r="567" spans="1:7" x14ac:dyDescent="0.25">
      <c r="A567" s="5"/>
      <c r="B567" s="5"/>
      <c r="C567" s="70"/>
      <c r="D567" s="12"/>
      <c r="E567" s="12"/>
      <c r="F567" s="43"/>
      <c r="G567" s="40"/>
    </row>
    <row r="568" spans="1:7" x14ac:dyDescent="0.25">
      <c r="A568" s="5"/>
      <c r="B568" s="5"/>
      <c r="C568" s="70"/>
      <c r="D568" s="12"/>
      <c r="E568" s="12"/>
      <c r="F568" s="43"/>
      <c r="G568" s="40"/>
    </row>
    <row r="569" spans="1:7" x14ac:dyDescent="0.25">
      <c r="A569" s="5"/>
      <c r="B569" s="5"/>
      <c r="C569" s="70"/>
      <c r="D569" s="12"/>
      <c r="E569" s="12"/>
      <c r="F569" s="43"/>
      <c r="G569" s="40"/>
    </row>
    <row r="570" spans="1:7" x14ac:dyDescent="0.25">
      <c r="A570" s="5"/>
      <c r="B570" s="5"/>
      <c r="C570" s="70"/>
      <c r="D570" s="12"/>
      <c r="E570" s="12"/>
      <c r="F570" s="43"/>
      <c r="G570" s="40"/>
    </row>
    <row r="571" spans="1:7" x14ac:dyDescent="0.25">
      <c r="A571" s="5"/>
      <c r="B571" s="5"/>
      <c r="C571" s="70"/>
      <c r="D571" s="12"/>
      <c r="E571" s="12"/>
      <c r="F571" s="43"/>
      <c r="G571" s="40"/>
    </row>
    <row r="572" spans="1:7" x14ac:dyDescent="0.25">
      <c r="A572" s="5"/>
      <c r="B572" s="5"/>
      <c r="C572" s="70"/>
      <c r="D572" s="12"/>
      <c r="E572" s="12"/>
      <c r="F572" s="43"/>
      <c r="G572" s="40"/>
    </row>
    <row r="573" spans="1:7" x14ac:dyDescent="0.25">
      <c r="A573" s="5"/>
      <c r="B573" s="5"/>
      <c r="C573" s="70"/>
      <c r="D573" s="12"/>
      <c r="E573" s="12"/>
      <c r="F573" s="43"/>
      <c r="G573" s="40"/>
    </row>
    <row r="574" spans="1:7" x14ac:dyDescent="0.25">
      <c r="A574" s="5"/>
      <c r="B574" s="5"/>
      <c r="C574" s="70"/>
      <c r="D574" s="12"/>
      <c r="E574" s="12"/>
      <c r="F574" s="43"/>
      <c r="G574" s="40"/>
    </row>
    <row r="575" spans="1:7" x14ac:dyDescent="0.25">
      <c r="A575" s="5"/>
      <c r="B575" s="5"/>
      <c r="C575" s="70"/>
      <c r="D575" s="12"/>
      <c r="E575" s="12"/>
      <c r="F575" s="43"/>
      <c r="G575" s="40"/>
    </row>
    <row r="576" spans="1:7" x14ac:dyDescent="0.25">
      <c r="A576" s="5"/>
      <c r="B576" s="5"/>
      <c r="C576" s="70"/>
      <c r="D576" s="12"/>
      <c r="E576" s="12"/>
      <c r="F576" s="43"/>
      <c r="G576" s="40"/>
    </row>
    <row r="577" spans="1:7" x14ac:dyDescent="0.25">
      <c r="A577" s="5"/>
      <c r="B577" s="5"/>
      <c r="C577" s="70"/>
      <c r="D577" s="12"/>
      <c r="E577" s="12"/>
      <c r="F577" s="43"/>
      <c r="G577" s="40"/>
    </row>
    <row r="578" spans="1:7" x14ac:dyDescent="0.25">
      <c r="A578" s="5"/>
      <c r="B578" s="5"/>
      <c r="C578" s="70"/>
      <c r="D578" s="12"/>
      <c r="E578" s="12"/>
      <c r="F578" s="43"/>
      <c r="G578" s="40"/>
    </row>
    <row r="579" spans="1:7" x14ac:dyDescent="0.25">
      <c r="A579" s="5"/>
      <c r="B579" s="5"/>
      <c r="C579" s="70"/>
      <c r="D579" s="12"/>
      <c r="E579" s="12"/>
      <c r="F579" s="43"/>
      <c r="G579" s="40"/>
    </row>
    <row r="580" spans="1:7" x14ac:dyDescent="0.25">
      <c r="A580" s="5"/>
      <c r="B580" s="5"/>
      <c r="C580" s="70"/>
      <c r="D580" s="12"/>
      <c r="E580" s="12"/>
      <c r="F580" s="43"/>
      <c r="G580" s="40"/>
    </row>
    <row r="581" spans="1:7" x14ac:dyDescent="0.25">
      <c r="A581" s="5"/>
      <c r="B581" s="5"/>
      <c r="C581" s="70"/>
      <c r="D581" s="12"/>
      <c r="E581" s="12"/>
      <c r="F581" s="43"/>
      <c r="G581" s="40"/>
    </row>
    <row r="582" spans="1:7" x14ac:dyDescent="0.25">
      <c r="A582" s="5"/>
      <c r="B582" s="5"/>
      <c r="C582" s="70"/>
      <c r="D582" s="12"/>
      <c r="E582" s="12"/>
      <c r="F582" s="43"/>
      <c r="G582" s="40"/>
    </row>
    <row r="583" spans="1:7" x14ac:dyDescent="0.25">
      <c r="A583" s="5"/>
      <c r="B583" s="5"/>
      <c r="C583" s="70"/>
      <c r="D583" s="12"/>
      <c r="E583" s="12"/>
      <c r="F583" s="43"/>
      <c r="G583" s="40"/>
    </row>
    <row r="584" spans="1:7" x14ac:dyDescent="0.25">
      <c r="A584" s="5"/>
      <c r="B584" s="5"/>
      <c r="C584" s="70"/>
      <c r="D584" s="12"/>
      <c r="E584" s="12"/>
      <c r="F584" s="43"/>
      <c r="G584" s="40"/>
    </row>
    <row r="585" spans="1:7" x14ac:dyDescent="0.25">
      <c r="A585" s="5"/>
      <c r="B585" s="5"/>
      <c r="C585" s="70"/>
      <c r="D585" s="12"/>
      <c r="E585" s="12"/>
      <c r="F585" s="43"/>
      <c r="G585" s="40"/>
    </row>
    <row r="586" spans="1:7" x14ac:dyDescent="0.25">
      <c r="A586" s="5"/>
      <c r="B586" s="5"/>
      <c r="C586" s="70"/>
      <c r="D586" s="12"/>
      <c r="E586" s="12"/>
      <c r="F586" s="43"/>
      <c r="G586" s="40"/>
    </row>
    <row r="587" spans="1:7" x14ac:dyDescent="0.25">
      <c r="A587" s="5"/>
      <c r="B587" s="5"/>
      <c r="C587" s="70"/>
      <c r="D587" s="12"/>
      <c r="E587" s="12"/>
      <c r="F587" s="43"/>
      <c r="G587" s="40"/>
    </row>
    <row r="588" spans="1:7" x14ac:dyDescent="0.25">
      <c r="A588" s="5"/>
      <c r="B588" s="5"/>
      <c r="C588" s="70"/>
      <c r="D588" s="12"/>
      <c r="E588" s="12"/>
      <c r="F588" s="43"/>
      <c r="G588" s="40"/>
    </row>
    <row r="589" spans="1:7" x14ac:dyDescent="0.25">
      <c r="A589" s="5"/>
      <c r="B589" s="5"/>
      <c r="C589" s="70"/>
      <c r="D589" s="12"/>
      <c r="E589" s="12"/>
      <c r="F589" s="43"/>
      <c r="G589" s="40"/>
    </row>
    <row r="590" spans="1:7" x14ac:dyDescent="0.25">
      <c r="A590" s="5"/>
      <c r="B590" s="5"/>
      <c r="C590" s="70"/>
      <c r="D590" s="12"/>
      <c r="E590" s="12"/>
      <c r="F590" s="43"/>
      <c r="G590" s="40"/>
    </row>
    <row r="591" spans="1:7" x14ac:dyDescent="0.25">
      <c r="A591" s="5"/>
      <c r="B591" s="5"/>
      <c r="C591" s="70"/>
      <c r="D591" s="12"/>
      <c r="E591" s="12"/>
      <c r="F591" s="43"/>
      <c r="G591" s="40"/>
    </row>
    <row r="592" spans="1:7" x14ac:dyDescent="0.25">
      <c r="A592" s="5"/>
      <c r="B592" s="5"/>
      <c r="C592" s="70"/>
      <c r="D592" s="12"/>
      <c r="E592" s="12"/>
      <c r="F592" s="43"/>
      <c r="G592" s="40"/>
    </row>
    <row r="593" spans="1:7" x14ac:dyDescent="0.25">
      <c r="A593" s="5"/>
      <c r="B593" s="5"/>
      <c r="C593" s="70"/>
      <c r="D593" s="12"/>
      <c r="E593" s="12"/>
      <c r="F593" s="43"/>
      <c r="G593" s="40"/>
    </row>
    <row r="594" spans="1:7" x14ac:dyDescent="0.25">
      <c r="A594" s="5"/>
      <c r="B594" s="5"/>
      <c r="C594" s="70"/>
      <c r="D594" s="12"/>
      <c r="E594" s="12"/>
      <c r="F594" s="43"/>
      <c r="G594" s="40"/>
    </row>
    <row r="595" spans="1:7" x14ac:dyDescent="0.25">
      <c r="A595" s="5"/>
      <c r="B595" s="5"/>
      <c r="C595" s="70"/>
      <c r="D595" s="12"/>
      <c r="E595" s="12"/>
      <c r="F595" s="43"/>
      <c r="G595" s="40"/>
    </row>
    <row r="596" spans="1:7" x14ac:dyDescent="0.25">
      <c r="A596" s="5"/>
      <c r="B596" s="5"/>
      <c r="C596" s="70"/>
      <c r="D596" s="12"/>
      <c r="E596" s="12"/>
      <c r="F596" s="43"/>
      <c r="G596" s="40"/>
    </row>
    <row r="597" spans="1:7" x14ac:dyDescent="0.25">
      <c r="A597" s="5"/>
      <c r="B597" s="5"/>
      <c r="C597" s="70"/>
      <c r="D597" s="12"/>
      <c r="E597" s="12"/>
      <c r="F597" s="43"/>
      <c r="G597" s="40"/>
    </row>
    <row r="598" spans="1:7" x14ac:dyDescent="0.25">
      <c r="A598" s="5"/>
      <c r="B598" s="5"/>
      <c r="C598" s="70"/>
      <c r="D598" s="12"/>
      <c r="E598" s="12"/>
      <c r="F598" s="43"/>
      <c r="G598" s="40"/>
    </row>
    <row r="599" spans="1:7" x14ac:dyDescent="0.25">
      <c r="A599" s="5"/>
      <c r="B599" s="5"/>
      <c r="C599" s="70"/>
      <c r="D599" s="12"/>
      <c r="E599" s="12"/>
      <c r="F599" s="43"/>
      <c r="G599" s="40"/>
    </row>
    <row r="600" spans="1:7" x14ac:dyDescent="0.25">
      <c r="A600" s="5"/>
      <c r="B600" s="5"/>
      <c r="C600" s="70"/>
      <c r="D600" s="12"/>
      <c r="E600" s="12"/>
      <c r="F600" s="43"/>
      <c r="G600" s="40"/>
    </row>
    <row r="601" spans="1:7" x14ac:dyDescent="0.25">
      <c r="A601" s="5"/>
      <c r="B601" s="5"/>
      <c r="C601" s="70"/>
      <c r="D601" s="12"/>
      <c r="E601" s="12"/>
      <c r="F601" s="43"/>
      <c r="G601" s="40"/>
    </row>
    <row r="602" spans="1:7" x14ac:dyDescent="0.25">
      <c r="A602" s="5"/>
      <c r="B602" s="5"/>
      <c r="C602" s="70"/>
      <c r="D602" s="12"/>
      <c r="E602" s="12"/>
      <c r="F602" s="43"/>
      <c r="G602" s="40"/>
    </row>
    <row r="603" spans="1:7" x14ac:dyDescent="0.25">
      <c r="A603" s="5"/>
      <c r="B603" s="5"/>
      <c r="C603" s="70"/>
      <c r="D603" s="12"/>
      <c r="E603" s="12"/>
      <c r="F603" s="43"/>
      <c r="G603" s="40"/>
    </row>
    <row r="604" spans="1:7" x14ac:dyDescent="0.25">
      <c r="A604" s="5"/>
      <c r="B604" s="5"/>
      <c r="C604" s="70"/>
      <c r="D604" s="12"/>
      <c r="E604" s="12"/>
      <c r="F604" s="43"/>
      <c r="G604" s="40"/>
    </row>
    <row r="605" spans="1:7" x14ac:dyDescent="0.25">
      <c r="A605" s="5"/>
      <c r="B605" s="5"/>
      <c r="C605" s="70"/>
      <c r="D605" s="12"/>
      <c r="E605" s="12"/>
      <c r="F605" s="43"/>
      <c r="G605" s="40"/>
    </row>
    <row r="606" spans="1:7" x14ac:dyDescent="0.25">
      <c r="A606" s="5"/>
      <c r="B606" s="5"/>
      <c r="C606" s="70"/>
      <c r="D606" s="12"/>
      <c r="E606" s="12"/>
      <c r="F606" s="43"/>
      <c r="G606" s="40"/>
    </row>
    <row r="607" spans="1:7" x14ac:dyDescent="0.25">
      <c r="A607" s="5"/>
      <c r="B607" s="5"/>
      <c r="C607" s="70"/>
      <c r="D607" s="12"/>
      <c r="E607" s="12"/>
      <c r="F607" s="43"/>
      <c r="G607" s="40"/>
    </row>
    <row r="608" spans="1:7" x14ac:dyDescent="0.25">
      <c r="A608" s="5"/>
      <c r="B608" s="5"/>
      <c r="C608" s="70"/>
      <c r="D608" s="12"/>
      <c r="E608" s="12"/>
      <c r="F608" s="43"/>
      <c r="G608" s="40"/>
    </row>
    <row r="609" spans="1:7" x14ac:dyDescent="0.25">
      <c r="A609" s="5"/>
      <c r="B609" s="5"/>
      <c r="C609" s="70"/>
      <c r="D609" s="12"/>
      <c r="E609" s="12"/>
      <c r="F609" s="43"/>
      <c r="G609" s="40"/>
    </row>
    <row r="610" spans="1:7" x14ac:dyDescent="0.25">
      <c r="A610" s="5"/>
      <c r="B610" s="5"/>
      <c r="C610" s="70"/>
      <c r="D610" s="12"/>
      <c r="E610" s="12"/>
      <c r="F610" s="43"/>
      <c r="G610" s="40"/>
    </row>
    <row r="611" spans="1:7" x14ac:dyDescent="0.25">
      <c r="A611" s="5"/>
      <c r="B611" s="5"/>
      <c r="C611" s="70"/>
      <c r="D611" s="12"/>
      <c r="E611" s="12"/>
      <c r="F611" s="43"/>
      <c r="G611" s="40"/>
    </row>
    <row r="612" spans="1:7" x14ac:dyDescent="0.25">
      <c r="A612" s="5"/>
      <c r="B612" s="5"/>
      <c r="C612" s="70"/>
      <c r="D612" s="12"/>
      <c r="E612" s="12"/>
      <c r="F612" s="43"/>
      <c r="G612" s="40"/>
    </row>
    <row r="613" spans="1:7" x14ac:dyDescent="0.25">
      <c r="A613" s="5"/>
      <c r="B613" s="5"/>
      <c r="C613" s="70"/>
      <c r="D613" s="12"/>
      <c r="E613" s="12"/>
      <c r="F613" s="43"/>
      <c r="G613" s="40"/>
    </row>
    <row r="614" spans="1:7" x14ac:dyDescent="0.25">
      <c r="A614" s="5"/>
      <c r="B614" s="5"/>
      <c r="C614" s="70"/>
      <c r="D614" s="12"/>
      <c r="E614" s="12"/>
      <c r="F614" s="43"/>
      <c r="G614" s="40"/>
    </row>
    <row r="615" spans="1:7" x14ac:dyDescent="0.25">
      <c r="A615" s="5"/>
      <c r="B615" s="5"/>
      <c r="C615" s="70"/>
      <c r="D615" s="12"/>
      <c r="E615" s="12"/>
      <c r="F615" s="43"/>
      <c r="G615" s="40"/>
    </row>
    <row r="616" spans="1:7" x14ac:dyDescent="0.25">
      <c r="A616" s="5"/>
      <c r="B616" s="5"/>
      <c r="C616" s="70"/>
      <c r="D616" s="12"/>
      <c r="E616" s="12"/>
      <c r="F616" s="43"/>
      <c r="G616" s="40"/>
    </row>
    <row r="617" spans="1:7" x14ac:dyDescent="0.25">
      <c r="A617" s="5"/>
      <c r="B617" s="5"/>
      <c r="C617" s="70"/>
      <c r="D617" s="12"/>
      <c r="E617" s="12"/>
      <c r="F617" s="43"/>
      <c r="G617" s="40"/>
    </row>
    <row r="618" spans="1:7" x14ac:dyDescent="0.25">
      <c r="A618" s="5"/>
      <c r="B618" s="5"/>
      <c r="C618" s="70"/>
      <c r="D618" s="12"/>
      <c r="E618" s="12"/>
      <c r="F618" s="43"/>
      <c r="G618" s="40"/>
    </row>
    <row r="619" spans="1:7" x14ac:dyDescent="0.25">
      <c r="A619" s="5"/>
      <c r="B619" s="5"/>
      <c r="C619" s="70"/>
      <c r="D619" s="12"/>
      <c r="E619" s="12"/>
      <c r="F619" s="43"/>
      <c r="G619" s="40"/>
    </row>
    <row r="620" spans="1:7" x14ac:dyDescent="0.25">
      <c r="A620" s="5"/>
      <c r="B620" s="5"/>
      <c r="C620" s="70"/>
      <c r="D620" s="12"/>
      <c r="E620" s="12"/>
      <c r="F620" s="43"/>
      <c r="G620" s="40"/>
    </row>
    <row r="621" spans="1:7" x14ac:dyDescent="0.25">
      <c r="A621" s="5"/>
      <c r="B621" s="5"/>
      <c r="C621" s="70"/>
      <c r="D621" s="12"/>
      <c r="E621" s="12"/>
      <c r="F621" s="43"/>
      <c r="G621" s="40"/>
    </row>
    <row r="622" spans="1:7" x14ac:dyDescent="0.25">
      <c r="A622" s="5"/>
      <c r="B622" s="5"/>
      <c r="C622" s="70"/>
      <c r="D622" s="12"/>
      <c r="E622" s="12"/>
      <c r="F622" s="43"/>
      <c r="G622" s="40"/>
    </row>
    <row r="623" spans="1:7" x14ac:dyDescent="0.25">
      <c r="A623" s="5"/>
      <c r="B623" s="5"/>
      <c r="C623" s="70"/>
      <c r="D623" s="12"/>
      <c r="E623" s="12"/>
      <c r="F623" s="43"/>
      <c r="G623" s="40"/>
    </row>
    <row r="624" spans="1:7" x14ac:dyDescent="0.25">
      <c r="A624" s="5"/>
      <c r="B624" s="5"/>
      <c r="C624" s="70"/>
      <c r="D624" s="12"/>
      <c r="E624" s="12"/>
      <c r="F624" s="43"/>
      <c r="G624" s="40"/>
    </row>
    <row r="625" spans="1:7" x14ac:dyDescent="0.25">
      <c r="A625" s="5"/>
      <c r="B625" s="5"/>
      <c r="C625" s="70"/>
      <c r="D625" s="12"/>
      <c r="E625" s="12"/>
      <c r="F625" s="43"/>
      <c r="G625" s="40"/>
    </row>
    <row r="626" spans="1:7" x14ac:dyDescent="0.25">
      <c r="A626" s="5"/>
      <c r="B626" s="5"/>
      <c r="C626" s="70"/>
      <c r="D626" s="12"/>
      <c r="E626" s="12"/>
      <c r="F626" s="43"/>
      <c r="G626" s="40"/>
    </row>
    <row r="627" spans="1:7" x14ac:dyDescent="0.25">
      <c r="A627" s="5"/>
      <c r="B627" s="5"/>
      <c r="C627" s="70"/>
      <c r="D627" s="12"/>
      <c r="E627" s="12"/>
      <c r="F627" s="43"/>
      <c r="G627" s="40"/>
    </row>
    <row r="628" spans="1:7" x14ac:dyDescent="0.25">
      <c r="A628" s="5"/>
      <c r="B628" s="5"/>
      <c r="C628" s="70"/>
      <c r="D628" s="12"/>
      <c r="E628" s="12"/>
      <c r="F628" s="43"/>
      <c r="G628" s="40"/>
    </row>
    <row r="629" spans="1:7" x14ac:dyDescent="0.25">
      <c r="A629" s="5"/>
      <c r="B629" s="5"/>
      <c r="C629" s="70"/>
      <c r="D629" s="12"/>
      <c r="E629" s="12"/>
      <c r="F629" s="43"/>
      <c r="G629" s="40"/>
    </row>
    <row r="630" spans="1:7" x14ac:dyDescent="0.25">
      <c r="A630" s="5"/>
      <c r="B630" s="5"/>
      <c r="C630" s="70"/>
      <c r="D630" s="12"/>
      <c r="E630" s="12"/>
      <c r="F630" s="43"/>
      <c r="G630" s="40"/>
    </row>
    <row r="631" spans="1:7" x14ac:dyDescent="0.25">
      <c r="A631" s="5"/>
      <c r="B631" s="5"/>
      <c r="C631" s="70"/>
      <c r="D631" s="12"/>
      <c r="E631" s="12"/>
      <c r="F631" s="43"/>
      <c r="G631" s="40"/>
    </row>
    <row r="632" spans="1:7" x14ac:dyDescent="0.25">
      <c r="A632" s="5"/>
      <c r="B632" s="5"/>
      <c r="C632" s="70"/>
      <c r="D632" s="12"/>
      <c r="E632" s="12"/>
      <c r="F632" s="43"/>
      <c r="G632" s="40"/>
    </row>
    <row r="633" spans="1:7" x14ac:dyDescent="0.25">
      <c r="A633" s="5"/>
      <c r="B633" s="5"/>
      <c r="C633" s="70"/>
      <c r="D633" s="12"/>
      <c r="E633" s="12"/>
      <c r="F633" s="43"/>
      <c r="G633" s="40"/>
    </row>
    <row r="634" spans="1:7" x14ac:dyDescent="0.25">
      <c r="A634" s="5"/>
      <c r="B634" s="5"/>
      <c r="C634" s="70"/>
      <c r="D634" s="12"/>
      <c r="E634" s="12"/>
      <c r="F634" s="43"/>
      <c r="G634" s="40"/>
    </row>
    <row r="635" spans="1:7" x14ac:dyDescent="0.25">
      <c r="A635" s="5"/>
      <c r="B635" s="5"/>
      <c r="C635" s="70"/>
      <c r="D635" s="12"/>
      <c r="E635" s="12"/>
      <c r="F635" s="43"/>
      <c r="G635" s="40"/>
    </row>
    <row r="636" spans="1:7" x14ac:dyDescent="0.25">
      <c r="A636" s="5"/>
      <c r="B636" s="5"/>
      <c r="C636" s="70"/>
      <c r="D636" s="12"/>
      <c r="E636" s="12"/>
      <c r="F636" s="43"/>
      <c r="G636" s="40"/>
    </row>
    <row r="637" spans="1:7" x14ac:dyDescent="0.25">
      <c r="A637" s="5"/>
      <c r="B637" s="5"/>
      <c r="C637" s="70"/>
      <c r="D637" s="12"/>
      <c r="E637" s="12"/>
      <c r="F637" s="43"/>
      <c r="G637" s="40"/>
    </row>
    <row r="638" spans="1:7" x14ac:dyDescent="0.25">
      <c r="A638" s="5"/>
      <c r="B638" s="5"/>
      <c r="C638" s="70"/>
      <c r="D638" s="12"/>
      <c r="E638" s="12"/>
      <c r="F638" s="43"/>
      <c r="G638" s="40"/>
    </row>
    <row r="639" spans="1:7" x14ac:dyDescent="0.25">
      <c r="A639" s="5"/>
      <c r="B639" s="5"/>
      <c r="C639" s="70"/>
      <c r="D639" s="12"/>
      <c r="E639" s="12"/>
      <c r="F639" s="43"/>
      <c r="G639" s="40"/>
    </row>
    <row r="640" spans="1:7" x14ac:dyDescent="0.25">
      <c r="A640" s="5"/>
      <c r="B640" s="5"/>
      <c r="C640" s="70"/>
      <c r="D640" s="12"/>
      <c r="E640" s="12"/>
      <c r="F640" s="43"/>
      <c r="G640" s="40"/>
    </row>
    <row r="641" spans="1:7" x14ac:dyDescent="0.25">
      <c r="A641" s="5"/>
      <c r="B641" s="5"/>
      <c r="C641" s="70"/>
      <c r="D641" s="12"/>
      <c r="E641" s="12"/>
      <c r="F641" s="43"/>
      <c r="G641" s="40"/>
    </row>
    <row r="642" spans="1:7" x14ac:dyDescent="0.25">
      <c r="A642" s="5"/>
      <c r="B642" s="5"/>
      <c r="C642" s="70"/>
      <c r="D642" s="12"/>
      <c r="E642" s="12"/>
      <c r="F642" s="43"/>
      <c r="G642" s="40"/>
    </row>
    <row r="643" spans="1:7" x14ac:dyDescent="0.25">
      <c r="A643" s="5"/>
      <c r="B643" s="5"/>
      <c r="C643" s="70"/>
      <c r="D643" s="12"/>
      <c r="E643" s="12"/>
      <c r="F643" s="43"/>
      <c r="G643" s="40"/>
    </row>
    <row r="644" spans="1:7" x14ac:dyDescent="0.25">
      <c r="A644" s="5"/>
      <c r="B644" s="5"/>
      <c r="C644" s="70"/>
      <c r="D644" s="12"/>
      <c r="E644" s="12"/>
      <c r="F644" s="43"/>
      <c r="G644" s="40"/>
    </row>
    <row r="645" spans="1:7" x14ac:dyDescent="0.25">
      <c r="A645" s="5"/>
      <c r="B645" s="5"/>
      <c r="C645" s="70"/>
      <c r="D645" s="12"/>
      <c r="E645" s="12"/>
      <c r="F645" s="43"/>
      <c r="G645" s="40"/>
    </row>
    <row r="646" spans="1:7" x14ac:dyDescent="0.25">
      <c r="A646" s="5"/>
      <c r="B646" s="5"/>
      <c r="C646" s="70"/>
      <c r="D646" s="12"/>
      <c r="E646" s="12"/>
      <c r="F646" s="43"/>
      <c r="G646" s="40"/>
    </row>
    <row r="647" spans="1:7" x14ac:dyDescent="0.25">
      <c r="A647" s="5"/>
      <c r="B647" s="5"/>
      <c r="C647" s="70"/>
      <c r="D647" s="12"/>
      <c r="E647" s="12"/>
      <c r="F647" s="43"/>
      <c r="G647" s="40"/>
    </row>
    <row r="648" spans="1:7" x14ac:dyDescent="0.25">
      <c r="A648" s="5"/>
      <c r="B648" s="5"/>
      <c r="C648" s="70"/>
      <c r="D648" s="12"/>
      <c r="E648" s="12"/>
      <c r="F648" s="43"/>
      <c r="G648" s="40"/>
    </row>
    <row r="649" spans="1:7" x14ac:dyDescent="0.25">
      <c r="A649" s="5"/>
      <c r="B649" s="5"/>
      <c r="C649" s="70"/>
      <c r="D649" s="12"/>
      <c r="E649" s="12"/>
      <c r="F649" s="43"/>
      <c r="G649" s="40"/>
    </row>
    <row r="650" spans="1:7" x14ac:dyDescent="0.25">
      <c r="A650" s="5"/>
      <c r="B650" s="5"/>
      <c r="C650" s="70"/>
      <c r="D650" s="12"/>
      <c r="E650" s="12"/>
      <c r="F650" s="43"/>
      <c r="G650" s="40"/>
    </row>
    <row r="651" spans="1:7" x14ac:dyDescent="0.25">
      <c r="A651" s="5"/>
      <c r="B651" s="5"/>
      <c r="C651" s="70"/>
      <c r="D651" s="12"/>
      <c r="E651" s="12"/>
      <c r="F651" s="43"/>
      <c r="G651" s="40"/>
    </row>
    <row r="652" spans="1:7" x14ac:dyDescent="0.25">
      <c r="A652" s="5"/>
      <c r="B652" s="5"/>
      <c r="C652" s="70"/>
      <c r="D652" s="12"/>
      <c r="E652" s="12"/>
      <c r="F652" s="43"/>
      <c r="G652" s="40"/>
    </row>
    <row r="653" spans="1:7" x14ac:dyDescent="0.25">
      <c r="A653" s="5"/>
      <c r="B653" s="5"/>
      <c r="C653" s="70"/>
      <c r="D653" s="12"/>
      <c r="E653" s="12"/>
      <c r="F653" s="43"/>
      <c r="G653" s="40"/>
    </row>
    <row r="654" spans="1:7" x14ac:dyDescent="0.25">
      <c r="A654" s="5"/>
      <c r="B654" s="5"/>
      <c r="C654" s="70"/>
      <c r="D654" s="12"/>
      <c r="E654" s="12"/>
      <c r="F654" s="43"/>
      <c r="G654" s="40"/>
    </row>
    <row r="655" spans="1:7" x14ac:dyDescent="0.25">
      <c r="A655" s="5"/>
      <c r="B655" s="5"/>
      <c r="C655" s="70"/>
      <c r="D655" s="12"/>
      <c r="E655" s="12"/>
      <c r="F655" s="43"/>
      <c r="G655" s="40"/>
    </row>
    <row r="656" spans="1:7" x14ac:dyDescent="0.25">
      <c r="A656" s="5"/>
      <c r="B656" s="5"/>
      <c r="C656" s="70"/>
      <c r="D656" s="12"/>
      <c r="E656" s="12"/>
      <c r="F656" s="43"/>
      <c r="G656" s="40"/>
    </row>
    <row r="657" spans="1:7" x14ac:dyDescent="0.25">
      <c r="A657" s="5"/>
      <c r="B657" s="5"/>
      <c r="C657" s="70"/>
      <c r="D657" s="12"/>
      <c r="E657" s="12"/>
      <c r="F657" s="43"/>
      <c r="G657" s="40"/>
    </row>
    <row r="658" spans="1:7" x14ac:dyDescent="0.25">
      <c r="A658" s="5"/>
      <c r="B658" s="5"/>
      <c r="C658" s="70"/>
      <c r="D658" s="12"/>
      <c r="E658" s="12"/>
      <c r="F658" s="43"/>
      <c r="G658" s="40"/>
    </row>
    <row r="659" spans="1:7" x14ac:dyDescent="0.25">
      <c r="A659" s="5"/>
      <c r="B659" s="5"/>
      <c r="C659" s="70"/>
      <c r="D659" s="12"/>
      <c r="E659" s="12"/>
      <c r="F659" s="43"/>
      <c r="G659" s="40"/>
    </row>
    <row r="660" spans="1:7" x14ac:dyDescent="0.25">
      <c r="A660" s="5"/>
      <c r="B660" s="5"/>
      <c r="C660" s="70"/>
      <c r="D660" s="12"/>
      <c r="E660" s="12"/>
      <c r="F660" s="43"/>
      <c r="G660" s="40"/>
    </row>
    <row r="661" spans="1:7" x14ac:dyDescent="0.25">
      <c r="A661" s="5"/>
      <c r="B661" s="5"/>
      <c r="C661" s="70"/>
      <c r="D661" s="12"/>
      <c r="E661" s="12"/>
      <c r="F661" s="43"/>
      <c r="G661" s="40"/>
    </row>
    <row r="662" spans="1:7" x14ac:dyDescent="0.25">
      <c r="A662" s="5"/>
      <c r="B662" s="5"/>
      <c r="C662" s="70"/>
      <c r="D662" s="12"/>
      <c r="E662" s="12"/>
      <c r="F662" s="43"/>
      <c r="G662" s="40"/>
    </row>
    <row r="663" spans="1:7" x14ac:dyDescent="0.25">
      <c r="A663" s="5"/>
      <c r="B663" s="5"/>
      <c r="C663" s="70"/>
      <c r="D663" s="12"/>
      <c r="E663" s="12"/>
      <c r="F663" s="43"/>
      <c r="G663" s="40"/>
    </row>
    <row r="664" spans="1:7" x14ac:dyDescent="0.25">
      <c r="A664" s="5"/>
      <c r="B664" s="5"/>
      <c r="C664" s="70"/>
      <c r="D664" s="12"/>
      <c r="E664" s="12"/>
      <c r="F664" s="43"/>
      <c r="G664" s="40"/>
    </row>
    <row r="665" spans="1:7" x14ac:dyDescent="0.25">
      <c r="A665" s="5"/>
      <c r="B665" s="5"/>
      <c r="C665" s="70"/>
      <c r="D665" s="12"/>
      <c r="E665" s="12"/>
      <c r="F665" s="43"/>
      <c r="G665" s="40"/>
    </row>
    <row r="666" spans="1:7" x14ac:dyDescent="0.25">
      <c r="A666" s="5"/>
      <c r="B666" s="5"/>
      <c r="C666" s="70"/>
      <c r="D666" s="12"/>
      <c r="E666" s="12"/>
      <c r="F666" s="43"/>
      <c r="G666" s="40"/>
    </row>
    <row r="667" spans="1:7" x14ac:dyDescent="0.25">
      <c r="A667" s="5"/>
      <c r="B667" s="5"/>
      <c r="C667" s="70"/>
      <c r="D667" s="12"/>
      <c r="E667" s="12"/>
      <c r="F667" s="43"/>
      <c r="G667" s="40"/>
    </row>
    <row r="668" spans="1:7" x14ac:dyDescent="0.25">
      <c r="A668" s="5"/>
      <c r="B668" s="5"/>
      <c r="C668" s="70"/>
      <c r="D668" s="12"/>
      <c r="E668" s="12"/>
      <c r="F668" s="43"/>
      <c r="G668" s="40"/>
    </row>
    <row r="669" spans="1:7" x14ac:dyDescent="0.25">
      <c r="A669" s="5"/>
      <c r="B669" s="5"/>
      <c r="C669" s="70"/>
      <c r="D669" s="12"/>
      <c r="E669" s="12"/>
      <c r="F669" s="43"/>
      <c r="G669" s="40"/>
    </row>
    <row r="670" spans="1:7" x14ac:dyDescent="0.25">
      <c r="A670" s="5"/>
      <c r="B670" s="5"/>
      <c r="C670" s="70"/>
      <c r="D670" s="12"/>
      <c r="E670" s="12"/>
      <c r="F670" s="43"/>
      <c r="G670" s="40"/>
    </row>
    <row r="671" spans="1:7" x14ac:dyDescent="0.25">
      <c r="A671" s="5"/>
      <c r="B671" s="5"/>
      <c r="C671" s="70"/>
      <c r="D671" s="12"/>
      <c r="E671" s="12"/>
      <c r="F671" s="43"/>
      <c r="G671" s="40"/>
    </row>
    <row r="672" spans="1:7" x14ac:dyDescent="0.25">
      <c r="A672" s="5"/>
      <c r="B672" s="5"/>
      <c r="C672" s="70"/>
      <c r="D672" s="12"/>
      <c r="E672" s="12"/>
      <c r="F672" s="43"/>
      <c r="G672" s="40"/>
    </row>
    <row r="673" spans="1:7" x14ac:dyDescent="0.25">
      <c r="A673" s="5"/>
      <c r="B673" s="5"/>
      <c r="C673" s="70"/>
      <c r="D673" s="12"/>
      <c r="E673" s="12"/>
      <c r="F673" s="43"/>
      <c r="G673" s="40"/>
    </row>
    <row r="674" spans="1:7" x14ac:dyDescent="0.25">
      <c r="A674" s="5"/>
      <c r="B674" s="5"/>
      <c r="C674" s="70"/>
      <c r="D674" s="12"/>
      <c r="E674" s="12"/>
      <c r="F674" s="43"/>
      <c r="G674" s="40"/>
    </row>
    <row r="675" spans="1:7" x14ac:dyDescent="0.25">
      <c r="A675" s="5"/>
      <c r="B675" s="5"/>
      <c r="C675" s="70"/>
      <c r="D675" s="12"/>
      <c r="E675" s="12"/>
      <c r="F675" s="43"/>
      <c r="G675" s="40"/>
    </row>
    <row r="676" spans="1:7" x14ac:dyDescent="0.25">
      <c r="A676" s="5"/>
      <c r="B676" s="5"/>
      <c r="C676" s="70"/>
      <c r="D676" s="12"/>
      <c r="E676" s="12"/>
      <c r="F676" s="43"/>
      <c r="G676" s="40"/>
    </row>
    <row r="677" spans="1:7" x14ac:dyDescent="0.25">
      <c r="A677" s="5"/>
      <c r="B677" s="5"/>
      <c r="C677" s="70"/>
      <c r="D677" s="12"/>
      <c r="E677" s="12"/>
      <c r="F677" s="43"/>
      <c r="G677" s="40"/>
    </row>
    <row r="678" spans="1:7" x14ac:dyDescent="0.25">
      <c r="A678" s="5"/>
      <c r="B678" s="5"/>
      <c r="C678" s="70"/>
      <c r="D678" s="12"/>
      <c r="E678" s="12"/>
      <c r="F678" s="43"/>
      <c r="G678" s="40"/>
    </row>
    <row r="679" spans="1:7" x14ac:dyDescent="0.25">
      <c r="A679" s="5"/>
      <c r="B679" s="5"/>
      <c r="C679" s="70"/>
      <c r="D679" s="12"/>
      <c r="E679" s="12"/>
      <c r="F679" s="43"/>
      <c r="G679" s="40"/>
    </row>
    <row r="680" spans="1:7" x14ac:dyDescent="0.25">
      <c r="A680" s="5"/>
      <c r="B680" s="5"/>
      <c r="C680" s="70"/>
      <c r="D680" s="12"/>
      <c r="E680" s="12"/>
      <c r="F680" s="43"/>
      <c r="G680" s="40"/>
    </row>
    <row r="681" spans="1:7" x14ac:dyDescent="0.25">
      <c r="A681" s="5"/>
      <c r="B681" s="5"/>
      <c r="C681" s="70"/>
      <c r="D681" s="12"/>
      <c r="E681" s="12"/>
      <c r="F681" s="43"/>
      <c r="G681" s="40"/>
    </row>
    <row r="682" spans="1:7" x14ac:dyDescent="0.25">
      <c r="A682" s="5"/>
      <c r="B682" s="5"/>
      <c r="C682" s="70"/>
      <c r="D682" s="12"/>
      <c r="E682" s="12"/>
      <c r="F682" s="43"/>
      <c r="G682" s="40"/>
    </row>
    <row r="683" spans="1:7" x14ac:dyDescent="0.25">
      <c r="A683" s="5"/>
      <c r="B683" s="5"/>
      <c r="C683" s="70"/>
      <c r="D683" s="12"/>
      <c r="E683" s="12"/>
      <c r="F683" s="43"/>
      <c r="G683" s="40"/>
    </row>
    <row r="684" spans="1:7" x14ac:dyDescent="0.25">
      <c r="A684" s="5"/>
      <c r="B684" s="5"/>
      <c r="C684" s="70"/>
      <c r="D684" s="12"/>
      <c r="E684" s="12"/>
      <c r="F684" s="43"/>
      <c r="G684" s="40"/>
    </row>
    <row r="685" spans="1:7" x14ac:dyDescent="0.25">
      <c r="A685" s="5"/>
      <c r="B685" s="5"/>
      <c r="C685" s="70"/>
      <c r="D685" s="12"/>
      <c r="E685" s="12"/>
      <c r="F685" s="43"/>
      <c r="G685" s="40"/>
    </row>
    <row r="686" spans="1:7" x14ac:dyDescent="0.25">
      <c r="A686" s="5"/>
      <c r="B686" s="5"/>
      <c r="C686" s="70"/>
      <c r="D686" s="12"/>
      <c r="E686" s="12"/>
      <c r="F686" s="43"/>
      <c r="G686" s="40"/>
    </row>
    <row r="687" spans="1:7" x14ac:dyDescent="0.25">
      <c r="A687" s="5"/>
      <c r="B687" s="5"/>
      <c r="C687" s="70"/>
      <c r="D687" s="12"/>
      <c r="E687" s="12"/>
      <c r="F687" s="43"/>
      <c r="G687" s="40"/>
    </row>
    <row r="688" spans="1:7" x14ac:dyDescent="0.25">
      <c r="A688" s="5"/>
      <c r="B688" s="5"/>
      <c r="C688" s="70"/>
      <c r="D688" s="12"/>
      <c r="E688" s="12"/>
      <c r="F688" s="43"/>
      <c r="G688" s="40"/>
    </row>
    <row r="689" spans="1:7" x14ac:dyDescent="0.25">
      <c r="A689" s="5"/>
      <c r="B689" s="5"/>
      <c r="C689" s="70"/>
      <c r="D689" s="12"/>
      <c r="E689" s="12"/>
      <c r="F689" s="43"/>
      <c r="G689" s="40"/>
    </row>
    <row r="690" spans="1:7" x14ac:dyDescent="0.25">
      <c r="A690" s="5"/>
      <c r="B690" s="5"/>
      <c r="C690" s="70"/>
      <c r="D690" s="12"/>
      <c r="E690" s="12"/>
      <c r="F690" s="43"/>
      <c r="G690" s="40"/>
    </row>
    <row r="691" spans="1:7" x14ac:dyDescent="0.25">
      <c r="A691" s="5"/>
      <c r="B691" s="5"/>
      <c r="C691" s="70"/>
      <c r="D691" s="12"/>
      <c r="E691" s="12"/>
      <c r="F691" s="43"/>
      <c r="G691" s="40"/>
    </row>
    <row r="692" spans="1:7" x14ac:dyDescent="0.25">
      <c r="A692" s="5"/>
      <c r="B692" s="5"/>
      <c r="C692" s="70"/>
      <c r="D692" s="12"/>
      <c r="E692" s="12"/>
      <c r="F692" s="43"/>
      <c r="G692" s="40"/>
    </row>
    <row r="693" spans="1:7" x14ac:dyDescent="0.25">
      <c r="A693" s="5"/>
      <c r="B693" s="5"/>
      <c r="C693" s="70"/>
      <c r="D693" s="12"/>
      <c r="E693" s="12"/>
      <c r="F693" s="43"/>
      <c r="G693" s="40"/>
    </row>
    <row r="694" spans="1:7" x14ac:dyDescent="0.25">
      <c r="A694" s="5"/>
      <c r="B694" s="5"/>
      <c r="C694" s="70"/>
      <c r="D694" s="12"/>
      <c r="E694" s="12"/>
      <c r="F694" s="43"/>
      <c r="G694" s="40"/>
    </row>
    <row r="695" spans="1:7" x14ac:dyDescent="0.25">
      <c r="A695" s="5"/>
      <c r="B695" s="5"/>
      <c r="C695" s="70"/>
      <c r="D695" s="12"/>
      <c r="E695" s="12"/>
      <c r="F695" s="43"/>
      <c r="G695" s="40"/>
    </row>
    <row r="696" spans="1:7" x14ac:dyDescent="0.25">
      <c r="A696" s="5"/>
      <c r="B696" s="5"/>
      <c r="C696" s="70"/>
      <c r="D696" s="12"/>
      <c r="E696" s="12"/>
      <c r="F696" s="43"/>
      <c r="G696" s="40"/>
    </row>
    <row r="697" spans="1:7" x14ac:dyDescent="0.25">
      <c r="A697" s="5"/>
      <c r="B697" s="5"/>
      <c r="C697" s="70"/>
      <c r="D697" s="12"/>
      <c r="E697" s="12"/>
      <c r="F697" s="43"/>
      <c r="G697" s="40"/>
    </row>
    <row r="698" spans="1:7" x14ac:dyDescent="0.25">
      <c r="A698" s="5"/>
      <c r="B698" s="5"/>
      <c r="C698" s="70"/>
      <c r="D698" s="12"/>
      <c r="E698" s="12"/>
      <c r="F698" s="43"/>
      <c r="G698" s="40"/>
    </row>
    <row r="699" spans="1:7" x14ac:dyDescent="0.25">
      <c r="A699" s="5"/>
      <c r="B699" s="5"/>
      <c r="C699" s="70"/>
      <c r="D699" s="12"/>
      <c r="E699" s="12"/>
      <c r="F699" s="43"/>
      <c r="G699" s="40"/>
    </row>
    <row r="700" spans="1:7" x14ac:dyDescent="0.25">
      <c r="A700" s="5"/>
      <c r="B700" s="5"/>
      <c r="C700" s="70"/>
      <c r="D700" s="12"/>
      <c r="E700" s="12"/>
      <c r="F700" s="43"/>
      <c r="G700" s="40"/>
    </row>
    <row r="701" spans="1:7" x14ac:dyDescent="0.25">
      <c r="A701" s="5"/>
      <c r="B701" s="5"/>
      <c r="C701" s="70"/>
      <c r="D701" s="12"/>
      <c r="E701" s="12"/>
      <c r="F701" s="43"/>
      <c r="G701" s="40"/>
    </row>
    <row r="702" spans="1:7" x14ac:dyDescent="0.25">
      <c r="A702" s="5"/>
      <c r="B702" s="5"/>
      <c r="C702" s="70"/>
      <c r="D702" s="12"/>
      <c r="E702" s="12"/>
      <c r="F702" s="43"/>
      <c r="G702" s="40"/>
    </row>
    <row r="703" spans="1:7" x14ac:dyDescent="0.25">
      <c r="A703" s="5"/>
      <c r="B703" s="5"/>
      <c r="C703" s="70"/>
      <c r="D703" s="12"/>
      <c r="E703" s="12"/>
      <c r="F703" s="43"/>
      <c r="G703" s="40"/>
    </row>
    <row r="704" spans="1:7" x14ac:dyDescent="0.25">
      <c r="A704" s="5"/>
      <c r="B704" s="5"/>
      <c r="C704" s="70"/>
      <c r="D704" s="12"/>
      <c r="E704" s="12"/>
      <c r="F704" s="43"/>
      <c r="G704" s="40"/>
    </row>
    <row r="705" spans="1:7" x14ac:dyDescent="0.25">
      <c r="A705" s="5"/>
      <c r="B705" s="5"/>
      <c r="C705" s="70"/>
      <c r="D705" s="12"/>
      <c r="E705" s="12"/>
      <c r="F705" s="43"/>
      <c r="G705" s="40"/>
    </row>
    <row r="706" spans="1:7" x14ac:dyDescent="0.25">
      <c r="A706" s="5"/>
      <c r="B706" s="5"/>
      <c r="C706" s="70"/>
      <c r="D706" s="12"/>
      <c r="E706" s="12"/>
      <c r="F706" s="43"/>
      <c r="G706" s="40"/>
    </row>
    <row r="707" spans="1:7" x14ac:dyDescent="0.25">
      <c r="A707" s="5"/>
      <c r="B707" s="5"/>
      <c r="C707" s="70"/>
      <c r="D707" s="12"/>
      <c r="E707" s="12"/>
      <c r="F707" s="43"/>
      <c r="G707" s="40"/>
    </row>
    <row r="708" spans="1:7" x14ac:dyDescent="0.25">
      <c r="A708" s="5"/>
      <c r="B708" s="5"/>
      <c r="C708" s="70"/>
      <c r="D708" s="12"/>
      <c r="E708" s="12"/>
      <c r="F708" s="43"/>
      <c r="G708" s="40"/>
    </row>
    <row r="709" spans="1:7" x14ac:dyDescent="0.25">
      <c r="A709" s="5"/>
      <c r="B709" s="5"/>
      <c r="C709" s="70"/>
      <c r="D709" s="12"/>
      <c r="E709" s="12"/>
      <c r="F709" s="43"/>
      <c r="G709" s="40"/>
    </row>
    <row r="710" spans="1:7" x14ac:dyDescent="0.25">
      <c r="A710" s="5"/>
      <c r="B710" s="5"/>
      <c r="C710" s="70"/>
      <c r="D710" s="12"/>
      <c r="E710" s="12"/>
      <c r="F710" s="43"/>
      <c r="G710" s="40"/>
    </row>
    <row r="711" spans="1:7" x14ac:dyDescent="0.25">
      <c r="A711" s="5"/>
      <c r="B711" s="5"/>
      <c r="C711" s="70"/>
      <c r="D711" s="12"/>
      <c r="E711" s="12"/>
      <c r="F711" s="43"/>
      <c r="G711" s="40"/>
    </row>
    <row r="712" spans="1:7" x14ac:dyDescent="0.25">
      <c r="A712" s="5"/>
      <c r="B712" s="5"/>
      <c r="C712" s="70"/>
      <c r="D712" s="12"/>
      <c r="E712" s="12"/>
      <c r="F712" s="43"/>
      <c r="G712" s="40"/>
    </row>
    <row r="713" spans="1:7" x14ac:dyDescent="0.25">
      <c r="A713" s="5"/>
      <c r="B713" s="5"/>
      <c r="C713" s="70"/>
      <c r="D713" s="12"/>
      <c r="E713" s="12"/>
      <c r="F713" s="43"/>
      <c r="G713" s="40"/>
    </row>
    <row r="714" spans="1:7" x14ac:dyDescent="0.25">
      <c r="A714" s="5"/>
      <c r="B714" s="5"/>
      <c r="C714" s="70"/>
      <c r="D714" s="12"/>
      <c r="E714" s="12"/>
      <c r="F714" s="43"/>
      <c r="G714" s="40"/>
    </row>
    <row r="715" spans="1:7" x14ac:dyDescent="0.25">
      <c r="A715" s="5"/>
      <c r="B715" s="5"/>
      <c r="C715" s="70"/>
      <c r="D715" s="12"/>
      <c r="E715" s="12"/>
      <c r="F715" s="43"/>
      <c r="G715" s="40"/>
    </row>
    <row r="716" spans="1:7" x14ac:dyDescent="0.25">
      <c r="A716" s="5"/>
      <c r="B716" s="5"/>
      <c r="C716" s="70"/>
      <c r="D716" s="12"/>
      <c r="E716" s="12"/>
      <c r="F716" s="43"/>
      <c r="G716" s="40"/>
    </row>
    <row r="717" spans="1:7" x14ac:dyDescent="0.25">
      <c r="A717" s="5"/>
      <c r="B717" s="5"/>
      <c r="C717" s="70"/>
      <c r="D717" s="12"/>
      <c r="E717" s="12"/>
      <c r="F717" s="43"/>
      <c r="G717" s="40"/>
    </row>
    <row r="718" spans="1:7" x14ac:dyDescent="0.25">
      <c r="A718" s="5"/>
      <c r="B718" s="5"/>
      <c r="C718" s="70"/>
      <c r="D718" s="12"/>
      <c r="E718" s="12"/>
      <c r="F718" s="43"/>
      <c r="G718" s="40"/>
    </row>
    <row r="719" spans="1:7" x14ac:dyDescent="0.25">
      <c r="A719" s="5"/>
      <c r="B719" s="5"/>
      <c r="C719" s="70"/>
      <c r="D719" s="12"/>
      <c r="E719" s="12"/>
      <c r="F719" s="43"/>
      <c r="G719" s="40"/>
    </row>
    <row r="720" spans="1:7" x14ac:dyDescent="0.25">
      <c r="A720" s="5"/>
      <c r="B720" s="5"/>
      <c r="C720" s="70"/>
      <c r="D720" s="12"/>
      <c r="E720" s="12"/>
      <c r="F720" s="43"/>
      <c r="G720" s="40"/>
    </row>
    <row r="721" spans="1:7" x14ac:dyDescent="0.25">
      <c r="A721" s="5"/>
      <c r="B721" s="5"/>
      <c r="C721" s="70"/>
      <c r="D721" s="12"/>
      <c r="E721" s="12"/>
      <c r="F721" s="43"/>
      <c r="G721" s="40"/>
    </row>
    <row r="722" spans="1:7" x14ac:dyDescent="0.25">
      <c r="A722" s="5"/>
      <c r="B722" s="5"/>
      <c r="C722" s="70"/>
      <c r="D722" s="12"/>
      <c r="E722" s="12"/>
      <c r="F722" s="43"/>
      <c r="G722" s="40"/>
    </row>
    <row r="723" spans="1:7" x14ac:dyDescent="0.25">
      <c r="A723" s="5"/>
      <c r="B723" s="5"/>
      <c r="C723" s="70"/>
      <c r="D723" s="12"/>
      <c r="E723" s="12"/>
      <c r="F723" s="43"/>
      <c r="G723" s="40"/>
    </row>
    <row r="724" spans="1:7" x14ac:dyDescent="0.25">
      <c r="A724" s="5"/>
      <c r="B724" s="5"/>
      <c r="C724" s="70"/>
      <c r="D724" s="12"/>
      <c r="E724" s="12"/>
      <c r="F724" s="43"/>
      <c r="G724" s="40"/>
    </row>
    <row r="725" spans="1:7" x14ac:dyDescent="0.25">
      <c r="A725" s="5"/>
      <c r="B725" s="5"/>
      <c r="C725" s="70"/>
      <c r="D725" s="12"/>
      <c r="E725" s="12"/>
      <c r="F725" s="43"/>
      <c r="G725" s="40"/>
    </row>
    <row r="726" spans="1:7" x14ac:dyDescent="0.25">
      <c r="A726" s="5"/>
      <c r="B726" s="5"/>
      <c r="C726" s="70"/>
      <c r="D726" s="12"/>
      <c r="E726" s="12"/>
      <c r="F726" s="43"/>
      <c r="G726" s="40"/>
    </row>
    <row r="727" spans="1:7" x14ac:dyDescent="0.25">
      <c r="A727" s="5"/>
      <c r="B727" s="5"/>
      <c r="C727" s="70"/>
      <c r="D727" s="12"/>
      <c r="E727" s="12"/>
      <c r="F727" s="43"/>
      <c r="G727" s="40"/>
    </row>
    <row r="728" spans="1:7" x14ac:dyDescent="0.25">
      <c r="A728" s="5"/>
      <c r="B728" s="5"/>
      <c r="C728" s="70"/>
      <c r="D728" s="12"/>
      <c r="E728" s="12"/>
      <c r="F728" s="43"/>
      <c r="G728" s="40"/>
    </row>
    <row r="729" spans="1:7" x14ac:dyDescent="0.25">
      <c r="A729" s="5"/>
      <c r="B729" s="5"/>
      <c r="C729" s="70"/>
      <c r="D729" s="12"/>
      <c r="E729" s="12"/>
      <c r="F729" s="43"/>
      <c r="G729" s="40"/>
    </row>
    <row r="730" spans="1:7" x14ac:dyDescent="0.25">
      <c r="A730" s="5"/>
      <c r="B730" s="5"/>
      <c r="C730" s="70"/>
      <c r="D730" s="12"/>
      <c r="E730" s="12"/>
      <c r="F730" s="43"/>
      <c r="G730" s="40"/>
    </row>
    <row r="731" spans="1:7" x14ac:dyDescent="0.25">
      <c r="A731" s="5"/>
      <c r="B731" s="5"/>
      <c r="C731" s="70"/>
      <c r="D731" s="12"/>
      <c r="E731" s="12"/>
      <c r="F731" s="43"/>
      <c r="G731" s="40"/>
    </row>
    <row r="732" spans="1:7" x14ac:dyDescent="0.25">
      <c r="A732" s="5"/>
      <c r="B732" s="5"/>
      <c r="C732" s="70"/>
      <c r="D732" s="12"/>
      <c r="E732" s="12"/>
      <c r="F732" s="43"/>
      <c r="G732" s="40"/>
    </row>
    <row r="733" spans="1:7" x14ac:dyDescent="0.25">
      <c r="A733" s="5"/>
      <c r="B733" s="5"/>
      <c r="C733" s="70"/>
      <c r="D733" s="12"/>
      <c r="E733" s="12"/>
      <c r="F733" s="43"/>
      <c r="G733" s="40"/>
    </row>
    <row r="734" spans="1:7" x14ac:dyDescent="0.25">
      <c r="A734" s="5"/>
      <c r="B734" s="5"/>
      <c r="C734" s="70"/>
      <c r="D734" s="12"/>
      <c r="E734" s="12"/>
      <c r="F734" s="43"/>
      <c r="G734" s="40"/>
    </row>
    <row r="735" spans="1:7" x14ac:dyDescent="0.25">
      <c r="A735" s="5"/>
      <c r="B735" s="5"/>
      <c r="C735" s="70"/>
      <c r="D735" s="12"/>
      <c r="E735" s="12"/>
      <c r="F735" s="43"/>
      <c r="G735" s="40"/>
    </row>
    <row r="736" spans="1:7" x14ac:dyDescent="0.25">
      <c r="A736" s="5"/>
      <c r="B736" s="5"/>
      <c r="C736" s="70"/>
      <c r="D736" s="12"/>
      <c r="E736" s="12"/>
      <c r="F736" s="43"/>
      <c r="G736" s="40"/>
    </row>
    <row r="737" spans="1:7" x14ac:dyDescent="0.25">
      <c r="A737" s="5"/>
      <c r="B737" s="5"/>
      <c r="C737" s="70"/>
      <c r="D737" s="12"/>
      <c r="E737" s="12"/>
      <c r="F737" s="43"/>
      <c r="G737" s="40"/>
    </row>
    <row r="738" spans="1:7" x14ac:dyDescent="0.25">
      <c r="A738" s="5"/>
      <c r="B738" s="5"/>
      <c r="C738" s="70"/>
      <c r="D738" s="12"/>
      <c r="E738" s="12"/>
      <c r="F738" s="43"/>
      <c r="G738" s="40"/>
    </row>
    <row r="739" spans="1:7" x14ac:dyDescent="0.25">
      <c r="A739" s="5"/>
      <c r="B739" s="5"/>
      <c r="C739" s="70"/>
      <c r="D739" s="12"/>
      <c r="E739" s="12"/>
      <c r="F739" s="43"/>
      <c r="G739" s="40"/>
    </row>
    <row r="740" spans="1:7" x14ac:dyDescent="0.25">
      <c r="A740" s="5"/>
      <c r="B740" s="5"/>
      <c r="C740" s="70"/>
      <c r="D740" s="12"/>
      <c r="E740" s="12"/>
      <c r="F740" s="43"/>
      <c r="G740" s="40"/>
    </row>
    <row r="741" spans="1:7" x14ac:dyDescent="0.25">
      <c r="A741" s="5"/>
      <c r="B741" s="5"/>
      <c r="C741" s="70"/>
      <c r="D741" s="12"/>
      <c r="E741" s="12"/>
      <c r="F741" s="43"/>
      <c r="G741" s="40"/>
    </row>
    <row r="742" spans="1:7" x14ac:dyDescent="0.25">
      <c r="A742" s="5"/>
      <c r="B742" s="5"/>
      <c r="C742" s="70"/>
      <c r="D742" s="12"/>
      <c r="E742" s="12"/>
      <c r="F742" s="43"/>
      <c r="G742" s="40"/>
    </row>
    <row r="743" spans="1:7" x14ac:dyDescent="0.25">
      <c r="A743" s="5"/>
      <c r="B743" s="5"/>
      <c r="C743" s="70"/>
      <c r="D743" s="12"/>
      <c r="E743" s="12"/>
      <c r="F743" s="43"/>
      <c r="G743" s="40"/>
    </row>
    <row r="744" spans="1:7" x14ac:dyDescent="0.25">
      <c r="A744" s="5"/>
      <c r="B744" s="5"/>
      <c r="C744" s="70"/>
      <c r="D744" s="12"/>
      <c r="E744" s="12"/>
      <c r="F744" s="43"/>
      <c r="G744" s="40"/>
    </row>
    <row r="745" spans="1:7" x14ac:dyDescent="0.25">
      <c r="A745" s="5"/>
      <c r="B745" s="5"/>
      <c r="C745" s="70"/>
      <c r="D745" s="12"/>
      <c r="E745" s="12"/>
      <c r="F745" s="43"/>
      <c r="G745" s="40"/>
    </row>
    <row r="746" spans="1:7" x14ac:dyDescent="0.25">
      <c r="A746" s="5"/>
      <c r="B746" s="5"/>
      <c r="C746" s="70"/>
      <c r="D746" s="12"/>
      <c r="E746" s="12"/>
      <c r="F746" s="43"/>
      <c r="G746" s="40"/>
    </row>
    <row r="747" spans="1:7" x14ac:dyDescent="0.25">
      <c r="A747" s="5"/>
      <c r="B747" s="5"/>
      <c r="C747" s="70"/>
      <c r="D747" s="12"/>
      <c r="E747" s="12"/>
      <c r="F747" s="43"/>
      <c r="G747" s="40"/>
    </row>
    <row r="748" spans="1:7" x14ac:dyDescent="0.25">
      <c r="A748" s="5"/>
      <c r="B748" s="5"/>
      <c r="C748" s="70"/>
      <c r="D748" s="12"/>
      <c r="E748" s="12"/>
      <c r="F748" s="43"/>
      <c r="G748" s="40"/>
    </row>
    <row r="749" spans="1:7" x14ac:dyDescent="0.25">
      <c r="A749" s="5"/>
      <c r="B749" s="5"/>
      <c r="C749" s="70"/>
      <c r="D749" s="12"/>
      <c r="E749" s="12"/>
      <c r="F749" s="43"/>
      <c r="G749" s="40"/>
    </row>
    <row r="750" spans="1:7" x14ac:dyDescent="0.25">
      <c r="A750" s="5"/>
      <c r="B750" s="5"/>
      <c r="C750" s="70"/>
      <c r="D750" s="12"/>
      <c r="E750" s="12"/>
      <c r="F750" s="43"/>
      <c r="G750" s="40"/>
    </row>
    <row r="751" spans="1:7" x14ac:dyDescent="0.25">
      <c r="A751" s="5"/>
      <c r="B751" s="5"/>
      <c r="C751" s="70"/>
      <c r="D751" s="12"/>
      <c r="E751" s="12"/>
      <c r="F751" s="43"/>
      <c r="G751" s="40"/>
    </row>
    <row r="752" spans="1:7" x14ac:dyDescent="0.25">
      <c r="A752" s="5"/>
      <c r="B752" s="5"/>
      <c r="C752" s="70"/>
      <c r="D752" s="12"/>
      <c r="E752" s="12"/>
      <c r="F752" s="43"/>
      <c r="G752" s="40"/>
    </row>
    <row r="753" spans="1:7" x14ac:dyDescent="0.25">
      <c r="A753" s="5"/>
      <c r="B753" s="5"/>
      <c r="C753" s="70"/>
      <c r="D753" s="12"/>
      <c r="E753" s="12"/>
      <c r="F753" s="43"/>
      <c r="G753" s="40"/>
    </row>
    <row r="754" spans="1:7" x14ac:dyDescent="0.25">
      <c r="A754" s="5"/>
      <c r="B754" s="5"/>
      <c r="C754" s="70"/>
      <c r="D754" s="12"/>
      <c r="E754" s="12"/>
      <c r="F754" s="43"/>
      <c r="G754" s="40"/>
    </row>
    <row r="755" spans="1:7" x14ac:dyDescent="0.25">
      <c r="A755" s="5"/>
      <c r="B755" s="5"/>
      <c r="C755" s="70"/>
      <c r="D755" s="12"/>
      <c r="E755" s="12"/>
      <c r="F755" s="43"/>
      <c r="G755" s="40"/>
    </row>
    <row r="756" spans="1:7" x14ac:dyDescent="0.25">
      <c r="A756" s="5"/>
      <c r="B756" s="5"/>
      <c r="C756" s="70"/>
      <c r="D756" s="12"/>
      <c r="E756" s="12"/>
      <c r="F756" s="43"/>
      <c r="G756" s="40"/>
    </row>
    <row r="757" spans="1:7" x14ac:dyDescent="0.25">
      <c r="A757" s="5"/>
      <c r="B757" s="5"/>
      <c r="C757" s="70"/>
      <c r="D757" s="12"/>
      <c r="E757" s="12"/>
      <c r="F757" s="43"/>
      <c r="G757" s="40"/>
    </row>
    <row r="758" spans="1:7" x14ac:dyDescent="0.25">
      <c r="A758" s="5"/>
      <c r="B758" s="5"/>
      <c r="C758" s="70"/>
      <c r="D758" s="12"/>
      <c r="E758" s="12"/>
      <c r="F758" s="43"/>
      <c r="G758" s="40"/>
    </row>
    <row r="759" spans="1:7" x14ac:dyDescent="0.25">
      <c r="A759" s="5"/>
      <c r="B759" s="5"/>
      <c r="C759" s="70"/>
      <c r="D759" s="12"/>
      <c r="E759" s="12"/>
      <c r="F759" s="43"/>
      <c r="G759" s="40"/>
    </row>
    <row r="760" spans="1:7" x14ac:dyDescent="0.25">
      <c r="A760" s="5"/>
      <c r="B760" s="5"/>
      <c r="C760" s="70"/>
      <c r="D760" s="12"/>
      <c r="E760" s="12"/>
      <c r="F760" s="43"/>
      <c r="G760" s="40"/>
    </row>
    <row r="761" spans="1:7" x14ac:dyDescent="0.25">
      <c r="A761" s="5"/>
      <c r="B761" s="5"/>
      <c r="C761" s="70"/>
      <c r="D761" s="12"/>
      <c r="E761" s="12"/>
      <c r="F761" s="43"/>
      <c r="G761" s="40"/>
    </row>
    <row r="762" spans="1:7" x14ac:dyDescent="0.25">
      <c r="A762" s="5"/>
      <c r="B762" s="5"/>
      <c r="C762" s="70"/>
      <c r="D762" s="12"/>
      <c r="E762" s="12"/>
      <c r="F762" s="43"/>
      <c r="G762" s="40"/>
    </row>
    <row r="763" spans="1:7" x14ac:dyDescent="0.25">
      <c r="A763" s="5"/>
      <c r="B763" s="5"/>
      <c r="C763" s="70"/>
      <c r="D763" s="12"/>
      <c r="E763" s="12"/>
      <c r="F763" s="43"/>
      <c r="G763" s="40"/>
    </row>
    <row r="764" spans="1:7" x14ac:dyDescent="0.25">
      <c r="A764" s="5"/>
      <c r="B764" s="5"/>
      <c r="C764" s="70"/>
      <c r="D764" s="12"/>
      <c r="E764" s="12"/>
      <c r="F764" s="43"/>
      <c r="G764" s="40"/>
    </row>
    <row r="765" spans="1:7" x14ac:dyDescent="0.25">
      <c r="A765" s="5"/>
      <c r="B765" s="5"/>
      <c r="C765" s="70"/>
      <c r="D765" s="12"/>
      <c r="E765" s="12"/>
      <c r="F765" s="43"/>
      <c r="G765" s="40"/>
    </row>
    <row r="766" spans="1:7" x14ac:dyDescent="0.25">
      <c r="A766" s="5"/>
      <c r="B766" s="5"/>
      <c r="C766" s="70"/>
      <c r="D766" s="12"/>
      <c r="E766" s="12"/>
      <c r="F766" s="43"/>
      <c r="G766" s="40"/>
    </row>
    <row r="767" spans="1:7" x14ac:dyDescent="0.25">
      <c r="A767" s="5"/>
      <c r="B767" s="5"/>
      <c r="C767" s="70"/>
      <c r="D767" s="12"/>
      <c r="E767" s="12"/>
      <c r="F767" s="43"/>
      <c r="G767" s="40"/>
    </row>
    <row r="768" spans="1:7" x14ac:dyDescent="0.25">
      <c r="A768" s="5"/>
      <c r="B768" s="5"/>
      <c r="C768" s="70"/>
      <c r="D768" s="12"/>
      <c r="E768" s="12"/>
      <c r="F768" s="43"/>
      <c r="G768" s="40"/>
    </row>
    <row r="769" spans="1:7" x14ac:dyDescent="0.25">
      <c r="A769" s="5"/>
      <c r="B769" s="5"/>
      <c r="C769" s="70"/>
      <c r="D769" s="12"/>
      <c r="E769" s="12"/>
      <c r="F769" s="43"/>
      <c r="G769" s="40"/>
    </row>
    <row r="770" spans="1:7" x14ac:dyDescent="0.25">
      <c r="A770" s="5"/>
      <c r="B770" s="5"/>
      <c r="C770" s="70"/>
      <c r="D770" s="12"/>
      <c r="E770" s="12"/>
      <c r="F770" s="43"/>
      <c r="G770" s="40"/>
    </row>
    <row r="771" spans="1:7" x14ac:dyDescent="0.25">
      <c r="A771" s="5"/>
      <c r="B771" s="5"/>
      <c r="C771" s="70"/>
      <c r="D771" s="12"/>
      <c r="E771" s="12"/>
      <c r="F771" s="43"/>
      <c r="G771" s="40"/>
    </row>
    <row r="772" spans="1:7" x14ac:dyDescent="0.25">
      <c r="A772" s="5"/>
      <c r="B772" s="5"/>
      <c r="C772" s="70"/>
      <c r="D772" s="12"/>
      <c r="E772" s="12"/>
      <c r="F772" s="43"/>
      <c r="G772" s="40"/>
    </row>
    <row r="773" spans="1:7" x14ac:dyDescent="0.25">
      <c r="A773" s="5"/>
      <c r="B773" s="5"/>
      <c r="C773" s="70"/>
      <c r="D773" s="12"/>
      <c r="E773" s="12"/>
      <c r="F773" s="43"/>
      <c r="G773" s="40"/>
    </row>
    <row r="774" spans="1:7" x14ac:dyDescent="0.25">
      <c r="A774" s="5"/>
      <c r="B774" s="5"/>
      <c r="C774" s="70"/>
      <c r="D774" s="12"/>
      <c r="E774" s="12"/>
      <c r="F774" s="43"/>
      <c r="G774" s="40"/>
    </row>
    <row r="775" spans="1:7" x14ac:dyDescent="0.25">
      <c r="A775" s="5"/>
      <c r="B775" s="5"/>
      <c r="C775" s="70"/>
      <c r="D775" s="12"/>
      <c r="E775" s="12"/>
      <c r="F775" s="43"/>
      <c r="G775" s="40"/>
    </row>
    <row r="776" spans="1:7" x14ac:dyDescent="0.25">
      <c r="A776" s="5"/>
      <c r="B776" s="5"/>
      <c r="C776" s="70"/>
      <c r="D776" s="12"/>
      <c r="E776" s="12"/>
      <c r="F776" s="43"/>
      <c r="G776" s="40"/>
    </row>
    <row r="777" spans="1:7" x14ac:dyDescent="0.25">
      <c r="A777" s="5"/>
      <c r="B777" s="5"/>
      <c r="C777" s="70"/>
      <c r="D777" s="12"/>
      <c r="E777" s="12"/>
      <c r="F777" s="43"/>
      <c r="G777" s="40"/>
    </row>
    <row r="778" spans="1:7" x14ac:dyDescent="0.25">
      <c r="A778" s="5"/>
      <c r="B778" s="5"/>
      <c r="C778" s="70"/>
      <c r="D778" s="12"/>
      <c r="E778" s="12"/>
      <c r="F778" s="43"/>
      <c r="G778" s="40"/>
    </row>
    <row r="779" spans="1:7" x14ac:dyDescent="0.25">
      <c r="A779" s="5"/>
      <c r="B779" s="5"/>
      <c r="C779" s="70"/>
      <c r="D779" s="12"/>
      <c r="E779" s="12"/>
      <c r="F779" s="43"/>
      <c r="G779" s="40"/>
    </row>
    <row r="780" spans="1:7" x14ac:dyDescent="0.25">
      <c r="A780" s="5"/>
      <c r="B780" s="5"/>
      <c r="C780" s="70"/>
      <c r="D780" s="12"/>
      <c r="E780" s="12"/>
      <c r="F780" s="43"/>
      <c r="G780" s="40"/>
    </row>
    <row r="781" spans="1:7" x14ac:dyDescent="0.25">
      <c r="A781" s="5"/>
      <c r="B781" s="5"/>
      <c r="C781" s="70"/>
      <c r="D781" s="12"/>
      <c r="E781" s="12"/>
      <c r="F781" s="43"/>
      <c r="G781" s="40"/>
    </row>
    <row r="782" spans="1:7" x14ac:dyDescent="0.25">
      <c r="A782" s="5"/>
      <c r="B782" s="5"/>
      <c r="C782" s="70"/>
      <c r="D782" s="12"/>
      <c r="E782" s="12"/>
      <c r="F782" s="43"/>
      <c r="G782" s="40"/>
    </row>
    <row r="783" spans="1:7" x14ac:dyDescent="0.25">
      <c r="A783" s="5"/>
      <c r="B783" s="5"/>
      <c r="C783" s="70"/>
      <c r="D783" s="12"/>
      <c r="E783" s="12"/>
      <c r="F783" s="43"/>
      <c r="G783" s="40"/>
    </row>
    <row r="784" spans="1:7" x14ac:dyDescent="0.25">
      <c r="A784" s="5"/>
      <c r="B784" s="5"/>
      <c r="C784" s="70"/>
      <c r="D784" s="12"/>
      <c r="E784" s="12"/>
      <c r="F784" s="43"/>
      <c r="G784" s="40"/>
    </row>
    <row r="785" spans="1:7" x14ac:dyDescent="0.25">
      <c r="A785" s="5"/>
      <c r="B785" s="5"/>
      <c r="C785" s="70"/>
      <c r="D785" s="12"/>
      <c r="E785" s="12"/>
      <c r="F785" s="43"/>
      <c r="G785" s="40"/>
    </row>
    <row r="786" spans="1:7" x14ac:dyDescent="0.25">
      <c r="A786" s="5"/>
      <c r="B786" s="5"/>
      <c r="C786" s="70"/>
      <c r="D786" s="12"/>
      <c r="E786" s="12"/>
      <c r="F786" s="43"/>
      <c r="G786" s="40"/>
    </row>
    <row r="787" spans="1:7" x14ac:dyDescent="0.25">
      <c r="A787" s="5"/>
      <c r="B787" s="5"/>
      <c r="C787" s="70"/>
      <c r="D787" s="12"/>
      <c r="E787" s="12"/>
      <c r="F787" s="43"/>
      <c r="G787" s="40"/>
    </row>
    <row r="788" spans="1:7" x14ac:dyDescent="0.25">
      <c r="A788" s="5"/>
      <c r="B788" s="5"/>
      <c r="C788" s="70"/>
      <c r="D788" s="12"/>
      <c r="E788" s="12"/>
      <c r="F788" s="43"/>
      <c r="G788" s="40"/>
    </row>
    <row r="789" spans="1:7" x14ac:dyDescent="0.25">
      <c r="A789" s="5"/>
      <c r="B789" s="5"/>
      <c r="C789" s="70"/>
      <c r="D789" s="12"/>
      <c r="E789" s="12"/>
      <c r="F789" s="43"/>
      <c r="G789" s="40"/>
    </row>
    <row r="790" spans="1:7" x14ac:dyDescent="0.25">
      <c r="A790" s="5"/>
      <c r="B790" s="5"/>
      <c r="C790" s="70"/>
      <c r="D790" s="12"/>
      <c r="E790" s="12"/>
      <c r="F790" s="43"/>
      <c r="G790" s="40"/>
    </row>
    <row r="791" spans="1:7" x14ac:dyDescent="0.25">
      <c r="A791" s="5"/>
      <c r="B791" s="5"/>
      <c r="C791" s="70"/>
      <c r="D791" s="12"/>
      <c r="E791" s="12"/>
      <c r="F791" s="43"/>
      <c r="G791" s="40"/>
    </row>
    <row r="792" spans="1:7" x14ac:dyDescent="0.25">
      <c r="A792" s="5"/>
      <c r="B792" s="5"/>
      <c r="C792" s="70"/>
      <c r="D792" s="12"/>
      <c r="E792" s="12"/>
      <c r="F792" s="43"/>
      <c r="G792" s="40"/>
    </row>
    <row r="793" spans="1:7" x14ac:dyDescent="0.25">
      <c r="A793" s="5"/>
      <c r="B793" s="5"/>
      <c r="C793" s="70"/>
      <c r="D793" s="12"/>
      <c r="E793" s="12"/>
      <c r="F793" s="43"/>
      <c r="G793" s="40"/>
    </row>
    <row r="794" spans="1:7" x14ac:dyDescent="0.25">
      <c r="A794" s="5"/>
      <c r="B794" s="5"/>
      <c r="C794" s="70"/>
      <c r="D794" s="12"/>
      <c r="E794" s="12"/>
      <c r="F794" s="43"/>
      <c r="G794" s="40"/>
    </row>
    <row r="795" spans="1:7" x14ac:dyDescent="0.25">
      <c r="A795" s="5"/>
      <c r="B795" s="5"/>
      <c r="C795" s="70"/>
      <c r="D795" s="12"/>
      <c r="E795" s="12"/>
      <c r="F795" s="43"/>
      <c r="G795" s="40"/>
    </row>
    <row r="796" spans="1:7" x14ac:dyDescent="0.25">
      <c r="A796" s="5"/>
      <c r="B796" s="5"/>
      <c r="C796" s="70"/>
      <c r="D796" s="12"/>
      <c r="E796" s="12"/>
      <c r="F796" s="43"/>
      <c r="G796" s="40"/>
    </row>
    <row r="797" spans="1:7" x14ac:dyDescent="0.25">
      <c r="A797" s="5"/>
      <c r="B797" s="5"/>
      <c r="C797" s="70"/>
      <c r="D797" s="12"/>
      <c r="E797" s="12"/>
      <c r="F797" s="43"/>
      <c r="G797" s="40"/>
    </row>
    <row r="798" spans="1:7" x14ac:dyDescent="0.25">
      <c r="A798" s="5"/>
      <c r="B798" s="5"/>
      <c r="C798" s="70"/>
      <c r="D798" s="12"/>
      <c r="E798" s="12"/>
      <c r="F798" s="43"/>
      <c r="G798" s="40"/>
    </row>
    <row r="799" spans="1:7" x14ac:dyDescent="0.25">
      <c r="A799" s="5"/>
      <c r="B799" s="5"/>
      <c r="C799" s="70"/>
      <c r="D799" s="12"/>
      <c r="E799" s="12"/>
      <c r="F799" s="43"/>
      <c r="G799" s="40"/>
    </row>
    <row r="800" spans="1:7" x14ac:dyDescent="0.25">
      <c r="A800" s="5"/>
      <c r="B800" s="5"/>
      <c r="C800" s="70"/>
      <c r="D800" s="12"/>
      <c r="E800" s="12"/>
      <c r="F800" s="43"/>
      <c r="G800" s="40"/>
    </row>
    <row r="801" spans="1:7" x14ac:dyDescent="0.25">
      <c r="A801" s="5"/>
      <c r="B801" s="5"/>
      <c r="C801" s="70"/>
      <c r="D801" s="12"/>
      <c r="E801" s="12"/>
      <c r="F801" s="43"/>
      <c r="G801" s="40"/>
    </row>
    <row r="802" spans="1:7" x14ac:dyDescent="0.25">
      <c r="A802" s="5"/>
      <c r="B802" s="5"/>
      <c r="C802" s="70"/>
      <c r="D802" s="12"/>
      <c r="E802" s="12"/>
      <c r="F802" s="43"/>
      <c r="G802" s="40"/>
    </row>
    <row r="803" spans="1:7" x14ac:dyDescent="0.25">
      <c r="A803" s="5"/>
      <c r="B803" s="5"/>
      <c r="C803" s="70"/>
      <c r="D803" s="12"/>
      <c r="E803" s="12"/>
      <c r="F803" s="43"/>
      <c r="G803" s="40"/>
    </row>
    <row r="804" spans="1:7" x14ac:dyDescent="0.25">
      <c r="A804" s="5"/>
      <c r="B804" s="5"/>
      <c r="C804" s="70"/>
      <c r="D804" s="12"/>
      <c r="E804" s="12"/>
      <c r="F804" s="43"/>
      <c r="G804" s="40"/>
    </row>
    <row r="805" spans="1:7" x14ac:dyDescent="0.25">
      <c r="A805" s="5"/>
      <c r="B805" s="5"/>
      <c r="C805" s="70"/>
      <c r="D805" s="12"/>
      <c r="E805" s="12"/>
      <c r="F805" s="43"/>
      <c r="G805" s="40"/>
    </row>
    <row r="806" spans="1:7" x14ac:dyDescent="0.25">
      <c r="A806" s="5"/>
      <c r="B806" s="5"/>
      <c r="C806" s="70"/>
      <c r="D806" s="12"/>
      <c r="E806" s="12"/>
      <c r="F806" s="43"/>
      <c r="G806" s="40"/>
    </row>
    <row r="807" spans="1:7" x14ac:dyDescent="0.25">
      <c r="A807" s="5"/>
      <c r="B807" s="5"/>
      <c r="C807" s="70"/>
      <c r="D807" s="12"/>
      <c r="E807" s="12"/>
      <c r="F807" s="43"/>
      <c r="G807" s="40"/>
    </row>
    <row r="808" spans="1:7" x14ac:dyDescent="0.25">
      <c r="A808" s="5"/>
      <c r="B808" s="5"/>
      <c r="C808" s="70"/>
      <c r="D808" s="12"/>
      <c r="E808" s="12"/>
      <c r="F808" s="43"/>
      <c r="G808" s="40"/>
    </row>
    <row r="809" spans="1:7" x14ac:dyDescent="0.25">
      <c r="A809" s="5"/>
      <c r="B809" s="5"/>
      <c r="C809" s="70"/>
      <c r="D809" s="12"/>
      <c r="E809" s="12"/>
      <c r="F809" s="43"/>
      <c r="G809" s="40"/>
    </row>
    <row r="810" spans="1:7" x14ac:dyDescent="0.25">
      <c r="A810" s="5"/>
      <c r="B810" s="5"/>
      <c r="C810" s="70"/>
      <c r="D810" s="12"/>
      <c r="E810" s="12"/>
      <c r="F810" s="43"/>
      <c r="G810" s="40"/>
    </row>
    <row r="811" spans="1:7" x14ac:dyDescent="0.25">
      <c r="A811" s="5"/>
      <c r="B811" s="5"/>
      <c r="C811" s="70"/>
      <c r="D811" s="12"/>
      <c r="E811" s="12"/>
      <c r="F811" s="43"/>
      <c r="G811" s="40"/>
    </row>
    <row r="812" spans="1:7" x14ac:dyDescent="0.25">
      <c r="A812" s="5"/>
      <c r="B812" s="5"/>
      <c r="C812" s="70"/>
      <c r="D812" s="12"/>
      <c r="E812" s="12"/>
      <c r="F812" s="43"/>
      <c r="G812" s="40"/>
    </row>
    <row r="813" spans="1:7" x14ac:dyDescent="0.25">
      <c r="A813" s="5"/>
      <c r="B813" s="5"/>
      <c r="C813" s="70"/>
      <c r="D813" s="12"/>
      <c r="E813" s="12"/>
      <c r="F813" s="43"/>
      <c r="G813" s="40"/>
    </row>
    <row r="814" spans="1:7" x14ac:dyDescent="0.25">
      <c r="A814" s="5"/>
      <c r="B814" s="5"/>
      <c r="C814" s="70"/>
      <c r="D814" s="12"/>
      <c r="E814" s="12"/>
      <c r="F814" s="43"/>
      <c r="G814" s="40"/>
    </row>
    <row r="815" spans="1:7" x14ac:dyDescent="0.25">
      <c r="A815" s="5"/>
      <c r="B815" s="5"/>
      <c r="C815" s="70"/>
      <c r="D815" s="12"/>
      <c r="E815" s="12"/>
      <c r="F815" s="43"/>
      <c r="G815" s="40"/>
    </row>
    <row r="816" spans="1:7" x14ac:dyDescent="0.25">
      <c r="A816" s="5"/>
      <c r="B816" s="5"/>
      <c r="C816" s="70"/>
      <c r="D816" s="12"/>
      <c r="E816" s="12"/>
      <c r="F816" s="43"/>
      <c r="G816" s="40"/>
    </row>
    <row r="817" spans="1:7" x14ac:dyDescent="0.25">
      <c r="A817" s="5"/>
      <c r="B817" s="5"/>
      <c r="C817" s="70"/>
      <c r="D817" s="12"/>
      <c r="E817" s="12"/>
      <c r="F817" s="43"/>
      <c r="G817" s="40"/>
    </row>
    <row r="818" spans="1:7" x14ac:dyDescent="0.25">
      <c r="A818" s="5"/>
      <c r="B818" s="5"/>
      <c r="C818" s="70"/>
      <c r="D818" s="12"/>
      <c r="E818" s="12"/>
      <c r="F818" s="43"/>
      <c r="G818" s="40"/>
    </row>
    <row r="819" spans="1:7" x14ac:dyDescent="0.25">
      <c r="A819" s="5"/>
      <c r="B819" s="5"/>
      <c r="C819" s="70"/>
      <c r="D819" s="12"/>
      <c r="E819" s="12"/>
      <c r="F819" s="43"/>
      <c r="G819" s="40"/>
    </row>
    <row r="820" spans="1:7" x14ac:dyDescent="0.25">
      <c r="A820" s="5"/>
      <c r="B820" s="5"/>
      <c r="C820" s="70"/>
      <c r="D820" s="12"/>
      <c r="E820" s="12"/>
      <c r="F820" s="43"/>
      <c r="G820" s="40"/>
    </row>
    <row r="821" spans="1:7" x14ac:dyDescent="0.25">
      <c r="A821" s="5"/>
      <c r="B821" s="5"/>
      <c r="C821" s="70"/>
      <c r="D821" s="12"/>
      <c r="E821" s="12"/>
      <c r="F821" s="43"/>
      <c r="G821" s="40"/>
    </row>
    <row r="822" spans="1:7" x14ac:dyDescent="0.25">
      <c r="A822" s="5"/>
      <c r="B822" s="5"/>
      <c r="C822" s="70"/>
      <c r="D822" s="12"/>
      <c r="E822" s="12"/>
      <c r="F822" s="43"/>
      <c r="G822" s="40"/>
    </row>
    <row r="823" spans="1:7" x14ac:dyDescent="0.25">
      <c r="A823" s="5"/>
      <c r="B823" s="5"/>
      <c r="C823" s="70"/>
      <c r="D823" s="12"/>
      <c r="E823" s="12"/>
      <c r="F823" s="43"/>
      <c r="G823" s="40"/>
    </row>
    <row r="824" spans="1:7" x14ac:dyDescent="0.25">
      <c r="A824" s="5"/>
      <c r="B824" s="5"/>
      <c r="C824" s="70"/>
      <c r="D824" s="12"/>
      <c r="E824" s="12"/>
      <c r="F824" s="43"/>
      <c r="G824" s="40"/>
    </row>
    <row r="825" spans="1:7" x14ac:dyDescent="0.25">
      <c r="A825" s="5"/>
      <c r="B825" s="5"/>
      <c r="C825" s="70"/>
      <c r="D825" s="12"/>
      <c r="E825" s="12"/>
      <c r="F825" s="43"/>
      <c r="G825" s="40"/>
    </row>
    <row r="826" spans="1:7" x14ac:dyDescent="0.25">
      <c r="A826" s="5"/>
      <c r="B826" s="5"/>
      <c r="C826" s="70"/>
      <c r="D826" s="12"/>
      <c r="E826" s="12"/>
      <c r="F826" s="43"/>
      <c r="G826" s="40"/>
    </row>
    <row r="827" spans="1:7" x14ac:dyDescent="0.25">
      <c r="A827" s="5"/>
      <c r="B827" s="5"/>
      <c r="C827" s="70"/>
      <c r="D827" s="12"/>
      <c r="E827" s="12"/>
      <c r="F827" s="43"/>
      <c r="G827" s="40"/>
    </row>
    <row r="828" spans="1:7" x14ac:dyDescent="0.25">
      <c r="A828" s="5"/>
      <c r="B828" s="5"/>
      <c r="C828" s="70"/>
      <c r="D828" s="12"/>
      <c r="E828" s="12"/>
      <c r="F828" s="43"/>
      <c r="G828" s="40"/>
    </row>
    <row r="829" spans="1:7" x14ac:dyDescent="0.25">
      <c r="A829" s="5"/>
      <c r="B829" s="5"/>
      <c r="C829" s="70"/>
      <c r="D829" s="12"/>
      <c r="E829" s="12"/>
      <c r="F829" s="43"/>
      <c r="G829" s="40"/>
    </row>
    <row r="830" spans="1:7" x14ac:dyDescent="0.25">
      <c r="A830" s="5"/>
      <c r="B830" s="5"/>
      <c r="C830" s="70"/>
      <c r="D830" s="12"/>
      <c r="E830" s="12"/>
      <c r="F830" s="43"/>
      <c r="G830" s="40"/>
    </row>
    <row r="831" spans="1:7" x14ac:dyDescent="0.25">
      <c r="A831" s="5"/>
      <c r="B831" s="5"/>
      <c r="C831" s="70"/>
      <c r="D831" s="12"/>
      <c r="E831" s="12"/>
      <c r="F831" s="43"/>
      <c r="G831" s="40"/>
    </row>
    <row r="832" spans="1:7" x14ac:dyDescent="0.25">
      <c r="A832" s="5"/>
      <c r="B832" s="5"/>
      <c r="C832" s="70"/>
      <c r="D832" s="12"/>
      <c r="E832" s="12"/>
      <c r="F832" s="43"/>
      <c r="G832" s="40"/>
    </row>
    <row r="833" spans="1:7" x14ac:dyDescent="0.25">
      <c r="A833" s="5"/>
      <c r="B833" s="5"/>
      <c r="C833" s="70"/>
      <c r="D833" s="12"/>
      <c r="E833" s="12"/>
      <c r="F833" s="43"/>
      <c r="G833" s="40"/>
    </row>
    <row r="834" spans="1:7" x14ac:dyDescent="0.25">
      <c r="A834" s="5"/>
      <c r="B834" s="5"/>
      <c r="C834" s="70"/>
      <c r="D834" s="12"/>
      <c r="E834" s="12"/>
      <c r="F834" s="43"/>
      <c r="G834" s="40"/>
    </row>
    <row r="835" spans="1:7" x14ac:dyDescent="0.25">
      <c r="A835" s="5"/>
      <c r="B835" s="5"/>
      <c r="C835" s="70"/>
      <c r="D835" s="12"/>
      <c r="E835" s="12"/>
      <c r="F835" s="43"/>
      <c r="G835" s="40"/>
    </row>
    <row r="836" spans="1:7" x14ac:dyDescent="0.25">
      <c r="A836" s="5"/>
      <c r="B836" s="5"/>
      <c r="C836" s="70"/>
      <c r="D836" s="12"/>
      <c r="E836" s="12"/>
      <c r="F836" s="43"/>
      <c r="G836" s="40"/>
    </row>
    <row r="837" spans="1:7" x14ac:dyDescent="0.25">
      <c r="A837" s="5"/>
      <c r="B837" s="5"/>
      <c r="C837" s="70"/>
      <c r="D837" s="12"/>
      <c r="E837" s="12"/>
      <c r="F837" s="43"/>
      <c r="G837" s="40"/>
    </row>
    <row r="838" spans="1:7" x14ac:dyDescent="0.25">
      <c r="A838" s="5"/>
      <c r="B838" s="5"/>
      <c r="C838" s="70"/>
      <c r="D838" s="12"/>
      <c r="E838" s="12"/>
      <c r="F838" s="43"/>
      <c r="G838" s="40"/>
    </row>
    <row r="839" spans="1:7" x14ac:dyDescent="0.25">
      <c r="A839" s="5"/>
      <c r="B839" s="5"/>
      <c r="C839" s="70"/>
      <c r="D839" s="12"/>
      <c r="E839" s="12"/>
      <c r="F839" s="43"/>
      <c r="G839" s="40"/>
    </row>
    <row r="840" spans="1:7" x14ac:dyDescent="0.25">
      <c r="A840" s="5"/>
      <c r="B840" s="5"/>
      <c r="C840" s="70"/>
      <c r="D840" s="12"/>
      <c r="E840" s="12"/>
      <c r="F840" s="43"/>
      <c r="G840" s="40"/>
    </row>
    <row r="841" spans="1:7" x14ac:dyDescent="0.25">
      <c r="A841" s="5"/>
      <c r="B841" s="5"/>
      <c r="C841" s="70"/>
      <c r="D841" s="12"/>
      <c r="E841" s="12"/>
      <c r="F841" s="43"/>
      <c r="G841" s="40"/>
    </row>
    <row r="842" spans="1:7" x14ac:dyDescent="0.25">
      <c r="A842" s="5"/>
      <c r="B842" s="5"/>
      <c r="C842" s="70"/>
      <c r="D842" s="12"/>
      <c r="E842" s="12"/>
      <c r="F842" s="43"/>
      <c r="G842" s="40"/>
    </row>
    <row r="843" spans="1:7" x14ac:dyDescent="0.25">
      <c r="A843" s="5"/>
      <c r="B843" s="5"/>
      <c r="C843" s="70"/>
      <c r="D843" s="12"/>
      <c r="E843" s="12"/>
      <c r="F843" s="43"/>
      <c r="G843" s="40"/>
    </row>
    <row r="844" spans="1:7" x14ac:dyDescent="0.25">
      <c r="A844" s="5"/>
      <c r="B844" s="5"/>
      <c r="C844" s="70"/>
      <c r="D844" s="12"/>
      <c r="E844" s="12"/>
      <c r="F844" s="43"/>
      <c r="G844" s="40"/>
    </row>
    <row r="845" spans="1:7" x14ac:dyDescent="0.25">
      <c r="A845" s="5"/>
      <c r="B845" s="5"/>
      <c r="C845" s="70"/>
      <c r="D845" s="12"/>
      <c r="E845" s="12"/>
      <c r="F845" s="43"/>
      <c r="G845" s="40"/>
    </row>
    <row r="846" spans="1:7" x14ac:dyDescent="0.25">
      <c r="A846" s="5"/>
      <c r="B846" s="5"/>
      <c r="C846" s="70"/>
      <c r="D846" s="12"/>
      <c r="E846" s="12"/>
      <c r="F846" s="43"/>
      <c r="G846" s="40"/>
    </row>
    <row r="847" spans="1:7" x14ac:dyDescent="0.25">
      <c r="A847" s="5"/>
      <c r="B847" s="5"/>
      <c r="C847" s="70"/>
      <c r="D847" s="12"/>
      <c r="E847" s="12"/>
      <c r="F847" s="43"/>
      <c r="G847" s="40"/>
    </row>
    <row r="848" spans="1:7" x14ac:dyDescent="0.25">
      <c r="A848" s="5"/>
      <c r="B848" s="5"/>
      <c r="C848" s="70"/>
      <c r="D848" s="12"/>
      <c r="E848" s="12"/>
      <c r="F848" s="43"/>
      <c r="G848" s="40"/>
    </row>
    <row r="849" spans="1:7" x14ac:dyDescent="0.25">
      <c r="A849" s="5"/>
      <c r="B849" s="5"/>
      <c r="C849" s="70"/>
      <c r="D849" s="12"/>
      <c r="E849" s="12"/>
      <c r="F849" s="43"/>
      <c r="G849" s="40"/>
    </row>
    <row r="850" spans="1:7" x14ac:dyDescent="0.25">
      <c r="A850" s="5"/>
      <c r="B850" s="5"/>
      <c r="C850" s="70"/>
      <c r="D850" s="12"/>
      <c r="E850" s="12"/>
      <c r="F850" s="43"/>
      <c r="G850" s="40"/>
    </row>
    <row r="851" spans="1:7" x14ac:dyDescent="0.25">
      <c r="A851" s="5"/>
      <c r="B851" s="5"/>
      <c r="C851" s="70"/>
      <c r="D851" s="12"/>
      <c r="E851" s="12"/>
      <c r="F851" s="43"/>
      <c r="G851" s="40"/>
    </row>
    <row r="852" spans="1:7" x14ac:dyDescent="0.25">
      <c r="A852" s="5"/>
      <c r="B852" s="5"/>
      <c r="C852" s="70"/>
      <c r="D852" s="12"/>
      <c r="E852" s="12"/>
      <c r="F852" s="43"/>
      <c r="G852" s="40"/>
    </row>
    <row r="853" spans="1:7" x14ac:dyDescent="0.25">
      <c r="A853" s="5"/>
      <c r="B853" s="5"/>
      <c r="C853" s="70"/>
      <c r="D853" s="12"/>
      <c r="E853" s="12"/>
      <c r="F853" s="43"/>
      <c r="G853" s="40"/>
    </row>
    <row r="854" spans="1:7" x14ac:dyDescent="0.25">
      <c r="A854" s="5"/>
      <c r="B854" s="5"/>
      <c r="C854" s="70"/>
      <c r="D854" s="12"/>
      <c r="E854" s="12"/>
      <c r="F854" s="43"/>
      <c r="G854" s="40"/>
    </row>
    <row r="855" spans="1:7" x14ac:dyDescent="0.25">
      <c r="A855" s="5"/>
      <c r="B855" s="5"/>
      <c r="C855" s="70"/>
      <c r="D855" s="12"/>
      <c r="E855" s="12"/>
      <c r="F855" s="43"/>
      <c r="G855" s="40"/>
    </row>
    <row r="856" spans="1:7" x14ac:dyDescent="0.25">
      <c r="A856" s="5"/>
      <c r="B856" s="5"/>
      <c r="C856" s="70"/>
      <c r="D856" s="12"/>
      <c r="E856" s="12"/>
      <c r="F856" s="43"/>
      <c r="G856" s="40"/>
    </row>
    <row r="857" spans="1:7" x14ac:dyDescent="0.25">
      <c r="A857" s="5"/>
      <c r="B857" s="5"/>
      <c r="C857" s="70"/>
      <c r="D857" s="12"/>
      <c r="E857" s="12"/>
      <c r="F857" s="43"/>
      <c r="G857" s="40"/>
    </row>
    <row r="858" spans="1:7" x14ac:dyDescent="0.25">
      <c r="A858" s="5"/>
      <c r="B858" s="5"/>
      <c r="C858" s="70"/>
      <c r="D858" s="12"/>
      <c r="E858" s="12"/>
      <c r="F858" s="43"/>
      <c r="G858" s="40"/>
    </row>
    <row r="859" spans="1:7" x14ac:dyDescent="0.25">
      <c r="A859" s="5"/>
      <c r="B859" s="5"/>
      <c r="C859" s="70"/>
      <c r="D859" s="12"/>
      <c r="E859" s="12"/>
      <c r="F859" s="43"/>
      <c r="G859" s="40"/>
    </row>
    <row r="860" spans="1:7" x14ac:dyDescent="0.25">
      <c r="A860" s="5"/>
      <c r="B860" s="5"/>
      <c r="C860" s="70"/>
      <c r="D860" s="12"/>
      <c r="E860" s="12"/>
      <c r="F860" s="43"/>
      <c r="G860" s="40"/>
    </row>
    <row r="861" spans="1:7" x14ac:dyDescent="0.25">
      <c r="A861" s="5"/>
      <c r="B861" s="5"/>
      <c r="C861" s="70"/>
      <c r="D861" s="12"/>
      <c r="E861" s="12"/>
      <c r="F861" s="43"/>
      <c r="G861" s="40"/>
    </row>
    <row r="862" spans="1:7" x14ac:dyDescent="0.25">
      <c r="A862" s="5"/>
      <c r="B862" s="5"/>
      <c r="C862" s="70"/>
      <c r="D862" s="12"/>
      <c r="E862" s="12"/>
      <c r="F862" s="43"/>
      <c r="G862" s="40"/>
    </row>
    <row r="863" spans="1:7" x14ac:dyDescent="0.25">
      <c r="A863" s="5"/>
      <c r="B863" s="5"/>
      <c r="C863" s="70"/>
      <c r="D863" s="12"/>
      <c r="E863" s="12"/>
      <c r="F863" s="43"/>
      <c r="G863" s="40"/>
    </row>
    <row r="864" spans="1:7" x14ac:dyDescent="0.25">
      <c r="A864" s="5"/>
      <c r="B864" s="5"/>
      <c r="C864" s="70"/>
      <c r="D864" s="12"/>
      <c r="E864" s="12"/>
      <c r="F864" s="43"/>
      <c r="G864" s="40"/>
    </row>
    <row r="865" spans="1:7" x14ac:dyDescent="0.25">
      <c r="A865" s="5"/>
      <c r="B865" s="5"/>
      <c r="C865" s="70"/>
      <c r="D865" s="12"/>
      <c r="E865" s="12"/>
      <c r="F865" s="43"/>
      <c r="G865" s="40"/>
    </row>
    <row r="866" spans="1:7" x14ac:dyDescent="0.25">
      <c r="A866" s="5"/>
      <c r="B866" s="5"/>
      <c r="C866" s="70"/>
      <c r="D866" s="12"/>
      <c r="E866" s="12"/>
      <c r="F866" s="43"/>
      <c r="G866" s="40"/>
    </row>
    <row r="867" spans="1:7" x14ac:dyDescent="0.25">
      <c r="A867" s="5"/>
      <c r="B867" s="5"/>
      <c r="C867" s="70"/>
      <c r="D867" s="12"/>
      <c r="E867" s="12"/>
      <c r="F867" s="43"/>
      <c r="G867" s="40"/>
    </row>
    <row r="868" spans="1:7" x14ac:dyDescent="0.25">
      <c r="A868" s="5"/>
      <c r="B868" s="5"/>
      <c r="C868" s="70"/>
      <c r="D868" s="12"/>
      <c r="E868" s="12"/>
      <c r="F868" s="43"/>
      <c r="G868" s="40"/>
    </row>
    <row r="869" spans="1:7" x14ac:dyDescent="0.25">
      <c r="A869" s="5"/>
      <c r="B869" s="5"/>
      <c r="C869" s="70"/>
      <c r="D869" s="12"/>
      <c r="E869" s="12"/>
      <c r="F869" s="43"/>
      <c r="G869" s="40"/>
    </row>
    <row r="870" spans="1:7" x14ac:dyDescent="0.25">
      <c r="A870" s="5"/>
      <c r="B870" s="5"/>
      <c r="C870" s="70"/>
      <c r="D870" s="12"/>
      <c r="E870" s="12"/>
      <c r="F870" s="43"/>
      <c r="G870" s="40"/>
    </row>
    <row r="871" spans="1:7" x14ac:dyDescent="0.25">
      <c r="A871" s="5"/>
      <c r="B871" s="5"/>
      <c r="C871" s="70"/>
      <c r="D871" s="12"/>
      <c r="E871" s="12"/>
      <c r="F871" s="43"/>
      <c r="G871" s="40"/>
    </row>
    <row r="872" spans="1:7" x14ac:dyDescent="0.25">
      <c r="A872" s="5"/>
      <c r="B872" s="5"/>
      <c r="C872" s="70"/>
      <c r="D872" s="12"/>
      <c r="E872" s="12"/>
      <c r="F872" s="43"/>
      <c r="G872" s="40"/>
    </row>
    <row r="873" spans="1:7" x14ac:dyDescent="0.25">
      <c r="A873" s="5"/>
      <c r="B873" s="5"/>
      <c r="C873" s="70"/>
      <c r="D873" s="12"/>
      <c r="E873" s="12"/>
      <c r="F873" s="43"/>
      <c r="G873" s="40"/>
    </row>
    <row r="874" spans="1:7" x14ac:dyDescent="0.25">
      <c r="A874" s="5"/>
      <c r="B874" s="5"/>
      <c r="C874" s="70"/>
      <c r="D874" s="12"/>
      <c r="E874" s="12"/>
      <c r="F874" s="43"/>
      <c r="G874" s="40"/>
    </row>
    <row r="875" spans="1:7" x14ac:dyDescent="0.25">
      <c r="A875" s="5"/>
      <c r="B875" s="5"/>
      <c r="C875" s="70"/>
      <c r="D875" s="12"/>
      <c r="E875" s="12"/>
      <c r="F875" s="43"/>
      <c r="G875" s="40"/>
    </row>
    <row r="876" spans="1:7" x14ac:dyDescent="0.25">
      <c r="A876" s="5"/>
      <c r="B876" s="5"/>
      <c r="C876" s="70"/>
      <c r="D876" s="12"/>
      <c r="E876" s="12"/>
      <c r="F876" s="43"/>
      <c r="G876" s="40"/>
    </row>
    <row r="877" spans="1:7" x14ac:dyDescent="0.25">
      <c r="A877" s="5"/>
      <c r="B877" s="5"/>
      <c r="C877" s="70"/>
      <c r="D877" s="12"/>
      <c r="E877" s="12"/>
      <c r="F877" s="43"/>
      <c r="G877" s="40"/>
    </row>
    <row r="878" spans="1:7" x14ac:dyDescent="0.25">
      <c r="A878" s="5"/>
      <c r="B878" s="5"/>
      <c r="C878" s="70"/>
      <c r="D878" s="12"/>
      <c r="E878" s="12"/>
      <c r="F878" s="43"/>
      <c r="G878" s="40"/>
    </row>
    <row r="879" spans="1:7" x14ac:dyDescent="0.25">
      <c r="A879" s="5"/>
      <c r="B879" s="5"/>
      <c r="C879" s="70"/>
      <c r="D879" s="12"/>
      <c r="E879" s="12"/>
      <c r="F879" s="43"/>
      <c r="G879" s="40"/>
    </row>
    <row r="880" spans="1:7" x14ac:dyDescent="0.25">
      <c r="A880" s="5"/>
      <c r="B880" s="5"/>
      <c r="C880" s="70"/>
      <c r="D880" s="12"/>
      <c r="E880" s="12"/>
      <c r="F880" s="43"/>
      <c r="G880" s="40"/>
    </row>
    <row r="881" spans="1:7" x14ac:dyDescent="0.25">
      <c r="A881" s="5"/>
      <c r="B881" s="5"/>
      <c r="C881" s="70"/>
      <c r="D881" s="12"/>
      <c r="E881" s="12"/>
      <c r="F881" s="43"/>
      <c r="G881" s="40"/>
    </row>
    <row r="882" spans="1:7" x14ac:dyDescent="0.25">
      <c r="A882" s="5"/>
      <c r="B882" s="5"/>
      <c r="C882" s="70"/>
      <c r="D882" s="12"/>
      <c r="E882" s="12"/>
      <c r="F882" s="43"/>
      <c r="G882" s="40"/>
    </row>
    <row r="883" spans="1:7" x14ac:dyDescent="0.25">
      <c r="A883" s="5"/>
      <c r="B883" s="5"/>
      <c r="C883" s="70"/>
      <c r="D883" s="12"/>
      <c r="E883" s="12"/>
      <c r="F883" s="43"/>
      <c r="G883" s="40"/>
    </row>
    <row r="884" spans="1:7" x14ac:dyDescent="0.25">
      <c r="A884" s="5"/>
      <c r="B884" s="5"/>
      <c r="C884" s="70"/>
      <c r="D884" s="12"/>
      <c r="E884" s="12"/>
      <c r="F884" s="43"/>
      <c r="G884" s="40"/>
    </row>
    <row r="885" spans="1:7" x14ac:dyDescent="0.25">
      <c r="A885" s="5"/>
      <c r="B885" s="5"/>
      <c r="C885" s="70"/>
      <c r="D885" s="12"/>
      <c r="E885" s="12"/>
      <c r="F885" s="43"/>
      <c r="G885" s="40"/>
    </row>
    <row r="886" spans="1:7" x14ac:dyDescent="0.25">
      <c r="A886" s="5"/>
      <c r="B886" s="5"/>
      <c r="C886" s="70"/>
      <c r="D886" s="12"/>
      <c r="E886" s="12"/>
      <c r="F886" s="43"/>
      <c r="G886" s="40"/>
    </row>
    <row r="887" spans="1:7" x14ac:dyDescent="0.25">
      <c r="A887" s="5"/>
      <c r="B887" s="5"/>
      <c r="C887" s="70"/>
      <c r="D887" s="12"/>
      <c r="E887" s="12"/>
      <c r="F887" s="43"/>
      <c r="G887" s="40"/>
    </row>
    <row r="888" spans="1:7" x14ac:dyDescent="0.25">
      <c r="A888" s="5"/>
      <c r="B888" s="5"/>
      <c r="C888" s="70"/>
      <c r="D888" s="12"/>
      <c r="E888" s="12"/>
      <c r="F888" s="43"/>
      <c r="G888" s="40"/>
    </row>
    <row r="889" spans="1:7" x14ac:dyDescent="0.25">
      <c r="A889" s="5"/>
      <c r="B889" s="5"/>
      <c r="C889" s="70"/>
      <c r="D889" s="12"/>
      <c r="E889" s="12"/>
      <c r="F889" s="43"/>
      <c r="G889" s="40"/>
    </row>
    <row r="890" spans="1:7" x14ac:dyDescent="0.25">
      <c r="A890" s="5"/>
      <c r="B890" s="5"/>
      <c r="C890" s="70"/>
      <c r="D890" s="12"/>
      <c r="E890" s="12"/>
      <c r="F890" s="43"/>
      <c r="G890" s="40"/>
    </row>
    <row r="891" spans="1:7" x14ac:dyDescent="0.25">
      <c r="A891" s="5"/>
      <c r="B891" s="5"/>
      <c r="C891" s="70"/>
      <c r="D891" s="12"/>
      <c r="E891" s="12"/>
      <c r="F891" s="43"/>
      <c r="G891" s="40"/>
    </row>
    <row r="892" spans="1:7" x14ac:dyDescent="0.25">
      <c r="A892" s="5"/>
      <c r="B892" s="5"/>
      <c r="C892" s="70"/>
      <c r="D892" s="12"/>
      <c r="E892" s="12"/>
      <c r="F892" s="43"/>
      <c r="G892" s="40"/>
    </row>
    <row r="893" spans="1:7" x14ac:dyDescent="0.25">
      <c r="A893" s="5"/>
      <c r="B893" s="5"/>
      <c r="C893" s="70"/>
      <c r="D893" s="12"/>
      <c r="E893" s="12"/>
      <c r="F893" s="43"/>
      <c r="G893" s="40"/>
    </row>
    <row r="894" spans="1:7" x14ac:dyDescent="0.25">
      <c r="A894" s="5"/>
      <c r="B894" s="5"/>
      <c r="C894" s="70"/>
      <c r="D894" s="12"/>
      <c r="E894" s="12"/>
      <c r="F894" s="43"/>
      <c r="G894" s="40"/>
    </row>
    <row r="895" spans="1:7" x14ac:dyDescent="0.25">
      <c r="A895" s="5"/>
      <c r="B895" s="5"/>
      <c r="C895" s="70"/>
      <c r="D895" s="12"/>
      <c r="E895" s="12"/>
      <c r="F895" s="43"/>
      <c r="G895" s="40"/>
    </row>
    <row r="896" spans="1:7" x14ac:dyDescent="0.25">
      <c r="A896" s="5"/>
      <c r="B896" s="5"/>
      <c r="C896" s="70"/>
      <c r="D896" s="12"/>
      <c r="E896" s="12"/>
      <c r="F896" s="43"/>
      <c r="G896" s="40"/>
    </row>
    <row r="897" spans="1:7" x14ac:dyDescent="0.25">
      <c r="A897" s="5"/>
      <c r="B897" s="5"/>
      <c r="C897" s="70"/>
      <c r="D897" s="12"/>
      <c r="E897" s="12"/>
      <c r="F897" s="43"/>
      <c r="G897" s="40"/>
    </row>
    <row r="898" spans="1:7" x14ac:dyDescent="0.25">
      <c r="A898" s="5"/>
      <c r="B898" s="5"/>
      <c r="C898" s="70"/>
      <c r="D898" s="12"/>
      <c r="E898" s="12"/>
      <c r="F898" s="43"/>
      <c r="G898" s="40"/>
    </row>
    <row r="899" spans="1:7" x14ac:dyDescent="0.25">
      <c r="A899" s="5"/>
      <c r="B899" s="5"/>
      <c r="C899" s="70"/>
      <c r="D899" s="12"/>
      <c r="E899" s="12"/>
      <c r="F899" s="43"/>
      <c r="G899" s="40"/>
    </row>
    <row r="900" spans="1:7" x14ac:dyDescent="0.25">
      <c r="A900" s="5"/>
      <c r="B900" s="5"/>
      <c r="C900" s="70"/>
      <c r="D900" s="12"/>
      <c r="E900" s="12"/>
      <c r="F900" s="43"/>
      <c r="G900" s="40"/>
    </row>
    <row r="901" spans="1:7" x14ac:dyDescent="0.25">
      <c r="A901" s="5"/>
      <c r="B901" s="5"/>
      <c r="C901" s="70"/>
      <c r="D901" s="12"/>
      <c r="E901" s="12"/>
      <c r="F901" s="43"/>
      <c r="G901" s="40"/>
    </row>
    <row r="902" spans="1:7" x14ac:dyDescent="0.25">
      <c r="A902" s="5"/>
      <c r="B902" s="5"/>
      <c r="C902" s="70"/>
      <c r="D902" s="12"/>
      <c r="E902" s="12"/>
      <c r="F902" s="43"/>
      <c r="G902" s="40"/>
    </row>
    <row r="903" spans="1:7" x14ac:dyDescent="0.25">
      <c r="A903" s="5"/>
      <c r="B903" s="5"/>
      <c r="C903" s="70"/>
      <c r="D903" s="12"/>
      <c r="E903" s="12"/>
      <c r="F903" s="43"/>
      <c r="G903" s="40"/>
    </row>
    <row r="904" spans="1:7" x14ac:dyDescent="0.25">
      <c r="A904" s="5"/>
      <c r="B904" s="5"/>
      <c r="C904" s="70"/>
      <c r="D904" s="12"/>
      <c r="E904" s="12"/>
      <c r="F904" s="43"/>
      <c r="G904" s="40"/>
    </row>
    <row r="905" spans="1:7" x14ac:dyDescent="0.25">
      <c r="A905" s="5"/>
      <c r="B905" s="5"/>
      <c r="C905" s="70"/>
      <c r="D905" s="12"/>
      <c r="E905" s="12"/>
      <c r="F905" s="43"/>
      <c r="G905" s="40"/>
    </row>
    <row r="906" spans="1:7" x14ac:dyDescent="0.25">
      <c r="A906" s="5"/>
      <c r="B906" s="5"/>
      <c r="C906" s="70"/>
      <c r="D906" s="12"/>
      <c r="E906" s="12"/>
      <c r="F906" s="43"/>
      <c r="G906" s="40"/>
    </row>
    <row r="907" spans="1:7" x14ac:dyDescent="0.25">
      <c r="A907" s="5"/>
      <c r="B907" s="5"/>
      <c r="C907" s="70"/>
      <c r="D907" s="12"/>
      <c r="E907" s="12"/>
      <c r="F907" s="43"/>
      <c r="G907" s="40"/>
    </row>
    <row r="908" spans="1:7" x14ac:dyDescent="0.25">
      <c r="A908" s="5"/>
      <c r="B908" s="5"/>
      <c r="C908" s="70"/>
      <c r="D908" s="12"/>
      <c r="E908" s="12"/>
      <c r="F908" s="43"/>
      <c r="G908" s="40"/>
    </row>
    <row r="909" spans="1:7" x14ac:dyDescent="0.25">
      <c r="A909" s="5"/>
      <c r="B909" s="5"/>
      <c r="C909" s="70"/>
      <c r="D909" s="12"/>
      <c r="E909" s="12"/>
      <c r="F909" s="43"/>
      <c r="G909" s="40"/>
    </row>
    <row r="910" spans="1:7" x14ac:dyDescent="0.25">
      <c r="A910" s="5"/>
      <c r="B910" s="5"/>
      <c r="C910" s="70"/>
      <c r="D910" s="12"/>
      <c r="E910" s="12"/>
      <c r="F910" s="43"/>
      <c r="G910" s="40"/>
    </row>
    <row r="911" spans="1:7" x14ac:dyDescent="0.25">
      <c r="A911" s="5"/>
      <c r="B911" s="5"/>
      <c r="C911" s="70"/>
      <c r="D911" s="12"/>
      <c r="E911" s="12"/>
      <c r="F911" s="43"/>
      <c r="G911" s="40"/>
    </row>
    <row r="912" spans="1:7" x14ac:dyDescent="0.25">
      <c r="A912" s="5"/>
      <c r="B912" s="5"/>
      <c r="C912" s="70"/>
      <c r="D912" s="12"/>
      <c r="E912" s="12"/>
      <c r="F912" s="43"/>
      <c r="G912" s="40"/>
    </row>
    <row r="913" spans="1:7" x14ac:dyDescent="0.25">
      <c r="A913" s="5"/>
      <c r="B913" s="5"/>
      <c r="C913" s="70"/>
      <c r="D913" s="12"/>
      <c r="E913" s="12"/>
      <c r="F913" s="43"/>
      <c r="G913" s="40"/>
    </row>
    <row r="914" spans="1:7" x14ac:dyDescent="0.25">
      <c r="A914" s="5"/>
      <c r="B914" s="5"/>
      <c r="C914" s="70"/>
      <c r="D914" s="12"/>
      <c r="E914" s="12"/>
      <c r="F914" s="43"/>
      <c r="G914" s="40"/>
    </row>
    <row r="915" spans="1:7" x14ac:dyDescent="0.25">
      <c r="A915" s="5"/>
      <c r="B915" s="5"/>
      <c r="C915" s="70"/>
      <c r="D915" s="12"/>
      <c r="E915" s="12"/>
      <c r="F915" s="43"/>
      <c r="G915" s="40"/>
    </row>
    <row r="916" spans="1:7" x14ac:dyDescent="0.25">
      <c r="A916" s="5"/>
      <c r="B916" s="5"/>
      <c r="C916" s="70"/>
      <c r="D916" s="12"/>
      <c r="E916" s="12"/>
      <c r="F916" s="43"/>
      <c r="G916" s="40"/>
    </row>
    <row r="917" spans="1:7" x14ac:dyDescent="0.25">
      <c r="A917" s="5"/>
      <c r="B917" s="5"/>
      <c r="C917" s="70"/>
      <c r="D917" s="12"/>
      <c r="E917" s="12"/>
      <c r="F917" s="43"/>
      <c r="G917" s="40"/>
    </row>
    <row r="918" spans="1:7" x14ac:dyDescent="0.25">
      <c r="A918" s="5"/>
      <c r="B918" s="5"/>
      <c r="C918" s="70"/>
      <c r="D918" s="12"/>
      <c r="E918" s="12"/>
      <c r="F918" s="43"/>
      <c r="G918" s="40"/>
    </row>
    <row r="919" spans="1:7" x14ac:dyDescent="0.25">
      <c r="A919" s="5"/>
      <c r="B919" s="5"/>
      <c r="C919" s="70"/>
      <c r="D919" s="12"/>
      <c r="E919" s="12"/>
      <c r="F919" s="43"/>
      <c r="G919" s="40"/>
    </row>
    <row r="920" spans="1:7" x14ac:dyDescent="0.25">
      <c r="A920" s="5"/>
      <c r="B920" s="5"/>
      <c r="C920" s="70"/>
      <c r="D920" s="12"/>
      <c r="E920" s="12"/>
      <c r="F920" s="43"/>
      <c r="G920" s="40"/>
    </row>
    <row r="921" spans="1:7" x14ac:dyDescent="0.25">
      <c r="A921" s="5"/>
      <c r="B921" s="5"/>
      <c r="C921" s="70"/>
      <c r="D921" s="12"/>
      <c r="E921" s="12"/>
      <c r="F921" s="43"/>
      <c r="G921" s="40"/>
    </row>
    <row r="922" spans="1:7" x14ac:dyDescent="0.25">
      <c r="A922" s="5"/>
      <c r="B922" s="5"/>
      <c r="C922" s="70"/>
      <c r="D922" s="12"/>
      <c r="E922" s="12"/>
      <c r="F922" s="43"/>
      <c r="G922" s="40"/>
    </row>
    <row r="923" spans="1:7" x14ac:dyDescent="0.25">
      <c r="A923" s="5"/>
      <c r="B923" s="5"/>
      <c r="C923" s="70"/>
      <c r="D923" s="12"/>
      <c r="E923" s="12"/>
      <c r="F923" s="43"/>
      <c r="G923" s="40"/>
    </row>
    <row r="924" spans="1:7" x14ac:dyDescent="0.25">
      <c r="A924" s="5"/>
      <c r="B924" s="5"/>
      <c r="C924" s="70"/>
      <c r="D924" s="12"/>
      <c r="E924" s="12"/>
      <c r="F924" s="43"/>
      <c r="G924" s="40"/>
    </row>
    <row r="925" spans="1:7" x14ac:dyDescent="0.25">
      <c r="A925" s="5"/>
      <c r="B925" s="5"/>
      <c r="C925" s="70"/>
      <c r="D925" s="12"/>
      <c r="E925" s="12"/>
      <c r="F925" s="43"/>
      <c r="G925" s="40"/>
    </row>
    <row r="926" spans="1:7" x14ac:dyDescent="0.25">
      <c r="A926" s="5"/>
      <c r="B926" s="5"/>
      <c r="C926" s="70"/>
      <c r="D926" s="12"/>
      <c r="E926" s="12"/>
      <c r="F926" s="43"/>
      <c r="G926" s="40"/>
    </row>
    <row r="927" spans="1:7" x14ac:dyDescent="0.25">
      <c r="A927" s="5"/>
      <c r="B927" s="5"/>
      <c r="C927" s="70"/>
      <c r="D927" s="12"/>
      <c r="E927" s="12"/>
      <c r="F927" s="43"/>
      <c r="G927" s="40"/>
    </row>
    <row r="928" spans="1:7" x14ac:dyDescent="0.25">
      <c r="A928" s="5"/>
      <c r="B928" s="5"/>
      <c r="C928" s="70"/>
      <c r="D928" s="12"/>
      <c r="E928" s="12"/>
      <c r="F928" s="43"/>
      <c r="G928" s="40"/>
    </row>
    <row r="929" spans="1:7" x14ac:dyDescent="0.25">
      <c r="A929" s="5"/>
      <c r="B929" s="5"/>
      <c r="C929" s="70"/>
      <c r="D929" s="12"/>
      <c r="E929" s="12"/>
      <c r="F929" s="43"/>
      <c r="G929" s="40"/>
    </row>
    <row r="930" spans="1:7" x14ac:dyDescent="0.25">
      <c r="A930" s="5"/>
      <c r="B930" s="5"/>
      <c r="C930" s="70"/>
      <c r="D930" s="12"/>
      <c r="E930" s="12"/>
      <c r="F930" s="43"/>
      <c r="G930" s="40"/>
    </row>
    <row r="931" spans="1:7" x14ac:dyDescent="0.25">
      <c r="A931" s="5"/>
      <c r="B931" s="5"/>
      <c r="C931" s="70"/>
      <c r="D931" s="12"/>
      <c r="E931" s="12"/>
      <c r="F931" s="43"/>
      <c r="G931" s="40"/>
    </row>
    <row r="932" spans="1:7" x14ac:dyDescent="0.25">
      <c r="A932" s="5"/>
      <c r="B932" s="5"/>
      <c r="C932" s="70"/>
      <c r="D932" s="12"/>
      <c r="E932" s="12"/>
      <c r="F932" s="43"/>
      <c r="G932" s="40"/>
    </row>
    <row r="933" spans="1:7" x14ac:dyDescent="0.25">
      <c r="A933" s="5"/>
      <c r="B933" s="5"/>
      <c r="C933" s="70"/>
      <c r="D933" s="12"/>
      <c r="E933" s="12"/>
      <c r="F933" s="43"/>
      <c r="G933" s="40"/>
    </row>
    <row r="934" spans="1:7" x14ac:dyDescent="0.25">
      <c r="A934" s="5"/>
      <c r="B934" s="5"/>
      <c r="C934" s="70"/>
      <c r="D934" s="12"/>
      <c r="E934" s="12"/>
      <c r="F934" s="43"/>
      <c r="G934" s="40"/>
    </row>
    <row r="935" spans="1:7" x14ac:dyDescent="0.25">
      <c r="A935" s="5"/>
      <c r="B935" s="5"/>
      <c r="C935" s="70"/>
      <c r="D935" s="12"/>
      <c r="E935" s="12"/>
      <c r="F935" s="43"/>
      <c r="G935" s="40"/>
    </row>
    <row r="936" spans="1:7" x14ac:dyDescent="0.25">
      <c r="A936" s="5"/>
      <c r="B936" s="5"/>
      <c r="C936" s="70"/>
      <c r="D936" s="12"/>
      <c r="E936" s="12"/>
      <c r="F936" s="43"/>
      <c r="G936" s="40"/>
    </row>
    <row r="937" spans="1:7" x14ac:dyDescent="0.25">
      <c r="A937" s="5"/>
      <c r="B937" s="5"/>
      <c r="C937" s="70"/>
      <c r="D937" s="12"/>
      <c r="E937" s="12"/>
      <c r="F937" s="43"/>
      <c r="G937" s="40"/>
    </row>
    <row r="938" spans="1:7" x14ac:dyDescent="0.25">
      <c r="A938" s="5"/>
      <c r="B938" s="5"/>
      <c r="C938" s="70"/>
      <c r="D938" s="12"/>
      <c r="E938" s="12"/>
      <c r="F938" s="43"/>
      <c r="G938" s="40"/>
    </row>
    <row r="939" spans="1:7" x14ac:dyDescent="0.25">
      <c r="A939" s="5"/>
      <c r="B939" s="5"/>
      <c r="C939" s="70"/>
      <c r="D939" s="12"/>
      <c r="E939" s="12"/>
      <c r="F939" s="43"/>
      <c r="G939" s="40"/>
    </row>
    <row r="940" spans="1:7" x14ac:dyDescent="0.25">
      <c r="A940" s="5"/>
      <c r="B940" s="5"/>
      <c r="C940" s="70"/>
      <c r="D940" s="12"/>
      <c r="E940" s="12"/>
      <c r="F940" s="43"/>
      <c r="G940" s="40"/>
    </row>
    <row r="941" spans="1:7" x14ac:dyDescent="0.25">
      <c r="A941" s="5"/>
      <c r="B941" s="5"/>
      <c r="C941" s="70"/>
      <c r="D941" s="12"/>
      <c r="E941" s="12"/>
      <c r="F941" s="43"/>
      <c r="G941" s="40"/>
    </row>
    <row r="942" spans="1:7" x14ac:dyDescent="0.25">
      <c r="A942" s="5"/>
      <c r="B942" s="5"/>
      <c r="C942" s="70"/>
      <c r="D942" s="12"/>
      <c r="E942" s="12"/>
      <c r="F942" s="43"/>
      <c r="G942" s="40"/>
    </row>
    <row r="943" spans="1:7" x14ac:dyDescent="0.25">
      <c r="A943" s="5"/>
      <c r="B943" s="5"/>
      <c r="C943" s="70"/>
      <c r="D943" s="12"/>
      <c r="E943" s="12"/>
      <c r="F943" s="43"/>
      <c r="G943" s="40"/>
    </row>
    <row r="944" spans="1:7" x14ac:dyDescent="0.25">
      <c r="A944" s="5"/>
      <c r="B944" s="5"/>
      <c r="C944" s="70"/>
      <c r="D944" s="12"/>
      <c r="E944" s="12"/>
      <c r="F944" s="43"/>
      <c r="G944" s="40"/>
    </row>
    <row r="945" spans="1:7" x14ac:dyDescent="0.25">
      <c r="A945" s="5"/>
      <c r="B945" s="5"/>
      <c r="C945" s="70"/>
      <c r="D945" s="12"/>
      <c r="E945" s="12"/>
      <c r="F945" s="43"/>
      <c r="G945" s="40"/>
    </row>
    <row r="946" spans="1:7" x14ac:dyDescent="0.25">
      <c r="A946" s="5"/>
      <c r="B946" s="5"/>
      <c r="C946" s="70"/>
      <c r="D946" s="12"/>
      <c r="E946" s="12"/>
      <c r="F946" s="43"/>
      <c r="G946" s="40"/>
    </row>
    <row r="947" spans="1:7" x14ac:dyDescent="0.25">
      <c r="A947" s="5"/>
      <c r="B947" s="5"/>
      <c r="C947" s="70"/>
      <c r="D947" s="12"/>
      <c r="E947" s="12"/>
      <c r="F947" s="43"/>
      <c r="G947" s="40"/>
    </row>
    <row r="948" spans="1:7" x14ac:dyDescent="0.25">
      <c r="A948" s="5"/>
      <c r="B948" s="5"/>
      <c r="C948" s="70"/>
      <c r="D948" s="12"/>
      <c r="E948" s="12"/>
      <c r="F948" s="43"/>
      <c r="G948" s="40"/>
    </row>
    <row r="949" spans="1:7" x14ac:dyDescent="0.25">
      <c r="A949" s="5"/>
      <c r="B949" s="5"/>
      <c r="C949" s="70"/>
      <c r="D949" s="12"/>
      <c r="E949" s="12"/>
      <c r="F949" s="43"/>
      <c r="G949" s="40"/>
    </row>
    <row r="950" spans="1:7" x14ac:dyDescent="0.25">
      <c r="A950" s="5"/>
      <c r="B950" s="5"/>
      <c r="C950" s="70"/>
      <c r="D950" s="12"/>
      <c r="E950" s="12"/>
      <c r="F950" s="43"/>
      <c r="G950" s="40"/>
    </row>
    <row r="951" spans="1:7" x14ac:dyDescent="0.25">
      <c r="A951" s="5"/>
      <c r="B951" s="5"/>
      <c r="C951" s="70"/>
      <c r="D951" s="12"/>
      <c r="E951" s="12"/>
      <c r="F951" s="43"/>
      <c r="G951" s="40"/>
    </row>
    <row r="952" spans="1:7" x14ac:dyDescent="0.25">
      <c r="A952" s="5"/>
      <c r="B952" s="5"/>
      <c r="C952" s="70"/>
      <c r="D952" s="12"/>
      <c r="E952" s="12"/>
      <c r="F952" s="43"/>
      <c r="G952" s="40"/>
    </row>
    <row r="953" spans="1:7" x14ac:dyDescent="0.25">
      <c r="A953" s="5"/>
      <c r="B953" s="5"/>
      <c r="C953" s="70"/>
      <c r="D953" s="12"/>
      <c r="E953" s="12"/>
      <c r="F953" s="43"/>
      <c r="G953" s="40"/>
    </row>
    <row r="954" spans="1:7" x14ac:dyDescent="0.25">
      <c r="A954" s="5"/>
      <c r="B954" s="5"/>
      <c r="C954" s="70"/>
      <c r="D954" s="12"/>
      <c r="E954" s="12"/>
      <c r="F954" s="43"/>
      <c r="G954" s="40"/>
    </row>
    <row r="955" spans="1:7" x14ac:dyDescent="0.25">
      <c r="A955" s="5"/>
      <c r="B955" s="5"/>
      <c r="C955" s="70"/>
      <c r="D955" s="12"/>
      <c r="E955" s="12"/>
      <c r="F955" s="43"/>
      <c r="G955" s="40"/>
    </row>
    <row r="956" spans="1:7" x14ac:dyDescent="0.25">
      <c r="A956" s="5"/>
      <c r="B956" s="5"/>
      <c r="C956" s="70"/>
      <c r="D956" s="12"/>
      <c r="E956" s="12"/>
      <c r="F956" s="43"/>
      <c r="G956" s="40"/>
    </row>
    <row r="957" spans="1:7" x14ac:dyDescent="0.25">
      <c r="A957" s="5"/>
      <c r="B957" s="5"/>
      <c r="C957" s="70"/>
      <c r="D957" s="12"/>
      <c r="E957" s="12"/>
      <c r="F957" s="43"/>
      <c r="G957" s="40"/>
    </row>
    <row r="958" spans="1:7" x14ac:dyDescent="0.25">
      <c r="A958" s="5"/>
      <c r="B958" s="5"/>
      <c r="C958" s="70"/>
      <c r="D958" s="12"/>
      <c r="E958" s="12"/>
      <c r="F958" s="43"/>
      <c r="G958" s="40"/>
    </row>
    <row r="959" spans="1:7" x14ac:dyDescent="0.25">
      <c r="A959" s="5"/>
      <c r="B959" s="5"/>
      <c r="C959" s="70"/>
      <c r="D959" s="12"/>
      <c r="E959" s="12"/>
      <c r="F959" s="43"/>
      <c r="G959" s="40"/>
    </row>
    <row r="960" spans="1:7" x14ac:dyDescent="0.25">
      <c r="A960" s="5"/>
      <c r="B960" s="5"/>
      <c r="C960" s="70"/>
      <c r="D960" s="12"/>
      <c r="E960" s="12"/>
      <c r="F960" s="43"/>
      <c r="G960" s="40"/>
    </row>
    <row r="961" spans="1:7" x14ac:dyDescent="0.25">
      <c r="A961" s="5"/>
      <c r="B961" s="5"/>
      <c r="C961" s="70"/>
      <c r="D961" s="12"/>
      <c r="E961" s="12"/>
      <c r="F961" s="43"/>
      <c r="G961" s="40"/>
    </row>
    <row r="962" spans="1:7" x14ac:dyDescent="0.25">
      <c r="A962" s="5"/>
      <c r="B962" s="5"/>
      <c r="C962" s="70"/>
      <c r="D962" s="12"/>
      <c r="E962" s="12"/>
      <c r="F962" s="43"/>
      <c r="G962" s="40"/>
    </row>
    <row r="963" spans="1:7" x14ac:dyDescent="0.25">
      <c r="A963" s="5"/>
      <c r="B963" s="5"/>
      <c r="C963" s="70"/>
      <c r="D963" s="12"/>
      <c r="E963" s="12"/>
      <c r="F963" s="43"/>
      <c r="G963" s="40"/>
    </row>
    <row r="964" spans="1:7" x14ac:dyDescent="0.25">
      <c r="A964" s="5"/>
      <c r="B964" s="5"/>
      <c r="C964" s="70"/>
      <c r="D964" s="12"/>
      <c r="E964" s="12"/>
      <c r="F964" s="43"/>
      <c r="G964" s="40"/>
    </row>
    <row r="965" spans="1:7" x14ac:dyDescent="0.25">
      <c r="A965" s="5"/>
      <c r="B965" s="5"/>
      <c r="C965" s="70"/>
      <c r="D965" s="12"/>
      <c r="E965" s="12"/>
      <c r="F965" s="43"/>
      <c r="G965" s="40"/>
    </row>
    <row r="966" spans="1:7" x14ac:dyDescent="0.25">
      <c r="A966" s="5"/>
      <c r="B966" s="5"/>
      <c r="C966" s="70"/>
      <c r="D966" s="12"/>
      <c r="E966" s="12"/>
      <c r="F966" s="43"/>
      <c r="G966" s="40"/>
    </row>
    <row r="967" spans="1:7" x14ac:dyDescent="0.25">
      <c r="A967" s="5"/>
      <c r="B967" s="5"/>
      <c r="C967" s="70"/>
      <c r="D967" s="12"/>
      <c r="E967" s="12"/>
      <c r="F967" s="43"/>
      <c r="G967" s="40"/>
    </row>
    <row r="968" spans="1:7" x14ac:dyDescent="0.25">
      <c r="A968" s="5"/>
      <c r="B968" s="5"/>
      <c r="C968" s="70"/>
      <c r="D968" s="12"/>
      <c r="E968" s="12"/>
      <c r="F968" s="43"/>
      <c r="G968" s="40"/>
    </row>
    <row r="969" spans="1:7" x14ac:dyDescent="0.25">
      <c r="A969" s="5"/>
      <c r="B969" s="5"/>
      <c r="C969" s="70"/>
      <c r="D969" s="12"/>
      <c r="E969" s="12"/>
      <c r="F969" s="43"/>
      <c r="G969" s="40"/>
    </row>
    <row r="970" spans="1:7" x14ac:dyDescent="0.25">
      <c r="A970" s="5"/>
      <c r="B970" s="5"/>
      <c r="C970" s="70"/>
      <c r="D970" s="12"/>
      <c r="E970" s="12"/>
      <c r="F970" s="43"/>
      <c r="G970" s="40"/>
    </row>
    <row r="971" spans="1:7" x14ac:dyDescent="0.25">
      <c r="A971" s="5"/>
      <c r="B971" s="5"/>
      <c r="C971" s="70"/>
      <c r="D971" s="12"/>
      <c r="E971" s="12"/>
      <c r="F971" s="43"/>
      <c r="G971" s="40"/>
    </row>
    <row r="972" spans="1:7" x14ac:dyDescent="0.25">
      <c r="A972" s="5"/>
      <c r="B972" s="5"/>
      <c r="C972" s="70"/>
      <c r="D972" s="12"/>
      <c r="E972" s="12"/>
      <c r="F972" s="43"/>
      <c r="G972" s="40"/>
    </row>
    <row r="973" spans="1:7" x14ac:dyDescent="0.25">
      <c r="A973" s="5"/>
      <c r="B973" s="5"/>
      <c r="C973" s="70"/>
      <c r="D973" s="12"/>
      <c r="E973" s="12"/>
      <c r="F973" s="43"/>
      <c r="G973" s="40"/>
    </row>
    <row r="974" spans="1:7" x14ac:dyDescent="0.25">
      <c r="A974" s="5"/>
      <c r="B974" s="5"/>
      <c r="C974" s="70"/>
      <c r="D974" s="12"/>
      <c r="E974" s="12"/>
      <c r="F974" s="43"/>
      <c r="G974" s="40"/>
    </row>
    <row r="975" spans="1:7" x14ac:dyDescent="0.25">
      <c r="A975" s="5"/>
      <c r="B975" s="5"/>
      <c r="C975" s="70"/>
      <c r="D975" s="12"/>
      <c r="E975" s="12"/>
      <c r="F975" s="43"/>
      <c r="G975" s="40"/>
    </row>
    <row r="976" spans="1:7" x14ac:dyDescent="0.25">
      <c r="A976" s="5"/>
      <c r="B976" s="5"/>
      <c r="C976" s="70"/>
      <c r="D976" s="12"/>
      <c r="E976" s="12"/>
      <c r="F976" s="43"/>
      <c r="G976" s="40"/>
    </row>
    <row r="977" spans="1:7" x14ac:dyDescent="0.25">
      <c r="A977" s="5"/>
      <c r="B977" s="5"/>
      <c r="C977" s="70"/>
      <c r="D977" s="12"/>
      <c r="E977" s="12"/>
      <c r="F977" s="43"/>
      <c r="G977" s="40"/>
    </row>
    <row r="978" spans="1:7" x14ac:dyDescent="0.25">
      <c r="A978" s="5"/>
      <c r="B978" s="5"/>
      <c r="C978" s="70"/>
      <c r="D978" s="12"/>
      <c r="E978" s="12"/>
      <c r="F978" s="43"/>
      <c r="G978" s="40"/>
    </row>
    <row r="979" spans="1:7" x14ac:dyDescent="0.25">
      <c r="A979" s="5"/>
      <c r="B979" s="5"/>
      <c r="C979" s="70"/>
      <c r="D979" s="12"/>
      <c r="E979" s="12"/>
      <c r="F979" s="43"/>
      <c r="G979" s="40"/>
    </row>
    <row r="980" spans="1:7" x14ac:dyDescent="0.25">
      <c r="A980" s="5"/>
      <c r="B980" s="5"/>
      <c r="C980" s="70"/>
      <c r="D980" s="12"/>
      <c r="E980" s="12"/>
      <c r="F980" s="43"/>
      <c r="G980" s="40"/>
    </row>
    <row r="981" spans="1:7" x14ac:dyDescent="0.25">
      <c r="A981" s="5"/>
      <c r="B981" s="5"/>
      <c r="C981" s="70"/>
      <c r="D981" s="12"/>
      <c r="E981" s="12"/>
      <c r="F981" s="43"/>
      <c r="G981" s="40"/>
    </row>
    <row r="982" spans="1:7" x14ac:dyDescent="0.25">
      <c r="A982" s="5"/>
      <c r="B982" s="5"/>
      <c r="C982" s="70"/>
      <c r="D982" s="12"/>
      <c r="E982" s="12"/>
      <c r="F982" s="43"/>
      <c r="G982" s="40"/>
    </row>
    <row r="983" spans="1:7" x14ac:dyDescent="0.25">
      <c r="A983" s="5"/>
      <c r="B983" s="5"/>
      <c r="C983" s="70"/>
      <c r="D983" s="12"/>
      <c r="E983" s="12"/>
      <c r="F983" s="43"/>
      <c r="G983" s="40"/>
    </row>
    <row r="984" spans="1:7" x14ac:dyDescent="0.25">
      <c r="A984" s="5"/>
      <c r="B984" s="5"/>
      <c r="C984" s="70"/>
      <c r="D984" s="12"/>
      <c r="E984" s="12"/>
      <c r="F984" s="43"/>
      <c r="G984" s="40"/>
    </row>
    <row r="985" spans="1:7" x14ac:dyDescent="0.25">
      <c r="A985" s="5"/>
      <c r="B985" s="5"/>
      <c r="C985" s="70"/>
      <c r="D985" s="12"/>
      <c r="E985" s="12"/>
      <c r="F985" s="43"/>
      <c r="G985" s="40"/>
    </row>
    <row r="986" spans="1:7" x14ac:dyDescent="0.25">
      <c r="A986" s="5"/>
      <c r="B986" s="5"/>
      <c r="C986" s="70"/>
      <c r="D986" s="12"/>
      <c r="E986" s="12"/>
      <c r="F986" s="43"/>
      <c r="G986" s="40"/>
    </row>
    <row r="987" spans="1:7" x14ac:dyDescent="0.25">
      <c r="A987" s="5"/>
      <c r="B987" s="5"/>
      <c r="C987" s="70"/>
      <c r="D987" s="12"/>
      <c r="E987" s="12"/>
      <c r="F987" s="43"/>
      <c r="G987" s="40"/>
    </row>
    <row r="988" spans="1:7" x14ac:dyDescent="0.25">
      <c r="A988" s="5"/>
      <c r="B988" s="5"/>
      <c r="C988" s="70"/>
      <c r="D988" s="12"/>
      <c r="E988" s="12"/>
      <c r="F988" s="43"/>
      <c r="G988" s="40"/>
    </row>
    <row r="989" spans="1:7" x14ac:dyDescent="0.25">
      <c r="A989" s="5"/>
      <c r="B989" s="5"/>
      <c r="C989" s="70"/>
      <c r="D989" s="12"/>
      <c r="E989" s="12"/>
      <c r="F989" s="43"/>
      <c r="G989" s="40"/>
    </row>
    <row r="990" spans="1:7" x14ac:dyDescent="0.25">
      <c r="A990" s="5"/>
      <c r="B990" s="5"/>
      <c r="C990" s="70"/>
      <c r="D990" s="12"/>
      <c r="E990" s="12"/>
      <c r="F990" s="43"/>
      <c r="G990" s="40"/>
    </row>
    <row r="991" spans="1:7" x14ac:dyDescent="0.25">
      <c r="A991" s="5"/>
      <c r="B991" s="5"/>
      <c r="C991" s="70"/>
      <c r="D991" s="12"/>
      <c r="E991" s="12"/>
      <c r="F991" s="43"/>
      <c r="G991" s="40"/>
    </row>
    <row r="992" spans="1:7" x14ac:dyDescent="0.25">
      <c r="A992" s="5"/>
      <c r="B992" s="5"/>
      <c r="C992" s="70"/>
      <c r="D992" s="12"/>
      <c r="E992" s="12"/>
      <c r="F992" s="43"/>
      <c r="G992" s="40"/>
    </row>
    <row r="993" spans="1:7" x14ac:dyDescent="0.25">
      <c r="A993" s="5"/>
      <c r="B993" s="5"/>
      <c r="C993" s="70"/>
      <c r="D993" s="12"/>
      <c r="E993" s="12"/>
      <c r="F993" s="43"/>
      <c r="G993" s="40"/>
    </row>
    <row r="994" spans="1:7" x14ac:dyDescent="0.25">
      <c r="A994" s="5"/>
      <c r="B994" s="5"/>
      <c r="C994" s="70"/>
      <c r="D994" s="12"/>
      <c r="E994" s="12"/>
      <c r="F994" s="43"/>
      <c r="G994" s="40"/>
    </row>
    <row r="995" spans="1:7" x14ac:dyDescent="0.25">
      <c r="A995" s="5"/>
      <c r="B995" s="5"/>
      <c r="C995" s="70"/>
      <c r="D995" s="12"/>
      <c r="E995" s="12"/>
      <c r="F995" s="43"/>
      <c r="G995" s="40"/>
    </row>
    <row r="996" spans="1:7" x14ac:dyDescent="0.25">
      <c r="A996" s="5"/>
      <c r="B996" s="5"/>
      <c r="C996" s="70"/>
      <c r="D996" s="12"/>
      <c r="E996" s="12"/>
      <c r="F996" s="43"/>
      <c r="G996" s="40"/>
    </row>
    <row r="997" spans="1:7" x14ac:dyDescent="0.25">
      <c r="A997" s="5"/>
      <c r="B997" s="5"/>
      <c r="C997" s="70"/>
      <c r="D997" s="12"/>
      <c r="E997" s="12"/>
      <c r="F997" s="43"/>
      <c r="G997" s="40"/>
    </row>
    <row r="998" spans="1:7" x14ac:dyDescent="0.25">
      <c r="A998" s="5"/>
      <c r="B998" s="5"/>
      <c r="C998" s="70"/>
      <c r="D998" s="12"/>
      <c r="E998" s="12"/>
      <c r="F998" s="43"/>
      <c r="G998" s="40"/>
    </row>
    <row r="999" spans="1:7" x14ac:dyDescent="0.25">
      <c r="A999" s="5"/>
      <c r="B999" s="5"/>
      <c r="C999" s="70"/>
      <c r="D999" s="12"/>
      <c r="E999" s="12"/>
      <c r="F999" s="43"/>
      <c r="G999" s="40"/>
    </row>
    <row r="1000" spans="1:7" x14ac:dyDescent="0.25">
      <c r="A1000" s="5"/>
      <c r="B1000" s="5"/>
      <c r="C1000" s="70"/>
      <c r="D1000" s="12"/>
      <c r="E1000" s="12"/>
      <c r="F1000" s="43"/>
      <c r="G1000" s="40"/>
    </row>
    <row r="1001" spans="1:7" x14ac:dyDescent="0.25">
      <c r="A1001" s="5"/>
      <c r="B1001" s="5"/>
      <c r="C1001" s="70"/>
      <c r="D1001" s="12"/>
      <c r="E1001" s="12"/>
      <c r="F1001" s="43"/>
      <c r="G1001" s="40"/>
    </row>
    <row r="1002" spans="1:7" x14ac:dyDescent="0.25">
      <c r="A1002" s="5"/>
      <c r="B1002" s="5"/>
      <c r="C1002" s="70"/>
      <c r="D1002" s="12"/>
      <c r="E1002" s="12"/>
      <c r="F1002" s="43"/>
      <c r="G1002" s="40"/>
    </row>
    <row r="1003" spans="1:7" x14ac:dyDescent="0.25">
      <c r="A1003" s="5"/>
      <c r="B1003" s="5"/>
      <c r="C1003" s="70"/>
      <c r="D1003" s="12"/>
      <c r="E1003" s="12"/>
      <c r="F1003" s="43"/>
      <c r="G1003" s="40"/>
    </row>
    <row r="1004" spans="1:7" x14ac:dyDescent="0.25">
      <c r="A1004" s="5"/>
      <c r="B1004" s="5"/>
      <c r="C1004" s="70"/>
      <c r="D1004" s="12"/>
      <c r="E1004" s="12"/>
      <c r="F1004" s="43"/>
      <c r="G1004" s="40"/>
    </row>
    <row r="1005" spans="1:7" x14ac:dyDescent="0.25">
      <c r="A1005" s="5"/>
      <c r="B1005" s="5"/>
      <c r="C1005" s="70"/>
      <c r="D1005" s="12"/>
      <c r="E1005" s="12"/>
      <c r="F1005" s="43"/>
      <c r="G1005" s="40"/>
    </row>
    <row r="1006" spans="1:7" x14ac:dyDescent="0.25">
      <c r="A1006" s="5"/>
      <c r="B1006" s="5"/>
      <c r="C1006" s="70"/>
      <c r="D1006" s="12"/>
      <c r="E1006" s="12"/>
      <c r="F1006" s="43"/>
      <c r="G1006" s="40"/>
    </row>
    <row r="1007" spans="1:7" x14ac:dyDescent="0.25">
      <c r="A1007" s="5"/>
      <c r="B1007" s="5"/>
      <c r="C1007" s="70"/>
      <c r="D1007" s="12"/>
      <c r="E1007" s="12"/>
      <c r="F1007" s="43"/>
      <c r="G1007" s="40"/>
    </row>
    <row r="1008" spans="1:7" x14ac:dyDescent="0.25">
      <c r="A1008" s="5"/>
      <c r="B1008" s="5"/>
      <c r="C1008" s="70"/>
      <c r="D1008" s="12"/>
      <c r="E1008" s="12"/>
      <c r="F1008" s="43"/>
      <c r="G1008" s="40"/>
    </row>
    <row r="1009" spans="1:7" x14ac:dyDescent="0.25">
      <c r="A1009" s="5"/>
      <c r="B1009" s="5"/>
      <c r="C1009" s="70"/>
      <c r="D1009" s="12"/>
      <c r="E1009" s="12"/>
      <c r="F1009" s="43"/>
      <c r="G1009" s="40"/>
    </row>
    <row r="1010" spans="1:7" x14ac:dyDescent="0.25">
      <c r="A1010" s="5"/>
      <c r="B1010" s="5"/>
      <c r="C1010" s="70"/>
      <c r="D1010" s="12"/>
      <c r="E1010" s="12"/>
      <c r="F1010" s="43"/>
      <c r="G1010" s="40"/>
    </row>
    <row r="1011" spans="1:7" x14ac:dyDescent="0.25">
      <c r="A1011" s="5"/>
      <c r="B1011" s="5"/>
      <c r="C1011" s="70"/>
      <c r="D1011" s="12"/>
      <c r="E1011" s="12"/>
      <c r="F1011" s="43"/>
      <c r="G1011" s="40"/>
    </row>
    <row r="1012" spans="1:7" x14ac:dyDescent="0.25">
      <c r="A1012" s="5"/>
      <c r="B1012" s="5"/>
      <c r="C1012" s="70"/>
      <c r="D1012" s="12"/>
      <c r="E1012" s="12"/>
      <c r="F1012" s="43"/>
      <c r="G1012" s="40"/>
    </row>
    <row r="1013" spans="1:7" x14ac:dyDescent="0.25">
      <c r="A1013" s="5"/>
      <c r="B1013" s="5"/>
      <c r="C1013" s="70"/>
      <c r="D1013" s="12"/>
      <c r="E1013" s="12"/>
      <c r="F1013" s="43"/>
      <c r="G1013" s="40"/>
    </row>
    <row r="1014" spans="1:7" x14ac:dyDescent="0.25">
      <c r="A1014" s="5"/>
      <c r="B1014" s="5"/>
      <c r="C1014" s="70"/>
      <c r="D1014" s="12"/>
      <c r="E1014" s="12"/>
      <c r="F1014" s="43"/>
      <c r="G1014" s="40"/>
    </row>
    <row r="1015" spans="1:7" x14ac:dyDescent="0.25">
      <c r="A1015" s="5"/>
      <c r="B1015" s="5"/>
      <c r="C1015" s="70"/>
      <c r="D1015" s="12"/>
      <c r="E1015" s="12"/>
      <c r="F1015" s="43"/>
      <c r="G1015" s="40"/>
    </row>
    <row r="1016" spans="1:7" x14ac:dyDescent="0.25">
      <c r="A1016" s="5"/>
      <c r="B1016" s="5"/>
      <c r="C1016" s="70"/>
      <c r="D1016" s="12"/>
      <c r="E1016" s="12"/>
      <c r="F1016" s="43"/>
      <c r="G1016" s="40"/>
    </row>
    <row r="1017" spans="1:7" x14ac:dyDescent="0.25">
      <c r="A1017" s="5"/>
      <c r="B1017" s="5"/>
      <c r="C1017" s="70"/>
      <c r="D1017" s="12"/>
      <c r="E1017" s="12"/>
      <c r="F1017" s="43"/>
      <c r="G1017" s="40"/>
    </row>
    <row r="1018" spans="1:7" x14ac:dyDescent="0.25">
      <c r="A1018" s="5"/>
      <c r="B1018" s="5"/>
      <c r="C1018" s="70"/>
      <c r="D1018" s="12"/>
      <c r="E1018" s="12"/>
      <c r="F1018" s="43"/>
      <c r="G1018" s="40"/>
    </row>
    <row r="1019" spans="1:7" x14ac:dyDescent="0.25">
      <c r="A1019" s="5"/>
      <c r="B1019" s="5"/>
      <c r="C1019" s="70"/>
      <c r="D1019" s="12"/>
      <c r="E1019" s="12"/>
      <c r="F1019" s="43"/>
      <c r="G1019" s="40"/>
    </row>
    <row r="1020" spans="1:7" x14ac:dyDescent="0.25">
      <c r="A1020" s="5"/>
      <c r="B1020" s="5"/>
      <c r="C1020" s="70"/>
      <c r="D1020" s="12"/>
      <c r="E1020" s="12"/>
      <c r="F1020" s="43"/>
      <c r="G1020" s="40"/>
    </row>
    <row r="1021" spans="1:7" x14ac:dyDescent="0.25">
      <c r="A1021" s="5"/>
      <c r="B1021" s="5"/>
      <c r="C1021" s="70"/>
      <c r="D1021" s="12"/>
      <c r="E1021" s="12"/>
      <c r="F1021" s="43"/>
      <c r="G1021" s="40"/>
    </row>
    <row r="1022" spans="1:7" x14ac:dyDescent="0.25">
      <c r="A1022" s="5"/>
      <c r="B1022" s="5"/>
      <c r="C1022" s="70"/>
      <c r="D1022" s="12"/>
      <c r="E1022" s="12"/>
      <c r="F1022" s="43"/>
      <c r="G1022" s="40"/>
    </row>
    <row r="1023" spans="1:7" x14ac:dyDescent="0.25">
      <c r="A1023" s="5"/>
      <c r="B1023" s="5"/>
      <c r="C1023" s="70"/>
      <c r="D1023" s="12"/>
      <c r="E1023" s="12"/>
      <c r="F1023" s="43"/>
      <c r="G1023" s="40"/>
    </row>
    <row r="1024" spans="1:7" x14ac:dyDescent="0.25">
      <c r="A1024" s="5"/>
      <c r="B1024" s="5"/>
      <c r="C1024" s="70"/>
      <c r="D1024" s="12"/>
      <c r="E1024" s="12"/>
      <c r="F1024" s="43"/>
      <c r="G1024" s="40"/>
    </row>
    <row r="1025" spans="1:7" x14ac:dyDescent="0.25">
      <c r="A1025" s="5"/>
      <c r="B1025" s="5"/>
      <c r="C1025" s="70"/>
      <c r="D1025" s="12"/>
      <c r="E1025" s="12"/>
      <c r="F1025" s="43"/>
      <c r="G1025" s="40"/>
    </row>
    <row r="1026" spans="1:7" x14ac:dyDescent="0.25">
      <c r="A1026" s="5"/>
      <c r="B1026" s="5"/>
      <c r="C1026" s="70"/>
      <c r="D1026" s="12"/>
      <c r="E1026" s="12"/>
      <c r="F1026" s="43"/>
      <c r="G1026" s="40"/>
    </row>
    <row r="1027" spans="1:7" x14ac:dyDescent="0.25">
      <c r="A1027" s="5"/>
      <c r="B1027" s="5"/>
      <c r="C1027" s="70"/>
      <c r="D1027" s="12"/>
      <c r="E1027" s="12"/>
      <c r="F1027" s="43"/>
      <c r="G1027" s="40"/>
    </row>
    <row r="1028" spans="1:7" x14ac:dyDescent="0.25">
      <c r="A1028" s="5"/>
      <c r="B1028" s="5"/>
      <c r="C1028" s="70"/>
      <c r="D1028" s="12"/>
      <c r="E1028" s="12"/>
      <c r="F1028" s="43"/>
      <c r="G1028" s="40"/>
    </row>
    <row r="1029" spans="1:7" x14ac:dyDescent="0.25">
      <c r="A1029" s="5"/>
      <c r="B1029" s="5"/>
      <c r="C1029" s="70"/>
      <c r="D1029" s="12"/>
      <c r="E1029" s="12"/>
      <c r="F1029" s="43"/>
      <c r="G1029" s="40"/>
    </row>
    <row r="1030" spans="1:7" x14ac:dyDescent="0.25">
      <c r="A1030" s="5"/>
      <c r="B1030" s="5"/>
      <c r="C1030" s="70"/>
      <c r="D1030" s="12"/>
      <c r="E1030" s="12"/>
      <c r="F1030" s="43"/>
      <c r="G1030" s="40"/>
    </row>
    <row r="1031" spans="1:7" x14ac:dyDescent="0.25">
      <c r="A1031" s="5"/>
      <c r="B1031" s="5"/>
      <c r="C1031" s="70"/>
      <c r="D1031" s="12"/>
      <c r="E1031" s="12"/>
      <c r="F1031" s="43"/>
      <c r="G1031" s="40"/>
    </row>
    <row r="1032" spans="1:7" x14ac:dyDescent="0.25">
      <c r="A1032" s="5"/>
      <c r="B1032" s="5"/>
      <c r="C1032" s="70"/>
      <c r="D1032" s="12"/>
      <c r="E1032" s="12"/>
      <c r="F1032" s="43"/>
      <c r="G1032" s="40"/>
    </row>
    <row r="1033" spans="1:7" x14ac:dyDescent="0.25">
      <c r="A1033" s="5"/>
      <c r="B1033" s="5"/>
      <c r="C1033" s="70"/>
      <c r="D1033" s="12"/>
      <c r="E1033" s="12"/>
      <c r="F1033" s="43"/>
      <c r="G1033" s="40"/>
    </row>
    <row r="1034" spans="1:7" x14ac:dyDescent="0.25">
      <c r="A1034" s="5"/>
      <c r="B1034" s="5"/>
      <c r="C1034" s="70"/>
      <c r="D1034" s="12"/>
      <c r="E1034" s="12"/>
      <c r="F1034" s="43"/>
      <c r="G1034" s="40"/>
    </row>
    <row r="1035" spans="1:7" x14ac:dyDescent="0.25">
      <c r="A1035" s="5"/>
      <c r="B1035" s="5"/>
      <c r="C1035" s="70"/>
      <c r="D1035" s="12"/>
      <c r="E1035" s="12"/>
      <c r="F1035" s="43"/>
      <c r="G1035" s="40"/>
    </row>
    <row r="1036" spans="1:7" x14ac:dyDescent="0.25">
      <c r="A1036" s="5"/>
      <c r="B1036" s="5"/>
      <c r="C1036" s="70"/>
      <c r="D1036" s="12"/>
      <c r="E1036" s="12"/>
      <c r="F1036" s="43"/>
      <c r="G1036" s="40"/>
    </row>
    <row r="1037" spans="1:7" x14ac:dyDescent="0.25">
      <c r="A1037" s="5"/>
      <c r="B1037" s="5"/>
      <c r="C1037" s="70"/>
      <c r="D1037" s="12"/>
      <c r="E1037" s="12"/>
      <c r="F1037" s="43"/>
      <c r="G1037" s="40"/>
    </row>
    <row r="1038" spans="1:7" x14ac:dyDescent="0.25">
      <c r="A1038" s="5"/>
      <c r="B1038" s="5"/>
      <c r="C1038" s="70"/>
      <c r="D1038" s="12"/>
      <c r="E1038" s="12"/>
      <c r="F1038" s="43"/>
      <c r="G1038" s="40"/>
    </row>
    <row r="1039" spans="1:7" x14ac:dyDescent="0.25">
      <c r="A1039" s="5"/>
      <c r="B1039" s="5"/>
      <c r="C1039" s="70"/>
      <c r="D1039" s="12"/>
      <c r="E1039" s="12"/>
      <c r="F1039" s="43"/>
      <c r="G1039" s="40"/>
    </row>
    <row r="1040" spans="1:7" x14ac:dyDescent="0.25">
      <c r="A1040" s="5"/>
      <c r="B1040" s="5"/>
      <c r="C1040" s="70"/>
      <c r="D1040" s="12"/>
      <c r="E1040" s="12"/>
      <c r="F1040" s="43"/>
      <c r="G1040" s="40"/>
    </row>
    <row r="1041" spans="1:7" x14ac:dyDescent="0.25">
      <c r="A1041" s="5"/>
      <c r="B1041" s="5"/>
      <c r="C1041" s="70"/>
      <c r="D1041" s="12"/>
      <c r="E1041" s="12"/>
      <c r="F1041" s="43"/>
      <c r="G1041" s="40"/>
    </row>
    <row r="1042" spans="1:7" x14ac:dyDescent="0.25">
      <c r="A1042" s="5"/>
      <c r="B1042" s="5"/>
      <c r="C1042" s="70"/>
      <c r="D1042" s="12"/>
      <c r="E1042" s="12"/>
      <c r="F1042" s="43"/>
      <c r="G1042" s="40"/>
    </row>
    <row r="1043" spans="1:7" x14ac:dyDescent="0.25">
      <c r="A1043" s="5"/>
      <c r="B1043" s="5"/>
      <c r="C1043" s="70"/>
      <c r="D1043" s="12"/>
      <c r="E1043" s="12"/>
      <c r="F1043" s="43"/>
      <c r="G1043" s="40"/>
    </row>
    <row r="1044" spans="1:7" x14ac:dyDescent="0.25">
      <c r="A1044" s="5"/>
      <c r="B1044" s="5"/>
      <c r="C1044" s="70"/>
      <c r="D1044" s="12"/>
      <c r="E1044" s="12"/>
      <c r="F1044" s="43"/>
      <c r="G1044" s="40"/>
    </row>
    <row r="1045" spans="1:7" x14ac:dyDescent="0.25">
      <c r="A1045" s="5"/>
      <c r="B1045" s="5"/>
      <c r="C1045" s="70"/>
      <c r="D1045" s="12"/>
      <c r="E1045" s="12"/>
      <c r="F1045" s="43"/>
      <c r="G1045" s="40"/>
    </row>
    <row r="1046" spans="1:7" x14ac:dyDescent="0.25">
      <c r="A1046" s="5"/>
      <c r="B1046" s="5"/>
      <c r="C1046" s="70"/>
      <c r="D1046" s="12"/>
      <c r="E1046" s="12"/>
      <c r="F1046" s="43"/>
      <c r="G1046" s="40"/>
    </row>
    <row r="1047" spans="1:7" x14ac:dyDescent="0.25">
      <c r="A1047" s="5"/>
      <c r="B1047" s="5"/>
      <c r="C1047" s="70"/>
      <c r="D1047" s="12"/>
      <c r="E1047" s="12"/>
      <c r="F1047" s="43"/>
      <c r="G1047" s="40"/>
    </row>
    <row r="1048" spans="1:7" x14ac:dyDescent="0.25">
      <c r="A1048" s="5"/>
      <c r="B1048" s="5"/>
      <c r="C1048" s="70"/>
      <c r="D1048" s="12"/>
      <c r="E1048" s="12"/>
      <c r="F1048" s="43"/>
      <c r="G1048" s="40"/>
    </row>
    <row r="1049" spans="1:7" x14ac:dyDescent="0.25">
      <c r="A1049" s="5"/>
      <c r="B1049" s="5"/>
      <c r="C1049" s="70"/>
      <c r="D1049" s="12"/>
      <c r="E1049" s="12"/>
      <c r="F1049" s="43"/>
      <c r="G1049" s="40"/>
    </row>
    <row r="1050" spans="1:7" x14ac:dyDescent="0.25">
      <c r="A1050" s="5"/>
      <c r="B1050" s="5"/>
      <c r="C1050" s="70"/>
      <c r="D1050" s="12"/>
      <c r="E1050" s="12"/>
      <c r="F1050" s="43"/>
      <c r="G1050" s="40"/>
    </row>
    <row r="1051" spans="1:7" x14ac:dyDescent="0.25">
      <c r="A1051" s="5"/>
      <c r="B1051" s="5"/>
      <c r="C1051" s="70"/>
      <c r="D1051" s="12"/>
      <c r="E1051" s="12"/>
      <c r="F1051" s="43"/>
      <c r="G1051" s="40"/>
    </row>
    <row r="1052" spans="1:7" x14ac:dyDescent="0.25">
      <c r="A1052" s="5"/>
      <c r="B1052" s="5"/>
      <c r="C1052" s="70"/>
      <c r="D1052" s="12"/>
      <c r="E1052" s="12"/>
      <c r="F1052" s="43"/>
      <c r="G1052" s="40"/>
    </row>
    <row r="1053" spans="1:7" x14ac:dyDescent="0.25">
      <c r="A1053" s="5"/>
      <c r="B1053" s="5"/>
      <c r="C1053" s="70"/>
      <c r="D1053" s="12"/>
      <c r="E1053" s="12"/>
      <c r="F1053" s="43"/>
      <c r="G1053" s="40"/>
    </row>
    <row r="1054" spans="1:7" x14ac:dyDescent="0.25">
      <c r="A1054" s="5"/>
      <c r="B1054" s="5"/>
      <c r="C1054" s="70"/>
      <c r="D1054" s="12"/>
      <c r="E1054" s="12"/>
      <c r="F1054" s="43"/>
      <c r="G1054" s="40"/>
    </row>
    <row r="1055" spans="1:7" x14ac:dyDescent="0.25">
      <c r="A1055" s="5"/>
      <c r="B1055" s="5"/>
      <c r="C1055" s="70"/>
      <c r="D1055" s="12"/>
      <c r="E1055" s="12"/>
      <c r="F1055" s="43"/>
      <c r="G1055" s="40"/>
    </row>
    <row r="1056" spans="1:7" x14ac:dyDescent="0.25">
      <c r="A1056" s="5"/>
      <c r="B1056" s="5"/>
      <c r="C1056" s="70"/>
      <c r="D1056" s="12"/>
      <c r="E1056" s="12"/>
      <c r="F1056" s="43"/>
      <c r="G1056" s="40"/>
    </row>
    <row r="1057" spans="1:7" x14ac:dyDescent="0.25">
      <c r="A1057" s="5"/>
      <c r="B1057" s="5"/>
      <c r="C1057" s="70"/>
      <c r="D1057" s="12"/>
      <c r="E1057" s="12"/>
      <c r="F1057" s="43"/>
      <c r="G1057" s="40"/>
    </row>
    <row r="1058" spans="1:7" x14ac:dyDescent="0.25">
      <c r="A1058" s="5"/>
      <c r="B1058" s="5"/>
      <c r="C1058" s="70"/>
      <c r="D1058" s="12"/>
      <c r="E1058" s="12"/>
      <c r="F1058" s="43"/>
      <c r="G1058" s="40"/>
    </row>
    <row r="1059" spans="1:7" x14ac:dyDescent="0.25">
      <c r="A1059" s="5"/>
      <c r="B1059" s="5"/>
      <c r="C1059" s="70"/>
      <c r="D1059" s="12"/>
      <c r="E1059" s="12"/>
      <c r="F1059" s="43"/>
      <c r="G1059" s="40"/>
    </row>
    <row r="1060" spans="1:7" x14ac:dyDescent="0.25">
      <c r="A1060" s="5"/>
      <c r="B1060" s="5"/>
      <c r="C1060" s="70"/>
      <c r="D1060" s="12"/>
      <c r="E1060" s="12"/>
      <c r="F1060" s="43"/>
      <c r="G1060" s="40"/>
    </row>
    <row r="1061" spans="1:7" x14ac:dyDescent="0.25">
      <c r="A1061" s="5"/>
      <c r="B1061" s="5"/>
      <c r="C1061" s="70"/>
      <c r="D1061" s="12"/>
      <c r="E1061" s="12"/>
      <c r="F1061" s="43"/>
      <c r="G1061" s="40"/>
    </row>
    <row r="1062" spans="1:7" x14ac:dyDescent="0.25">
      <c r="A1062" s="5"/>
      <c r="B1062" s="5"/>
      <c r="C1062" s="70"/>
      <c r="D1062" s="12"/>
      <c r="E1062" s="12"/>
      <c r="F1062" s="43"/>
      <c r="G1062" s="40"/>
    </row>
    <row r="1063" spans="1:7" x14ac:dyDescent="0.25">
      <c r="A1063" s="5"/>
      <c r="B1063" s="5"/>
      <c r="C1063" s="70"/>
      <c r="D1063" s="12"/>
      <c r="E1063" s="12"/>
      <c r="F1063" s="43"/>
      <c r="G1063" s="40"/>
    </row>
    <row r="1064" spans="1:7" x14ac:dyDescent="0.25">
      <c r="A1064" s="5"/>
      <c r="B1064" s="5"/>
      <c r="C1064" s="70"/>
      <c r="D1064" s="12"/>
      <c r="E1064" s="12"/>
      <c r="F1064" s="43"/>
      <c r="G1064" s="40"/>
    </row>
    <row r="1065" spans="1:7" x14ac:dyDescent="0.25">
      <c r="A1065" s="5"/>
      <c r="B1065" s="5"/>
      <c r="C1065" s="70"/>
      <c r="D1065" s="12"/>
      <c r="E1065" s="12"/>
      <c r="F1065" s="43"/>
      <c r="G1065" s="40"/>
    </row>
    <row r="1066" spans="1:7" x14ac:dyDescent="0.25">
      <c r="A1066" s="5"/>
      <c r="B1066" s="5"/>
      <c r="C1066" s="70"/>
      <c r="D1066" s="12"/>
      <c r="E1066" s="12"/>
      <c r="F1066" s="43"/>
      <c r="G1066" s="40"/>
    </row>
    <row r="1067" spans="1:7" x14ac:dyDescent="0.25">
      <c r="A1067" s="5"/>
      <c r="B1067" s="5"/>
      <c r="C1067" s="70"/>
      <c r="D1067" s="12"/>
      <c r="E1067" s="12"/>
      <c r="F1067" s="43"/>
      <c r="G1067" s="40"/>
    </row>
    <row r="1068" spans="1:7" x14ac:dyDescent="0.25">
      <c r="A1068" s="5"/>
      <c r="B1068" s="5"/>
      <c r="C1068" s="70"/>
      <c r="D1068" s="12"/>
      <c r="E1068" s="12"/>
      <c r="F1068" s="43"/>
      <c r="G1068" s="40"/>
    </row>
    <row r="1069" spans="1:7" x14ac:dyDescent="0.25">
      <c r="A1069" s="5"/>
      <c r="B1069" s="5"/>
      <c r="C1069" s="70"/>
      <c r="D1069" s="12"/>
      <c r="E1069" s="12"/>
      <c r="F1069" s="43"/>
      <c r="G1069" s="40"/>
    </row>
    <row r="1070" spans="1:7" x14ac:dyDescent="0.25">
      <c r="A1070" s="5"/>
      <c r="B1070" s="5"/>
      <c r="C1070" s="70"/>
      <c r="D1070" s="12"/>
      <c r="E1070" s="12"/>
      <c r="F1070" s="43"/>
      <c r="G1070" s="40"/>
    </row>
    <row r="1071" spans="1:7" x14ac:dyDescent="0.25">
      <c r="A1071" s="5"/>
      <c r="B1071" s="5"/>
      <c r="C1071" s="70"/>
      <c r="D1071" s="12"/>
      <c r="E1071" s="12"/>
      <c r="F1071" s="43"/>
      <c r="G1071" s="40"/>
    </row>
    <row r="1072" spans="1:7" x14ac:dyDescent="0.25">
      <c r="A1072" s="5"/>
      <c r="B1072" s="5"/>
      <c r="C1072" s="70"/>
      <c r="D1072" s="12"/>
      <c r="E1072" s="12"/>
      <c r="F1072" s="43"/>
      <c r="G1072" s="40"/>
    </row>
    <row r="1073" spans="1:7" x14ac:dyDescent="0.25">
      <c r="A1073" s="5"/>
      <c r="B1073" s="5"/>
      <c r="C1073" s="70"/>
      <c r="D1073" s="12"/>
      <c r="E1073" s="12"/>
      <c r="F1073" s="43"/>
      <c r="G1073" s="40"/>
    </row>
    <row r="1074" spans="1:7" x14ac:dyDescent="0.25">
      <c r="A1074" s="5"/>
      <c r="B1074" s="5"/>
      <c r="C1074" s="70"/>
      <c r="D1074" s="12"/>
      <c r="E1074" s="12"/>
      <c r="F1074" s="43"/>
      <c r="G1074" s="40"/>
    </row>
    <row r="1075" spans="1:7" x14ac:dyDescent="0.25">
      <c r="A1075" s="5"/>
      <c r="B1075" s="5"/>
      <c r="C1075" s="70"/>
      <c r="D1075" s="12"/>
      <c r="E1075" s="12"/>
      <c r="F1075" s="43"/>
      <c r="G1075" s="40"/>
    </row>
    <row r="1076" spans="1:7" x14ac:dyDescent="0.25">
      <c r="A1076" s="5"/>
      <c r="B1076" s="5"/>
      <c r="C1076" s="70"/>
      <c r="D1076" s="12"/>
      <c r="E1076" s="12"/>
      <c r="F1076" s="43"/>
      <c r="G1076" s="40"/>
    </row>
    <row r="1077" spans="1:7" x14ac:dyDescent="0.25">
      <c r="A1077" s="5"/>
      <c r="B1077" s="5"/>
      <c r="C1077" s="70"/>
      <c r="D1077" s="12"/>
      <c r="E1077" s="12"/>
      <c r="F1077" s="43"/>
      <c r="G1077" s="40"/>
    </row>
    <row r="1078" spans="1:7" x14ac:dyDescent="0.25">
      <c r="A1078" s="5"/>
      <c r="B1078" s="5"/>
      <c r="C1078" s="70"/>
      <c r="D1078" s="12"/>
      <c r="E1078" s="12"/>
      <c r="F1078" s="43"/>
      <c r="G1078" s="40"/>
    </row>
    <row r="1079" spans="1:7" x14ac:dyDescent="0.25">
      <c r="A1079" s="5"/>
      <c r="B1079" s="5"/>
      <c r="C1079" s="70"/>
      <c r="D1079" s="12"/>
      <c r="E1079" s="12"/>
      <c r="F1079" s="43"/>
      <c r="G1079" s="40"/>
    </row>
    <row r="1080" spans="1:7" x14ac:dyDescent="0.25">
      <c r="A1080" s="5"/>
      <c r="B1080" s="5"/>
      <c r="C1080" s="70"/>
      <c r="D1080" s="12"/>
      <c r="E1080" s="12"/>
      <c r="F1080" s="43"/>
      <c r="G1080" s="40"/>
    </row>
    <row r="1081" spans="1:7" x14ac:dyDescent="0.25">
      <c r="A1081" s="5"/>
      <c r="B1081" s="5"/>
      <c r="C1081" s="70"/>
      <c r="D1081" s="12"/>
      <c r="E1081" s="12"/>
      <c r="F1081" s="43"/>
      <c r="G1081" s="40"/>
    </row>
    <row r="1082" spans="1:7" x14ac:dyDescent="0.25">
      <c r="A1082" s="5"/>
      <c r="B1082" s="5"/>
      <c r="C1082" s="70"/>
      <c r="D1082" s="12"/>
      <c r="E1082" s="12"/>
      <c r="F1082" s="43"/>
      <c r="G1082" s="40"/>
    </row>
    <row r="1083" spans="1:7" x14ac:dyDescent="0.25">
      <c r="A1083" s="5"/>
      <c r="B1083" s="5"/>
      <c r="C1083" s="70"/>
      <c r="D1083" s="12"/>
      <c r="E1083" s="12"/>
      <c r="F1083" s="43"/>
      <c r="G1083" s="40"/>
    </row>
    <row r="1084" spans="1:7" x14ac:dyDescent="0.25">
      <c r="A1084" s="5"/>
      <c r="B1084" s="5"/>
      <c r="C1084" s="70"/>
      <c r="D1084" s="12"/>
      <c r="E1084" s="12"/>
      <c r="F1084" s="43"/>
      <c r="G1084" s="40"/>
    </row>
    <row r="1085" spans="1:7" x14ac:dyDescent="0.25">
      <c r="A1085" s="5"/>
      <c r="B1085" s="5"/>
      <c r="C1085" s="70"/>
      <c r="D1085" s="12"/>
      <c r="E1085" s="12"/>
      <c r="F1085" s="43"/>
      <c r="G1085" s="40"/>
    </row>
    <row r="1086" spans="1:7" x14ac:dyDescent="0.25">
      <c r="A1086" s="5"/>
      <c r="B1086" s="5"/>
      <c r="C1086" s="70"/>
      <c r="D1086" s="12"/>
      <c r="E1086" s="12"/>
      <c r="F1086" s="43"/>
      <c r="G1086" s="40"/>
    </row>
    <row r="1087" spans="1:7" x14ac:dyDescent="0.25">
      <c r="A1087" s="5"/>
      <c r="B1087" s="5"/>
      <c r="C1087" s="70"/>
      <c r="D1087" s="12"/>
      <c r="E1087" s="12"/>
      <c r="F1087" s="43"/>
      <c r="G1087" s="40"/>
    </row>
    <row r="1088" spans="1:7" x14ac:dyDescent="0.25">
      <c r="A1088" s="5"/>
      <c r="B1088" s="5"/>
      <c r="C1088" s="70"/>
      <c r="D1088" s="12"/>
      <c r="E1088" s="12"/>
      <c r="F1088" s="43"/>
      <c r="G1088" s="40"/>
    </row>
    <row r="1089" spans="1:7" x14ac:dyDescent="0.25">
      <c r="A1089" s="5"/>
      <c r="B1089" s="5"/>
      <c r="C1089" s="70"/>
      <c r="D1089" s="12"/>
      <c r="E1089" s="12"/>
      <c r="F1089" s="43"/>
      <c r="G1089" s="40"/>
    </row>
    <row r="1090" spans="1:7" x14ac:dyDescent="0.25">
      <c r="A1090" s="5"/>
      <c r="B1090" s="5"/>
      <c r="C1090" s="70"/>
      <c r="D1090" s="12"/>
      <c r="E1090" s="12"/>
      <c r="F1090" s="43"/>
      <c r="G1090" s="40"/>
    </row>
    <row r="1091" spans="1:7" x14ac:dyDescent="0.25">
      <c r="A1091" s="5"/>
      <c r="B1091" s="5"/>
      <c r="C1091" s="70"/>
      <c r="D1091" s="12"/>
      <c r="E1091" s="12"/>
      <c r="F1091" s="43"/>
      <c r="G1091" s="40"/>
    </row>
    <row r="1092" spans="1:7" x14ac:dyDescent="0.25">
      <c r="A1092" s="5"/>
      <c r="B1092" s="5"/>
      <c r="C1092" s="70"/>
      <c r="D1092" s="12"/>
      <c r="E1092" s="12"/>
      <c r="F1092" s="43"/>
      <c r="G1092" s="40"/>
    </row>
    <row r="1093" spans="1:7" x14ac:dyDescent="0.25">
      <c r="A1093" s="5"/>
      <c r="B1093" s="5"/>
      <c r="C1093" s="70"/>
      <c r="D1093" s="12"/>
      <c r="E1093" s="12"/>
      <c r="F1093" s="43"/>
      <c r="G1093" s="40"/>
    </row>
    <row r="1094" spans="1:7" x14ac:dyDescent="0.25">
      <c r="A1094" s="5"/>
      <c r="B1094" s="5"/>
      <c r="C1094" s="70"/>
      <c r="D1094" s="12"/>
      <c r="E1094" s="12"/>
      <c r="F1094" s="43"/>
      <c r="G1094" s="40"/>
    </row>
    <row r="1095" spans="1:7" x14ac:dyDescent="0.25">
      <c r="A1095" s="5"/>
      <c r="B1095" s="5"/>
      <c r="C1095" s="70"/>
      <c r="D1095" s="12"/>
      <c r="E1095" s="12"/>
      <c r="F1095" s="43"/>
      <c r="G1095" s="40"/>
    </row>
    <row r="1096" spans="1:7" x14ac:dyDescent="0.25">
      <c r="A1096" s="5"/>
      <c r="B1096" s="5"/>
      <c r="C1096" s="70"/>
      <c r="D1096" s="12"/>
      <c r="E1096" s="12"/>
      <c r="F1096" s="43"/>
      <c r="G1096" s="40"/>
    </row>
    <row r="1097" spans="1:7" x14ac:dyDescent="0.25">
      <c r="A1097" s="5"/>
      <c r="B1097" s="5"/>
      <c r="C1097" s="70"/>
      <c r="D1097" s="12"/>
      <c r="E1097" s="12"/>
      <c r="F1097" s="43"/>
      <c r="G1097" s="40"/>
    </row>
    <row r="1098" spans="1:7" x14ac:dyDescent="0.25">
      <c r="A1098" s="5"/>
      <c r="B1098" s="5"/>
      <c r="C1098" s="70"/>
      <c r="D1098" s="12"/>
      <c r="E1098" s="12"/>
      <c r="F1098" s="43"/>
      <c r="G1098" s="40"/>
    </row>
    <row r="1099" spans="1:7" x14ac:dyDescent="0.25">
      <c r="A1099" s="5"/>
      <c r="B1099" s="5"/>
      <c r="C1099" s="70"/>
      <c r="D1099" s="12"/>
      <c r="E1099" s="12"/>
      <c r="F1099" s="43"/>
      <c r="G1099" s="40"/>
    </row>
    <row r="1100" spans="1:7" x14ac:dyDescent="0.25">
      <c r="A1100" s="5"/>
      <c r="B1100" s="5"/>
      <c r="C1100" s="70"/>
      <c r="D1100" s="12"/>
      <c r="E1100" s="12"/>
      <c r="F1100" s="43"/>
      <c r="G1100" s="40"/>
    </row>
    <row r="1101" spans="1:7" x14ac:dyDescent="0.25">
      <c r="A1101" s="5"/>
      <c r="B1101" s="5"/>
      <c r="C1101" s="70"/>
      <c r="D1101" s="12"/>
      <c r="E1101" s="12"/>
      <c r="F1101" s="43"/>
      <c r="G1101" s="40"/>
    </row>
    <row r="1102" spans="1:7" x14ac:dyDescent="0.25">
      <c r="A1102" s="5"/>
      <c r="B1102" s="5"/>
      <c r="C1102" s="70"/>
      <c r="D1102" s="12"/>
      <c r="E1102" s="12"/>
      <c r="F1102" s="43"/>
      <c r="G1102" s="40"/>
    </row>
    <row r="1103" spans="1:7" x14ac:dyDescent="0.25">
      <c r="A1103" s="5"/>
      <c r="B1103" s="5"/>
      <c r="C1103" s="70"/>
      <c r="D1103" s="12"/>
      <c r="E1103" s="12"/>
      <c r="F1103" s="43"/>
      <c r="G1103" s="40"/>
    </row>
    <row r="1104" spans="1:7" x14ac:dyDescent="0.25">
      <c r="A1104" s="5"/>
      <c r="B1104" s="5"/>
      <c r="C1104" s="70"/>
      <c r="D1104" s="12"/>
      <c r="E1104" s="12"/>
      <c r="F1104" s="43"/>
      <c r="G1104" s="40"/>
    </row>
    <row r="1105" spans="1:7" x14ac:dyDescent="0.25">
      <c r="A1105" s="5"/>
      <c r="B1105" s="5"/>
      <c r="C1105" s="70"/>
      <c r="D1105" s="12"/>
      <c r="E1105" s="12"/>
      <c r="F1105" s="43"/>
      <c r="G1105" s="40"/>
    </row>
    <row r="1106" spans="1:7" x14ac:dyDescent="0.25">
      <c r="A1106" s="5"/>
      <c r="B1106" s="5"/>
      <c r="C1106" s="70"/>
      <c r="D1106" s="12"/>
      <c r="E1106" s="12"/>
      <c r="F1106" s="43"/>
      <c r="G1106" s="40"/>
    </row>
    <row r="1107" spans="1:7" x14ac:dyDescent="0.25">
      <c r="A1107" s="5"/>
      <c r="B1107" s="5"/>
      <c r="C1107" s="70"/>
      <c r="D1107" s="12"/>
      <c r="E1107" s="12"/>
      <c r="F1107" s="43"/>
      <c r="G1107" s="40"/>
    </row>
    <row r="1108" spans="1:7" x14ac:dyDescent="0.25">
      <c r="A1108" s="5"/>
      <c r="B1108" s="5"/>
      <c r="C1108" s="70"/>
      <c r="D1108" s="12"/>
      <c r="E1108" s="12"/>
      <c r="F1108" s="43"/>
      <c r="G1108" s="40"/>
    </row>
    <row r="1109" spans="1:7" x14ac:dyDescent="0.25">
      <c r="A1109" s="5"/>
      <c r="B1109" s="5"/>
      <c r="C1109" s="70"/>
      <c r="D1109" s="12"/>
      <c r="E1109" s="12"/>
      <c r="F1109" s="43"/>
      <c r="G1109" s="40"/>
    </row>
    <row r="1110" spans="1:7" x14ac:dyDescent="0.25">
      <c r="A1110" s="5"/>
      <c r="B1110" s="5"/>
      <c r="C1110" s="70"/>
      <c r="D1110" s="12"/>
      <c r="E1110" s="12"/>
      <c r="F1110" s="43"/>
      <c r="G1110" s="40"/>
    </row>
    <row r="1111" spans="1:7" x14ac:dyDescent="0.25">
      <c r="A1111" s="5"/>
      <c r="B1111" s="5"/>
      <c r="C1111" s="70"/>
      <c r="D1111" s="12"/>
      <c r="E1111" s="12"/>
      <c r="F1111" s="43"/>
      <c r="G1111" s="40"/>
    </row>
    <row r="1112" spans="1:7" x14ac:dyDescent="0.25">
      <c r="A1112" s="5"/>
      <c r="B1112" s="5"/>
      <c r="C1112" s="70"/>
      <c r="D1112" s="12"/>
      <c r="E1112" s="12"/>
      <c r="F1112" s="43"/>
      <c r="G1112" s="40"/>
    </row>
    <row r="1113" spans="1:7" x14ac:dyDescent="0.25">
      <c r="A1113" s="5"/>
      <c r="B1113" s="5"/>
      <c r="C1113" s="70"/>
      <c r="D1113" s="12"/>
      <c r="E1113" s="12"/>
      <c r="F1113" s="43"/>
      <c r="G1113" s="40"/>
    </row>
    <row r="1114" spans="1:7" x14ac:dyDescent="0.25">
      <c r="A1114" s="5"/>
      <c r="B1114" s="5"/>
      <c r="C1114" s="70"/>
      <c r="D1114" s="12"/>
      <c r="E1114" s="12"/>
      <c r="F1114" s="43"/>
      <c r="G1114" s="40"/>
    </row>
    <row r="1115" spans="1:7" x14ac:dyDescent="0.25">
      <c r="A1115" s="5"/>
      <c r="B1115" s="5"/>
      <c r="C1115" s="70"/>
      <c r="D1115" s="12"/>
      <c r="E1115" s="12"/>
      <c r="F1115" s="43"/>
      <c r="G1115" s="40"/>
    </row>
    <row r="1116" spans="1:7" x14ac:dyDescent="0.25">
      <c r="A1116" s="5"/>
      <c r="B1116" s="5"/>
      <c r="C1116" s="70"/>
      <c r="D1116" s="12"/>
      <c r="E1116" s="12"/>
      <c r="F1116" s="43"/>
      <c r="G1116" s="40"/>
    </row>
    <row r="1117" spans="1:7" x14ac:dyDescent="0.25">
      <c r="A1117" s="5"/>
      <c r="B1117" s="5"/>
      <c r="C1117" s="70"/>
      <c r="D1117" s="12"/>
      <c r="E1117" s="12"/>
      <c r="F1117" s="43"/>
      <c r="G1117" s="40"/>
    </row>
    <row r="1118" spans="1:7" x14ac:dyDescent="0.25">
      <c r="A1118" s="5"/>
      <c r="B1118" s="5"/>
      <c r="C1118" s="70"/>
      <c r="D1118" s="12"/>
      <c r="E1118" s="12"/>
      <c r="F1118" s="43"/>
      <c r="G1118" s="40"/>
    </row>
    <row r="1119" spans="1:7" x14ac:dyDescent="0.25">
      <c r="A1119" s="5"/>
      <c r="B1119" s="5"/>
      <c r="C1119" s="70"/>
      <c r="D1119" s="12"/>
      <c r="E1119" s="12"/>
      <c r="F1119" s="43"/>
      <c r="G1119" s="40"/>
    </row>
    <row r="1120" spans="1:7" x14ac:dyDescent="0.25">
      <c r="A1120" s="5"/>
      <c r="B1120" s="5"/>
      <c r="C1120" s="70"/>
      <c r="D1120" s="12"/>
      <c r="E1120" s="12"/>
      <c r="F1120" s="43"/>
      <c r="G1120" s="40"/>
    </row>
    <row r="1121" spans="1:7" x14ac:dyDescent="0.25">
      <c r="A1121" s="5"/>
      <c r="B1121" s="5"/>
      <c r="C1121" s="70"/>
      <c r="D1121" s="12"/>
      <c r="E1121" s="12"/>
      <c r="F1121" s="43"/>
      <c r="G1121" s="40"/>
    </row>
    <row r="1122" spans="1:7" x14ac:dyDescent="0.25">
      <c r="A1122" s="5"/>
      <c r="B1122" s="5"/>
      <c r="C1122" s="70"/>
      <c r="D1122" s="12"/>
      <c r="E1122" s="12"/>
      <c r="F1122" s="43"/>
      <c r="G1122" s="40"/>
    </row>
    <row r="1123" spans="1:7" x14ac:dyDescent="0.25">
      <c r="A1123" s="5"/>
      <c r="B1123" s="5"/>
      <c r="C1123" s="70"/>
      <c r="D1123" s="12"/>
      <c r="E1123" s="12"/>
      <c r="F1123" s="43"/>
      <c r="G1123" s="40"/>
    </row>
    <row r="1124" spans="1:7" x14ac:dyDescent="0.25">
      <c r="A1124" s="5"/>
      <c r="B1124" s="5"/>
      <c r="C1124" s="70"/>
      <c r="D1124" s="12"/>
      <c r="E1124" s="12"/>
      <c r="F1124" s="43"/>
      <c r="G1124" s="40"/>
    </row>
    <row r="1125" spans="1:7" x14ac:dyDescent="0.25">
      <c r="A1125" s="5"/>
      <c r="B1125" s="5"/>
      <c r="C1125" s="70"/>
      <c r="D1125" s="12"/>
      <c r="E1125" s="12"/>
      <c r="F1125" s="43"/>
      <c r="G1125" s="40"/>
    </row>
    <row r="1126" spans="1:7" x14ac:dyDescent="0.25">
      <c r="A1126" s="5"/>
      <c r="B1126" s="5"/>
      <c r="C1126" s="70"/>
      <c r="D1126" s="12"/>
      <c r="E1126" s="12"/>
      <c r="F1126" s="43"/>
      <c r="G1126" s="40"/>
    </row>
    <row r="1127" spans="1:7" x14ac:dyDescent="0.25">
      <c r="A1127" s="5"/>
      <c r="B1127" s="5"/>
      <c r="C1127" s="70"/>
      <c r="D1127" s="12"/>
      <c r="E1127" s="12"/>
      <c r="F1127" s="43"/>
      <c r="G1127" s="40"/>
    </row>
    <row r="1128" spans="1:7" x14ac:dyDescent="0.25">
      <c r="A1128" s="5"/>
      <c r="B1128" s="5"/>
      <c r="C1128" s="70"/>
      <c r="D1128" s="12"/>
      <c r="E1128" s="12"/>
      <c r="F1128" s="43"/>
      <c r="G1128" s="40"/>
    </row>
    <row r="1129" spans="1:7" x14ac:dyDescent="0.25">
      <c r="A1129" s="5"/>
      <c r="B1129" s="5"/>
      <c r="C1129" s="70"/>
      <c r="D1129" s="12"/>
      <c r="E1129" s="12"/>
      <c r="F1129" s="43"/>
      <c r="G1129" s="40"/>
    </row>
    <row r="1130" spans="1:7" x14ac:dyDescent="0.25">
      <c r="A1130" s="5"/>
      <c r="B1130" s="5"/>
      <c r="C1130" s="70"/>
      <c r="D1130" s="12"/>
      <c r="E1130" s="12"/>
      <c r="F1130" s="43"/>
      <c r="G1130" s="40"/>
    </row>
    <row r="1131" spans="1:7" x14ac:dyDescent="0.25">
      <c r="A1131" s="5"/>
      <c r="B1131" s="5"/>
      <c r="C1131" s="70"/>
      <c r="D1131" s="12"/>
      <c r="E1131" s="12"/>
      <c r="F1131" s="43"/>
      <c r="G1131" s="40"/>
    </row>
    <row r="1132" spans="1:7" x14ac:dyDescent="0.25">
      <c r="A1132" s="5"/>
      <c r="B1132" s="5"/>
      <c r="C1132" s="70"/>
      <c r="D1132" s="12"/>
      <c r="E1132" s="12"/>
      <c r="F1132" s="43"/>
      <c r="G1132" s="40"/>
    </row>
    <row r="1133" spans="1:7" x14ac:dyDescent="0.25">
      <c r="A1133" s="5"/>
      <c r="B1133" s="5"/>
      <c r="C1133" s="70"/>
      <c r="D1133" s="12"/>
      <c r="E1133" s="12"/>
      <c r="F1133" s="43"/>
      <c r="G1133" s="40"/>
    </row>
    <row r="1134" spans="1:7" x14ac:dyDescent="0.25">
      <c r="A1134" s="5"/>
      <c r="B1134" s="5"/>
      <c r="C1134" s="70"/>
      <c r="D1134" s="12"/>
      <c r="E1134" s="12"/>
      <c r="F1134" s="43"/>
      <c r="G1134" s="40"/>
    </row>
    <row r="1135" spans="1:7" x14ac:dyDescent="0.25">
      <c r="A1135" s="5"/>
      <c r="B1135" s="5"/>
      <c r="C1135" s="70"/>
      <c r="D1135" s="12"/>
      <c r="E1135" s="12"/>
      <c r="F1135" s="43"/>
      <c r="G1135" s="40"/>
    </row>
    <row r="1136" spans="1:7" x14ac:dyDescent="0.25">
      <c r="A1136" s="5"/>
      <c r="B1136" s="5"/>
      <c r="C1136" s="70"/>
      <c r="D1136" s="12"/>
      <c r="E1136" s="12"/>
      <c r="F1136" s="43"/>
      <c r="G1136" s="40"/>
    </row>
    <row r="1137" spans="1:7" x14ac:dyDescent="0.25">
      <c r="A1137" s="5"/>
      <c r="B1137" s="5"/>
      <c r="C1137" s="70"/>
      <c r="D1137" s="12"/>
      <c r="E1137" s="12"/>
      <c r="F1137" s="43"/>
      <c r="G1137" s="40"/>
    </row>
    <row r="1138" spans="1:7" x14ac:dyDescent="0.25">
      <c r="A1138" s="5"/>
      <c r="B1138" s="5"/>
      <c r="C1138" s="70"/>
      <c r="D1138" s="12"/>
      <c r="E1138" s="12"/>
      <c r="F1138" s="43"/>
      <c r="G1138" s="40"/>
    </row>
    <row r="1139" spans="1:7" x14ac:dyDescent="0.25">
      <c r="A1139" s="5"/>
      <c r="B1139" s="5"/>
      <c r="C1139" s="70"/>
      <c r="D1139" s="12"/>
      <c r="E1139" s="12"/>
      <c r="F1139" s="43"/>
      <c r="G1139" s="40"/>
    </row>
    <row r="1140" spans="1:7" x14ac:dyDescent="0.25">
      <c r="A1140" s="5"/>
      <c r="B1140" s="5"/>
      <c r="C1140" s="70"/>
      <c r="D1140" s="12"/>
      <c r="E1140" s="12"/>
      <c r="F1140" s="43"/>
      <c r="G1140" s="40"/>
    </row>
    <row r="1141" spans="1:7" x14ac:dyDescent="0.25">
      <c r="A1141" s="5"/>
      <c r="B1141" s="5"/>
      <c r="C1141" s="70"/>
      <c r="D1141" s="12"/>
      <c r="E1141" s="12"/>
      <c r="F1141" s="43"/>
      <c r="G1141" s="40"/>
    </row>
    <row r="1142" spans="1:7" x14ac:dyDescent="0.25">
      <c r="A1142" s="5"/>
      <c r="B1142" s="5"/>
      <c r="C1142" s="70"/>
      <c r="D1142" s="12"/>
      <c r="E1142" s="12"/>
      <c r="F1142" s="43"/>
      <c r="G1142" s="40"/>
    </row>
    <row r="1143" spans="1:7" x14ac:dyDescent="0.25">
      <c r="A1143" s="5"/>
      <c r="B1143" s="5"/>
      <c r="C1143" s="70"/>
      <c r="D1143" s="12"/>
      <c r="E1143" s="12"/>
      <c r="F1143" s="43"/>
      <c r="G1143" s="40"/>
    </row>
    <row r="1144" spans="1:7" x14ac:dyDescent="0.25">
      <c r="A1144" s="5"/>
      <c r="B1144" s="5"/>
      <c r="C1144" s="70"/>
      <c r="D1144" s="12"/>
      <c r="E1144" s="12"/>
      <c r="F1144" s="43"/>
      <c r="G1144" s="40"/>
    </row>
    <row r="1145" spans="1:7" x14ac:dyDescent="0.25">
      <c r="A1145" s="5"/>
      <c r="B1145" s="5"/>
      <c r="C1145" s="70"/>
      <c r="D1145" s="12"/>
      <c r="E1145" s="12"/>
      <c r="F1145" s="43"/>
      <c r="G1145" s="40"/>
    </row>
    <row r="1146" spans="1:7" x14ac:dyDescent="0.25">
      <c r="A1146" s="5"/>
      <c r="B1146" s="5"/>
      <c r="C1146" s="70"/>
      <c r="D1146" s="12"/>
      <c r="E1146" s="12"/>
      <c r="F1146" s="43"/>
      <c r="G1146" s="40"/>
    </row>
    <row r="1147" spans="1:7" x14ac:dyDescent="0.25">
      <c r="A1147" s="5"/>
      <c r="B1147" s="5"/>
      <c r="C1147" s="70"/>
      <c r="D1147" s="12"/>
      <c r="E1147" s="12"/>
      <c r="F1147" s="43"/>
      <c r="G1147" s="40"/>
    </row>
    <row r="1148" spans="1:7" x14ac:dyDescent="0.25">
      <c r="A1148" s="5"/>
      <c r="B1148" s="5"/>
      <c r="C1148" s="70"/>
      <c r="D1148" s="12"/>
      <c r="E1148" s="12"/>
      <c r="F1148" s="43"/>
      <c r="G1148" s="40"/>
    </row>
    <row r="1149" spans="1:7" x14ac:dyDescent="0.25">
      <c r="A1149" s="5"/>
      <c r="B1149" s="5"/>
      <c r="C1149" s="70"/>
      <c r="D1149" s="12"/>
      <c r="E1149" s="12"/>
      <c r="F1149" s="43"/>
      <c r="G1149" s="40"/>
    </row>
    <row r="1150" spans="1:7" x14ac:dyDescent="0.25">
      <c r="A1150" s="5"/>
      <c r="B1150" s="5"/>
      <c r="C1150" s="70"/>
      <c r="D1150" s="12"/>
      <c r="E1150" s="12"/>
      <c r="F1150" s="43"/>
      <c r="G1150" s="40"/>
    </row>
    <row r="1151" spans="1:7" x14ac:dyDescent="0.25">
      <c r="A1151" s="5"/>
      <c r="B1151" s="5"/>
      <c r="C1151" s="70"/>
      <c r="D1151" s="12"/>
      <c r="E1151" s="12"/>
      <c r="F1151" s="43"/>
      <c r="G1151" s="40"/>
    </row>
    <row r="1152" spans="1:7" x14ac:dyDescent="0.25">
      <c r="A1152" s="5"/>
      <c r="B1152" s="5"/>
      <c r="C1152" s="70"/>
      <c r="D1152" s="12"/>
      <c r="E1152" s="12"/>
      <c r="F1152" s="43"/>
      <c r="G1152" s="40"/>
    </row>
    <row r="1153" spans="1:7" x14ac:dyDescent="0.25">
      <c r="A1153" s="5"/>
      <c r="B1153" s="5"/>
      <c r="C1153" s="70"/>
      <c r="D1153" s="12"/>
      <c r="E1153" s="12"/>
      <c r="F1153" s="43"/>
      <c r="G1153" s="40"/>
    </row>
    <row r="1154" spans="1:7" x14ac:dyDescent="0.25">
      <c r="A1154" s="5"/>
      <c r="B1154" s="5"/>
      <c r="C1154" s="70"/>
      <c r="D1154" s="12"/>
      <c r="E1154" s="12"/>
      <c r="F1154" s="43"/>
      <c r="G1154" s="40"/>
    </row>
    <row r="1155" spans="1:7" x14ac:dyDescent="0.25">
      <c r="A1155" s="5"/>
      <c r="B1155" s="5"/>
      <c r="C1155" s="70"/>
      <c r="D1155" s="12"/>
      <c r="E1155" s="12"/>
      <c r="F1155" s="43"/>
      <c r="G1155" s="40"/>
    </row>
    <row r="1156" spans="1:7" x14ac:dyDescent="0.25">
      <c r="A1156" s="5"/>
      <c r="B1156" s="5"/>
      <c r="C1156" s="70"/>
      <c r="D1156" s="12"/>
      <c r="E1156" s="12"/>
      <c r="F1156" s="43"/>
      <c r="G1156" s="40"/>
    </row>
    <row r="1157" spans="1:7" x14ac:dyDescent="0.25">
      <c r="A1157" s="5"/>
      <c r="B1157" s="5"/>
      <c r="C1157" s="70"/>
      <c r="D1157" s="12"/>
      <c r="E1157" s="12"/>
      <c r="F1157" s="43"/>
      <c r="G1157" s="40"/>
    </row>
    <row r="1158" spans="1:7" x14ac:dyDescent="0.25">
      <c r="A1158" s="5"/>
      <c r="B1158" s="5"/>
      <c r="C1158" s="70"/>
      <c r="D1158" s="12"/>
      <c r="E1158" s="12"/>
      <c r="F1158" s="43"/>
      <c r="G1158" s="40"/>
    </row>
    <row r="1159" spans="1:7" x14ac:dyDescent="0.25">
      <c r="A1159" s="5"/>
      <c r="B1159" s="5"/>
      <c r="C1159" s="70"/>
      <c r="D1159" s="12"/>
      <c r="E1159" s="12"/>
      <c r="F1159" s="43"/>
      <c r="G1159" s="40"/>
    </row>
    <row r="1160" spans="1:7" x14ac:dyDescent="0.25">
      <c r="A1160" s="5"/>
      <c r="B1160" s="5"/>
      <c r="C1160" s="70"/>
      <c r="D1160" s="12"/>
      <c r="E1160" s="12"/>
      <c r="F1160" s="43"/>
      <c r="G1160" s="40"/>
    </row>
    <row r="1161" spans="1:7" x14ac:dyDescent="0.25">
      <c r="A1161" s="5"/>
      <c r="B1161" s="5"/>
      <c r="C1161" s="70"/>
      <c r="D1161" s="12"/>
      <c r="E1161" s="12"/>
      <c r="F1161" s="43"/>
      <c r="G1161" s="40"/>
    </row>
    <row r="1162" spans="1:7" x14ac:dyDescent="0.25">
      <c r="A1162" s="5"/>
      <c r="B1162" s="5"/>
      <c r="C1162" s="70"/>
      <c r="D1162" s="12"/>
      <c r="E1162" s="12"/>
      <c r="F1162" s="43"/>
      <c r="G1162" s="40"/>
    </row>
    <row r="1163" spans="1:7" x14ac:dyDescent="0.25">
      <c r="A1163" s="5"/>
      <c r="B1163" s="5"/>
      <c r="C1163" s="70"/>
      <c r="D1163" s="12"/>
      <c r="E1163" s="12"/>
      <c r="F1163" s="43"/>
      <c r="G1163" s="40"/>
    </row>
    <row r="1164" spans="1:7" x14ac:dyDescent="0.25">
      <c r="A1164" s="5"/>
      <c r="B1164" s="5"/>
      <c r="C1164" s="70"/>
      <c r="D1164" s="12"/>
      <c r="E1164" s="12"/>
      <c r="F1164" s="43"/>
      <c r="G1164" s="40"/>
    </row>
    <row r="1165" spans="1:7" x14ac:dyDescent="0.25">
      <c r="A1165" s="5"/>
      <c r="B1165" s="5"/>
      <c r="C1165" s="70"/>
      <c r="D1165" s="12"/>
      <c r="E1165" s="12"/>
      <c r="F1165" s="43"/>
      <c r="G1165" s="40"/>
    </row>
    <row r="1166" spans="1:7" x14ac:dyDescent="0.25">
      <c r="A1166" s="5"/>
      <c r="B1166" s="5"/>
      <c r="C1166" s="70"/>
      <c r="D1166" s="12"/>
      <c r="E1166" s="12"/>
      <c r="F1166" s="43"/>
      <c r="G1166" s="40"/>
    </row>
    <row r="1167" spans="1:7" x14ac:dyDescent="0.25">
      <c r="A1167" s="5"/>
      <c r="B1167" s="5"/>
      <c r="C1167" s="70"/>
      <c r="D1167" s="12"/>
      <c r="E1167" s="12"/>
      <c r="F1167" s="43"/>
      <c r="G1167" s="40"/>
    </row>
    <row r="1168" spans="1:7" x14ac:dyDescent="0.25">
      <c r="A1168" s="5"/>
      <c r="B1168" s="5"/>
      <c r="C1168" s="70"/>
      <c r="D1168" s="12"/>
      <c r="E1168" s="12"/>
      <c r="F1168" s="43"/>
      <c r="G1168" s="40"/>
    </row>
    <row r="1169" spans="1:7" x14ac:dyDescent="0.25">
      <c r="A1169" s="5"/>
      <c r="B1169" s="5"/>
      <c r="C1169" s="70"/>
      <c r="D1169" s="12"/>
      <c r="E1169" s="12"/>
      <c r="F1169" s="43"/>
      <c r="G1169" s="40"/>
    </row>
    <row r="1170" spans="1:7" x14ac:dyDescent="0.25">
      <c r="A1170" s="5"/>
      <c r="B1170" s="5"/>
      <c r="C1170" s="70"/>
      <c r="D1170" s="12"/>
      <c r="E1170" s="12"/>
      <c r="F1170" s="43"/>
      <c r="G1170" s="40"/>
    </row>
    <row r="1171" spans="1:7" x14ac:dyDescent="0.25">
      <c r="A1171" s="5"/>
      <c r="B1171" s="5"/>
      <c r="C1171" s="70"/>
      <c r="D1171" s="12"/>
      <c r="E1171" s="12"/>
      <c r="F1171" s="43"/>
      <c r="G1171" s="40"/>
    </row>
    <row r="1172" spans="1:7" x14ac:dyDescent="0.25">
      <c r="A1172" s="5"/>
      <c r="B1172" s="5"/>
      <c r="C1172" s="70"/>
      <c r="D1172" s="12"/>
      <c r="E1172" s="12"/>
      <c r="F1172" s="43"/>
      <c r="G1172" s="40"/>
    </row>
    <row r="1173" spans="1:7" x14ac:dyDescent="0.25">
      <c r="A1173" s="5"/>
      <c r="B1173" s="5"/>
      <c r="C1173" s="70"/>
      <c r="D1173" s="12"/>
      <c r="E1173" s="12"/>
      <c r="F1173" s="43"/>
      <c r="G1173" s="40"/>
    </row>
    <row r="1174" spans="1:7" x14ac:dyDescent="0.25">
      <c r="A1174" s="5"/>
      <c r="B1174" s="5"/>
      <c r="C1174" s="70"/>
      <c r="D1174" s="12"/>
      <c r="E1174" s="12"/>
      <c r="F1174" s="43"/>
      <c r="G1174" s="40"/>
    </row>
    <row r="1175" spans="1:7" x14ac:dyDescent="0.25">
      <c r="A1175" s="5"/>
      <c r="B1175" s="5"/>
      <c r="C1175" s="70"/>
      <c r="D1175" s="12"/>
      <c r="E1175" s="12"/>
      <c r="F1175" s="43"/>
      <c r="G1175" s="40"/>
    </row>
    <row r="1176" spans="1:7" x14ac:dyDescent="0.25">
      <c r="A1176" s="5"/>
      <c r="B1176" s="5"/>
      <c r="C1176" s="70"/>
      <c r="D1176" s="12"/>
      <c r="E1176" s="12"/>
      <c r="F1176" s="43"/>
      <c r="G1176" s="40"/>
    </row>
    <row r="1177" spans="1:7" x14ac:dyDescent="0.25">
      <c r="A1177" s="5"/>
      <c r="B1177" s="5"/>
      <c r="C1177" s="70"/>
      <c r="D1177" s="12"/>
      <c r="E1177" s="12"/>
      <c r="F1177" s="43"/>
      <c r="G1177" s="40"/>
    </row>
    <row r="1178" spans="1:7" x14ac:dyDescent="0.25">
      <c r="A1178" s="5"/>
      <c r="B1178" s="5"/>
      <c r="C1178" s="70"/>
      <c r="D1178" s="12"/>
      <c r="E1178" s="12"/>
      <c r="F1178" s="43"/>
      <c r="G1178" s="40"/>
    </row>
    <row r="1179" spans="1:7" x14ac:dyDescent="0.25">
      <c r="A1179" s="5"/>
      <c r="B1179" s="5"/>
      <c r="C1179" s="70"/>
      <c r="D1179" s="12"/>
      <c r="E1179" s="12"/>
      <c r="F1179" s="43"/>
      <c r="G1179" s="40"/>
    </row>
    <row r="1180" spans="1:7" x14ac:dyDescent="0.25">
      <c r="A1180" s="5"/>
      <c r="B1180" s="5"/>
      <c r="C1180" s="70"/>
      <c r="D1180" s="12"/>
      <c r="E1180" s="12"/>
      <c r="F1180" s="43"/>
      <c r="G1180" s="40"/>
    </row>
    <row r="1181" spans="1:7" x14ac:dyDescent="0.25">
      <c r="A1181" s="5"/>
      <c r="B1181" s="5"/>
      <c r="C1181" s="70"/>
      <c r="D1181" s="12"/>
      <c r="E1181" s="12"/>
      <c r="F1181" s="43"/>
      <c r="G1181" s="40"/>
    </row>
    <row r="1182" spans="1:7" x14ac:dyDescent="0.25">
      <c r="A1182" s="5"/>
      <c r="B1182" s="5"/>
      <c r="C1182" s="70"/>
      <c r="D1182" s="12"/>
      <c r="E1182" s="12"/>
      <c r="F1182" s="43"/>
      <c r="G1182" s="40"/>
    </row>
    <row r="1183" spans="1:7" x14ac:dyDescent="0.25">
      <c r="A1183" s="5"/>
      <c r="B1183" s="5"/>
      <c r="C1183" s="70"/>
      <c r="D1183" s="12"/>
      <c r="E1183" s="12"/>
      <c r="F1183" s="43"/>
      <c r="G1183" s="40"/>
    </row>
    <row r="1184" spans="1:7" x14ac:dyDescent="0.25">
      <c r="A1184" s="5"/>
      <c r="B1184" s="5"/>
      <c r="C1184" s="70"/>
      <c r="D1184" s="12"/>
      <c r="E1184" s="12"/>
      <c r="F1184" s="43"/>
      <c r="G1184" s="40"/>
    </row>
    <row r="1185" spans="1:7" x14ac:dyDescent="0.25">
      <c r="A1185" s="5"/>
      <c r="B1185" s="5"/>
      <c r="C1185" s="70"/>
      <c r="D1185" s="12"/>
      <c r="E1185" s="12"/>
      <c r="F1185" s="43"/>
      <c r="G1185" s="40"/>
    </row>
    <row r="1186" spans="1:7" x14ac:dyDescent="0.25">
      <c r="A1186" s="5"/>
      <c r="B1186" s="5"/>
      <c r="C1186" s="70"/>
      <c r="D1186" s="12"/>
      <c r="E1186" s="12"/>
      <c r="F1186" s="43"/>
      <c r="G1186" s="40"/>
    </row>
    <row r="1187" spans="1:7" x14ac:dyDescent="0.25">
      <c r="A1187" s="5"/>
      <c r="B1187" s="5"/>
      <c r="C1187" s="70"/>
      <c r="D1187" s="12"/>
      <c r="E1187" s="12"/>
      <c r="F1187" s="43"/>
      <c r="G1187" s="40"/>
    </row>
    <row r="1188" spans="1:7" x14ac:dyDescent="0.25">
      <c r="A1188" s="5"/>
      <c r="B1188" s="5"/>
      <c r="C1188" s="70"/>
      <c r="D1188" s="12"/>
      <c r="E1188" s="12"/>
      <c r="F1188" s="43"/>
      <c r="G1188" s="40"/>
    </row>
    <row r="1189" spans="1:7" x14ac:dyDescent="0.25">
      <c r="A1189" s="5"/>
      <c r="B1189" s="5"/>
      <c r="C1189" s="70"/>
      <c r="D1189" s="12"/>
      <c r="E1189" s="12"/>
      <c r="F1189" s="43"/>
      <c r="G1189" s="40"/>
    </row>
    <row r="1190" spans="1:7" x14ac:dyDescent="0.25">
      <c r="A1190" s="5"/>
      <c r="B1190" s="5"/>
      <c r="C1190" s="70"/>
      <c r="D1190" s="12"/>
      <c r="E1190" s="12"/>
      <c r="F1190" s="43"/>
      <c r="G1190" s="40"/>
    </row>
    <row r="1191" spans="1:7" x14ac:dyDescent="0.25">
      <c r="A1191" s="5"/>
      <c r="B1191" s="5"/>
      <c r="C1191" s="70"/>
      <c r="D1191" s="12"/>
      <c r="E1191" s="12"/>
      <c r="F1191" s="43"/>
      <c r="G1191" s="40"/>
    </row>
    <row r="1192" spans="1:7" x14ac:dyDescent="0.25">
      <c r="A1192" s="5"/>
      <c r="B1192" s="5"/>
      <c r="C1192" s="70"/>
      <c r="D1192" s="12"/>
      <c r="E1192" s="12"/>
      <c r="F1192" s="43"/>
      <c r="G1192" s="40"/>
    </row>
    <row r="1193" spans="1:7" x14ac:dyDescent="0.25">
      <c r="A1193" s="5"/>
      <c r="B1193" s="5"/>
      <c r="C1193" s="70"/>
      <c r="D1193" s="12"/>
      <c r="E1193" s="12"/>
      <c r="F1193" s="43"/>
      <c r="G1193" s="40"/>
    </row>
    <row r="1194" spans="1:7" x14ac:dyDescent="0.25">
      <c r="A1194" s="5"/>
      <c r="B1194" s="5"/>
      <c r="C1194" s="70"/>
      <c r="D1194" s="12"/>
      <c r="E1194" s="12"/>
      <c r="F1194" s="43"/>
      <c r="G1194" s="40"/>
    </row>
    <row r="1195" spans="1:7" x14ac:dyDescent="0.25">
      <c r="A1195" s="5"/>
      <c r="B1195" s="5"/>
      <c r="C1195" s="70"/>
      <c r="D1195" s="12"/>
      <c r="E1195" s="12"/>
      <c r="F1195" s="43"/>
      <c r="G1195" s="40"/>
    </row>
    <row r="1196" spans="1:7" x14ac:dyDescent="0.25">
      <c r="A1196" s="5"/>
      <c r="B1196" s="5"/>
      <c r="C1196" s="70"/>
      <c r="D1196" s="12"/>
      <c r="E1196" s="12"/>
      <c r="F1196" s="43"/>
      <c r="G1196" s="40"/>
    </row>
    <row r="1197" spans="1:7" x14ac:dyDescent="0.25">
      <c r="A1197" s="5"/>
      <c r="B1197" s="5"/>
      <c r="C1197" s="70"/>
      <c r="D1197" s="12"/>
      <c r="E1197" s="12"/>
      <c r="F1197" s="43"/>
      <c r="G1197" s="40"/>
    </row>
    <row r="1198" spans="1:7" x14ac:dyDescent="0.25">
      <c r="A1198" s="5"/>
      <c r="B1198" s="5"/>
      <c r="C1198" s="70"/>
      <c r="D1198" s="12"/>
      <c r="E1198" s="12"/>
      <c r="F1198" s="43"/>
      <c r="G1198" s="40"/>
    </row>
    <row r="1199" spans="1:7" x14ac:dyDescent="0.25">
      <c r="A1199" s="5"/>
      <c r="B1199" s="5"/>
      <c r="C1199" s="70"/>
      <c r="D1199" s="12"/>
      <c r="E1199" s="12"/>
      <c r="F1199" s="43"/>
      <c r="G1199" s="40"/>
    </row>
    <row r="1200" spans="1:7" x14ac:dyDescent="0.25">
      <c r="A1200" s="5"/>
      <c r="B1200" s="5"/>
      <c r="C1200" s="70"/>
      <c r="D1200" s="12"/>
      <c r="E1200" s="12"/>
      <c r="F1200" s="43"/>
      <c r="G1200" s="40"/>
    </row>
    <row r="1201" spans="1:7" x14ac:dyDescent="0.25">
      <c r="A1201" s="5"/>
      <c r="B1201" s="5"/>
      <c r="C1201" s="70"/>
      <c r="D1201" s="12"/>
      <c r="E1201" s="12"/>
      <c r="F1201" s="43"/>
      <c r="G1201" s="40"/>
    </row>
    <row r="1202" spans="1:7" x14ac:dyDescent="0.25">
      <c r="A1202" s="5"/>
      <c r="B1202" s="5"/>
      <c r="C1202" s="70"/>
      <c r="D1202" s="12"/>
      <c r="E1202" s="12"/>
      <c r="F1202" s="43"/>
      <c r="G1202" s="40"/>
    </row>
    <row r="1203" spans="1:7" x14ac:dyDescent="0.25">
      <c r="A1203" s="5"/>
      <c r="B1203" s="5"/>
      <c r="C1203" s="70"/>
      <c r="D1203" s="12"/>
      <c r="E1203" s="12"/>
      <c r="F1203" s="43"/>
      <c r="G1203" s="40"/>
    </row>
    <row r="1204" spans="1:7" x14ac:dyDescent="0.25">
      <c r="A1204" s="5"/>
      <c r="B1204" s="5"/>
      <c r="C1204" s="70"/>
      <c r="D1204" s="12"/>
      <c r="E1204" s="12"/>
      <c r="F1204" s="43"/>
      <c r="G1204" s="40"/>
    </row>
    <row r="1205" spans="1:7" x14ac:dyDescent="0.25">
      <c r="A1205" s="5"/>
      <c r="B1205" s="5"/>
      <c r="C1205" s="70"/>
      <c r="D1205" s="12"/>
      <c r="E1205" s="12"/>
      <c r="F1205" s="43"/>
      <c r="G1205" s="40"/>
    </row>
    <row r="1206" spans="1:7" x14ac:dyDescent="0.25">
      <c r="A1206" s="5"/>
      <c r="B1206" s="5"/>
      <c r="C1206" s="70"/>
      <c r="D1206" s="12"/>
      <c r="E1206" s="12"/>
      <c r="F1206" s="43"/>
      <c r="G1206" s="40"/>
    </row>
    <row r="1207" spans="1:7" x14ac:dyDescent="0.25">
      <c r="A1207" s="5"/>
      <c r="B1207" s="5"/>
      <c r="C1207" s="70"/>
      <c r="D1207" s="12"/>
      <c r="E1207" s="12"/>
      <c r="F1207" s="43"/>
      <c r="G1207" s="40"/>
    </row>
    <row r="1208" spans="1:7" x14ac:dyDescent="0.25">
      <c r="A1208" s="5"/>
      <c r="B1208" s="5"/>
      <c r="C1208" s="70"/>
      <c r="D1208" s="12"/>
      <c r="E1208" s="12"/>
      <c r="F1208" s="43"/>
      <c r="G1208" s="40"/>
    </row>
    <row r="1209" spans="1:7" x14ac:dyDescent="0.25">
      <c r="A1209" s="5"/>
      <c r="B1209" s="5"/>
      <c r="C1209" s="70"/>
      <c r="D1209" s="12"/>
      <c r="E1209" s="12"/>
      <c r="F1209" s="43"/>
      <c r="G1209" s="40"/>
    </row>
    <row r="1210" spans="1:7" x14ac:dyDescent="0.25">
      <c r="A1210" s="5"/>
      <c r="B1210" s="5"/>
      <c r="C1210" s="70"/>
      <c r="D1210" s="12"/>
      <c r="E1210" s="12"/>
      <c r="F1210" s="43"/>
      <c r="G1210" s="40"/>
    </row>
    <row r="1211" spans="1:7" x14ac:dyDescent="0.25">
      <c r="A1211" s="5"/>
      <c r="B1211" s="5"/>
      <c r="C1211" s="70"/>
      <c r="D1211" s="12"/>
      <c r="E1211" s="12"/>
      <c r="F1211" s="43"/>
      <c r="G1211" s="40"/>
    </row>
    <row r="1212" spans="1:7" x14ac:dyDescent="0.25">
      <c r="A1212" s="5"/>
      <c r="B1212" s="5"/>
      <c r="C1212" s="70"/>
      <c r="D1212" s="12"/>
      <c r="E1212" s="12"/>
      <c r="F1212" s="43"/>
      <c r="G1212" s="40"/>
    </row>
    <row r="1213" spans="1:7" x14ac:dyDescent="0.25">
      <c r="A1213" s="5"/>
      <c r="B1213" s="5"/>
      <c r="C1213" s="70"/>
      <c r="D1213" s="12"/>
      <c r="E1213" s="12"/>
      <c r="F1213" s="43"/>
      <c r="G1213" s="40"/>
    </row>
    <row r="1214" spans="1:7" x14ac:dyDescent="0.25">
      <c r="A1214" s="5"/>
      <c r="B1214" s="5"/>
      <c r="C1214" s="70"/>
      <c r="D1214" s="12"/>
      <c r="E1214" s="12"/>
      <c r="F1214" s="43"/>
      <c r="G1214" s="40"/>
    </row>
    <row r="1215" spans="1:7" x14ac:dyDescent="0.25">
      <c r="A1215" s="5"/>
      <c r="B1215" s="5"/>
      <c r="C1215" s="70"/>
      <c r="D1215" s="12"/>
      <c r="E1215" s="12"/>
      <c r="F1215" s="43"/>
      <c r="G1215" s="40"/>
    </row>
    <row r="1216" spans="1:7" x14ac:dyDescent="0.25">
      <c r="A1216" s="5"/>
      <c r="B1216" s="5"/>
      <c r="C1216" s="70"/>
      <c r="D1216" s="12"/>
      <c r="E1216" s="12"/>
      <c r="F1216" s="43"/>
      <c r="G1216" s="40"/>
    </row>
    <row r="1217" spans="1:7" x14ac:dyDescent="0.25">
      <c r="A1217" s="5"/>
      <c r="B1217" s="5"/>
      <c r="C1217" s="70"/>
      <c r="D1217" s="12"/>
      <c r="E1217" s="12"/>
      <c r="F1217" s="43"/>
      <c r="G1217" s="40"/>
    </row>
    <row r="1218" spans="1:7" x14ac:dyDescent="0.25">
      <c r="A1218" s="5"/>
      <c r="B1218" s="5"/>
      <c r="C1218" s="70"/>
      <c r="D1218" s="12"/>
      <c r="E1218" s="12"/>
      <c r="F1218" s="43"/>
      <c r="G1218" s="40"/>
    </row>
    <row r="1219" spans="1:7" x14ac:dyDescent="0.25">
      <c r="A1219" s="5"/>
      <c r="B1219" s="5"/>
      <c r="C1219" s="70"/>
      <c r="D1219" s="12"/>
      <c r="E1219" s="12"/>
      <c r="F1219" s="43"/>
      <c r="G1219" s="40"/>
    </row>
    <row r="1220" spans="1:7" x14ac:dyDescent="0.25">
      <c r="A1220" s="5"/>
      <c r="B1220" s="5"/>
      <c r="C1220" s="70"/>
      <c r="D1220" s="12"/>
      <c r="E1220" s="12"/>
      <c r="F1220" s="43"/>
      <c r="G1220" s="40"/>
    </row>
    <row r="1221" spans="1:7" x14ac:dyDescent="0.25">
      <c r="A1221" s="5"/>
      <c r="B1221" s="5"/>
      <c r="C1221" s="70"/>
      <c r="D1221" s="12"/>
      <c r="E1221" s="12"/>
      <c r="F1221" s="43"/>
      <c r="G1221" s="40"/>
    </row>
    <row r="1222" spans="1:7" x14ac:dyDescent="0.25">
      <c r="A1222" s="5"/>
      <c r="B1222" s="5"/>
      <c r="C1222" s="70"/>
      <c r="D1222" s="12"/>
      <c r="E1222" s="12"/>
      <c r="F1222" s="43"/>
      <c r="G1222" s="40"/>
    </row>
    <row r="1223" spans="1:7" x14ac:dyDescent="0.25">
      <c r="A1223" s="5"/>
      <c r="B1223" s="5"/>
      <c r="C1223" s="70"/>
      <c r="D1223" s="12"/>
      <c r="E1223" s="12"/>
      <c r="F1223" s="43"/>
      <c r="G1223" s="40"/>
    </row>
    <row r="1224" spans="1:7" x14ac:dyDescent="0.25">
      <c r="A1224" s="5"/>
      <c r="B1224" s="5"/>
      <c r="C1224" s="70"/>
      <c r="D1224" s="12"/>
      <c r="E1224" s="12"/>
      <c r="F1224" s="43"/>
      <c r="G1224" s="40"/>
    </row>
    <row r="1225" spans="1:7" x14ac:dyDescent="0.25">
      <c r="A1225" s="5"/>
      <c r="B1225" s="5"/>
      <c r="C1225" s="70"/>
      <c r="D1225" s="12"/>
      <c r="E1225" s="12"/>
      <c r="F1225" s="43"/>
      <c r="G1225" s="40"/>
    </row>
    <row r="1226" spans="1:7" x14ac:dyDescent="0.25">
      <c r="A1226" s="5"/>
      <c r="B1226" s="5"/>
      <c r="C1226" s="70"/>
      <c r="D1226" s="12"/>
      <c r="E1226" s="12"/>
      <c r="F1226" s="43"/>
      <c r="G1226" s="40"/>
    </row>
    <row r="1227" spans="1:7" x14ac:dyDescent="0.25">
      <c r="A1227" s="5"/>
      <c r="B1227" s="5"/>
      <c r="C1227" s="70"/>
      <c r="D1227" s="12"/>
      <c r="E1227" s="12"/>
      <c r="F1227" s="43"/>
      <c r="G1227" s="40"/>
    </row>
    <row r="1228" spans="1:7" x14ac:dyDescent="0.25">
      <c r="A1228" s="5"/>
      <c r="B1228" s="5"/>
      <c r="C1228" s="70"/>
      <c r="D1228" s="12"/>
      <c r="E1228" s="12"/>
      <c r="F1228" s="43"/>
      <c r="G1228" s="40"/>
    </row>
    <row r="1229" spans="1:7" x14ac:dyDescent="0.25">
      <c r="A1229" s="5"/>
      <c r="B1229" s="5"/>
      <c r="C1229" s="70"/>
      <c r="D1229" s="12"/>
      <c r="E1229" s="12"/>
      <c r="F1229" s="43"/>
      <c r="G1229" s="40"/>
    </row>
    <row r="1230" spans="1:7" x14ac:dyDescent="0.25">
      <c r="A1230" s="5"/>
      <c r="B1230" s="5"/>
      <c r="C1230" s="70"/>
      <c r="D1230" s="12"/>
      <c r="E1230" s="12"/>
      <c r="F1230" s="43"/>
      <c r="G1230" s="40"/>
    </row>
    <row r="1231" spans="1:7" x14ac:dyDescent="0.25">
      <c r="A1231" s="5"/>
      <c r="B1231" s="5"/>
      <c r="C1231" s="70"/>
      <c r="D1231" s="12"/>
      <c r="E1231" s="12"/>
      <c r="F1231" s="43"/>
      <c r="G1231" s="40"/>
    </row>
    <row r="1232" spans="1:7" x14ac:dyDescent="0.25">
      <c r="A1232" s="5"/>
      <c r="B1232" s="5"/>
      <c r="C1232" s="70"/>
      <c r="D1232" s="12"/>
      <c r="E1232" s="12"/>
      <c r="F1232" s="43"/>
      <c r="G1232" s="40"/>
    </row>
    <row r="1233" spans="1:7" x14ac:dyDescent="0.25">
      <c r="A1233" s="5"/>
      <c r="B1233" s="5"/>
      <c r="C1233" s="70"/>
      <c r="D1233" s="12"/>
      <c r="E1233" s="12"/>
      <c r="F1233" s="43"/>
      <c r="G1233" s="40"/>
    </row>
    <row r="1234" spans="1:7" x14ac:dyDescent="0.25">
      <c r="A1234" s="5"/>
      <c r="B1234" s="5"/>
      <c r="C1234" s="70"/>
      <c r="D1234" s="12"/>
      <c r="E1234" s="12"/>
      <c r="F1234" s="43"/>
      <c r="G1234" s="40"/>
    </row>
    <row r="1235" spans="1:7" x14ac:dyDescent="0.25">
      <c r="A1235" s="5"/>
      <c r="B1235" s="5"/>
      <c r="C1235" s="70"/>
      <c r="D1235" s="12"/>
      <c r="E1235" s="12"/>
      <c r="F1235" s="43"/>
      <c r="G1235" s="40"/>
    </row>
    <row r="1236" spans="1:7" x14ac:dyDescent="0.25">
      <c r="A1236" s="5"/>
      <c r="B1236" s="5"/>
      <c r="C1236" s="70"/>
      <c r="D1236" s="12"/>
      <c r="E1236" s="12"/>
      <c r="F1236" s="43"/>
      <c r="G1236" s="40"/>
    </row>
    <row r="1237" spans="1:7" x14ac:dyDescent="0.25">
      <c r="A1237" s="5"/>
      <c r="B1237" s="5"/>
      <c r="C1237" s="70"/>
      <c r="D1237" s="12"/>
      <c r="E1237" s="12"/>
      <c r="F1237" s="43"/>
      <c r="G1237" s="40"/>
    </row>
    <row r="1238" spans="1:7" x14ac:dyDescent="0.25">
      <c r="A1238" s="5"/>
      <c r="B1238" s="5"/>
      <c r="C1238" s="70"/>
      <c r="D1238" s="12"/>
      <c r="E1238" s="12"/>
      <c r="F1238" s="43"/>
      <c r="G1238" s="40"/>
    </row>
    <row r="1239" spans="1:7" x14ac:dyDescent="0.25">
      <c r="A1239" s="5"/>
      <c r="B1239" s="5"/>
      <c r="C1239" s="70"/>
      <c r="D1239" s="12"/>
      <c r="E1239" s="12"/>
      <c r="F1239" s="43"/>
      <c r="G1239" s="40"/>
    </row>
    <row r="1240" spans="1:7" x14ac:dyDescent="0.25">
      <c r="A1240" s="5"/>
      <c r="B1240" s="5"/>
      <c r="C1240" s="70"/>
      <c r="D1240" s="12"/>
      <c r="E1240" s="12"/>
      <c r="F1240" s="43"/>
      <c r="G1240" s="40"/>
    </row>
    <row r="1241" spans="1:7" x14ac:dyDescent="0.25">
      <c r="A1241" s="5"/>
      <c r="B1241" s="5"/>
      <c r="C1241" s="70"/>
      <c r="D1241" s="12"/>
      <c r="E1241" s="12"/>
      <c r="F1241" s="43"/>
      <c r="G1241" s="40"/>
    </row>
    <row r="1242" spans="1:7" x14ac:dyDescent="0.25">
      <c r="A1242" s="5"/>
      <c r="B1242" s="5"/>
      <c r="C1242" s="70"/>
      <c r="D1242" s="12"/>
      <c r="E1242" s="12"/>
      <c r="F1242" s="43"/>
      <c r="G1242" s="40"/>
    </row>
    <row r="1243" spans="1:7" x14ac:dyDescent="0.25">
      <c r="A1243" s="5"/>
      <c r="B1243" s="5"/>
      <c r="C1243" s="70"/>
      <c r="D1243" s="12"/>
      <c r="E1243" s="12"/>
      <c r="F1243" s="43"/>
      <c r="G1243" s="40"/>
    </row>
    <row r="1244" spans="1:7" x14ac:dyDescent="0.25">
      <c r="A1244" s="5"/>
      <c r="B1244" s="5"/>
      <c r="C1244" s="70"/>
      <c r="D1244" s="12"/>
      <c r="E1244" s="12"/>
      <c r="F1244" s="43"/>
      <c r="G1244" s="40"/>
    </row>
    <row r="1245" spans="1:7" x14ac:dyDescent="0.25">
      <c r="A1245" s="5"/>
      <c r="B1245" s="5"/>
      <c r="C1245" s="70"/>
      <c r="D1245" s="12"/>
      <c r="E1245" s="12"/>
      <c r="F1245" s="43"/>
      <c r="G1245" s="40"/>
    </row>
    <row r="1246" spans="1:7" x14ac:dyDescent="0.25">
      <c r="A1246" s="5"/>
      <c r="B1246" s="5"/>
      <c r="C1246" s="70"/>
      <c r="D1246" s="12"/>
      <c r="E1246" s="12"/>
      <c r="F1246" s="43"/>
      <c r="G1246" s="40"/>
    </row>
    <row r="1247" spans="1:7" x14ac:dyDescent="0.25">
      <c r="A1247" s="5"/>
      <c r="B1247" s="5"/>
      <c r="C1247" s="70"/>
      <c r="D1247" s="12"/>
      <c r="E1247" s="12"/>
      <c r="F1247" s="43"/>
      <c r="G1247" s="40"/>
    </row>
    <row r="1248" spans="1:7" x14ac:dyDescent="0.25">
      <c r="A1248" s="5"/>
      <c r="B1248" s="5"/>
      <c r="C1248" s="70"/>
      <c r="D1248" s="12"/>
      <c r="E1248" s="12"/>
      <c r="F1248" s="43"/>
      <c r="G1248" s="40"/>
    </row>
    <row r="1249" spans="1:7" x14ac:dyDescent="0.25">
      <c r="A1249" s="5"/>
      <c r="B1249" s="5"/>
      <c r="C1249" s="70"/>
      <c r="D1249" s="12"/>
      <c r="E1249" s="12"/>
      <c r="F1249" s="43"/>
      <c r="G1249" s="40"/>
    </row>
    <row r="1250" spans="1:7" x14ac:dyDescent="0.25">
      <c r="A1250" s="5"/>
      <c r="B1250" s="5"/>
      <c r="C1250" s="70"/>
      <c r="D1250" s="12"/>
      <c r="E1250" s="12"/>
      <c r="F1250" s="43"/>
      <c r="G1250" s="40"/>
    </row>
    <row r="1251" spans="1:7" x14ac:dyDescent="0.25">
      <c r="A1251" s="5"/>
      <c r="B1251" s="5"/>
      <c r="C1251" s="70"/>
      <c r="D1251" s="12"/>
      <c r="E1251" s="12"/>
      <c r="F1251" s="43"/>
      <c r="G1251" s="40"/>
    </row>
    <row r="1252" spans="1:7" x14ac:dyDescent="0.25">
      <c r="A1252" s="5"/>
      <c r="B1252" s="5"/>
      <c r="C1252" s="70"/>
      <c r="D1252" s="12"/>
      <c r="E1252" s="12"/>
      <c r="F1252" s="43"/>
      <c r="G1252" s="40"/>
    </row>
    <row r="1253" spans="1:7" x14ac:dyDescent="0.25">
      <c r="A1253" s="5"/>
      <c r="B1253" s="5"/>
      <c r="C1253" s="70"/>
      <c r="D1253" s="12"/>
      <c r="E1253" s="12"/>
      <c r="F1253" s="43"/>
      <c r="G1253" s="40"/>
    </row>
    <row r="1254" spans="1:7" x14ac:dyDescent="0.25">
      <c r="A1254" s="5"/>
      <c r="B1254" s="5"/>
      <c r="C1254" s="70"/>
      <c r="D1254" s="12"/>
      <c r="E1254" s="12"/>
      <c r="F1254" s="43"/>
      <c r="G1254" s="40"/>
    </row>
    <row r="1255" spans="1:7" x14ac:dyDescent="0.25">
      <c r="A1255" s="5"/>
      <c r="B1255" s="5"/>
      <c r="C1255" s="70"/>
      <c r="D1255" s="12"/>
      <c r="E1255" s="12"/>
      <c r="F1255" s="43"/>
      <c r="G1255" s="40"/>
    </row>
    <row r="1256" spans="1:7" x14ac:dyDescent="0.25">
      <c r="A1256" s="5"/>
      <c r="B1256" s="5"/>
      <c r="C1256" s="70"/>
      <c r="D1256" s="12"/>
      <c r="E1256" s="12"/>
      <c r="F1256" s="43"/>
      <c r="G1256" s="40"/>
    </row>
    <row r="1257" spans="1:7" x14ac:dyDescent="0.25">
      <c r="A1257" s="5"/>
      <c r="B1257" s="5"/>
      <c r="C1257" s="70"/>
      <c r="D1257" s="12"/>
      <c r="E1257" s="12"/>
      <c r="F1257" s="43"/>
      <c r="G1257" s="40"/>
    </row>
    <row r="1258" spans="1:7" x14ac:dyDescent="0.25">
      <c r="A1258" s="5"/>
      <c r="B1258" s="5"/>
      <c r="C1258" s="70"/>
      <c r="D1258" s="12"/>
      <c r="E1258" s="12"/>
      <c r="F1258" s="43"/>
      <c r="G1258" s="40"/>
    </row>
    <row r="1259" spans="1:7" x14ac:dyDescent="0.25">
      <c r="A1259" s="5"/>
      <c r="B1259" s="5"/>
      <c r="C1259" s="70"/>
      <c r="D1259" s="12"/>
      <c r="E1259" s="12"/>
      <c r="F1259" s="43"/>
      <c r="G1259" s="40"/>
    </row>
    <row r="1260" spans="1:7" x14ac:dyDescent="0.25">
      <c r="A1260" s="5"/>
      <c r="B1260" s="5"/>
      <c r="C1260" s="70"/>
      <c r="D1260" s="12"/>
      <c r="E1260" s="12"/>
      <c r="F1260" s="43"/>
      <c r="G1260" s="40"/>
    </row>
    <row r="1261" spans="1:7" x14ac:dyDescent="0.25">
      <c r="A1261" s="5"/>
      <c r="B1261" s="5"/>
      <c r="C1261" s="70"/>
      <c r="D1261" s="12"/>
      <c r="E1261" s="12"/>
      <c r="F1261" s="43"/>
      <c r="G1261" s="40"/>
    </row>
    <row r="1262" spans="1:7" x14ac:dyDescent="0.25">
      <c r="A1262" s="5"/>
      <c r="B1262" s="5"/>
      <c r="C1262" s="70"/>
      <c r="D1262" s="12"/>
      <c r="E1262" s="12"/>
      <c r="F1262" s="43"/>
      <c r="G1262" s="40"/>
    </row>
    <row r="1263" spans="1:7" x14ac:dyDescent="0.25">
      <c r="A1263" s="5"/>
      <c r="B1263" s="5"/>
      <c r="C1263" s="70"/>
      <c r="D1263" s="12"/>
      <c r="E1263" s="12"/>
      <c r="F1263" s="43"/>
      <c r="G1263" s="40"/>
    </row>
    <row r="1264" spans="1:7" x14ac:dyDescent="0.25">
      <c r="A1264" s="5"/>
      <c r="B1264" s="5"/>
      <c r="C1264" s="70"/>
      <c r="D1264" s="12"/>
      <c r="E1264" s="12"/>
      <c r="F1264" s="43"/>
      <c r="G1264" s="40"/>
    </row>
    <row r="1265" spans="1:7" x14ac:dyDescent="0.25">
      <c r="A1265" s="5"/>
      <c r="B1265" s="5"/>
      <c r="C1265" s="70"/>
      <c r="D1265" s="12"/>
      <c r="E1265" s="12"/>
      <c r="F1265" s="43"/>
      <c r="G1265" s="40"/>
    </row>
    <row r="1266" spans="1:7" x14ac:dyDescent="0.25">
      <c r="A1266" s="5"/>
      <c r="B1266" s="5"/>
      <c r="C1266" s="70"/>
      <c r="D1266" s="12"/>
      <c r="E1266" s="12"/>
      <c r="F1266" s="43"/>
      <c r="G1266" s="40"/>
    </row>
    <row r="1267" spans="1:7" x14ac:dyDescent="0.25">
      <c r="A1267" s="5"/>
      <c r="B1267" s="5"/>
      <c r="C1267" s="70"/>
      <c r="D1267" s="12"/>
      <c r="E1267" s="12"/>
      <c r="F1267" s="43"/>
      <c r="G1267" s="40"/>
    </row>
    <row r="1268" spans="1:7" x14ac:dyDescent="0.25">
      <c r="A1268" s="5"/>
      <c r="B1268" s="5"/>
      <c r="C1268" s="70"/>
      <c r="D1268" s="12"/>
      <c r="E1268" s="12"/>
      <c r="F1268" s="43"/>
      <c r="G1268" s="40"/>
    </row>
    <row r="1269" spans="1:7" x14ac:dyDescent="0.25">
      <c r="A1269" s="5"/>
      <c r="B1269" s="5"/>
      <c r="C1269" s="70"/>
      <c r="D1269" s="12"/>
      <c r="E1269" s="12"/>
      <c r="F1269" s="43"/>
      <c r="G1269" s="40"/>
    </row>
    <row r="1270" spans="1:7" x14ac:dyDescent="0.25">
      <c r="A1270" s="5"/>
      <c r="B1270" s="5"/>
      <c r="C1270" s="70"/>
      <c r="D1270" s="12"/>
      <c r="E1270" s="12"/>
      <c r="F1270" s="43"/>
      <c r="G1270" s="40"/>
    </row>
    <row r="1271" spans="1:7" x14ac:dyDescent="0.25">
      <c r="A1271" s="5"/>
      <c r="B1271" s="5"/>
      <c r="C1271" s="70"/>
      <c r="D1271" s="12"/>
      <c r="E1271" s="12"/>
      <c r="F1271" s="43"/>
      <c r="G1271" s="40"/>
    </row>
    <row r="1272" spans="1:7" x14ac:dyDescent="0.25">
      <c r="A1272" s="5"/>
      <c r="B1272" s="5"/>
      <c r="C1272" s="70"/>
      <c r="D1272" s="12"/>
      <c r="E1272" s="12"/>
      <c r="F1272" s="43"/>
      <c r="G1272" s="40"/>
    </row>
    <row r="1273" spans="1:7" x14ac:dyDescent="0.25">
      <c r="A1273" s="5"/>
      <c r="B1273" s="5"/>
      <c r="C1273" s="70"/>
      <c r="D1273" s="12"/>
      <c r="E1273" s="12"/>
      <c r="F1273" s="43"/>
      <c r="G1273" s="40"/>
    </row>
    <row r="1274" spans="1:7" x14ac:dyDescent="0.25">
      <c r="A1274" s="5"/>
      <c r="B1274" s="5"/>
      <c r="C1274" s="70"/>
      <c r="D1274" s="12"/>
      <c r="E1274" s="12"/>
      <c r="F1274" s="43"/>
      <c r="G1274" s="40"/>
    </row>
    <row r="1275" spans="1:7" x14ac:dyDescent="0.25">
      <c r="A1275" s="5"/>
      <c r="B1275" s="5"/>
      <c r="C1275" s="70"/>
      <c r="D1275" s="12"/>
      <c r="E1275" s="12"/>
      <c r="F1275" s="43"/>
      <c r="G1275" s="40"/>
    </row>
    <row r="1276" spans="1:7" x14ac:dyDescent="0.25">
      <c r="A1276" s="5"/>
      <c r="B1276" s="5"/>
      <c r="C1276" s="70"/>
      <c r="D1276" s="12"/>
      <c r="E1276" s="12"/>
      <c r="F1276" s="43"/>
      <c r="G1276" s="40"/>
    </row>
    <row r="1277" spans="1:7" x14ac:dyDescent="0.25">
      <c r="A1277" s="5"/>
      <c r="B1277" s="5"/>
      <c r="C1277" s="70"/>
      <c r="D1277" s="12"/>
      <c r="E1277" s="12"/>
      <c r="F1277" s="43"/>
      <c r="G1277" s="40"/>
    </row>
    <row r="1278" spans="1:7" x14ac:dyDescent="0.25">
      <c r="A1278" s="5"/>
      <c r="B1278" s="5"/>
      <c r="C1278" s="70"/>
      <c r="D1278" s="12"/>
      <c r="E1278" s="12"/>
      <c r="F1278" s="43"/>
      <c r="G1278" s="40"/>
    </row>
    <row r="1279" spans="1:7" x14ac:dyDescent="0.25">
      <c r="A1279" s="5"/>
      <c r="B1279" s="5"/>
      <c r="C1279" s="70"/>
      <c r="D1279" s="12"/>
      <c r="E1279" s="12"/>
      <c r="F1279" s="43"/>
      <c r="G1279" s="40"/>
    </row>
    <row r="1280" spans="1:7" x14ac:dyDescent="0.25">
      <c r="A1280" s="5"/>
      <c r="B1280" s="5"/>
      <c r="C1280" s="70"/>
      <c r="D1280" s="12"/>
      <c r="E1280" s="12"/>
      <c r="F1280" s="43"/>
      <c r="G1280" s="40"/>
    </row>
    <row r="1281" spans="1:7" x14ac:dyDescent="0.25">
      <c r="A1281" s="5"/>
      <c r="B1281" s="5"/>
      <c r="C1281" s="70"/>
      <c r="D1281" s="12"/>
      <c r="E1281" s="12"/>
      <c r="F1281" s="43"/>
      <c r="G1281" s="40"/>
    </row>
    <row r="1282" spans="1:7" x14ac:dyDescent="0.25">
      <c r="A1282" s="5"/>
      <c r="B1282" s="5"/>
      <c r="C1282" s="70"/>
      <c r="D1282" s="12"/>
      <c r="E1282" s="12"/>
      <c r="F1282" s="43"/>
      <c r="G1282" s="40"/>
    </row>
    <row r="1283" spans="1:7" x14ac:dyDescent="0.25">
      <c r="A1283" s="5"/>
      <c r="B1283" s="5"/>
      <c r="C1283" s="70"/>
      <c r="D1283" s="12"/>
      <c r="E1283" s="12"/>
      <c r="F1283" s="43"/>
      <c r="G1283" s="40"/>
    </row>
    <row r="1284" spans="1:7" x14ac:dyDescent="0.25">
      <c r="A1284" s="5"/>
      <c r="B1284" s="5"/>
      <c r="C1284" s="70"/>
      <c r="D1284" s="12"/>
      <c r="E1284" s="12"/>
      <c r="F1284" s="43"/>
      <c r="G1284" s="40"/>
    </row>
    <row r="1285" spans="1:7" x14ac:dyDescent="0.25">
      <c r="A1285" s="5"/>
      <c r="B1285" s="5"/>
      <c r="C1285" s="70"/>
      <c r="D1285" s="12"/>
      <c r="E1285" s="12"/>
      <c r="F1285" s="43"/>
      <c r="G1285" s="40"/>
    </row>
    <row r="1286" spans="1:7" x14ac:dyDescent="0.25">
      <c r="A1286" s="5"/>
      <c r="B1286" s="5"/>
      <c r="C1286" s="70"/>
      <c r="D1286" s="12"/>
      <c r="E1286" s="12"/>
      <c r="F1286" s="43"/>
      <c r="G1286" s="40"/>
    </row>
    <row r="1287" spans="1:7" x14ac:dyDescent="0.25">
      <c r="A1287" s="5"/>
      <c r="B1287" s="5"/>
      <c r="C1287" s="70"/>
      <c r="D1287" s="12"/>
      <c r="E1287" s="12"/>
      <c r="F1287" s="43"/>
      <c r="G1287" s="40"/>
    </row>
    <row r="1288" spans="1:7" x14ac:dyDescent="0.25">
      <c r="A1288" s="5"/>
      <c r="B1288" s="5"/>
      <c r="C1288" s="70"/>
      <c r="D1288" s="12"/>
      <c r="E1288" s="12"/>
      <c r="F1288" s="43"/>
      <c r="G1288" s="40"/>
    </row>
    <row r="1289" spans="1:7" x14ac:dyDescent="0.25">
      <c r="A1289" s="5"/>
      <c r="B1289" s="5"/>
      <c r="C1289" s="70"/>
      <c r="D1289" s="12"/>
      <c r="E1289" s="12"/>
      <c r="F1289" s="43"/>
      <c r="G1289" s="40"/>
    </row>
    <row r="1290" spans="1:7" x14ac:dyDescent="0.25">
      <c r="A1290" s="5"/>
      <c r="B1290" s="5"/>
      <c r="C1290" s="70"/>
      <c r="D1290" s="12"/>
      <c r="E1290" s="12"/>
      <c r="F1290" s="43"/>
      <c r="G1290" s="40"/>
    </row>
    <row r="1291" spans="1:7" x14ac:dyDescent="0.25">
      <c r="A1291" s="5"/>
      <c r="B1291" s="5"/>
      <c r="C1291" s="70"/>
      <c r="D1291" s="12"/>
      <c r="E1291" s="12"/>
      <c r="F1291" s="43"/>
      <c r="G1291" s="40"/>
    </row>
    <row r="1292" spans="1:7" x14ac:dyDescent="0.25">
      <c r="A1292" s="5"/>
      <c r="B1292" s="5"/>
      <c r="C1292" s="70"/>
      <c r="D1292" s="12"/>
      <c r="E1292" s="12"/>
      <c r="F1292" s="43"/>
      <c r="G1292" s="40"/>
    </row>
    <row r="1293" spans="1:7" x14ac:dyDescent="0.25">
      <c r="A1293" s="5"/>
      <c r="B1293" s="5"/>
      <c r="C1293" s="70"/>
      <c r="D1293" s="12"/>
      <c r="E1293" s="12"/>
      <c r="F1293" s="43"/>
      <c r="G1293" s="40"/>
    </row>
    <row r="1294" spans="1:7" x14ac:dyDescent="0.25">
      <c r="A1294" s="5"/>
      <c r="B1294" s="5"/>
      <c r="C1294" s="70"/>
      <c r="D1294" s="12"/>
      <c r="E1294" s="12"/>
      <c r="F1294" s="43"/>
      <c r="G1294" s="40"/>
    </row>
    <row r="1295" spans="1:7" x14ac:dyDescent="0.25">
      <c r="A1295" s="5"/>
      <c r="B1295" s="5"/>
      <c r="C1295" s="70"/>
      <c r="D1295" s="12"/>
      <c r="E1295" s="12"/>
      <c r="F1295" s="43"/>
      <c r="G1295" s="40"/>
    </row>
    <row r="1296" spans="1:7" x14ac:dyDescent="0.25">
      <c r="A1296" s="5"/>
      <c r="B1296" s="5"/>
      <c r="C1296" s="70"/>
      <c r="D1296" s="12"/>
      <c r="E1296" s="12"/>
      <c r="F1296" s="43"/>
      <c r="G1296" s="40"/>
    </row>
    <row r="1297" spans="1:7" x14ac:dyDescent="0.25">
      <c r="A1297" s="5"/>
      <c r="B1297" s="5"/>
      <c r="C1297" s="70"/>
      <c r="D1297" s="12"/>
      <c r="E1297" s="12"/>
      <c r="F1297" s="43"/>
      <c r="G1297" s="40"/>
    </row>
    <row r="1298" spans="1:7" x14ac:dyDescent="0.25">
      <c r="A1298" s="5"/>
      <c r="B1298" s="5"/>
      <c r="C1298" s="70"/>
      <c r="D1298" s="12"/>
      <c r="E1298" s="12"/>
      <c r="F1298" s="43"/>
      <c r="G1298" s="40"/>
    </row>
    <row r="1299" spans="1:7" x14ac:dyDescent="0.25">
      <c r="A1299" s="5"/>
      <c r="B1299" s="5"/>
      <c r="C1299" s="70"/>
      <c r="D1299" s="12"/>
      <c r="E1299" s="12"/>
      <c r="F1299" s="43"/>
      <c r="G1299" s="40"/>
    </row>
    <row r="1300" spans="1:7" x14ac:dyDescent="0.25">
      <c r="A1300" s="5"/>
      <c r="B1300" s="5"/>
      <c r="C1300" s="70"/>
      <c r="D1300" s="12"/>
      <c r="E1300" s="12"/>
      <c r="F1300" s="43"/>
      <c r="G1300" s="40"/>
    </row>
    <row r="1301" spans="1:7" x14ac:dyDescent="0.25">
      <c r="A1301" s="5"/>
      <c r="B1301" s="5"/>
      <c r="C1301" s="70"/>
      <c r="D1301" s="12"/>
      <c r="E1301" s="12"/>
      <c r="F1301" s="43"/>
      <c r="G1301" s="40"/>
    </row>
    <row r="1302" spans="1:7" x14ac:dyDescent="0.25">
      <c r="A1302" s="5"/>
      <c r="B1302" s="5"/>
      <c r="C1302" s="70"/>
      <c r="D1302" s="12"/>
      <c r="E1302" s="12"/>
      <c r="F1302" s="43"/>
      <c r="G1302" s="40"/>
    </row>
    <row r="1303" spans="1:7" x14ac:dyDescent="0.25">
      <c r="A1303" s="5"/>
      <c r="B1303" s="5"/>
      <c r="C1303" s="70"/>
      <c r="D1303" s="12"/>
      <c r="E1303" s="12"/>
      <c r="F1303" s="43"/>
      <c r="G1303" s="40"/>
    </row>
    <row r="1304" spans="1:7" x14ac:dyDescent="0.25">
      <c r="A1304" s="5"/>
      <c r="B1304" s="5"/>
      <c r="C1304" s="70"/>
      <c r="D1304" s="12"/>
      <c r="E1304" s="12"/>
      <c r="F1304" s="43"/>
      <c r="G1304" s="40"/>
    </row>
    <row r="1305" spans="1:7" x14ac:dyDescent="0.25">
      <c r="A1305" s="5"/>
      <c r="B1305" s="5"/>
      <c r="C1305" s="70"/>
      <c r="D1305" s="12"/>
      <c r="E1305" s="12"/>
      <c r="F1305" s="43"/>
      <c r="G1305" s="40"/>
    </row>
    <row r="1306" spans="1:7" x14ac:dyDescent="0.25">
      <c r="A1306" s="5"/>
      <c r="B1306" s="5"/>
      <c r="C1306" s="70"/>
      <c r="D1306" s="12"/>
      <c r="E1306" s="12"/>
      <c r="F1306" s="43"/>
      <c r="G1306" s="40"/>
    </row>
    <row r="1307" spans="1:7" x14ac:dyDescent="0.25">
      <c r="A1307" s="5"/>
      <c r="B1307" s="5"/>
      <c r="C1307" s="70"/>
      <c r="D1307" s="12"/>
      <c r="E1307" s="12"/>
      <c r="F1307" s="43"/>
      <c r="G1307" s="40"/>
    </row>
    <row r="1308" spans="1:7" x14ac:dyDescent="0.25">
      <c r="A1308" s="5"/>
      <c r="B1308" s="5"/>
      <c r="C1308" s="70"/>
      <c r="D1308" s="12"/>
      <c r="E1308" s="12"/>
      <c r="F1308" s="43"/>
      <c r="G1308" s="40"/>
    </row>
    <row r="1309" spans="1:7" x14ac:dyDescent="0.25">
      <c r="A1309" s="5"/>
      <c r="B1309" s="5"/>
      <c r="C1309" s="70"/>
      <c r="D1309" s="12"/>
      <c r="E1309" s="12"/>
      <c r="F1309" s="43"/>
      <c r="G1309" s="40"/>
    </row>
    <row r="1310" spans="1:7" x14ac:dyDescent="0.25">
      <c r="A1310" s="5"/>
      <c r="B1310" s="5"/>
      <c r="C1310" s="70"/>
      <c r="D1310" s="12"/>
      <c r="E1310" s="12"/>
      <c r="F1310" s="43"/>
      <c r="G1310" s="40"/>
    </row>
    <row r="1311" spans="1:7" x14ac:dyDescent="0.25">
      <c r="A1311" s="5"/>
      <c r="B1311" s="5"/>
      <c r="C1311" s="70"/>
      <c r="D1311" s="12"/>
      <c r="E1311" s="12"/>
      <c r="F1311" s="43"/>
      <c r="G1311" s="40"/>
    </row>
    <row r="1312" spans="1:7" x14ac:dyDescent="0.25">
      <c r="A1312" s="5"/>
      <c r="B1312" s="5"/>
      <c r="C1312" s="70"/>
      <c r="D1312" s="12"/>
      <c r="E1312" s="12"/>
      <c r="F1312" s="43"/>
      <c r="G1312" s="40"/>
    </row>
    <row r="1313" spans="1:7" x14ac:dyDescent="0.25">
      <c r="A1313" s="5"/>
      <c r="B1313" s="5"/>
      <c r="C1313" s="70"/>
      <c r="D1313" s="12"/>
      <c r="E1313" s="12"/>
      <c r="F1313" s="43"/>
      <c r="G1313" s="40"/>
    </row>
    <row r="1314" spans="1:7" x14ac:dyDescent="0.25">
      <c r="A1314" s="5"/>
      <c r="B1314" s="5"/>
      <c r="C1314" s="70"/>
      <c r="D1314" s="12"/>
      <c r="E1314" s="12"/>
      <c r="F1314" s="43"/>
      <c r="G1314" s="40"/>
    </row>
    <row r="1315" spans="1:7" x14ac:dyDescent="0.25">
      <c r="A1315" s="5"/>
      <c r="B1315" s="5"/>
      <c r="C1315" s="70"/>
      <c r="D1315" s="12"/>
      <c r="E1315" s="12"/>
      <c r="F1315" s="43"/>
      <c r="G1315" s="40"/>
    </row>
    <row r="1316" spans="1:7" x14ac:dyDescent="0.25">
      <c r="A1316" s="5"/>
      <c r="B1316" s="5"/>
      <c r="C1316" s="70"/>
      <c r="D1316" s="12"/>
      <c r="E1316" s="12"/>
      <c r="F1316" s="43"/>
      <c r="G1316" s="40"/>
    </row>
    <row r="1317" spans="1:7" x14ac:dyDescent="0.25">
      <c r="A1317" s="5"/>
      <c r="B1317" s="5"/>
      <c r="C1317" s="70"/>
      <c r="D1317" s="12"/>
      <c r="E1317" s="12"/>
      <c r="F1317" s="43"/>
      <c r="G1317" s="40"/>
    </row>
    <row r="1318" spans="1:7" x14ac:dyDescent="0.25">
      <c r="A1318" s="5"/>
      <c r="B1318" s="5"/>
      <c r="C1318" s="70"/>
      <c r="D1318" s="12"/>
      <c r="E1318" s="12"/>
      <c r="F1318" s="43"/>
      <c r="G1318" s="40"/>
    </row>
    <row r="1319" spans="1:7" x14ac:dyDescent="0.25">
      <c r="A1319" s="5"/>
      <c r="B1319" s="5"/>
      <c r="C1319" s="70"/>
      <c r="D1319" s="12"/>
      <c r="E1319" s="12"/>
      <c r="F1319" s="43"/>
      <c r="G1319" s="40"/>
    </row>
    <row r="1320" spans="1:7" x14ac:dyDescent="0.25">
      <c r="A1320" s="5"/>
      <c r="B1320" s="5"/>
      <c r="C1320" s="70"/>
      <c r="D1320" s="12"/>
      <c r="E1320" s="12"/>
      <c r="F1320" s="43"/>
      <c r="G1320" s="40"/>
    </row>
    <row r="1321" spans="1:7" x14ac:dyDescent="0.25">
      <c r="A1321" s="5"/>
      <c r="B1321" s="5"/>
      <c r="C1321" s="70"/>
      <c r="D1321" s="12"/>
      <c r="E1321" s="12"/>
      <c r="F1321" s="43"/>
      <c r="G1321" s="40"/>
    </row>
    <row r="1322" spans="1:7" x14ac:dyDescent="0.25">
      <c r="A1322" s="5"/>
      <c r="B1322" s="5"/>
      <c r="C1322" s="70"/>
      <c r="D1322" s="12"/>
      <c r="E1322" s="12"/>
      <c r="F1322" s="43"/>
      <c r="G1322" s="40"/>
    </row>
    <row r="1323" spans="1:7" x14ac:dyDescent="0.25">
      <c r="A1323" s="5"/>
      <c r="B1323" s="5"/>
      <c r="C1323" s="70"/>
      <c r="D1323" s="12"/>
      <c r="E1323" s="12"/>
      <c r="F1323" s="43"/>
      <c r="G1323" s="40"/>
    </row>
    <row r="1324" spans="1:7" x14ac:dyDescent="0.25">
      <c r="A1324" s="5"/>
      <c r="B1324" s="5"/>
      <c r="C1324" s="70"/>
      <c r="D1324" s="12"/>
      <c r="E1324" s="12"/>
      <c r="F1324" s="43"/>
      <c r="G1324" s="40"/>
    </row>
    <row r="1325" spans="1:7" x14ac:dyDescent="0.25">
      <c r="A1325" s="5"/>
      <c r="B1325" s="5"/>
      <c r="C1325" s="70"/>
      <c r="D1325" s="12"/>
      <c r="E1325" s="12"/>
      <c r="F1325" s="43"/>
      <c r="G1325" s="40"/>
    </row>
    <row r="1326" spans="1:7" x14ac:dyDescent="0.25">
      <c r="A1326" s="5"/>
      <c r="B1326" s="5"/>
      <c r="C1326" s="70"/>
      <c r="D1326" s="12"/>
      <c r="E1326" s="12"/>
      <c r="F1326" s="43"/>
      <c r="G1326" s="40"/>
    </row>
    <row r="1327" spans="1:7" x14ac:dyDescent="0.25">
      <c r="A1327" s="5"/>
      <c r="B1327" s="5"/>
      <c r="C1327" s="70"/>
      <c r="D1327" s="12"/>
      <c r="E1327" s="12"/>
      <c r="F1327" s="43"/>
      <c r="G1327" s="40"/>
    </row>
    <row r="1328" spans="1:7" x14ac:dyDescent="0.25">
      <c r="A1328" s="5"/>
      <c r="B1328" s="5"/>
      <c r="C1328" s="70"/>
      <c r="D1328" s="12"/>
      <c r="E1328" s="12"/>
      <c r="F1328" s="43"/>
      <c r="G1328" s="40"/>
    </row>
    <row r="1329" spans="1:7" x14ac:dyDescent="0.25">
      <c r="A1329" s="5"/>
      <c r="B1329" s="5"/>
      <c r="C1329" s="70"/>
      <c r="D1329" s="12"/>
      <c r="E1329" s="12"/>
      <c r="F1329" s="43"/>
      <c r="G1329" s="40"/>
    </row>
    <row r="1330" spans="1:7" x14ac:dyDescent="0.25">
      <c r="A1330" s="5"/>
      <c r="B1330" s="5"/>
      <c r="C1330" s="70"/>
      <c r="D1330" s="12"/>
      <c r="E1330" s="12"/>
      <c r="F1330" s="43"/>
      <c r="G1330" s="40"/>
    </row>
    <row r="1331" spans="1:7" x14ac:dyDescent="0.25">
      <c r="A1331" s="5"/>
      <c r="B1331" s="5"/>
      <c r="C1331" s="70"/>
      <c r="D1331" s="12"/>
      <c r="E1331" s="12"/>
      <c r="F1331" s="43"/>
      <c r="G1331" s="40"/>
    </row>
    <row r="1332" spans="1:7" x14ac:dyDescent="0.25">
      <c r="A1332" s="5"/>
      <c r="B1332" s="5"/>
      <c r="C1332" s="70"/>
      <c r="D1332" s="12"/>
      <c r="E1332" s="12"/>
      <c r="F1332" s="43"/>
      <c r="G1332" s="40"/>
    </row>
    <row r="1333" spans="1:7" x14ac:dyDescent="0.25">
      <c r="A1333" s="5"/>
      <c r="B1333" s="5"/>
      <c r="C1333" s="70"/>
      <c r="D1333" s="12"/>
      <c r="E1333" s="12"/>
      <c r="F1333" s="43"/>
      <c r="G1333" s="40"/>
    </row>
    <row r="1334" spans="1:7" x14ac:dyDescent="0.25">
      <c r="A1334" s="5"/>
      <c r="B1334" s="5"/>
      <c r="C1334" s="70"/>
      <c r="D1334" s="12"/>
      <c r="E1334" s="12"/>
      <c r="F1334" s="43"/>
      <c r="G1334" s="40"/>
    </row>
    <row r="1335" spans="1:7" x14ac:dyDescent="0.25">
      <c r="A1335" s="5"/>
      <c r="B1335" s="5"/>
      <c r="C1335" s="70"/>
      <c r="D1335" s="12"/>
      <c r="E1335" s="12"/>
      <c r="F1335" s="43"/>
      <c r="G1335" s="40"/>
    </row>
    <row r="1336" spans="1:7" x14ac:dyDescent="0.25">
      <c r="A1336" s="5"/>
      <c r="B1336" s="5"/>
      <c r="C1336" s="70"/>
      <c r="D1336" s="12"/>
      <c r="E1336" s="12"/>
      <c r="F1336" s="43"/>
      <c r="G1336" s="40"/>
    </row>
    <row r="1337" spans="1:7" x14ac:dyDescent="0.25">
      <c r="A1337" s="5"/>
      <c r="B1337" s="5"/>
      <c r="C1337" s="70"/>
      <c r="D1337" s="12"/>
      <c r="E1337" s="12"/>
      <c r="F1337" s="43"/>
      <c r="G1337" s="40"/>
    </row>
    <row r="1338" spans="1:7" x14ac:dyDescent="0.25">
      <c r="A1338" s="5"/>
      <c r="B1338" s="5"/>
      <c r="C1338" s="70"/>
      <c r="D1338" s="12"/>
      <c r="E1338" s="12"/>
      <c r="F1338" s="43"/>
      <c r="G1338" s="40"/>
    </row>
    <row r="1339" spans="1:7" x14ac:dyDescent="0.25">
      <c r="A1339" s="5"/>
      <c r="B1339" s="5"/>
      <c r="C1339" s="70"/>
      <c r="D1339" s="12"/>
      <c r="E1339" s="12"/>
      <c r="F1339" s="43"/>
      <c r="G1339" s="40"/>
    </row>
    <row r="1340" spans="1:7" x14ac:dyDescent="0.25">
      <c r="A1340" s="5"/>
      <c r="B1340" s="5"/>
      <c r="C1340" s="70"/>
      <c r="D1340" s="12"/>
      <c r="E1340" s="12"/>
      <c r="F1340" s="43"/>
      <c r="G1340" s="40"/>
    </row>
    <row r="1341" spans="1:7" x14ac:dyDescent="0.25">
      <c r="A1341" s="5"/>
      <c r="B1341" s="5"/>
      <c r="C1341" s="70"/>
      <c r="D1341" s="12"/>
      <c r="E1341" s="12"/>
      <c r="F1341" s="43"/>
      <c r="G1341" s="40"/>
    </row>
    <row r="1342" spans="1:7" x14ac:dyDescent="0.25">
      <c r="A1342" s="5"/>
      <c r="B1342" s="5"/>
      <c r="C1342" s="70"/>
      <c r="D1342" s="12"/>
      <c r="E1342" s="12"/>
      <c r="F1342" s="43"/>
      <c r="G1342" s="40"/>
    </row>
    <row r="1343" spans="1:7" x14ac:dyDescent="0.25">
      <c r="A1343" s="5"/>
      <c r="B1343" s="5"/>
      <c r="C1343" s="70"/>
      <c r="D1343" s="12"/>
      <c r="E1343" s="12"/>
      <c r="F1343" s="43"/>
      <c r="G1343" s="40"/>
    </row>
    <row r="1344" spans="1:7" x14ac:dyDescent="0.25">
      <c r="A1344" s="5"/>
      <c r="B1344" s="5"/>
      <c r="C1344" s="70"/>
      <c r="D1344" s="12"/>
      <c r="E1344" s="12"/>
      <c r="F1344" s="43"/>
      <c r="G1344" s="40"/>
    </row>
    <row r="1345" spans="1:7" x14ac:dyDescent="0.25">
      <c r="A1345" s="5"/>
      <c r="B1345" s="5"/>
      <c r="C1345" s="70"/>
      <c r="D1345" s="12"/>
      <c r="E1345" s="12"/>
      <c r="F1345" s="43"/>
      <c r="G1345" s="40"/>
    </row>
    <row r="1346" spans="1:7" x14ac:dyDescent="0.25">
      <c r="A1346" s="5"/>
      <c r="B1346" s="5"/>
      <c r="C1346" s="70"/>
      <c r="D1346" s="12"/>
      <c r="E1346" s="12"/>
      <c r="F1346" s="43"/>
      <c r="G1346" s="40"/>
    </row>
    <row r="1347" spans="1:7" x14ac:dyDescent="0.25">
      <c r="A1347" s="5"/>
      <c r="B1347" s="5"/>
      <c r="C1347" s="70"/>
      <c r="D1347" s="12"/>
      <c r="E1347" s="12"/>
      <c r="F1347" s="43"/>
      <c r="G1347" s="40"/>
    </row>
    <row r="1348" spans="1:7" x14ac:dyDescent="0.25">
      <c r="A1348" s="5"/>
      <c r="B1348" s="5"/>
      <c r="C1348" s="70"/>
      <c r="D1348" s="12"/>
      <c r="E1348" s="12"/>
      <c r="F1348" s="43"/>
      <c r="G1348" s="40"/>
    </row>
    <row r="1349" spans="1:7" x14ac:dyDescent="0.25">
      <c r="A1349" s="5"/>
      <c r="B1349" s="5"/>
      <c r="C1349" s="70"/>
      <c r="D1349" s="12"/>
      <c r="E1349" s="12"/>
      <c r="F1349" s="43"/>
      <c r="G1349" s="40"/>
    </row>
    <row r="1350" spans="1:7" x14ac:dyDescent="0.25">
      <c r="A1350" s="5"/>
      <c r="B1350" s="5"/>
      <c r="C1350" s="70"/>
      <c r="D1350" s="12"/>
      <c r="E1350" s="12"/>
      <c r="F1350" s="43"/>
      <c r="G1350" s="40"/>
    </row>
    <row r="1351" spans="1:7" x14ac:dyDescent="0.25">
      <c r="A1351" s="5"/>
      <c r="B1351" s="5"/>
      <c r="C1351" s="70"/>
      <c r="D1351" s="12"/>
      <c r="E1351" s="12"/>
      <c r="F1351" s="43"/>
      <c r="G1351" s="40"/>
    </row>
    <row r="1352" spans="1:7" x14ac:dyDescent="0.25">
      <c r="A1352" s="5"/>
      <c r="B1352" s="5"/>
      <c r="C1352" s="70"/>
      <c r="D1352" s="12"/>
      <c r="E1352" s="12"/>
      <c r="F1352" s="43"/>
      <c r="G1352" s="40"/>
    </row>
    <row r="1353" spans="1:7" x14ac:dyDescent="0.25">
      <c r="A1353" s="5"/>
      <c r="B1353" s="5"/>
      <c r="C1353" s="70"/>
      <c r="D1353" s="12"/>
      <c r="E1353" s="12"/>
      <c r="F1353" s="43"/>
      <c r="G1353" s="40"/>
    </row>
    <row r="1354" spans="1:7" x14ac:dyDescent="0.25">
      <c r="A1354" s="5"/>
      <c r="B1354" s="5"/>
      <c r="C1354" s="70"/>
      <c r="D1354" s="12"/>
      <c r="E1354" s="12"/>
      <c r="F1354" s="43"/>
      <c r="G1354" s="40"/>
    </row>
    <row r="1355" spans="1:7" x14ac:dyDescent="0.25">
      <c r="A1355" s="5"/>
      <c r="B1355" s="5"/>
      <c r="C1355" s="70"/>
      <c r="D1355" s="12"/>
      <c r="E1355" s="12"/>
      <c r="F1355" s="43"/>
      <c r="G1355" s="40"/>
    </row>
    <row r="1356" spans="1:7" x14ac:dyDescent="0.25">
      <c r="A1356" s="5"/>
      <c r="B1356" s="5"/>
      <c r="C1356" s="70"/>
      <c r="D1356" s="12"/>
      <c r="E1356" s="12"/>
      <c r="F1356" s="43"/>
      <c r="G1356" s="40"/>
    </row>
    <row r="1357" spans="1:7" x14ac:dyDescent="0.25">
      <c r="A1357" s="5"/>
      <c r="B1357" s="5"/>
      <c r="C1357" s="70"/>
      <c r="D1357" s="12"/>
      <c r="E1357" s="12"/>
      <c r="F1357" s="43"/>
      <c r="G1357" s="40"/>
    </row>
    <row r="1358" spans="1:7" x14ac:dyDescent="0.25">
      <c r="A1358" s="5"/>
      <c r="B1358" s="5"/>
      <c r="C1358" s="70"/>
      <c r="D1358" s="12"/>
      <c r="E1358" s="12"/>
      <c r="F1358" s="43"/>
      <c r="G1358" s="40"/>
    </row>
    <row r="1359" spans="1:7" x14ac:dyDescent="0.25">
      <c r="A1359" s="5"/>
      <c r="B1359" s="5"/>
      <c r="C1359" s="70"/>
      <c r="D1359" s="12"/>
      <c r="E1359" s="12"/>
      <c r="F1359" s="43"/>
      <c r="G1359" s="40"/>
    </row>
    <row r="1360" spans="1:7" x14ac:dyDescent="0.25">
      <c r="A1360" s="5"/>
      <c r="B1360" s="5"/>
      <c r="C1360" s="70"/>
      <c r="D1360" s="12"/>
      <c r="E1360" s="12"/>
      <c r="F1360" s="43"/>
      <c r="G1360" s="40"/>
    </row>
    <row r="1361" spans="1:7" x14ac:dyDescent="0.25">
      <c r="A1361" s="5"/>
      <c r="B1361" s="5"/>
      <c r="C1361" s="70"/>
      <c r="D1361" s="12"/>
      <c r="E1361" s="12"/>
      <c r="F1361" s="43"/>
      <c r="G1361" s="40"/>
    </row>
    <row r="1362" spans="1:7" x14ac:dyDescent="0.25">
      <c r="A1362" s="5"/>
      <c r="B1362" s="5"/>
      <c r="C1362" s="70"/>
      <c r="D1362" s="12"/>
      <c r="E1362" s="12"/>
      <c r="F1362" s="43"/>
      <c r="G1362" s="40"/>
    </row>
    <row r="1363" spans="1:7" x14ac:dyDescent="0.25">
      <c r="A1363" s="5"/>
      <c r="B1363" s="5"/>
      <c r="C1363" s="70"/>
      <c r="D1363" s="12"/>
      <c r="E1363" s="12"/>
      <c r="F1363" s="43"/>
      <c r="G1363" s="40"/>
    </row>
    <row r="1364" spans="1:7" x14ac:dyDescent="0.25">
      <c r="A1364" s="5"/>
      <c r="B1364" s="5"/>
      <c r="C1364" s="70"/>
      <c r="D1364" s="12"/>
      <c r="E1364" s="12"/>
      <c r="F1364" s="43"/>
      <c r="G1364" s="40"/>
    </row>
    <row r="1365" spans="1:7" x14ac:dyDescent="0.25">
      <c r="A1365" s="5"/>
      <c r="B1365" s="5"/>
      <c r="C1365" s="70"/>
      <c r="D1365" s="12"/>
      <c r="E1365" s="12"/>
      <c r="F1365" s="43"/>
      <c r="G1365" s="40"/>
    </row>
    <row r="1366" spans="1:7" x14ac:dyDescent="0.25">
      <c r="A1366" s="5"/>
      <c r="B1366" s="5"/>
      <c r="C1366" s="70"/>
      <c r="D1366" s="12"/>
      <c r="E1366" s="12"/>
      <c r="F1366" s="43"/>
      <c r="G1366" s="40"/>
    </row>
    <row r="1367" spans="1:7" x14ac:dyDescent="0.25">
      <c r="A1367" s="5"/>
      <c r="B1367" s="5"/>
      <c r="C1367" s="70"/>
      <c r="D1367" s="12"/>
      <c r="E1367" s="12"/>
      <c r="F1367" s="43"/>
      <c r="G1367" s="40"/>
    </row>
    <row r="1368" spans="1:7" x14ac:dyDescent="0.25">
      <c r="A1368" s="5"/>
      <c r="B1368" s="5"/>
      <c r="C1368" s="70"/>
      <c r="D1368" s="12"/>
      <c r="E1368" s="12"/>
      <c r="F1368" s="43"/>
      <c r="G1368" s="40"/>
    </row>
    <row r="1369" spans="1:7" x14ac:dyDescent="0.25">
      <c r="A1369" s="5"/>
      <c r="B1369" s="5"/>
      <c r="C1369" s="70"/>
      <c r="D1369" s="12"/>
      <c r="E1369" s="12"/>
      <c r="F1369" s="43"/>
      <c r="G1369" s="40"/>
    </row>
    <row r="1370" spans="1:7" x14ac:dyDescent="0.25">
      <c r="A1370" s="5"/>
      <c r="B1370" s="5"/>
      <c r="C1370" s="70"/>
      <c r="D1370" s="12"/>
      <c r="E1370" s="12"/>
      <c r="F1370" s="43"/>
      <c r="G1370" s="40"/>
    </row>
    <row r="1371" spans="1:7" x14ac:dyDescent="0.25">
      <c r="A1371" s="5"/>
      <c r="B1371" s="5"/>
      <c r="C1371" s="70"/>
      <c r="D1371" s="12"/>
      <c r="E1371" s="12"/>
      <c r="F1371" s="43"/>
      <c r="G1371" s="40"/>
    </row>
    <row r="1372" spans="1:7" x14ac:dyDescent="0.25">
      <c r="A1372" s="5"/>
      <c r="B1372" s="5"/>
      <c r="C1372" s="70"/>
      <c r="D1372" s="12"/>
      <c r="E1372" s="12"/>
      <c r="F1372" s="43"/>
      <c r="G1372" s="40"/>
    </row>
    <row r="1373" spans="1:7" x14ac:dyDescent="0.25">
      <c r="A1373" s="5"/>
      <c r="B1373" s="5"/>
      <c r="C1373" s="70"/>
      <c r="D1373" s="12"/>
      <c r="E1373" s="12"/>
      <c r="F1373" s="43"/>
      <c r="G1373" s="40"/>
    </row>
    <row r="1374" spans="1:7" x14ac:dyDescent="0.25">
      <c r="A1374" s="5"/>
      <c r="B1374" s="5"/>
      <c r="C1374" s="70"/>
      <c r="D1374" s="12"/>
      <c r="E1374" s="12"/>
      <c r="F1374" s="43"/>
      <c r="G1374" s="40"/>
    </row>
    <row r="1375" spans="1:7" x14ac:dyDescent="0.25">
      <c r="A1375" s="5"/>
      <c r="B1375" s="5"/>
      <c r="C1375" s="70"/>
      <c r="D1375" s="12"/>
      <c r="E1375" s="12"/>
      <c r="F1375" s="43"/>
      <c r="G1375" s="40"/>
    </row>
    <row r="1376" spans="1:7" x14ac:dyDescent="0.25">
      <c r="A1376" s="5"/>
      <c r="B1376" s="5"/>
      <c r="C1376" s="70"/>
      <c r="D1376" s="12"/>
      <c r="E1376" s="12"/>
      <c r="F1376" s="43"/>
      <c r="G1376" s="40"/>
    </row>
    <row r="1377" spans="1:7" x14ac:dyDescent="0.25">
      <c r="A1377" s="5"/>
      <c r="B1377" s="5"/>
      <c r="C1377" s="70"/>
      <c r="D1377" s="12"/>
      <c r="E1377" s="12"/>
      <c r="F1377" s="43"/>
      <c r="G1377" s="40"/>
    </row>
    <row r="1378" spans="1:7" x14ac:dyDescent="0.25">
      <c r="A1378" s="5"/>
      <c r="B1378" s="5"/>
      <c r="C1378" s="70"/>
      <c r="D1378" s="12"/>
      <c r="E1378" s="12"/>
      <c r="F1378" s="43"/>
      <c r="G1378" s="40"/>
    </row>
    <row r="1379" spans="1:7" x14ac:dyDescent="0.25">
      <c r="A1379" s="5"/>
      <c r="B1379" s="5"/>
      <c r="C1379" s="70"/>
      <c r="D1379" s="12"/>
      <c r="E1379" s="12"/>
      <c r="F1379" s="43"/>
      <c r="G1379" s="40"/>
    </row>
    <row r="1380" spans="1:7" x14ac:dyDescent="0.25">
      <c r="A1380" s="5"/>
      <c r="B1380" s="5"/>
      <c r="C1380" s="70"/>
      <c r="D1380" s="12"/>
      <c r="E1380" s="12"/>
      <c r="F1380" s="43"/>
      <c r="G1380" s="40"/>
    </row>
    <row r="1381" spans="1:7" x14ac:dyDescent="0.25">
      <c r="A1381" s="5"/>
      <c r="B1381" s="5"/>
      <c r="C1381" s="70"/>
      <c r="D1381" s="12"/>
      <c r="E1381" s="12"/>
      <c r="F1381" s="43"/>
      <c r="G1381" s="40"/>
    </row>
    <row r="1382" spans="1:7" x14ac:dyDescent="0.25">
      <c r="A1382" s="5"/>
      <c r="B1382" s="5"/>
      <c r="C1382" s="70"/>
      <c r="D1382" s="12"/>
      <c r="E1382" s="12"/>
      <c r="F1382" s="43"/>
      <c r="G1382" s="40"/>
    </row>
    <row r="1383" spans="1:7" x14ac:dyDescent="0.25">
      <c r="A1383" s="5"/>
      <c r="B1383" s="5"/>
      <c r="C1383" s="70"/>
      <c r="D1383" s="12"/>
      <c r="E1383" s="12"/>
      <c r="F1383" s="43"/>
      <c r="G1383" s="40"/>
    </row>
    <row r="1384" spans="1:7" x14ac:dyDescent="0.25">
      <c r="A1384" s="5"/>
      <c r="B1384" s="5"/>
      <c r="C1384" s="70"/>
      <c r="D1384" s="12"/>
      <c r="E1384" s="12"/>
      <c r="F1384" s="43"/>
      <c r="G1384" s="40"/>
    </row>
    <row r="1385" spans="1:7" x14ac:dyDescent="0.25">
      <c r="A1385" s="5"/>
      <c r="B1385" s="5"/>
      <c r="C1385" s="70"/>
      <c r="D1385" s="12"/>
      <c r="E1385" s="12"/>
      <c r="F1385" s="43"/>
      <c r="G1385" s="40"/>
    </row>
    <row r="1386" spans="1:7" x14ac:dyDescent="0.25">
      <c r="A1386" s="5"/>
      <c r="B1386" s="5"/>
      <c r="C1386" s="70"/>
      <c r="D1386" s="12"/>
      <c r="E1386" s="12"/>
      <c r="F1386" s="43"/>
      <c r="G1386" s="40"/>
    </row>
    <row r="1387" spans="1:7" x14ac:dyDescent="0.25">
      <c r="A1387" s="5"/>
      <c r="B1387" s="5"/>
      <c r="C1387" s="70"/>
      <c r="D1387" s="12"/>
      <c r="E1387" s="12"/>
      <c r="F1387" s="43"/>
      <c r="G1387" s="40"/>
    </row>
    <row r="1388" spans="1:7" x14ac:dyDescent="0.25">
      <c r="A1388" s="5"/>
      <c r="B1388" s="5"/>
      <c r="C1388" s="70"/>
      <c r="D1388" s="12"/>
      <c r="E1388" s="12"/>
      <c r="F1388" s="43"/>
      <c r="G1388" s="40"/>
    </row>
    <row r="1389" spans="1:7" x14ac:dyDescent="0.25">
      <c r="A1389" s="5"/>
      <c r="B1389" s="5"/>
      <c r="C1389" s="70"/>
      <c r="D1389" s="12"/>
      <c r="E1389" s="12"/>
      <c r="F1389" s="43"/>
      <c r="G1389" s="40"/>
    </row>
    <row r="1390" spans="1:7" x14ac:dyDescent="0.25">
      <c r="A1390" s="5"/>
      <c r="B1390" s="5"/>
      <c r="C1390" s="70"/>
      <c r="D1390" s="12"/>
      <c r="E1390" s="12"/>
      <c r="F1390" s="43"/>
      <c r="G1390" s="40"/>
    </row>
    <row r="1391" spans="1:7" x14ac:dyDescent="0.25">
      <c r="A1391" s="5"/>
      <c r="B1391" s="5"/>
      <c r="C1391" s="70"/>
      <c r="D1391" s="12"/>
      <c r="E1391" s="12"/>
      <c r="F1391" s="43"/>
      <c r="G1391" s="40"/>
    </row>
    <row r="1392" spans="1:7" x14ac:dyDescent="0.25">
      <c r="A1392" s="5"/>
      <c r="B1392" s="5"/>
      <c r="C1392" s="70"/>
      <c r="D1392" s="12"/>
      <c r="E1392" s="12"/>
      <c r="F1392" s="43"/>
      <c r="G1392" s="40"/>
    </row>
    <row r="1393" spans="1:7" x14ac:dyDescent="0.25">
      <c r="A1393" s="5"/>
      <c r="B1393" s="5"/>
      <c r="C1393" s="70"/>
      <c r="D1393" s="12"/>
      <c r="E1393" s="12"/>
      <c r="F1393" s="43"/>
      <c r="G1393" s="40"/>
    </row>
    <row r="1394" spans="1:7" x14ac:dyDescent="0.25">
      <c r="A1394" s="5"/>
      <c r="B1394" s="5"/>
      <c r="C1394" s="70"/>
      <c r="D1394" s="12"/>
      <c r="E1394" s="12"/>
      <c r="F1394" s="43"/>
      <c r="G1394" s="40"/>
    </row>
    <row r="1395" spans="1:7" x14ac:dyDescent="0.25">
      <c r="A1395" s="5"/>
      <c r="B1395" s="5"/>
      <c r="C1395" s="70"/>
      <c r="D1395" s="12"/>
      <c r="E1395" s="12"/>
      <c r="F1395" s="43"/>
      <c r="G1395" s="40"/>
    </row>
    <row r="1396" spans="1:7" x14ac:dyDescent="0.25">
      <c r="A1396" s="5"/>
      <c r="B1396" s="5"/>
      <c r="C1396" s="70"/>
      <c r="D1396" s="12"/>
      <c r="E1396" s="12"/>
      <c r="F1396" s="43"/>
      <c r="G1396" s="40"/>
    </row>
    <row r="1397" spans="1:7" x14ac:dyDescent="0.25">
      <c r="A1397" s="5"/>
      <c r="B1397" s="5"/>
      <c r="C1397" s="70"/>
      <c r="D1397" s="12"/>
      <c r="E1397" s="12"/>
      <c r="F1397" s="43"/>
      <c r="G1397" s="40"/>
    </row>
    <row r="1398" spans="1:7" x14ac:dyDescent="0.25">
      <c r="A1398" s="5"/>
      <c r="B1398" s="5"/>
      <c r="C1398" s="70"/>
      <c r="D1398" s="12"/>
      <c r="E1398" s="12"/>
      <c r="F1398" s="43"/>
      <c r="G1398" s="40"/>
    </row>
    <row r="1399" spans="1:7" x14ac:dyDescent="0.25">
      <c r="A1399" s="5"/>
      <c r="B1399" s="5"/>
      <c r="C1399" s="70"/>
      <c r="D1399" s="12"/>
      <c r="E1399" s="12"/>
      <c r="F1399" s="43"/>
      <c r="G1399" s="40"/>
    </row>
    <row r="1400" spans="1:7" x14ac:dyDescent="0.25">
      <c r="A1400" s="5"/>
      <c r="B1400" s="5"/>
      <c r="C1400" s="70"/>
      <c r="D1400" s="12"/>
      <c r="E1400" s="12"/>
      <c r="F1400" s="43"/>
      <c r="G1400" s="40"/>
    </row>
    <row r="1401" spans="1:7" x14ac:dyDescent="0.25">
      <c r="A1401" s="5"/>
      <c r="B1401" s="5"/>
      <c r="C1401" s="70"/>
      <c r="D1401" s="12"/>
      <c r="E1401" s="12"/>
      <c r="F1401" s="43"/>
      <c r="G1401" s="40"/>
    </row>
    <row r="1402" spans="1:7" x14ac:dyDescent="0.25">
      <c r="A1402" s="5"/>
      <c r="B1402" s="5"/>
      <c r="C1402" s="70"/>
      <c r="D1402" s="12"/>
      <c r="E1402" s="12"/>
      <c r="F1402" s="43"/>
      <c r="G1402" s="40"/>
    </row>
    <row r="1403" spans="1:7" x14ac:dyDescent="0.25">
      <c r="A1403" s="5"/>
      <c r="B1403" s="5"/>
      <c r="C1403" s="70"/>
      <c r="D1403" s="12"/>
      <c r="E1403" s="12"/>
      <c r="F1403" s="43"/>
      <c r="G1403" s="40"/>
    </row>
    <row r="1404" spans="1:7" x14ac:dyDescent="0.25">
      <c r="A1404" s="5"/>
      <c r="B1404" s="5"/>
      <c r="C1404" s="70"/>
      <c r="D1404" s="12"/>
      <c r="E1404" s="12"/>
      <c r="F1404" s="43"/>
      <c r="G1404" s="40"/>
    </row>
    <row r="1405" spans="1:7" x14ac:dyDescent="0.25">
      <c r="A1405" s="5"/>
      <c r="B1405" s="5"/>
      <c r="C1405" s="70"/>
      <c r="D1405" s="12"/>
      <c r="E1405" s="12"/>
      <c r="F1405" s="43"/>
      <c r="G1405" s="40"/>
    </row>
    <row r="1406" spans="1:7" x14ac:dyDescent="0.25">
      <c r="A1406" s="5"/>
      <c r="B1406" s="5"/>
      <c r="C1406" s="70"/>
      <c r="D1406" s="12"/>
      <c r="E1406" s="12"/>
      <c r="F1406" s="43"/>
      <c r="G1406" s="40"/>
    </row>
    <row r="1407" spans="1:7" x14ac:dyDescent="0.25">
      <c r="A1407" s="5"/>
      <c r="B1407" s="5"/>
      <c r="C1407" s="70"/>
      <c r="D1407" s="12"/>
      <c r="E1407" s="12"/>
      <c r="F1407" s="43"/>
      <c r="G1407" s="40"/>
    </row>
    <row r="1408" spans="1:7" x14ac:dyDescent="0.25">
      <c r="A1408" s="5"/>
      <c r="B1408" s="5"/>
      <c r="C1408" s="70"/>
      <c r="D1408" s="12"/>
      <c r="E1408" s="12"/>
      <c r="F1408" s="43"/>
      <c r="G1408" s="40"/>
    </row>
    <row r="1409" spans="1:7" x14ac:dyDescent="0.25">
      <c r="A1409" s="5"/>
      <c r="B1409" s="5"/>
      <c r="C1409" s="70"/>
      <c r="D1409" s="12"/>
      <c r="E1409" s="12"/>
      <c r="F1409" s="43"/>
      <c r="G1409" s="40"/>
    </row>
    <row r="1410" spans="1:7" x14ac:dyDescent="0.25">
      <c r="A1410" s="5"/>
      <c r="B1410" s="5"/>
      <c r="C1410" s="70"/>
      <c r="D1410" s="12"/>
      <c r="E1410" s="12"/>
      <c r="F1410" s="43"/>
      <c r="G1410" s="40"/>
    </row>
    <row r="1411" spans="1:7" x14ac:dyDescent="0.25">
      <c r="A1411" s="5"/>
      <c r="B1411" s="5"/>
      <c r="C1411" s="70"/>
      <c r="D1411" s="12"/>
      <c r="E1411" s="12"/>
      <c r="F1411" s="43"/>
      <c r="G1411" s="40"/>
    </row>
    <row r="1412" spans="1:7" x14ac:dyDescent="0.25">
      <c r="A1412" s="5"/>
      <c r="B1412" s="5"/>
      <c r="C1412" s="70"/>
      <c r="D1412" s="12"/>
      <c r="E1412" s="12"/>
      <c r="F1412" s="43"/>
      <c r="G1412" s="40"/>
    </row>
    <row r="1413" spans="1:7" x14ac:dyDescent="0.25">
      <c r="A1413" s="5"/>
      <c r="B1413" s="5"/>
      <c r="C1413" s="70"/>
      <c r="D1413" s="12"/>
      <c r="E1413" s="12"/>
      <c r="F1413" s="43"/>
      <c r="G1413" s="40"/>
    </row>
    <row r="1414" spans="1:7" x14ac:dyDescent="0.25">
      <c r="A1414" s="5"/>
      <c r="B1414" s="5"/>
      <c r="C1414" s="70"/>
      <c r="D1414" s="12"/>
      <c r="E1414" s="12"/>
      <c r="F1414" s="43"/>
      <c r="G1414" s="40"/>
    </row>
    <row r="1415" spans="1:7" x14ac:dyDescent="0.25">
      <c r="A1415" s="5"/>
      <c r="B1415" s="5"/>
      <c r="C1415" s="70"/>
      <c r="D1415" s="12"/>
      <c r="E1415" s="12"/>
      <c r="F1415" s="43"/>
      <c r="G1415" s="40"/>
    </row>
    <row r="1416" spans="1:7" x14ac:dyDescent="0.25">
      <c r="A1416" s="5"/>
      <c r="B1416" s="5"/>
      <c r="C1416" s="70"/>
      <c r="D1416" s="12"/>
      <c r="E1416" s="12"/>
      <c r="F1416" s="43"/>
      <c r="G1416" s="40"/>
    </row>
    <row r="1417" spans="1:7" x14ac:dyDescent="0.25">
      <c r="A1417" s="5"/>
      <c r="B1417" s="5"/>
      <c r="C1417" s="70"/>
      <c r="D1417" s="12"/>
      <c r="E1417" s="12"/>
      <c r="F1417" s="43"/>
      <c r="G1417" s="40"/>
    </row>
    <row r="1418" spans="1:7" x14ac:dyDescent="0.25">
      <c r="A1418" s="5"/>
      <c r="B1418" s="5"/>
      <c r="C1418" s="70"/>
      <c r="D1418" s="12"/>
      <c r="E1418" s="12"/>
      <c r="F1418" s="43"/>
      <c r="G1418" s="40"/>
    </row>
    <row r="1419" spans="1:7" x14ac:dyDescent="0.25">
      <c r="A1419" s="5"/>
      <c r="B1419" s="5"/>
      <c r="C1419" s="70"/>
      <c r="D1419" s="12"/>
      <c r="E1419" s="12"/>
      <c r="F1419" s="43"/>
      <c r="G1419" s="40"/>
    </row>
    <row r="1420" spans="1:7" x14ac:dyDescent="0.25">
      <c r="A1420" s="5"/>
      <c r="B1420" s="5"/>
      <c r="C1420" s="70"/>
      <c r="D1420" s="12"/>
      <c r="E1420" s="12"/>
      <c r="F1420" s="43"/>
      <c r="G1420" s="40"/>
    </row>
    <row r="1421" spans="1:7" x14ac:dyDescent="0.25">
      <c r="A1421" s="5"/>
      <c r="B1421" s="5"/>
      <c r="C1421" s="70"/>
      <c r="D1421" s="12"/>
      <c r="E1421" s="12"/>
      <c r="F1421" s="43"/>
      <c r="G1421" s="40"/>
    </row>
    <row r="1422" spans="1:7" x14ac:dyDescent="0.25">
      <c r="A1422" s="5"/>
      <c r="B1422" s="5"/>
      <c r="C1422" s="70"/>
      <c r="D1422" s="12"/>
      <c r="E1422" s="12"/>
      <c r="F1422" s="43"/>
      <c r="G1422" s="40"/>
    </row>
    <row r="1423" spans="1:7" x14ac:dyDescent="0.25">
      <c r="A1423" s="5"/>
      <c r="B1423" s="5"/>
      <c r="C1423" s="70"/>
      <c r="D1423" s="12"/>
      <c r="E1423" s="12"/>
      <c r="F1423" s="43"/>
      <c r="G1423" s="40"/>
    </row>
    <row r="1424" spans="1:7" x14ac:dyDescent="0.25">
      <c r="A1424" s="5"/>
      <c r="B1424" s="5"/>
      <c r="C1424" s="70"/>
      <c r="D1424" s="12"/>
      <c r="E1424" s="12"/>
      <c r="F1424" s="43"/>
      <c r="G1424" s="40"/>
    </row>
    <row r="1425" spans="1:7" x14ac:dyDescent="0.25">
      <c r="A1425" s="5"/>
      <c r="B1425" s="5"/>
      <c r="C1425" s="70"/>
      <c r="D1425" s="12"/>
      <c r="E1425" s="12"/>
      <c r="F1425" s="43"/>
      <c r="G1425" s="40"/>
    </row>
    <row r="1426" spans="1:7" x14ac:dyDescent="0.25">
      <c r="A1426" s="5"/>
      <c r="B1426" s="5"/>
      <c r="C1426" s="70"/>
      <c r="D1426" s="12"/>
      <c r="E1426" s="12"/>
      <c r="F1426" s="43"/>
      <c r="G1426" s="40"/>
    </row>
    <row r="1427" spans="1:7" x14ac:dyDescent="0.25">
      <c r="A1427" s="5"/>
      <c r="B1427" s="5"/>
      <c r="C1427" s="70"/>
      <c r="D1427" s="12"/>
      <c r="E1427" s="12"/>
      <c r="F1427" s="43"/>
      <c r="G1427" s="40"/>
    </row>
    <row r="1428" spans="1:7" x14ac:dyDescent="0.25">
      <c r="A1428" s="5"/>
      <c r="B1428" s="5"/>
      <c r="C1428" s="70"/>
      <c r="D1428" s="12"/>
      <c r="E1428" s="12"/>
      <c r="F1428" s="43"/>
      <c r="G1428" s="40"/>
    </row>
    <row r="1429" spans="1:7" x14ac:dyDescent="0.25">
      <c r="A1429" s="5"/>
      <c r="B1429" s="5"/>
      <c r="C1429" s="70"/>
      <c r="D1429" s="12"/>
      <c r="E1429" s="12"/>
      <c r="F1429" s="43"/>
      <c r="G1429" s="40"/>
    </row>
    <row r="1430" spans="1:7" x14ac:dyDescent="0.25">
      <c r="A1430" s="5"/>
      <c r="B1430" s="5"/>
      <c r="C1430" s="70"/>
      <c r="D1430" s="12"/>
      <c r="E1430" s="12"/>
      <c r="F1430" s="43"/>
      <c r="G1430" s="40"/>
    </row>
    <row r="1431" spans="1:7" x14ac:dyDescent="0.25">
      <c r="A1431" s="5"/>
      <c r="B1431" s="5"/>
      <c r="C1431" s="70"/>
      <c r="D1431" s="12"/>
      <c r="E1431" s="12"/>
      <c r="F1431" s="43"/>
      <c r="G1431" s="40"/>
    </row>
    <row r="1432" spans="1:7" x14ac:dyDescent="0.25">
      <c r="A1432" s="5"/>
      <c r="B1432" s="5"/>
      <c r="C1432" s="70"/>
      <c r="D1432" s="12"/>
      <c r="E1432" s="12"/>
      <c r="F1432" s="43"/>
      <c r="G1432" s="40"/>
    </row>
    <row r="1433" spans="1:7" x14ac:dyDescent="0.25">
      <c r="A1433" s="5"/>
      <c r="B1433" s="5"/>
      <c r="C1433" s="70"/>
      <c r="D1433" s="12"/>
      <c r="E1433" s="12"/>
      <c r="F1433" s="43"/>
      <c r="G1433" s="40"/>
    </row>
    <row r="1434" spans="1:7" x14ac:dyDescent="0.25">
      <c r="A1434" s="5"/>
      <c r="B1434" s="5"/>
      <c r="C1434" s="70"/>
      <c r="D1434" s="12"/>
      <c r="E1434" s="12"/>
      <c r="F1434" s="43"/>
      <c r="G1434" s="40"/>
    </row>
    <row r="1435" spans="1:7" x14ac:dyDescent="0.25">
      <c r="A1435" s="5"/>
      <c r="B1435" s="5"/>
      <c r="C1435" s="70"/>
      <c r="D1435" s="12"/>
      <c r="E1435" s="12"/>
      <c r="F1435" s="43"/>
      <c r="G1435" s="40"/>
    </row>
    <row r="1436" spans="1:7" x14ac:dyDescent="0.25">
      <c r="A1436" s="5"/>
      <c r="B1436" s="5"/>
      <c r="C1436" s="70"/>
      <c r="D1436" s="12"/>
      <c r="E1436" s="12"/>
      <c r="F1436" s="43"/>
      <c r="G1436" s="40"/>
    </row>
    <row r="1437" spans="1:7" x14ac:dyDescent="0.25">
      <c r="A1437" s="5"/>
      <c r="B1437" s="5"/>
      <c r="C1437" s="70"/>
      <c r="D1437" s="12"/>
      <c r="E1437" s="12"/>
      <c r="F1437" s="43"/>
      <c r="G1437" s="40"/>
    </row>
    <row r="1438" spans="1:7" x14ac:dyDescent="0.25">
      <c r="A1438" s="5"/>
      <c r="B1438" s="5"/>
      <c r="C1438" s="70"/>
      <c r="D1438" s="12"/>
      <c r="E1438" s="12"/>
      <c r="F1438" s="43"/>
      <c r="G1438" s="40"/>
    </row>
    <row r="1439" spans="1:7" x14ac:dyDescent="0.25">
      <c r="A1439" s="5"/>
      <c r="B1439" s="5"/>
      <c r="C1439" s="70"/>
      <c r="D1439" s="12"/>
      <c r="E1439" s="12"/>
      <c r="F1439" s="43"/>
      <c r="G1439" s="40"/>
    </row>
    <row r="1440" spans="1:7" x14ac:dyDescent="0.25">
      <c r="A1440" s="5"/>
      <c r="B1440" s="5"/>
      <c r="C1440" s="70"/>
      <c r="D1440" s="12"/>
      <c r="E1440" s="12"/>
      <c r="F1440" s="43"/>
      <c r="G1440" s="40"/>
    </row>
    <row r="1441" spans="1:7" x14ac:dyDescent="0.25">
      <c r="A1441" s="5"/>
      <c r="B1441" s="5"/>
      <c r="C1441" s="70"/>
      <c r="D1441" s="12"/>
      <c r="E1441" s="12"/>
      <c r="F1441" s="43"/>
      <c r="G1441" s="40"/>
    </row>
    <row r="1442" spans="1:7" x14ac:dyDescent="0.25">
      <c r="A1442" s="5"/>
      <c r="B1442" s="5"/>
      <c r="C1442" s="70"/>
      <c r="D1442" s="12"/>
      <c r="E1442" s="12"/>
      <c r="F1442" s="43"/>
      <c r="G1442" s="40"/>
    </row>
    <row r="1443" spans="1:7" x14ac:dyDescent="0.25">
      <c r="A1443" s="5"/>
      <c r="B1443" s="5"/>
      <c r="C1443" s="70"/>
      <c r="D1443" s="12"/>
      <c r="E1443" s="12"/>
      <c r="F1443" s="43"/>
      <c r="G1443" s="40"/>
    </row>
    <row r="1444" spans="1:7" x14ac:dyDescent="0.25">
      <c r="A1444" s="5"/>
      <c r="B1444" s="5"/>
      <c r="C1444" s="70"/>
      <c r="D1444" s="12"/>
      <c r="E1444" s="12"/>
      <c r="F1444" s="43"/>
      <c r="G1444" s="40"/>
    </row>
    <row r="1445" spans="1:7" x14ac:dyDescent="0.25">
      <c r="A1445" s="5"/>
      <c r="B1445" s="5"/>
      <c r="C1445" s="70"/>
      <c r="D1445" s="12"/>
      <c r="E1445" s="12"/>
      <c r="F1445" s="43"/>
      <c r="G1445" s="40"/>
    </row>
    <row r="1446" spans="1:7" x14ac:dyDescent="0.25">
      <c r="A1446" s="5"/>
      <c r="B1446" s="5"/>
      <c r="C1446" s="70"/>
      <c r="D1446" s="12"/>
      <c r="E1446" s="12"/>
      <c r="F1446" s="43"/>
      <c r="G1446" s="40"/>
    </row>
    <row r="1447" spans="1:7" x14ac:dyDescent="0.25">
      <c r="A1447" s="5"/>
      <c r="B1447" s="5"/>
      <c r="C1447" s="70"/>
      <c r="D1447" s="12"/>
      <c r="E1447" s="12"/>
      <c r="F1447" s="43"/>
      <c r="G1447" s="40"/>
    </row>
    <row r="1448" spans="1:7" x14ac:dyDescent="0.25">
      <c r="A1448" s="5"/>
      <c r="B1448" s="5"/>
      <c r="C1448" s="70"/>
      <c r="D1448" s="12"/>
      <c r="E1448" s="12"/>
      <c r="F1448" s="43"/>
      <c r="G1448" s="40"/>
    </row>
    <row r="1449" spans="1:7" x14ac:dyDescent="0.25">
      <c r="A1449" s="5"/>
      <c r="B1449" s="5"/>
      <c r="C1449" s="70"/>
      <c r="D1449" s="12"/>
      <c r="E1449" s="12"/>
      <c r="F1449" s="43"/>
      <c r="G1449" s="40"/>
    </row>
    <row r="1450" spans="1:7" x14ac:dyDescent="0.25">
      <c r="A1450" s="5"/>
      <c r="B1450" s="5"/>
      <c r="C1450" s="70"/>
      <c r="D1450" s="12"/>
      <c r="E1450" s="12"/>
      <c r="F1450" s="43"/>
      <c r="G1450" s="40"/>
    </row>
    <row r="1451" spans="1:7" x14ac:dyDescent="0.25">
      <c r="A1451" s="5"/>
      <c r="B1451" s="5"/>
      <c r="C1451" s="70"/>
      <c r="D1451" s="12"/>
      <c r="E1451" s="12"/>
      <c r="F1451" s="43"/>
      <c r="G1451" s="40"/>
    </row>
    <row r="1452" spans="1:7" x14ac:dyDescent="0.25">
      <c r="A1452" s="5"/>
      <c r="B1452" s="5"/>
      <c r="C1452" s="70"/>
      <c r="D1452" s="12"/>
      <c r="E1452" s="12"/>
      <c r="F1452" s="43"/>
      <c r="G1452" s="40"/>
    </row>
    <row r="1453" spans="1:7" x14ac:dyDescent="0.25">
      <c r="A1453" s="5"/>
      <c r="B1453" s="5"/>
      <c r="C1453" s="70"/>
      <c r="D1453" s="12"/>
      <c r="E1453" s="12"/>
      <c r="F1453" s="43"/>
      <c r="G1453" s="40"/>
    </row>
    <row r="1454" spans="1:7" x14ac:dyDescent="0.25">
      <c r="A1454" s="5"/>
      <c r="B1454" s="5"/>
      <c r="C1454" s="70"/>
      <c r="D1454" s="12"/>
      <c r="E1454" s="12"/>
      <c r="F1454" s="43"/>
      <c r="G1454" s="40"/>
    </row>
    <row r="1455" spans="1:7" x14ac:dyDescent="0.25">
      <c r="A1455" s="5"/>
      <c r="B1455" s="5"/>
      <c r="C1455" s="70"/>
      <c r="D1455" s="12"/>
      <c r="E1455" s="12"/>
      <c r="F1455" s="43"/>
      <c r="G1455" s="40"/>
    </row>
    <row r="1456" spans="1:7" x14ac:dyDescent="0.25">
      <c r="A1456" s="5"/>
      <c r="B1456" s="5"/>
      <c r="C1456" s="70"/>
      <c r="D1456" s="12"/>
      <c r="E1456" s="12"/>
      <c r="F1456" s="43"/>
      <c r="G1456" s="40"/>
    </row>
    <row r="1457" spans="1:7" x14ac:dyDescent="0.25">
      <c r="A1457" s="5"/>
      <c r="B1457" s="5"/>
      <c r="C1457" s="70"/>
      <c r="D1457" s="12"/>
      <c r="E1457" s="12"/>
      <c r="F1457" s="43"/>
      <c r="G1457" s="40"/>
    </row>
    <row r="1458" spans="1:7" x14ac:dyDescent="0.25">
      <c r="A1458" s="5"/>
      <c r="B1458" s="5"/>
      <c r="C1458" s="70"/>
      <c r="D1458" s="12"/>
      <c r="E1458" s="12"/>
      <c r="F1458" s="43"/>
      <c r="G1458" s="40"/>
    </row>
    <row r="1459" spans="1:7" x14ac:dyDescent="0.25">
      <c r="A1459" s="5"/>
      <c r="B1459" s="5"/>
      <c r="C1459" s="70"/>
      <c r="D1459" s="12"/>
      <c r="E1459" s="12"/>
      <c r="F1459" s="43"/>
      <c r="G1459" s="40"/>
    </row>
    <row r="1460" spans="1:7" x14ac:dyDescent="0.25">
      <c r="A1460" s="5"/>
      <c r="B1460" s="5"/>
      <c r="C1460" s="70"/>
      <c r="D1460" s="12"/>
      <c r="E1460" s="12"/>
      <c r="F1460" s="43"/>
      <c r="G1460" s="40"/>
    </row>
    <row r="1461" spans="1:7" x14ac:dyDescent="0.25">
      <c r="A1461" s="5"/>
      <c r="B1461" s="5"/>
      <c r="C1461" s="70"/>
      <c r="D1461" s="12"/>
      <c r="E1461" s="12"/>
      <c r="F1461" s="43"/>
      <c r="G1461" s="40"/>
    </row>
    <row r="1462" spans="1:7" x14ac:dyDescent="0.25">
      <c r="A1462" s="5"/>
      <c r="B1462" s="5"/>
      <c r="C1462" s="70"/>
      <c r="D1462" s="12"/>
      <c r="E1462" s="12"/>
      <c r="F1462" s="43"/>
      <c r="G1462" s="40"/>
    </row>
    <row r="1463" spans="1:7" x14ac:dyDescent="0.25">
      <c r="A1463" s="5"/>
      <c r="B1463" s="5"/>
      <c r="C1463" s="70"/>
      <c r="D1463" s="12"/>
      <c r="E1463" s="12"/>
      <c r="F1463" s="43"/>
      <c r="G1463" s="40"/>
    </row>
    <row r="1464" spans="1:7" x14ac:dyDescent="0.25">
      <c r="A1464" s="5"/>
      <c r="B1464" s="5"/>
      <c r="C1464" s="70"/>
      <c r="D1464" s="12"/>
      <c r="E1464" s="12"/>
      <c r="F1464" s="43"/>
      <c r="G1464" s="40"/>
    </row>
    <row r="1465" spans="1:7" x14ac:dyDescent="0.25">
      <c r="A1465" s="5"/>
      <c r="B1465" s="5"/>
      <c r="C1465" s="70"/>
      <c r="D1465" s="12"/>
      <c r="E1465" s="12"/>
      <c r="F1465" s="43"/>
      <c r="G1465" s="40"/>
    </row>
    <row r="1466" spans="1:7" x14ac:dyDescent="0.25">
      <c r="A1466" s="5"/>
      <c r="B1466" s="5"/>
      <c r="C1466" s="70"/>
      <c r="D1466" s="12"/>
      <c r="E1466" s="12"/>
      <c r="F1466" s="43"/>
      <c r="G1466" s="40"/>
    </row>
    <row r="1467" spans="1:7" x14ac:dyDescent="0.25">
      <c r="A1467" s="5"/>
      <c r="B1467" s="5"/>
      <c r="C1467" s="70"/>
      <c r="D1467" s="12"/>
      <c r="E1467" s="12"/>
      <c r="F1467" s="43"/>
      <c r="G1467" s="40"/>
    </row>
    <row r="1468" spans="1:7" x14ac:dyDescent="0.25">
      <c r="A1468" s="5"/>
      <c r="B1468" s="5"/>
      <c r="C1468" s="70"/>
      <c r="D1468" s="12"/>
      <c r="E1468" s="12"/>
      <c r="F1468" s="43"/>
      <c r="G1468" s="40"/>
    </row>
    <row r="1469" spans="1:7" x14ac:dyDescent="0.25">
      <c r="A1469" s="5"/>
      <c r="B1469" s="5"/>
      <c r="C1469" s="70"/>
      <c r="D1469" s="12"/>
      <c r="E1469" s="12"/>
      <c r="F1469" s="43"/>
      <c r="G1469" s="40"/>
    </row>
    <row r="1470" spans="1:7" x14ac:dyDescent="0.25">
      <c r="A1470" s="5"/>
      <c r="B1470" s="5"/>
      <c r="C1470" s="70"/>
      <c r="D1470" s="12"/>
      <c r="E1470" s="12"/>
      <c r="F1470" s="43"/>
      <c r="G1470" s="40"/>
    </row>
    <row r="1471" spans="1:7" x14ac:dyDescent="0.25">
      <c r="A1471" s="5"/>
      <c r="B1471" s="5"/>
      <c r="C1471" s="70"/>
      <c r="D1471" s="12"/>
      <c r="E1471" s="12"/>
      <c r="F1471" s="43"/>
      <c r="G1471" s="40"/>
    </row>
    <row r="1472" spans="1:7" x14ac:dyDescent="0.25">
      <c r="A1472" s="5"/>
      <c r="B1472" s="5"/>
      <c r="C1472" s="70"/>
      <c r="D1472" s="12"/>
      <c r="E1472" s="12"/>
      <c r="F1472" s="43"/>
      <c r="G1472" s="40"/>
    </row>
    <row r="1473" spans="1:7" x14ac:dyDescent="0.25">
      <c r="A1473" s="5"/>
      <c r="B1473" s="5"/>
      <c r="C1473" s="70"/>
      <c r="D1473" s="12"/>
      <c r="E1473" s="12"/>
      <c r="F1473" s="43"/>
      <c r="G1473" s="40"/>
    </row>
    <row r="1474" spans="1:7" x14ac:dyDescent="0.25">
      <c r="A1474" s="5"/>
      <c r="B1474" s="5"/>
      <c r="C1474" s="70"/>
      <c r="D1474" s="12"/>
      <c r="E1474" s="12"/>
      <c r="F1474" s="43"/>
      <c r="G1474" s="40"/>
    </row>
    <row r="1475" spans="1:7" x14ac:dyDescent="0.25">
      <c r="A1475" s="5"/>
      <c r="B1475" s="5"/>
      <c r="C1475" s="70"/>
      <c r="D1475" s="12"/>
      <c r="E1475" s="12"/>
      <c r="F1475" s="43"/>
      <c r="G1475" s="40"/>
    </row>
    <row r="1476" spans="1:7" x14ac:dyDescent="0.25">
      <c r="A1476" s="5"/>
      <c r="B1476" s="5"/>
      <c r="C1476" s="70"/>
      <c r="D1476" s="12"/>
      <c r="E1476" s="12"/>
      <c r="F1476" s="43"/>
      <c r="G1476" s="40"/>
    </row>
    <row r="1477" spans="1:7" x14ac:dyDescent="0.25">
      <c r="A1477" s="5"/>
      <c r="B1477" s="5"/>
      <c r="C1477" s="70"/>
      <c r="D1477" s="12"/>
      <c r="E1477" s="12"/>
      <c r="F1477" s="43"/>
      <c r="G1477" s="40"/>
    </row>
    <row r="1478" spans="1:7" x14ac:dyDescent="0.25">
      <c r="A1478" s="5"/>
      <c r="B1478" s="5"/>
      <c r="C1478" s="70"/>
      <c r="D1478" s="12"/>
      <c r="E1478" s="12"/>
      <c r="F1478" s="43"/>
      <c r="G1478" s="40"/>
    </row>
    <row r="1479" spans="1:7" x14ac:dyDescent="0.25">
      <c r="A1479" s="5"/>
      <c r="B1479" s="5"/>
      <c r="C1479" s="70"/>
      <c r="D1479" s="12"/>
      <c r="E1479" s="12"/>
      <c r="F1479" s="43"/>
      <c r="G1479" s="40"/>
    </row>
    <row r="1480" spans="1:7" x14ac:dyDescent="0.25">
      <c r="A1480" s="5"/>
      <c r="B1480" s="5"/>
      <c r="C1480" s="70"/>
      <c r="D1480" s="12"/>
      <c r="E1480" s="12"/>
      <c r="F1480" s="43"/>
      <c r="G1480" s="40"/>
    </row>
    <row r="1481" spans="1:7" x14ac:dyDescent="0.25">
      <c r="A1481" s="5"/>
      <c r="B1481" s="5"/>
      <c r="C1481" s="70"/>
      <c r="D1481" s="12"/>
      <c r="E1481" s="12"/>
      <c r="F1481" s="43"/>
      <c r="G1481" s="40"/>
    </row>
    <row r="1482" spans="1:7" x14ac:dyDescent="0.25">
      <c r="A1482" s="5"/>
      <c r="B1482" s="5"/>
      <c r="C1482" s="70"/>
      <c r="D1482" s="12"/>
      <c r="E1482" s="12"/>
      <c r="F1482" s="43"/>
      <c r="G1482" s="40"/>
    </row>
    <row r="1483" spans="1:7" x14ac:dyDescent="0.25">
      <c r="A1483" s="5"/>
      <c r="B1483" s="5"/>
      <c r="C1483" s="70"/>
      <c r="D1483" s="12"/>
      <c r="E1483" s="12"/>
      <c r="F1483" s="43"/>
      <c r="G1483" s="40"/>
    </row>
    <row r="1484" spans="1:7" x14ac:dyDescent="0.25">
      <c r="A1484" s="5"/>
      <c r="B1484" s="5"/>
      <c r="C1484" s="70"/>
      <c r="D1484" s="12"/>
      <c r="E1484" s="12"/>
      <c r="F1484" s="43"/>
      <c r="G1484" s="40"/>
    </row>
    <row r="1485" spans="1:7" x14ac:dyDescent="0.25">
      <c r="A1485" s="5"/>
      <c r="B1485" s="5"/>
      <c r="C1485" s="70"/>
      <c r="D1485" s="12"/>
      <c r="E1485" s="12"/>
      <c r="F1485" s="43"/>
      <c r="G1485" s="40"/>
    </row>
    <row r="1486" spans="1:7" x14ac:dyDescent="0.25">
      <c r="A1486" s="5"/>
      <c r="B1486" s="5"/>
      <c r="C1486" s="70"/>
      <c r="D1486" s="12"/>
      <c r="E1486" s="12"/>
      <c r="F1486" s="43"/>
      <c r="G1486" s="40"/>
    </row>
    <row r="1487" spans="1:7" x14ac:dyDescent="0.25">
      <c r="A1487" s="5"/>
      <c r="B1487" s="5"/>
      <c r="C1487" s="70"/>
      <c r="D1487" s="12"/>
      <c r="E1487" s="12"/>
      <c r="F1487" s="43"/>
      <c r="G1487" s="40"/>
    </row>
    <row r="1488" spans="1:7" x14ac:dyDescent="0.25">
      <c r="A1488" s="5"/>
      <c r="B1488" s="5"/>
      <c r="C1488" s="70"/>
      <c r="D1488" s="12"/>
      <c r="E1488" s="12"/>
      <c r="F1488" s="43"/>
      <c r="G1488" s="40"/>
    </row>
    <row r="1489" spans="1:7" x14ac:dyDescent="0.25">
      <c r="A1489" s="5"/>
      <c r="B1489" s="5"/>
      <c r="C1489" s="70"/>
      <c r="D1489" s="12"/>
      <c r="E1489" s="12"/>
      <c r="F1489" s="43"/>
      <c r="G1489" s="40"/>
    </row>
    <row r="1490" spans="1:7" x14ac:dyDescent="0.25">
      <c r="A1490" s="5"/>
      <c r="B1490" s="5"/>
      <c r="C1490" s="70"/>
      <c r="D1490" s="12"/>
      <c r="E1490" s="12"/>
      <c r="F1490" s="43"/>
      <c r="G1490" s="40"/>
    </row>
    <row r="1491" spans="1:7" x14ac:dyDescent="0.25">
      <c r="A1491" s="5"/>
      <c r="B1491" s="5"/>
      <c r="C1491" s="70"/>
      <c r="D1491" s="12"/>
      <c r="E1491" s="12"/>
      <c r="F1491" s="43"/>
      <c r="G1491" s="40"/>
    </row>
    <row r="1492" spans="1:7" x14ac:dyDescent="0.25">
      <c r="A1492" s="5"/>
      <c r="B1492" s="5"/>
      <c r="C1492" s="70"/>
      <c r="D1492" s="12"/>
      <c r="E1492" s="12"/>
      <c r="F1492" s="43"/>
      <c r="G1492" s="40"/>
    </row>
    <row r="1493" spans="1:7" x14ac:dyDescent="0.25">
      <c r="A1493" s="5"/>
      <c r="B1493" s="5"/>
      <c r="C1493" s="70"/>
      <c r="D1493" s="12"/>
      <c r="E1493" s="12"/>
      <c r="F1493" s="43"/>
      <c r="G1493" s="40"/>
    </row>
    <row r="1494" spans="1:7" x14ac:dyDescent="0.25">
      <c r="A1494" s="5"/>
      <c r="B1494" s="5"/>
      <c r="C1494" s="70"/>
      <c r="D1494" s="12"/>
      <c r="E1494" s="12"/>
      <c r="F1494" s="43"/>
      <c r="G1494" s="40"/>
    </row>
    <row r="1495" spans="1:7" x14ac:dyDescent="0.25">
      <c r="A1495" s="5"/>
      <c r="B1495" s="5"/>
      <c r="C1495" s="70"/>
      <c r="D1495" s="12"/>
      <c r="E1495" s="12"/>
      <c r="F1495" s="43"/>
      <c r="G1495" s="40"/>
    </row>
    <row r="1496" spans="1:7" x14ac:dyDescent="0.25">
      <c r="A1496" s="5"/>
      <c r="B1496" s="5"/>
      <c r="C1496" s="70"/>
      <c r="D1496" s="12"/>
      <c r="E1496" s="12"/>
      <c r="F1496" s="43"/>
      <c r="G1496" s="40"/>
    </row>
    <row r="1497" spans="1:7" x14ac:dyDescent="0.25">
      <c r="A1497" s="5"/>
      <c r="B1497" s="5"/>
      <c r="C1497" s="70"/>
      <c r="D1497" s="12"/>
      <c r="E1497" s="12"/>
      <c r="F1497" s="43"/>
      <c r="G1497" s="40"/>
    </row>
    <row r="1498" spans="1:7" x14ac:dyDescent="0.25">
      <c r="A1498" s="5"/>
      <c r="B1498" s="5"/>
      <c r="C1498" s="70"/>
      <c r="D1498" s="12"/>
      <c r="E1498" s="12"/>
      <c r="F1498" s="43"/>
      <c r="G1498" s="40"/>
    </row>
    <row r="1499" spans="1:7" x14ac:dyDescent="0.25">
      <c r="A1499" s="5"/>
      <c r="B1499" s="5"/>
      <c r="C1499" s="70"/>
      <c r="D1499" s="12"/>
      <c r="E1499" s="12"/>
      <c r="F1499" s="43"/>
      <c r="G1499" s="40"/>
    </row>
    <row r="1500" spans="1:7" x14ac:dyDescent="0.25">
      <c r="A1500" s="5"/>
      <c r="B1500" s="5"/>
      <c r="C1500" s="70"/>
      <c r="D1500" s="12"/>
      <c r="E1500" s="12"/>
      <c r="F1500" s="43"/>
      <c r="G1500" s="40"/>
    </row>
    <row r="1501" spans="1:7" x14ac:dyDescent="0.25">
      <c r="A1501" s="5"/>
      <c r="B1501" s="5"/>
      <c r="C1501" s="70"/>
      <c r="D1501" s="12"/>
      <c r="E1501" s="12"/>
      <c r="F1501" s="43"/>
      <c r="G1501" s="40"/>
    </row>
    <row r="1502" spans="1:7" x14ac:dyDescent="0.25">
      <c r="A1502" s="5"/>
      <c r="B1502" s="5"/>
      <c r="C1502" s="70"/>
      <c r="D1502" s="12"/>
      <c r="E1502" s="12"/>
      <c r="F1502" s="43"/>
      <c r="G1502" s="40"/>
    </row>
    <row r="1503" spans="1:7" x14ac:dyDescent="0.25">
      <c r="A1503" s="5"/>
      <c r="B1503" s="5"/>
      <c r="C1503" s="70"/>
      <c r="D1503" s="12"/>
      <c r="E1503" s="12"/>
      <c r="F1503" s="43"/>
      <c r="G1503" s="40"/>
    </row>
    <row r="1504" spans="1:7" x14ac:dyDescent="0.25">
      <c r="A1504" s="5"/>
      <c r="B1504" s="5"/>
      <c r="C1504" s="70"/>
      <c r="D1504" s="12"/>
      <c r="E1504" s="12"/>
      <c r="F1504" s="43"/>
      <c r="G1504" s="40"/>
    </row>
    <row r="1505" spans="1:7" x14ac:dyDescent="0.25">
      <c r="A1505" s="5"/>
      <c r="B1505" s="5"/>
      <c r="C1505" s="70"/>
      <c r="D1505" s="12"/>
      <c r="E1505" s="12"/>
      <c r="F1505" s="43"/>
      <c r="G1505" s="40"/>
    </row>
    <row r="1506" spans="1:7" x14ac:dyDescent="0.25">
      <c r="A1506" s="5"/>
      <c r="B1506" s="5"/>
      <c r="C1506" s="70"/>
      <c r="D1506" s="12"/>
      <c r="E1506" s="12"/>
      <c r="F1506" s="43"/>
      <c r="G1506" s="40"/>
    </row>
    <row r="1507" spans="1:7" x14ac:dyDescent="0.25">
      <c r="A1507" s="5"/>
      <c r="B1507" s="5"/>
      <c r="C1507" s="70"/>
      <c r="D1507" s="12"/>
      <c r="E1507" s="12"/>
      <c r="F1507" s="43"/>
      <c r="G1507" s="40"/>
    </row>
    <row r="1508" spans="1:7" x14ac:dyDescent="0.25">
      <c r="A1508" s="5"/>
      <c r="B1508" s="5"/>
      <c r="C1508" s="70"/>
      <c r="D1508" s="12"/>
      <c r="E1508" s="12"/>
      <c r="F1508" s="43"/>
      <c r="G1508" s="40"/>
    </row>
    <row r="1509" spans="1:7" x14ac:dyDescent="0.25">
      <c r="A1509" s="5"/>
      <c r="B1509" s="5"/>
      <c r="C1509" s="70"/>
      <c r="D1509" s="12"/>
      <c r="E1509" s="12"/>
      <c r="F1509" s="43"/>
      <c r="G1509" s="40"/>
    </row>
    <row r="1510" spans="1:7" x14ac:dyDescent="0.25">
      <c r="A1510" s="5"/>
      <c r="B1510" s="5"/>
      <c r="C1510" s="70"/>
      <c r="D1510" s="12"/>
      <c r="E1510" s="12"/>
      <c r="F1510" s="43"/>
      <c r="G1510" s="40"/>
    </row>
    <row r="1511" spans="1:7" x14ac:dyDescent="0.25">
      <c r="A1511" s="5"/>
      <c r="B1511" s="5"/>
      <c r="C1511" s="70"/>
      <c r="D1511" s="12"/>
      <c r="E1511" s="12"/>
      <c r="F1511" s="43"/>
      <c r="G1511" s="40"/>
    </row>
    <row r="1512" spans="1:7" x14ac:dyDescent="0.25">
      <c r="A1512" s="5"/>
      <c r="B1512" s="5"/>
      <c r="C1512" s="70"/>
      <c r="D1512" s="12"/>
      <c r="E1512" s="12"/>
      <c r="F1512" s="43"/>
      <c r="G1512" s="40"/>
    </row>
    <row r="1513" spans="1:7" x14ac:dyDescent="0.25">
      <c r="A1513" s="5"/>
      <c r="B1513" s="5"/>
      <c r="C1513" s="70"/>
      <c r="D1513" s="12"/>
      <c r="E1513" s="12"/>
      <c r="F1513" s="43"/>
      <c r="G1513" s="40"/>
    </row>
    <row r="1514" spans="1:7" x14ac:dyDescent="0.25">
      <c r="A1514" s="5"/>
      <c r="B1514" s="5"/>
      <c r="C1514" s="70"/>
      <c r="D1514" s="12"/>
      <c r="E1514" s="12"/>
      <c r="F1514" s="43"/>
      <c r="G1514" s="40"/>
    </row>
    <row r="1515" spans="1:7" x14ac:dyDescent="0.25">
      <c r="A1515" s="18" t="s">
        <v>10</v>
      </c>
      <c r="B1515" s="11"/>
      <c r="C1515" s="67">
        <f t="shared" ref="C1515" si="0">SUM(C15:C1514)</f>
        <v>0</v>
      </c>
      <c r="D1515" s="19">
        <f>ROUND(SUM(D15:D1514),2)</f>
        <v>0</v>
      </c>
      <c r="E1515" s="19">
        <f>ROUND(SUM(E15:E1514),2)</f>
        <v>0</v>
      </c>
      <c r="F1515" s="11"/>
      <c r="G1515" s="11"/>
    </row>
    <row r="1516" spans="1:7" x14ac:dyDescent="0.25"/>
    <row r="1517" spans="1:7" x14ac:dyDescent="0.25">
      <c r="D1517" s="37" t="str">
        <f>IF(D1515=B6,"",IF(D15="","","ERROR"))</f>
        <v/>
      </c>
      <c r="E1517" s="37" t="str">
        <f>IF(E1515=B6,"",IF(E15="","","ERROR"))</f>
        <v/>
      </c>
    </row>
    <row r="1518" spans="1:7" x14ac:dyDescent="0.25">
      <c r="A1518" s="77" t="s">
        <v>151</v>
      </c>
    </row>
    <row r="1519" spans="1:7" x14ac:dyDescent="0.25">
      <c r="A1519" s="78" t="s">
        <v>150</v>
      </c>
    </row>
    <row r="1520" spans="1:7" x14ac:dyDescent="0.25">
      <c r="A1520" s="80" t="s">
        <v>152</v>
      </c>
      <c r="B1520" s="80"/>
      <c r="C1520" s="80"/>
      <c r="D1520" s="80"/>
      <c r="E1520" s="80"/>
      <c r="F1520" s="80"/>
      <c r="G1520" s="80"/>
    </row>
  </sheetData>
  <sheetProtection algorithmName="SHA-512" hashValue="XE04bciMRJd8OHGjStbrYtCS9eaCeeIaNQf4sPjVqa12WnJ4aewFty5x61v/12lO36xJyrtHUh1zrOjn6JnQAQ==" saltValue="guA2cqGPVjtTgtolXLMgYw==" spinCount="100000" sheet="1" formatColumns="0" formatRows="0"/>
  <mergeCells count="1">
    <mergeCell ref="A1520:G1520"/>
  </mergeCells>
  <dataValidations count="2">
    <dataValidation type="list" allowBlank="1" showInputMessage="1" showErrorMessage="1" sqref="B5" xr:uid="{00000000-0002-0000-0200-000000000000}">
      <formula1>_611or619</formula1>
    </dataValidation>
    <dataValidation type="list" allowBlank="1" showInputMessage="1" showErrorMessage="1" sqref="B9" xr:uid="{00000000-0002-0000-0200-000001000000}">
      <formula1>File_Version</formula1>
    </dataValidation>
  </dataValidations>
  <hyperlinks>
    <hyperlink ref="A1519" r:id="rId1" xr:uid="{00000000-0004-0000-0200-000000000000}"/>
  </hyperlinks>
  <pageMargins left="0.7" right="0.7" top="0.75" bottom="0.75" header="0.3" footer="0.3"/>
  <pageSetup scale="60" orientation="landscape"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1511"/>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0" defaultRowHeight="15" zeroHeight="1" x14ac:dyDescent="0.25"/>
  <cols>
    <col min="1" max="1" width="32.140625" customWidth="1"/>
    <col min="2" max="2" width="16.42578125" customWidth="1"/>
    <col min="3" max="3" width="12.7109375" customWidth="1"/>
    <col min="4" max="4" width="17.42578125" customWidth="1"/>
    <col min="5" max="5" width="18.7109375" customWidth="1"/>
    <col min="6" max="25" width="18.85546875" customWidth="1"/>
    <col min="26" max="16384" width="8.85546875" hidden="1"/>
  </cols>
  <sheetData>
    <row r="1" spans="1:25" ht="28.9" customHeight="1" x14ac:dyDescent="0.25">
      <c r="A1" s="61" t="s">
        <v>145</v>
      </c>
    </row>
    <row r="2" spans="1:25" ht="30" x14ac:dyDescent="0.25">
      <c r="A2" s="6" t="s">
        <v>41</v>
      </c>
      <c r="B2" s="31" t="s">
        <v>42</v>
      </c>
      <c r="F2" s="28" t="s">
        <v>18</v>
      </c>
      <c r="G2" s="28" t="s">
        <v>19</v>
      </c>
      <c r="H2" s="28" t="s">
        <v>20</v>
      </c>
      <c r="I2" s="28" t="s">
        <v>21</v>
      </c>
      <c r="J2" s="28" t="s">
        <v>22</v>
      </c>
      <c r="K2" s="28" t="s">
        <v>23</v>
      </c>
      <c r="L2" s="28" t="s">
        <v>24</v>
      </c>
      <c r="M2" s="28" t="s">
        <v>25</v>
      </c>
      <c r="N2" s="28" t="s">
        <v>26</v>
      </c>
      <c r="O2" s="28" t="s">
        <v>27</v>
      </c>
      <c r="P2" s="28" t="s">
        <v>28</v>
      </c>
      <c r="Q2" s="28" t="s">
        <v>29</v>
      </c>
      <c r="R2" s="28" t="s">
        <v>30</v>
      </c>
      <c r="S2" s="28" t="s">
        <v>31</v>
      </c>
      <c r="T2" s="28" t="s">
        <v>32</v>
      </c>
      <c r="U2" s="28" t="s">
        <v>33</v>
      </c>
      <c r="V2" s="28" t="s">
        <v>34</v>
      </c>
      <c r="W2" s="28" t="s">
        <v>35</v>
      </c>
      <c r="X2" s="28" t="s">
        <v>36</v>
      </c>
      <c r="Y2" s="28" t="s">
        <v>37</v>
      </c>
    </row>
    <row r="3" spans="1:25" x14ac:dyDescent="0.25">
      <c r="A3" s="1" t="s">
        <v>57</v>
      </c>
      <c r="B3" s="9">
        <f>'LEA Information'!B6</f>
        <v>0</v>
      </c>
      <c r="C3" s="44" t="str">
        <f>IF(OR(D1508="ERROR",E1508="ERROR",F1508="ERROR",G1508="ERROR",H1508="ERROR",I1508="ERROR",J1508="ERROR",K1508="ERROR",L1508="ERROR",M1508="ERROR",N1508="ERROR",O1508="ERROR",P1508="ERROR",Q1508="ERROR",R1508="ERROR",S1508="ERROR",T1508="ERROR",U1508="ERROR",V1508="ERROR",W1508="ERROR",X1508="ERROR",Y1508="ERROR"),"Error. Please contact your CIFR TA Provider.","")</f>
        <v/>
      </c>
      <c r="F3" s="29" t="str">
        <f>'Circumstance 1'!B2</f>
        <v>Not used</v>
      </c>
      <c r="G3" s="29" t="str">
        <f>'Circumstance 2'!B2</f>
        <v>Not used</v>
      </c>
      <c r="H3" s="29" t="str">
        <f>'Circumstance 3'!B2</f>
        <v>Not used</v>
      </c>
      <c r="I3" s="29" t="str">
        <f>'Circumstance 4'!B2</f>
        <v>Not used</v>
      </c>
      <c r="J3" s="29" t="str">
        <f>'Circumstance 5'!B2</f>
        <v>Not used</v>
      </c>
      <c r="K3" s="29" t="str">
        <f>'Circumstance 6'!B2</f>
        <v>Not used</v>
      </c>
      <c r="L3" s="29" t="str">
        <f>'Circumstance 7'!B2</f>
        <v>Not used</v>
      </c>
      <c r="M3" s="29" t="str">
        <f>'Circumstance 8'!B2</f>
        <v>Not used</v>
      </c>
      <c r="N3" s="29" t="str">
        <f>'Circumstance 9'!B2</f>
        <v>Not used</v>
      </c>
      <c r="O3" s="29" t="str">
        <f>'Circumstance 10'!B2</f>
        <v>Not used</v>
      </c>
      <c r="P3" s="29" t="str">
        <f>'Circumstance 11'!B2</f>
        <v>Not used</v>
      </c>
      <c r="Q3" s="29" t="str">
        <f>'Circumstance 12'!B2</f>
        <v>Not used</v>
      </c>
      <c r="R3" s="29" t="str">
        <f>'Circumstance 13'!B2</f>
        <v>Not used</v>
      </c>
      <c r="S3" s="29" t="str">
        <f>'Circumstance 14'!B2</f>
        <v>Not used</v>
      </c>
      <c r="T3" s="29" t="str">
        <f>'Circumstance 15'!B2</f>
        <v>Not used</v>
      </c>
      <c r="U3" s="29" t="str">
        <f>'Circumstance 16'!B2</f>
        <v>Not used</v>
      </c>
      <c r="V3" s="29" t="str">
        <f>'Circumstance 17'!B2</f>
        <v>Not used</v>
      </c>
      <c r="W3" s="29" t="str">
        <f>'Circumstance 18'!B2</f>
        <v>Not used</v>
      </c>
      <c r="X3" s="29" t="str">
        <f>'Circumstance 19'!B2</f>
        <v>Not used</v>
      </c>
      <c r="Y3" s="29" t="str">
        <f>'Circumstance 20'!B2</f>
        <v>Not used</v>
      </c>
    </row>
    <row r="4" spans="1:25" ht="15.75" thickBot="1" x14ac:dyDescent="0.3">
      <c r="A4" s="1"/>
      <c r="B4" s="45"/>
      <c r="C4" s="1"/>
      <c r="D4" s="1"/>
      <c r="F4" s="30" t="str">
        <f>IF('Circumstance 1'!E2=""," ",'Circumstance 1'!E2)</f>
        <v xml:space="preserve"> </v>
      </c>
      <c r="G4" s="30" t="str">
        <f>IF('Circumstance 2'!E2=""," ",'Circumstance 2'!E2)</f>
        <v xml:space="preserve"> </v>
      </c>
      <c r="H4" s="30" t="str">
        <f>IF('Circumstance 3'!E2=""," ",'Circumstance 3'!E2)</f>
        <v xml:space="preserve"> </v>
      </c>
      <c r="I4" s="30" t="str">
        <f>IF('Circumstance 4'!E2="","",'Circumstance 4'!E2)</f>
        <v/>
      </c>
      <c r="J4" s="30" t="str">
        <f>IF('Circumstance 5'!E2="","",'Circumstance 5'!E2)</f>
        <v/>
      </c>
      <c r="K4" s="30" t="str">
        <f>IF('Circumstance 6'!E2="","",'Circumstance 6'!E2)</f>
        <v/>
      </c>
      <c r="L4" s="30" t="str">
        <f>IF('Circumstance 7'!E2="","",'Circumstance 7'!E2)</f>
        <v/>
      </c>
      <c r="M4" s="30" t="str">
        <f>IF('Circumstance 8'!E2="","",'Circumstance 8'!E2)</f>
        <v/>
      </c>
      <c r="N4" s="30" t="str">
        <f>IF('Circumstance 9'!E2="","",'Circumstance 9'!E2)</f>
        <v/>
      </c>
      <c r="O4" s="30" t="str">
        <f>IF('Circumstance 10'!E2="","",'Circumstance 10'!E2)</f>
        <v/>
      </c>
      <c r="P4" s="30" t="str">
        <f>IF('Circumstance 11'!E2="","",'Circumstance 11'!E2)</f>
        <v/>
      </c>
      <c r="Q4" s="30" t="str">
        <f>IF('Circumstance 12'!E2="","",'Circumstance 12'!E2)</f>
        <v/>
      </c>
      <c r="R4" s="30" t="str">
        <f>IF('Circumstance 13'!E2="","",'Circumstance 13'!E2)</f>
        <v/>
      </c>
      <c r="S4" s="30" t="str">
        <f>IF('Circumstance 14'!E2="","",'Circumstance 14'!E2)</f>
        <v/>
      </c>
      <c r="T4" s="30" t="str">
        <f>IF('Circumstance 15'!E2="","",'Circumstance 15'!E2)</f>
        <v/>
      </c>
      <c r="U4" s="30" t="str">
        <f>IF('Circumstance 16'!E2="","",'Circumstance 16'!E2)</f>
        <v/>
      </c>
      <c r="V4" s="30" t="str">
        <f>IF('Circumstance 17'!E2="","",'Circumstance 17'!E2)</f>
        <v/>
      </c>
      <c r="W4" s="30" t="str">
        <f>IF('Circumstance 18'!E2="","",'Circumstance 18'!E2)</f>
        <v/>
      </c>
      <c r="X4" s="30" t="str">
        <f>IF('Circumstance 19'!E2="","",'Circumstance 19'!E2)</f>
        <v/>
      </c>
      <c r="Y4" s="30" t="str">
        <f>IF('Circumstance 20'!E2="","",'Circumstance 20'!E2)</f>
        <v/>
      </c>
    </row>
    <row r="5" spans="1:25" ht="30.75" thickTop="1" x14ac:dyDescent="0.25">
      <c r="A5" s="34" t="s">
        <v>0</v>
      </c>
      <c r="B5" s="34" t="s">
        <v>1</v>
      </c>
      <c r="C5" s="35" t="s">
        <v>39</v>
      </c>
      <c r="D5" s="35" t="s">
        <v>9</v>
      </c>
      <c r="E5" s="36" t="s">
        <v>40</v>
      </c>
      <c r="F5" s="6" t="s">
        <v>120</v>
      </c>
      <c r="G5" s="6" t="s">
        <v>121</v>
      </c>
      <c r="H5" s="6" t="s">
        <v>122</v>
      </c>
      <c r="I5" s="6" t="s">
        <v>123</v>
      </c>
      <c r="J5" s="6" t="s">
        <v>124</v>
      </c>
      <c r="K5" s="6" t="s">
        <v>125</v>
      </c>
      <c r="L5" s="6" t="s">
        <v>126</v>
      </c>
      <c r="M5" s="6" t="s">
        <v>127</v>
      </c>
      <c r="N5" s="6" t="s">
        <v>128</v>
      </c>
      <c r="O5" s="6" t="s">
        <v>129</v>
      </c>
      <c r="P5" s="6" t="s">
        <v>130</v>
      </c>
      <c r="Q5" s="6" t="s">
        <v>131</v>
      </c>
      <c r="R5" s="6" t="s">
        <v>132</v>
      </c>
      <c r="S5" s="25" t="s">
        <v>133</v>
      </c>
      <c r="T5" s="6" t="s">
        <v>134</v>
      </c>
      <c r="U5" s="6" t="s">
        <v>135</v>
      </c>
      <c r="V5" s="6" t="s">
        <v>136</v>
      </c>
      <c r="W5" s="6" t="s">
        <v>137</v>
      </c>
      <c r="X5" s="6" t="s">
        <v>138</v>
      </c>
      <c r="Y5" s="6" t="s">
        <v>139</v>
      </c>
    </row>
    <row r="6" spans="1:25" x14ac:dyDescent="0.25">
      <c r="A6" s="11" t="str">
        <f>IF('LEA Information'!A15="","",'LEA Information'!A15)</f>
        <v/>
      </c>
      <c r="B6" s="11" t="str">
        <f>IF('LEA Information'!B15="","",'LEA Information'!B15)</f>
        <v/>
      </c>
      <c r="C6" s="68" t="str">
        <f>IF('LEA Information'!C15="","",'LEA Information'!C15)</f>
        <v/>
      </c>
      <c r="D6" s="8" t="str">
        <f>IF('LEA Information'!D15="","",'LEA Information'!D15)</f>
        <v/>
      </c>
      <c r="E6" s="32" t="str">
        <f>IF(A6="","",(LOOKUP(2,1/(ISNUMBER($F6:$Y6)),$F6:$Y6)))</f>
        <v/>
      </c>
      <c r="F6" s="3" t="str">
        <f>IF(F$3="Not used","",IFERROR(VLOOKUP($A6,'Circumstance 1'!$B$6:$AB$15,27,FALSE),IFERROR(VLOOKUP(A6,'Circumstance 1'!$B$18:$AB$28,27,FALSE),TableBPA2[[#This Row],[Starting Base Payment]])))</f>
        <v/>
      </c>
      <c r="G6" s="3" t="str">
        <f>IF(G$3="Not used","",IFERROR(VLOOKUP($A6,'Circumstance 2'!$B$6:$AB$15,27,FALSE),IFERROR(VLOOKUP($A6,'Circumstance 2'!$B$18:$AB$28,27,FALSE),TableBPA2[[#This Row],[Base Payment After Circumstance 1]])))</f>
        <v/>
      </c>
      <c r="H6" s="3" t="str">
        <f>IF(H$3="Not used","",IFERROR(VLOOKUP($A6,'Circumstance 3'!$B$6:$AB$15,27,FALSE),IFERROR(VLOOKUP($A6,'Circumstance 3'!$B$18:$AB$28,27,FALSE),TableBPA2[[#This Row],[Base Payment After Circumstance 2]])))</f>
        <v/>
      </c>
      <c r="I6" s="3" t="str">
        <f>IF(I$3="Not used","",IFERROR(VLOOKUP($A6,'Circumstance 4'!$B$6:$AB$15,27,FALSE),IFERROR(VLOOKUP($A6,'Circumstance 4'!$B$18:$AB$28,27,FALSE),TableBPA2[[#This Row],[Base Payment After Circumstance 3]])))</f>
        <v/>
      </c>
      <c r="J6" s="3" t="str">
        <f>IF(J$3="Not used","",IFERROR(VLOOKUP($A6,'Circumstance 5'!$B$6:$AB$15,27,FALSE),IFERROR(VLOOKUP($A6,'Circumstance 5'!$B$18:$AB$28,27,FALSE),TableBPA2[[#This Row],[Base Payment After Circumstance 4]])))</f>
        <v/>
      </c>
      <c r="K6" s="3" t="str">
        <f>IF(K$3="Not used","",IFERROR(VLOOKUP($A6,'Circumstance 6'!$B$6:$AB$15,27,FALSE),IFERROR(VLOOKUP($A6,'Circumstance 6'!$B$18:$AB$28,27,FALSE),TableBPA2[[#This Row],[Base Payment After Circumstance 5]])))</f>
        <v/>
      </c>
      <c r="L6" s="3" t="str">
        <f>IF(L$3="Not used","",IFERROR(VLOOKUP($A6,'Circumstance 7'!$B$6:$AB$15,27,FALSE),IFERROR(VLOOKUP($A6,'Circumstance 7'!$B$18:$AB$28,27,FALSE),TableBPA2[[#This Row],[Base Payment After Circumstance 6]])))</f>
        <v/>
      </c>
      <c r="M6" s="3" t="str">
        <f>IF(M$3="Not used","",IFERROR(VLOOKUP($A6,'Circumstance 8'!$B$6:$AB$15,27,FALSE),IFERROR(VLOOKUP($A6,'Circumstance 8'!$B$18:$AB$28,27,FALSE),TableBPA2[[#This Row],[Base Payment After Circumstance 7]])))</f>
        <v/>
      </c>
      <c r="N6" s="3" t="str">
        <f>IF(N$3="Not used","",IFERROR(VLOOKUP($A6,'Circumstance 9'!$B$6:$AB$15,27,FALSE),IFERROR(VLOOKUP($A6,'Circumstance 9'!$B$18:$AB$28,27,FALSE),TableBPA2[[#This Row],[Base Payment After Circumstance 8]])))</f>
        <v/>
      </c>
      <c r="O6" s="3" t="str">
        <f>IF(O$3="Not used","",IFERROR(VLOOKUP($A6,'Circumstance 10'!$B$6:$AB$15,27,FALSE),IFERROR(VLOOKUP($A6,'Circumstance 10'!$B$18:$AB$28,27,FALSE),TableBPA2[[#This Row],[Base Payment After Circumstance 9]])))</f>
        <v/>
      </c>
      <c r="P6" s="24" t="str">
        <f>IF(P$3="Not used","",IFERROR(VLOOKUP($A6,'Circumstance 11'!$B$6:$AB$15,27,FALSE),IFERROR(VLOOKUP($A6,'Circumstance 11'!$B$18:$AB$28,27,FALSE),TableBPA2[[#This Row],[Base Payment After Circumstance 10]])))</f>
        <v/>
      </c>
      <c r="Q6" s="24" t="str">
        <f>IF(Q$3="Not used","",IFERROR(VLOOKUP($A6,'Circumstance 12'!$B$6:$AB$15,27,FALSE),IFERROR(VLOOKUP($A6,'Circumstance 12'!$B$18:$AB$28,27,FALSE),TableBPA2[[#This Row],[Base Payment After Circumstance 11]])))</f>
        <v/>
      </c>
      <c r="R6" s="24" t="str">
        <f>IF(R$3="Not used","",IFERROR(VLOOKUP($A6,'Circumstance 13'!$B$6:$AB$15,27,FALSE),IFERROR(VLOOKUP($A6,'Circumstance 13'!$B$18:$AB$28,27,FALSE),TableBPA2[[#This Row],[Base Payment After Circumstance 12]])))</f>
        <v/>
      </c>
      <c r="S6" s="24" t="str">
        <f>IF(S$3="Not used","",IFERROR(VLOOKUP($A6,'Circumstance 14'!$B$6:$AB$15,27,FALSE),IFERROR(VLOOKUP($A6,'Circumstance 14'!$B$18:$AB$28,27,FALSE),TableBPA2[[#This Row],[Base Payment After Circumstance 13]])))</f>
        <v/>
      </c>
      <c r="T6" s="24" t="str">
        <f>IF(T$3="Not used","",IFERROR(VLOOKUP($A6,'Circumstance 15'!$B$6:$AB$15,27,FALSE),IFERROR(VLOOKUP($A6,'Circumstance 15'!$B$18:$AB$28,27,FALSE),TableBPA2[[#This Row],[Base Payment After Circumstance 14]])))</f>
        <v/>
      </c>
      <c r="U6" s="24" t="str">
        <f>IF(U$3="Not used","",IFERROR(VLOOKUP($A6,'Circumstance 16'!$B$6:$AB$15,27,FALSE),IFERROR(VLOOKUP($A6,'Circumstance 16'!$B$18:$AB$28,27,FALSE),TableBPA2[[#This Row],[Base Payment After Circumstance 15]])))</f>
        <v/>
      </c>
      <c r="V6" s="24" t="str">
        <f>IF(V$3="Not used","",IFERROR(VLOOKUP($A6,'Circumstance 17'!$B$6:$AB$15,27,FALSE),IFERROR(VLOOKUP($A6,'Circumstance 17'!$B$18:$AB$28,27,FALSE),TableBPA2[[#This Row],[Base Payment After Circumstance 16]])))</f>
        <v/>
      </c>
      <c r="W6" s="24" t="str">
        <f>IF(W$3="Not used","",IFERROR(VLOOKUP($A6,'Circumstance 18'!$B$6:$AB$15,27,FALSE),IFERROR(VLOOKUP($A6,'Circumstance 18'!$B$18:$AB$28,27,FALSE),TableBPA2[[#This Row],[Base Payment After Circumstance 17]])))</f>
        <v/>
      </c>
      <c r="X6" s="24" t="str">
        <f>IF(X$3="Not used","",IFERROR(VLOOKUP($A6,'Circumstance 19'!$B$6:$AB$15,27,FALSE),IFERROR(VLOOKUP($A6,'Circumstance 19'!$B$18:$AB$28,27,FALSE),TableBPA2[[#This Row],[Base Payment After Circumstance 18]])))</f>
        <v/>
      </c>
      <c r="Y6" s="24" t="str">
        <f>IF(Y$3="Not used","",IFERROR(VLOOKUP($A6,'Circumstance 20'!$B$6:$AB$15,27,FALSE),IFERROR(VLOOKUP($A6,'Circumstance 20'!$B$18:$AB$28,27,FALSE),TableBPA2[[#This Row],[Base Payment After Circumstance 19]])))</f>
        <v/>
      </c>
    </row>
    <row r="7" spans="1:25" x14ac:dyDescent="0.25">
      <c r="A7" s="11" t="str">
        <f>IF('LEA Information'!A16="","",'LEA Information'!A16)</f>
        <v/>
      </c>
      <c r="B7" s="11" t="str">
        <f>IF('LEA Information'!B16="","",'LEA Information'!B16)</f>
        <v/>
      </c>
      <c r="C7" s="68" t="str">
        <f>IF('LEA Information'!C16="","",'LEA Information'!C16)</f>
        <v/>
      </c>
      <c r="D7" s="8" t="str">
        <f>IF('LEA Information'!D16="","",'LEA Information'!D16)</f>
        <v/>
      </c>
      <c r="E7" s="32" t="str">
        <f t="shared" ref="E7:E70" si="0">IF(A7="","",(LOOKUP(2,1/(ISNUMBER($F7:$Y7)),$F7:$Y7)))</f>
        <v/>
      </c>
      <c r="F7" s="3" t="str">
        <f>IF(F$3="Not used","",IFERROR(VLOOKUP($A7,'Circumstance 1'!$B$6:$AB$15,27,FALSE),IFERROR(VLOOKUP(A7,'Circumstance 1'!$B$18:$AB$28,27,FALSE),TableBPA2[[#This Row],[Starting Base Payment]])))</f>
        <v/>
      </c>
      <c r="G7" s="3" t="str">
        <f>IF(G$3="Not used","",IFERROR(VLOOKUP($A7,'Circumstance 2'!$B$6:$AB$15,27,FALSE),IFERROR(VLOOKUP($A7,'Circumstance 2'!$B$18:$AB$28,27,FALSE),TableBPA2[[#This Row],[Base Payment After Circumstance 1]])))</f>
        <v/>
      </c>
      <c r="H7" s="3" t="str">
        <f>IF(H$3="Not used","",IFERROR(VLOOKUP($A7,'Circumstance 3'!$B$6:$AB$15,27,FALSE),IFERROR(VLOOKUP($A7,'Circumstance 3'!$B$18:$AB$28,27,FALSE),TableBPA2[[#This Row],[Base Payment After Circumstance 2]])))</f>
        <v/>
      </c>
      <c r="I7" s="3" t="str">
        <f>IF(I$3="Not used","",IFERROR(VLOOKUP($A7,'Circumstance 4'!$B$6:$AB$15,27,FALSE),IFERROR(VLOOKUP($A7,'Circumstance 4'!$B$18:$AB$28,27,FALSE),TableBPA2[[#This Row],[Base Payment After Circumstance 3]])))</f>
        <v/>
      </c>
      <c r="J7" s="3" t="str">
        <f>IF(J$3="Not used","",IFERROR(VLOOKUP($A7,'Circumstance 5'!$B$6:$AB$15,27,FALSE),IFERROR(VLOOKUP($A7,'Circumstance 5'!$B$18:$AB$28,27,FALSE),TableBPA2[[#This Row],[Base Payment After Circumstance 4]])))</f>
        <v/>
      </c>
      <c r="K7" s="3" t="str">
        <f>IF(K$3="Not used","",IFERROR(VLOOKUP($A7,'Circumstance 6'!$B$6:$AB$15,27,FALSE),IFERROR(VLOOKUP($A7,'Circumstance 6'!$B$18:$AB$28,27,FALSE),TableBPA2[[#This Row],[Base Payment After Circumstance 5]])))</f>
        <v/>
      </c>
      <c r="L7" s="3" t="str">
        <f>IF(L$3="Not used","",IFERROR(VLOOKUP($A7,'Circumstance 7'!$B$6:$AB$15,27,FALSE),IFERROR(VLOOKUP($A7,'Circumstance 7'!$B$18:$AB$28,27,FALSE),TableBPA2[[#This Row],[Base Payment After Circumstance 6]])))</f>
        <v/>
      </c>
      <c r="M7" s="3" t="str">
        <f>IF(M$3="Not used","",IFERROR(VLOOKUP($A7,'Circumstance 8'!$B$6:$AB$15,27,FALSE),IFERROR(VLOOKUP($A7,'Circumstance 8'!$B$18:$AB$28,27,FALSE),TableBPA2[[#This Row],[Base Payment After Circumstance 7]])))</f>
        <v/>
      </c>
      <c r="N7" s="3" t="str">
        <f>IF(N$3="Not used","",IFERROR(VLOOKUP($A7,'Circumstance 9'!$B$6:$AB$15,27,FALSE),IFERROR(VLOOKUP($A7,'Circumstance 9'!$B$18:$AB$28,27,FALSE),TableBPA2[[#This Row],[Base Payment After Circumstance 8]])))</f>
        <v/>
      </c>
      <c r="O7" s="3" t="str">
        <f>IF(O$3="Not used","",IFERROR(VLOOKUP($A7,'Circumstance 10'!$B$6:$AB$15,27,FALSE),IFERROR(VLOOKUP($A7,'Circumstance 10'!$B$18:$AB$28,27,FALSE),TableBPA2[[#This Row],[Base Payment After Circumstance 9]])))</f>
        <v/>
      </c>
      <c r="P7" s="24" t="str">
        <f>IF(P$3="Not used","",IFERROR(VLOOKUP($A7,'Circumstance 11'!$B$6:$AB$15,27,FALSE),IFERROR(VLOOKUP($A7,'Circumstance 11'!$B$18:$AB$28,27,FALSE),TableBPA2[[#This Row],[Base Payment After Circumstance 10]])))</f>
        <v/>
      </c>
      <c r="Q7" s="24" t="str">
        <f>IF(Q$3="Not used","",IFERROR(VLOOKUP($A7,'Circumstance 12'!$B$6:$AB$15,27,FALSE),IFERROR(VLOOKUP($A7,'Circumstance 12'!$B$18:$AB$28,27,FALSE),TableBPA2[[#This Row],[Base Payment After Circumstance 11]])))</f>
        <v/>
      </c>
      <c r="R7" s="24" t="str">
        <f>IF(R$3="Not used","",IFERROR(VLOOKUP($A7,'Circumstance 13'!$B$6:$AB$15,27,FALSE),IFERROR(VLOOKUP($A7,'Circumstance 13'!$B$18:$AB$28,27,FALSE),TableBPA2[[#This Row],[Base Payment After Circumstance 12]])))</f>
        <v/>
      </c>
      <c r="S7" s="24" t="str">
        <f>IF(S$3="Not used","",IFERROR(VLOOKUP($A7,'Circumstance 14'!$B$6:$AB$15,27,FALSE),IFERROR(VLOOKUP($A7,'Circumstance 14'!$B$18:$AB$28,27,FALSE),TableBPA2[[#This Row],[Base Payment After Circumstance 13]])))</f>
        <v/>
      </c>
      <c r="T7" s="24" t="str">
        <f>IF(T$3="Not used","",IFERROR(VLOOKUP($A7,'Circumstance 15'!$B$6:$AB$15,27,FALSE),IFERROR(VLOOKUP($A7,'Circumstance 15'!$B$18:$AB$28,27,FALSE),TableBPA2[[#This Row],[Base Payment After Circumstance 14]])))</f>
        <v/>
      </c>
      <c r="U7" s="24" t="str">
        <f>IF(U$3="Not used","",IFERROR(VLOOKUP($A7,'Circumstance 16'!$B$6:$AB$15,27,FALSE),IFERROR(VLOOKUP($A7,'Circumstance 16'!$B$18:$AB$28,27,FALSE),TableBPA2[[#This Row],[Base Payment After Circumstance 15]])))</f>
        <v/>
      </c>
      <c r="V7" s="24" t="str">
        <f>IF(V$3="Not used","",IFERROR(VLOOKUP($A7,'Circumstance 17'!$B$6:$AB$15,27,FALSE),IFERROR(VLOOKUP($A7,'Circumstance 17'!$B$18:$AB$28,27,FALSE),TableBPA2[[#This Row],[Base Payment After Circumstance 16]])))</f>
        <v/>
      </c>
      <c r="W7" s="24" t="str">
        <f>IF(W$3="Not used","",IFERROR(VLOOKUP($A7,'Circumstance 18'!$B$6:$AB$15,27,FALSE),IFERROR(VLOOKUP($A7,'Circumstance 18'!$B$18:$AB$28,27,FALSE),TableBPA2[[#This Row],[Base Payment After Circumstance 17]])))</f>
        <v/>
      </c>
      <c r="X7" s="24" t="str">
        <f>IF(X$3="Not used","",IFERROR(VLOOKUP($A7,'Circumstance 19'!$B$6:$AB$15,27,FALSE),IFERROR(VLOOKUP($A7,'Circumstance 19'!$B$18:$AB$28,27,FALSE),TableBPA2[[#This Row],[Base Payment After Circumstance 18]])))</f>
        <v/>
      </c>
      <c r="Y7" s="24" t="str">
        <f>IF(Y$3="Not used","",IFERROR(VLOOKUP($A7,'Circumstance 20'!$B$6:$AB$15,27,FALSE),IFERROR(VLOOKUP($A7,'Circumstance 20'!$B$18:$AB$28,27,FALSE),TableBPA2[[#This Row],[Base Payment After Circumstance 19]])))</f>
        <v/>
      </c>
    </row>
    <row r="8" spans="1:25" x14ac:dyDescent="0.25">
      <c r="A8" s="11" t="str">
        <f>IF('LEA Information'!A17="","",'LEA Information'!A17)</f>
        <v/>
      </c>
      <c r="B8" s="11" t="str">
        <f>IF('LEA Information'!B17="","",'LEA Information'!B17)</f>
        <v/>
      </c>
      <c r="C8" s="68" t="str">
        <f>IF('LEA Information'!C17="","",'LEA Information'!C17)</f>
        <v/>
      </c>
      <c r="D8" s="8" t="str">
        <f>IF('LEA Information'!D17="","",'LEA Information'!D17)</f>
        <v/>
      </c>
      <c r="E8" s="32" t="str">
        <f t="shared" si="0"/>
        <v/>
      </c>
      <c r="F8" s="3" t="str">
        <f>IF(F$3="Not used","",IFERROR(VLOOKUP($A8,'Circumstance 1'!$B$6:$AB$15,27,FALSE),IFERROR(VLOOKUP(A8,'Circumstance 1'!$B$18:$AB$28,27,FALSE),TableBPA2[[#This Row],[Starting Base Payment]])))</f>
        <v/>
      </c>
      <c r="G8" s="3" t="str">
        <f>IF(G$3="Not used","",IFERROR(VLOOKUP($A8,'Circumstance 2'!$B$6:$AB$15,27,FALSE),IFERROR(VLOOKUP($A8,'Circumstance 2'!$B$18:$AB$28,27,FALSE),TableBPA2[[#This Row],[Base Payment After Circumstance 1]])))</f>
        <v/>
      </c>
      <c r="H8" s="3" t="str">
        <f>IF(H$3="Not used","",IFERROR(VLOOKUP($A8,'Circumstance 3'!$B$6:$AB$15,27,FALSE),IFERROR(VLOOKUP($A8,'Circumstance 3'!$B$18:$AB$28,27,FALSE),TableBPA2[[#This Row],[Base Payment After Circumstance 2]])))</f>
        <v/>
      </c>
      <c r="I8" s="3" t="str">
        <f>IF(I$3="Not used","",IFERROR(VLOOKUP($A8,'Circumstance 4'!$B$6:$AB$15,27,FALSE),IFERROR(VLOOKUP($A8,'Circumstance 4'!$B$18:$AB$28,27,FALSE),TableBPA2[[#This Row],[Base Payment After Circumstance 3]])))</f>
        <v/>
      </c>
      <c r="J8" s="3" t="str">
        <f>IF(J$3="Not used","",IFERROR(VLOOKUP($A8,'Circumstance 5'!$B$6:$AB$15,27,FALSE),IFERROR(VLOOKUP($A8,'Circumstance 5'!$B$18:$AB$28,27,FALSE),TableBPA2[[#This Row],[Base Payment After Circumstance 4]])))</f>
        <v/>
      </c>
      <c r="K8" s="3" t="str">
        <f>IF(K$3="Not used","",IFERROR(VLOOKUP($A8,'Circumstance 6'!$B$6:$AB$15,27,FALSE),IFERROR(VLOOKUP($A8,'Circumstance 6'!$B$18:$AB$28,27,FALSE),TableBPA2[[#This Row],[Base Payment After Circumstance 5]])))</f>
        <v/>
      </c>
      <c r="L8" s="3" t="str">
        <f>IF(L$3="Not used","",IFERROR(VLOOKUP($A8,'Circumstance 7'!$B$6:$AB$15,27,FALSE),IFERROR(VLOOKUP($A8,'Circumstance 7'!$B$18:$AB$28,27,FALSE),TableBPA2[[#This Row],[Base Payment After Circumstance 6]])))</f>
        <v/>
      </c>
      <c r="M8" s="3" t="str">
        <f>IF(M$3="Not used","",IFERROR(VLOOKUP($A8,'Circumstance 8'!$B$6:$AB$15,27,FALSE),IFERROR(VLOOKUP($A8,'Circumstance 8'!$B$18:$AB$28,27,FALSE),TableBPA2[[#This Row],[Base Payment After Circumstance 7]])))</f>
        <v/>
      </c>
      <c r="N8" s="3" t="str">
        <f>IF(N$3="Not used","",IFERROR(VLOOKUP($A8,'Circumstance 9'!$B$6:$AB$15,27,FALSE),IFERROR(VLOOKUP($A8,'Circumstance 9'!$B$18:$AB$28,27,FALSE),TableBPA2[[#This Row],[Base Payment After Circumstance 8]])))</f>
        <v/>
      </c>
      <c r="O8" s="3" t="str">
        <f>IF(O$3="Not used","",IFERROR(VLOOKUP($A8,'Circumstance 10'!$B$6:$AB$15,27,FALSE),IFERROR(VLOOKUP($A8,'Circumstance 10'!$B$18:$AB$28,27,FALSE),TableBPA2[[#This Row],[Base Payment After Circumstance 9]])))</f>
        <v/>
      </c>
      <c r="P8" s="24" t="str">
        <f>IF(P$3="Not used","",IFERROR(VLOOKUP($A8,'Circumstance 11'!$B$6:$AB$15,27,FALSE),IFERROR(VLOOKUP($A8,'Circumstance 11'!$B$18:$AB$28,27,FALSE),TableBPA2[[#This Row],[Base Payment After Circumstance 10]])))</f>
        <v/>
      </c>
      <c r="Q8" s="24" t="str">
        <f>IF(Q$3="Not used","",IFERROR(VLOOKUP($A8,'Circumstance 12'!$B$6:$AB$15,27,FALSE),IFERROR(VLOOKUP($A8,'Circumstance 12'!$B$18:$AB$28,27,FALSE),TableBPA2[[#This Row],[Base Payment After Circumstance 11]])))</f>
        <v/>
      </c>
      <c r="R8" s="24" t="str">
        <f>IF(R$3="Not used","",IFERROR(VLOOKUP($A8,'Circumstance 13'!$B$6:$AB$15,27,FALSE),IFERROR(VLOOKUP($A8,'Circumstance 13'!$B$18:$AB$28,27,FALSE),TableBPA2[[#This Row],[Base Payment After Circumstance 12]])))</f>
        <v/>
      </c>
      <c r="S8" s="24" t="str">
        <f>IF(S$3="Not used","",IFERROR(VLOOKUP($A8,'Circumstance 14'!$B$6:$AB$15,27,FALSE),IFERROR(VLOOKUP($A8,'Circumstance 14'!$B$18:$AB$28,27,FALSE),TableBPA2[[#This Row],[Base Payment After Circumstance 13]])))</f>
        <v/>
      </c>
      <c r="T8" s="24" t="str">
        <f>IF(T$3="Not used","",IFERROR(VLOOKUP($A8,'Circumstance 15'!$B$6:$AB$15,27,FALSE),IFERROR(VLOOKUP($A8,'Circumstance 15'!$B$18:$AB$28,27,FALSE),TableBPA2[[#This Row],[Base Payment After Circumstance 14]])))</f>
        <v/>
      </c>
      <c r="U8" s="24" t="str">
        <f>IF(U$3="Not used","",IFERROR(VLOOKUP($A8,'Circumstance 16'!$B$6:$AB$15,27,FALSE),IFERROR(VLOOKUP($A8,'Circumstance 16'!$B$18:$AB$28,27,FALSE),TableBPA2[[#This Row],[Base Payment After Circumstance 15]])))</f>
        <v/>
      </c>
      <c r="V8" s="24" t="str">
        <f>IF(V$3="Not used","",IFERROR(VLOOKUP($A8,'Circumstance 17'!$B$6:$AB$15,27,FALSE),IFERROR(VLOOKUP($A8,'Circumstance 17'!$B$18:$AB$28,27,FALSE),TableBPA2[[#This Row],[Base Payment After Circumstance 16]])))</f>
        <v/>
      </c>
      <c r="W8" s="24" t="str">
        <f>IF(W$3="Not used","",IFERROR(VLOOKUP($A8,'Circumstance 18'!$B$6:$AB$15,27,FALSE),IFERROR(VLOOKUP($A8,'Circumstance 18'!$B$18:$AB$28,27,FALSE),TableBPA2[[#This Row],[Base Payment After Circumstance 17]])))</f>
        <v/>
      </c>
      <c r="X8" s="24" t="str">
        <f>IF(X$3="Not used","",IFERROR(VLOOKUP($A8,'Circumstance 19'!$B$6:$AB$15,27,FALSE),IFERROR(VLOOKUP($A8,'Circumstance 19'!$B$18:$AB$28,27,FALSE),TableBPA2[[#This Row],[Base Payment After Circumstance 18]])))</f>
        <v/>
      </c>
      <c r="Y8" s="24" t="str">
        <f>IF(Y$3="Not used","",IFERROR(VLOOKUP($A8,'Circumstance 20'!$B$6:$AB$15,27,FALSE),IFERROR(VLOOKUP($A8,'Circumstance 20'!$B$18:$AB$28,27,FALSE),TableBPA2[[#This Row],[Base Payment After Circumstance 19]])))</f>
        <v/>
      </c>
    </row>
    <row r="9" spans="1:25" x14ac:dyDescent="0.25">
      <c r="A9" s="11" t="str">
        <f>IF('LEA Information'!A18="","",'LEA Information'!A18)</f>
        <v/>
      </c>
      <c r="B9" s="11" t="str">
        <f>IF('LEA Information'!B18="","",'LEA Information'!B18)</f>
        <v/>
      </c>
      <c r="C9" s="68" t="str">
        <f>IF('LEA Information'!C18="","",'LEA Information'!C18)</f>
        <v/>
      </c>
      <c r="D9" s="8" t="str">
        <f>IF('LEA Information'!D18="","",'LEA Information'!D18)</f>
        <v/>
      </c>
      <c r="E9" s="32" t="str">
        <f t="shared" si="0"/>
        <v/>
      </c>
      <c r="F9" s="3" t="str">
        <f>IF(F$3="Not used","",IFERROR(VLOOKUP($A9,'Circumstance 1'!$B$6:$AB$15,27,FALSE),IFERROR(VLOOKUP(A9,'Circumstance 1'!$B$18:$AB$28,27,FALSE),TableBPA2[[#This Row],[Starting Base Payment]])))</f>
        <v/>
      </c>
      <c r="G9" s="3" t="str">
        <f>IF(G$3="Not used","",IFERROR(VLOOKUP($A9,'Circumstance 2'!$B$6:$AB$15,27,FALSE),IFERROR(VLOOKUP($A9,'Circumstance 2'!$B$18:$AB$28,27,FALSE),TableBPA2[[#This Row],[Base Payment After Circumstance 1]])))</f>
        <v/>
      </c>
      <c r="H9" s="3" t="str">
        <f>IF(H$3="Not used","",IFERROR(VLOOKUP($A9,'Circumstance 3'!$B$6:$AB$15,27,FALSE),IFERROR(VLOOKUP($A9,'Circumstance 3'!$B$18:$AB$28,27,FALSE),TableBPA2[[#This Row],[Base Payment After Circumstance 2]])))</f>
        <v/>
      </c>
      <c r="I9" s="3" t="str">
        <f>IF(I$3="Not used","",IFERROR(VLOOKUP($A9,'Circumstance 4'!$B$6:$AB$15,27,FALSE),IFERROR(VLOOKUP($A9,'Circumstance 4'!$B$18:$AB$28,27,FALSE),TableBPA2[[#This Row],[Base Payment After Circumstance 3]])))</f>
        <v/>
      </c>
      <c r="J9" s="3" t="str">
        <f>IF(J$3="Not used","",IFERROR(VLOOKUP($A9,'Circumstance 5'!$B$6:$AB$15,27,FALSE),IFERROR(VLOOKUP($A9,'Circumstance 5'!$B$18:$AB$28,27,FALSE),TableBPA2[[#This Row],[Base Payment After Circumstance 4]])))</f>
        <v/>
      </c>
      <c r="K9" s="3" t="str">
        <f>IF(K$3="Not used","",IFERROR(VLOOKUP($A9,'Circumstance 6'!$B$6:$AB$15,27,FALSE),IFERROR(VLOOKUP($A9,'Circumstance 6'!$B$18:$AB$28,27,FALSE),TableBPA2[[#This Row],[Base Payment After Circumstance 5]])))</f>
        <v/>
      </c>
      <c r="L9" s="3" t="str">
        <f>IF(L$3="Not used","",IFERROR(VLOOKUP($A9,'Circumstance 7'!$B$6:$AB$15,27,FALSE),IFERROR(VLOOKUP($A9,'Circumstance 7'!$B$18:$AB$28,27,FALSE),TableBPA2[[#This Row],[Base Payment After Circumstance 6]])))</f>
        <v/>
      </c>
      <c r="M9" s="3" t="str">
        <f>IF(M$3="Not used","",IFERROR(VLOOKUP($A9,'Circumstance 8'!$B$6:$AB$15,27,FALSE),IFERROR(VLOOKUP($A9,'Circumstance 8'!$B$18:$AB$28,27,FALSE),TableBPA2[[#This Row],[Base Payment After Circumstance 7]])))</f>
        <v/>
      </c>
      <c r="N9" s="3" t="str">
        <f>IF(N$3="Not used","",IFERROR(VLOOKUP($A9,'Circumstance 9'!$B$6:$AB$15,27,FALSE),IFERROR(VLOOKUP($A9,'Circumstance 9'!$B$18:$AB$28,27,FALSE),TableBPA2[[#This Row],[Base Payment After Circumstance 8]])))</f>
        <v/>
      </c>
      <c r="O9" s="3" t="str">
        <f>IF(O$3="Not used","",IFERROR(VLOOKUP($A9,'Circumstance 10'!$B$6:$AB$15,27,FALSE),IFERROR(VLOOKUP($A9,'Circumstance 10'!$B$18:$AB$28,27,FALSE),TableBPA2[[#This Row],[Base Payment After Circumstance 9]])))</f>
        <v/>
      </c>
      <c r="P9" s="24" t="str">
        <f>IF(P$3="Not used","",IFERROR(VLOOKUP($A9,'Circumstance 11'!$B$6:$AB$15,27,FALSE),IFERROR(VLOOKUP($A9,'Circumstance 11'!$B$18:$AB$28,27,FALSE),TableBPA2[[#This Row],[Base Payment After Circumstance 10]])))</f>
        <v/>
      </c>
      <c r="Q9" s="24" t="str">
        <f>IF(Q$3="Not used","",IFERROR(VLOOKUP($A9,'Circumstance 12'!$B$6:$AB$15,27,FALSE),IFERROR(VLOOKUP($A9,'Circumstance 12'!$B$18:$AB$28,27,FALSE),TableBPA2[[#This Row],[Base Payment After Circumstance 11]])))</f>
        <v/>
      </c>
      <c r="R9" s="24" t="str">
        <f>IF(R$3="Not used","",IFERROR(VLOOKUP($A9,'Circumstance 13'!$B$6:$AB$15,27,FALSE),IFERROR(VLOOKUP($A9,'Circumstance 13'!$B$18:$AB$28,27,FALSE),TableBPA2[[#This Row],[Base Payment After Circumstance 12]])))</f>
        <v/>
      </c>
      <c r="S9" s="24" t="str">
        <f>IF(S$3="Not used","",IFERROR(VLOOKUP($A9,'Circumstance 14'!$B$6:$AB$15,27,FALSE),IFERROR(VLOOKUP($A9,'Circumstance 14'!$B$18:$AB$28,27,FALSE),TableBPA2[[#This Row],[Base Payment After Circumstance 13]])))</f>
        <v/>
      </c>
      <c r="T9" s="24" t="str">
        <f>IF(T$3="Not used","",IFERROR(VLOOKUP($A9,'Circumstance 15'!$B$6:$AB$15,27,FALSE),IFERROR(VLOOKUP($A9,'Circumstance 15'!$B$18:$AB$28,27,FALSE),TableBPA2[[#This Row],[Base Payment After Circumstance 14]])))</f>
        <v/>
      </c>
      <c r="U9" s="24" t="str">
        <f>IF(U$3="Not used","",IFERROR(VLOOKUP($A9,'Circumstance 16'!$B$6:$AB$15,27,FALSE),IFERROR(VLOOKUP($A9,'Circumstance 16'!$B$18:$AB$28,27,FALSE),TableBPA2[[#This Row],[Base Payment After Circumstance 15]])))</f>
        <v/>
      </c>
      <c r="V9" s="24" t="str">
        <f>IF(V$3="Not used","",IFERROR(VLOOKUP($A9,'Circumstance 17'!$B$6:$AB$15,27,FALSE),IFERROR(VLOOKUP($A9,'Circumstance 17'!$B$18:$AB$28,27,FALSE),TableBPA2[[#This Row],[Base Payment After Circumstance 16]])))</f>
        <v/>
      </c>
      <c r="W9" s="24" t="str">
        <f>IF(W$3="Not used","",IFERROR(VLOOKUP($A9,'Circumstance 18'!$B$6:$AB$15,27,FALSE),IFERROR(VLOOKUP($A9,'Circumstance 18'!$B$18:$AB$28,27,FALSE),TableBPA2[[#This Row],[Base Payment After Circumstance 17]])))</f>
        <v/>
      </c>
      <c r="X9" s="24" t="str">
        <f>IF(X$3="Not used","",IFERROR(VLOOKUP($A9,'Circumstance 19'!$B$6:$AB$15,27,FALSE),IFERROR(VLOOKUP($A9,'Circumstance 19'!$B$18:$AB$28,27,FALSE),TableBPA2[[#This Row],[Base Payment After Circumstance 18]])))</f>
        <v/>
      </c>
      <c r="Y9" s="24" t="str">
        <f>IF(Y$3="Not used","",IFERROR(VLOOKUP($A9,'Circumstance 20'!$B$6:$AB$15,27,FALSE),IFERROR(VLOOKUP($A9,'Circumstance 20'!$B$18:$AB$28,27,FALSE),TableBPA2[[#This Row],[Base Payment After Circumstance 19]])))</f>
        <v/>
      </c>
    </row>
    <row r="10" spans="1:25" x14ac:dyDescent="0.25">
      <c r="A10" s="11" t="str">
        <f>IF('LEA Information'!A19="","",'LEA Information'!A19)</f>
        <v/>
      </c>
      <c r="B10" s="11" t="str">
        <f>IF('LEA Information'!B19="","",'LEA Information'!B19)</f>
        <v/>
      </c>
      <c r="C10" s="68" t="str">
        <f>IF('LEA Information'!C19="","",'LEA Information'!C19)</f>
        <v/>
      </c>
      <c r="D10" s="8" t="str">
        <f>IF('LEA Information'!D19="","",'LEA Information'!D19)</f>
        <v/>
      </c>
      <c r="E10" s="32" t="str">
        <f t="shared" si="0"/>
        <v/>
      </c>
      <c r="F10" s="3" t="str">
        <f>IF(F$3="Not used","",IFERROR(VLOOKUP($A10,'Circumstance 1'!$B$6:$AB$15,27,FALSE),IFERROR(VLOOKUP(A10,'Circumstance 1'!$B$18:$AB$28,27,FALSE),TableBPA2[[#This Row],[Starting Base Payment]])))</f>
        <v/>
      </c>
      <c r="G10" s="3" t="str">
        <f>IF(G$3="Not used","",IFERROR(VLOOKUP($A10,'Circumstance 2'!$B$6:$AB$15,27,FALSE),IFERROR(VLOOKUP($A10,'Circumstance 2'!$B$18:$AB$28,27,FALSE),TableBPA2[[#This Row],[Base Payment After Circumstance 1]])))</f>
        <v/>
      </c>
      <c r="H10" s="3" t="str">
        <f>IF(H$3="Not used","",IFERROR(VLOOKUP($A10,'Circumstance 3'!$B$6:$AB$15,27,FALSE),IFERROR(VLOOKUP($A10,'Circumstance 3'!$B$18:$AB$28,27,FALSE),TableBPA2[[#This Row],[Base Payment After Circumstance 2]])))</f>
        <v/>
      </c>
      <c r="I10" s="3" t="str">
        <f>IF(I$3="Not used","",IFERROR(VLOOKUP($A10,'Circumstance 4'!$B$6:$AB$15,27,FALSE),IFERROR(VLOOKUP($A10,'Circumstance 4'!$B$18:$AB$28,27,FALSE),TableBPA2[[#This Row],[Base Payment After Circumstance 3]])))</f>
        <v/>
      </c>
      <c r="J10" s="3" t="str">
        <f>IF(J$3="Not used","",IFERROR(VLOOKUP($A10,'Circumstance 5'!$B$6:$AB$15,27,FALSE),IFERROR(VLOOKUP($A10,'Circumstance 5'!$B$18:$AB$28,27,FALSE),TableBPA2[[#This Row],[Base Payment After Circumstance 4]])))</f>
        <v/>
      </c>
      <c r="K10" s="3" t="str">
        <f>IF(K$3="Not used","",IFERROR(VLOOKUP($A10,'Circumstance 6'!$B$6:$AB$15,27,FALSE),IFERROR(VLOOKUP($A10,'Circumstance 6'!$B$18:$AB$28,27,FALSE),TableBPA2[[#This Row],[Base Payment After Circumstance 5]])))</f>
        <v/>
      </c>
      <c r="L10" s="3" t="str">
        <f>IF(L$3="Not used","",IFERROR(VLOOKUP($A10,'Circumstance 7'!$B$6:$AB$15,27,FALSE),IFERROR(VLOOKUP($A10,'Circumstance 7'!$B$18:$AB$28,27,FALSE),TableBPA2[[#This Row],[Base Payment After Circumstance 6]])))</f>
        <v/>
      </c>
      <c r="M10" s="3" t="str">
        <f>IF(M$3="Not used","",IFERROR(VLOOKUP($A10,'Circumstance 8'!$B$6:$AB$15,27,FALSE),IFERROR(VLOOKUP($A10,'Circumstance 8'!$B$18:$AB$28,27,FALSE),TableBPA2[[#This Row],[Base Payment After Circumstance 7]])))</f>
        <v/>
      </c>
      <c r="N10" s="3" t="str">
        <f>IF(N$3="Not used","",IFERROR(VLOOKUP($A10,'Circumstance 9'!$B$6:$AB$15,27,FALSE),IFERROR(VLOOKUP($A10,'Circumstance 9'!$B$18:$AB$28,27,FALSE),TableBPA2[[#This Row],[Base Payment After Circumstance 8]])))</f>
        <v/>
      </c>
      <c r="O10" s="3" t="str">
        <f>IF(O$3="Not used","",IFERROR(VLOOKUP($A10,'Circumstance 10'!$B$6:$AB$15,27,FALSE),IFERROR(VLOOKUP($A10,'Circumstance 10'!$B$18:$AB$28,27,FALSE),TableBPA2[[#This Row],[Base Payment After Circumstance 9]])))</f>
        <v/>
      </c>
      <c r="P10" s="24" t="str">
        <f>IF(P$3="Not used","",IFERROR(VLOOKUP($A10,'Circumstance 11'!$B$6:$AB$15,27,FALSE),IFERROR(VLOOKUP($A10,'Circumstance 11'!$B$18:$AB$28,27,FALSE),TableBPA2[[#This Row],[Base Payment After Circumstance 10]])))</f>
        <v/>
      </c>
      <c r="Q10" s="24" t="str">
        <f>IF(Q$3="Not used","",IFERROR(VLOOKUP($A10,'Circumstance 12'!$B$6:$AB$15,27,FALSE),IFERROR(VLOOKUP($A10,'Circumstance 12'!$B$18:$AB$28,27,FALSE),TableBPA2[[#This Row],[Base Payment After Circumstance 11]])))</f>
        <v/>
      </c>
      <c r="R10" s="24" t="str">
        <f>IF(R$3="Not used","",IFERROR(VLOOKUP($A10,'Circumstance 13'!$B$6:$AB$15,27,FALSE),IFERROR(VLOOKUP($A10,'Circumstance 13'!$B$18:$AB$28,27,FALSE),TableBPA2[[#This Row],[Base Payment After Circumstance 12]])))</f>
        <v/>
      </c>
      <c r="S10" s="24" t="str">
        <f>IF(S$3="Not used","",IFERROR(VLOOKUP($A10,'Circumstance 14'!$B$6:$AB$15,27,FALSE),IFERROR(VLOOKUP($A10,'Circumstance 14'!$B$18:$AB$28,27,FALSE),TableBPA2[[#This Row],[Base Payment After Circumstance 13]])))</f>
        <v/>
      </c>
      <c r="T10" s="24" t="str">
        <f>IF(T$3="Not used","",IFERROR(VLOOKUP($A10,'Circumstance 15'!$B$6:$AB$15,27,FALSE),IFERROR(VLOOKUP($A10,'Circumstance 15'!$B$18:$AB$28,27,FALSE),TableBPA2[[#This Row],[Base Payment After Circumstance 14]])))</f>
        <v/>
      </c>
      <c r="U10" s="24" t="str">
        <f>IF(U$3="Not used","",IFERROR(VLOOKUP($A10,'Circumstance 16'!$B$6:$AB$15,27,FALSE),IFERROR(VLOOKUP($A10,'Circumstance 16'!$B$18:$AB$28,27,FALSE),TableBPA2[[#This Row],[Base Payment After Circumstance 15]])))</f>
        <v/>
      </c>
      <c r="V10" s="24" t="str">
        <f>IF(V$3="Not used","",IFERROR(VLOOKUP($A10,'Circumstance 17'!$B$6:$AB$15,27,FALSE),IFERROR(VLOOKUP($A10,'Circumstance 17'!$B$18:$AB$28,27,FALSE),TableBPA2[[#This Row],[Base Payment After Circumstance 16]])))</f>
        <v/>
      </c>
      <c r="W10" s="24" t="str">
        <f>IF(W$3="Not used","",IFERROR(VLOOKUP($A10,'Circumstance 18'!$B$6:$AB$15,27,FALSE),IFERROR(VLOOKUP($A10,'Circumstance 18'!$B$18:$AB$28,27,FALSE),TableBPA2[[#This Row],[Base Payment After Circumstance 17]])))</f>
        <v/>
      </c>
      <c r="X10" s="24" t="str">
        <f>IF(X$3="Not used","",IFERROR(VLOOKUP($A10,'Circumstance 19'!$B$6:$AB$15,27,FALSE),IFERROR(VLOOKUP($A10,'Circumstance 19'!$B$18:$AB$28,27,FALSE),TableBPA2[[#This Row],[Base Payment After Circumstance 18]])))</f>
        <v/>
      </c>
      <c r="Y10" s="24" t="str">
        <f>IF(Y$3="Not used","",IFERROR(VLOOKUP($A10,'Circumstance 20'!$B$6:$AB$15,27,FALSE),IFERROR(VLOOKUP($A10,'Circumstance 20'!$B$18:$AB$28,27,FALSE),TableBPA2[[#This Row],[Base Payment After Circumstance 19]])))</f>
        <v/>
      </c>
    </row>
    <row r="11" spans="1:25" x14ac:dyDescent="0.25">
      <c r="A11" s="11" t="str">
        <f>IF('LEA Information'!A20="","",'LEA Information'!A20)</f>
        <v/>
      </c>
      <c r="B11" s="11" t="str">
        <f>IF('LEA Information'!B20="","",'LEA Information'!B20)</f>
        <v/>
      </c>
      <c r="C11" s="68" t="str">
        <f>IF('LEA Information'!C20="","",'LEA Information'!C20)</f>
        <v/>
      </c>
      <c r="D11" s="8" t="str">
        <f>IF('LEA Information'!D20="","",'LEA Information'!D20)</f>
        <v/>
      </c>
      <c r="E11" s="32" t="str">
        <f t="shared" si="0"/>
        <v/>
      </c>
      <c r="F11" s="3" t="str">
        <f>IF(F$3="Not used","",IFERROR(VLOOKUP($A11,'Circumstance 1'!$B$6:$AB$15,27,FALSE),IFERROR(VLOOKUP(A11,'Circumstance 1'!$B$18:$AB$28,27,FALSE),TableBPA2[[#This Row],[Starting Base Payment]])))</f>
        <v/>
      </c>
      <c r="G11" s="3" t="str">
        <f>IF(G$3="Not used","",IFERROR(VLOOKUP($A11,'Circumstance 2'!$B$6:$AB$15,27,FALSE),IFERROR(VLOOKUP($A11,'Circumstance 2'!$B$18:$AB$28,27,FALSE),TableBPA2[[#This Row],[Base Payment After Circumstance 1]])))</f>
        <v/>
      </c>
      <c r="H11" s="3" t="str">
        <f>IF(H$3="Not used","",IFERROR(VLOOKUP($A11,'Circumstance 3'!$B$6:$AB$15,27,FALSE),IFERROR(VLOOKUP($A11,'Circumstance 3'!$B$18:$AB$28,27,FALSE),TableBPA2[[#This Row],[Base Payment After Circumstance 2]])))</f>
        <v/>
      </c>
      <c r="I11" s="3" t="str">
        <f>IF(I$3="Not used","",IFERROR(VLOOKUP($A11,'Circumstance 4'!$B$6:$AB$15,27,FALSE),IFERROR(VLOOKUP($A11,'Circumstance 4'!$B$18:$AB$28,27,FALSE),TableBPA2[[#This Row],[Base Payment After Circumstance 3]])))</f>
        <v/>
      </c>
      <c r="J11" s="3" t="str">
        <f>IF(J$3="Not used","",IFERROR(VLOOKUP($A11,'Circumstance 5'!$B$6:$AB$15,27,FALSE),IFERROR(VLOOKUP($A11,'Circumstance 5'!$B$18:$AB$28,27,FALSE),TableBPA2[[#This Row],[Base Payment After Circumstance 4]])))</f>
        <v/>
      </c>
      <c r="K11" s="3" t="str">
        <f>IF(K$3="Not used","",IFERROR(VLOOKUP($A11,'Circumstance 6'!$B$6:$AB$15,27,FALSE),IFERROR(VLOOKUP($A11,'Circumstance 6'!$B$18:$AB$28,27,FALSE),TableBPA2[[#This Row],[Base Payment After Circumstance 5]])))</f>
        <v/>
      </c>
      <c r="L11" s="3" t="str">
        <f>IF(L$3="Not used","",IFERROR(VLOOKUP($A11,'Circumstance 7'!$B$6:$AB$15,27,FALSE),IFERROR(VLOOKUP($A11,'Circumstance 7'!$B$18:$AB$28,27,FALSE),TableBPA2[[#This Row],[Base Payment After Circumstance 6]])))</f>
        <v/>
      </c>
      <c r="M11" s="3" t="str">
        <f>IF(M$3="Not used","",IFERROR(VLOOKUP($A11,'Circumstance 8'!$B$6:$AB$15,27,FALSE),IFERROR(VLOOKUP($A11,'Circumstance 8'!$B$18:$AB$28,27,FALSE),TableBPA2[[#This Row],[Base Payment After Circumstance 7]])))</f>
        <v/>
      </c>
      <c r="N11" s="3" t="str">
        <f>IF(N$3="Not used","",IFERROR(VLOOKUP($A11,'Circumstance 9'!$B$6:$AB$15,27,FALSE),IFERROR(VLOOKUP($A11,'Circumstance 9'!$B$18:$AB$28,27,FALSE),TableBPA2[[#This Row],[Base Payment After Circumstance 8]])))</f>
        <v/>
      </c>
      <c r="O11" s="3" t="str">
        <f>IF(O$3="Not used","",IFERROR(VLOOKUP($A11,'Circumstance 10'!$B$6:$AB$15,27,FALSE),IFERROR(VLOOKUP($A11,'Circumstance 10'!$B$18:$AB$28,27,FALSE),TableBPA2[[#This Row],[Base Payment After Circumstance 9]])))</f>
        <v/>
      </c>
      <c r="P11" s="24" t="str">
        <f>IF(P$3="Not used","",IFERROR(VLOOKUP($A11,'Circumstance 11'!$B$6:$AB$15,27,FALSE),IFERROR(VLOOKUP($A11,'Circumstance 11'!$B$18:$AB$28,27,FALSE),TableBPA2[[#This Row],[Base Payment After Circumstance 10]])))</f>
        <v/>
      </c>
      <c r="Q11" s="24" t="str">
        <f>IF(Q$3="Not used","",IFERROR(VLOOKUP($A11,'Circumstance 12'!$B$6:$AB$15,27,FALSE),IFERROR(VLOOKUP($A11,'Circumstance 12'!$B$18:$AB$28,27,FALSE),TableBPA2[[#This Row],[Base Payment After Circumstance 11]])))</f>
        <v/>
      </c>
      <c r="R11" s="24" t="str">
        <f>IF(R$3="Not used","",IFERROR(VLOOKUP($A11,'Circumstance 13'!$B$6:$AB$15,27,FALSE),IFERROR(VLOOKUP($A11,'Circumstance 13'!$B$18:$AB$28,27,FALSE),TableBPA2[[#This Row],[Base Payment After Circumstance 12]])))</f>
        <v/>
      </c>
      <c r="S11" s="24" t="str">
        <f>IF(S$3="Not used","",IFERROR(VLOOKUP($A11,'Circumstance 14'!$B$6:$AB$15,27,FALSE),IFERROR(VLOOKUP($A11,'Circumstance 14'!$B$18:$AB$28,27,FALSE),TableBPA2[[#This Row],[Base Payment After Circumstance 13]])))</f>
        <v/>
      </c>
      <c r="T11" s="24" t="str">
        <f>IF(T$3="Not used","",IFERROR(VLOOKUP($A11,'Circumstance 15'!$B$6:$AB$15,27,FALSE),IFERROR(VLOOKUP($A11,'Circumstance 15'!$B$18:$AB$28,27,FALSE),TableBPA2[[#This Row],[Base Payment After Circumstance 14]])))</f>
        <v/>
      </c>
      <c r="U11" s="24" t="str">
        <f>IF(U$3="Not used","",IFERROR(VLOOKUP($A11,'Circumstance 16'!$B$6:$AB$15,27,FALSE),IFERROR(VLOOKUP($A11,'Circumstance 16'!$B$18:$AB$28,27,FALSE),TableBPA2[[#This Row],[Base Payment After Circumstance 15]])))</f>
        <v/>
      </c>
      <c r="V11" s="24" t="str">
        <f>IF(V$3="Not used","",IFERROR(VLOOKUP($A11,'Circumstance 17'!$B$6:$AB$15,27,FALSE),IFERROR(VLOOKUP($A11,'Circumstance 17'!$B$18:$AB$28,27,FALSE),TableBPA2[[#This Row],[Base Payment After Circumstance 16]])))</f>
        <v/>
      </c>
      <c r="W11" s="24" t="str">
        <f>IF(W$3="Not used","",IFERROR(VLOOKUP($A11,'Circumstance 18'!$B$6:$AB$15,27,FALSE),IFERROR(VLOOKUP($A11,'Circumstance 18'!$B$18:$AB$28,27,FALSE),TableBPA2[[#This Row],[Base Payment After Circumstance 17]])))</f>
        <v/>
      </c>
      <c r="X11" s="24" t="str">
        <f>IF(X$3="Not used","",IFERROR(VLOOKUP($A11,'Circumstance 19'!$B$6:$AB$15,27,FALSE),IFERROR(VLOOKUP($A11,'Circumstance 19'!$B$18:$AB$28,27,FALSE),TableBPA2[[#This Row],[Base Payment After Circumstance 18]])))</f>
        <v/>
      </c>
      <c r="Y11" s="24" t="str">
        <f>IF(Y$3="Not used","",IFERROR(VLOOKUP($A11,'Circumstance 20'!$B$6:$AB$15,27,FALSE),IFERROR(VLOOKUP($A11,'Circumstance 20'!$B$18:$AB$28,27,FALSE),TableBPA2[[#This Row],[Base Payment After Circumstance 19]])))</f>
        <v/>
      </c>
    </row>
    <row r="12" spans="1:25" x14ac:dyDescent="0.25">
      <c r="A12" s="11" t="str">
        <f>IF('LEA Information'!A21="","",'LEA Information'!A21)</f>
        <v/>
      </c>
      <c r="B12" s="11" t="str">
        <f>IF('LEA Information'!B21="","",'LEA Information'!B21)</f>
        <v/>
      </c>
      <c r="C12" s="68" t="str">
        <f>IF('LEA Information'!C21="","",'LEA Information'!C21)</f>
        <v/>
      </c>
      <c r="D12" s="8" t="str">
        <f>IF('LEA Information'!D21="","",'LEA Information'!D21)</f>
        <v/>
      </c>
      <c r="E12" s="32" t="str">
        <f t="shared" si="0"/>
        <v/>
      </c>
      <c r="F12" s="3" t="str">
        <f>IF(F$3="Not used","",IFERROR(VLOOKUP($A12,'Circumstance 1'!$B$6:$AB$15,27,FALSE),IFERROR(VLOOKUP(A12,'Circumstance 1'!$B$18:$AB$28,27,FALSE),TableBPA2[[#This Row],[Starting Base Payment]])))</f>
        <v/>
      </c>
      <c r="G12" s="3" t="str">
        <f>IF(G$3="Not used","",IFERROR(VLOOKUP($A12,'Circumstance 2'!$B$6:$AB$15,27,FALSE),IFERROR(VLOOKUP($A12,'Circumstance 2'!$B$18:$AB$28,27,FALSE),TableBPA2[[#This Row],[Base Payment After Circumstance 1]])))</f>
        <v/>
      </c>
      <c r="H12" s="3" t="str">
        <f>IF(H$3="Not used","",IFERROR(VLOOKUP($A12,'Circumstance 3'!$B$6:$AB$15,27,FALSE),IFERROR(VLOOKUP($A12,'Circumstance 3'!$B$18:$AB$28,27,FALSE),TableBPA2[[#This Row],[Base Payment After Circumstance 2]])))</f>
        <v/>
      </c>
      <c r="I12" s="3" t="str">
        <f>IF(I$3="Not used","",IFERROR(VLOOKUP($A12,'Circumstance 4'!$B$6:$AB$15,27,FALSE),IFERROR(VLOOKUP($A12,'Circumstance 4'!$B$18:$AB$28,27,FALSE),TableBPA2[[#This Row],[Base Payment After Circumstance 3]])))</f>
        <v/>
      </c>
      <c r="J12" s="3" t="str">
        <f>IF(J$3="Not used","",IFERROR(VLOOKUP($A12,'Circumstance 5'!$B$6:$AB$15,27,FALSE),IFERROR(VLOOKUP($A12,'Circumstance 5'!$B$18:$AB$28,27,FALSE),TableBPA2[[#This Row],[Base Payment After Circumstance 4]])))</f>
        <v/>
      </c>
      <c r="K12" s="3" t="str">
        <f>IF(K$3="Not used","",IFERROR(VLOOKUP($A12,'Circumstance 6'!$B$6:$AB$15,27,FALSE),IFERROR(VLOOKUP($A12,'Circumstance 6'!$B$18:$AB$28,27,FALSE),TableBPA2[[#This Row],[Base Payment After Circumstance 5]])))</f>
        <v/>
      </c>
      <c r="L12" s="3" t="str">
        <f>IF(L$3="Not used","",IFERROR(VLOOKUP($A12,'Circumstance 7'!$B$6:$AB$15,27,FALSE),IFERROR(VLOOKUP($A12,'Circumstance 7'!$B$18:$AB$28,27,FALSE),TableBPA2[[#This Row],[Base Payment After Circumstance 6]])))</f>
        <v/>
      </c>
      <c r="M12" s="3" t="str">
        <f>IF(M$3="Not used","",IFERROR(VLOOKUP($A12,'Circumstance 8'!$B$6:$AB$15,27,FALSE),IFERROR(VLOOKUP($A12,'Circumstance 8'!$B$18:$AB$28,27,FALSE),TableBPA2[[#This Row],[Base Payment After Circumstance 7]])))</f>
        <v/>
      </c>
      <c r="N12" s="3" t="str">
        <f>IF(N$3="Not used","",IFERROR(VLOOKUP($A12,'Circumstance 9'!$B$6:$AB$15,27,FALSE),IFERROR(VLOOKUP($A12,'Circumstance 9'!$B$18:$AB$28,27,FALSE),TableBPA2[[#This Row],[Base Payment After Circumstance 8]])))</f>
        <v/>
      </c>
      <c r="O12" s="3" t="str">
        <f>IF(O$3="Not used","",IFERROR(VLOOKUP($A12,'Circumstance 10'!$B$6:$AB$15,27,FALSE),IFERROR(VLOOKUP($A12,'Circumstance 10'!$B$18:$AB$28,27,FALSE),TableBPA2[[#This Row],[Base Payment After Circumstance 9]])))</f>
        <v/>
      </c>
      <c r="P12" s="24" t="str">
        <f>IF(P$3="Not used","",IFERROR(VLOOKUP($A12,'Circumstance 11'!$B$6:$AB$15,27,FALSE),IFERROR(VLOOKUP($A12,'Circumstance 11'!$B$18:$AB$28,27,FALSE),TableBPA2[[#This Row],[Base Payment After Circumstance 10]])))</f>
        <v/>
      </c>
      <c r="Q12" s="24" t="str">
        <f>IF(Q$3="Not used","",IFERROR(VLOOKUP($A12,'Circumstance 12'!$B$6:$AB$15,27,FALSE),IFERROR(VLOOKUP($A12,'Circumstance 12'!$B$18:$AB$28,27,FALSE),TableBPA2[[#This Row],[Base Payment After Circumstance 11]])))</f>
        <v/>
      </c>
      <c r="R12" s="24" t="str">
        <f>IF(R$3="Not used","",IFERROR(VLOOKUP($A12,'Circumstance 13'!$B$6:$AB$15,27,FALSE),IFERROR(VLOOKUP($A12,'Circumstance 13'!$B$18:$AB$28,27,FALSE),TableBPA2[[#This Row],[Base Payment After Circumstance 12]])))</f>
        <v/>
      </c>
      <c r="S12" s="24" t="str">
        <f>IF(S$3="Not used","",IFERROR(VLOOKUP($A12,'Circumstance 14'!$B$6:$AB$15,27,FALSE),IFERROR(VLOOKUP($A12,'Circumstance 14'!$B$18:$AB$28,27,FALSE),TableBPA2[[#This Row],[Base Payment After Circumstance 13]])))</f>
        <v/>
      </c>
      <c r="T12" s="24" t="str">
        <f>IF(T$3="Not used","",IFERROR(VLOOKUP($A12,'Circumstance 15'!$B$6:$AB$15,27,FALSE),IFERROR(VLOOKUP($A12,'Circumstance 15'!$B$18:$AB$28,27,FALSE),TableBPA2[[#This Row],[Base Payment After Circumstance 14]])))</f>
        <v/>
      </c>
      <c r="U12" s="24" t="str">
        <f>IF(U$3="Not used","",IFERROR(VLOOKUP($A12,'Circumstance 16'!$B$6:$AB$15,27,FALSE),IFERROR(VLOOKUP($A12,'Circumstance 16'!$B$18:$AB$28,27,FALSE),TableBPA2[[#This Row],[Base Payment After Circumstance 15]])))</f>
        <v/>
      </c>
      <c r="V12" s="24" t="str">
        <f>IF(V$3="Not used","",IFERROR(VLOOKUP($A12,'Circumstance 17'!$B$6:$AB$15,27,FALSE),IFERROR(VLOOKUP($A12,'Circumstance 17'!$B$18:$AB$28,27,FALSE),TableBPA2[[#This Row],[Base Payment After Circumstance 16]])))</f>
        <v/>
      </c>
      <c r="W12" s="24" t="str">
        <f>IF(W$3="Not used","",IFERROR(VLOOKUP($A12,'Circumstance 18'!$B$6:$AB$15,27,FALSE),IFERROR(VLOOKUP($A12,'Circumstance 18'!$B$18:$AB$28,27,FALSE),TableBPA2[[#This Row],[Base Payment After Circumstance 17]])))</f>
        <v/>
      </c>
      <c r="X12" s="24" t="str">
        <f>IF(X$3="Not used","",IFERROR(VLOOKUP($A12,'Circumstance 19'!$B$6:$AB$15,27,FALSE),IFERROR(VLOOKUP($A12,'Circumstance 19'!$B$18:$AB$28,27,FALSE),TableBPA2[[#This Row],[Base Payment After Circumstance 18]])))</f>
        <v/>
      </c>
      <c r="Y12" s="24" t="str">
        <f>IF(Y$3="Not used","",IFERROR(VLOOKUP($A12,'Circumstance 20'!$B$6:$AB$15,27,FALSE),IFERROR(VLOOKUP($A12,'Circumstance 20'!$B$18:$AB$28,27,FALSE),TableBPA2[[#This Row],[Base Payment After Circumstance 19]])))</f>
        <v/>
      </c>
    </row>
    <row r="13" spans="1:25" x14ac:dyDescent="0.25">
      <c r="A13" s="11" t="str">
        <f>IF('LEA Information'!A22="","",'LEA Information'!A22)</f>
        <v/>
      </c>
      <c r="B13" s="11" t="str">
        <f>IF('LEA Information'!B22="","",'LEA Information'!B22)</f>
        <v/>
      </c>
      <c r="C13" s="68" t="str">
        <f>IF('LEA Information'!C22="","",'LEA Information'!C22)</f>
        <v/>
      </c>
      <c r="D13" s="8" t="str">
        <f>IF('LEA Information'!D22="","",'LEA Information'!D22)</f>
        <v/>
      </c>
      <c r="E13" s="32" t="str">
        <f t="shared" si="0"/>
        <v/>
      </c>
      <c r="F13" s="3" t="str">
        <f>IF(F$3="Not used","",IFERROR(VLOOKUP($A13,'Circumstance 1'!$B$6:$AB$15,27,FALSE),IFERROR(VLOOKUP(A13,'Circumstance 1'!$B$18:$AB$28,27,FALSE),TableBPA2[[#This Row],[Starting Base Payment]])))</f>
        <v/>
      </c>
      <c r="G13" s="3" t="str">
        <f>IF(G$3="Not used","",IFERROR(VLOOKUP($A13,'Circumstance 2'!$B$6:$AB$15,27,FALSE),IFERROR(VLOOKUP($A13,'Circumstance 2'!$B$18:$AB$28,27,FALSE),TableBPA2[[#This Row],[Base Payment After Circumstance 1]])))</f>
        <v/>
      </c>
      <c r="H13" s="3" t="str">
        <f>IF(H$3="Not used","",IFERROR(VLOOKUP($A13,'Circumstance 3'!$B$6:$AB$15,27,FALSE),IFERROR(VLOOKUP($A13,'Circumstance 3'!$B$18:$AB$28,27,FALSE),TableBPA2[[#This Row],[Base Payment After Circumstance 2]])))</f>
        <v/>
      </c>
      <c r="I13" s="3" t="str">
        <f>IF(I$3="Not used","",IFERROR(VLOOKUP($A13,'Circumstance 4'!$B$6:$AB$15,27,FALSE),IFERROR(VLOOKUP($A13,'Circumstance 4'!$B$18:$AB$28,27,FALSE),TableBPA2[[#This Row],[Base Payment After Circumstance 3]])))</f>
        <v/>
      </c>
      <c r="J13" s="3" t="str">
        <f>IF(J$3="Not used","",IFERROR(VLOOKUP($A13,'Circumstance 5'!$B$6:$AB$15,27,FALSE),IFERROR(VLOOKUP($A13,'Circumstance 5'!$B$18:$AB$28,27,FALSE),TableBPA2[[#This Row],[Base Payment After Circumstance 4]])))</f>
        <v/>
      </c>
      <c r="K13" s="3" t="str">
        <f>IF(K$3="Not used","",IFERROR(VLOOKUP($A13,'Circumstance 6'!$B$6:$AB$15,27,FALSE),IFERROR(VLOOKUP($A13,'Circumstance 6'!$B$18:$AB$28,27,FALSE),TableBPA2[[#This Row],[Base Payment After Circumstance 5]])))</f>
        <v/>
      </c>
      <c r="L13" s="3" t="str">
        <f>IF(L$3="Not used","",IFERROR(VLOOKUP($A13,'Circumstance 7'!$B$6:$AB$15,27,FALSE),IFERROR(VLOOKUP($A13,'Circumstance 7'!$B$18:$AB$28,27,FALSE),TableBPA2[[#This Row],[Base Payment After Circumstance 6]])))</f>
        <v/>
      </c>
      <c r="M13" s="3" t="str">
        <f>IF(M$3="Not used","",IFERROR(VLOOKUP($A13,'Circumstance 8'!$B$6:$AB$15,27,FALSE),IFERROR(VLOOKUP($A13,'Circumstance 8'!$B$18:$AB$28,27,FALSE),TableBPA2[[#This Row],[Base Payment After Circumstance 7]])))</f>
        <v/>
      </c>
      <c r="N13" s="3" t="str">
        <f>IF(N$3="Not used","",IFERROR(VLOOKUP($A13,'Circumstance 9'!$B$6:$AB$15,27,FALSE),IFERROR(VLOOKUP($A13,'Circumstance 9'!$B$18:$AB$28,27,FALSE),TableBPA2[[#This Row],[Base Payment After Circumstance 8]])))</f>
        <v/>
      </c>
      <c r="O13" s="3" t="str">
        <f>IF(O$3="Not used","",IFERROR(VLOOKUP($A13,'Circumstance 10'!$B$6:$AB$15,27,FALSE),IFERROR(VLOOKUP($A13,'Circumstance 10'!$B$18:$AB$28,27,FALSE),TableBPA2[[#This Row],[Base Payment After Circumstance 9]])))</f>
        <v/>
      </c>
      <c r="P13" s="24" t="str">
        <f>IF(P$3="Not used","",IFERROR(VLOOKUP($A13,'Circumstance 11'!$B$6:$AB$15,27,FALSE),IFERROR(VLOOKUP($A13,'Circumstance 11'!$B$18:$AB$28,27,FALSE),TableBPA2[[#This Row],[Base Payment After Circumstance 10]])))</f>
        <v/>
      </c>
      <c r="Q13" s="24" t="str">
        <f>IF(Q$3="Not used","",IFERROR(VLOOKUP($A13,'Circumstance 12'!$B$6:$AB$15,27,FALSE),IFERROR(VLOOKUP($A13,'Circumstance 12'!$B$18:$AB$28,27,FALSE),TableBPA2[[#This Row],[Base Payment After Circumstance 11]])))</f>
        <v/>
      </c>
      <c r="R13" s="24" t="str">
        <f>IF(R$3="Not used","",IFERROR(VLOOKUP($A13,'Circumstance 13'!$B$6:$AB$15,27,FALSE),IFERROR(VLOOKUP($A13,'Circumstance 13'!$B$18:$AB$28,27,FALSE),TableBPA2[[#This Row],[Base Payment After Circumstance 12]])))</f>
        <v/>
      </c>
      <c r="S13" s="24" t="str">
        <f>IF(S$3="Not used","",IFERROR(VLOOKUP($A13,'Circumstance 14'!$B$6:$AB$15,27,FALSE),IFERROR(VLOOKUP($A13,'Circumstance 14'!$B$18:$AB$28,27,FALSE),TableBPA2[[#This Row],[Base Payment After Circumstance 13]])))</f>
        <v/>
      </c>
      <c r="T13" s="24" t="str">
        <f>IF(T$3="Not used","",IFERROR(VLOOKUP($A13,'Circumstance 15'!$B$6:$AB$15,27,FALSE),IFERROR(VLOOKUP($A13,'Circumstance 15'!$B$18:$AB$28,27,FALSE),TableBPA2[[#This Row],[Base Payment After Circumstance 14]])))</f>
        <v/>
      </c>
      <c r="U13" s="24" t="str">
        <f>IF(U$3="Not used","",IFERROR(VLOOKUP($A13,'Circumstance 16'!$B$6:$AB$15,27,FALSE),IFERROR(VLOOKUP($A13,'Circumstance 16'!$B$18:$AB$28,27,FALSE),TableBPA2[[#This Row],[Base Payment After Circumstance 15]])))</f>
        <v/>
      </c>
      <c r="V13" s="24" t="str">
        <f>IF(V$3="Not used","",IFERROR(VLOOKUP($A13,'Circumstance 17'!$B$6:$AB$15,27,FALSE),IFERROR(VLOOKUP($A13,'Circumstance 17'!$B$18:$AB$28,27,FALSE),TableBPA2[[#This Row],[Base Payment After Circumstance 16]])))</f>
        <v/>
      </c>
      <c r="W13" s="24" t="str">
        <f>IF(W$3="Not used","",IFERROR(VLOOKUP($A13,'Circumstance 18'!$B$6:$AB$15,27,FALSE),IFERROR(VLOOKUP($A13,'Circumstance 18'!$B$18:$AB$28,27,FALSE),TableBPA2[[#This Row],[Base Payment After Circumstance 17]])))</f>
        <v/>
      </c>
      <c r="X13" s="24" t="str">
        <f>IF(X$3="Not used","",IFERROR(VLOOKUP($A13,'Circumstance 19'!$B$6:$AB$15,27,FALSE),IFERROR(VLOOKUP($A13,'Circumstance 19'!$B$18:$AB$28,27,FALSE),TableBPA2[[#This Row],[Base Payment After Circumstance 18]])))</f>
        <v/>
      </c>
      <c r="Y13" s="24" t="str">
        <f>IF(Y$3="Not used","",IFERROR(VLOOKUP($A13,'Circumstance 20'!$B$6:$AB$15,27,FALSE),IFERROR(VLOOKUP($A13,'Circumstance 20'!$B$18:$AB$28,27,FALSE),TableBPA2[[#This Row],[Base Payment After Circumstance 19]])))</f>
        <v/>
      </c>
    </row>
    <row r="14" spans="1:25" x14ac:dyDescent="0.25">
      <c r="A14" s="11" t="str">
        <f>IF('LEA Information'!A23="","",'LEA Information'!A23)</f>
        <v/>
      </c>
      <c r="B14" s="11" t="str">
        <f>IF('LEA Information'!B23="","",'LEA Information'!B23)</f>
        <v/>
      </c>
      <c r="C14" s="68" t="str">
        <f>IF('LEA Information'!C23="","",'LEA Information'!C23)</f>
        <v/>
      </c>
      <c r="D14" s="8" t="str">
        <f>IF('LEA Information'!D23="","",'LEA Information'!D23)</f>
        <v/>
      </c>
      <c r="E14" s="32" t="str">
        <f t="shared" si="0"/>
        <v/>
      </c>
      <c r="F14" s="3" t="str">
        <f>IF(F$3="Not used","",IFERROR(VLOOKUP($A14,'Circumstance 1'!$B$6:$AB$15,27,FALSE),IFERROR(VLOOKUP(A14,'Circumstance 1'!$B$18:$AB$28,27,FALSE),TableBPA2[[#This Row],[Starting Base Payment]])))</f>
        <v/>
      </c>
      <c r="G14" s="3" t="str">
        <f>IF(G$3="Not used","",IFERROR(VLOOKUP($A14,'Circumstance 2'!$B$6:$AB$15,27,FALSE),IFERROR(VLOOKUP($A14,'Circumstance 2'!$B$18:$AB$28,27,FALSE),TableBPA2[[#This Row],[Base Payment After Circumstance 1]])))</f>
        <v/>
      </c>
      <c r="H14" s="3" t="str">
        <f>IF(H$3="Not used","",IFERROR(VLOOKUP($A14,'Circumstance 3'!$B$6:$AB$15,27,FALSE),IFERROR(VLOOKUP($A14,'Circumstance 3'!$B$18:$AB$28,27,FALSE),TableBPA2[[#This Row],[Base Payment After Circumstance 2]])))</f>
        <v/>
      </c>
      <c r="I14" s="3" t="str">
        <f>IF(I$3="Not used","",IFERROR(VLOOKUP($A14,'Circumstance 4'!$B$6:$AB$15,27,FALSE),IFERROR(VLOOKUP($A14,'Circumstance 4'!$B$18:$AB$28,27,FALSE),TableBPA2[[#This Row],[Base Payment After Circumstance 3]])))</f>
        <v/>
      </c>
      <c r="J14" s="3" t="str">
        <f>IF(J$3="Not used","",IFERROR(VLOOKUP($A14,'Circumstance 5'!$B$6:$AB$15,27,FALSE),IFERROR(VLOOKUP($A14,'Circumstance 5'!$B$18:$AB$28,27,FALSE),TableBPA2[[#This Row],[Base Payment After Circumstance 4]])))</f>
        <v/>
      </c>
      <c r="K14" s="3" t="str">
        <f>IF(K$3="Not used","",IFERROR(VLOOKUP($A14,'Circumstance 6'!$B$6:$AB$15,27,FALSE),IFERROR(VLOOKUP($A14,'Circumstance 6'!$B$18:$AB$28,27,FALSE),TableBPA2[[#This Row],[Base Payment After Circumstance 5]])))</f>
        <v/>
      </c>
      <c r="L14" s="3" t="str">
        <f>IF(L$3="Not used","",IFERROR(VLOOKUP($A14,'Circumstance 7'!$B$6:$AB$15,27,FALSE),IFERROR(VLOOKUP($A14,'Circumstance 7'!$B$18:$AB$28,27,FALSE),TableBPA2[[#This Row],[Base Payment After Circumstance 6]])))</f>
        <v/>
      </c>
      <c r="M14" s="3" t="str">
        <f>IF(M$3="Not used","",IFERROR(VLOOKUP($A14,'Circumstance 8'!$B$6:$AB$15,27,FALSE),IFERROR(VLOOKUP($A14,'Circumstance 8'!$B$18:$AB$28,27,FALSE),TableBPA2[[#This Row],[Base Payment After Circumstance 7]])))</f>
        <v/>
      </c>
      <c r="N14" s="3" t="str">
        <f>IF(N$3="Not used","",IFERROR(VLOOKUP($A14,'Circumstance 9'!$B$6:$AB$15,27,FALSE),IFERROR(VLOOKUP($A14,'Circumstance 9'!$B$18:$AB$28,27,FALSE),TableBPA2[[#This Row],[Base Payment After Circumstance 8]])))</f>
        <v/>
      </c>
      <c r="O14" s="3" t="str">
        <f>IF(O$3="Not used","",IFERROR(VLOOKUP($A14,'Circumstance 10'!$B$6:$AB$15,27,FALSE),IFERROR(VLOOKUP($A14,'Circumstance 10'!$B$18:$AB$28,27,FALSE),TableBPA2[[#This Row],[Base Payment After Circumstance 9]])))</f>
        <v/>
      </c>
      <c r="P14" s="24" t="str">
        <f>IF(P$3="Not used","",IFERROR(VLOOKUP($A14,'Circumstance 11'!$B$6:$AB$15,27,FALSE),IFERROR(VLOOKUP($A14,'Circumstance 11'!$B$18:$AB$28,27,FALSE),TableBPA2[[#This Row],[Base Payment After Circumstance 10]])))</f>
        <v/>
      </c>
      <c r="Q14" s="24" t="str">
        <f>IF(Q$3="Not used","",IFERROR(VLOOKUP($A14,'Circumstance 12'!$B$6:$AB$15,27,FALSE),IFERROR(VLOOKUP($A14,'Circumstance 12'!$B$18:$AB$28,27,FALSE),TableBPA2[[#This Row],[Base Payment After Circumstance 11]])))</f>
        <v/>
      </c>
      <c r="R14" s="24" t="str">
        <f>IF(R$3="Not used","",IFERROR(VLOOKUP($A14,'Circumstance 13'!$B$6:$AB$15,27,FALSE),IFERROR(VLOOKUP($A14,'Circumstance 13'!$B$18:$AB$28,27,FALSE),TableBPA2[[#This Row],[Base Payment After Circumstance 12]])))</f>
        <v/>
      </c>
      <c r="S14" s="24" t="str">
        <f>IF(S$3="Not used","",IFERROR(VLOOKUP($A14,'Circumstance 14'!$B$6:$AB$15,27,FALSE),IFERROR(VLOOKUP($A14,'Circumstance 14'!$B$18:$AB$28,27,FALSE),TableBPA2[[#This Row],[Base Payment After Circumstance 13]])))</f>
        <v/>
      </c>
      <c r="T14" s="24" t="str">
        <f>IF(T$3="Not used","",IFERROR(VLOOKUP($A14,'Circumstance 15'!$B$6:$AB$15,27,FALSE),IFERROR(VLOOKUP($A14,'Circumstance 15'!$B$18:$AB$28,27,FALSE),TableBPA2[[#This Row],[Base Payment After Circumstance 14]])))</f>
        <v/>
      </c>
      <c r="U14" s="24" t="str">
        <f>IF(U$3="Not used","",IFERROR(VLOOKUP($A14,'Circumstance 16'!$B$6:$AB$15,27,FALSE),IFERROR(VLOOKUP($A14,'Circumstance 16'!$B$18:$AB$28,27,FALSE),TableBPA2[[#This Row],[Base Payment After Circumstance 15]])))</f>
        <v/>
      </c>
      <c r="V14" s="24" t="str">
        <f>IF(V$3="Not used","",IFERROR(VLOOKUP($A14,'Circumstance 17'!$B$6:$AB$15,27,FALSE),IFERROR(VLOOKUP($A14,'Circumstance 17'!$B$18:$AB$28,27,FALSE),TableBPA2[[#This Row],[Base Payment After Circumstance 16]])))</f>
        <v/>
      </c>
      <c r="W14" s="24" t="str">
        <f>IF(W$3="Not used","",IFERROR(VLOOKUP($A14,'Circumstance 18'!$B$6:$AB$15,27,FALSE),IFERROR(VLOOKUP($A14,'Circumstance 18'!$B$18:$AB$28,27,FALSE),TableBPA2[[#This Row],[Base Payment After Circumstance 17]])))</f>
        <v/>
      </c>
      <c r="X14" s="24" t="str">
        <f>IF(X$3="Not used","",IFERROR(VLOOKUP($A14,'Circumstance 19'!$B$6:$AB$15,27,FALSE),IFERROR(VLOOKUP($A14,'Circumstance 19'!$B$18:$AB$28,27,FALSE),TableBPA2[[#This Row],[Base Payment After Circumstance 18]])))</f>
        <v/>
      </c>
      <c r="Y14" s="24" t="str">
        <f>IF(Y$3="Not used","",IFERROR(VLOOKUP($A14,'Circumstance 20'!$B$6:$AB$15,27,FALSE),IFERROR(VLOOKUP($A14,'Circumstance 20'!$B$18:$AB$28,27,FALSE),TableBPA2[[#This Row],[Base Payment After Circumstance 19]])))</f>
        <v/>
      </c>
    </row>
    <row r="15" spans="1:25" x14ac:dyDescent="0.25">
      <c r="A15" s="11" t="str">
        <f>IF('LEA Information'!A24="","",'LEA Information'!A24)</f>
        <v/>
      </c>
      <c r="B15" s="11" t="str">
        <f>IF('LEA Information'!B24="","",'LEA Information'!B24)</f>
        <v/>
      </c>
      <c r="C15" s="68" t="str">
        <f>IF('LEA Information'!C24="","",'LEA Information'!C24)</f>
        <v/>
      </c>
      <c r="D15" s="8" t="str">
        <f>IF('LEA Information'!D24="","",'LEA Information'!D24)</f>
        <v/>
      </c>
      <c r="E15" s="32" t="str">
        <f t="shared" si="0"/>
        <v/>
      </c>
      <c r="F15" s="3" t="str">
        <f>IF(F$3="Not used","",IFERROR(VLOOKUP($A15,'Circumstance 1'!$B$6:$AB$15,27,FALSE),IFERROR(VLOOKUP(A15,'Circumstance 1'!$B$18:$AB$28,27,FALSE),TableBPA2[[#This Row],[Starting Base Payment]])))</f>
        <v/>
      </c>
      <c r="G15" s="3" t="str">
        <f>IF(G$3="Not used","",IFERROR(VLOOKUP($A15,'Circumstance 2'!$B$6:$AB$15,27,FALSE),IFERROR(VLOOKUP($A15,'Circumstance 2'!$B$18:$AB$28,27,FALSE),TableBPA2[[#This Row],[Base Payment After Circumstance 1]])))</f>
        <v/>
      </c>
      <c r="H15" s="3" t="str">
        <f>IF(H$3="Not used","",IFERROR(VLOOKUP($A15,'Circumstance 3'!$B$6:$AB$15,27,FALSE),IFERROR(VLOOKUP($A15,'Circumstance 3'!$B$18:$AB$28,27,FALSE),TableBPA2[[#This Row],[Base Payment After Circumstance 2]])))</f>
        <v/>
      </c>
      <c r="I15" s="3" t="str">
        <f>IF(I$3="Not used","",IFERROR(VLOOKUP($A15,'Circumstance 4'!$B$6:$AB$15,27,FALSE),IFERROR(VLOOKUP($A15,'Circumstance 4'!$B$18:$AB$28,27,FALSE),TableBPA2[[#This Row],[Base Payment After Circumstance 3]])))</f>
        <v/>
      </c>
      <c r="J15" s="3" t="str">
        <f>IF(J$3="Not used","",IFERROR(VLOOKUP($A15,'Circumstance 5'!$B$6:$AB$15,27,FALSE),IFERROR(VLOOKUP($A15,'Circumstance 5'!$B$18:$AB$28,27,FALSE),TableBPA2[[#This Row],[Base Payment After Circumstance 4]])))</f>
        <v/>
      </c>
      <c r="K15" s="3" t="str">
        <f>IF(K$3="Not used","",IFERROR(VLOOKUP($A15,'Circumstance 6'!$B$6:$AB$15,27,FALSE),IFERROR(VLOOKUP($A15,'Circumstance 6'!$B$18:$AB$28,27,FALSE),TableBPA2[[#This Row],[Base Payment After Circumstance 5]])))</f>
        <v/>
      </c>
      <c r="L15" s="3" t="str">
        <f>IF(L$3="Not used","",IFERROR(VLOOKUP($A15,'Circumstance 7'!$B$6:$AB$15,27,FALSE),IFERROR(VLOOKUP($A15,'Circumstance 7'!$B$18:$AB$28,27,FALSE),TableBPA2[[#This Row],[Base Payment After Circumstance 6]])))</f>
        <v/>
      </c>
      <c r="M15" s="3" t="str">
        <f>IF(M$3="Not used","",IFERROR(VLOOKUP($A15,'Circumstance 8'!$B$6:$AB$15,27,FALSE),IFERROR(VLOOKUP($A15,'Circumstance 8'!$B$18:$AB$28,27,FALSE),TableBPA2[[#This Row],[Base Payment After Circumstance 7]])))</f>
        <v/>
      </c>
      <c r="N15" s="3" t="str">
        <f>IF(N$3="Not used","",IFERROR(VLOOKUP($A15,'Circumstance 9'!$B$6:$AB$15,27,FALSE),IFERROR(VLOOKUP($A15,'Circumstance 9'!$B$18:$AB$28,27,FALSE),TableBPA2[[#This Row],[Base Payment After Circumstance 8]])))</f>
        <v/>
      </c>
      <c r="O15" s="3" t="str">
        <f>IF(O$3="Not used","",IFERROR(VLOOKUP($A15,'Circumstance 10'!$B$6:$AB$15,27,FALSE),IFERROR(VLOOKUP($A15,'Circumstance 10'!$B$18:$AB$28,27,FALSE),TableBPA2[[#This Row],[Base Payment After Circumstance 9]])))</f>
        <v/>
      </c>
      <c r="P15" s="24" t="str">
        <f>IF(P$3="Not used","",IFERROR(VLOOKUP($A15,'Circumstance 11'!$B$6:$AB$15,27,FALSE),IFERROR(VLOOKUP($A15,'Circumstance 11'!$B$18:$AB$28,27,FALSE),TableBPA2[[#This Row],[Base Payment After Circumstance 10]])))</f>
        <v/>
      </c>
      <c r="Q15" s="24" t="str">
        <f>IF(Q$3="Not used","",IFERROR(VLOOKUP($A15,'Circumstance 12'!$B$6:$AB$15,27,FALSE),IFERROR(VLOOKUP($A15,'Circumstance 12'!$B$18:$AB$28,27,FALSE),TableBPA2[[#This Row],[Base Payment After Circumstance 11]])))</f>
        <v/>
      </c>
      <c r="R15" s="24" t="str">
        <f>IF(R$3="Not used","",IFERROR(VLOOKUP($A15,'Circumstance 13'!$B$6:$AB$15,27,FALSE),IFERROR(VLOOKUP($A15,'Circumstance 13'!$B$18:$AB$28,27,FALSE),TableBPA2[[#This Row],[Base Payment After Circumstance 12]])))</f>
        <v/>
      </c>
      <c r="S15" s="24" t="str">
        <f>IF(S$3="Not used","",IFERROR(VLOOKUP($A15,'Circumstance 14'!$B$6:$AB$15,27,FALSE),IFERROR(VLOOKUP($A15,'Circumstance 14'!$B$18:$AB$28,27,FALSE),TableBPA2[[#This Row],[Base Payment After Circumstance 13]])))</f>
        <v/>
      </c>
      <c r="T15" s="24" t="str">
        <f>IF(T$3="Not used","",IFERROR(VLOOKUP($A15,'Circumstance 15'!$B$6:$AB$15,27,FALSE),IFERROR(VLOOKUP($A15,'Circumstance 15'!$B$18:$AB$28,27,FALSE),TableBPA2[[#This Row],[Base Payment After Circumstance 14]])))</f>
        <v/>
      </c>
      <c r="U15" s="24" t="str">
        <f>IF(U$3="Not used","",IFERROR(VLOOKUP($A15,'Circumstance 16'!$B$6:$AB$15,27,FALSE),IFERROR(VLOOKUP($A15,'Circumstance 16'!$B$18:$AB$28,27,FALSE),TableBPA2[[#This Row],[Base Payment After Circumstance 15]])))</f>
        <v/>
      </c>
      <c r="V15" s="24" t="str">
        <f>IF(V$3="Not used","",IFERROR(VLOOKUP($A15,'Circumstance 17'!$B$6:$AB$15,27,FALSE),IFERROR(VLOOKUP($A15,'Circumstance 17'!$B$18:$AB$28,27,FALSE),TableBPA2[[#This Row],[Base Payment After Circumstance 16]])))</f>
        <v/>
      </c>
      <c r="W15" s="24" t="str">
        <f>IF(W$3="Not used","",IFERROR(VLOOKUP($A15,'Circumstance 18'!$B$6:$AB$15,27,FALSE),IFERROR(VLOOKUP($A15,'Circumstance 18'!$B$18:$AB$28,27,FALSE),TableBPA2[[#This Row],[Base Payment After Circumstance 17]])))</f>
        <v/>
      </c>
      <c r="X15" s="24" t="str">
        <f>IF(X$3="Not used","",IFERROR(VLOOKUP($A15,'Circumstance 19'!$B$6:$AB$15,27,FALSE),IFERROR(VLOOKUP($A15,'Circumstance 19'!$B$18:$AB$28,27,FALSE),TableBPA2[[#This Row],[Base Payment After Circumstance 18]])))</f>
        <v/>
      </c>
      <c r="Y15" s="24" t="str">
        <f>IF(Y$3="Not used","",IFERROR(VLOOKUP($A15,'Circumstance 20'!$B$6:$AB$15,27,FALSE),IFERROR(VLOOKUP($A15,'Circumstance 20'!$B$18:$AB$28,27,FALSE),TableBPA2[[#This Row],[Base Payment After Circumstance 19]])))</f>
        <v/>
      </c>
    </row>
    <row r="16" spans="1:25" x14ac:dyDescent="0.25">
      <c r="A16" s="11" t="str">
        <f>IF('LEA Information'!A25="","",'LEA Information'!A25)</f>
        <v/>
      </c>
      <c r="B16" s="11" t="str">
        <f>IF('LEA Information'!B25="","",'LEA Information'!B25)</f>
        <v/>
      </c>
      <c r="C16" s="68" t="str">
        <f>IF('LEA Information'!C25="","",'LEA Information'!C25)</f>
        <v/>
      </c>
      <c r="D16" s="8" t="str">
        <f>IF('LEA Information'!D25="","",'LEA Information'!D25)</f>
        <v/>
      </c>
      <c r="E16" s="32" t="str">
        <f t="shared" si="0"/>
        <v/>
      </c>
      <c r="F16" s="3" t="str">
        <f>IF(F$3="Not used","",IFERROR(VLOOKUP($A16,'Circumstance 1'!$B$6:$AB$15,27,FALSE),IFERROR(VLOOKUP(A16,'Circumstance 1'!$B$18:$AB$28,27,FALSE),TableBPA2[[#This Row],[Starting Base Payment]])))</f>
        <v/>
      </c>
      <c r="G16" s="3" t="str">
        <f>IF(G$3="Not used","",IFERROR(VLOOKUP($A16,'Circumstance 2'!$B$6:$AB$15,27,FALSE),IFERROR(VLOOKUP($A16,'Circumstance 2'!$B$18:$AB$28,27,FALSE),TableBPA2[[#This Row],[Base Payment After Circumstance 1]])))</f>
        <v/>
      </c>
      <c r="H16" s="3" t="str">
        <f>IF(H$3="Not used","",IFERROR(VLOOKUP($A16,'Circumstance 3'!$B$6:$AB$15,27,FALSE),IFERROR(VLOOKUP($A16,'Circumstance 3'!$B$18:$AB$28,27,FALSE),TableBPA2[[#This Row],[Base Payment After Circumstance 2]])))</f>
        <v/>
      </c>
      <c r="I16" s="3" t="str">
        <f>IF(I$3="Not used","",IFERROR(VLOOKUP($A16,'Circumstance 4'!$B$6:$AB$15,27,FALSE),IFERROR(VLOOKUP($A16,'Circumstance 4'!$B$18:$AB$28,27,FALSE),TableBPA2[[#This Row],[Base Payment After Circumstance 3]])))</f>
        <v/>
      </c>
      <c r="J16" s="3" t="str">
        <f>IF(J$3="Not used","",IFERROR(VLOOKUP($A16,'Circumstance 5'!$B$6:$AB$15,27,FALSE),IFERROR(VLOOKUP($A16,'Circumstance 5'!$B$18:$AB$28,27,FALSE),TableBPA2[[#This Row],[Base Payment After Circumstance 4]])))</f>
        <v/>
      </c>
      <c r="K16" s="3" t="str">
        <f>IF(K$3="Not used","",IFERROR(VLOOKUP($A16,'Circumstance 6'!$B$6:$AB$15,27,FALSE),IFERROR(VLOOKUP($A16,'Circumstance 6'!$B$18:$AB$28,27,FALSE),TableBPA2[[#This Row],[Base Payment After Circumstance 5]])))</f>
        <v/>
      </c>
      <c r="L16" s="3" t="str">
        <f>IF(L$3="Not used","",IFERROR(VLOOKUP($A16,'Circumstance 7'!$B$6:$AB$15,27,FALSE),IFERROR(VLOOKUP($A16,'Circumstance 7'!$B$18:$AB$28,27,FALSE),TableBPA2[[#This Row],[Base Payment After Circumstance 6]])))</f>
        <v/>
      </c>
      <c r="M16" s="3" t="str">
        <f>IF(M$3="Not used","",IFERROR(VLOOKUP($A16,'Circumstance 8'!$B$6:$AB$15,27,FALSE),IFERROR(VLOOKUP($A16,'Circumstance 8'!$B$18:$AB$28,27,FALSE),TableBPA2[[#This Row],[Base Payment After Circumstance 7]])))</f>
        <v/>
      </c>
      <c r="N16" s="3" t="str">
        <f>IF(N$3="Not used","",IFERROR(VLOOKUP($A16,'Circumstance 9'!$B$6:$AB$15,27,FALSE),IFERROR(VLOOKUP($A16,'Circumstance 9'!$B$18:$AB$28,27,FALSE),TableBPA2[[#This Row],[Base Payment After Circumstance 8]])))</f>
        <v/>
      </c>
      <c r="O16" s="3" t="str">
        <f>IF(O$3="Not used","",IFERROR(VLOOKUP($A16,'Circumstance 10'!$B$6:$AB$15,27,FALSE),IFERROR(VLOOKUP($A16,'Circumstance 10'!$B$18:$AB$28,27,FALSE),TableBPA2[[#This Row],[Base Payment After Circumstance 9]])))</f>
        <v/>
      </c>
      <c r="P16" s="24" t="str">
        <f>IF(P$3="Not used","",IFERROR(VLOOKUP($A16,'Circumstance 11'!$B$6:$AB$15,27,FALSE),IFERROR(VLOOKUP($A16,'Circumstance 11'!$B$18:$AB$28,27,FALSE),TableBPA2[[#This Row],[Base Payment After Circumstance 10]])))</f>
        <v/>
      </c>
      <c r="Q16" s="24" t="str">
        <f>IF(Q$3="Not used","",IFERROR(VLOOKUP($A16,'Circumstance 12'!$B$6:$AB$15,27,FALSE),IFERROR(VLOOKUP($A16,'Circumstance 12'!$B$18:$AB$28,27,FALSE),TableBPA2[[#This Row],[Base Payment After Circumstance 11]])))</f>
        <v/>
      </c>
      <c r="R16" s="24" t="str">
        <f>IF(R$3="Not used","",IFERROR(VLOOKUP($A16,'Circumstance 13'!$B$6:$AB$15,27,FALSE),IFERROR(VLOOKUP($A16,'Circumstance 13'!$B$18:$AB$28,27,FALSE),TableBPA2[[#This Row],[Base Payment After Circumstance 12]])))</f>
        <v/>
      </c>
      <c r="S16" s="24" t="str">
        <f>IF(S$3="Not used","",IFERROR(VLOOKUP($A16,'Circumstance 14'!$B$6:$AB$15,27,FALSE),IFERROR(VLOOKUP($A16,'Circumstance 14'!$B$18:$AB$28,27,FALSE),TableBPA2[[#This Row],[Base Payment After Circumstance 13]])))</f>
        <v/>
      </c>
      <c r="T16" s="24" t="str">
        <f>IF(T$3="Not used","",IFERROR(VLOOKUP($A16,'Circumstance 15'!$B$6:$AB$15,27,FALSE),IFERROR(VLOOKUP($A16,'Circumstance 15'!$B$18:$AB$28,27,FALSE),TableBPA2[[#This Row],[Base Payment After Circumstance 14]])))</f>
        <v/>
      </c>
      <c r="U16" s="24" t="str">
        <f>IF(U$3="Not used","",IFERROR(VLOOKUP($A16,'Circumstance 16'!$B$6:$AB$15,27,FALSE),IFERROR(VLOOKUP($A16,'Circumstance 16'!$B$18:$AB$28,27,FALSE),TableBPA2[[#This Row],[Base Payment After Circumstance 15]])))</f>
        <v/>
      </c>
      <c r="V16" s="24" t="str">
        <f>IF(V$3="Not used","",IFERROR(VLOOKUP($A16,'Circumstance 17'!$B$6:$AB$15,27,FALSE),IFERROR(VLOOKUP($A16,'Circumstance 17'!$B$18:$AB$28,27,FALSE),TableBPA2[[#This Row],[Base Payment After Circumstance 16]])))</f>
        <v/>
      </c>
      <c r="W16" s="24" t="str">
        <f>IF(W$3="Not used","",IFERROR(VLOOKUP($A16,'Circumstance 18'!$B$6:$AB$15,27,FALSE),IFERROR(VLOOKUP($A16,'Circumstance 18'!$B$18:$AB$28,27,FALSE),TableBPA2[[#This Row],[Base Payment After Circumstance 17]])))</f>
        <v/>
      </c>
      <c r="X16" s="24" t="str">
        <f>IF(X$3="Not used","",IFERROR(VLOOKUP($A16,'Circumstance 19'!$B$6:$AB$15,27,FALSE),IFERROR(VLOOKUP($A16,'Circumstance 19'!$B$18:$AB$28,27,FALSE),TableBPA2[[#This Row],[Base Payment After Circumstance 18]])))</f>
        <v/>
      </c>
      <c r="Y16" s="24" t="str">
        <f>IF(Y$3="Not used","",IFERROR(VLOOKUP($A16,'Circumstance 20'!$B$6:$AB$15,27,FALSE),IFERROR(VLOOKUP($A16,'Circumstance 20'!$B$18:$AB$28,27,FALSE),TableBPA2[[#This Row],[Base Payment After Circumstance 19]])))</f>
        <v/>
      </c>
    </row>
    <row r="17" spans="1:25" x14ac:dyDescent="0.25">
      <c r="A17" s="11" t="str">
        <f>IF('LEA Information'!A26="","",'LEA Information'!A26)</f>
        <v/>
      </c>
      <c r="B17" s="11" t="str">
        <f>IF('LEA Information'!B26="","",'LEA Information'!B26)</f>
        <v/>
      </c>
      <c r="C17" s="68" t="str">
        <f>IF('LEA Information'!C26="","",'LEA Information'!C26)</f>
        <v/>
      </c>
      <c r="D17" s="8" t="str">
        <f>IF('LEA Information'!D26="","",'LEA Information'!D26)</f>
        <v/>
      </c>
      <c r="E17" s="32" t="str">
        <f t="shared" si="0"/>
        <v/>
      </c>
      <c r="F17" s="3" t="str">
        <f>IF(F$3="Not used","",IFERROR(VLOOKUP($A17,'Circumstance 1'!$B$6:$AB$15,27,FALSE),IFERROR(VLOOKUP(A17,'Circumstance 1'!$B$18:$AB$28,27,FALSE),TableBPA2[[#This Row],[Starting Base Payment]])))</f>
        <v/>
      </c>
      <c r="G17" s="3" t="str">
        <f>IF(G$3="Not used","",IFERROR(VLOOKUP($A17,'Circumstance 2'!$B$6:$AB$15,27,FALSE),IFERROR(VLOOKUP($A17,'Circumstance 2'!$B$18:$AB$28,27,FALSE),TableBPA2[[#This Row],[Base Payment After Circumstance 1]])))</f>
        <v/>
      </c>
      <c r="H17" s="3" t="str">
        <f>IF(H$3="Not used","",IFERROR(VLOOKUP($A17,'Circumstance 3'!$B$6:$AB$15,27,FALSE),IFERROR(VLOOKUP($A17,'Circumstance 3'!$B$18:$AB$28,27,FALSE),TableBPA2[[#This Row],[Base Payment After Circumstance 2]])))</f>
        <v/>
      </c>
      <c r="I17" s="3" t="str">
        <f>IF(I$3="Not used","",IFERROR(VLOOKUP($A17,'Circumstance 4'!$B$6:$AB$15,27,FALSE),IFERROR(VLOOKUP($A17,'Circumstance 4'!$B$18:$AB$28,27,FALSE),TableBPA2[[#This Row],[Base Payment After Circumstance 3]])))</f>
        <v/>
      </c>
      <c r="J17" s="3" t="str">
        <f>IF(J$3="Not used","",IFERROR(VLOOKUP($A17,'Circumstance 5'!$B$6:$AB$15,27,FALSE),IFERROR(VLOOKUP($A17,'Circumstance 5'!$B$18:$AB$28,27,FALSE),TableBPA2[[#This Row],[Base Payment After Circumstance 4]])))</f>
        <v/>
      </c>
      <c r="K17" s="3" t="str">
        <f>IF(K$3="Not used","",IFERROR(VLOOKUP($A17,'Circumstance 6'!$B$6:$AB$15,27,FALSE),IFERROR(VLOOKUP($A17,'Circumstance 6'!$B$18:$AB$28,27,FALSE),TableBPA2[[#This Row],[Base Payment After Circumstance 5]])))</f>
        <v/>
      </c>
      <c r="L17" s="3" t="str">
        <f>IF(L$3="Not used","",IFERROR(VLOOKUP($A17,'Circumstance 7'!$B$6:$AB$15,27,FALSE),IFERROR(VLOOKUP($A17,'Circumstance 7'!$B$18:$AB$28,27,FALSE),TableBPA2[[#This Row],[Base Payment After Circumstance 6]])))</f>
        <v/>
      </c>
      <c r="M17" s="3" t="str">
        <f>IF(M$3="Not used","",IFERROR(VLOOKUP($A17,'Circumstance 8'!$B$6:$AB$15,27,FALSE),IFERROR(VLOOKUP($A17,'Circumstance 8'!$B$18:$AB$28,27,FALSE),TableBPA2[[#This Row],[Base Payment After Circumstance 7]])))</f>
        <v/>
      </c>
      <c r="N17" s="3" t="str">
        <f>IF(N$3="Not used","",IFERROR(VLOOKUP($A17,'Circumstance 9'!$B$6:$AB$15,27,FALSE),IFERROR(VLOOKUP($A17,'Circumstance 9'!$B$18:$AB$28,27,FALSE),TableBPA2[[#This Row],[Base Payment After Circumstance 8]])))</f>
        <v/>
      </c>
      <c r="O17" s="3" t="str">
        <f>IF(O$3="Not used","",IFERROR(VLOOKUP($A17,'Circumstance 10'!$B$6:$AB$15,27,FALSE),IFERROR(VLOOKUP($A17,'Circumstance 10'!$B$18:$AB$28,27,FALSE),TableBPA2[[#This Row],[Base Payment After Circumstance 9]])))</f>
        <v/>
      </c>
      <c r="P17" s="24" t="str">
        <f>IF(P$3="Not used","",IFERROR(VLOOKUP($A17,'Circumstance 11'!$B$6:$AB$15,27,FALSE),IFERROR(VLOOKUP($A17,'Circumstance 11'!$B$18:$AB$28,27,FALSE),TableBPA2[[#This Row],[Base Payment After Circumstance 10]])))</f>
        <v/>
      </c>
      <c r="Q17" s="24" t="str">
        <f>IF(Q$3="Not used","",IFERROR(VLOOKUP($A17,'Circumstance 12'!$B$6:$AB$15,27,FALSE),IFERROR(VLOOKUP($A17,'Circumstance 12'!$B$18:$AB$28,27,FALSE),TableBPA2[[#This Row],[Base Payment After Circumstance 11]])))</f>
        <v/>
      </c>
      <c r="R17" s="24" t="str">
        <f>IF(R$3="Not used","",IFERROR(VLOOKUP($A17,'Circumstance 13'!$B$6:$AB$15,27,FALSE),IFERROR(VLOOKUP($A17,'Circumstance 13'!$B$18:$AB$28,27,FALSE),TableBPA2[[#This Row],[Base Payment After Circumstance 12]])))</f>
        <v/>
      </c>
      <c r="S17" s="24" t="str">
        <f>IF(S$3="Not used","",IFERROR(VLOOKUP($A17,'Circumstance 14'!$B$6:$AB$15,27,FALSE),IFERROR(VLOOKUP($A17,'Circumstance 14'!$B$18:$AB$28,27,FALSE),TableBPA2[[#This Row],[Base Payment After Circumstance 13]])))</f>
        <v/>
      </c>
      <c r="T17" s="24" t="str">
        <f>IF(T$3="Not used","",IFERROR(VLOOKUP($A17,'Circumstance 15'!$B$6:$AB$15,27,FALSE),IFERROR(VLOOKUP($A17,'Circumstance 15'!$B$18:$AB$28,27,FALSE),TableBPA2[[#This Row],[Base Payment After Circumstance 14]])))</f>
        <v/>
      </c>
      <c r="U17" s="24" t="str">
        <f>IF(U$3="Not used","",IFERROR(VLOOKUP($A17,'Circumstance 16'!$B$6:$AB$15,27,FALSE),IFERROR(VLOOKUP($A17,'Circumstance 16'!$B$18:$AB$28,27,FALSE),TableBPA2[[#This Row],[Base Payment After Circumstance 15]])))</f>
        <v/>
      </c>
      <c r="V17" s="24" t="str">
        <f>IF(V$3="Not used","",IFERROR(VLOOKUP($A17,'Circumstance 17'!$B$6:$AB$15,27,FALSE),IFERROR(VLOOKUP($A17,'Circumstance 17'!$B$18:$AB$28,27,FALSE),TableBPA2[[#This Row],[Base Payment After Circumstance 16]])))</f>
        <v/>
      </c>
      <c r="W17" s="24" t="str">
        <f>IF(W$3="Not used","",IFERROR(VLOOKUP($A17,'Circumstance 18'!$B$6:$AB$15,27,FALSE),IFERROR(VLOOKUP($A17,'Circumstance 18'!$B$18:$AB$28,27,FALSE),TableBPA2[[#This Row],[Base Payment After Circumstance 17]])))</f>
        <v/>
      </c>
      <c r="X17" s="24" t="str">
        <f>IF(X$3="Not used","",IFERROR(VLOOKUP($A17,'Circumstance 19'!$B$6:$AB$15,27,FALSE),IFERROR(VLOOKUP($A17,'Circumstance 19'!$B$18:$AB$28,27,FALSE),TableBPA2[[#This Row],[Base Payment After Circumstance 18]])))</f>
        <v/>
      </c>
      <c r="Y17" s="24" t="str">
        <f>IF(Y$3="Not used","",IFERROR(VLOOKUP($A17,'Circumstance 20'!$B$6:$AB$15,27,FALSE),IFERROR(VLOOKUP($A17,'Circumstance 20'!$B$18:$AB$28,27,FALSE),TableBPA2[[#This Row],[Base Payment After Circumstance 19]])))</f>
        <v/>
      </c>
    </row>
    <row r="18" spans="1:25" x14ac:dyDescent="0.25">
      <c r="A18" s="11" t="str">
        <f>IF('LEA Information'!A27="","",'LEA Information'!A27)</f>
        <v/>
      </c>
      <c r="B18" s="11" t="str">
        <f>IF('LEA Information'!B27="","",'LEA Information'!B27)</f>
        <v/>
      </c>
      <c r="C18" s="68" t="str">
        <f>IF('LEA Information'!C27="","",'LEA Information'!C27)</f>
        <v/>
      </c>
      <c r="D18" s="8" t="str">
        <f>IF('LEA Information'!D27="","",'LEA Information'!D27)</f>
        <v/>
      </c>
      <c r="E18" s="32" t="str">
        <f t="shared" si="0"/>
        <v/>
      </c>
      <c r="F18" s="3" t="str">
        <f>IF(F$3="Not used","",IFERROR(VLOOKUP($A18,'Circumstance 1'!$B$6:$AB$15,27,FALSE),IFERROR(VLOOKUP(A18,'Circumstance 1'!$B$18:$AB$28,27,FALSE),TableBPA2[[#This Row],[Starting Base Payment]])))</f>
        <v/>
      </c>
      <c r="G18" s="3" t="str">
        <f>IF(G$3="Not used","",IFERROR(VLOOKUP($A18,'Circumstance 2'!$B$6:$AB$15,27,FALSE),IFERROR(VLOOKUP($A18,'Circumstance 2'!$B$18:$AB$28,27,FALSE),TableBPA2[[#This Row],[Base Payment After Circumstance 1]])))</f>
        <v/>
      </c>
      <c r="H18" s="3" t="str">
        <f>IF(H$3="Not used","",IFERROR(VLOOKUP($A18,'Circumstance 3'!$B$6:$AB$15,27,FALSE),IFERROR(VLOOKUP($A18,'Circumstance 3'!$B$18:$AB$28,27,FALSE),TableBPA2[[#This Row],[Base Payment After Circumstance 2]])))</f>
        <v/>
      </c>
      <c r="I18" s="3" t="str">
        <f>IF(I$3="Not used","",IFERROR(VLOOKUP($A18,'Circumstance 4'!$B$6:$AB$15,27,FALSE),IFERROR(VLOOKUP($A18,'Circumstance 4'!$B$18:$AB$28,27,FALSE),TableBPA2[[#This Row],[Base Payment After Circumstance 3]])))</f>
        <v/>
      </c>
      <c r="J18" s="3" t="str">
        <f>IF(J$3="Not used","",IFERROR(VLOOKUP($A18,'Circumstance 5'!$B$6:$AB$15,27,FALSE),IFERROR(VLOOKUP($A18,'Circumstance 5'!$B$18:$AB$28,27,FALSE),TableBPA2[[#This Row],[Base Payment After Circumstance 4]])))</f>
        <v/>
      </c>
      <c r="K18" s="3" t="str">
        <f>IF(K$3="Not used","",IFERROR(VLOOKUP($A18,'Circumstance 6'!$B$6:$AB$15,27,FALSE),IFERROR(VLOOKUP($A18,'Circumstance 6'!$B$18:$AB$28,27,FALSE),TableBPA2[[#This Row],[Base Payment After Circumstance 5]])))</f>
        <v/>
      </c>
      <c r="L18" s="3" t="str">
        <f>IF(L$3="Not used","",IFERROR(VLOOKUP($A18,'Circumstance 7'!$B$6:$AB$15,27,FALSE),IFERROR(VLOOKUP($A18,'Circumstance 7'!$B$18:$AB$28,27,FALSE),TableBPA2[[#This Row],[Base Payment After Circumstance 6]])))</f>
        <v/>
      </c>
      <c r="M18" s="3" t="str">
        <f>IF(M$3="Not used","",IFERROR(VLOOKUP($A18,'Circumstance 8'!$B$6:$AB$15,27,FALSE),IFERROR(VLOOKUP($A18,'Circumstance 8'!$B$18:$AB$28,27,FALSE),TableBPA2[[#This Row],[Base Payment After Circumstance 7]])))</f>
        <v/>
      </c>
      <c r="N18" s="3" t="str">
        <f>IF(N$3="Not used","",IFERROR(VLOOKUP($A18,'Circumstance 9'!$B$6:$AB$15,27,FALSE),IFERROR(VLOOKUP($A18,'Circumstance 9'!$B$18:$AB$28,27,FALSE),TableBPA2[[#This Row],[Base Payment After Circumstance 8]])))</f>
        <v/>
      </c>
      <c r="O18" s="3" t="str">
        <f>IF(O$3="Not used","",IFERROR(VLOOKUP($A18,'Circumstance 10'!$B$6:$AB$15,27,FALSE),IFERROR(VLOOKUP($A18,'Circumstance 10'!$B$18:$AB$28,27,FALSE),TableBPA2[[#This Row],[Base Payment After Circumstance 9]])))</f>
        <v/>
      </c>
      <c r="P18" s="24" t="str">
        <f>IF(P$3="Not used","",IFERROR(VLOOKUP($A18,'Circumstance 11'!$B$6:$AB$15,27,FALSE),IFERROR(VLOOKUP($A18,'Circumstance 11'!$B$18:$AB$28,27,FALSE),TableBPA2[[#This Row],[Base Payment After Circumstance 10]])))</f>
        <v/>
      </c>
      <c r="Q18" s="24" t="str">
        <f>IF(Q$3="Not used","",IFERROR(VLOOKUP($A18,'Circumstance 12'!$B$6:$AB$15,27,FALSE),IFERROR(VLOOKUP($A18,'Circumstance 12'!$B$18:$AB$28,27,FALSE),TableBPA2[[#This Row],[Base Payment After Circumstance 11]])))</f>
        <v/>
      </c>
      <c r="R18" s="24" t="str">
        <f>IF(R$3="Not used","",IFERROR(VLOOKUP($A18,'Circumstance 13'!$B$6:$AB$15,27,FALSE),IFERROR(VLOOKUP($A18,'Circumstance 13'!$B$18:$AB$28,27,FALSE),TableBPA2[[#This Row],[Base Payment After Circumstance 12]])))</f>
        <v/>
      </c>
      <c r="S18" s="24" t="str">
        <f>IF(S$3="Not used","",IFERROR(VLOOKUP($A18,'Circumstance 14'!$B$6:$AB$15,27,FALSE),IFERROR(VLOOKUP($A18,'Circumstance 14'!$B$18:$AB$28,27,FALSE),TableBPA2[[#This Row],[Base Payment After Circumstance 13]])))</f>
        <v/>
      </c>
      <c r="T18" s="24" t="str">
        <f>IF(T$3="Not used","",IFERROR(VLOOKUP($A18,'Circumstance 15'!$B$6:$AB$15,27,FALSE),IFERROR(VLOOKUP($A18,'Circumstance 15'!$B$18:$AB$28,27,FALSE),TableBPA2[[#This Row],[Base Payment After Circumstance 14]])))</f>
        <v/>
      </c>
      <c r="U18" s="24" t="str">
        <f>IF(U$3="Not used","",IFERROR(VLOOKUP($A18,'Circumstance 16'!$B$6:$AB$15,27,FALSE),IFERROR(VLOOKUP($A18,'Circumstance 16'!$B$18:$AB$28,27,FALSE),TableBPA2[[#This Row],[Base Payment After Circumstance 15]])))</f>
        <v/>
      </c>
      <c r="V18" s="24" t="str">
        <f>IF(V$3="Not used","",IFERROR(VLOOKUP($A18,'Circumstance 17'!$B$6:$AB$15,27,FALSE),IFERROR(VLOOKUP($A18,'Circumstance 17'!$B$18:$AB$28,27,FALSE),TableBPA2[[#This Row],[Base Payment After Circumstance 16]])))</f>
        <v/>
      </c>
      <c r="W18" s="24" t="str">
        <f>IF(W$3="Not used","",IFERROR(VLOOKUP($A18,'Circumstance 18'!$B$6:$AB$15,27,FALSE),IFERROR(VLOOKUP($A18,'Circumstance 18'!$B$18:$AB$28,27,FALSE),TableBPA2[[#This Row],[Base Payment After Circumstance 17]])))</f>
        <v/>
      </c>
      <c r="X18" s="24" t="str">
        <f>IF(X$3="Not used","",IFERROR(VLOOKUP($A18,'Circumstance 19'!$B$6:$AB$15,27,FALSE),IFERROR(VLOOKUP($A18,'Circumstance 19'!$B$18:$AB$28,27,FALSE),TableBPA2[[#This Row],[Base Payment After Circumstance 18]])))</f>
        <v/>
      </c>
      <c r="Y18" s="24" t="str">
        <f>IF(Y$3="Not used","",IFERROR(VLOOKUP($A18,'Circumstance 20'!$B$6:$AB$15,27,FALSE),IFERROR(VLOOKUP($A18,'Circumstance 20'!$B$18:$AB$28,27,FALSE),TableBPA2[[#This Row],[Base Payment After Circumstance 19]])))</f>
        <v/>
      </c>
    </row>
    <row r="19" spans="1:25" x14ac:dyDescent="0.25">
      <c r="A19" s="11" t="str">
        <f>IF('LEA Information'!A28="","",'LEA Information'!A28)</f>
        <v/>
      </c>
      <c r="B19" s="11" t="str">
        <f>IF('LEA Information'!B28="","",'LEA Information'!B28)</f>
        <v/>
      </c>
      <c r="C19" s="68" t="str">
        <f>IF('LEA Information'!C28="","",'LEA Information'!C28)</f>
        <v/>
      </c>
      <c r="D19" s="8" t="str">
        <f>IF('LEA Information'!D28="","",'LEA Information'!D28)</f>
        <v/>
      </c>
      <c r="E19" s="32" t="str">
        <f t="shared" si="0"/>
        <v/>
      </c>
      <c r="F19" s="3" t="str">
        <f>IF(F$3="Not used","",IFERROR(VLOOKUP($A19,'Circumstance 1'!$B$6:$AB$15,27,FALSE),IFERROR(VLOOKUP(A19,'Circumstance 1'!$B$18:$AB$28,27,FALSE),TableBPA2[[#This Row],[Starting Base Payment]])))</f>
        <v/>
      </c>
      <c r="G19" s="3" t="str">
        <f>IF(G$3="Not used","",IFERROR(VLOOKUP($A19,'Circumstance 2'!$B$6:$AB$15,27,FALSE),IFERROR(VLOOKUP($A19,'Circumstance 2'!$B$18:$AB$28,27,FALSE),TableBPA2[[#This Row],[Base Payment After Circumstance 1]])))</f>
        <v/>
      </c>
      <c r="H19" s="3" t="str">
        <f>IF(H$3="Not used","",IFERROR(VLOOKUP($A19,'Circumstance 3'!$B$6:$AB$15,27,FALSE),IFERROR(VLOOKUP($A19,'Circumstance 3'!$B$18:$AB$28,27,FALSE),TableBPA2[[#This Row],[Base Payment After Circumstance 2]])))</f>
        <v/>
      </c>
      <c r="I19" s="3" t="str">
        <f>IF(I$3="Not used","",IFERROR(VLOOKUP($A19,'Circumstance 4'!$B$6:$AB$15,27,FALSE),IFERROR(VLOOKUP($A19,'Circumstance 4'!$B$18:$AB$28,27,FALSE),TableBPA2[[#This Row],[Base Payment After Circumstance 3]])))</f>
        <v/>
      </c>
      <c r="J19" s="3" t="str">
        <f>IF(J$3="Not used","",IFERROR(VLOOKUP($A19,'Circumstance 5'!$B$6:$AB$15,27,FALSE),IFERROR(VLOOKUP($A19,'Circumstance 5'!$B$18:$AB$28,27,FALSE),TableBPA2[[#This Row],[Base Payment After Circumstance 4]])))</f>
        <v/>
      </c>
      <c r="K19" s="3" t="str">
        <f>IF(K$3="Not used","",IFERROR(VLOOKUP($A19,'Circumstance 6'!$B$6:$AB$15,27,FALSE),IFERROR(VLOOKUP($A19,'Circumstance 6'!$B$18:$AB$28,27,FALSE),TableBPA2[[#This Row],[Base Payment After Circumstance 5]])))</f>
        <v/>
      </c>
      <c r="L19" s="3" t="str">
        <f>IF(L$3="Not used","",IFERROR(VLOOKUP($A19,'Circumstance 7'!$B$6:$AB$15,27,FALSE),IFERROR(VLOOKUP($A19,'Circumstance 7'!$B$18:$AB$28,27,FALSE),TableBPA2[[#This Row],[Base Payment After Circumstance 6]])))</f>
        <v/>
      </c>
      <c r="M19" s="3" t="str">
        <f>IF(M$3="Not used","",IFERROR(VLOOKUP($A19,'Circumstance 8'!$B$6:$AB$15,27,FALSE),IFERROR(VLOOKUP($A19,'Circumstance 8'!$B$18:$AB$28,27,FALSE),TableBPA2[[#This Row],[Base Payment After Circumstance 7]])))</f>
        <v/>
      </c>
      <c r="N19" s="3" t="str">
        <f>IF(N$3="Not used","",IFERROR(VLOOKUP($A19,'Circumstance 9'!$B$6:$AB$15,27,FALSE),IFERROR(VLOOKUP($A19,'Circumstance 9'!$B$18:$AB$28,27,FALSE),TableBPA2[[#This Row],[Base Payment After Circumstance 8]])))</f>
        <v/>
      </c>
      <c r="O19" s="3" t="str">
        <f>IF(O$3="Not used","",IFERROR(VLOOKUP($A19,'Circumstance 10'!$B$6:$AB$15,27,FALSE),IFERROR(VLOOKUP($A19,'Circumstance 10'!$B$18:$AB$28,27,FALSE),TableBPA2[[#This Row],[Base Payment After Circumstance 9]])))</f>
        <v/>
      </c>
      <c r="P19" s="24" t="str">
        <f>IF(P$3="Not used","",IFERROR(VLOOKUP($A19,'Circumstance 11'!$B$6:$AB$15,27,FALSE),IFERROR(VLOOKUP($A19,'Circumstance 11'!$B$18:$AB$28,27,FALSE),TableBPA2[[#This Row],[Base Payment After Circumstance 10]])))</f>
        <v/>
      </c>
      <c r="Q19" s="24" t="str">
        <f>IF(Q$3="Not used","",IFERROR(VLOOKUP($A19,'Circumstance 12'!$B$6:$AB$15,27,FALSE),IFERROR(VLOOKUP($A19,'Circumstance 12'!$B$18:$AB$28,27,FALSE),TableBPA2[[#This Row],[Base Payment After Circumstance 11]])))</f>
        <v/>
      </c>
      <c r="R19" s="24" t="str">
        <f>IF(R$3="Not used","",IFERROR(VLOOKUP($A19,'Circumstance 13'!$B$6:$AB$15,27,FALSE),IFERROR(VLOOKUP($A19,'Circumstance 13'!$B$18:$AB$28,27,FALSE),TableBPA2[[#This Row],[Base Payment After Circumstance 12]])))</f>
        <v/>
      </c>
      <c r="S19" s="24" t="str">
        <f>IF(S$3="Not used","",IFERROR(VLOOKUP($A19,'Circumstance 14'!$B$6:$AB$15,27,FALSE),IFERROR(VLOOKUP($A19,'Circumstance 14'!$B$18:$AB$28,27,FALSE),TableBPA2[[#This Row],[Base Payment After Circumstance 13]])))</f>
        <v/>
      </c>
      <c r="T19" s="24" t="str">
        <f>IF(T$3="Not used","",IFERROR(VLOOKUP($A19,'Circumstance 15'!$B$6:$AB$15,27,FALSE),IFERROR(VLOOKUP($A19,'Circumstance 15'!$B$18:$AB$28,27,FALSE),TableBPA2[[#This Row],[Base Payment After Circumstance 14]])))</f>
        <v/>
      </c>
      <c r="U19" s="24" t="str">
        <f>IF(U$3="Not used","",IFERROR(VLOOKUP($A19,'Circumstance 16'!$B$6:$AB$15,27,FALSE),IFERROR(VLOOKUP($A19,'Circumstance 16'!$B$18:$AB$28,27,FALSE),TableBPA2[[#This Row],[Base Payment After Circumstance 15]])))</f>
        <v/>
      </c>
      <c r="V19" s="24" t="str">
        <f>IF(V$3="Not used","",IFERROR(VLOOKUP($A19,'Circumstance 17'!$B$6:$AB$15,27,FALSE),IFERROR(VLOOKUP($A19,'Circumstance 17'!$B$18:$AB$28,27,FALSE),TableBPA2[[#This Row],[Base Payment After Circumstance 16]])))</f>
        <v/>
      </c>
      <c r="W19" s="24" t="str">
        <f>IF(W$3="Not used","",IFERROR(VLOOKUP($A19,'Circumstance 18'!$B$6:$AB$15,27,FALSE),IFERROR(VLOOKUP($A19,'Circumstance 18'!$B$18:$AB$28,27,FALSE),TableBPA2[[#This Row],[Base Payment After Circumstance 17]])))</f>
        <v/>
      </c>
      <c r="X19" s="24" t="str">
        <f>IF(X$3="Not used","",IFERROR(VLOOKUP($A19,'Circumstance 19'!$B$6:$AB$15,27,FALSE),IFERROR(VLOOKUP($A19,'Circumstance 19'!$B$18:$AB$28,27,FALSE),TableBPA2[[#This Row],[Base Payment After Circumstance 18]])))</f>
        <v/>
      </c>
      <c r="Y19" s="24" t="str">
        <f>IF(Y$3="Not used","",IFERROR(VLOOKUP($A19,'Circumstance 20'!$B$6:$AB$15,27,FALSE),IFERROR(VLOOKUP($A19,'Circumstance 20'!$B$18:$AB$28,27,FALSE),TableBPA2[[#This Row],[Base Payment After Circumstance 19]])))</f>
        <v/>
      </c>
    </row>
    <row r="20" spans="1:25" x14ac:dyDescent="0.25">
      <c r="A20" s="11" t="str">
        <f>IF('LEA Information'!A29="","",'LEA Information'!A29)</f>
        <v/>
      </c>
      <c r="B20" s="11" t="str">
        <f>IF('LEA Information'!B29="","",'LEA Information'!B29)</f>
        <v/>
      </c>
      <c r="C20" s="68" t="str">
        <f>IF('LEA Information'!C29="","",'LEA Information'!C29)</f>
        <v/>
      </c>
      <c r="D20" s="8" t="str">
        <f>IF('LEA Information'!D29="","",'LEA Information'!D29)</f>
        <v/>
      </c>
      <c r="E20" s="32" t="str">
        <f t="shared" si="0"/>
        <v/>
      </c>
      <c r="F20" s="3" t="str">
        <f>IF(F$3="Not used","",IFERROR(VLOOKUP($A20,'Circumstance 1'!$B$6:$AB$15,27,FALSE),IFERROR(VLOOKUP(A20,'Circumstance 1'!$B$18:$AB$28,27,FALSE),TableBPA2[[#This Row],[Starting Base Payment]])))</f>
        <v/>
      </c>
      <c r="G20" s="3" t="str">
        <f>IF(G$3="Not used","",IFERROR(VLOOKUP($A20,'Circumstance 2'!$B$6:$AB$15,27,FALSE),IFERROR(VLOOKUP($A20,'Circumstance 2'!$B$18:$AB$28,27,FALSE),TableBPA2[[#This Row],[Base Payment After Circumstance 1]])))</f>
        <v/>
      </c>
      <c r="H20" s="3" t="str">
        <f>IF(H$3="Not used","",IFERROR(VLOOKUP($A20,'Circumstance 3'!$B$6:$AB$15,27,FALSE),IFERROR(VLOOKUP($A20,'Circumstance 3'!$B$18:$AB$28,27,FALSE),TableBPA2[[#This Row],[Base Payment After Circumstance 2]])))</f>
        <v/>
      </c>
      <c r="I20" s="3" t="str">
        <f>IF(I$3="Not used","",IFERROR(VLOOKUP($A20,'Circumstance 4'!$B$6:$AB$15,27,FALSE),IFERROR(VLOOKUP($A20,'Circumstance 4'!$B$18:$AB$28,27,FALSE),TableBPA2[[#This Row],[Base Payment After Circumstance 3]])))</f>
        <v/>
      </c>
      <c r="J20" s="3" t="str">
        <f>IF(J$3="Not used","",IFERROR(VLOOKUP($A20,'Circumstance 5'!$B$6:$AB$15,27,FALSE),IFERROR(VLOOKUP($A20,'Circumstance 5'!$B$18:$AB$28,27,FALSE),TableBPA2[[#This Row],[Base Payment After Circumstance 4]])))</f>
        <v/>
      </c>
      <c r="K20" s="3" t="str">
        <f>IF(K$3="Not used","",IFERROR(VLOOKUP($A20,'Circumstance 6'!$B$6:$AB$15,27,FALSE),IFERROR(VLOOKUP($A20,'Circumstance 6'!$B$18:$AB$28,27,FALSE),TableBPA2[[#This Row],[Base Payment After Circumstance 5]])))</f>
        <v/>
      </c>
      <c r="L20" s="3" t="str">
        <f>IF(L$3="Not used","",IFERROR(VLOOKUP($A20,'Circumstance 7'!$B$6:$AB$15,27,FALSE),IFERROR(VLOOKUP($A20,'Circumstance 7'!$B$18:$AB$28,27,FALSE),TableBPA2[[#This Row],[Base Payment After Circumstance 6]])))</f>
        <v/>
      </c>
      <c r="M20" s="3" t="str">
        <f>IF(M$3="Not used","",IFERROR(VLOOKUP($A20,'Circumstance 8'!$B$6:$AB$15,27,FALSE),IFERROR(VLOOKUP($A20,'Circumstance 8'!$B$18:$AB$28,27,FALSE),TableBPA2[[#This Row],[Base Payment After Circumstance 7]])))</f>
        <v/>
      </c>
      <c r="N20" s="3" t="str">
        <f>IF(N$3="Not used","",IFERROR(VLOOKUP($A20,'Circumstance 9'!$B$6:$AB$15,27,FALSE),IFERROR(VLOOKUP($A20,'Circumstance 9'!$B$18:$AB$28,27,FALSE),TableBPA2[[#This Row],[Base Payment After Circumstance 8]])))</f>
        <v/>
      </c>
      <c r="O20" s="3" t="str">
        <f>IF(O$3="Not used","",IFERROR(VLOOKUP($A20,'Circumstance 10'!$B$6:$AB$15,27,FALSE),IFERROR(VLOOKUP($A20,'Circumstance 10'!$B$18:$AB$28,27,FALSE),TableBPA2[[#This Row],[Base Payment After Circumstance 9]])))</f>
        <v/>
      </c>
      <c r="P20" s="24" t="str">
        <f>IF(P$3="Not used","",IFERROR(VLOOKUP($A20,'Circumstance 11'!$B$6:$AB$15,27,FALSE),IFERROR(VLOOKUP($A20,'Circumstance 11'!$B$18:$AB$28,27,FALSE),TableBPA2[[#This Row],[Base Payment After Circumstance 10]])))</f>
        <v/>
      </c>
      <c r="Q20" s="24" t="str">
        <f>IF(Q$3="Not used","",IFERROR(VLOOKUP($A20,'Circumstance 12'!$B$6:$AB$15,27,FALSE),IFERROR(VLOOKUP($A20,'Circumstance 12'!$B$18:$AB$28,27,FALSE),TableBPA2[[#This Row],[Base Payment After Circumstance 11]])))</f>
        <v/>
      </c>
      <c r="R20" s="24" t="str">
        <f>IF(R$3="Not used","",IFERROR(VLOOKUP($A20,'Circumstance 13'!$B$6:$AB$15,27,FALSE),IFERROR(VLOOKUP($A20,'Circumstance 13'!$B$18:$AB$28,27,FALSE),TableBPA2[[#This Row],[Base Payment After Circumstance 12]])))</f>
        <v/>
      </c>
      <c r="S20" s="24" t="str">
        <f>IF(S$3="Not used","",IFERROR(VLOOKUP($A20,'Circumstance 14'!$B$6:$AB$15,27,FALSE),IFERROR(VLOOKUP($A20,'Circumstance 14'!$B$18:$AB$28,27,FALSE),TableBPA2[[#This Row],[Base Payment After Circumstance 13]])))</f>
        <v/>
      </c>
      <c r="T20" s="24" t="str">
        <f>IF(T$3="Not used","",IFERROR(VLOOKUP($A20,'Circumstance 15'!$B$6:$AB$15,27,FALSE),IFERROR(VLOOKUP($A20,'Circumstance 15'!$B$18:$AB$28,27,FALSE),TableBPA2[[#This Row],[Base Payment After Circumstance 14]])))</f>
        <v/>
      </c>
      <c r="U20" s="24" t="str">
        <f>IF(U$3="Not used","",IFERROR(VLOOKUP($A20,'Circumstance 16'!$B$6:$AB$15,27,FALSE),IFERROR(VLOOKUP($A20,'Circumstance 16'!$B$18:$AB$28,27,FALSE),TableBPA2[[#This Row],[Base Payment After Circumstance 15]])))</f>
        <v/>
      </c>
      <c r="V20" s="24" t="str">
        <f>IF(V$3="Not used","",IFERROR(VLOOKUP($A20,'Circumstance 17'!$B$6:$AB$15,27,FALSE),IFERROR(VLOOKUP($A20,'Circumstance 17'!$B$18:$AB$28,27,FALSE),TableBPA2[[#This Row],[Base Payment After Circumstance 16]])))</f>
        <v/>
      </c>
      <c r="W20" s="24" t="str">
        <f>IF(W$3="Not used","",IFERROR(VLOOKUP($A20,'Circumstance 18'!$B$6:$AB$15,27,FALSE),IFERROR(VLOOKUP($A20,'Circumstance 18'!$B$18:$AB$28,27,FALSE),TableBPA2[[#This Row],[Base Payment After Circumstance 17]])))</f>
        <v/>
      </c>
      <c r="X20" s="24" t="str">
        <f>IF(X$3="Not used","",IFERROR(VLOOKUP($A20,'Circumstance 19'!$B$6:$AB$15,27,FALSE),IFERROR(VLOOKUP($A20,'Circumstance 19'!$B$18:$AB$28,27,FALSE),TableBPA2[[#This Row],[Base Payment After Circumstance 18]])))</f>
        <v/>
      </c>
      <c r="Y20" s="24" t="str">
        <f>IF(Y$3="Not used","",IFERROR(VLOOKUP($A20,'Circumstance 20'!$B$6:$AB$15,27,FALSE),IFERROR(VLOOKUP($A20,'Circumstance 20'!$B$18:$AB$28,27,FALSE),TableBPA2[[#This Row],[Base Payment After Circumstance 19]])))</f>
        <v/>
      </c>
    </row>
    <row r="21" spans="1:25" x14ac:dyDescent="0.25">
      <c r="A21" s="11" t="str">
        <f>IF('LEA Information'!A30="","",'LEA Information'!A30)</f>
        <v/>
      </c>
      <c r="B21" s="11" t="str">
        <f>IF('LEA Information'!B30="","",'LEA Information'!B30)</f>
        <v/>
      </c>
      <c r="C21" s="68" t="str">
        <f>IF('LEA Information'!C30="","",'LEA Information'!C30)</f>
        <v/>
      </c>
      <c r="D21" s="8" t="str">
        <f>IF('LEA Information'!D30="","",'LEA Information'!D30)</f>
        <v/>
      </c>
      <c r="E21" s="32" t="str">
        <f t="shared" si="0"/>
        <v/>
      </c>
      <c r="F21" s="3" t="str">
        <f>IF(F$3="Not used","",IFERROR(VLOOKUP($A21,'Circumstance 1'!$B$6:$AB$15,27,FALSE),IFERROR(VLOOKUP(A21,'Circumstance 1'!$B$18:$AB$28,27,FALSE),TableBPA2[[#This Row],[Starting Base Payment]])))</f>
        <v/>
      </c>
      <c r="G21" s="3" t="str">
        <f>IF(G$3="Not used","",IFERROR(VLOOKUP($A21,'Circumstance 2'!$B$6:$AB$15,27,FALSE),IFERROR(VLOOKUP($A21,'Circumstance 2'!$B$18:$AB$28,27,FALSE),TableBPA2[[#This Row],[Base Payment After Circumstance 1]])))</f>
        <v/>
      </c>
      <c r="H21" s="3" t="str">
        <f>IF(H$3="Not used","",IFERROR(VLOOKUP($A21,'Circumstance 3'!$B$6:$AB$15,27,FALSE),IFERROR(VLOOKUP($A21,'Circumstance 3'!$B$18:$AB$28,27,FALSE),TableBPA2[[#This Row],[Base Payment After Circumstance 2]])))</f>
        <v/>
      </c>
      <c r="I21" s="3" t="str">
        <f>IF(I$3="Not used","",IFERROR(VLOOKUP($A21,'Circumstance 4'!$B$6:$AB$15,27,FALSE),IFERROR(VLOOKUP($A21,'Circumstance 4'!$B$18:$AB$28,27,FALSE),TableBPA2[[#This Row],[Base Payment After Circumstance 3]])))</f>
        <v/>
      </c>
      <c r="J21" s="3" t="str">
        <f>IF(J$3="Not used","",IFERROR(VLOOKUP($A21,'Circumstance 5'!$B$6:$AB$15,27,FALSE),IFERROR(VLOOKUP($A21,'Circumstance 5'!$B$18:$AB$28,27,FALSE),TableBPA2[[#This Row],[Base Payment After Circumstance 4]])))</f>
        <v/>
      </c>
      <c r="K21" s="3" t="str">
        <f>IF(K$3="Not used","",IFERROR(VLOOKUP($A21,'Circumstance 6'!$B$6:$AB$15,27,FALSE),IFERROR(VLOOKUP($A21,'Circumstance 6'!$B$18:$AB$28,27,FALSE),TableBPA2[[#This Row],[Base Payment After Circumstance 5]])))</f>
        <v/>
      </c>
      <c r="L21" s="3" t="str">
        <f>IF(L$3="Not used","",IFERROR(VLOOKUP($A21,'Circumstance 7'!$B$6:$AB$15,27,FALSE),IFERROR(VLOOKUP($A21,'Circumstance 7'!$B$18:$AB$28,27,FALSE),TableBPA2[[#This Row],[Base Payment After Circumstance 6]])))</f>
        <v/>
      </c>
      <c r="M21" s="3" t="str">
        <f>IF(M$3="Not used","",IFERROR(VLOOKUP($A21,'Circumstance 8'!$B$6:$AB$15,27,FALSE),IFERROR(VLOOKUP($A21,'Circumstance 8'!$B$18:$AB$28,27,FALSE),TableBPA2[[#This Row],[Base Payment After Circumstance 7]])))</f>
        <v/>
      </c>
      <c r="N21" s="3" t="str">
        <f>IF(N$3="Not used","",IFERROR(VLOOKUP($A21,'Circumstance 9'!$B$6:$AB$15,27,FALSE),IFERROR(VLOOKUP($A21,'Circumstance 9'!$B$18:$AB$28,27,FALSE),TableBPA2[[#This Row],[Base Payment After Circumstance 8]])))</f>
        <v/>
      </c>
      <c r="O21" s="3" t="str">
        <f>IF(O$3="Not used","",IFERROR(VLOOKUP($A21,'Circumstance 10'!$B$6:$AB$15,27,FALSE),IFERROR(VLOOKUP($A21,'Circumstance 10'!$B$18:$AB$28,27,FALSE),TableBPA2[[#This Row],[Base Payment After Circumstance 9]])))</f>
        <v/>
      </c>
      <c r="P21" s="24" t="str">
        <f>IF(P$3="Not used","",IFERROR(VLOOKUP($A21,'Circumstance 11'!$B$6:$AB$15,27,FALSE),IFERROR(VLOOKUP($A21,'Circumstance 11'!$B$18:$AB$28,27,FALSE),TableBPA2[[#This Row],[Base Payment After Circumstance 10]])))</f>
        <v/>
      </c>
      <c r="Q21" s="24" t="str">
        <f>IF(Q$3="Not used","",IFERROR(VLOOKUP($A21,'Circumstance 12'!$B$6:$AB$15,27,FALSE),IFERROR(VLOOKUP($A21,'Circumstance 12'!$B$18:$AB$28,27,FALSE),TableBPA2[[#This Row],[Base Payment After Circumstance 11]])))</f>
        <v/>
      </c>
      <c r="R21" s="24" t="str">
        <f>IF(R$3="Not used","",IFERROR(VLOOKUP($A21,'Circumstance 13'!$B$6:$AB$15,27,FALSE),IFERROR(VLOOKUP($A21,'Circumstance 13'!$B$18:$AB$28,27,FALSE),TableBPA2[[#This Row],[Base Payment After Circumstance 12]])))</f>
        <v/>
      </c>
      <c r="S21" s="24" t="str">
        <f>IF(S$3="Not used","",IFERROR(VLOOKUP($A21,'Circumstance 14'!$B$6:$AB$15,27,FALSE),IFERROR(VLOOKUP($A21,'Circumstance 14'!$B$18:$AB$28,27,FALSE),TableBPA2[[#This Row],[Base Payment After Circumstance 13]])))</f>
        <v/>
      </c>
      <c r="T21" s="24" t="str">
        <f>IF(T$3="Not used","",IFERROR(VLOOKUP($A21,'Circumstance 15'!$B$6:$AB$15,27,FALSE),IFERROR(VLOOKUP($A21,'Circumstance 15'!$B$18:$AB$28,27,FALSE),TableBPA2[[#This Row],[Base Payment After Circumstance 14]])))</f>
        <v/>
      </c>
      <c r="U21" s="24" t="str">
        <f>IF(U$3="Not used","",IFERROR(VLOOKUP($A21,'Circumstance 16'!$B$6:$AB$15,27,FALSE),IFERROR(VLOOKUP($A21,'Circumstance 16'!$B$18:$AB$28,27,FALSE),TableBPA2[[#This Row],[Base Payment After Circumstance 15]])))</f>
        <v/>
      </c>
      <c r="V21" s="24" t="str">
        <f>IF(V$3="Not used","",IFERROR(VLOOKUP($A21,'Circumstance 17'!$B$6:$AB$15,27,FALSE),IFERROR(VLOOKUP($A21,'Circumstance 17'!$B$18:$AB$28,27,FALSE),TableBPA2[[#This Row],[Base Payment After Circumstance 16]])))</f>
        <v/>
      </c>
      <c r="W21" s="24" t="str">
        <f>IF(W$3="Not used","",IFERROR(VLOOKUP($A21,'Circumstance 18'!$B$6:$AB$15,27,FALSE),IFERROR(VLOOKUP($A21,'Circumstance 18'!$B$18:$AB$28,27,FALSE),TableBPA2[[#This Row],[Base Payment After Circumstance 17]])))</f>
        <v/>
      </c>
      <c r="X21" s="24" t="str">
        <f>IF(X$3="Not used","",IFERROR(VLOOKUP($A21,'Circumstance 19'!$B$6:$AB$15,27,FALSE),IFERROR(VLOOKUP($A21,'Circumstance 19'!$B$18:$AB$28,27,FALSE),TableBPA2[[#This Row],[Base Payment After Circumstance 18]])))</f>
        <v/>
      </c>
      <c r="Y21" s="24" t="str">
        <f>IF(Y$3="Not used","",IFERROR(VLOOKUP($A21,'Circumstance 20'!$B$6:$AB$15,27,FALSE),IFERROR(VLOOKUP($A21,'Circumstance 20'!$B$18:$AB$28,27,FALSE),TableBPA2[[#This Row],[Base Payment After Circumstance 19]])))</f>
        <v/>
      </c>
    </row>
    <row r="22" spans="1:25" x14ac:dyDescent="0.25">
      <c r="A22" s="11" t="str">
        <f>IF('LEA Information'!A31="","",'LEA Information'!A31)</f>
        <v/>
      </c>
      <c r="B22" s="11" t="str">
        <f>IF('LEA Information'!B31="","",'LEA Information'!B31)</f>
        <v/>
      </c>
      <c r="C22" s="68" t="str">
        <f>IF('LEA Information'!C31="","",'LEA Information'!C31)</f>
        <v/>
      </c>
      <c r="D22" s="8" t="str">
        <f>IF('LEA Information'!D31="","",'LEA Information'!D31)</f>
        <v/>
      </c>
      <c r="E22" s="32" t="str">
        <f t="shared" si="0"/>
        <v/>
      </c>
      <c r="F22" s="3" t="str">
        <f>IF(F$3="Not used","",IFERROR(VLOOKUP($A22,'Circumstance 1'!$B$6:$AB$15,27,FALSE),IFERROR(VLOOKUP(A22,'Circumstance 1'!$B$18:$AB$28,27,FALSE),TableBPA2[[#This Row],[Starting Base Payment]])))</f>
        <v/>
      </c>
      <c r="G22" s="3" t="str">
        <f>IF(G$3="Not used","",IFERROR(VLOOKUP($A22,'Circumstance 2'!$B$6:$AB$15,27,FALSE),IFERROR(VLOOKUP($A22,'Circumstance 2'!$B$18:$AB$28,27,FALSE),TableBPA2[[#This Row],[Base Payment After Circumstance 1]])))</f>
        <v/>
      </c>
      <c r="H22" s="3" t="str">
        <f>IF(H$3="Not used","",IFERROR(VLOOKUP($A22,'Circumstance 3'!$B$6:$AB$15,27,FALSE),IFERROR(VLOOKUP($A22,'Circumstance 3'!$B$18:$AB$28,27,FALSE),TableBPA2[[#This Row],[Base Payment After Circumstance 2]])))</f>
        <v/>
      </c>
      <c r="I22" s="3" t="str">
        <f>IF(I$3="Not used","",IFERROR(VLOOKUP($A22,'Circumstance 4'!$B$6:$AB$15,27,FALSE),IFERROR(VLOOKUP($A22,'Circumstance 4'!$B$18:$AB$28,27,FALSE),TableBPA2[[#This Row],[Base Payment After Circumstance 3]])))</f>
        <v/>
      </c>
      <c r="J22" s="3" t="str">
        <f>IF(J$3="Not used","",IFERROR(VLOOKUP($A22,'Circumstance 5'!$B$6:$AB$15,27,FALSE),IFERROR(VLOOKUP($A22,'Circumstance 5'!$B$18:$AB$28,27,FALSE),TableBPA2[[#This Row],[Base Payment After Circumstance 4]])))</f>
        <v/>
      </c>
      <c r="K22" s="3" t="str">
        <f>IF(K$3="Not used","",IFERROR(VLOOKUP($A22,'Circumstance 6'!$B$6:$AB$15,27,FALSE),IFERROR(VLOOKUP($A22,'Circumstance 6'!$B$18:$AB$28,27,FALSE),TableBPA2[[#This Row],[Base Payment After Circumstance 5]])))</f>
        <v/>
      </c>
      <c r="L22" s="3" t="str">
        <f>IF(L$3="Not used","",IFERROR(VLOOKUP($A22,'Circumstance 7'!$B$6:$AB$15,27,FALSE),IFERROR(VLOOKUP($A22,'Circumstance 7'!$B$18:$AB$28,27,FALSE),TableBPA2[[#This Row],[Base Payment After Circumstance 6]])))</f>
        <v/>
      </c>
      <c r="M22" s="3" t="str">
        <f>IF(M$3="Not used","",IFERROR(VLOOKUP($A22,'Circumstance 8'!$B$6:$AB$15,27,FALSE),IFERROR(VLOOKUP($A22,'Circumstance 8'!$B$18:$AB$28,27,FALSE),TableBPA2[[#This Row],[Base Payment After Circumstance 7]])))</f>
        <v/>
      </c>
      <c r="N22" s="3" t="str">
        <f>IF(N$3="Not used","",IFERROR(VLOOKUP($A22,'Circumstance 9'!$B$6:$AB$15,27,FALSE),IFERROR(VLOOKUP($A22,'Circumstance 9'!$B$18:$AB$28,27,FALSE),TableBPA2[[#This Row],[Base Payment After Circumstance 8]])))</f>
        <v/>
      </c>
      <c r="O22" s="3" t="str">
        <f>IF(O$3="Not used","",IFERROR(VLOOKUP($A22,'Circumstance 10'!$B$6:$AB$15,27,FALSE),IFERROR(VLOOKUP($A22,'Circumstance 10'!$B$18:$AB$28,27,FALSE),TableBPA2[[#This Row],[Base Payment After Circumstance 9]])))</f>
        <v/>
      </c>
      <c r="P22" s="24" t="str">
        <f>IF(P$3="Not used","",IFERROR(VLOOKUP($A22,'Circumstance 11'!$B$6:$AB$15,27,FALSE),IFERROR(VLOOKUP($A22,'Circumstance 11'!$B$18:$AB$28,27,FALSE),TableBPA2[[#This Row],[Base Payment After Circumstance 10]])))</f>
        <v/>
      </c>
      <c r="Q22" s="24" t="str">
        <f>IF(Q$3="Not used","",IFERROR(VLOOKUP($A22,'Circumstance 12'!$B$6:$AB$15,27,FALSE),IFERROR(VLOOKUP($A22,'Circumstance 12'!$B$18:$AB$28,27,FALSE),TableBPA2[[#This Row],[Base Payment After Circumstance 11]])))</f>
        <v/>
      </c>
      <c r="R22" s="24" t="str">
        <f>IF(R$3="Not used","",IFERROR(VLOOKUP($A22,'Circumstance 13'!$B$6:$AB$15,27,FALSE),IFERROR(VLOOKUP($A22,'Circumstance 13'!$B$18:$AB$28,27,FALSE),TableBPA2[[#This Row],[Base Payment After Circumstance 12]])))</f>
        <v/>
      </c>
      <c r="S22" s="24" t="str">
        <f>IF(S$3="Not used","",IFERROR(VLOOKUP($A22,'Circumstance 14'!$B$6:$AB$15,27,FALSE),IFERROR(VLOOKUP($A22,'Circumstance 14'!$B$18:$AB$28,27,FALSE),TableBPA2[[#This Row],[Base Payment After Circumstance 13]])))</f>
        <v/>
      </c>
      <c r="T22" s="24" t="str">
        <f>IF(T$3="Not used","",IFERROR(VLOOKUP($A22,'Circumstance 15'!$B$6:$AB$15,27,FALSE),IFERROR(VLOOKUP($A22,'Circumstance 15'!$B$18:$AB$28,27,FALSE),TableBPA2[[#This Row],[Base Payment After Circumstance 14]])))</f>
        <v/>
      </c>
      <c r="U22" s="24" t="str">
        <f>IF(U$3="Not used","",IFERROR(VLOOKUP($A22,'Circumstance 16'!$B$6:$AB$15,27,FALSE),IFERROR(VLOOKUP($A22,'Circumstance 16'!$B$18:$AB$28,27,FALSE),TableBPA2[[#This Row],[Base Payment After Circumstance 15]])))</f>
        <v/>
      </c>
      <c r="V22" s="24" t="str">
        <f>IF(V$3="Not used","",IFERROR(VLOOKUP($A22,'Circumstance 17'!$B$6:$AB$15,27,FALSE),IFERROR(VLOOKUP($A22,'Circumstance 17'!$B$18:$AB$28,27,FALSE),TableBPA2[[#This Row],[Base Payment After Circumstance 16]])))</f>
        <v/>
      </c>
      <c r="W22" s="24" t="str">
        <f>IF(W$3="Not used","",IFERROR(VLOOKUP($A22,'Circumstance 18'!$B$6:$AB$15,27,FALSE),IFERROR(VLOOKUP($A22,'Circumstance 18'!$B$18:$AB$28,27,FALSE),TableBPA2[[#This Row],[Base Payment After Circumstance 17]])))</f>
        <v/>
      </c>
      <c r="X22" s="24" t="str">
        <f>IF(X$3="Not used","",IFERROR(VLOOKUP($A22,'Circumstance 19'!$B$6:$AB$15,27,FALSE),IFERROR(VLOOKUP($A22,'Circumstance 19'!$B$18:$AB$28,27,FALSE),TableBPA2[[#This Row],[Base Payment After Circumstance 18]])))</f>
        <v/>
      </c>
      <c r="Y22" s="24" t="str">
        <f>IF(Y$3="Not used","",IFERROR(VLOOKUP($A22,'Circumstance 20'!$B$6:$AB$15,27,FALSE),IFERROR(VLOOKUP($A22,'Circumstance 20'!$B$18:$AB$28,27,FALSE),TableBPA2[[#This Row],[Base Payment After Circumstance 19]])))</f>
        <v/>
      </c>
    </row>
    <row r="23" spans="1:25" x14ac:dyDescent="0.25">
      <c r="A23" s="11" t="str">
        <f>IF('LEA Information'!A32="","",'LEA Information'!A32)</f>
        <v/>
      </c>
      <c r="B23" s="11" t="str">
        <f>IF('LEA Information'!B32="","",'LEA Information'!B32)</f>
        <v/>
      </c>
      <c r="C23" s="68" t="str">
        <f>IF('LEA Information'!C32="","",'LEA Information'!C32)</f>
        <v/>
      </c>
      <c r="D23" s="8" t="str">
        <f>IF('LEA Information'!D32="","",'LEA Information'!D32)</f>
        <v/>
      </c>
      <c r="E23" s="32" t="str">
        <f t="shared" si="0"/>
        <v/>
      </c>
      <c r="F23" s="3" t="str">
        <f>IF(F$3="Not used","",IFERROR(VLOOKUP($A23,'Circumstance 1'!$B$6:$AB$15,27,FALSE),IFERROR(VLOOKUP(A23,'Circumstance 1'!$B$18:$AB$28,27,FALSE),TableBPA2[[#This Row],[Starting Base Payment]])))</f>
        <v/>
      </c>
      <c r="G23" s="3" t="str">
        <f>IF(G$3="Not used","",IFERROR(VLOOKUP($A23,'Circumstance 2'!$B$6:$AB$15,27,FALSE),IFERROR(VLOOKUP($A23,'Circumstance 2'!$B$18:$AB$28,27,FALSE),TableBPA2[[#This Row],[Base Payment After Circumstance 1]])))</f>
        <v/>
      </c>
      <c r="H23" s="3" t="str">
        <f>IF(H$3="Not used","",IFERROR(VLOOKUP($A23,'Circumstance 3'!$B$6:$AB$15,27,FALSE),IFERROR(VLOOKUP($A23,'Circumstance 3'!$B$18:$AB$28,27,FALSE),TableBPA2[[#This Row],[Base Payment After Circumstance 2]])))</f>
        <v/>
      </c>
      <c r="I23" s="3" t="str">
        <f>IF(I$3="Not used","",IFERROR(VLOOKUP($A23,'Circumstance 4'!$B$6:$AB$15,27,FALSE),IFERROR(VLOOKUP($A23,'Circumstance 4'!$B$18:$AB$28,27,FALSE),TableBPA2[[#This Row],[Base Payment After Circumstance 3]])))</f>
        <v/>
      </c>
      <c r="J23" s="3" t="str">
        <f>IF(J$3="Not used","",IFERROR(VLOOKUP($A23,'Circumstance 5'!$B$6:$AB$15,27,FALSE),IFERROR(VLOOKUP($A23,'Circumstance 5'!$B$18:$AB$28,27,FALSE),TableBPA2[[#This Row],[Base Payment After Circumstance 4]])))</f>
        <v/>
      </c>
      <c r="K23" s="3" t="str">
        <f>IF(K$3="Not used","",IFERROR(VLOOKUP($A23,'Circumstance 6'!$B$6:$AB$15,27,FALSE),IFERROR(VLOOKUP($A23,'Circumstance 6'!$B$18:$AB$28,27,FALSE),TableBPA2[[#This Row],[Base Payment After Circumstance 5]])))</f>
        <v/>
      </c>
      <c r="L23" s="3" t="str">
        <f>IF(L$3="Not used","",IFERROR(VLOOKUP($A23,'Circumstance 7'!$B$6:$AB$15,27,FALSE),IFERROR(VLOOKUP($A23,'Circumstance 7'!$B$18:$AB$28,27,FALSE),TableBPA2[[#This Row],[Base Payment After Circumstance 6]])))</f>
        <v/>
      </c>
      <c r="M23" s="3" t="str">
        <f>IF(M$3="Not used","",IFERROR(VLOOKUP($A23,'Circumstance 8'!$B$6:$AB$15,27,FALSE),IFERROR(VLOOKUP($A23,'Circumstance 8'!$B$18:$AB$28,27,FALSE),TableBPA2[[#This Row],[Base Payment After Circumstance 7]])))</f>
        <v/>
      </c>
      <c r="N23" s="3" t="str">
        <f>IF(N$3="Not used","",IFERROR(VLOOKUP($A23,'Circumstance 9'!$B$6:$AB$15,27,FALSE),IFERROR(VLOOKUP($A23,'Circumstance 9'!$B$18:$AB$28,27,FALSE),TableBPA2[[#This Row],[Base Payment After Circumstance 8]])))</f>
        <v/>
      </c>
      <c r="O23" s="3" t="str">
        <f>IF(O$3="Not used","",IFERROR(VLOOKUP($A23,'Circumstance 10'!$B$6:$AB$15,27,FALSE),IFERROR(VLOOKUP($A23,'Circumstance 10'!$B$18:$AB$28,27,FALSE),TableBPA2[[#This Row],[Base Payment After Circumstance 9]])))</f>
        <v/>
      </c>
      <c r="P23" s="24" t="str">
        <f>IF(P$3="Not used","",IFERROR(VLOOKUP($A23,'Circumstance 11'!$B$6:$AB$15,27,FALSE),IFERROR(VLOOKUP($A23,'Circumstance 11'!$B$18:$AB$28,27,FALSE),TableBPA2[[#This Row],[Base Payment After Circumstance 10]])))</f>
        <v/>
      </c>
      <c r="Q23" s="24" t="str">
        <f>IF(Q$3="Not used","",IFERROR(VLOOKUP($A23,'Circumstance 12'!$B$6:$AB$15,27,FALSE),IFERROR(VLOOKUP($A23,'Circumstance 12'!$B$18:$AB$28,27,FALSE),TableBPA2[[#This Row],[Base Payment After Circumstance 11]])))</f>
        <v/>
      </c>
      <c r="R23" s="24" t="str">
        <f>IF(R$3="Not used","",IFERROR(VLOOKUP($A23,'Circumstance 13'!$B$6:$AB$15,27,FALSE),IFERROR(VLOOKUP($A23,'Circumstance 13'!$B$18:$AB$28,27,FALSE),TableBPA2[[#This Row],[Base Payment After Circumstance 12]])))</f>
        <v/>
      </c>
      <c r="S23" s="24" t="str">
        <f>IF(S$3="Not used","",IFERROR(VLOOKUP($A23,'Circumstance 14'!$B$6:$AB$15,27,FALSE),IFERROR(VLOOKUP($A23,'Circumstance 14'!$B$18:$AB$28,27,FALSE),TableBPA2[[#This Row],[Base Payment After Circumstance 13]])))</f>
        <v/>
      </c>
      <c r="T23" s="24" t="str">
        <f>IF(T$3="Not used","",IFERROR(VLOOKUP($A23,'Circumstance 15'!$B$6:$AB$15,27,FALSE),IFERROR(VLOOKUP($A23,'Circumstance 15'!$B$18:$AB$28,27,FALSE),TableBPA2[[#This Row],[Base Payment After Circumstance 14]])))</f>
        <v/>
      </c>
      <c r="U23" s="24" t="str">
        <f>IF(U$3="Not used","",IFERROR(VLOOKUP($A23,'Circumstance 16'!$B$6:$AB$15,27,FALSE),IFERROR(VLOOKUP($A23,'Circumstance 16'!$B$18:$AB$28,27,FALSE),TableBPA2[[#This Row],[Base Payment After Circumstance 15]])))</f>
        <v/>
      </c>
      <c r="V23" s="24" t="str">
        <f>IF(V$3="Not used","",IFERROR(VLOOKUP($A23,'Circumstance 17'!$B$6:$AB$15,27,FALSE),IFERROR(VLOOKUP($A23,'Circumstance 17'!$B$18:$AB$28,27,FALSE),TableBPA2[[#This Row],[Base Payment After Circumstance 16]])))</f>
        <v/>
      </c>
      <c r="W23" s="24" t="str">
        <f>IF(W$3="Not used","",IFERROR(VLOOKUP($A23,'Circumstance 18'!$B$6:$AB$15,27,FALSE),IFERROR(VLOOKUP($A23,'Circumstance 18'!$B$18:$AB$28,27,FALSE),TableBPA2[[#This Row],[Base Payment After Circumstance 17]])))</f>
        <v/>
      </c>
      <c r="X23" s="24" t="str">
        <f>IF(X$3="Not used","",IFERROR(VLOOKUP($A23,'Circumstance 19'!$B$6:$AB$15,27,FALSE),IFERROR(VLOOKUP($A23,'Circumstance 19'!$B$18:$AB$28,27,FALSE),TableBPA2[[#This Row],[Base Payment After Circumstance 18]])))</f>
        <v/>
      </c>
      <c r="Y23" s="24" t="str">
        <f>IF(Y$3="Not used","",IFERROR(VLOOKUP($A23,'Circumstance 20'!$B$6:$AB$15,27,FALSE),IFERROR(VLOOKUP($A23,'Circumstance 20'!$B$18:$AB$28,27,FALSE),TableBPA2[[#This Row],[Base Payment After Circumstance 19]])))</f>
        <v/>
      </c>
    </row>
    <row r="24" spans="1:25" x14ac:dyDescent="0.25">
      <c r="A24" s="11" t="str">
        <f>IF('LEA Information'!A33="","",'LEA Information'!A33)</f>
        <v/>
      </c>
      <c r="B24" s="11" t="str">
        <f>IF('LEA Information'!B33="","",'LEA Information'!B33)</f>
        <v/>
      </c>
      <c r="C24" s="68" t="str">
        <f>IF('LEA Information'!C33="","",'LEA Information'!C33)</f>
        <v/>
      </c>
      <c r="D24" s="8" t="str">
        <f>IF('LEA Information'!D33="","",'LEA Information'!D33)</f>
        <v/>
      </c>
      <c r="E24" s="32" t="str">
        <f t="shared" si="0"/>
        <v/>
      </c>
      <c r="F24" s="3" t="str">
        <f>IF(F$3="Not used","",IFERROR(VLOOKUP($A24,'Circumstance 1'!$B$6:$AB$15,27,FALSE),IFERROR(VLOOKUP(A24,'Circumstance 1'!$B$18:$AB$28,27,FALSE),TableBPA2[[#This Row],[Starting Base Payment]])))</f>
        <v/>
      </c>
      <c r="G24" s="3" t="str">
        <f>IF(G$3="Not used","",IFERROR(VLOOKUP($A24,'Circumstance 2'!$B$6:$AB$15,27,FALSE),IFERROR(VLOOKUP($A24,'Circumstance 2'!$B$18:$AB$28,27,FALSE),TableBPA2[[#This Row],[Base Payment After Circumstance 1]])))</f>
        <v/>
      </c>
      <c r="H24" s="3" t="str">
        <f>IF(H$3="Not used","",IFERROR(VLOOKUP($A24,'Circumstance 3'!$B$6:$AB$15,27,FALSE),IFERROR(VLOOKUP($A24,'Circumstance 3'!$B$18:$AB$28,27,FALSE),TableBPA2[[#This Row],[Base Payment After Circumstance 2]])))</f>
        <v/>
      </c>
      <c r="I24" s="3" t="str">
        <f>IF(I$3="Not used","",IFERROR(VLOOKUP($A24,'Circumstance 4'!$B$6:$AB$15,27,FALSE),IFERROR(VLOOKUP($A24,'Circumstance 4'!$B$18:$AB$28,27,FALSE),TableBPA2[[#This Row],[Base Payment After Circumstance 3]])))</f>
        <v/>
      </c>
      <c r="J24" s="3" t="str">
        <f>IF(J$3="Not used","",IFERROR(VLOOKUP($A24,'Circumstance 5'!$B$6:$AB$15,27,FALSE),IFERROR(VLOOKUP($A24,'Circumstance 5'!$B$18:$AB$28,27,FALSE),TableBPA2[[#This Row],[Base Payment After Circumstance 4]])))</f>
        <v/>
      </c>
      <c r="K24" s="3" t="str">
        <f>IF(K$3="Not used","",IFERROR(VLOOKUP($A24,'Circumstance 6'!$B$6:$AB$15,27,FALSE),IFERROR(VLOOKUP($A24,'Circumstance 6'!$B$18:$AB$28,27,FALSE),TableBPA2[[#This Row],[Base Payment After Circumstance 5]])))</f>
        <v/>
      </c>
      <c r="L24" s="3" t="str">
        <f>IF(L$3="Not used","",IFERROR(VLOOKUP($A24,'Circumstance 7'!$B$6:$AB$15,27,FALSE),IFERROR(VLOOKUP($A24,'Circumstance 7'!$B$18:$AB$28,27,FALSE),TableBPA2[[#This Row],[Base Payment After Circumstance 6]])))</f>
        <v/>
      </c>
      <c r="M24" s="3" t="str">
        <f>IF(M$3="Not used","",IFERROR(VLOOKUP($A24,'Circumstance 8'!$B$6:$AB$15,27,FALSE),IFERROR(VLOOKUP($A24,'Circumstance 8'!$B$18:$AB$28,27,FALSE),TableBPA2[[#This Row],[Base Payment After Circumstance 7]])))</f>
        <v/>
      </c>
      <c r="N24" s="3" t="str">
        <f>IF(N$3="Not used","",IFERROR(VLOOKUP($A24,'Circumstance 9'!$B$6:$AB$15,27,FALSE),IFERROR(VLOOKUP($A24,'Circumstance 9'!$B$18:$AB$28,27,FALSE),TableBPA2[[#This Row],[Base Payment After Circumstance 8]])))</f>
        <v/>
      </c>
      <c r="O24" s="3" t="str">
        <f>IF(O$3="Not used","",IFERROR(VLOOKUP($A24,'Circumstance 10'!$B$6:$AB$15,27,FALSE),IFERROR(VLOOKUP($A24,'Circumstance 10'!$B$18:$AB$28,27,FALSE),TableBPA2[[#This Row],[Base Payment After Circumstance 9]])))</f>
        <v/>
      </c>
      <c r="P24" s="24" t="str">
        <f>IF(P$3="Not used","",IFERROR(VLOOKUP($A24,'Circumstance 11'!$B$6:$AB$15,27,FALSE),IFERROR(VLOOKUP($A24,'Circumstance 11'!$B$18:$AB$28,27,FALSE),TableBPA2[[#This Row],[Base Payment After Circumstance 10]])))</f>
        <v/>
      </c>
      <c r="Q24" s="24" t="str">
        <f>IF(Q$3="Not used","",IFERROR(VLOOKUP($A24,'Circumstance 12'!$B$6:$AB$15,27,FALSE),IFERROR(VLOOKUP($A24,'Circumstance 12'!$B$18:$AB$28,27,FALSE),TableBPA2[[#This Row],[Base Payment After Circumstance 11]])))</f>
        <v/>
      </c>
      <c r="R24" s="24" t="str">
        <f>IF(R$3="Not used","",IFERROR(VLOOKUP($A24,'Circumstance 13'!$B$6:$AB$15,27,FALSE),IFERROR(VLOOKUP($A24,'Circumstance 13'!$B$18:$AB$28,27,FALSE),TableBPA2[[#This Row],[Base Payment After Circumstance 12]])))</f>
        <v/>
      </c>
      <c r="S24" s="24" t="str">
        <f>IF(S$3="Not used","",IFERROR(VLOOKUP($A24,'Circumstance 14'!$B$6:$AB$15,27,FALSE),IFERROR(VLOOKUP($A24,'Circumstance 14'!$B$18:$AB$28,27,FALSE),TableBPA2[[#This Row],[Base Payment After Circumstance 13]])))</f>
        <v/>
      </c>
      <c r="T24" s="24" t="str">
        <f>IF(T$3="Not used","",IFERROR(VLOOKUP($A24,'Circumstance 15'!$B$6:$AB$15,27,FALSE),IFERROR(VLOOKUP($A24,'Circumstance 15'!$B$18:$AB$28,27,FALSE),TableBPA2[[#This Row],[Base Payment After Circumstance 14]])))</f>
        <v/>
      </c>
      <c r="U24" s="24" t="str">
        <f>IF(U$3="Not used","",IFERROR(VLOOKUP($A24,'Circumstance 16'!$B$6:$AB$15,27,FALSE),IFERROR(VLOOKUP($A24,'Circumstance 16'!$B$18:$AB$28,27,FALSE),TableBPA2[[#This Row],[Base Payment After Circumstance 15]])))</f>
        <v/>
      </c>
      <c r="V24" s="24" t="str">
        <f>IF(V$3="Not used","",IFERROR(VLOOKUP($A24,'Circumstance 17'!$B$6:$AB$15,27,FALSE),IFERROR(VLOOKUP($A24,'Circumstance 17'!$B$18:$AB$28,27,FALSE),TableBPA2[[#This Row],[Base Payment After Circumstance 16]])))</f>
        <v/>
      </c>
      <c r="W24" s="24" t="str">
        <f>IF(W$3="Not used","",IFERROR(VLOOKUP($A24,'Circumstance 18'!$B$6:$AB$15,27,FALSE),IFERROR(VLOOKUP($A24,'Circumstance 18'!$B$18:$AB$28,27,FALSE),TableBPA2[[#This Row],[Base Payment After Circumstance 17]])))</f>
        <v/>
      </c>
      <c r="X24" s="24" t="str">
        <f>IF(X$3="Not used","",IFERROR(VLOOKUP($A24,'Circumstance 19'!$B$6:$AB$15,27,FALSE),IFERROR(VLOOKUP($A24,'Circumstance 19'!$B$18:$AB$28,27,FALSE),TableBPA2[[#This Row],[Base Payment After Circumstance 18]])))</f>
        <v/>
      </c>
      <c r="Y24" s="24" t="str">
        <f>IF(Y$3="Not used","",IFERROR(VLOOKUP($A24,'Circumstance 20'!$B$6:$AB$15,27,FALSE),IFERROR(VLOOKUP($A24,'Circumstance 20'!$B$18:$AB$28,27,FALSE),TableBPA2[[#This Row],[Base Payment After Circumstance 19]])))</f>
        <v/>
      </c>
    </row>
    <row r="25" spans="1:25" x14ac:dyDescent="0.25">
      <c r="A25" s="11" t="str">
        <f>IF('LEA Information'!A34="","",'LEA Information'!A34)</f>
        <v/>
      </c>
      <c r="B25" s="11" t="str">
        <f>IF('LEA Information'!B34="","",'LEA Information'!B34)</f>
        <v/>
      </c>
      <c r="C25" s="68" t="str">
        <f>IF('LEA Information'!C34="","",'LEA Information'!C34)</f>
        <v/>
      </c>
      <c r="D25" s="8" t="str">
        <f>IF('LEA Information'!D34="","",'LEA Information'!D34)</f>
        <v/>
      </c>
      <c r="E25" s="32" t="str">
        <f t="shared" si="0"/>
        <v/>
      </c>
      <c r="F25" s="3" t="str">
        <f>IF(F$3="Not used","",IFERROR(VLOOKUP($A25,'Circumstance 1'!$B$6:$AB$15,27,FALSE),IFERROR(VLOOKUP(A25,'Circumstance 1'!$B$18:$AB$28,27,FALSE),TableBPA2[[#This Row],[Starting Base Payment]])))</f>
        <v/>
      </c>
      <c r="G25" s="3" t="str">
        <f>IF(G$3="Not used","",IFERROR(VLOOKUP($A25,'Circumstance 2'!$B$6:$AB$15,27,FALSE),IFERROR(VLOOKUP($A25,'Circumstance 2'!$B$18:$AB$28,27,FALSE),TableBPA2[[#This Row],[Base Payment After Circumstance 1]])))</f>
        <v/>
      </c>
      <c r="H25" s="3" t="str">
        <f>IF(H$3="Not used","",IFERROR(VLOOKUP($A25,'Circumstance 3'!$B$6:$AB$15,27,FALSE),IFERROR(VLOOKUP($A25,'Circumstance 3'!$B$18:$AB$28,27,FALSE),TableBPA2[[#This Row],[Base Payment After Circumstance 2]])))</f>
        <v/>
      </c>
      <c r="I25" s="3" t="str">
        <f>IF(I$3="Not used","",IFERROR(VLOOKUP($A25,'Circumstance 4'!$B$6:$AB$15,27,FALSE),IFERROR(VLOOKUP($A25,'Circumstance 4'!$B$18:$AB$28,27,FALSE),TableBPA2[[#This Row],[Base Payment After Circumstance 3]])))</f>
        <v/>
      </c>
      <c r="J25" s="3" t="str">
        <f>IF(J$3="Not used","",IFERROR(VLOOKUP($A25,'Circumstance 5'!$B$6:$AB$15,27,FALSE),IFERROR(VLOOKUP($A25,'Circumstance 5'!$B$18:$AB$28,27,FALSE),TableBPA2[[#This Row],[Base Payment After Circumstance 4]])))</f>
        <v/>
      </c>
      <c r="K25" s="3" t="str">
        <f>IF(K$3="Not used","",IFERROR(VLOOKUP($A25,'Circumstance 6'!$B$6:$AB$15,27,FALSE),IFERROR(VLOOKUP($A25,'Circumstance 6'!$B$18:$AB$28,27,FALSE),TableBPA2[[#This Row],[Base Payment After Circumstance 5]])))</f>
        <v/>
      </c>
      <c r="L25" s="3" t="str">
        <f>IF(L$3="Not used","",IFERROR(VLOOKUP($A25,'Circumstance 7'!$B$6:$AB$15,27,FALSE),IFERROR(VLOOKUP($A25,'Circumstance 7'!$B$18:$AB$28,27,FALSE),TableBPA2[[#This Row],[Base Payment After Circumstance 6]])))</f>
        <v/>
      </c>
      <c r="M25" s="3" t="str">
        <f>IF(M$3="Not used","",IFERROR(VLOOKUP($A25,'Circumstance 8'!$B$6:$AB$15,27,FALSE),IFERROR(VLOOKUP($A25,'Circumstance 8'!$B$18:$AB$28,27,FALSE),TableBPA2[[#This Row],[Base Payment After Circumstance 7]])))</f>
        <v/>
      </c>
      <c r="N25" s="3" t="str">
        <f>IF(N$3="Not used","",IFERROR(VLOOKUP($A25,'Circumstance 9'!$B$6:$AB$15,27,FALSE),IFERROR(VLOOKUP($A25,'Circumstance 9'!$B$18:$AB$28,27,FALSE),TableBPA2[[#This Row],[Base Payment After Circumstance 8]])))</f>
        <v/>
      </c>
      <c r="O25" s="3" t="str">
        <f>IF(O$3="Not used","",IFERROR(VLOOKUP($A25,'Circumstance 10'!$B$6:$AB$15,27,FALSE),IFERROR(VLOOKUP($A25,'Circumstance 10'!$B$18:$AB$28,27,FALSE),TableBPA2[[#This Row],[Base Payment After Circumstance 9]])))</f>
        <v/>
      </c>
      <c r="P25" s="24" t="str">
        <f>IF(P$3="Not used","",IFERROR(VLOOKUP($A25,'Circumstance 11'!$B$6:$AB$15,27,FALSE),IFERROR(VLOOKUP($A25,'Circumstance 11'!$B$18:$AB$28,27,FALSE),TableBPA2[[#This Row],[Base Payment After Circumstance 10]])))</f>
        <v/>
      </c>
      <c r="Q25" s="24" t="str">
        <f>IF(Q$3="Not used","",IFERROR(VLOOKUP($A25,'Circumstance 12'!$B$6:$AB$15,27,FALSE),IFERROR(VLOOKUP($A25,'Circumstance 12'!$B$18:$AB$28,27,FALSE),TableBPA2[[#This Row],[Base Payment After Circumstance 11]])))</f>
        <v/>
      </c>
      <c r="R25" s="24" t="str">
        <f>IF(R$3="Not used","",IFERROR(VLOOKUP($A25,'Circumstance 13'!$B$6:$AB$15,27,FALSE),IFERROR(VLOOKUP($A25,'Circumstance 13'!$B$18:$AB$28,27,FALSE),TableBPA2[[#This Row],[Base Payment After Circumstance 12]])))</f>
        <v/>
      </c>
      <c r="S25" s="24" t="str">
        <f>IF(S$3="Not used","",IFERROR(VLOOKUP($A25,'Circumstance 14'!$B$6:$AB$15,27,FALSE),IFERROR(VLOOKUP($A25,'Circumstance 14'!$B$18:$AB$28,27,FALSE),TableBPA2[[#This Row],[Base Payment After Circumstance 13]])))</f>
        <v/>
      </c>
      <c r="T25" s="24" t="str">
        <f>IF(T$3="Not used","",IFERROR(VLOOKUP($A25,'Circumstance 15'!$B$6:$AB$15,27,FALSE),IFERROR(VLOOKUP($A25,'Circumstance 15'!$B$18:$AB$28,27,FALSE),TableBPA2[[#This Row],[Base Payment After Circumstance 14]])))</f>
        <v/>
      </c>
      <c r="U25" s="24" t="str">
        <f>IF(U$3="Not used","",IFERROR(VLOOKUP($A25,'Circumstance 16'!$B$6:$AB$15,27,FALSE),IFERROR(VLOOKUP($A25,'Circumstance 16'!$B$18:$AB$28,27,FALSE),TableBPA2[[#This Row],[Base Payment After Circumstance 15]])))</f>
        <v/>
      </c>
      <c r="V25" s="24" t="str">
        <f>IF(V$3="Not used","",IFERROR(VLOOKUP($A25,'Circumstance 17'!$B$6:$AB$15,27,FALSE),IFERROR(VLOOKUP($A25,'Circumstance 17'!$B$18:$AB$28,27,FALSE),TableBPA2[[#This Row],[Base Payment After Circumstance 16]])))</f>
        <v/>
      </c>
      <c r="W25" s="24" t="str">
        <f>IF(W$3="Not used","",IFERROR(VLOOKUP($A25,'Circumstance 18'!$B$6:$AB$15,27,FALSE),IFERROR(VLOOKUP($A25,'Circumstance 18'!$B$18:$AB$28,27,FALSE),TableBPA2[[#This Row],[Base Payment After Circumstance 17]])))</f>
        <v/>
      </c>
      <c r="X25" s="24" t="str">
        <f>IF(X$3="Not used","",IFERROR(VLOOKUP($A25,'Circumstance 19'!$B$6:$AB$15,27,FALSE),IFERROR(VLOOKUP($A25,'Circumstance 19'!$B$18:$AB$28,27,FALSE),TableBPA2[[#This Row],[Base Payment After Circumstance 18]])))</f>
        <v/>
      </c>
      <c r="Y25" s="24" t="str">
        <f>IF(Y$3="Not used","",IFERROR(VLOOKUP($A25,'Circumstance 20'!$B$6:$AB$15,27,FALSE),IFERROR(VLOOKUP($A25,'Circumstance 20'!$B$18:$AB$28,27,FALSE),TableBPA2[[#This Row],[Base Payment After Circumstance 19]])))</f>
        <v/>
      </c>
    </row>
    <row r="26" spans="1:25" x14ac:dyDescent="0.25">
      <c r="A26" s="11" t="str">
        <f>IF('LEA Information'!A35="","",'LEA Information'!A35)</f>
        <v/>
      </c>
      <c r="B26" s="11" t="str">
        <f>IF('LEA Information'!B35="","",'LEA Information'!B35)</f>
        <v/>
      </c>
      <c r="C26" s="68" t="str">
        <f>IF('LEA Information'!C35="","",'LEA Information'!C35)</f>
        <v/>
      </c>
      <c r="D26" s="8" t="str">
        <f>IF('LEA Information'!D35="","",'LEA Information'!D35)</f>
        <v/>
      </c>
      <c r="E26" s="32" t="str">
        <f t="shared" si="0"/>
        <v/>
      </c>
      <c r="F26" s="3" t="str">
        <f>IF(F$3="Not used","",IFERROR(VLOOKUP($A26,'Circumstance 1'!$B$6:$AB$15,27,FALSE),IFERROR(VLOOKUP(A26,'Circumstance 1'!$B$18:$AB$28,27,FALSE),TableBPA2[[#This Row],[Starting Base Payment]])))</f>
        <v/>
      </c>
      <c r="G26" s="3" t="str">
        <f>IF(G$3="Not used","",IFERROR(VLOOKUP($A26,'Circumstance 2'!$B$6:$AB$15,27,FALSE),IFERROR(VLOOKUP($A26,'Circumstance 2'!$B$18:$AB$28,27,FALSE),TableBPA2[[#This Row],[Base Payment After Circumstance 1]])))</f>
        <v/>
      </c>
      <c r="H26" s="3" t="str">
        <f>IF(H$3="Not used","",IFERROR(VLOOKUP($A26,'Circumstance 3'!$B$6:$AB$15,27,FALSE),IFERROR(VLOOKUP($A26,'Circumstance 3'!$B$18:$AB$28,27,FALSE),TableBPA2[[#This Row],[Base Payment After Circumstance 2]])))</f>
        <v/>
      </c>
      <c r="I26" s="3" t="str">
        <f>IF(I$3="Not used","",IFERROR(VLOOKUP($A26,'Circumstance 4'!$B$6:$AB$15,27,FALSE),IFERROR(VLOOKUP($A26,'Circumstance 4'!$B$18:$AB$28,27,FALSE),TableBPA2[[#This Row],[Base Payment After Circumstance 3]])))</f>
        <v/>
      </c>
      <c r="J26" s="3" t="str">
        <f>IF(J$3="Not used","",IFERROR(VLOOKUP($A26,'Circumstance 5'!$B$6:$AB$15,27,FALSE),IFERROR(VLOOKUP($A26,'Circumstance 5'!$B$18:$AB$28,27,FALSE),TableBPA2[[#This Row],[Base Payment After Circumstance 4]])))</f>
        <v/>
      </c>
      <c r="K26" s="3" t="str">
        <f>IF(K$3="Not used","",IFERROR(VLOOKUP($A26,'Circumstance 6'!$B$6:$AB$15,27,FALSE),IFERROR(VLOOKUP($A26,'Circumstance 6'!$B$18:$AB$28,27,FALSE),TableBPA2[[#This Row],[Base Payment After Circumstance 5]])))</f>
        <v/>
      </c>
      <c r="L26" s="3" t="str">
        <f>IF(L$3="Not used","",IFERROR(VLOOKUP($A26,'Circumstance 7'!$B$6:$AB$15,27,FALSE),IFERROR(VLOOKUP($A26,'Circumstance 7'!$B$18:$AB$28,27,FALSE),TableBPA2[[#This Row],[Base Payment After Circumstance 6]])))</f>
        <v/>
      </c>
      <c r="M26" s="3" t="str">
        <f>IF(M$3="Not used","",IFERROR(VLOOKUP($A26,'Circumstance 8'!$B$6:$AB$15,27,FALSE),IFERROR(VLOOKUP($A26,'Circumstance 8'!$B$18:$AB$28,27,FALSE),TableBPA2[[#This Row],[Base Payment After Circumstance 7]])))</f>
        <v/>
      </c>
      <c r="N26" s="3" t="str">
        <f>IF(N$3="Not used","",IFERROR(VLOOKUP($A26,'Circumstance 9'!$B$6:$AB$15,27,FALSE),IFERROR(VLOOKUP($A26,'Circumstance 9'!$B$18:$AB$28,27,FALSE),TableBPA2[[#This Row],[Base Payment After Circumstance 8]])))</f>
        <v/>
      </c>
      <c r="O26" s="3" t="str">
        <f>IF(O$3="Not used","",IFERROR(VLOOKUP($A26,'Circumstance 10'!$B$6:$AB$15,27,FALSE),IFERROR(VLOOKUP($A26,'Circumstance 10'!$B$18:$AB$28,27,FALSE),TableBPA2[[#This Row],[Base Payment After Circumstance 9]])))</f>
        <v/>
      </c>
      <c r="P26" s="24" t="str">
        <f>IF(P$3="Not used","",IFERROR(VLOOKUP($A26,'Circumstance 11'!$B$6:$AB$15,27,FALSE),IFERROR(VLOOKUP($A26,'Circumstance 11'!$B$18:$AB$28,27,FALSE),TableBPA2[[#This Row],[Base Payment After Circumstance 10]])))</f>
        <v/>
      </c>
      <c r="Q26" s="24" t="str">
        <f>IF(Q$3="Not used","",IFERROR(VLOOKUP($A26,'Circumstance 12'!$B$6:$AB$15,27,FALSE),IFERROR(VLOOKUP($A26,'Circumstance 12'!$B$18:$AB$28,27,FALSE),TableBPA2[[#This Row],[Base Payment After Circumstance 11]])))</f>
        <v/>
      </c>
      <c r="R26" s="24" t="str">
        <f>IF(R$3="Not used","",IFERROR(VLOOKUP($A26,'Circumstance 13'!$B$6:$AB$15,27,FALSE),IFERROR(VLOOKUP($A26,'Circumstance 13'!$B$18:$AB$28,27,FALSE),TableBPA2[[#This Row],[Base Payment After Circumstance 12]])))</f>
        <v/>
      </c>
      <c r="S26" s="24" t="str">
        <f>IF(S$3="Not used","",IFERROR(VLOOKUP($A26,'Circumstance 14'!$B$6:$AB$15,27,FALSE),IFERROR(VLOOKUP($A26,'Circumstance 14'!$B$18:$AB$28,27,FALSE),TableBPA2[[#This Row],[Base Payment After Circumstance 13]])))</f>
        <v/>
      </c>
      <c r="T26" s="24" t="str">
        <f>IF(T$3="Not used","",IFERROR(VLOOKUP($A26,'Circumstance 15'!$B$6:$AB$15,27,FALSE),IFERROR(VLOOKUP($A26,'Circumstance 15'!$B$18:$AB$28,27,FALSE),TableBPA2[[#This Row],[Base Payment After Circumstance 14]])))</f>
        <v/>
      </c>
      <c r="U26" s="24" t="str">
        <f>IF(U$3="Not used","",IFERROR(VLOOKUP($A26,'Circumstance 16'!$B$6:$AB$15,27,FALSE),IFERROR(VLOOKUP($A26,'Circumstance 16'!$B$18:$AB$28,27,FALSE),TableBPA2[[#This Row],[Base Payment After Circumstance 15]])))</f>
        <v/>
      </c>
      <c r="V26" s="24" t="str">
        <f>IF(V$3="Not used","",IFERROR(VLOOKUP($A26,'Circumstance 17'!$B$6:$AB$15,27,FALSE),IFERROR(VLOOKUP($A26,'Circumstance 17'!$B$18:$AB$28,27,FALSE),TableBPA2[[#This Row],[Base Payment After Circumstance 16]])))</f>
        <v/>
      </c>
      <c r="W26" s="24" t="str">
        <f>IF(W$3="Not used","",IFERROR(VLOOKUP($A26,'Circumstance 18'!$B$6:$AB$15,27,FALSE),IFERROR(VLOOKUP($A26,'Circumstance 18'!$B$18:$AB$28,27,FALSE),TableBPA2[[#This Row],[Base Payment After Circumstance 17]])))</f>
        <v/>
      </c>
      <c r="X26" s="24" t="str">
        <f>IF(X$3="Not used","",IFERROR(VLOOKUP($A26,'Circumstance 19'!$B$6:$AB$15,27,FALSE),IFERROR(VLOOKUP($A26,'Circumstance 19'!$B$18:$AB$28,27,FALSE),TableBPA2[[#This Row],[Base Payment After Circumstance 18]])))</f>
        <v/>
      </c>
      <c r="Y26" s="24" t="str">
        <f>IF(Y$3="Not used","",IFERROR(VLOOKUP($A26,'Circumstance 20'!$B$6:$AB$15,27,FALSE),IFERROR(VLOOKUP($A26,'Circumstance 20'!$B$18:$AB$28,27,FALSE),TableBPA2[[#This Row],[Base Payment After Circumstance 19]])))</f>
        <v/>
      </c>
    </row>
    <row r="27" spans="1:25" x14ac:dyDescent="0.25">
      <c r="A27" s="11" t="str">
        <f>IF('LEA Information'!A36="","",'LEA Information'!A36)</f>
        <v/>
      </c>
      <c r="B27" s="11" t="str">
        <f>IF('LEA Information'!B36="","",'LEA Information'!B36)</f>
        <v/>
      </c>
      <c r="C27" s="68" t="str">
        <f>IF('LEA Information'!C36="","",'LEA Information'!C36)</f>
        <v/>
      </c>
      <c r="D27" s="8" t="str">
        <f>IF('LEA Information'!D36="","",'LEA Information'!D36)</f>
        <v/>
      </c>
      <c r="E27" s="32" t="str">
        <f t="shared" si="0"/>
        <v/>
      </c>
      <c r="F27" s="3" t="str">
        <f>IF(F$3="Not used","",IFERROR(VLOOKUP($A27,'Circumstance 1'!$B$6:$AB$15,27,FALSE),IFERROR(VLOOKUP(A27,'Circumstance 1'!$B$18:$AB$28,27,FALSE),TableBPA2[[#This Row],[Starting Base Payment]])))</f>
        <v/>
      </c>
      <c r="G27" s="3" t="str">
        <f>IF(G$3="Not used","",IFERROR(VLOOKUP($A27,'Circumstance 2'!$B$6:$AB$15,27,FALSE),IFERROR(VLOOKUP($A27,'Circumstance 2'!$B$18:$AB$28,27,FALSE),TableBPA2[[#This Row],[Base Payment After Circumstance 1]])))</f>
        <v/>
      </c>
      <c r="H27" s="3" t="str">
        <f>IF(H$3="Not used","",IFERROR(VLOOKUP($A27,'Circumstance 3'!$B$6:$AB$15,27,FALSE),IFERROR(VLOOKUP($A27,'Circumstance 3'!$B$18:$AB$28,27,FALSE),TableBPA2[[#This Row],[Base Payment After Circumstance 2]])))</f>
        <v/>
      </c>
      <c r="I27" s="3" t="str">
        <f>IF(I$3="Not used","",IFERROR(VLOOKUP($A27,'Circumstance 4'!$B$6:$AB$15,27,FALSE),IFERROR(VLOOKUP($A27,'Circumstance 4'!$B$18:$AB$28,27,FALSE),TableBPA2[[#This Row],[Base Payment After Circumstance 3]])))</f>
        <v/>
      </c>
      <c r="J27" s="3" t="str">
        <f>IF(J$3="Not used","",IFERROR(VLOOKUP($A27,'Circumstance 5'!$B$6:$AB$15,27,FALSE),IFERROR(VLOOKUP($A27,'Circumstance 5'!$B$18:$AB$28,27,FALSE),TableBPA2[[#This Row],[Base Payment After Circumstance 4]])))</f>
        <v/>
      </c>
      <c r="K27" s="3" t="str">
        <f>IF(K$3="Not used","",IFERROR(VLOOKUP($A27,'Circumstance 6'!$B$6:$AB$15,27,FALSE),IFERROR(VLOOKUP($A27,'Circumstance 6'!$B$18:$AB$28,27,FALSE),TableBPA2[[#This Row],[Base Payment After Circumstance 5]])))</f>
        <v/>
      </c>
      <c r="L27" s="3" t="str">
        <f>IF(L$3="Not used","",IFERROR(VLOOKUP($A27,'Circumstance 7'!$B$6:$AB$15,27,FALSE),IFERROR(VLOOKUP($A27,'Circumstance 7'!$B$18:$AB$28,27,FALSE),TableBPA2[[#This Row],[Base Payment After Circumstance 6]])))</f>
        <v/>
      </c>
      <c r="M27" s="3" t="str">
        <f>IF(M$3="Not used","",IFERROR(VLOOKUP($A27,'Circumstance 8'!$B$6:$AB$15,27,FALSE),IFERROR(VLOOKUP($A27,'Circumstance 8'!$B$18:$AB$28,27,FALSE),TableBPA2[[#This Row],[Base Payment After Circumstance 7]])))</f>
        <v/>
      </c>
      <c r="N27" s="3" t="str">
        <f>IF(N$3="Not used","",IFERROR(VLOOKUP($A27,'Circumstance 9'!$B$6:$AB$15,27,FALSE),IFERROR(VLOOKUP($A27,'Circumstance 9'!$B$18:$AB$28,27,FALSE),TableBPA2[[#This Row],[Base Payment After Circumstance 8]])))</f>
        <v/>
      </c>
      <c r="O27" s="3" t="str">
        <f>IF(O$3="Not used","",IFERROR(VLOOKUP($A27,'Circumstance 10'!$B$6:$AB$15,27,FALSE),IFERROR(VLOOKUP($A27,'Circumstance 10'!$B$18:$AB$28,27,FALSE),TableBPA2[[#This Row],[Base Payment After Circumstance 9]])))</f>
        <v/>
      </c>
      <c r="P27" s="24" t="str">
        <f>IF(P$3="Not used","",IFERROR(VLOOKUP($A27,'Circumstance 11'!$B$6:$AB$15,27,FALSE),IFERROR(VLOOKUP($A27,'Circumstance 11'!$B$18:$AB$28,27,FALSE),TableBPA2[[#This Row],[Base Payment After Circumstance 10]])))</f>
        <v/>
      </c>
      <c r="Q27" s="24" t="str">
        <f>IF(Q$3="Not used","",IFERROR(VLOOKUP($A27,'Circumstance 12'!$B$6:$AB$15,27,FALSE),IFERROR(VLOOKUP($A27,'Circumstance 12'!$B$18:$AB$28,27,FALSE),TableBPA2[[#This Row],[Base Payment After Circumstance 11]])))</f>
        <v/>
      </c>
      <c r="R27" s="24" t="str">
        <f>IF(R$3="Not used","",IFERROR(VLOOKUP($A27,'Circumstance 13'!$B$6:$AB$15,27,FALSE),IFERROR(VLOOKUP($A27,'Circumstance 13'!$B$18:$AB$28,27,FALSE),TableBPA2[[#This Row],[Base Payment After Circumstance 12]])))</f>
        <v/>
      </c>
      <c r="S27" s="24" t="str">
        <f>IF(S$3="Not used","",IFERROR(VLOOKUP($A27,'Circumstance 14'!$B$6:$AB$15,27,FALSE),IFERROR(VLOOKUP($A27,'Circumstance 14'!$B$18:$AB$28,27,FALSE),TableBPA2[[#This Row],[Base Payment After Circumstance 13]])))</f>
        <v/>
      </c>
      <c r="T27" s="24" t="str">
        <f>IF(T$3="Not used","",IFERROR(VLOOKUP($A27,'Circumstance 15'!$B$6:$AB$15,27,FALSE),IFERROR(VLOOKUP($A27,'Circumstance 15'!$B$18:$AB$28,27,FALSE),TableBPA2[[#This Row],[Base Payment After Circumstance 14]])))</f>
        <v/>
      </c>
      <c r="U27" s="24" t="str">
        <f>IF(U$3="Not used","",IFERROR(VLOOKUP($A27,'Circumstance 16'!$B$6:$AB$15,27,FALSE),IFERROR(VLOOKUP($A27,'Circumstance 16'!$B$18:$AB$28,27,FALSE),TableBPA2[[#This Row],[Base Payment After Circumstance 15]])))</f>
        <v/>
      </c>
      <c r="V27" s="24" t="str">
        <f>IF(V$3="Not used","",IFERROR(VLOOKUP($A27,'Circumstance 17'!$B$6:$AB$15,27,FALSE),IFERROR(VLOOKUP($A27,'Circumstance 17'!$B$18:$AB$28,27,FALSE),TableBPA2[[#This Row],[Base Payment After Circumstance 16]])))</f>
        <v/>
      </c>
      <c r="W27" s="24" t="str">
        <f>IF(W$3="Not used","",IFERROR(VLOOKUP($A27,'Circumstance 18'!$B$6:$AB$15,27,FALSE),IFERROR(VLOOKUP($A27,'Circumstance 18'!$B$18:$AB$28,27,FALSE),TableBPA2[[#This Row],[Base Payment After Circumstance 17]])))</f>
        <v/>
      </c>
      <c r="X27" s="24" t="str">
        <f>IF(X$3="Not used","",IFERROR(VLOOKUP($A27,'Circumstance 19'!$B$6:$AB$15,27,FALSE),IFERROR(VLOOKUP($A27,'Circumstance 19'!$B$18:$AB$28,27,FALSE),TableBPA2[[#This Row],[Base Payment After Circumstance 18]])))</f>
        <v/>
      </c>
      <c r="Y27" s="24" t="str">
        <f>IF(Y$3="Not used","",IFERROR(VLOOKUP($A27,'Circumstance 20'!$B$6:$AB$15,27,FALSE),IFERROR(VLOOKUP($A27,'Circumstance 20'!$B$18:$AB$28,27,FALSE),TableBPA2[[#This Row],[Base Payment After Circumstance 19]])))</f>
        <v/>
      </c>
    </row>
    <row r="28" spans="1:25" x14ac:dyDescent="0.25">
      <c r="A28" s="11" t="str">
        <f>IF('LEA Information'!A37="","",'LEA Information'!A37)</f>
        <v/>
      </c>
      <c r="B28" s="11" t="str">
        <f>IF('LEA Information'!B37="","",'LEA Information'!B37)</f>
        <v/>
      </c>
      <c r="C28" s="68" t="str">
        <f>IF('LEA Information'!C37="","",'LEA Information'!C37)</f>
        <v/>
      </c>
      <c r="D28" s="8" t="str">
        <f>IF('LEA Information'!D37="","",'LEA Information'!D37)</f>
        <v/>
      </c>
      <c r="E28" s="32" t="str">
        <f t="shared" si="0"/>
        <v/>
      </c>
      <c r="F28" s="3" t="str">
        <f>IF(F$3="Not used","",IFERROR(VLOOKUP($A28,'Circumstance 1'!$B$6:$AB$15,27,FALSE),IFERROR(VLOOKUP(A28,'Circumstance 1'!$B$18:$AB$28,27,FALSE),TableBPA2[[#This Row],[Starting Base Payment]])))</f>
        <v/>
      </c>
      <c r="G28" s="3" t="str">
        <f>IF(G$3="Not used","",IFERROR(VLOOKUP($A28,'Circumstance 2'!$B$6:$AB$15,27,FALSE),IFERROR(VLOOKUP($A28,'Circumstance 2'!$B$18:$AB$28,27,FALSE),TableBPA2[[#This Row],[Base Payment After Circumstance 1]])))</f>
        <v/>
      </c>
      <c r="H28" s="3" t="str">
        <f>IF(H$3="Not used","",IFERROR(VLOOKUP($A28,'Circumstance 3'!$B$6:$AB$15,27,FALSE),IFERROR(VLOOKUP($A28,'Circumstance 3'!$B$18:$AB$28,27,FALSE),TableBPA2[[#This Row],[Base Payment After Circumstance 2]])))</f>
        <v/>
      </c>
      <c r="I28" s="3" t="str">
        <f>IF(I$3="Not used","",IFERROR(VLOOKUP($A28,'Circumstance 4'!$B$6:$AB$15,27,FALSE),IFERROR(VLOOKUP($A28,'Circumstance 4'!$B$18:$AB$28,27,FALSE),TableBPA2[[#This Row],[Base Payment After Circumstance 3]])))</f>
        <v/>
      </c>
      <c r="J28" s="3" t="str">
        <f>IF(J$3="Not used","",IFERROR(VLOOKUP($A28,'Circumstance 5'!$B$6:$AB$15,27,FALSE),IFERROR(VLOOKUP($A28,'Circumstance 5'!$B$18:$AB$28,27,FALSE),TableBPA2[[#This Row],[Base Payment After Circumstance 4]])))</f>
        <v/>
      </c>
      <c r="K28" s="3" t="str">
        <f>IF(K$3="Not used","",IFERROR(VLOOKUP($A28,'Circumstance 6'!$B$6:$AB$15,27,FALSE),IFERROR(VLOOKUP($A28,'Circumstance 6'!$B$18:$AB$28,27,FALSE),TableBPA2[[#This Row],[Base Payment After Circumstance 5]])))</f>
        <v/>
      </c>
      <c r="L28" s="3" t="str">
        <f>IF(L$3="Not used","",IFERROR(VLOOKUP($A28,'Circumstance 7'!$B$6:$AB$15,27,FALSE),IFERROR(VLOOKUP($A28,'Circumstance 7'!$B$18:$AB$28,27,FALSE),TableBPA2[[#This Row],[Base Payment After Circumstance 6]])))</f>
        <v/>
      </c>
      <c r="M28" s="3" t="str">
        <f>IF(M$3="Not used","",IFERROR(VLOOKUP($A28,'Circumstance 8'!$B$6:$AB$15,27,FALSE),IFERROR(VLOOKUP($A28,'Circumstance 8'!$B$18:$AB$28,27,FALSE),TableBPA2[[#This Row],[Base Payment After Circumstance 7]])))</f>
        <v/>
      </c>
      <c r="N28" s="3" t="str">
        <f>IF(N$3="Not used","",IFERROR(VLOOKUP($A28,'Circumstance 9'!$B$6:$AB$15,27,FALSE),IFERROR(VLOOKUP($A28,'Circumstance 9'!$B$18:$AB$28,27,FALSE),TableBPA2[[#This Row],[Base Payment After Circumstance 8]])))</f>
        <v/>
      </c>
      <c r="O28" s="3" t="str">
        <f>IF(O$3="Not used","",IFERROR(VLOOKUP($A28,'Circumstance 10'!$B$6:$AB$15,27,FALSE),IFERROR(VLOOKUP($A28,'Circumstance 10'!$B$18:$AB$28,27,FALSE),TableBPA2[[#This Row],[Base Payment After Circumstance 9]])))</f>
        <v/>
      </c>
      <c r="P28" s="24" t="str">
        <f>IF(P$3="Not used","",IFERROR(VLOOKUP($A28,'Circumstance 11'!$B$6:$AB$15,27,FALSE),IFERROR(VLOOKUP($A28,'Circumstance 11'!$B$18:$AB$28,27,FALSE),TableBPA2[[#This Row],[Base Payment After Circumstance 10]])))</f>
        <v/>
      </c>
      <c r="Q28" s="24" t="str">
        <f>IF(Q$3="Not used","",IFERROR(VLOOKUP($A28,'Circumstance 12'!$B$6:$AB$15,27,FALSE),IFERROR(VLOOKUP($A28,'Circumstance 12'!$B$18:$AB$28,27,FALSE),TableBPA2[[#This Row],[Base Payment After Circumstance 11]])))</f>
        <v/>
      </c>
      <c r="R28" s="24" t="str">
        <f>IF(R$3="Not used","",IFERROR(VLOOKUP($A28,'Circumstance 13'!$B$6:$AB$15,27,FALSE),IFERROR(VLOOKUP($A28,'Circumstance 13'!$B$18:$AB$28,27,FALSE),TableBPA2[[#This Row],[Base Payment After Circumstance 12]])))</f>
        <v/>
      </c>
      <c r="S28" s="24" t="str">
        <f>IF(S$3="Not used","",IFERROR(VLOOKUP($A28,'Circumstance 14'!$B$6:$AB$15,27,FALSE),IFERROR(VLOOKUP($A28,'Circumstance 14'!$B$18:$AB$28,27,FALSE),TableBPA2[[#This Row],[Base Payment After Circumstance 13]])))</f>
        <v/>
      </c>
      <c r="T28" s="24" t="str">
        <f>IF(T$3="Not used","",IFERROR(VLOOKUP($A28,'Circumstance 15'!$B$6:$AB$15,27,FALSE),IFERROR(VLOOKUP($A28,'Circumstance 15'!$B$18:$AB$28,27,FALSE),TableBPA2[[#This Row],[Base Payment After Circumstance 14]])))</f>
        <v/>
      </c>
      <c r="U28" s="24" t="str">
        <f>IF(U$3="Not used","",IFERROR(VLOOKUP($A28,'Circumstance 16'!$B$6:$AB$15,27,FALSE),IFERROR(VLOOKUP($A28,'Circumstance 16'!$B$18:$AB$28,27,FALSE),TableBPA2[[#This Row],[Base Payment After Circumstance 15]])))</f>
        <v/>
      </c>
      <c r="V28" s="24" t="str">
        <f>IF(V$3="Not used","",IFERROR(VLOOKUP($A28,'Circumstance 17'!$B$6:$AB$15,27,FALSE),IFERROR(VLOOKUP($A28,'Circumstance 17'!$B$18:$AB$28,27,FALSE),TableBPA2[[#This Row],[Base Payment After Circumstance 16]])))</f>
        <v/>
      </c>
      <c r="W28" s="24" t="str">
        <f>IF(W$3="Not used","",IFERROR(VLOOKUP($A28,'Circumstance 18'!$B$6:$AB$15,27,FALSE),IFERROR(VLOOKUP($A28,'Circumstance 18'!$B$18:$AB$28,27,FALSE),TableBPA2[[#This Row],[Base Payment After Circumstance 17]])))</f>
        <v/>
      </c>
      <c r="X28" s="24" t="str">
        <f>IF(X$3="Not used","",IFERROR(VLOOKUP($A28,'Circumstance 19'!$B$6:$AB$15,27,FALSE),IFERROR(VLOOKUP($A28,'Circumstance 19'!$B$18:$AB$28,27,FALSE),TableBPA2[[#This Row],[Base Payment After Circumstance 18]])))</f>
        <v/>
      </c>
      <c r="Y28" s="24" t="str">
        <f>IF(Y$3="Not used","",IFERROR(VLOOKUP($A28,'Circumstance 20'!$B$6:$AB$15,27,FALSE),IFERROR(VLOOKUP($A28,'Circumstance 20'!$B$18:$AB$28,27,FALSE),TableBPA2[[#This Row],[Base Payment After Circumstance 19]])))</f>
        <v/>
      </c>
    </row>
    <row r="29" spans="1:25" x14ac:dyDescent="0.25">
      <c r="A29" s="11" t="str">
        <f>IF('LEA Information'!A38="","",'LEA Information'!A38)</f>
        <v/>
      </c>
      <c r="B29" s="11" t="str">
        <f>IF('LEA Information'!B38="","",'LEA Information'!B38)</f>
        <v/>
      </c>
      <c r="C29" s="68" t="str">
        <f>IF('LEA Information'!C38="","",'LEA Information'!C38)</f>
        <v/>
      </c>
      <c r="D29" s="8" t="str">
        <f>IF('LEA Information'!D38="","",'LEA Information'!D38)</f>
        <v/>
      </c>
      <c r="E29" s="32" t="str">
        <f t="shared" si="0"/>
        <v/>
      </c>
      <c r="F29" s="3" t="str">
        <f>IF(F$3="Not used","",IFERROR(VLOOKUP($A29,'Circumstance 1'!$B$6:$AB$15,27,FALSE),IFERROR(VLOOKUP(A29,'Circumstance 1'!$B$18:$AB$28,27,FALSE),TableBPA2[[#This Row],[Starting Base Payment]])))</f>
        <v/>
      </c>
      <c r="G29" s="3" t="str">
        <f>IF(G$3="Not used","",IFERROR(VLOOKUP($A29,'Circumstance 2'!$B$6:$AB$15,27,FALSE),IFERROR(VLOOKUP($A29,'Circumstance 2'!$B$18:$AB$28,27,FALSE),TableBPA2[[#This Row],[Base Payment After Circumstance 1]])))</f>
        <v/>
      </c>
      <c r="H29" s="3" t="str">
        <f>IF(H$3="Not used","",IFERROR(VLOOKUP($A29,'Circumstance 3'!$B$6:$AB$15,27,FALSE),IFERROR(VLOOKUP($A29,'Circumstance 3'!$B$18:$AB$28,27,FALSE),TableBPA2[[#This Row],[Base Payment After Circumstance 2]])))</f>
        <v/>
      </c>
      <c r="I29" s="3" t="str">
        <f>IF(I$3="Not used","",IFERROR(VLOOKUP($A29,'Circumstance 4'!$B$6:$AB$15,27,FALSE),IFERROR(VLOOKUP($A29,'Circumstance 4'!$B$18:$AB$28,27,FALSE),TableBPA2[[#This Row],[Base Payment After Circumstance 3]])))</f>
        <v/>
      </c>
      <c r="J29" s="3" t="str">
        <f>IF(J$3="Not used","",IFERROR(VLOOKUP($A29,'Circumstance 5'!$B$6:$AB$15,27,FALSE),IFERROR(VLOOKUP($A29,'Circumstance 5'!$B$18:$AB$28,27,FALSE),TableBPA2[[#This Row],[Base Payment After Circumstance 4]])))</f>
        <v/>
      </c>
      <c r="K29" s="3" t="str">
        <f>IF(K$3="Not used","",IFERROR(VLOOKUP($A29,'Circumstance 6'!$B$6:$AB$15,27,FALSE),IFERROR(VLOOKUP($A29,'Circumstance 6'!$B$18:$AB$28,27,FALSE),TableBPA2[[#This Row],[Base Payment After Circumstance 5]])))</f>
        <v/>
      </c>
      <c r="L29" s="3" t="str">
        <f>IF(L$3="Not used","",IFERROR(VLOOKUP($A29,'Circumstance 7'!$B$6:$AB$15,27,FALSE),IFERROR(VLOOKUP($A29,'Circumstance 7'!$B$18:$AB$28,27,FALSE),TableBPA2[[#This Row],[Base Payment After Circumstance 6]])))</f>
        <v/>
      </c>
      <c r="M29" s="3" t="str">
        <f>IF(M$3="Not used","",IFERROR(VLOOKUP($A29,'Circumstance 8'!$B$6:$AB$15,27,FALSE),IFERROR(VLOOKUP($A29,'Circumstance 8'!$B$18:$AB$28,27,FALSE),TableBPA2[[#This Row],[Base Payment After Circumstance 7]])))</f>
        <v/>
      </c>
      <c r="N29" s="3" t="str">
        <f>IF(N$3="Not used","",IFERROR(VLOOKUP($A29,'Circumstance 9'!$B$6:$AB$15,27,FALSE),IFERROR(VLOOKUP($A29,'Circumstance 9'!$B$18:$AB$28,27,FALSE),TableBPA2[[#This Row],[Base Payment After Circumstance 8]])))</f>
        <v/>
      </c>
      <c r="O29" s="3" t="str">
        <f>IF(O$3="Not used","",IFERROR(VLOOKUP($A29,'Circumstance 10'!$B$6:$AB$15,27,FALSE),IFERROR(VLOOKUP($A29,'Circumstance 10'!$B$18:$AB$28,27,FALSE),TableBPA2[[#This Row],[Base Payment After Circumstance 9]])))</f>
        <v/>
      </c>
      <c r="P29" s="24" t="str">
        <f>IF(P$3="Not used","",IFERROR(VLOOKUP($A29,'Circumstance 11'!$B$6:$AB$15,27,FALSE),IFERROR(VLOOKUP($A29,'Circumstance 11'!$B$18:$AB$28,27,FALSE),TableBPA2[[#This Row],[Base Payment After Circumstance 10]])))</f>
        <v/>
      </c>
      <c r="Q29" s="24" t="str">
        <f>IF(Q$3="Not used","",IFERROR(VLOOKUP($A29,'Circumstance 12'!$B$6:$AB$15,27,FALSE),IFERROR(VLOOKUP($A29,'Circumstance 12'!$B$18:$AB$28,27,FALSE),TableBPA2[[#This Row],[Base Payment After Circumstance 11]])))</f>
        <v/>
      </c>
      <c r="R29" s="24" t="str">
        <f>IF(R$3="Not used","",IFERROR(VLOOKUP($A29,'Circumstance 13'!$B$6:$AB$15,27,FALSE),IFERROR(VLOOKUP($A29,'Circumstance 13'!$B$18:$AB$28,27,FALSE),TableBPA2[[#This Row],[Base Payment After Circumstance 12]])))</f>
        <v/>
      </c>
      <c r="S29" s="24" t="str">
        <f>IF(S$3="Not used","",IFERROR(VLOOKUP($A29,'Circumstance 14'!$B$6:$AB$15,27,FALSE),IFERROR(VLOOKUP($A29,'Circumstance 14'!$B$18:$AB$28,27,FALSE),TableBPA2[[#This Row],[Base Payment After Circumstance 13]])))</f>
        <v/>
      </c>
      <c r="T29" s="24" t="str">
        <f>IF(T$3="Not used","",IFERROR(VLOOKUP($A29,'Circumstance 15'!$B$6:$AB$15,27,FALSE),IFERROR(VLOOKUP($A29,'Circumstance 15'!$B$18:$AB$28,27,FALSE),TableBPA2[[#This Row],[Base Payment After Circumstance 14]])))</f>
        <v/>
      </c>
      <c r="U29" s="24" t="str">
        <f>IF(U$3="Not used","",IFERROR(VLOOKUP($A29,'Circumstance 16'!$B$6:$AB$15,27,FALSE),IFERROR(VLOOKUP($A29,'Circumstance 16'!$B$18:$AB$28,27,FALSE),TableBPA2[[#This Row],[Base Payment After Circumstance 15]])))</f>
        <v/>
      </c>
      <c r="V29" s="24" t="str">
        <f>IF(V$3="Not used","",IFERROR(VLOOKUP($A29,'Circumstance 17'!$B$6:$AB$15,27,FALSE),IFERROR(VLOOKUP($A29,'Circumstance 17'!$B$18:$AB$28,27,FALSE),TableBPA2[[#This Row],[Base Payment After Circumstance 16]])))</f>
        <v/>
      </c>
      <c r="W29" s="24" t="str">
        <f>IF(W$3="Not used","",IFERROR(VLOOKUP($A29,'Circumstance 18'!$B$6:$AB$15,27,FALSE),IFERROR(VLOOKUP($A29,'Circumstance 18'!$B$18:$AB$28,27,FALSE),TableBPA2[[#This Row],[Base Payment After Circumstance 17]])))</f>
        <v/>
      </c>
      <c r="X29" s="24" t="str">
        <f>IF(X$3="Not used","",IFERROR(VLOOKUP($A29,'Circumstance 19'!$B$6:$AB$15,27,FALSE),IFERROR(VLOOKUP($A29,'Circumstance 19'!$B$18:$AB$28,27,FALSE),TableBPA2[[#This Row],[Base Payment After Circumstance 18]])))</f>
        <v/>
      </c>
      <c r="Y29" s="24" t="str">
        <f>IF(Y$3="Not used","",IFERROR(VLOOKUP($A29,'Circumstance 20'!$B$6:$AB$15,27,FALSE),IFERROR(VLOOKUP($A29,'Circumstance 20'!$B$18:$AB$28,27,FALSE),TableBPA2[[#This Row],[Base Payment After Circumstance 19]])))</f>
        <v/>
      </c>
    </row>
    <row r="30" spans="1:25" x14ac:dyDescent="0.25">
      <c r="A30" s="11" t="str">
        <f>IF('LEA Information'!A39="","",'LEA Information'!A39)</f>
        <v/>
      </c>
      <c r="B30" s="11" t="str">
        <f>IF('LEA Information'!B39="","",'LEA Information'!B39)</f>
        <v/>
      </c>
      <c r="C30" s="68" t="str">
        <f>IF('LEA Information'!C39="","",'LEA Information'!C39)</f>
        <v/>
      </c>
      <c r="D30" s="8" t="str">
        <f>IF('LEA Information'!D39="","",'LEA Information'!D39)</f>
        <v/>
      </c>
      <c r="E30" s="32" t="str">
        <f t="shared" si="0"/>
        <v/>
      </c>
      <c r="F30" s="3" t="str">
        <f>IF(F$3="Not used","",IFERROR(VLOOKUP($A30,'Circumstance 1'!$B$6:$AB$15,27,FALSE),IFERROR(VLOOKUP(A30,'Circumstance 1'!$B$18:$AB$28,27,FALSE),TableBPA2[[#This Row],[Starting Base Payment]])))</f>
        <v/>
      </c>
      <c r="G30" s="3" t="str">
        <f>IF(G$3="Not used","",IFERROR(VLOOKUP($A30,'Circumstance 2'!$B$6:$AB$15,27,FALSE),IFERROR(VLOOKUP($A30,'Circumstance 2'!$B$18:$AB$28,27,FALSE),TableBPA2[[#This Row],[Base Payment After Circumstance 1]])))</f>
        <v/>
      </c>
      <c r="H30" s="3" t="str">
        <f>IF(H$3="Not used","",IFERROR(VLOOKUP($A30,'Circumstance 3'!$B$6:$AB$15,27,FALSE),IFERROR(VLOOKUP($A30,'Circumstance 3'!$B$18:$AB$28,27,FALSE),TableBPA2[[#This Row],[Base Payment After Circumstance 2]])))</f>
        <v/>
      </c>
      <c r="I30" s="3" t="str">
        <f>IF(I$3="Not used","",IFERROR(VLOOKUP($A30,'Circumstance 4'!$B$6:$AB$15,27,FALSE),IFERROR(VLOOKUP($A30,'Circumstance 4'!$B$18:$AB$28,27,FALSE),TableBPA2[[#This Row],[Base Payment After Circumstance 3]])))</f>
        <v/>
      </c>
      <c r="J30" s="3" t="str">
        <f>IF(J$3="Not used","",IFERROR(VLOOKUP($A30,'Circumstance 5'!$B$6:$AB$15,27,FALSE),IFERROR(VLOOKUP($A30,'Circumstance 5'!$B$18:$AB$28,27,FALSE),TableBPA2[[#This Row],[Base Payment After Circumstance 4]])))</f>
        <v/>
      </c>
      <c r="K30" s="3" t="str">
        <f>IF(K$3="Not used","",IFERROR(VLOOKUP($A30,'Circumstance 6'!$B$6:$AB$15,27,FALSE),IFERROR(VLOOKUP($A30,'Circumstance 6'!$B$18:$AB$28,27,FALSE),TableBPA2[[#This Row],[Base Payment After Circumstance 5]])))</f>
        <v/>
      </c>
      <c r="L30" s="3" t="str">
        <f>IF(L$3="Not used","",IFERROR(VLOOKUP($A30,'Circumstance 7'!$B$6:$AB$15,27,FALSE),IFERROR(VLOOKUP($A30,'Circumstance 7'!$B$18:$AB$28,27,FALSE),TableBPA2[[#This Row],[Base Payment After Circumstance 6]])))</f>
        <v/>
      </c>
      <c r="M30" s="3" t="str">
        <f>IF(M$3="Not used","",IFERROR(VLOOKUP($A30,'Circumstance 8'!$B$6:$AB$15,27,FALSE),IFERROR(VLOOKUP($A30,'Circumstance 8'!$B$18:$AB$28,27,FALSE),TableBPA2[[#This Row],[Base Payment After Circumstance 7]])))</f>
        <v/>
      </c>
      <c r="N30" s="3" t="str">
        <f>IF(N$3="Not used","",IFERROR(VLOOKUP($A30,'Circumstance 9'!$B$6:$AB$15,27,FALSE),IFERROR(VLOOKUP($A30,'Circumstance 9'!$B$18:$AB$28,27,FALSE),TableBPA2[[#This Row],[Base Payment After Circumstance 8]])))</f>
        <v/>
      </c>
      <c r="O30" s="3" t="str">
        <f>IF(O$3="Not used","",IFERROR(VLOOKUP($A30,'Circumstance 10'!$B$6:$AB$15,27,FALSE),IFERROR(VLOOKUP($A30,'Circumstance 10'!$B$18:$AB$28,27,FALSE),TableBPA2[[#This Row],[Base Payment After Circumstance 9]])))</f>
        <v/>
      </c>
      <c r="P30" s="24" t="str">
        <f>IF(P$3="Not used","",IFERROR(VLOOKUP($A30,'Circumstance 11'!$B$6:$AB$15,27,FALSE),IFERROR(VLOOKUP($A30,'Circumstance 11'!$B$18:$AB$28,27,FALSE),TableBPA2[[#This Row],[Base Payment After Circumstance 10]])))</f>
        <v/>
      </c>
      <c r="Q30" s="24" t="str">
        <f>IF(Q$3="Not used","",IFERROR(VLOOKUP($A30,'Circumstance 12'!$B$6:$AB$15,27,FALSE),IFERROR(VLOOKUP($A30,'Circumstance 12'!$B$18:$AB$28,27,FALSE),TableBPA2[[#This Row],[Base Payment After Circumstance 11]])))</f>
        <v/>
      </c>
      <c r="R30" s="24" t="str">
        <f>IF(R$3="Not used","",IFERROR(VLOOKUP($A30,'Circumstance 13'!$B$6:$AB$15,27,FALSE),IFERROR(VLOOKUP($A30,'Circumstance 13'!$B$18:$AB$28,27,FALSE),TableBPA2[[#This Row],[Base Payment After Circumstance 12]])))</f>
        <v/>
      </c>
      <c r="S30" s="24" t="str">
        <f>IF(S$3="Not used","",IFERROR(VLOOKUP($A30,'Circumstance 14'!$B$6:$AB$15,27,FALSE),IFERROR(VLOOKUP($A30,'Circumstance 14'!$B$18:$AB$28,27,FALSE),TableBPA2[[#This Row],[Base Payment After Circumstance 13]])))</f>
        <v/>
      </c>
      <c r="T30" s="24" t="str">
        <f>IF(T$3="Not used","",IFERROR(VLOOKUP($A30,'Circumstance 15'!$B$6:$AB$15,27,FALSE),IFERROR(VLOOKUP($A30,'Circumstance 15'!$B$18:$AB$28,27,FALSE),TableBPA2[[#This Row],[Base Payment After Circumstance 14]])))</f>
        <v/>
      </c>
      <c r="U30" s="24" t="str">
        <f>IF(U$3="Not used","",IFERROR(VLOOKUP($A30,'Circumstance 16'!$B$6:$AB$15,27,FALSE),IFERROR(VLOOKUP($A30,'Circumstance 16'!$B$18:$AB$28,27,FALSE),TableBPA2[[#This Row],[Base Payment After Circumstance 15]])))</f>
        <v/>
      </c>
      <c r="V30" s="24" t="str">
        <f>IF(V$3="Not used","",IFERROR(VLOOKUP($A30,'Circumstance 17'!$B$6:$AB$15,27,FALSE),IFERROR(VLOOKUP($A30,'Circumstance 17'!$B$18:$AB$28,27,FALSE),TableBPA2[[#This Row],[Base Payment After Circumstance 16]])))</f>
        <v/>
      </c>
      <c r="W30" s="24" t="str">
        <f>IF(W$3="Not used","",IFERROR(VLOOKUP($A30,'Circumstance 18'!$B$6:$AB$15,27,FALSE),IFERROR(VLOOKUP($A30,'Circumstance 18'!$B$18:$AB$28,27,FALSE),TableBPA2[[#This Row],[Base Payment After Circumstance 17]])))</f>
        <v/>
      </c>
      <c r="X30" s="24" t="str">
        <f>IF(X$3="Not used","",IFERROR(VLOOKUP($A30,'Circumstance 19'!$B$6:$AB$15,27,FALSE),IFERROR(VLOOKUP($A30,'Circumstance 19'!$B$18:$AB$28,27,FALSE),TableBPA2[[#This Row],[Base Payment After Circumstance 18]])))</f>
        <v/>
      </c>
      <c r="Y30" s="24" t="str">
        <f>IF(Y$3="Not used","",IFERROR(VLOOKUP($A30,'Circumstance 20'!$B$6:$AB$15,27,FALSE),IFERROR(VLOOKUP($A30,'Circumstance 20'!$B$18:$AB$28,27,FALSE),TableBPA2[[#This Row],[Base Payment After Circumstance 19]])))</f>
        <v/>
      </c>
    </row>
    <row r="31" spans="1:25" x14ac:dyDescent="0.25">
      <c r="A31" s="11" t="str">
        <f>IF('LEA Information'!A40="","",'LEA Information'!A40)</f>
        <v/>
      </c>
      <c r="B31" s="11" t="str">
        <f>IF('LEA Information'!B40="","",'LEA Information'!B40)</f>
        <v/>
      </c>
      <c r="C31" s="68" t="str">
        <f>IF('LEA Information'!C40="","",'LEA Information'!C40)</f>
        <v/>
      </c>
      <c r="D31" s="8" t="str">
        <f>IF('LEA Information'!D40="","",'LEA Information'!D40)</f>
        <v/>
      </c>
      <c r="E31" s="32" t="str">
        <f t="shared" si="0"/>
        <v/>
      </c>
      <c r="F31" s="3" t="str">
        <f>IF(F$3="Not used","",IFERROR(VLOOKUP($A31,'Circumstance 1'!$B$6:$AB$15,27,FALSE),IFERROR(VLOOKUP(A31,'Circumstance 1'!$B$18:$AB$28,27,FALSE),TableBPA2[[#This Row],[Starting Base Payment]])))</f>
        <v/>
      </c>
      <c r="G31" s="3" t="str">
        <f>IF(G$3="Not used","",IFERROR(VLOOKUP($A31,'Circumstance 2'!$B$6:$AB$15,27,FALSE),IFERROR(VLOOKUP($A31,'Circumstance 2'!$B$18:$AB$28,27,FALSE),TableBPA2[[#This Row],[Base Payment After Circumstance 1]])))</f>
        <v/>
      </c>
      <c r="H31" s="3" t="str">
        <f>IF(H$3="Not used","",IFERROR(VLOOKUP($A31,'Circumstance 3'!$B$6:$AB$15,27,FALSE),IFERROR(VLOOKUP($A31,'Circumstance 3'!$B$18:$AB$28,27,FALSE),TableBPA2[[#This Row],[Base Payment After Circumstance 2]])))</f>
        <v/>
      </c>
      <c r="I31" s="3" t="str">
        <f>IF(I$3="Not used","",IFERROR(VLOOKUP($A31,'Circumstance 4'!$B$6:$AB$15,27,FALSE),IFERROR(VLOOKUP($A31,'Circumstance 4'!$B$18:$AB$28,27,FALSE),TableBPA2[[#This Row],[Base Payment After Circumstance 3]])))</f>
        <v/>
      </c>
      <c r="J31" s="3" t="str">
        <f>IF(J$3="Not used","",IFERROR(VLOOKUP($A31,'Circumstance 5'!$B$6:$AB$15,27,FALSE),IFERROR(VLOOKUP($A31,'Circumstance 5'!$B$18:$AB$28,27,FALSE),TableBPA2[[#This Row],[Base Payment After Circumstance 4]])))</f>
        <v/>
      </c>
      <c r="K31" s="3" t="str">
        <f>IF(K$3="Not used","",IFERROR(VLOOKUP($A31,'Circumstance 6'!$B$6:$AB$15,27,FALSE),IFERROR(VLOOKUP($A31,'Circumstance 6'!$B$18:$AB$28,27,FALSE),TableBPA2[[#This Row],[Base Payment After Circumstance 5]])))</f>
        <v/>
      </c>
      <c r="L31" s="3" t="str">
        <f>IF(L$3="Not used","",IFERROR(VLOOKUP($A31,'Circumstance 7'!$B$6:$AB$15,27,FALSE),IFERROR(VLOOKUP($A31,'Circumstance 7'!$B$18:$AB$28,27,FALSE),TableBPA2[[#This Row],[Base Payment After Circumstance 6]])))</f>
        <v/>
      </c>
      <c r="M31" s="3" t="str">
        <f>IF(M$3="Not used","",IFERROR(VLOOKUP($A31,'Circumstance 8'!$B$6:$AB$15,27,FALSE),IFERROR(VLOOKUP($A31,'Circumstance 8'!$B$18:$AB$28,27,FALSE),TableBPA2[[#This Row],[Base Payment After Circumstance 7]])))</f>
        <v/>
      </c>
      <c r="N31" s="3" t="str">
        <f>IF(N$3="Not used","",IFERROR(VLOOKUP($A31,'Circumstance 9'!$B$6:$AB$15,27,FALSE),IFERROR(VLOOKUP($A31,'Circumstance 9'!$B$18:$AB$28,27,FALSE),TableBPA2[[#This Row],[Base Payment After Circumstance 8]])))</f>
        <v/>
      </c>
      <c r="O31" s="3" t="str">
        <f>IF(O$3="Not used","",IFERROR(VLOOKUP($A31,'Circumstance 10'!$B$6:$AB$15,27,FALSE),IFERROR(VLOOKUP($A31,'Circumstance 10'!$B$18:$AB$28,27,FALSE),TableBPA2[[#This Row],[Base Payment After Circumstance 9]])))</f>
        <v/>
      </c>
      <c r="P31" s="24" t="str">
        <f>IF(P$3="Not used","",IFERROR(VLOOKUP($A31,'Circumstance 11'!$B$6:$AB$15,27,FALSE),IFERROR(VLOOKUP($A31,'Circumstance 11'!$B$18:$AB$28,27,FALSE),TableBPA2[[#This Row],[Base Payment After Circumstance 10]])))</f>
        <v/>
      </c>
      <c r="Q31" s="24" t="str">
        <f>IF(Q$3="Not used","",IFERROR(VLOOKUP($A31,'Circumstance 12'!$B$6:$AB$15,27,FALSE),IFERROR(VLOOKUP($A31,'Circumstance 12'!$B$18:$AB$28,27,FALSE),TableBPA2[[#This Row],[Base Payment After Circumstance 11]])))</f>
        <v/>
      </c>
      <c r="R31" s="24" t="str">
        <f>IF(R$3="Not used","",IFERROR(VLOOKUP($A31,'Circumstance 13'!$B$6:$AB$15,27,FALSE),IFERROR(VLOOKUP($A31,'Circumstance 13'!$B$18:$AB$28,27,FALSE),TableBPA2[[#This Row],[Base Payment After Circumstance 12]])))</f>
        <v/>
      </c>
      <c r="S31" s="24" t="str">
        <f>IF(S$3="Not used","",IFERROR(VLOOKUP($A31,'Circumstance 14'!$B$6:$AB$15,27,FALSE),IFERROR(VLOOKUP($A31,'Circumstance 14'!$B$18:$AB$28,27,FALSE),TableBPA2[[#This Row],[Base Payment After Circumstance 13]])))</f>
        <v/>
      </c>
      <c r="T31" s="24" t="str">
        <f>IF(T$3="Not used","",IFERROR(VLOOKUP($A31,'Circumstance 15'!$B$6:$AB$15,27,FALSE),IFERROR(VLOOKUP($A31,'Circumstance 15'!$B$18:$AB$28,27,FALSE),TableBPA2[[#This Row],[Base Payment After Circumstance 14]])))</f>
        <v/>
      </c>
      <c r="U31" s="24" t="str">
        <f>IF(U$3="Not used","",IFERROR(VLOOKUP($A31,'Circumstance 16'!$B$6:$AB$15,27,FALSE),IFERROR(VLOOKUP($A31,'Circumstance 16'!$B$18:$AB$28,27,FALSE),TableBPA2[[#This Row],[Base Payment After Circumstance 15]])))</f>
        <v/>
      </c>
      <c r="V31" s="24" t="str">
        <f>IF(V$3="Not used","",IFERROR(VLOOKUP($A31,'Circumstance 17'!$B$6:$AB$15,27,FALSE),IFERROR(VLOOKUP($A31,'Circumstance 17'!$B$18:$AB$28,27,FALSE),TableBPA2[[#This Row],[Base Payment After Circumstance 16]])))</f>
        <v/>
      </c>
      <c r="W31" s="24" t="str">
        <f>IF(W$3="Not used","",IFERROR(VLOOKUP($A31,'Circumstance 18'!$B$6:$AB$15,27,FALSE),IFERROR(VLOOKUP($A31,'Circumstance 18'!$B$18:$AB$28,27,FALSE),TableBPA2[[#This Row],[Base Payment After Circumstance 17]])))</f>
        <v/>
      </c>
      <c r="X31" s="24" t="str">
        <f>IF(X$3="Not used","",IFERROR(VLOOKUP($A31,'Circumstance 19'!$B$6:$AB$15,27,FALSE),IFERROR(VLOOKUP($A31,'Circumstance 19'!$B$18:$AB$28,27,FALSE),TableBPA2[[#This Row],[Base Payment After Circumstance 18]])))</f>
        <v/>
      </c>
      <c r="Y31" s="24" t="str">
        <f>IF(Y$3="Not used","",IFERROR(VLOOKUP($A31,'Circumstance 20'!$B$6:$AB$15,27,FALSE),IFERROR(VLOOKUP($A31,'Circumstance 20'!$B$18:$AB$28,27,FALSE),TableBPA2[[#This Row],[Base Payment After Circumstance 19]])))</f>
        <v/>
      </c>
    </row>
    <row r="32" spans="1:25" x14ac:dyDescent="0.25">
      <c r="A32" s="11" t="str">
        <f>IF('LEA Information'!A41="","",'LEA Information'!A41)</f>
        <v/>
      </c>
      <c r="B32" s="11" t="str">
        <f>IF('LEA Information'!B41="","",'LEA Information'!B41)</f>
        <v/>
      </c>
      <c r="C32" s="68" t="str">
        <f>IF('LEA Information'!C41="","",'LEA Information'!C41)</f>
        <v/>
      </c>
      <c r="D32" s="8" t="str">
        <f>IF('LEA Information'!D41="","",'LEA Information'!D41)</f>
        <v/>
      </c>
      <c r="E32" s="32" t="str">
        <f t="shared" si="0"/>
        <v/>
      </c>
      <c r="F32" s="3" t="str">
        <f>IF(F$3="Not used","",IFERROR(VLOOKUP($A32,'Circumstance 1'!$B$6:$AB$15,27,FALSE),IFERROR(VLOOKUP(A32,'Circumstance 1'!$B$18:$AB$28,27,FALSE),TableBPA2[[#This Row],[Starting Base Payment]])))</f>
        <v/>
      </c>
      <c r="G32" s="3" t="str">
        <f>IF(G$3="Not used","",IFERROR(VLOOKUP($A32,'Circumstance 2'!$B$6:$AB$15,27,FALSE),IFERROR(VLOOKUP($A32,'Circumstance 2'!$B$18:$AB$28,27,FALSE),TableBPA2[[#This Row],[Base Payment After Circumstance 1]])))</f>
        <v/>
      </c>
      <c r="H32" s="3" t="str">
        <f>IF(H$3="Not used","",IFERROR(VLOOKUP($A32,'Circumstance 3'!$B$6:$AB$15,27,FALSE),IFERROR(VLOOKUP($A32,'Circumstance 3'!$B$18:$AB$28,27,FALSE),TableBPA2[[#This Row],[Base Payment After Circumstance 2]])))</f>
        <v/>
      </c>
      <c r="I32" s="3" t="str">
        <f>IF(I$3="Not used","",IFERROR(VLOOKUP($A32,'Circumstance 4'!$B$6:$AB$15,27,FALSE),IFERROR(VLOOKUP($A32,'Circumstance 4'!$B$18:$AB$28,27,FALSE),TableBPA2[[#This Row],[Base Payment After Circumstance 3]])))</f>
        <v/>
      </c>
      <c r="J32" s="3" t="str">
        <f>IF(J$3="Not used","",IFERROR(VLOOKUP($A32,'Circumstance 5'!$B$6:$AB$15,27,FALSE),IFERROR(VLOOKUP($A32,'Circumstance 5'!$B$18:$AB$28,27,FALSE),TableBPA2[[#This Row],[Base Payment After Circumstance 4]])))</f>
        <v/>
      </c>
      <c r="K32" s="3" t="str">
        <f>IF(K$3="Not used","",IFERROR(VLOOKUP($A32,'Circumstance 6'!$B$6:$AB$15,27,FALSE),IFERROR(VLOOKUP($A32,'Circumstance 6'!$B$18:$AB$28,27,FALSE),TableBPA2[[#This Row],[Base Payment After Circumstance 5]])))</f>
        <v/>
      </c>
      <c r="L32" s="3" t="str">
        <f>IF(L$3="Not used","",IFERROR(VLOOKUP($A32,'Circumstance 7'!$B$6:$AB$15,27,FALSE),IFERROR(VLOOKUP($A32,'Circumstance 7'!$B$18:$AB$28,27,FALSE),TableBPA2[[#This Row],[Base Payment After Circumstance 6]])))</f>
        <v/>
      </c>
      <c r="M32" s="3" t="str">
        <f>IF(M$3="Not used","",IFERROR(VLOOKUP($A32,'Circumstance 8'!$B$6:$AB$15,27,FALSE),IFERROR(VLOOKUP($A32,'Circumstance 8'!$B$18:$AB$28,27,FALSE),TableBPA2[[#This Row],[Base Payment After Circumstance 7]])))</f>
        <v/>
      </c>
      <c r="N32" s="3" t="str">
        <f>IF(N$3="Not used","",IFERROR(VLOOKUP($A32,'Circumstance 9'!$B$6:$AB$15,27,FALSE),IFERROR(VLOOKUP($A32,'Circumstance 9'!$B$18:$AB$28,27,FALSE),TableBPA2[[#This Row],[Base Payment After Circumstance 8]])))</f>
        <v/>
      </c>
      <c r="O32" s="3" t="str">
        <f>IF(O$3="Not used","",IFERROR(VLOOKUP($A32,'Circumstance 10'!$B$6:$AB$15,27,FALSE),IFERROR(VLOOKUP($A32,'Circumstance 10'!$B$18:$AB$28,27,FALSE),TableBPA2[[#This Row],[Base Payment After Circumstance 9]])))</f>
        <v/>
      </c>
      <c r="P32" s="24" t="str">
        <f>IF(P$3="Not used","",IFERROR(VLOOKUP($A32,'Circumstance 11'!$B$6:$AB$15,27,FALSE),IFERROR(VLOOKUP($A32,'Circumstance 11'!$B$18:$AB$28,27,FALSE),TableBPA2[[#This Row],[Base Payment After Circumstance 10]])))</f>
        <v/>
      </c>
      <c r="Q32" s="24" t="str">
        <f>IF(Q$3="Not used","",IFERROR(VLOOKUP($A32,'Circumstance 12'!$B$6:$AB$15,27,FALSE),IFERROR(VLOOKUP($A32,'Circumstance 12'!$B$18:$AB$28,27,FALSE),TableBPA2[[#This Row],[Base Payment After Circumstance 11]])))</f>
        <v/>
      </c>
      <c r="R32" s="24" t="str">
        <f>IF(R$3="Not used","",IFERROR(VLOOKUP($A32,'Circumstance 13'!$B$6:$AB$15,27,FALSE),IFERROR(VLOOKUP($A32,'Circumstance 13'!$B$18:$AB$28,27,FALSE),TableBPA2[[#This Row],[Base Payment After Circumstance 12]])))</f>
        <v/>
      </c>
      <c r="S32" s="24" t="str">
        <f>IF(S$3="Not used","",IFERROR(VLOOKUP($A32,'Circumstance 14'!$B$6:$AB$15,27,FALSE),IFERROR(VLOOKUP($A32,'Circumstance 14'!$B$18:$AB$28,27,FALSE),TableBPA2[[#This Row],[Base Payment After Circumstance 13]])))</f>
        <v/>
      </c>
      <c r="T32" s="24" t="str">
        <f>IF(T$3="Not used","",IFERROR(VLOOKUP($A32,'Circumstance 15'!$B$6:$AB$15,27,FALSE),IFERROR(VLOOKUP($A32,'Circumstance 15'!$B$18:$AB$28,27,FALSE),TableBPA2[[#This Row],[Base Payment After Circumstance 14]])))</f>
        <v/>
      </c>
      <c r="U32" s="24" t="str">
        <f>IF(U$3="Not used","",IFERROR(VLOOKUP($A32,'Circumstance 16'!$B$6:$AB$15,27,FALSE),IFERROR(VLOOKUP($A32,'Circumstance 16'!$B$18:$AB$28,27,FALSE),TableBPA2[[#This Row],[Base Payment After Circumstance 15]])))</f>
        <v/>
      </c>
      <c r="V32" s="24" t="str">
        <f>IF(V$3="Not used","",IFERROR(VLOOKUP($A32,'Circumstance 17'!$B$6:$AB$15,27,FALSE),IFERROR(VLOOKUP($A32,'Circumstance 17'!$B$18:$AB$28,27,FALSE),TableBPA2[[#This Row],[Base Payment After Circumstance 16]])))</f>
        <v/>
      </c>
      <c r="W32" s="24" t="str">
        <f>IF(W$3="Not used","",IFERROR(VLOOKUP($A32,'Circumstance 18'!$B$6:$AB$15,27,FALSE),IFERROR(VLOOKUP($A32,'Circumstance 18'!$B$18:$AB$28,27,FALSE),TableBPA2[[#This Row],[Base Payment After Circumstance 17]])))</f>
        <v/>
      </c>
      <c r="X32" s="24" t="str">
        <f>IF(X$3="Not used","",IFERROR(VLOOKUP($A32,'Circumstance 19'!$B$6:$AB$15,27,FALSE),IFERROR(VLOOKUP($A32,'Circumstance 19'!$B$18:$AB$28,27,FALSE),TableBPA2[[#This Row],[Base Payment After Circumstance 18]])))</f>
        <v/>
      </c>
      <c r="Y32" s="24" t="str">
        <f>IF(Y$3="Not used","",IFERROR(VLOOKUP($A32,'Circumstance 20'!$B$6:$AB$15,27,FALSE),IFERROR(VLOOKUP($A32,'Circumstance 20'!$B$18:$AB$28,27,FALSE),TableBPA2[[#This Row],[Base Payment After Circumstance 19]])))</f>
        <v/>
      </c>
    </row>
    <row r="33" spans="1:25" x14ac:dyDescent="0.25">
      <c r="A33" s="11" t="str">
        <f>IF('LEA Information'!A42="","",'LEA Information'!A42)</f>
        <v/>
      </c>
      <c r="B33" s="11" t="str">
        <f>IF('LEA Information'!B42="","",'LEA Information'!B42)</f>
        <v/>
      </c>
      <c r="C33" s="68" t="str">
        <f>IF('LEA Information'!C42="","",'LEA Information'!C42)</f>
        <v/>
      </c>
      <c r="D33" s="8" t="str">
        <f>IF('LEA Information'!D42="","",'LEA Information'!D42)</f>
        <v/>
      </c>
      <c r="E33" s="32" t="str">
        <f t="shared" si="0"/>
        <v/>
      </c>
      <c r="F33" s="3" t="str">
        <f>IF(F$3="Not used","",IFERROR(VLOOKUP($A33,'Circumstance 1'!$B$6:$AB$15,27,FALSE),IFERROR(VLOOKUP(A33,'Circumstance 1'!$B$18:$AB$28,27,FALSE),TableBPA2[[#This Row],[Starting Base Payment]])))</f>
        <v/>
      </c>
      <c r="G33" s="3" t="str">
        <f>IF(G$3="Not used","",IFERROR(VLOOKUP($A33,'Circumstance 2'!$B$6:$AB$15,27,FALSE),IFERROR(VLOOKUP($A33,'Circumstance 2'!$B$18:$AB$28,27,FALSE),TableBPA2[[#This Row],[Base Payment After Circumstance 1]])))</f>
        <v/>
      </c>
      <c r="H33" s="3" t="str">
        <f>IF(H$3="Not used","",IFERROR(VLOOKUP($A33,'Circumstance 3'!$B$6:$AB$15,27,FALSE),IFERROR(VLOOKUP($A33,'Circumstance 3'!$B$18:$AB$28,27,FALSE),TableBPA2[[#This Row],[Base Payment After Circumstance 2]])))</f>
        <v/>
      </c>
      <c r="I33" s="3" t="str">
        <f>IF(I$3="Not used","",IFERROR(VLOOKUP($A33,'Circumstance 4'!$B$6:$AB$15,27,FALSE),IFERROR(VLOOKUP($A33,'Circumstance 4'!$B$18:$AB$28,27,FALSE),TableBPA2[[#This Row],[Base Payment After Circumstance 3]])))</f>
        <v/>
      </c>
      <c r="J33" s="3" t="str">
        <f>IF(J$3="Not used","",IFERROR(VLOOKUP($A33,'Circumstance 5'!$B$6:$AB$15,27,FALSE),IFERROR(VLOOKUP($A33,'Circumstance 5'!$B$18:$AB$28,27,FALSE),TableBPA2[[#This Row],[Base Payment After Circumstance 4]])))</f>
        <v/>
      </c>
      <c r="K33" s="3" t="str">
        <f>IF(K$3="Not used","",IFERROR(VLOOKUP($A33,'Circumstance 6'!$B$6:$AB$15,27,FALSE),IFERROR(VLOOKUP($A33,'Circumstance 6'!$B$18:$AB$28,27,FALSE),TableBPA2[[#This Row],[Base Payment After Circumstance 5]])))</f>
        <v/>
      </c>
      <c r="L33" s="3" t="str">
        <f>IF(L$3="Not used","",IFERROR(VLOOKUP($A33,'Circumstance 7'!$B$6:$AB$15,27,FALSE),IFERROR(VLOOKUP($A33,'Circumstance 7'!$B$18:$AB$28,27,FALSE),TableBPA2[[#This Row],[Base Payment After Circumstance 6]])))</f>
        <v/>
      </c>
      <c r="M33" s="3" t="str">
        <f>IF(M$3="Not used","",IFERROR(VLOOKUP($A33,'Circumstance 8'!$B$6:$AB$15,27,FALSE),IFERROR(VLOOKUP($A33,'Circumstance 8'!$B$18:$AB$28,27,FALSE),TableBPA2[[#This Row],[Base Payment After Circumstance 7]])))</f>
        <v/>
      </c>
      <c r="N33" s="3" t="str">
        <f>IF(N$3="Not used","",IFERROR(VLOOKUP($A33,'Circumstance 9'!$B$6:$AB$15,27,FALSE),IFERROR(VLOOKUP($A33,'Circumstance 9'!$B$18:$AB$28,27,FALSE),TableBPA2[[#This Row],[Base Payment After Circumstance 8]])))</f>
        <v/>
      </c>
      <c r="O33" s="3" t="str">
        <f>IF(O$3="Not used","",IFERROR(VLOOKUP($A33,'Circumstance 10'!$B$6:$AB$15,27,FALSE),IFERROR(VLOOKUP($A33,'Circumstance 10'!$B$18:$AB$28,27,FALSE),TableBPA2[[#This Row],[Base Payment After Circumstance 9]])))</f>
        <v/>
      </c>
      <c r="P33" s="24" t="str">
        <f>IF(P$3="Not used","",IFERROR(VLOOKUP($A33,'Circumstance 11'!$B$6:$AB$15,27,FALSE),IFERROR(VLOOKUP($A33,'Circumstance 11'!$B$18:$AB$28,27,FALSE),TableBPA2[[#This Row],[Base Payment After Circumstance 10]])))</f>
        <v/>
      </c>
      <c r="Q33" s="24" t="str">
        <f>IF(Q$3="Not used","",IFERROR(VLOOKUP($A33,'Circumstance 12'!$B$6:$AB$15,27,FALSE),IFERROR(VLOOKUP($A33,'Circumstance 12'!$B$18:$AB$28,27,FALSE),TableBPA2[[#This Row],[Base Payment After Circumstance 11]])))</f>
        <v/>
      </c>
      <c r="R33" s="24" t="str">
        <f>IF(R$3="Not used","",IFERROR(VLOOKUP($A33,'Circumstance 13'!$B$6:$AB$15,27,FALSE),IFERROR(VLOOKUP($A33,'Circumstance 13'!$B$18:$AB$28,27,FALSE),TableBPA2[[#This Row],[Base Payment After Circumstance 12]])))</f>
        <v/>
      </c>
      <c r="S33" s="24" t="str">
        <f>IF(S$3="Not used","",IFERROR(VLOOKUP($A33,'Circumstance 14'!$B$6:$AB$15,27,FALSE),IFERROR(VLOOKUP($A33,'Circumstance 14'!$B$18:$AB$28,27,FALSE),TableBPA2[[#This Row],[Base Payment After Circumstance 13]])))</f>
        <v/>
      </c>
      <c r="T33" s="24" t="str">
        <f>IF(T$3="Not used","",IFERROR(VLOOKUP($A33,'Circumstance 15'!$B$6:$AB$15,27,FALSE),IFERROR(VLOOKUP($A33,'Circumstance 15'!$B$18:$AB$28,27,FALSE),TableBPA2[[#This Row],[Base Payment After Circumstance 14]])))</f>
        <v/>
      </c>
      <c r="U33" s="24" t="str">
        <f>IF(U$3="Not used","",IFERROR(VLOOKUP($A33,'Circumstance 16'!$B$6:$AB$15,27,FALSE),IFERROR(VLOOKUP($A33,'Circumstance 16'!$B$18:$AB$28,27,FALSE),TableBPA2[[#This Row],[Base Payment After Circumstance 15]])))</f>
        <v/>
      </c>
      <c r="V33" s="24" t="str">
        <f>IF(V$3="Not used","",IFERROR(VLOOKUP($A33,'Circumstance 17'!$B$6:$AB$15,27,FALSE),IFERROR(VLOOKUP($A33,'Circumstance 17'!$B$18:$AB$28,27,FALSE),TableBPA2[[#This Row],[Base Payment After Circumstance 16]])))</f>
        <v/>
      </c>
      <c r="W33" s="24" t="str">
        <f>IF(W$3="Not used","",IFERROR(VLOOKUP($A33,'Circumstance 18'!$B$6:$AB$15,27,FALSE),IFERROR(VLOOKUP($A33,'Circumstance 18'!$B$18:$AB$28,27,FALSE),TableBPA2[[#This Row],[Base Payment After Circumstance 17]])))</f>
        <v/>
      </c>
      <c r="X33" s="24" t="str">
        <f>IF(X$3="Not used","",IFERROR(VLOOKUP($A33,'Circumstance 19'!$B$6:$AB$15,27,FALSE),IFERROR(VLOOKUP($A33,'Circumstance 19'!$B$18:$AB$28,27,FALSE),TableBPA2[[#This Row],[Base Payment After Circumstance 18]])))</f>
        <v/>
      </c>
      <c r="Y33" s="24" t="str">
        <f>IF(Y$3="Not used","",IFERROR(VLOOKUP($A33,'Circumstance 20'!$B$6:$AB$15,27,FALSE),IFERROR(VLOOKUP($A33,'Circumstance 20'!$B$18:$AB$28,27,FALSE),TableBPA2[[#This Row],[Base Payment After Circumstance 19]])))</f>
        <v/>
      </c>
    </row>
    <row r="34" spans="1:25" x14ac:dyDescent="0.25">
      <c r="A34" s="11" t="str">
        <f>IF('LEA Information'!A43="","",'LEA Information'!A43)</f>
        <v/>
      </c>
      <c r="B34" s="11" t="str">
        <f>IF('LEA Information'!B43="","",'LEA Information'!B43)</f>
        <v/>
      </c>
      <c r="C34" s="68" t="str">
        <f>IF('LEA Information'!C43="","",'LEA Information'!C43)</f>
        <v/>
      </c>
      <c r="D34" s="8" t="str">
        <f>IF('LEA Information'!D43="","",'LEA Information'!D43)</f>
        <v/>
      </c>
      <c r="E34" s="32" t="str">
        <f t="shared" si="0"/>
        <v/>
      </c>
      <c r="F34" s="3" t="str">
        <f>IF(F$3="Not used","",IFERROR(VLOOKUP($A34,'Circumstance 1'!$B$6:$AB$15,27,FALSE),IFERROR(VLOOKUP(A34,'Circumstance 1'!$B$18:$AB$28,27,FALSE),TableBPA2[[#This Row],[Starting Base Payment]])))</f>
        <v/>
      </c>
      <c r="G34" s="3" t="str">
        <f>IF(G$3="Not used","",IFERROR(VLOOKUP($A34,'Circumstance 2'!$B$6:$AB$15,27,FALSE),IFERROR(VLOOKUP($A34,'Circumstance 2'!$B$18:$AB$28,27,FALSE),TableBPA2[[#This Row],[Base Payment After Circumstance 1]])))</f>
        <v/>
      </c>
      <c r="H34" s="3" t="str">
        <f>IF(H$3="Not used","",IFERROR(VLOOKUP($A34,'Circumstance 3'!$B$6:$AB$15,27,FALSE),IFERROR(VLOOKUP($A34,'Circumstance 3'!$B$18:$AB$28,27,FALSE),TableBPA2[[#This Row],[Base Payment After Circumstance 2]])))</f>
        <v/>
      </c>
      <c r="I34" s="3" t="str">
        <f>IF(I$3="Not used","",IFERROR(VLOOKUP($A34,'Circumstance 4'!$B$6:$AB$15,27,FALSE),IFERROR(VLOOKUP($A34,'Circumstance 4'!$B$18:$AB$28,27,FALSE),TableBPA2[[#This Row],[Base Payment After Circumstance 3]])))</f>
        <v/>
      </c>
      <c r="J34" s="3" t="str">
        <f>IF(J$3="Not used","",IFERROR(VLOOKUP($A34,'Circumstance 5'!$B$6:$AB$15,27,FALSE),IFERROR(VLOOKUP($A34,'Circumstance 5'!$B$18:$AB$28,27,FALSE),TableBPA2[[#This Row],[Base Payment After Circumstance 4]])))</f>
        <v/>
      </c>
      <c r="K34" s="3" t="str">
        <f>IF(K$3="Not used","",IFERROR(VLOOKUP($A34,'Circumstance 6'!$B$6:$AB$15,27,FALSE),IFERROR(VLOOKUP($A34,'Circumstance 6'!$B$18:$AB$28,27,FALSE),TableBPA2[[#This Row],[Base Payment After Circumstance 5]])))</f>
        <v/>
      </c>
      <c r="L34" s="3" t="str">
        <f>IF(L$3="Not used","",IFERROR(VLOOKUP($A34,'Circumstance 7'!$B$6:$AB$15,27,FALSE),IFERROR(VLOOKUP($A34,'Circumstance 7'!$B$18:$AB$28,27,FALSE),TableBPA2[[#This Row],[Base Payment After Circumstance 6]])))</f>
        <v/>
      </c>
      <c r="M34" s="3" t="str">
        <f>IF(M$3="Not used","",IFERROR(VLOOKUP($A34,'Circumstance 8'!$B$6:$AB$15,27,FALSE),IFERROR(VLOOKUP($A34,'Circumstance 8'!$B$18:$AB$28,27,FALSE),TableBPA2[[#This Row],[Base Payment After Circumstance 7]])))</f>
        <v/>
      </c>
      <c r="N34" s="3" t="str">
        <f>IF(N$3="Not used","",IFERROR(VLOOKUP($A34,'Circumstance 9'!$B$6:$AB$15,27,FALSE),IFERROR(VLOOKUP($A34,'Circumstance 9'!$B$18:$AB$28,27,FALSE),TableBPA2[[#This Row],[Base Payment After Circumstance 8]])))</f>
        <v/>
      </c>
      <c r="O34" s="3" t="str">
        <f>IF(O$3="Not used","",IFERROR(VLOOKUP($A34,'Circumstance 10'!$B$6:$AB$15,27,FALSE),IFERROR(VLOOKUP($A34,'Circumstance 10'!$B$18:$AB$28,27,FALSE),TableBPA2[[#This Row],[Base Payment After Circumstance 9]])))</f>
        <v/>
      </c>
      <c r="P34" s="24" t="str">
        <f>IF(P$3="Not used","",IFERROR(VLOOKUP($A34,'Circumstance 11'!$B$6:$AB$15,27,FALSE),IFERROR(VLOOKUP($A34,'Circumstance 11'!$B$18:$AB$28,27,FALSE),TableBPA2[[#This Row],[Base Payment After Circumstance 10]])))</f>
        <v/>
      </c>
      <c r="Q34" s="24" t="str">
        <f>IF(Q$3="Not used","",IFERROR(VLOOKUP($A34,'Circumstance 12'!$B$6:$AB$15,27,FALSE),IFERROR(VLOOKUP($A34,'Circumstance 12'!$B$18:$AB$28,27,FALSE),TableBPA2[[#This Row],[Base Payment After Circumstance 11]])))</f>
        <v/>
      </c>
      <c r="R34" s="24" t="str">
        <f>IF(R$3="Not used","",IFERROR(VLOOKUP($A34,'Circumstance 13'!$B$6:$AB$15,27,FALSE),IFERROR(VLOOKUP($A34,'Circumstance 13'!$B$18:$AB$28,27,FALSE),TableBPA2[[#This Row],[Base Payment After Circumstance 12]])))</f>
        <v/>
      </c>
      <c r="S34" s="24" t="str">
        <f>IF(S$3="Not used","",IFERROR(VLOOKUP($A34,'Circumstance 14'!$B$6:$AB$15,27,FALSE),IFERROR(VLOOKUP($A34,'Circumstance 14'!$B$18:$AB$28,27,FALSE),TableBPA2[[#This Row],[Base Payment After Circumstance 13]])))</f>
        <v/>
      </c>
      <c r="T34" s="24" t="str">
        <f>IF(T$3="Not used","",IFERROR(VLOOKUP($A34,'Circumstance 15'!$B$6:$AB$15,27,FALSE),IFERROR(VLOOKUP($A34,'Circumstance 15'!$B$18:$AB$28,27,FALSE),TableBPA2[[#This Row],[Base Payment After Circumstance 14]])))</f>
        <v/>
      </c>
      <c r="U34" s="24" t="str">
        <f>IF(U$3="Not used","",IFERROR(VLOOKUP($A34,'Circumstance 16'!$B$6:$AB$15,27,FALSE),IFERROR(VLOOKUP($A34,'Circumstance 16'!$B$18:$AB$28,27,FALSE),TableBPA2[[#This Row],[Base Payment After Circumstance 15]])))</f>
        <v/>
      </c>
      <c r="V34" s="24" t="str">
        <f>IF(V$3="Not used","",IFERROR(VLOOKUP($A34,'Circumstance 17'!$B$6:$AB$15,27,FALSE),IFERROR(VLOOKUP($A34,'Circumstance 17'!$B$18:$AB$28,27,FALSE),TableBPA2[[#This Row],[Base Payment After Circumstance 16]])))</f>
        <v/>
      </c>
      <c r="W34" s="24" t="str">
        <f>IF(W$3="Not used","",IFERROR(VLOOKUP($A34,'Circumstance 18'!$B$6:$AB$15,27,FALSE),IFERROR(VLOOKUP($A34,'Circumstance 18'!$B$18:$AB$28,27,FALSE),TableBPA2[[#This Row],[Base Payment After Circumstance 17]])))</f>
        <v/>
      </c>
      <c r="X34" s="24" t="str">
        <f>IF(X$3="Not used","",IFERROR(VLOOKUP($A34,'Circumstance 19'!$B$6:$AB$15,27,FALSE),IFERROR(VLOOKUP($A34,'Circumstance 19'!$B$18:$AB$28,27,FALSE),TableBPA2[[#This Row],[Base Payment After Circumstance 18]])))</f>
        <v/>
      </c>
      <c r="Y34" s="24" t="str">
        <f>IF(Y$3="Not used","",IFERROR(VLOOKUP($A34,'Circumstance 20'!$B$6:$AB$15,27,FALSE),IFERROR(VLOOKUP($A34,'Circumstance 20'!$B$18:$AB$28,27,FALSE),TableBPA2[[#This Row],[Base Payment After Circumstance 19]])))</f>
        <v/>
      </c>
    </row>
    <row r="35" spans="1:25" x14ac:dyDescent="0.25">
      <c r="A35" s="11" t="str">
        <f>IF('LEA Information'!A44="","",'LEA Information'!A44)</f>
        <v/>
      </c>
      <c r="B35" s="11" t="str">
        <f>IF('LEA Information'!B44="","",'LEA Information'!B44)</f>
        <v/>
      </c>
      <c r="C35" s="68" t="str">
        <f>IF('LEA Information'!C44="","",'LEA Information'!C44)</f>
        <v/>
      </c>
      <c r="D35" s="8" t="str">
        <f>IF('LEA Information'!D44="","",'LEA Information'!D44)</f>
        <v/>
      </c>
      <c r="E35" s="32" t="str">
        <f t="shared" si="0"/>
        <v/>
      </c>
      <c r="F35" s="3" t="str">
        <f>IF(F$3="Not used","",IFERROR(VLOOKUP($A35,'Circumstance 1'!$B$6:$AB$15,27,FALSE),IFERROR(VLOOKUP(A35,'Circumstance 1'!$B$18:$AB$28,27,FALSE),TableBPA2[[#This Row],[Starting Base Payment]])))</f>
        <v/>
      </c>
      <c r="G35" s="3" t="str">
        <f>IF(G$3="Not used","",IFERROR(VLOOKUP($A35,'Circumstance 2'!$B$6:$AB$15,27,FALSE),IFERROR(VLOOKUP($A35,'Circumstance 2'!$B$18:$AB$28,27,FALSE),TableBPA2[[#This Row],[Base Payment After Circumstance 1]])))</f>
        <v/>
      </c>
      <c r="H35" s="3" t="str">
        <f>IF(H$3="Not used","",IFERROR(VLOOKUP($A35,'Circumstance 3'!$B$6:$AB$15,27,FALSE),IFERROR(VLOOKUP($A35,'Circumstance 3'!$B$18:$AB$28,27,FALSE),TableBPA2[[#This Row],[Base Payment After Circumstance 2]])))</f>
        <v/>
      </c>
      <c r="I35" s="3" t="str">
        <f>IF(I$3="Not used","",IFERROR(VLOOKUP($A35,'Circumstance 4'!$B$6:$AB$15,27,FALSE),IFERROR(VLOOKUP($A35,'Circumstance 4'!$B$18:$AB$28,27,FALSE),TableBPA2[[#This Row],[Base Payment After Circumstance 3]])))</f>
        <v/>
      </c>
      <c r="J35" s="3" t="str">
        <f>IF(J$3="Not used","",IFERROR(VLOOKUP($A35,'Circumstance 5'!$B$6:$AB$15,27,FALSE),IFERROR(VLOOKUP($A35,'Circumstance 5'!$B$18:$AB$28,27,FALSE),TableBPA2[[#This Row],[Base Payment After Circumstance 4]])))</f>
        <v/>
      </c>
      <c r="K35" s="3" t="str">
        <f>IF(K$3="Not used","",IFERROR(VLOOKUP($A35,'Circumstance 6'!$B$6:$AB$15,27,FALSE),IFERROR(VLOOKUP($A35,'Circumstance 6'!$B$18:$AB$28,27,FALSE),TableBPA2[[#This Row],[Base Payment After Circumstance 5]])))</f>
        <v/>
      </c>
      <c r="L35" s="3" t="str">
        <f>IF(L$3="Not used","",IFERROR(VLOOKUP($A35,'Circumstance 7'!$B$6:$AB$15,27,FALSE),IFERROR(VLOOKUP($A35,'Circumstance 7'!$B$18:$AB$28,27,FALSE),TableBPA2[[#This Row],[Base Payment After Circumstance 6]])))</f>
        <v/>
      </c>
      <c r="M35" s="3" t="str">
        <f>IF(M$3="Not used","",IFERROR(VLOOKUP($A35,'Circumstance 8'!$B$6:$AB$15,27,FALSE),IFERROR(VLOOKUP($A35,'Circumstance 8'!$B$18:$AB$28,27,FALSE),TableBPA2[[#This Row],[Base Payment After Circumstance 7]])))</f>
        <v/>
      </c>
      <c r="N35" s="3" t="str">
        <f>IF(N$3="Not used","",IFERROR(VLOOKUP($A35,'Circumstance 9'!$B$6:$AB$15,27,FALSE),IFERROR(VLOOKUP($A35,'Circumstance 9'!$B$18:$AB$28,27,FALSE),TableBPA2[[#This Row],[Base Payment After Circumstance 8]])))</f>
        <v/>
      </c>
      <c r="O35" s="3" t="str">
        <f>IF(O$3="Not used","",IFERROR(VLOOKUP($A35,'Circumstance 10'!$B$6:$AB$15,27,FALSE),IFERROR(VLOOKUP($A35,'Circumstance 10'!$B$18:$AB$28,27,FALSE),TableBPA2[[#This Row],[Base Payment After Circumstance 9]])))</f>
        <v/>
      </c>
      <c r="P35" s="24" t="str">
        <f>IF(P$3="Not used","",IFERROR(VLOOKUP($A35,'Circumstance 11'!$B$6:$AB$15,27,FALSE),IFERROR(VLOOKUP($A35,'Circumstance 11'!$B$18:$AB$28,27,FALSE),TableBPA2[[#This Row],[Base Payment After Circumstance 10]])))</f>
        <v/>
      </c>
      <c r="Q35" s="24" t="str">
        <f>IF(Q$3="Not used","",IFERROR(VLOOKUP($A35,'Circumstance 12'!$B$6:$AB$15,27,FALSE),IFERROR(VLOOKUP($A35,'Circumstance 12'!$B$18:$AB$28,27,FALSE),TableBPA2[[#This Row],[Base Payment After Circumstance 11]])))</f>
        <v/>
      </c>
      <c r="R35" s="24" t="str">
        <f>IF(R$3="Not used","",IFERROR(VLOOKUP($A35,'Circumstance 13'!$B$6:$AB$15,27,FALSE),IFERROR(VLOOKUP($A35,'Circumstance 13'!$B$18:$AB$28,27,FALSE),TableBPA2[[#This Row],[Base Payment After Circumstance 12]])))</f>
        <v/>
      </c>
      <c r="S35" s="24" t="str">
        <f>IF(S$3="Not used","",IFERROR(VLOOKUP($A35,'Circumstance 14'!$B$6:$AB$15,27,FALSE),IFERROR(VLOOKUP($A35,'Circumstance 14'!$B$18:$AB$28,27,FALSE),TableBPA2[[#This Row],[Base Payment After Circumstance 13]])))</f>
        <v/>
      </c>
      <c r="T35" s="24" t="str">
        <f>IF(T$3="Not used","",IFERROR(VLOOKUP($A35,'Circumstance 15'!$B$6:$AB$15,27,FALSE),IFERROR(VLOOKUP($A35,'Circumstance 15'!$B$18:$AB$28,27,FALSE),TableBPA2[[#This Row],[Base Payment After Circumstance 14]])))</f>
        <v/>
      </c>
      <c r="U35" s="24" t="str">
        <f>IF(U$3="Not used","",IFERROR(VLOOKUP($A35,'Circumstance 16'!$B$6:$AB$15,27,FALSE),IFERROR(VLOOKUP($A35,'Circumstance 16'!$B$18:$AB$28,27,FALSE),TableBPA2[[#This Row],[Base Payment After Circumstance 15]])))</f>
        <v/>
      </c>
      <c r="V35" s="24" t="str">
        <f>IF(V$3="Not used","",IFERROR(VLOOKUP($A35,'Circumstance 17'!$B$6:$AB$15,27,FALSE),IFERROR(VLOOKUP($A35,'Circumstance 17'!$B$18:$AB$28,27,FALSE),TableBPA2[[#This Row],[Base Payment After Circumstance 16]])))</f>
        <v/>
      </c>
      <c r="W35" s="24" t="str">
        <f>IF(W$3="Not used","",IFERROR(VLOOKUP($A35,'Circumstance 18'!$B$6:$AB$15,27,FALSE),IFERROR(VLOOKUP($A35,'Circumstance 18'!$B$18:$AB$28,27,FALSE),TableBPA2[[#This Row],[Base Payment After Circumstance 17]])))</f>
        <v/>
      </c>
      <c r="X35" s="24" t="str">
        <f>IF(X$3="Not used","",IFERROR(VLOOKUP($A35,'Circumstance 19'!$B$6:$AB$15,27,FALSE),IFERROR(VLOOKUP($A35,'Circumstance 19'!$B$18:$AB$28,27,FALSE),TableBPA2[[#This Row],[Base Payment After Circumstance 18]])))</f>
        <v/>
      </c>
      <c r="Y35" s="24" t="str">
        <f>IF(Y$3="Not used","",IFERROR(VLOOKUP($A35,'Circumstance 20'!$B$6:$AB$15,27,FALSE),IFERROR(VLOOKUP($A35,'Circumstance 20'!$B$18:$AB$28,27,FALSE),TableBPA2[[#This Row],[Base Payment After Circumstance 19]])))</f>
        <v/>
      </c>
    </row>
    <row r="36" spans="1:25" x14ac:dyDescent="0.25">
      <c r="A36" s="11" t="str">
        <f>IF('LEA Information'!A45="","",'LEA Information'!A45)</f>
        <v/>
      </c>
      <c r="B36" s="11" t="str">
        <f>IF('LEA Information'!B45="","",'LEA Information'!B45)</f>
        <v/>
      </c>
      <c r="C36" s="68" t="str">
        <f>IF('LEA Information'!C45="","",'LEA Information'!C45)</f>
        <v/>
      </c>
      <c r="D36" s="8" t="str">
        <f>IF('LEA Information'!D45="","",'LEA Information'!D45)</f>
        <v/>
      </c>
      <c r="E36" s="32" t="str">
        <f t="shared" si="0"/>
        <v/>
      </c>
      <c r="F36" s="3" t="str">
        <f>IF(F$3="Not used","",IFERROR(VLOOKUP($A36,'Circumstance 1'!$B$6:$AB$15,27,FALSE),IFERROR(VLOOKUP(A36,'Circumstance 1'!$B$18:$AB$28,27,FALSE),TableBPA2[[#This Row],[Starting Base Payment]])))</f>
        <v/>
      </c>
      <c r="G36" s="3" t="str">
        <f>IF(G$3="Not used","",IFERROR(VLOOKUP($A36,'Circumstance 2'!$B$6:$AB$15,27,FALSE),IFERROR(VLOOKUP($A36,'Circumstance 2'!$B$18:$AB$28,27,FALSE),TableBPA2[[#This Row],[Base Payment After Circumstance 1]])))</f>
        <v/>
      </c>
      <c r="H36" s="3" t="str">
        <f>IF(H$3="Not used","",IFERROR(VLOOKUP($A36,'Circumstance 3'!$B$6:$AB$15,27,FALSE),IFERROR(VLOOKUP($A36,'Circumstance 3'!$B$18:$AB$28,27,FALSE),TableBPA2[[#This Row],[Base Payment After Circumstance 2]])))</f>
        <v/>
      </c>
      <c r="I36" s="3" t="str">
        <f>IF(I$3="Not used","",IFERROR(VLOOKUP($A36,'Circumstance 4'!$B$6:$AB$15,27,FALSE),IFERROR(VLOOKUP($A36,'Circumstance 4'!$B$18:$AB$28,27,FALSE),TableBPA2[[#This Row],[Base Payment After Circumstance 3]])))</f>
        <v/>
      </c>
      <c r="J36" s="3" t="str">
        <f>IF(J$3="Not used","",IFERROR(VLOOKUP($A36,'Circumstance 5'!$B$6:$AB$15,27,FALSE),IFERROR(VLOOKUP($A36,'Circumstance 5'!$B$18:$AB$28,27,FALSE),TableBPA2[[#This Row],[Base Payment After Circumstance 4]])))</f>
        <v/>
      </c>
      <c r="K36" s="3" t="str">
        <f>IF(K$3="Not used","",IFERROR(VLOOKUP($A36,'Circumstance 6'!$B$6:$AB$15,27,FALSE),IFERROR(VLOOKUP($A36,'Circumstance 6'!$B$18:$AB$28,27,FALSE),TableBPA2[[#This Row],[Base Payment After Circumstance 5]])))</f>
        <v/>
      </c>
      <c r="L36" s="3" t="str">
        <f>IF(L$3="Not used","",IFERROR(VLOOKUP($A36,'Circumstance 7'!$B$6:$AB$15,27,FALSE),IFERROR(VLOOKUP($A36,'Circumstance 7'!$B$18:$AB$28,27,FALSE),TableBPA2[[#This Row],[Base Payment After Circumstance 6]])))</f>
        <v/>
      </c>
      <c r="M36" s="3" t="str">
        <f>IF(M$3="Not used","",IFERROR(VLOOKUP($A36,'Circumstance 8'!$B$6:$AB$15,27,FALSE),IFERROR(VLOOKUP($A36,'Circumstance 8'!$B$18:$AB$28,27,FALSE),TableBPA2[[#This Row],[Base Payment After Circumstance 7]])))</f>
        <v/>
      </c>
      <c r="N36" s="3" t="str">
        <f>IF(N$3="Not used","",IFERROR(VLOOKUP($A36,'Circumstance 9'!$B$6:$AB$15,27,FALSE),IFERROR(VLOOKUP($A36,'Circumstance 9'!$B$18:$AB$28,27,FALSE),TableBPA2[[#This Row],[Base Payment After Circumstance 8]])))</f>
        <v/>
      </c>
      <c r="O36" s="3" t="str">
        <f>IF(O$3="Not used","",IFERROR(VLOOKUP($A36,'Circumstance 10'!$B$6:$AB$15,27,FALSE),IFERROR(VLOOKUP($A36,'Circumstance 10'!$B$18:$AB$28,27,FALSE),TableBPA2[[#This Row],[Base Payment After Circumstance 9]])))</f>
        <v/>
      </c>
      <c r="P36" s="24" t="str">
        <f>IF(P$3="Not used","",IFERROR(VLOOKUP($A36,'Circumstance 11'!$B$6:$AB$15,27,FALSE),IFERROR(VLOOKUP($A36,'Circumstance 11'!$B$18:$AB$28,27,FALSE),TableBPA2[[#This Row],[Base Payment After Circumstance 10]])))</f>
        <v/>
      </c>
      <c r="Q36" s="24" t="str">
        <f>IF(Q$3="Not used","",IFERROR(VLOOKUP($A36,'Circumstance 12'!$B$6:$AB$15,27,FALSE),IFERROR(VLOOKUP($A36,'Circumstance 12'!$B$18:$AB$28,27,FALSE),TableBPA2[[#This Row],[Base Payment After Circumstance 11]])))</f>
        <v/>
      </c>
      <c r="R36" s="24" t="str">
        <f>IF(R$3="Not used","",IFERROR(VLOOKUP($A36,'Circumstance 13'!$B$6:$AB$15,27,FALSE),IFERROR(VLOOKUP($A36,'Circumstance 13'!$B$18:$AB$28,27,FALSE),TableBPA2[[#This Row],[Base Payment After Circumstance 12]])))</f>
        <v/>
      </c>
      <c r="S36" s="24" t="str">
        <f>IF(S$3="Not used","",IFERROR(VLOOKUP($A36,'Circumstance 14'!$B$6:$AB$15,27,FALSE),IFERROR(VLOOKUP($A36,'Circumstance 14'!$B$18:$AB$28,27,FALSE),TableBPA2[[#This Row],[Base Payment After Circumstance 13]])))</f>
        <v/>
      </c>
      <c r="T36" s="24" t="str">
        <f>IF(T$3="Not used","",IFERROR(VLOOKUP($A36,'Circumstance 15'!$B$6:$AB$15,27,FALSE),IFERROR(VLOOKUP($A36,'Circumstance 15'!$B$18:$AB$28,27,FALSE),TableBPA2[[#This Row],[Base Payment After Circumstance 14]])))</f>
        <v/>
      </c>
      <c r="U36" s="24" t="str">
        <f>IF(U$3="Not used","",IFERROR(VLOOKUP($A36,'Circumstance 16'!$B$6:$AB$15,27,FALSE),IFERROR(VLOOKUP($A36,'Circumstance 16'!$B$18:$AB$28,27,FALSE),TableBPA2[[#This Row],[Base Payment After Circumstance 15]])))</f>
        <v/>
      </c>
      <c r="V36" s="24" t="str">
        <f>IF(V$3="Not used","",IFERROR(VLOOKUP($A36,'Circumstance 17'!$B$6:$AB$15,27,FALSE),IFERROR(VLOOKUP($A36,'Circumstance 17'!$B$18:$AB$28,27,FALSE),TableBPA2[[#This Row],[Base Payment After Circumstance 16]])))</f>
        <v/>
      </c>
      <c r="W36" s="24" t="str">
        <f>IF(W$3="Not used","",IFERROR(VLOOKUP($A36,'Circumstance 18'!$B$6:$AB$15,27,FALSE),IFERROR(VLOOKUP($A36,'Circumstance 18'!$B$18:$AB$28,27,FALSE),TableBPA2[[#This Row],[Base Payment After Circumstance 17]])))</f>
        <v/>
      </c>
      <c r="X36" s="24" t="str">
        <f>IF(X$3="Not used","",IFERROR(VLOOKUP($A36,'Circumstance 19'!$B$6:$AB$15,27,FALSE),IFERROR(VLOOKUP($A36,'Circumstance 19'!$B$18:$AB$28,27,FALSE),TableBPA2[[#This Row],[Base Payment After Circumstance 18]])))</f>
        <v/>
      </c>
      <c r="Y36" s="24" t="str">
        <f>IF(Y$3="Not used","",IFERROR(VLOOKUP($A36,'Circumstance 20'!$B$6:$AB$15,27,FALSE),IFERROR(VLOOKUP($A36,'Circumstance 20'!$B$18:$AB$28,27,FALSE),TableBPA2[[#This Row],[Base Payment After Circumstance 19]])))</f>
        <v/>
      </c>
    </row>
    <row r="37" spans="1:25" x14ac:dyDescent="0.25">
      <c r="A37" s="11" t="str">
        <f>IF('LEA Information'!A46="","",'LEA Information'!A46)</f>
        <v/>
      </c>
      <c r="B37" s="11" t="str">
        <f>IF('LEA Information'!B46="","",'LEA Information'!B46)</f>
        <v/>
      </c>
      <c r="C37" s="68" t="str">
        <f>IF('LEA Information'!C46="","",'LEA Information'!C46)</f>
        <v/>
      </c>
      <c r="D37" s="8" t="str">
        <f>IF('LEA Information'!D46="","",'LEA Information'!D46)</f>
        <v/>
      </c>
      <c r="E37" s="32" t="str">
        <f t="shared" si="0"/>
        <v/>
      </c>
      <c r="F37" s="3" t="str">
        <f>IF(F$3="Not used","",IFERROR(VLOOKUP($A37,'Circumstance 1'!$B$6:$AB$15,27,FALSE),IFERROR(VLOOKUP(A37,'Circumstance 1'!$B$18:$AB$28,27,FALSE),TableBPA2[[#This Row],[Starting Base Payment]])))</f>
        <v/>
      </c>
      <c r="G37" s="3" t="str">
        <f>IF(G$3="Not used","",IFERROR(VLOOKUP($A37,'Circumstance 2'!$B$6:$AB$15,27,FALSE),IFERROR(VLOOKUP($A37,'Circumstance 2'!$B$18:$AB$28,27,FALSE),TableBPA2[[#This Row],[Base Payment After Circumstance 1]])))</f>
        <v/>
      </c>
      <c r="H37" s="3" t="str">
        <f>IF(H$3="Not used","",IFERROR(VLOOKUP($A37,'Circumstance 3'!$B$6:$AB$15,27,FALSE),IFERROR(VLOOKUP($A37,'Circumstance 3'!$B$18:$AB$28,27,FALSE),TableBPA2[[#This Row],[Base Payment After Circumstance 2]])))</f>
        <v/>
      </c>
      <c r="I37" s="3" t="str">
        <f>IF(I$3="Not used","",IFERROR(VLOOKUP($A37,'Circumstance 4'!$B$6:$AB$15,27,FALSE),IFERROR(VLOOKUP($A37,'Circumstance 4'!$B$18:$AB$28,27,FALSE),TableBPA2[[#This Row],[Base Payment After Circumstance 3]])))</f>
        <v/>
      </c>
      <c r="J37" s="3" t="str">
        <f>IF(J$3="Not used","",IFERROR(VLOOKUP($A37,'Circumstance 5'!$B$6:$AB$15,27,FALSE),IFERROR(VLOOKUP($A37,'Circumstance 5'!$B$18:$AB$28,27,FALSE),TableBPA2[[#This Row],[Base Payment After Circumstance 4]])))</f>
        <v/>
      </c>
      <c r="K37" s="3" t="str">
        <f>IF(K$3="Not used","",IFERROR(VLOOKUP($A37,'Circumstance 6'!$B$6:$AB$15,27,FALSE),IFERROR(VLOOKUP($A37,'Circumstance 6'!$B$18:$AB$28,27,FALSE),TableBPA2[[#This Row],[Base Payment After Circumstance 5]])))</f>
        <v/>
      </c>
      <c r="L37" s="3" t="str">
        <f>IF(L$3="Not used","",IFERROR(VLOOKUP($A37,'Circumstance 7'!$B$6:$AB$15,27,FALSE),IFERROR(VLOOKUP($A37,'Circumstance 7'!$B$18:$AB$28,27,FALSE),TableBPA2[[#This Row],[Base Payment After Circumstance 6]])))</f>
        <v/>
      </c>
      <c r="M37" s="3" t="str">
        <f>IF(M$3="Not used","",IFERROR(VLOOKUP($A37,'Circumstance 8'!$B$6:$AB$15,27,FALSE),IFERROR(VLOOKUP($A37,'Circumstance 8'!$B$18:$AB$28,27,FALSE),TableBPA2[[#This Row],[Base Payment After Circumstance 7]])))</f>
        <v/>
      </c>
      <c r="N37" s="3" t="str">
        <f>IF(N$3="Not used","",IFERROR(VLOOKUP($A37,'Circumstance 9'!$B$6:$AB$15,27,FALSE),IFERROR(VLOOKUP($A37,'Circumstance 9'!$B$18:$AB$28,27,FALSE),TableBPA2[[#This Row],[Base Payment After Circumstance 8]])))</f>
        <v/>
      </c>
      <c r="O37" s="3" t="str">
        <f>IF(O$3="Not used","",IFERROR(VLOOKUP($A37,'Circumstance 10'!$B$6:$AB$15,27,FALSE),IFERROR(VLOOKUP($A37,'Circumstance 10'!$B$18:$AB$28,27,FALSE),TableBPA2[[#This Row],[Base Payment After Circumstance 9]])))</f>
        <v/>
      </c>
      <c r="P37" s="24" t="str">
        <f>IF(P$3="Not used","",IFERROR(VLOOKUP($A37,'Circumstance 11'!$B$6:$AB$15,27,FALSE),IFERROR(VLOOKUP($A37,'Circumstance 11'!$B$18:$AB$28,27,FALSE),TableBPA2[[#This Row],[Base Payment After Circumstance 10]])))</f>
        <v/>
      </c>
      <c r="Q37" s="24" t="str">
        <f>IF(Q$3="Not used","",IFERROR(VLOOKUP($A37,'Circumstance 12'!$B$6:$AB$15,27,FALSE),IFERROR(VLOOKUP($A37,'Circumstance 12'!$B$18:$AB$28,27,FALSE),TableBPA2[[#This Row],[Base Payment After Circumstance 11]])))</f>
        <v/>
      </c>
      <c r="R37" s="24" t="str">
        <f>IF(R$3="Not used","",IFERROR(VLOOKUP($A37,'Circumstance 13'!$B$6:$AB$15,27,FALSE),IFERROR(VLOOKUP($A37,'Circumstance 13'!$B$18:$AB$28,27,FALSE),TableBPA2[[#This Row],[Base Payment After Circumstance 12]])))</f>
        <v/>
      </c>
      <c r="S37" s="24" t="str">
        <f>IF(S$3="Not used","",IFERROR(VLOOKUP($A37,'Circumstance 14'!$B$6:$AB$15,27,FALSE),IFERROR(VLOOKUP($A37,'Circumstance 14'!$B$18:$AB$28,27,FALSE),TableBPA2[[#This Row],[Base Payment After Circumstance 13]])))</f>
        <v/>
      </c>
      <c r="T37" s="24" t="str">
        <f>IF(T$3="Not used","",IFERROR(VLOOKUP($A37,'Circumstance 15'!$B$6:$AB$15,27,FALSE),IFERROR(VLOOKUP($A37,'Circumstance 15'!$B$18:$AB$28,27,FALSE),TableBPA2[[#This Row],[Base Payment After Circumstance 14]])))</f>
        <v/>
      </c>
      <c r="U37" s="24" t="str">
        <f>IF(U$3="Not used","",IFERROR(VLOOKUP($A37,'Circumstance 16'!$B$6:$AB$15,27,FALSE),IFERROR(VLOOKUP($A37,'Circumstance 16'!$B$18:$AB$28,27,FALSE),TableBPA2[[#This Row],[Base Payment After Circumstance 15]])))</f>
        <v/>
      </c>
      <c r="V37" s="24" t="str">
        <f>IF(V$3="Not used","",IFERROR(VLOOKUP($A37,'Circumstance 17'!$B$6:$AB$15,27,FALSE),IFERROR(VLOOKUP($A37,'Circumstance 17'!$B$18:$AB$28,27,FALSE),TableBPA2[[#This Row],[Base Payment After Circumstance 16]])))</f>
        <v/>
      </c>
      <c r="W37" s="24" t="str">
        <f>IF(W$3="Not used","",IFERROR(VLOOKUP($A37,'Circumstance 18'!$B$6:$AB$15,27,FALSE),IFERROR(VLOOKUP($A37,'Circumstance 18'!$B$18:$AB$28,27,FALSE),TableBPA2[[#This Row],[Base Payment After Circumstance 17]])))</f>
        <v/>
      </c>
      <c r="X37" s="24" t="str">
        <f>IF(X$3="Not used","",IFERROR(VLOOKUP($A37,'Circumstance 19'!$B$6:$AB$15,27,FALSE),IFERROR(VLOOKUP($A37,'Circumstance 19'!$B$18:$AB$28,27,FALSE),TableBPA2[[#This Row],[Base Payment After Circumstance 18]])))</f>
        <v/>
      </c>
      <c r="Y37" s="24" t="str">
        <f>IF(Y$3="Not used","",IFERROR(VLOOKUP($A37,'Circumstance 20'!$B$6:$AB$15,27,FALSE),IFERROR(VLOOKUP($A37,'Circumstance 20'!$B$18:$AB$28,27,FALSE),TableBPA2[[#This Row],[Base Payment After Circumstance 19]])))</f>
        <v/>
      </c>
    </row>
    <row r="38" spans="1:25" x14ac:dyDescent="0.25">
      <c r="A38" s="11" t="str">
        <f>IF('LEA Information'!A47="","",'LEA Information'!A47)</f>
        <v/>
      </c>
      <c r="B38" s="11" t="str">
        <f>IF('LEA Information'!B47="","",'LEA Information'!B47)</f>
        <v/>
      </c>
      <c r="C38" s="68" t="str">
        <f>IF('LEA Information'!C47="","",'LEA Information'!C47)</f>
        <v/>
      </c>
      <c r="D38" s="8" t="str">
        <f>IF('LEA Information'!D47="","",'LEA Information'!D47)</f>
        <v/>
      </c>
      <c r="E38" s="32" t="str">
        <f t="shared" si="0"/>
        <v/>
      </c>
      <c r="F38" s="3" t="str">
        <f>IF(F$3="Not used","",IFERROR(VLOOKUP($A38,'Circumstance 1'!$B$6:$AB$15,27,FALSE),IFERROR(VLOOKUP(A38,'Circumstance 1'!$B$18:$AB$28,27,FALSE),TableBPA2[[#This Row],[Starting Base Payment]])))</f>
        <v/>
      </c>
      <c r="G38" s="3" t="str">
        <f>IF(G$3="Not used","",IFERROR(VLOOKUP($A38,'Circumstance 2'!$B$6:$AB$15,27,FALSE),IFERROR(VLOOKUP($A38,'Circumstance 2'!$B$18:$AB$28,27,FALSE),TableBPA2[[#This Row],[Base Payment After Circumstance 1]])))</f>
        <v/>
      </c>
      <c r="H38" s="3" t="str">
        <f>IF(H$3="Not used","",IFERROR(VLOOKUP($A38,'Circumstance 3'!$B$6:$AB$15,27,FALSE),IFERROR(VLOOKUP($A38,'Circumstance 3'!$B$18:$AB$28,27,FALSE),TableBPA2[[#This Row],[Base Payment After Circumstance 2]])))</f>
        <v/>
      </c>
      <c r="I38" s="3" t="str">
        <f>IF(I$3="Not used","",IFERROR(VLOOKUP($A38,'Circumstance 4'!$B$6:$AB$15,27,FALSE),IFERROR(VLOOKUP($A38,'Circumstance 4'!$B$18:$AB$28,27,FALSE),TableBPA2[[#This Row],[Base Payment After Circumstance 3]])))</f>
        <v/>
      </c>
      <c r="J38" s="3" t="str">
        <f>IF(J$3="Not used","",IFERROR(VLOOKUP($A38,'Circumstance 5'!$B$6:$AB$15,27,FALSE),IFERROR(VLOOKUP($A38,'Circumstance 5'!$B$18:$AB$28,27,FALSE),TableBPA2[[#This Row],[Base Payment After Circumstance 4]])))</f>
        <v/>
      </c>
      <c r="K38" s="3" t="str">
        <f>IF(K$3="Not used","",IFERROR(VLOOKUP($A38,'Circumstance 6'!$B$6:$AB$15,27,FALSE),IFERROR(VLOOKUP($A38,'Circumstance 6'!$B$18:$AB$28,27,FALSE),TableBPA2[[#This Row],[Base Payment After Circumstance 5]])))</f>
        <v/>
      </c>
      <c r="L38" s="3" t="str">
        <f>IF(L$3="Not used","",IFERROR(VLOOKUP($A38,'Circumstance 7'!$B$6:$AB$15,27,FALSE),IFERROR(VLOOKUP($A38,'Circumstance 7'!$B$18:$AB$28,27,FALSE),TableBPA2[[#This Row],[Base Payment After Circumstance 6]])))</f>
        <v/>
      </c>
      <c r="M38" s="3" t="str">
        <f>IF(M$3="Not used","",IFERROR(VLOOKUP($A38,'Circumstance 8'!$B$6:$AB$15,27,FALSE),IFERROR(VLOOKUP($A38,'Circumstance 8'!$B$18:$AB$28,27,FALSE),TableBPA2[[#This Row],[Base Payment After Circumstance 7]])))</f>
        <v/>
      </c>
      <c r="N38" s="3" t="str">
        <f>IF(N$3="Not used","",IFERROR(VLOOKUP($A38,'Circumstance 9'!$B$6:$AB$15,27,FALSE),IFERROR(VLOOKUP($A38,'Circumstance 9'!$B$18:$AB$28,27,FALSE),TableBPA2[[#This Row],[Base Payment After Circumstance 8]])))</f>
        <v/>
      </c>
      <c r="O38" s="3" t="str">
        <f>IF(O$3="Not used","",IFERROR(VLOOKUP($A38,'Circumstance 10'!$B$6:$AB$15,27,FALSE),IFERROR(VLOOKUP($A38,'Circumstance 10'!$B$18:$AB$28,27,FALSE),TableBPA2[[#This Row],[Base Payment After Circumstance 9]])))</f>
        <v/>
      </c>
      <c r="P38" s="24" t="str">
        <f>IF(P$3="Not used","",IFERROR(VLOOKUP($A38,'Circumstance 11'!$B$6:$AB$15,27,FALSE),IFERROR(VLOOKUP($A38,'Circumstance 11'!$B$18:$AB$28,27,FALSE),TableBPA2[[#This Row],[Base Payment After Circumstance 10]])))</f>
        <v/>
      </c>
      <c r="Q38" s="24" t="str">
        <f>IF(Q$3="Not used","",IFERROR(VLOOKUP($A38,'Circumstance 12'!$B$6:$AB$15,27,FALSE),IFERROR(VLOOKUP($A38,'Circumstance 12'!$B$18:$AB$28,27,FALSE),TableBPA2[[#This Row],[Base Payment After Circumstance 11]])))</f>
        <v/>
      </c>
      <c r="R38" s="24" t="str">
        <f>IF(R$3="Not used","",IFERROR(VLOOKUP($A38,'Circumstance 13'!$B$6:$AB$15,27,FALSE),IFERROR(VLOOKUP($A38,'Circumstance 13'!$B$18:$AB$28,27,FALSE),TableBPA2[[#This Row],[Base Payment After Circumstance 12]])))</f>
        <v/>
      </c>
      <c r="S38" s="24" t="str">
        <f>IF(S$3="Not used","",IFERROR(VLOOKUP($A38,'Circumstance 14'!$B$6:$AB$15,27,FALSE),IFERROR(VLOOKUP($A38,'Circumstance 14'!$B$18:$AB$28,27,FALSE),TableBPA2[[#This Row],[Base Payment After Circumstance 13]])))</f>
        <v/>
      </c>
      <c r="T38" s="24" t="str">
        <f>IF(T$3="Not used","",IFERROR(VLOOKUP($A38,'Circumstance 15'!$B$6:$AB$15,27,FALSE),IFERROR(VLOOKUP($A38,'Circumstance 15'!$B$18:$AB$28,27,FALSE),TableBPA2[[#This Row],[Base Payment After Circumstance 14]])))</f>
        <v/>
      </c>
      <c r="U38" s="24" t="str">
        <f>IF(U$3="Not used","",IFERROR(VLOOKUP($A38,'Circumstance 16'!$B$6:$AB$15,27,FALSE),IFERROR(VLOOKUP($A38,'Circumstance 16'!$B$18:$AB$28,27,FALSE),TableBPA2[[#This Row],[Base Payment After Circumstance 15]])))</f>
        <v/>
      </c>
      <c r="V38" s="24" t="str">
        <f>IF(V$3="Not used","",IFERROR(VLOOKUP($A38,'Circumstance 17'!$B$6:$AB$15,27,FALSE),IFERROR(VLOOKUP($A38,'Circumstance 17'!$B$18:$AB$28,27,FALSE),TableBPA2[[#This Row],[Base Payment After Circumstance 16]])))</f>
        <v/>
      </c>
      <c r="W38" s="24" t="str">
        <f>IF(W$3="Not used","",IFERROR(VLOOKUP($A38,'Circumstance 18'!$B$6:$AB$15,27,FALSE),IFERROR(VLOOKUP($A38,'Circumstance 18'!$B$18:$AB$28,27,FALSE),TableBPA2[[#This Row],[Base Payment After Circumstance 17]])))</f>
        <v/>
      </c>
      <c r="X38" s="24" t="str">
        <f>IF(X$3="Not used","",IFERROR(VLOOKUP($A38,'Circumstance 19'!$B$6:$AB$15,27,FALSE),IFERROR(VLOOKUP($A38,'Circumstance 19'!$B$18:$AB$28,27,FALSE),TableBPA2[[#This Row],[Base Payment After Circumstance 18]])))</f>
        <v/>
      </c>
      <c r="Y38" s="24" t="str">
        <f>IF(Y$3="Not used","",IFERROR(VLOOKUP($A38,'Circumstance 20'!$B$6:$AB$15,27,FALSE),IFERROR(VLOOKUP($A38,'Circumstance 20'!$B$18:$AB$28,27,FALSE),TableBPA2[[#This Row],[Base Payment After Circumstance 19]])))</f>
        <v/>
      </c>
    </row>
    <row r="39" spans="1:25" x14ac:dyDescent="0.25">
      <c r="A39" s="11" t="str">
        <f>IF('LEA Information'!A48="","",'LEA Information'!A48)</f>
        <v/>
      </c>
      <c r="B39" s="11" t="str">
        <f>IF('LEA Information'!B48="","",'LEA Information'!B48)</f>
        <v/>
      </c>
      <c r="C39" s="68" t="str">
        <f>IF('LEA Information'!C48="","",'LEA Information'!C48)</f>
        <v/>
      </c>
      <c r="D39" s="8" t="str">
        <f>IF('LEA Information'!D48="","",'LEA Information'!D48)</f>
        <v/>
      </c>
      <c r="E39" s="32" t="str">
        <f t="shared" si="0"/>
        <v/>
      </c>
      <c r="F39" s="3" t="str">
        <f>IF(F$3="Not used","",IFERROR(VLOOKUP($A39,'Circumstance 1'!$B$6:$AB$15,27,FALSE),IFERROR(VLOOKUP(A39,'Circumstance 1'!$B$18:$AB$28,27,FALSE),TableBPA2[[#This Row],[Starting Base Payment]])))</f>
        <v/>
      </c>
      <c r="G39" s="3" t="str">
        <f>IF(G$3="Not used","",IFERROR(VLOOKUP($A39,'Circumstance 2'!$B$6:$AB$15,27,FALSE),IFERROR(VLOOKUP($A39,'Circumstance 2'!$B$18:$AB$28,27,FALSE),TableBPA2[[#This Row],[Base Payment After Circumstance 1]])))</f>
        <v/>
      </c>
      <c r="H39" s="3" t="str">
        <f>IF(H$3="Not used","",IFERROR(VLOOKUP($A39,'Circumstance 3'!$B$6:$AB$15,27,FALSE),IFERROR(VLOOKUP($A39,'Circumstance 3'!$B$18:$AB$28,27,FALSE),TableBPA2[[#This Row],[Base Payment After Circumstance 2]])))</f>
        <v/>
      </c>
      <c r="I39" s="3" t="str">
        <f>IF(I$3="Not used","",IFERROR(VLOOKUP($A39,'Circumstance 4'!$B$6:$AB$15,27,FALSE),IFERROR(VLOOKUP($A39,'Circumstance 4'!$B$18:$AB$28,27,FALSE),TableBPA2[[#This Row],[Base Payment After Circumstance 3]])))</f>
        <v/>
      </c>
      <c r="J39" s="3" t="str">
        <f>IF(J$3="Not used","",IFERROR(VLOOKUP($A39,'Circumstance 5'!$B$6:$AB$15,27,FALSE),IFERROR(VLOOKUP($A39,'Circumstance 5'!$B$18:$AB$28,27,FALSE),TableBPA2[[#This Row],[Base Payment After Circumstance 4]])))</f>
        <v/>
      </c>
      <c r="K39" s="3" t="str">
        <f>IF(K$3="Not used","",IFERROR(VLOOKUP($A39,'Circumstance 6'!$B$6:$AB$15,27,FALSE),IFERROR(VLOOKUP($A39,'Circumstance 6'!$B$18:$AB$28,27,FALSE),TableBPA2[[#This Row],[Base Payment After Circumstance 5]])))</f>
        <v/>
      </c>
      <c r="L39" s="3" t="str">
        <f>IF(L$3="Not used","",IFERROR(VLOOKUP($A39,'Circumstance 7'!$B$6:$AB$15,27,FALSE),IFERROR(VLOOKUP($A39,'Circumstance 7'!$B$18:$AB$28,27,FALSE),TableBPA2[[#This Row],[Base Payment After Circumstance 6]])))</f>
        <v/>
      </c>
      <c r="M39" s="3" t="str">
        <f>IF(M$3="Not used","",IFERROR(VLOOKUP($A39,'Circumstance 8'!$B$6:$AB$15,27,FALSE),IFERROR(VLOOKUP($A39,'Circumstance 8'!$B$18:$AB$28,27,FALSE),TableBPA2[[#This Row],[Base Payment After Circumstance 7]])))</f>
        <v/>
      </c>
      <c r="N39" s="3" t="str">
        <f>IF(N$3="Not used","",IFERROR(VLOOKUP($A39,'Circumstance 9'!$B$6:$AB$15,27,FALSE),IFERROR(VLOOKUP($A39,'Circumstance 9'!$B$18:$AB$28,27,FALSE),TableBPA2[[#This Row],[Base Payment After Circumstance 8]])))</f>
        <v/>
      </c>
      <c r="O39" s="3" t="str">
        <f>IF(O$3="Not used","",IFERROR(VLOOKUP($A39,'Circumstance 10'!$B$6:$AB$15,27,FALSE),IFERROR(VLOOKUP($A39,'Circumstance 10'!$B$18:$AB$28,27,FALSE),TableBPA2[[#This Row],[Base Payment After Circumstance 9]])))</f>
        <v/>
      </c>
      <c r="P39" s="24" t="str">
        <f>IF(P$3="Not used","",IFERROR(VLOOKUP($A39,'Circumstance 11'!$B$6:$AB$15,27,FALSE),IFERROR(VLOOKUP($A39,'Circumstance 11'!$B$18:$AB$28,27,FALSE),TableBPA2[[#This Row],[Base Payment After Circumstance 10]])))</f>
        <v/>
      </c>
      <c r="Q39" s="24" t="str">
        <f>IF(Q$3="Not used","",IFERROR(VLOOKUP($A39,'Circumstance 12'!$B$6:$AB$15,27,FALSE),IFERROR(VLOOKUP($A39,'Circumstance 12'!$B$18:$AB$28,27,FALSE),TableBPA2[[#This Row],[Base Payment After Circumstance 11]])))</f>
        <v/>
      </c>
      <c r="R39" s="24" t="str">
        <f>IF(R$3="Not used","",IFERROR(VLOOKUP($A39,'Circumstance 13'!$B$6:$AB$15,27,FALSE),IFERROR(VLOOKUP($A39,'Circumstance 13'!$B$18:$AB$28,27,FALSE),TableBPA2[[#This Row],[Base Payment After Circumstance 12]])))</f>
        <v/>
      </c>
      <c r="S39" s="24" t="str">
        <f>IF(S$3="Not used","",IFERROR(VLOOKUP($A39,'Circumstance 14'!$B$6:$AB$15,27,FALSE),IFERROR(VLOOKUP($A39,'Circumstance 14'!$B$18:$AB$28,27,FALSE),TableBPA2[[#This Row],[Base Payment After Circumstance 13]])))</f>
        <v/>
      </c>
      <c r="T39" s="24" t="str">
        <f>IF(T$3="Not used","",IFERROR(VLOOKUP($A39,'Circumstance 15'!$B$6:$AB$15,27,FALSE),IFERROR(VLOOKUP($A39,'Circumstance 15'!$B$18:$AB$28,27,FALSE),TableBPA2[[#This Row],[Base Payment After Circumstance 14]])))</f>
        <v/>
      </c>
      <c r="U39" s="24" t="str">
        <f>IF(U$3="Not used","",IFERROR(VLOOKUP($A39,'Circumstance 16'!$B$6:$AB$15,27,FALSE),IFERROR(VLOOKUP($A39,'Circumstance 16'!$B$18:$AB$28,27,FALSE),TableBPA2[[#This Row],[Base Payment After Circumstance 15]])))</f>
        <v/>
      </c>
      <c r="V39" s="24" t="str">
        <f>IF(V$3="Not used","",IFERROR(VLOOKUP($A39,'Circumstance 17'!$B$6:$AB$15,27,FALSE),IFERROR(VLOOKUP($A39,'Circumstance 17'!$B$18:$AB$28,27,FALSE),TableBPA2[[#This Row],[Base Payment After Circumstance 16]])))</f>
        <v/>
      </c>
      <c r="W39" s="24" t="str">
        <f>IF(W$3="Not used","",IFERROR(VLOOKUP($A39,'Circumstance 18'!$B$6:$AB$15,27,FALSE),IFERROR(VLOOKUP($A39,'Circumstance 18'!$B$18:$AB$28,27,FALSE),TableBPA2[[#This Row],[Base Payment After Circumstance 17]])))</f>
        <v/>
      </c>
      <c r="X39" s="24" t="str">
        <f>IF(X$3="Not used","",IFERROR(VLOOKUP($A39,'Circumstance 19'!$B$6:$AB$15,27,FALSE),IFERROR(VLOOKUP($A39,'Circumstance 19'!$B$18:$AB$28,27,FALSE),TableBPA2[[#This Row],[Base Payment After Circumstance 18]])))</f>
        <v/>
      </c>
      <c r="Y39" s="24" t="str">
        <f>IF(Y$3="Not used","",IFERROR(VLOOKUP($A39,'Circumstance 20'!$B$6:$AB$15,27,FALSE),IFERROR(VLOOKUP($A39,'Circumstance 20'!$B$18:$AB$28,27,FALSE),TableBPA2[[#This Row],[Base Payment After Circumstance 19]])))</f>
        <v/>
      </c>
    </row>
    <row r="40" spans="1:25" x14ac:dyDescent="0.25">
      <c r="A40" s="11" t="str">
        <f>IF('LEA Information'!A49="","",'LEA Information'!A49)</f>
        <v/>
      </c>
      <c r="B40" s="11" t="str">
        <f>IF('LEA Information'!B49="","",'LEA Information'!B49)</f>
        <v/>
      </c>
      <c r="C40" s="68" t="str">
        <f>IF('LEA Information'!C49="","",'LEA Information'!C49)</f>
        <v/>
      </c>
      <c r="D40" s="8" t="str">
        <f>IF('LEA Information'!D49="","",'LEA Information'!D49)</f>
        <v/>
      </c>
      <c r="E40" s="32" t="str">
        <f t="shared" si="0"/>
        <v/>
      </c>
      <c r="F40" s="3" t="str">
        <f>IF(F$3="Not used","",IFERROR(VLOOKUP($A40,'Circumstance 1'!$B$6:$AB$15,27,FALSE),IFERROR(VLOOKUP(A40,'Circumstance 1'!$B$18:$AB$28,27,FALSE),TableBPA2[[#This Row],[Starting Base Payment]])))</f>
        <v/>
      </c>
      <c r="G40" s="3" t="str">
        <f>IF(G$3="Not used","",IFERROR(VLOOKUP($A40,'Circumstance 2'!$B$6:$AB$15,27,FALSE),IFERROR(VLOOKUP($A40,'Circumstance 2'!$B$18:$AB$28,27,FALSE),TableBPA2[[#This Row],[Base Payment After Circumstance 1]])))</f>
        <v/>
      </c>
      <c r="H40" s="3" t="str">
        <f>IF(H$3="Not used","",IFERROR(VLOOKUP($A40,'Circumstance 3'!$B$6:$AB$15,27,FALSE),IFERROR(VLOOKUP($A40,'Circumstance 3'!$B$18:$AB$28,27,FALSE),TableBPA2[[#This Row],[Base Payment After Circumstance 2]])))</f>
        <v/>
      </c>
      <c r="I40" s="3" t="str">
        <f>IF(I$3="Not used","",IFERROR(VLOOKUP($A40,'Circumstance 4'!$B$6:$AB$15,27,FALSE),IFERROR(VLOOKUP($A40,'Circumstance 4'!$B$18:$AB$28,27,FALSE),TableBPA2[[#This Row],[Base Payment After Circumstance 3]])))</f>
        <v/>
      </c>
      <c r="J40" s="3" t="str">
        <f>IF(J$3="Not used","",IFERROR(VLOOKUP($A40,'Circumstance 5'!$B$6:$AB$15,27,FALSE),IFERROR(VLOOKUP($A40,'Circumstance 5'!$B$18:$AB$28,27,FALSE),TableBPA2[[#This Row],[Base Payment After Circumstance 4]])))</f>
        <v/>
      </c>
      <c r="K40" s="3" t="str">
        <f>IF(K$3="Not used","",IFERROR(VLOOKUP($A40,'Circumstance 6'!$B$6:$AB$15,27,FALSE),IFERROR(VLOOKUP($A40,'Circumstance 6'!$B$18:$AB$28,27,FALSE),TableBPA2[[#This Row],[Base Payment After Circumstance 5]])))</f>
        <v/>
      </c>
      <c r="L40" s="3" t="str">
        <f>IF(L$3="Not used","",IFERROR(VLOOKUP($A40,'Circumstance 7'!$B$6:$AB$15,27,FALSE),IFERROR(VLOOKUP($A40,'Circumstance 7'!$B$18:$AB$28,27,FALSE),TableBPA2[[#This Row],[Base Payment After Circumstance 6]])))</f>
        <v/>
      </c>
      <c r="M40" s="3" t="str">
        <f>IF(M$3="Not used","",IFERROR(VLOOKUP($A40,'Circumstance 8'!$B$6:$AB$15,27,FALSE),IFERROR(VLOOKUP($A40,'Circumstance 8'!$B$18:$AB$28,27,FALSE),TableBPA2[[#This Row],[Base Payment After Circumstance 7]])))</f>
        <v/>
      </c>
      <c r="N40" s="3" t="str">
        <f>IF(N$3="Not used","",IFERROR(VLOOKUP($A40,'Circumstance 9'!$B$6:$AB$15,27,FALSE),IFERROR(VLOOKUP($A40,'Circumstance 9'!$B$18:$AB$28,27,FALSE),TableBPA2[[#This Row],[Base Payment After Circumstance 8]])))</f>
        <v/>
      </c>
      <c r="O40" s="3" t="str">
        <f>IF(O$3="Not used","",IFERROR(VLOOKUP($A40,'Circumstance 10'!$B$6:$AB$15,27,FALSE),IFERROR(VLOOKUP($A40,'Circumstance 10'!$B$18:$AB$28,27,FALSE),TableBPA2[[#This Row],[Base Payment After Circumstance 9]])))</f>
        <v/>
      </c>
      <c r="P40" s="24" t="str">
        <f>IF(P$3="Not used","",IFERROR(VLOOKUP($A40,'Circumstance 11'!$B$6:$AB$15,27,FALSE),IFERROR(VLOOKUP($A40,'Circumstance 11'!$B$18:$AB$28,27,FALSE),TableBPA2[[#This Row],[Base Payment After Circumstance 10]])))</f>
        <v/>
      </c>
      <c r="Q40" s="24" t="str">
        <f>IF(Q$3="Not used","",IFERROR(VLOOKUP($A40,'Circumstance 12'!$B$6:$AB$15,27,FALSE),IFERROR(VLOOKUP($A40,'Circumstance 12'!$B$18:$AB$28,27,FALSE),TableBPA2[[#This Row],[Base Payment After Circumstance 11]])))</f>
        <v/>
      </c>
      <c r="R40" s="24" t="str">
        <f>IF(R$3="Not used","",IFERROR(VLOOKUP($A40,'Circumstance 13'!$B$6:$AB$15,27,FALSE),IFERROR(VLOOKUP($A40,'Circumstance 13'!$B$18:$AB$28,27,FALSE),TableBPA2[[#This Row],[Base Payment After Circumstance 12]])))</f>
        <v/>
      </c>
      <c r="S40" s="24" t="str">
        <f>IF(S$3="Not used","",IFERROR(VLOOKUP($A40,'Circumstance 14'!$B$6:$AB$15,27,FALSE),IFERROR(VLOOKUP($A40,'Circumstance 14'!$B$18:$AB$28,27,FALSE),TableBPA2[[#This Row],[Base Payment After Circumstance 13]])))</f>
        <v/>
      </c>
      <c r="T40" s="24" t="str">
        <f>IF(T$3="Not used","",IFERROR(VLOOKUP($A40,'Circumstance 15'!$B$6:$AB$15,27,FALSE),IFERROR(VLOOKUP($A40,'Circumstance 15'!$B$18:$AB$28,27,FALSE),TableBPA2[[#This Row],[Base Payment After Circumstance 14]])))</f>
        <v/>
      </c>
      <c r="U40" s="24" t="str">
        <f>IF(U$3="Not used","",IFERROR(VLOOKUP($A40,'Circumstance 16'!$B$6:$AB$15,27,FALSE),IFERROR(VLOOKUP($A40,'Circumstance 16'!$B$18:$AB$28,27,FALSE),TableBPA2[[#This Row],[Base Payment After Circumstance 15]])))</f>
        <v/>
      </c>
      <c r="V40" s="24" t="str">
        <f>IF(V$3="Not used","",IFERROR(VLOOKUP($A40,'Circumstance 17'!$B$6:$AB$15,27,FALSE),IFERROR(VLOOKUP($A40,'Circumstance 17'!$B$18:$AB$28,27,FALSE),TableBPA2[[#This Row],[Base Payment After Circumstance 16]])))</f>
        <v/>
      </c>
      <c r="W40" s="24" t="str">
        <f>IF(W$3="Not used","",IFERROR(VLOOKUP($A40,'Circumstance 18'!$B$6:$AB$15,27,FALSE),IFERROR(VLOOKUP($A40,'Circumstance 18'!$B$18:$AB$28,27,FALSE),TableBPA2[[#This Row],[Base Payment After Circumstance 17]])))</f>
        <v/>
      </c>
      <c r="X40" s="24" t="str">
        <f>IF(X$3="Not used","",IFERROR(VLOOKUP($A40,'Circumstance 19'!$B$6:$AB$15,27,FALSE),IFERROR(VLOOKUP($A40,'Circumstance 19'!$B$18:$AB$28,27,FALSE),TableBPA2[[#This Row],[Base Payment After Circumstance 18]])))</f>
        <v/>
      </c>
      <c r="Y40" s="24" t="str">
        <f>IF(Y$3="Not used","",IFERROR(VLOOKUP($A40,'Circumstance 20'!$B$6:$AB$15,27,FALSE),IFERROR(VLOOKUP($A40,'Circumstance 20'!$B$18:$AB$28,27,FALSE),TableBPA2[[#This Row],[Base Payment After Circumstance 19]])))</f>
        <v/>
      </c>
    </row>
    <row r="41" spans="1:25" x14ac:dyDescent="0.25">
      <c r="A41" s="11" t="str">
        <f>IF('LEA Information'!A50="","",'LEA Information'!A50)</f>
        <v/>
      </c>
      <c r="B41" s="11" t="str">
        <f>IF('LEA Information'!B50="","",'LEA Information'!B50)</f>
        <v/>
      </c>
      <c r="C41" s="68" t="str">
        <f>IF('LEA Information'!C50="","",'LEA Information'!C50)</f>
        <v/>
      </c>
      <c r="D41" s="8" t="str">
        <f>IF('LEA Information'!D50="","",'LEA Information'!D50)</f>
        <v/>
      </c>
      <c r="E41" s="32" t="str">
        <f t="shared" si="0"/>
        <v/>
      </c>
      <c r="F41" s="3" t="str">
        <f>IF(F$3="Not used","",IFERROR(VLOOKUP($A41,'Circumstance 1'!$B$6:$AB$15,27,FALSE),IFERROR(VLOOKUP(A41,'Circumstance 1'!$B$18:$AB$28,27,FALSE),TableBPA2[[#This Row],[Starting Base Payment]])))</f>
        <v/>
      </c>
      <c r="G41" s="3" t="str">
        <f>IF(G$3="Not used","",IFERROR(VLOOKUP($A41,'Circumstance 2'!$B$6:$AB$15,27,FALSE),IFERROR(VLOOKUP($A41,'Circumstance 2'!$B$18:$AB$28,27,FALSE),TableBPA2[[#This Row],[Base Payment After Circumstance 1]])))</f>
        <v/>
      </c>
      <c r="H41" s="3" t="str">
        <f>IF(H$3="Not used","",IFERROR(VLOOKUP($A41,'Circumstance 3'!$B$6:$AB$15,27,FALSE),IFERROR(VLOOKUP($A41,'Circumstance 3'!$B$18:$AB$28,27,FALSE),TableBPA2[[#This Row],[Base Payment After Circumstance 2]])))</f>
        <v/>
      </c>
      <c r="I41" s="3" t="str">
        <f>IF(I$3="Not used","",IFERROR(VLOOKUP($A41,'Circumstance 4'!$B$6:$AB$15,27,FALSE),IFERROR(VLOOKUP($A41,'Circumstance 4'!$B$18:$AB$28,27,FALSE),TableBPA2[[#This Row],[Base Payment After Circumstance 3]])))</f>
        <v/>
      </c>
      <c r="J41" s="3" t="str">
        <f>IF(J$3="Not used","",IFERROR(VLOOKUP($A41,'Circumstance 5'!$B$6:$AB$15,27,FALSE),IFERROR(VLOOKUP($A41,'Circumstance 5'!$B$18:$AB$28,27,FALSE),TableBPA2[[#This Row],[Base Payment After Circumstance 4]])))</f>
        <v/>
      </c>
      <c r="K41" s="3" t="str">
        <f>IF(K$3="Not used","",IFERROR(VLOOKUP($A41,'Circumstance 6'!$B$6:$AB$15,27,FALSE),IFERROR(VLOOKUP($A41,'Circumstance 6'!$B$18:$AB$28,27,FALSE),TableBPA2[[#This Row],[Base Payment After Circumstance 5]])))</f>
        <v/>
      </c>
      <c r="L41" s="3" t="str">
        <f>IF(L$3="Not used","",IFERROR(VLOOKUP($A41,'Circumstance 7'!$B$6:$AB$15,27,FALSE),IFERROR(VLOOKUP($A41,'Circumstance 7'!$B$18:$AB$28,27,FALSE),TableBPA2[[#This Row],[Base Payment After Circumstance 6]])))</f>
        <v/>
      </c>
      <c r="M41" s="3" t="str">
        <f>IF(M$3="Not used","",IFERROR(VLOOKUP($A41,'Circumstance 8'!$B$6:$AB$15,27,FALSE),IFERROR(VLOOKUP($A41,'Circumstance 8'!$B$18:$AB$28,27,FALSE),TableBPA2[[#This Row],[Base Payment After Circumstance 7]])))</f>
        <v/>
      </c>
      <c r="N41" s="3" t="str">
        <f>IF(N$3="Not used","",IFERROR(VLOOKUP($A41,'Circumstance 9'!$B$6:$AB$15,27,FALSE),IFERROR(VLOOKUP($A41,'Circumstance 9'!$B$18:$AB$28,27,FALSE),TableBPA2[[#This Row],[Base Payment After Circumstance 8]])))</f>
        <v/>
      </c>
      <c r="O41" s="3" t="str">
        <f>IF(O$3="Not used","",IFERROR(VLOOKUP($A41,'Circumstance 10'!$B$6:$AB$15,27,FALSE),IFERROR(VLOOKUP($A41,'Circumstance 10'!$B$18:$AB$28,27,FALSE),TableBPA2[[#This Row],[Base Payment After Circumstance 9]])))</f>
        <v/>
      </c>
      <c r="P41" s="24" t="str">
        <f>IF(P$3="Not used","",IFERROR(VLOOKUP($A41,'Circumstance 11'!$B$6:$AB$15,27,FALSE),IFERROR(VLOOKUP($A41,'Circumstance 11'!$B$18:$AB$28,27,FALSE),TableBPA2[[#This Row],[Base Payment After Circumstance 10]])))</f>
        <v/>
      </c>
      <c r="Q41" s="24" t="str">
        <f>IF(Q$3="Not used","",IFERROR(VLOOKUP($A41,'Circumstance 12'!$B$6:$AB$15,27,FALSE),IFERROR(VLOOKUP($A41,'Circumstance 12'!$B$18:$AB$28,27,FALSE),TableBPA2[[#This Row],[Base Payment After Circumstance 11]])))</f>
        <v/>
      </c>
      <c r="R41" s="24" t="str">
        <f>IF(R$3="Not used","",IFERROR(VLOOKUP($A41,'Circumstance 13'!$B$6:$AB$15,27,FALSE),IFERROR(VLOOKUP($A41,'Circumstance 13'!$B$18:$AB$28,27,FALSE),TableBPA2[[#This Row],[Base Payment After Circumstance 12]])))</f>
        <v/>
      </c>
      <c r="S41" s="24" t="str">
        <f>IF(S$3="Not used","",IFERROR(VLOOKUP($A41,'Circumstance 14'!$B$6:$AB$15,27,FALSE),IFERROR(VLOOKUP($A41,'Circumstance 14'!$B$18:$AB$28,27,FALSE),TableBPA2[[#This Row],[Base Payment After Circumstance 13]])))</f>
        <v/>
      </c>
      <c r="T41" s="24" t="str">
        <f>IF(T$3="Not used","",IFERROR(VLOOKUP($A41,'Circumstance 15'!$B$6:$AB$15,27,FALSE),IFERROR(VLOOKUP($A41,'Circumstance 15'!$B$18:$AB$28,27,FALSE),TableBPA2[[#This Row],[Base Payment After Circumstance 14]])))</f>
        <v/>
      </c>
      <c r="U41" s="24" t="str">
        <f>IF(U$3="Not used","",IFERROR(VLOOKUP($A41,'Circumstance 16'!$B$6:$AB$15,27,FALSE),IFERROR(VLOOKUP($A41,'Circumstance 16'!$B$18:$AB$28,27,FALSE),TableBPA2[[#This Row],[Base Payment After Circumstance 15]])))</f>
        <v/>
      </c>
      <c r="V41" s="24" t="str">
        <f>IF(V$3="Not used","",IFERROR(VLOOKUP($A41,'Circumstance 17'!$B$6:$AB$15,27,FALSE),IFERROR(VLOOKUP($A41,'Circumstance 17'!$B$18:$AB$28,27,FALSE),TableBPA2[[#This Row],[Base Payment After Circumstance 16]])))</f>
        <v/>
      </c>
      <c r="W41" s="24" t="str">
        <f>IF(W$3="Not used","",IFERROR(VLOOKUP($A41,'Circumstance 18'!$B$6:$AB$15,27,FALSE),IFERROR(VLOOKUP($A41,'Circumstance 18'!$B$18:$AB$28,27,FALSE),TableBPA2[[#This Row],[Base Payment After Circumstance 17]])))</f>
        <v/>
      </c>
      <c r="X41" s="24" t="str">
        <f>IF(X$3="Not used","",IFERROR(VLOOKUP($A41,'Circumstance 19'!$B$6:$AB$15,27,FALSE),IFERROR(VLOOKUP($A41,'Circumstance 19'!$B$18:$AB$28,27,FALSE),TableBPA2[[#This Row],[Base Payment After Circumstance 18]])))</f>
        <v/>
      </c>
      <c r="Y41" s="24" t="str">
        <f>IF(Y$3="Not used","",IFERROR(VLOOKUP($A41,'Circumstance 20'!$B$6:$AB$15,27,FALSE),IFERROR(VLOOKUP($A41,'Circumstance 20'!$B$18:$AB$28,27,FALSE),TableBPA2[[#This Row],[Base Payment After Circumstance 19]])))</f>
        <v/>
      </c>
    </row>
    <row r="42" spans="1:25" x14ac:dyDescent="0.25">
      <c r="A42" s="11" t="str">
        <f>IF('LEA Information'!A51="","",'LEA Information'!A51)</f>
        <v/>
      </c>
      <c r="B42" s="11" t="str">
        <f>IF('LEA Information'!B51="","",'LEA Information'!B51)</f>
        <v/>
      </c>
      <c r="C42" s="68" t="str">
        <f>IF('LEA Information'!C51="","",'LEA Information'!C51)</f>
        <v/>
      </c>
      <c r="D42" s="8" t="str">
        <f>IF('LEA Information'!D51="","",'LEA Information'!D51)</f>
        <v/>
      </c>
      <c r="E42" s="32" t="str">
        <f t="shared" si="0"/>
        <v/>
      </c>
      <c r="F42" s="3" t="str">
        <f>IF(F$3="Not used","",IFERROR(VLOOKUP($A42,'Circumstance 1'!$B$6:$AB$15,27,FALSE),IFERROR(VLOOKUP(A42,'Circumstance 1'!$B$18:$AB$28,27,FALSE),TableBPA2[[#This Row],[Starting Base Payment]])))</f>
        <v/>
      </c>
      <c r="G42" s="3" t="str">
        <f>IF(G$3="Not used","",IFERROR(VLOOKUP($A42,'Circumstance 2'!$B$6:$AB$15,27,FALSE),IFERROR(VLOOKUP($A42,'Circumstance 2'!$B$18:$AB$28,27,FALSE),TableBPA2[[#This Row],[Base Payment After Circumstance 1]])))</f>
        <v/>
      </c>
      <c r="H42" s="3" t="str">
        <f>IF(H$3="Not used","",IFERROR(VLOOKUP($A42,'Circumstance 3'!$B$6:$AB$15,27,FALSE),IFERROR(VLOOKUP($A42,'Circumstance 3'!$B$18:$AB$28,27,FALSE),TableBPA2[[#This Row],[Base Payment After Circumstance 2]])))</f>
        <v/>
      </c>
      <c r="I42" s="3" t="str">
        <f>IF(I$3="Not used","",IFERROR(VLOOKUP($A42,'Circumstance 4'!$B$6:$AB$15,27,FALSE),IFERROR(VLOOKUP($A42,'Circumstance 4'!$B$18:$AB$28,27,FALSE),TableBPA2[[#This Row],[Base Payment After Circumstance 3]])))</f>
        <v/>
      </c>
      <c r="J42" s="3" t="str">
        <f>IF(J$3="Not used","",IFERROR(VLOOKUP($A42,'Circumstance 5'!$B$6:$AB$15,27,FALSE),IFERROR(VLOOKUP($A42,'Circumstance 5'!$B$18:$AB$28,27,FALSE),TableBPA2[[#This Row],[Base Payment After Circumstance 4]])))</f>
        <v/>
      </c>
      <c r="K42" s="3" t="str">
        <f>IF(K$3="Not used","",IFERROR(VLOOKUP($A42,'Circumstance 6'!$B$6:$AB$15,27,FALSE),IFERROR(VLOOKUP($A42,'Circumstance 6'!$B$18:$AB$28,27,FALSE),TableBPA2[[#This Row],[Base Payment After Circumstance 5]])))</f>
        <v/>
      </c>
      <c r="L42" s="3" t="str">
        <f>IF(L$3="Not used","",IFERROR(VLOOKUP($A42,'Circumstance 7'!$B$6:$AB$15,27,FALSE),IFERROR(VLOOKUP($A42,'Circumstance 7'!$B$18:$AB$28,27,FALSE),TableBPA2[[#This Row],[Base Payment After Circumstance 6]])))</f>
        <v/>
      </c>
      <c r="M42" s="3" t="str">
        <f>IF(M$3="Not used","",IFERROR(VLOOKUP($A42,'Circumstance 8'!$B$6:$AB$15,27,FALSE),IFERROR(VLOOKUP($A42,'Circumstance 8'!$B$18:$AB$28,27,FALSE),TableBPA2[[#This Row],[Base Payment After Circumstance 7]])))</f>
        <v/>
      </c>
      <c r="N42" s="3" t="str">
        <f>IF(N$3="Not used","",IFERROR(VLOOKUP($A42,'Circumstance 9'!$B$6:$AB$15,27,FALSE),IFERROR(VLOOKUP($A42,'Circumstance 9'!$B$18:$AB$28,27,FALSE),TableBPA2[[#This Row],[Base Payment After Circumstance 8]])))</f>
        <v/>
      </c>
      <c r="O42" s="3" t="str">
        <f>IF(O$3="Not used","",IFERROR(VLOOKUP($A42,'Circumstance 10'!$B$6:$AB$15,27,FALSE),IFERROR(VLOOKUP($A42,'Circumstance 10'!$B$18:$AB$28,27,FALSE),TableBPA2[[#This Row],[Base Payment After Circumstance 9]])))</f>
        <v/>
      </c>
      <c r="P42" s="24" t="str">
        <f>IF(P$3="Not used","",IFERROR(VLOOKUP($A42,'Circumstance 11'!$B$6:$AB$15,27,FALSE),IFERROR(VLOOKUP($A42,'Circumstance 11'!$B$18:$AB$28,27,FALSE),TableBPA2[[#This Row],[Base Payment After Circumstance 10]])))</f>
        <v/>
      </c>
      <c r="Q42" s="24" t="str">
        <f>IF(Q$3="Not used","",IFERROR(VLOOKUP($A42,'Circumstance 12'!$B$6:$AB$15,27,FALSE),IFERROR(VLOOKUP($A42,'Circumstance 12'!$B$18:$AB$28,27,FALSE),TableBPA2[[#This Row],[Base Payment After Circumstance 11]])))</f>
        <v/>
      </c>
      <c r="R42" s="24" t="str">
        <f>IF(R$3="Not used","",IFERROR(VLOOKUP($A42,'Circumstance 13'!$B$6:$AB$15,27,FALSE),IFERROR(VLOOKUP($A42,'Circumstance 13'!$B$18:$AB$28,27,FALSE),TableBPA2[[#This Row],[Base Payment After Circumstance 12]])))</f>
        <v/>
      </c>
      <c r="S42" s="24" t="str">
        <f>IF(S$3="Not used","",IFERROR(VLOOKUP($A42,'Circumstance 14'!$B$6:$AB$15,27,FALSE),IFERROR(VLOOKUP($A42,'Circumstance 14'!$B$18:$AB$28,27,FALSE),TableBPA2[[#This Row],[Base Payment After Circumstance 13]])))</f>
        <v/>
      </c>
      <c r="T42" s="24" t="str">
        <f>IF(T$3="Not used","",IFERROR(VLOOKUP($A42,'Circumstance 15'!$B$6:$AB$15,27,FALSE),IFERROR(VLOOKUP($A42,'Circumstance 15'!$B$18:$AB$28,27,FALSE),TableBPA2[[#This Row],[Base Payment After Circumstance 14]])))</f>
        <v/>
      </c>
      <c r="U42" s="24" t="str">
        <f>IF(U$3="Not used","",IFERROR(VLOOKUP($A42,'Circumstance 16'!$B$6:$AB$15,27,FALSE),IFERROR(VLOOKUP($A42,'Circumstance 16'!$B$18:$AB$28,27,FALSE),TableBPA2[[#This Row],[Base Payment After Circumstance 15]])))</f>
        <v/>
      </c>
      <c r="V42" s="24" t="str">
        <f>IF(V$3="Not used","",IFERROR(VLOOKUP($A42,'Circumstance 17'!$B$6:$AB$15,27,FALSE),IFERROR(VLOOKUP($A42,'Circumstance 17'!$B$18:$AB$28,27,FALSE),TableBPA2[[#This Row],[Base Payment After Circumstance 16]])))</f>
        <v/>
      </c>
      <c r="W42" s="24" t="str">
        <f>IF(W$3="Not used","",IFERROR(VLOOKUP($A42,'Circumstance 18'!$B$6:$AB$15,27,FALSE),IFERROR(VLOOKUP($A42,'Circumstance 18'!$B$18:$AB$28,27,FALSE),TableBPA2[[#This Row],[Base Payment After Circumstance 17]])))</f>
        <v/>
      </c>
      <c r="X42" s="24" t="str">
        <f>IF(X$3="Not used","",IFERROR(VLOOKUP($A42,'Circumstance 19'!$B$6:$AB$15,27,FALSE),IFERROR(VLOOKUP($A42,'Circumstance 19'!$B$18:$AB$28,27,FALSE),TableBPA2[[#This Row],[Base Payment After Circumstance 18]])))</f>
        <v/>
      </c>
      <c r="Y42" s="24" t="str">
        <f>IF(Y$3="Not used","",IFERROR(VLOOKUP($A42,'Circumstance 20'!$B$6:$AB$15,27,FALSE),IFERROR(VLOOKUP($A42,'Circumstance 20'!$B$18:$AB$28,27,FALSE),TableBPA2[[#This Row],[Base Payment After Circumstance 19]])))</f>
        <v/>
      </c>
    </row>
    <row r="43" spans="1:25" x14ac:dyDescent="0.25">
      <c r="A43" s="11" t="str">
        <f>IF('LEA Information'!A52="","",'LEA Information'!A52)</f>
        <v/>
      </c>
      <c r="B43" s="11" t="str">
        <f>IF('LEA Information'!B52="","",'LEA Information'!B52)</f>
        <v/>
      </c>
      <c r="C43" s="68" t="str">
        <f>IF('LEA Information'!C52="","",'LEA Information'!C52)</f>
        <v/>
      </c>
      <c r="D43" s="8" t="str">
        <f>IF('LEA Information'!D52="","",'LEA Information'!D52)</f>
        <v/>
      </c>
      <c r="E43" s="32" t="str">
        <f t="shared" si="0"/>
        <v/>
      </c>
      <c r="F43" s="3" t="str">
        <f>IF(F$3="Not used","",IFERROR(VLOOKUP($A43,'Circumstance 1'!$B$6:$AB$15,27,FALSE),IFERROR(VLOOKUP(A43,'Circumstance 1'!$B$18:$AB$28,27,FALSE),TableBPA2[[#This Row],[Starting Base Payment]])))</f>
        <v/>
      </c>
      <c r="G43" s="3" t="str">
        <f>IF(G$3="Not used","",IFERROR(VLOOKUP($A43,'Circumstance 2'!$B$6:$AB$15,27,FALSE),IFERROR(VLOOKUP($A43,'Circumstance 2'!$B$18:$AB$28,27,FALSE),TableBPA2[[#This Row],[Base Payment After Circumstance 1]])))</f>
        <v/>
      </c>
      <c r="H43" s="3" t="str">
        <f>IF(H$3="Not used","",IFERROR(VLOOKUP($A43,'Circumstance 3'!$B$6:$AB$15,27,FALSE),IFERROR(VLOOKUP($A43,'Circumstance 3'!$B$18:$AB$28,27,FALSE),TableBPA2[[#This Row],[Base Payment After Circumstance 2]])))</f>
        <v/>
      </c>
      <c r="I43" s="3" t="str">
        <f>IF(I$3="Not used","",IFERROR(VLOOKUP($A43,'Circumstance 4'!$B$6:$AB$15,27,FALSE),IFERROR(VLOOKUP($A43,'Circumstance 4'!$B$18:$AB$28,27,FALSE),TableBPA2[[#This Row],[Base Payment After Circumstance 3]])))</f>
        <v/>
      </c>
      <c r="J43" s="3" t="str">
        <f>IF(J$3="Not used","",IFERROR(VLOOKUP($A43,'Circumstance 5'!$B$6:$AB$15,27,FALSE),IFERROR(VLOOKUP($A43,'Circumstance 5'!$B$18:$AB$28,27,FALSE),TableBPA2[[#This Row],[Base Payment After Circumstance 4]])))</f>
        <v/>
      </c>
      <c r="K43" s="3" t="str">
        <f>IF(K$3="Not used","",IFERROR(VLOOKUP($A43,'Circumstance 6'!$B$6:$AB$15,27,FALSE),IFERROR(VLOOKUP($A43,'Circumstance 6'!$B$18:$AB$28,27,FALSE),TableBPA2[[#This Row],[Base Payment After Circumstance 5]])))</f>
        <v/>
      </c>
      <c r="L43" s="3" t="str">
        <f>IF(L$3="Not used","",IFERROR(VLOOKUP($A43,'Circumstance 7'!$B$6:$AB$15,27,FALSE),IFERROR(VLOOKUP($A43,'Circumstance 7'!$B$18:$AB$28,27,FALSE),TableBPA2[[#This Row],[Base Payment After Circumstance 6]])))</f>
        <v/>
      </c>
      <c r="M43" s="3" t="str">
        <f>IF(M$3="Not used","",IFERROR(VLOOKUP($A43,'Circumstance 8'!$B$6:$AB$15,27,FALSE),IFERROR(VLOOKUP($A43,'Circumstance 8'!$B$18:$AB$28,27,FALSE),TableBPA2[[#This Row],[Base Payment After Circumstance 7]])))</f>
        <v/>
      </c>
      <c r="N43" s="3" t="str">
        <f>IF(N$3="Not used","",IFERROR(VLOOKUP($A43,'Circumstance 9'!$B$6:$AB$15,27,FALSE),IFERROR(VLOOKUP($A43,'Circumstance 9'!$B$18:$AB$28,27,FALSE),TableBPA2[[#This Row],[Base Payment After Circumstance 8]])))</f>
        <v/>
      </c>
      <c r="O43" s="3" t="str">
        <f>IF(O$3="Not used","",IFERROR(VLOOKUP($A43,'Circumstance 10'!$B$6:$AB$15,27,FALSE),IFERROR(VLOOKUP($A43,'Circumstance 10'!$B$18:$AB$28,27,FALSE),TableBPA2[[#This Row],[Base Payment After Circumstance 9]])))</f>
        <v/>
      </c>
      <c r="P43" s="24" t="str">
        <f>IF(P$3="Not used","",IFERROR(VLOOKUP($A43,'Circumstance 11'!$B$6:$AB$15,27,FALSE),IFERROR(VLOOKUP($A43,'Circumstance 11'!$B$18:$AB$28,27,FALSE),TableBPA2[[#This Row],[Base Payment After Circumstance 10]])))</f>
        <v/>
      </c>
      <c r="Q43" s="24" t="str">
        <f>IF(Q$3="Not used","",IFERROR(VLOOKUP($A43,'Circumstance 12'!$B$6:$AB$15,27,FALSE),IFERROR(VLOOKUP($A43,'Circumstance 12'!$B$18:$AB$28,27,FALSE),TableBPA2[[#This Row],[Base Payment After Circumstance 11]])))</f>
        <v/>
      </c>
      <c r="R43" s="24" t="str">
        <f>IF(R$3="Not used","",IFERROR(VLOOKUP($A43,'Circumstance 13'!$B$6:$AB$15,27,FALSE),IFERROR(VLOOKUP($A43,'Circumstance 13'!$B$18:$AB$28,27,FALSE),TableBPA2[[#This Row],[Base Payment After Circumstance 12]])))</f>
        <v/>
      </c>
      <c r="S43" s="24" t="str">
        <f>IF(S$3="Not used","",IFERROR(VLOOKUP($A43,'Circumstance 14'!$B$6:$AB$15,27,FALSE),IFERROR(VLOOKUP($A43,'Circumstance 14'!$B$18:$AB$28,27,FALSE),TableBPA2[[#This Row],[Base Payment After Circumstance 13]])))</f>
        <v/>
      </c>
      <c r="T43" s="24" t="str">
        <f>IF(T$3="Not used","",IFERROR(VLOOKUP($A43,'Circumstance 15'!$B$6:$AB$15,27,FALSE),IFERROR(VLOOKUP($A43,'Circumstance 15'!$B$18:$AB$28,27,FALSE),TableBPA2[[#This Row],[Base Payment After Circumstance 14]])))</f>
        <v/>
      </c>
      <c r="U43" s="24" t="str">
        <f>IF(U$3="Not used","",IFERROR(VLOOKUP($A43,'Circumstance 16'!$B$6:$AB$15,27,FALSE),IFERROR(VLOOKUP($A43,'Circumstance 16'!$B$18:$AB$28,27,FALSE),TableBPA2[[#This Row],[Base Payment After Circumstance 15]])))</f>
        <v/>
      </c>
      <c r="V43" s="24" t="str">
        <f>IF(V$3="Not used","",IFERROR(VLOOKUP($A43,'Circumstance 17'!$B$6:$AB$15,27,FALSE),IFERROR(VLOOKUP($A43,'Circumstance 17'!$B$18:$AB$28,27,FALSE),TableBPA2[[#This Row],[Base Payment After Circumstance 16]])))</f>
        <v/>
      </c>
      <c r="W43" s="24" t="str">
        <f>IF(W$3="Not used","",IFERROR(VLOOKUP($A43,'Circumstance 18'!$B$6:$AB$15,27,FALSE),IFERROR(VLOOKUP($A43,'Circumstance 18'!$B$18:$AB$28,27,FALSE),TableBPA2[[#This Row],[Base Payment After Circumstance 17]])))</f>
        <v/>
      </c>
      <c r="X43" s="24" t="str">
        <f>IF(X$3="Not used","",IFERROR(VLOOKUP($A43,'Circumstance 19'!$B$6:$AB$15,27,FALSE),IFERROR(VLOOKUP($A43,'Circumstance 19'!$B$18:$AB$28,27,FALSE),TableBPA2[[#This Row],[Base Payment After Circumstance 18]])))</f>
        <v/>
      </c>
      <c r="Y43" s="24" t="str">
        <f>IF(Y$3="Not used","",IFERROR(VLOOKUP($A43,'Circumstance 20'!$B$6:$AB$15,27,FALSE),IFERROR(VLOOKUP($A43,'Circumstance 20'!$B$18:$AB$28,27,FALSE),TableBPA2[[#This Row],[Base Payment After Circumstance 19]])))</f>
        <v/>
      </c>
    </row>
    <row r="44" spans="1:25" x14ac:dyDescent="0.25">
      <c r="A44" s="11" t="str">
        <f>IF('LEA Information'!A53="","",'LEA Information'!A53)</f>
        <v/>
      </c>
      <c r="B44" s="11" t="str">
        <f>IF('LEA Information'!B53="","",'LEA Information'!B53)</f>
        <v/>
      </c>
      <c r="C44" s="68" t="str">
        <f>IF('LEA Information'!C53="","",'LEA Information'!C53)</f>
        <v/>
      </c>
      <c r="D44" s="8" t="str">
        <f>IF('LEA Information'!D53="","",'LEA Information'!D53)</f>
        <v/>
      </c>
      <c r="E44" s="32" t="str">
        <f t="shared" si="0"/>
        <v/>
      </c>
      <c r="F44" s="3" t="str">
        <f>IF(F$3="Not used","",IFERROR(VLOOKUP($A44,'Circumstance 1'!$B$6:$AB$15,27,FALSE),IFERROR(VLOOKUP(A44,'Circumstance 1'!$B$18:$AB$28,27,FALSE),TableBPA2[[#This Row],[Starting Base Payment]])))</f>
        <v/>
      </c>
      <c r="G44" s="3" t="str">
        <f>IF(G$3="Not used","",IFERROR(VLOOKUP($A44,'Circumstance 2'!$B$6:$AB$15,27,FALSE),IFERROR(VLOOKUP($A44,'Circumstance 2'!$B$18:$AB$28,27,FALSE),TableBPA2[[#This Row],[Base Payment After Circumstance 1]])))</f>
        <v/>
      </c>
      <c r="H44" s="3" t="str">
        <f>IF(H$3="Not used","",IFERROR(VLOOKUP($A44,'Circumstance 3'!$B$6:$AB$15,27,FALSE),IFERROR(VLOOKUP($A44,'Circumstance 3'!$B$18:$AB$28,27,FALSE),TableBPA2[[#This Row],[Base Payment After Circumstance 2]])))</f>
        <v/>
      </c>
      <c r="I44" s="3" t="str">
        <f>IF(I$3="Not used","",IFERROR(VLOOKUP($A44,'Circumstance 4'!$B$6:$AB$15,27,FALSE),IFERROR(VLOOKUP($A44,'Circumstance 4'!$B$18:$AB$28,27,FALSE),TableBPA2[[#This Row],[Base Payment After Circumstance 3]])))</f>
        <v/>
      </c>
      <c r="J44" s="3" t="str">
        <f>IF(J$3="Not used","",IFERROR(VLOOKUP($A44,'Circumstance 5'!$B$6:$AB$15,27,FALSE),IFERROR(VLOOKUP($A44,'Circumstance 5'!$B$18:$AB$28,27,FALSE),TableBPA2[[#This Row],[Base Payment After Circumstance 4]])))</f>
        <v/>
      </c>
      <c r="K44" s="3" t="str">
        <f>IF(K$3="Not used","",IFERROR(VLOOKUP($A44,'Circumstance 6'!$B$6:$AB$15,27,FALSE),IFERROR(VLOOKUP($A44,'Circumstance 6'!$B$18:$AB$28,27,FALSE),TableBPA2[[#This Row],[Base Payment After Circumstance 5]])))</f>
        <v/>
      </c>
      <c r="L44" s="3" t="str">
        <f>IF(L$3="Not used","",IFERROR(VLOOKUP($A44,'Circumstance 7'!$B$6:$AB$15,27,FALSE),IFERROR(VLOOKUP($A44,'Circumstance 7'!$B$18:$AB$28,27,FALSE),TableBPA2[[#This Row],[Base Payment After Circumstance 6]])))</f>
        <v/>
      </c>
      <c r="M44" s="3" t="str">
        <f>IF(M$3="Not used","",IFERROR(VLOOKUP($A44,'Circumstance 8'!$B$6:$AB$15,27,FALSE),IFERROR(VLOOKUP($A44,'Circumstance 8'!$B$18:$AB$28,27,FALSE),TableBPA2[[#This Row],[Base Payment After Circumstance 7]])))</f>
        <v/>
      </c>
      <c r="N44" s="3" t="str">
        <f>IF(N$3="Not used","",IFERROR(VLOOKUP($A44,'Circumstance 9'!$B$6:$AB$15,27,FALSE),IFERROR(VLOOKUP($A44,'Circumstance 9'!$B$18:$AB$28,27,FALSE),TableBPA2[[#This Row],[Base Payment After Circumstance 8]])))</f>
        <v/>
      </c>
      <c r="O44" s="3" t="str">
        <f>IF(O$3="Not used","",IFERROR(VLOOKUP($A44,'Circumstance 10'!$B$6:$AB$15,27,FALSE),IFERROR(VLOOKUP($A44,'Circumstance 10'!$B$18:$AB$28,27,FALSE),TableBPA2[[#This Row],[Base Payment After Circumstance 9]])))</f>
        <v/>
      </c>
      <c r="P44" s="24" t="str">
        <f>IF(P$3="Not used","",IFERROR(VLOOKUP($A44,'Circumstance 11'!$B$6:$AB$15,27,FALSE),IFERROR(VLOOKUP($A44,'Circumstance 11'!$B$18:$AB$28,27,FALSE),TableBPA2[[#This Row],[Base Payment After Circumstance 10]])))</f>
        <v/>
      </c>
      <c r="Q44" s="24" t="str">
        <f>IF(Q$3="Not used","",IFERROR(VLOOKUP($A44,'Circumstance 12'!$B$6:$AB$15,27,FALSE),IFERROR(VLOOKUP($A44,'Circumstance 12'!$B$18:$AB$28,27,FALSE),TableBPA2[[#This Row],[Base Payment After Circumstance 11]])))</f>
        <v/>
      </c>
      <c r="R44" s="24" t="str">
        <f>IF(R$3="Not used","",IFERROR(VLOOKUP($A44,'Circumstance 13'!$B$6:$AB$15,27,FALSE),IFERROR(VLOOKUP($A44,'Circumstance 13'!$B$18:$AB$28,27,FALSE),TableBPA2[[#This Row],[Base Payment After Circumstance 12]])))</f>
        <v/>
      </c>
      <c r="S44" s="24" t="str">
        <f>IF(S$3="Not used","",IFERROR(VLOOKUP($A44,'Circumstance 14'!$B$6:$AB$15,27,FALSE),IFERROR(VLOOKUP($A44,'Circumstance 14'!$B$18:$AB$28,27,FALSE),TableBPA2[[#This Row],[Base Payment After Circumstance 13]])))</f>
        <v/>
      </c>
      <c r="T44" s="24" t="str">
        <f>IF(T$3="Not used","",IFERROR(VLOOKUP($A44,'Circumstance 15'!$B$6:$AB$15,27,FALSE),IFERROR(VLOOKUP($A44,'Circumstance 15'!$B$18:$AB$28,27,FALSE),TableBPA2[[#This Row],[Base Payment After Circumstance 14]])))</f>
        <v/>
      </c>
      <c r="U44" s="24" t="str">
        <f>IF(U$3="Not used","",IFERROR(VLOOKUP($A44,'Circumstance 16'!$B$6:$AB$15,27,FALSE),IFERROR(VLOOKUP($A44,'Circumstance 16'!$B$18:$AB$28,27,FALSE),TableBPA2[[#This Row],[Base Payment After Circumstance 15]])))</f>
        <v/>
      </c>
      <c r="V44" s="24" t="str">
        <f>IF(V$3="Not used","",IFERROR(VLOOKUP($A44,'Circumstance 17'!$B$6:$AB$15,27,FALSE),IFERROR(VLOOKUP($A44,'Circumstance 17'!$B$18:$AB$28,27,FALSE),TableBPA2[[#This Row],[Base Payment After Circumstance 16]])))</f>
        <v/>
      </c>
      <c r="W44" s="24" t="str">
        <f>IF(W$3="Not used","",IFERROR(VLOOKUP($A44,'Circumstance 18'!$B$6:$AB$15,27,FALSE),IFERROR(VLOOKUP($A44,'Circumstance 18'!$B$18:$AB$28,27,FALSE),TableBPA2[[#This Row],[Base Payment After Circumstance 17]])))</f>
        <v/>
      </c>
      <c r="X44" s="24" t="str">
        <f>IF(X$3="Not used","",IFERROR(VLOOKUP($A44,'Circumstance 19'!$B$6:$AB$15,27,FALSE),IFERROR(VLOOKUP($A44,'Circumstance 19'!$B$18:$AB$28,27,FALSE),TableBPA2[[#This Row],[Base Payment After Circumstance 18]])))</f>
        <v/>
      </c>
      <c r="Y44" s="24" t="str">
        <f>IF(Y$3="Not used","",IFERROR(VLOOKUP($A44,'Circumstance 20'!$B$6:$AB$15,27,FALSE),IFERROR(VLOOKUP($A44,'Circumstance 20'!$B$18:$AB$28,27,FALSE),TableBPA2[[#This Row],[Base Payment After Circumstance 19]])))</f>
        <v/>
      </c>
    </row>
    <row r="45" spans="1:25" x14ac:dyDescent="0.25">
      <c r="A45" s="11" t="str">
        <f>IF('LEA Information'!A54="","",'LEA Information'!A54)</f>
        <v/>
      </c>
      <c r="B45" s="11" t="str">
        <f>IF('LEA Information'!B54="","",'LEA Information'!B54)</f>
        <v/>
      </c>
      <c r="C45" s="68" t="str">
        <f>IF('LEA Information'!C54="","",'LEA Information'!C54)</f>
        <v/>
      </c>
      <c r="D45" s="8" t="str">
        <f>IF('LEA Information'!D54="","",'LEA Information'!D54)</f>
        <v/>
      </c>
      <c r="E45" s="32" t="str">
        <f t="shared" si="0"/>
        <v/>
      </c>
      <c r="F45" s="3" t="str">
        <f>IF(F$3="Not used","",IFERROR(VLOOKUP($A45,'Circumstance 1'!$B$6:$AB$15,27,FALSE),IFERROR(VLOOKUP(A45,'Circumstance 1'!$B$18:$AB$28,27,FALSE),TableBPA2[[#This Row],[Starting Base Payment]])))</f>
        <v/>
      </c>
      <c r="G45" s="3" t="str">
        <f>IF(G$3="Not used","",IFERROR(VLOOKUP($A45,'Circumstance 2'!$B$6:$AB$15,27,FALSE),IFERROR(VLOOKUP($A45,'Circumstance 2'!$B$18:$AB$28,27,FALSE),TableBPA2[[#This Row],[Base Payment After Circumstance 1]])))</f>
        <v/>
      </c>
      <c r="H45" s="3" t="str">
        <f>IF(H$3="Not used","",IFERROR(VLOOKUP($A45,'Circumstance 3'!$B$6:$AB$15,27,FALSE),IFERROR(VLOOKUP($A45,'Circumstance 3'!$B$18:$AB$28,27,FALSE),TableBPA2[[#This Row],[Base Payment After Circumstance 2]])))</f>
        <v/>
      </c>
      <c r="I45" s="3" t="str">
        <f>IF(I$3="Not used","",IFERROR(VLOOKUP($A45,'Circumstance 4'!$B$6:$AB$15,27,FALSE),IFERROR(VLOOKUP($A45,'Circumstance 4'!$B$18:$AB$28,27,FALSE),TableBPA2[[#This Row],[Base Payment After Circumstance 3]])))</f>
        <v/>
      </c>
      <c r="J45" s="3" t="str">
        <f>IF(J$3="Not used","",IFERROR(VLOOKUP($A45,'Circumstance 5'!$B$6:$AB$15,27,FALSE),IFERROR(VLOOKUP($A45,'Circumstance 5'!$B$18:$AB$28,27,FALSE),TableBPA2[[#This Row],[Base Payment After Circumstance 4]])))</f>
        <v/>
      </c>
      <c r="K45" s="3" t="str">
        <f>IF(K$3="Not used","",IFERROR(VLOOKUP($A45,'Circumstance 6'!$B$6:$AB$15,27,FALSE),IFERROR(VLOOKUP($A45,'Circumstance 6'!$B$18:$AB$28,27,FALSE),TableBPA2[[#This Row],[Base Payment After Circumstance 5]])))</f>
        <v/>
      </c>
      <c r="L45" s="3" t="str">
        <f>IF(L$3="Not used","",IFERROR(VLOOKUP($A45,'Circumstance 7'!$B$6:$AB$15,27,FALSE),IFERROR(VLOOKUP($A45,'Circumstance 7'!$B$18:$AB$28,27,FALSE),TableBPA2[[#This Row],[Base Payment After Circumstance 6]])))</f>
        <v/>
      </c>
      <c r="M45" s="3" t="str">
        <f>IF(M$3="Not used","",IFERROR(VLOOKUP($A45,'Circumstance 8'!$B$6:$AB$15,27,FALSE),IFERROR(VLOOKUP($A45,'Circumstance 8'!$B$18:$AB$28,27,FALSE),TableBPA2[[#This Row],[Base Payment After Circumstance 7]])))</f>
        <v/>
      </c>
      <c r="N45" s="3" t="str">
        <f>IF(N$3="Not used","",IFERROR(VLOOKUP($A45,'Circumstance 9'!$B$6:$AB$15,27,FALSE),IFERROR(VLOOKUP($A45,'Circumstance 9'!$B$18:$AB$28,27,FALSE),TableBPA2[[#This Row],[Base Payment After Circumstance 8]])))</f>
        <v/>
      </c>
      <c r="O45" s="3" t="str">
        <f>IF(O$3="Not used","",IFERROR(VLOOKUP($A45,'Circumstance 10'!$B$6:$AB$15,27,FALSE),IFERROR(VLOOKUP($A45,'Circumstance 10'!$B$18:$AB$28,27,FALSE),TableBPA2[[#This Row],[Base Payment After Circumstance 9]])))</f>
        <v/>
      </c>
      <c r="P45" s="24" t="str">
        <f>IF(P$3="Not used","",IFERROR(VLOOKUP($A45,'Circumstance 11'!$B$6:$AB$15,27,FALSE),IFERROR(VLOOKUP($A45,'Circumstance 11'!$B$18:$AB$28,27,FALSE),TableBPA2[[#This Row],[Base Payment After Circumstance 10]])))</f>
        <v/>
      </c>
      <c r="Q45" s="24" t="str">
        <f>IF(Q$3="Not used","",IFERROR(VLOOKUP($A45,'Circumstance 12'!$B$6:$AB$15,27,FALSE),IFERROR(VLOOKUP($A45,'Circumstance 12'!$B$18:$AB$28,27,FALSE),TableBPA2[[#This Row],[Base Payment After Circumstance 11]])))</f>
        <v/>
      </c>
      <c r="R45" s="24" t="str">
        <f>IF(R$3="Not used","",IFERROR(VLOOKUP($A45,'Circumstance 13'!$B$6:$AB$15,27,FALSE),IFERROR(VLOOKUP($A45,'Circumstance 13'!$B$18:$AB$28,27,FALSE),TableBPA2[[#This Row],[Base Payment After Circumstance 12]])))</f>
        <v/>
      </c>
      <c r="S45" s="24" t="str">
        <f>IF(S$3="Not used","",IFERROR(VLOOKUP($A45,'Circumstance 14'!$B$6:$AB$15,27,FALSE),IFERROR(VLOOKUP($A45,'Circumstance 14'!$B$18:$AB$28,27,FALSE),TableBPA2[[#This Row],[Base Payment After Circumstance 13]])))</f>
        <v/>
      </c>
      <c r="T45" s="24" t="str">
        <f>IF(T$3="Not used","",IFERROR(VLOOKUP($A45,'Circumstance 15'!$B$6:$AB$15,27,FALSE),IFERROR(VLOOKUP($A45,'Circumstance 15'!$B$18:$AB$28,27,FALSE),TableBPA2[[#This Row],[Base Payment After Circumstance 14]])))</f>
        <v/>
      </c>
      <c r="U45" s="24" t="str">
        <f>IF(U$3="Not used","",IFERROR(VLOOKUP($A45,'Circumstance 16'!$B$6:$AB$15,27,FALSE),IFERROR(VLOOKUP($A45,'Circumstance 16'!$B$18:$AB$28,27,FALSE),TableBPA2[[#This Row],[Base Payment After Circumstance 15]])))</f>
        <v/>
      </c>
      <c r="V45" s="24" t="str">
        <f>IF(V$3="Not used","",IFERROR(VLOOKUP($A45,'Circumstance 17'!$B$6:$AB$15,27,FALSE),IFERROR(VLOOKUP($A45,'Circumstance 17'!$B$18:$AB$28,27,FALSE),TableBPA2[[#This Row],[Base Payment After Circumstance 16]])))</f>
        <v/>
      </c>
      <c r="W45" s="24" t="str">
        <f>IF(W$3="Not used","",IFERROR(VLOOKUP($A45,'Circumstance 18'!$B$6:$AB$15,27,FALSE),IFERROR(VLOOKUP($A45,'Circumstance 18'!$B$18:$AB$28,27,FALSE),TableBPA2[[#This Row],[Base Payment After Circumstance 17]])))</f>
        <v/>
      </c>
      <c r="X45" s="24" t="str">
        <f>IF(X$3="Not used","",IFERROR(VLOOKUP($A45,'Circumstance 19'!$B$6:$AB$15,27,FALSE),IFERROR(VLOOKUP($A45,'Circumstance 19'!$B$18:$AB$28,27,FALSE),TableBPA2[[#This Row],[Base Payment After Circumstance 18]])))</f>
        <v/>
      </c>
      <c r="Y45" s="24" t="str">
        <f>IF(Y$3="Not used","",IFERROR(VLOOKUP($A45,'Circumstance 20'!$B$6:$AB$15,27,FALSE),IFERROR(VLOOKUP($A45,'Circumstance 20'!$B$18:$AB$28,27,FALSE),TableBPA2[[#This Row],[Base Payment After Circumstance 19]])))</f>
        <v/>
      </c>
    </row>
    <row r="46" spans="1:25" x14ac:dyDescent="0.25">
      <c r="A46" s="11" t="str">
        <f>IF('LEA Information'!A55="","",'LEA Information'!A55)</f>
        <v/>
      </c>
      <c r="B46" s="11" t="str">
        <f>IF('LEA Information'!B55="","",'LEA Information'!B55)</f>
        <v/>
      </c>
      <c r="C46" s="68" t="str">
        <f>IF('LEA Information'!C55="","",'LEA Information'!C55)</f>
        <v/>
      </c>
      <c r="D46" s="8" t="str">
        <f>IF('LEA Information'!D55="","",'LEA Information'!D55)</f>
        <v/>
      </c>
      <c r="E46" s="32" t="str">
        <f t="shared" si="0"/>
        <v/>
      </c>
      <c r="F46" s="3" t="str">
        <f>IF(F$3="Not used","",IFERROR(VLOOKUP($A46,'Circumstance 1'!$B$6:$AB$15,27,FALSE),IFERROR(VLOOKUP(A46,'Circumstance 1'!$B$18:$AB$28,27,FALSE),TableBPA2[[#This Row],[Starting Base Payment]])))</f>
        <v/>
      </c>
      <c r="G46" s="3" t="str">
        <f>IF(G$3="Not used","",IFERROR(VLOOKUP($A46,'Circumstance 2'!$B$6:$AB$15,27,FALSE),IFERROR(VLOOKUP($A46,'Circumstance 2'!$B$18:$AB$28,27,FALSE),TableBPA2[[#This Row],[Base Payment After Circumstance 1]])))</f>
        <v/>
      </c>
      <c r="H46" s="3" t="str">
        <f>IF(H$3="Not used","",IFERROR(VLOOKUP($A46,'Circumstance 3'!$B$6:$AB$15,27,FALSE),IFERROR(VLOOKUP($A46,'Circumstance 3'!$B$18:$AB$28,27,FALSE),TableBPA2[[#This Row],[Base Payment After Circumstance 2]])))</f>
        <v/>
      </c>
      <c r="I46" s="3" t="str">
        <f>IF(I$3="Not used","",IFERROR(VLOOKUP($A46,'Circumstance 4'!$B$6:$AB$15,27,FALSE),IFERROR(VLOOKUP($A46,'Circumstance 4'!$B$18:$AB$28,27,FALSE),TableBPA2[[#This Row],[Base Payment After Circumstance 3]])))</f>
        <v/>
      </c>
      <c r="J46" s="3" t="str">
        <f>IF(J$3="Not used","",IFERROR(VLOOKUP($A46,'Circumstance 5'!$B$6:$AB$15,27,FALSE),IFERROR(VLOOKUP($A46,'Circumstance 5'!$B$18:$AB$28,27,FALSE),TableBPA2[[#This Row],[Base Payment After Circumstance 4]])))</f>
        <v/>
      </c>
      <c r="K46" s="3" t="str">
        <f>IF(K$3="Not used","",IFERROR(VLOOKUP($A46,'Circumstance 6'!$B$6:$AB$15,27,FALSE),IFERROR(VLOOKUP($A46,'Circumstance 6'!$B$18:$AB$28,27,FALSE),TableBPA2[[#This Row],[Base Payment After Circumstance 5]])))</f>
        <v/>
      </c>
      <c r="L46" s="3" t="str">
        <f>IF(L$3="Not used","",IFERROR(VLOOKUP($A46,'Circumstance 7'!$B$6:$AB$15,27,FALSE),IFERROR(VLOOKUP($A46,'Circumstance 7'!$B$18:$AB$28,27,FALSE),TableBPA2[[#This Row],[Base Payment After Circumstance 6]])))</f>
        <v/>
      </c>
      <c r="M46" s="3" t="str">
        <f>IF(M$3="Not used","",IFERROR(VLOOKUP($A46,'Circumstance 8'!$B$6:$AB$15,27,FALSE),IFERROR(VLOOKUP($A46,'Circumstance 8'!$B$18:$AB$28,27,FALSE),TableBPA2[[#This Row],[Base Payment After Circumstance 7]])))</f>
        <v/>
      </c>
      <c r="N46" s="3" t="str">
        <f>IF(N$3="Not used","",IFERROR(VLOOKUP($A46,'Circumstance 9'!$B$6:$AB$15,27,FALSE),IFERROR(VLOOKUP($A46,'Circumstance 9'!$B$18:$AB$28,27,FALSE),TableBPA2[[#This Row],[Base Payment After Circumstance 8]])))</f>
        <v/>
      </c>
      <c r="O46" s="3" t="str">
        <f>IF(O$3="Not used","",IFERROR(VLOOKUP($A46,'Circumstance 10'!$B$6:$AB$15,27,FALSE),IFERROR(VLOOKUP($A46,'Circumstance 10'!$B$18:$AB$28,27,FALSE),TableBPA2[[#This Row],[Base Payment After Circumstance 9]])))</f>
        <v/>
      </c>
      <c r="P46" s="24" t="str">
        <f>IF(P$3="Not used","",IFERROR(VLOOKUP($A46,'Circumstance 11'!$B$6:$AB$15,27,FALSE),IFERROR(VLOOKUP($A46,'Circumstance 11'!$B$18:$AB$28,27,FALSE),TableBPA2[[#This Row],[Base Payment After Circumstance 10]])))</f>
        <v/>
      </c>
      <c r="Q46" s="24" t="str">
        <f>IF(Q$3="Not used","",IFERROR(VLOOKUP($A46,'Circumstance 12'!$B$6:$AB$15,27,FALSE),IFERROR(VLOOKUP($A46,'Circumstance 12'!$B$18:$AB$28,27,FALSE),TableBPA2[[#This Row],[Base Payment After Circumstance 11]])))</f>
        <v/>
      </c>
      <c r="R46" s="24" t="str">
        <f>IF(R$3="Not used","",IFERROR(VLOOKUP($A46,'Circumstance 13'!$B$6:$AB$15,27,FALSE),IFERROR(VLOOKUP($A46,'Circumstance 13'!$B$18:$AB$28,27,FALSE),TableBPA2[[#This Row],[Base Payment After Circumstance 12]])))</f>
        <v/>
      </c>
      <c r="S46" s="24" t="str">
        <f>IF(S$3="Not used","",IFERROR(VLOOKUP($A46,'Circumstance 14'!$B$6:$AB$15,27,FALSE),IFERROR(VLOOKUP($A46,'Circumstance 14'!$B$18:$AB$28,27,FALSE),TableBPA2[[#This Row],[Base Payment After Circumstance 13]])))</f>
        <v/>
      </c>
      <c r="T46" s="24" t="str">
        <f>IF(T$3="Not used","",IFERROR(VLOOKUP($A46,'Circumstance 15'!$B$6:$AB$15,27,FALSE),IFERROR(VLOOKUP($A46,'Circumstance 15'!$B$18:$AB$28,27,FALSE),TableBPA2[[#This Row],[Base Payment After Circumstance 14]])))</f>
        <v/>
      </c>
      <c r="U46" s="24" t="str">
        <f>IF(U$3="Not used","",IFERROR(VLOOKUP($A46,'Circumstance 16'!$B$6:$AB$15,27,FALSE),IFERROR(VLOOKUP($A46,'Circumstance 16'!$B$18:$AB$28,27,FALSE),TableBPA2[[#This Row],[Base Payment After Circumstance 15]])))</f>
        <v/>
      </c>
      <c r="V46" s="24" t="str">
        <f>IF(V$3="Not used","",IFERROR(VLOOKUP($A46,'Circumstance 17'!$B$6:$AB$15,27,FALSE),IFERROR(VLOOKUP($A46,'Circumstance 17'!$B$18:$AB$28,27,FALSE),TableBPA2[[#This Row],[Base Payment After Circumstance 16]])))</f>
        <v/>
      </c>
      <c r="W46" s="24" t="str">
        <f>IF(W$3="Not used","",IFERROR(VLOOKUP($A46,'Circumstance 18'!$B$6:$AB$15,27,FALSE),IFERROR(VLOOKUP($A46,'Circumstance 18'!$B$18:$AB$28,27,FALSE),TableBPA2[[#This Row],[Base Payment After Circumstance 17]])))</f>
        <v/>
      </c>
      <c r="X46" s="24" t="str">
        <f>IF(X$3="Not used","",IFERROR(VLOOKUP($A46,'Circumstance 19'!$B$6:$AB$15,27,FALSE),IFERROR(VLOOKUP($A46,'Circumstance 19'!$B$18:$AB$28,27,FALSE),TableBPA2[[#This Row],[Base Payment After Circumstance 18]])))</f>
        <v/>
      </c>
      <c r="Y46" s="24" t="str">
        <f>IF(Y$3="Not used","",IFERROR(VLOOKUP($A46,'Circumstance 20'!$B$6:$AB$15,27,FALSE),IFERROR(VLOOKUP($A46,'Circumstance 20'!$B$18:$AB$28,27,FALSE),TableBPA2[[#This Row],[Base Payment After Circumstance 19]])))</f>
        <v/>
      </c>
    </row>
    <row r="47" spans="1:25" x14ac:dyDescent="0.25">
      <c r="A47" s="11" t="str">
        <f>IF('LEA Information'!A56="","",'LEA Information'!A56)</f>
        <v/>
      </c>
      <c r="B47" s="11" t="str">
        <f>IF('LEA Information'!B56="","",'LEA Information'!B56)</f>
        <v/>
      </c>
      <c r="C47" s="68" t="str">
        <f>IF('LEA Information'!C56="","",'LEA Information'!C56)</f>
        <v/>
      </c>
      <c r="D47" s="8" t="str">
        <f>IF('LEA Information'!D56="","",'LEA Information'!D56)</f>
        <v/>
      </c>
      <c r="E47" s="32" t="str">
        <f t="shared" si="0"/>
        <v/>
      </c>
      <c r="F47" s="3" t="str">
        <f>IF(F$3="Not used","",IFERROR(VLOOKUP($A47,'Circumstance 1'!$B$6:$AB$15,27,FALSE),IFERROR(VLOOKUP(A47,'Circumstance 1'!$B$18:$AB$28,27,FALSE),TableBPA2[[#This Row],[Starting Base Payment]])))</f>
        <v/>
      </c>
      <c r="G47" s="3" t="str">
        <f>IF(G$3="Not used","",IFERROR(VLOOKUP($A47,'Circumstance 2'!$B$6:$AB$15,27,FALSE),IFERROR(VLOOKUP($A47,'Circumstance 2'!$B$18:$AB$28,27,FALSE),TableBPA2[[#This Row],[Base Payment After Circumstance 1]])))</f>
        <v/>
      </c>
      <c r="H47" s="3" t="str">
        <f>IF(H$3="Not used","",IFERROR(VLOOKUP($A47,'Circumstance 3'!$B$6:$AB$15,27,FALSE),IFERROR(VLOOKUP($A47,'Circumstance 3'!$B$18:$AB$28,27,FALSE),TableBPA2[[#This Row],[Base Payment After Circumstance 2]])))</f>
        <v/>
      </c>
      <c r="I47" s="3" t="str">
        <f>IF(I$3="Not used","",IFERROR(VLOOKUP($A47,'Circumstance 4'!$B$6:$AB$15,27,FALSE),IFERROR(VLOOKUP($A47,'Circumstance 4'!$B$18:$AB$28,27,FALSE),TableBPA2[[#This Row],[Base Payment After Circumstance 3]])))</f>
        <v/>
      </c>
      <c r="J47" s="3" t="str">
        <f>IF(J$3="Not used","",IFERROR(VLOOKUP($A47,'Circumstance 5'!$B$6:$AB$15,27,FALSE),IFERROR(VLOOKUP($A47,'Circumstance 5'!$B$18:$AB$28,27,FALSE),TableBPA2[[#This Row],[Base Payment After Circumstance 4]])))</f>
        <v/>
      </c>
      <c r="K47" s="3" t="str">
        <f>IF(K$3="Not used","",IFERROR(VLOOKUP($A47,'Circumstance 6'!$B$6:$AB$15,27,FALSE),IFERROR(VLOOKUP($A47,'Circumstance 6'!$B$18:$AB$28,27,FALSE),TableBPA2[[#This Row],[Base Payment After Circumstance 5]])))</f>
        <v/>
      </c>
      <c r="L47" s="3" t="str">
        <f>IF(L$3="Not used","",IFERROR(VLOOKUP($A47,'Circumstance 7'!$B$6:$AB$15,27,FALSE),IFERROR(VLOOKUP($A47,'Circumstance 7'!$B$18:$AB$28,27,FALSE),TableBPA2[[#This Row],[Base Payment After Circumstance 6]])))</f>
        <v/>
      </c>
      <c r="M47" s="3" t="str">
        <f>IF(M$3="Not used","",IFERROR(VLOOKUP($A47,'Circumstance 8'!$B$6:$AB$15,27,FALSE),IFERROR(VLOOKUP($A47,'Circumstance 8'!$B$18:$AB$28,27,FALSE),TableBPA2[[#This Row],[Base Payment After Circumstance 7]])))</f>
        <v/>
      </c>
      <c r="N47" s="3" t="str">
        <f>IF(N$3="Not used","",IFERROR(VLOOKUP($A47,'Circumstance 9'!$B$6:$AB$15,27,FALSE),IFERROR(VLOOKUP($A47,'Circumstance 9'!$B$18:$AB$28,27,FALSE),TableBPA2[[#This Row],[Base Payment After Circumstance 8]])))</f>
        <v/>
      </c>
      <c r="O47" s="3" t="str">
        <f>IF(O$3="Not used","",IFERROR(VLOOKUP($A47,'Circumstance 10'!$B$6:$AB$15,27,FALSE),IFERROR(VLOOKUP($A47,'Circumstance 10'!$B$18:$AB$28,27,FALSE),TableBPA2[[#This Row],[Base Payment After Circumstance 9]])))</f>
        <v/>
      </c>
      <c r="P47" s="24" t="str">
        <f>IF(P$3="Not used","",IFERROR(VLOOKUP($A47,'Circumstance 11'!$B$6:$AB$15,27,FALSE),IFERROR(VLOOKUP($A47,'Circumstance 11'!$B$18:$AB$28,27,FALSE),TableBPA2[[#This Row],[Base Payment After Circumstance 10]])))</f>
        <v/>
      </c>
      <c r="Q47" s="24" t="str">
        <f>IF(Q$3="Not used","",IFERROR(VLOOKUP($A47,'Circumstance 12'!$B$6:$AB$15,27,FALSE),IFERROR(VLOOKUP($A47,'Circumstance 12'!$B$18:$AB$28,27,FALSE),TableBPA2[[#This Row],[Base Payment After Circumstance 11]])))</f>
        <v/>
      </c>
      <c r="R47" s="24" t="str">
        <f>IF(R$3="Not used","",IFERROR(VLOOKUP($A47,'Circumstance 13'!$B$6:$AB$15,27,FALSE),IFERROR(VLOOKUP($A47,'Circumstance 13'!$B$18:$AB$28,27,FALSE),TableBPA2[[#This Row],[Base Payment After Circumstance 12]])))</f>
        <v/>
      </c>
      <c r="S47" s="24" t="str">
        <f>IF(S$3="Not used","",IFERROR(VLOOKUP($A47,'Circumstance 14'!$B$6:$AB$15,27,FALSE),IFERROR(VLOOKUP($A47,'Circumstance 14'!$B$18:$AB$28,27,FALSE),TableBPA2[[#This Row],[Base Payment After Circumstance 13]])))</f>
        <v/>
      </c>
      <c r="T47" s="24" t="str">
        <f>IF(T$3="Not used","",IFERROR(VLOOKUP($A47,'Circumstance 15'!$B$6:$AB$15,27,FALSE),IFERROR(VLOOKUP($A47,'Circumstance 15'!$B$18:$AB$28,27,FALSE),TableBPA2[[#This Row],[Base Payment After Circumstance 14]])))</f>
        <v/>
      </c>
      <c r="U47" s="24" t="str">
        <f>IF(U$3="Not used","",IFERROR(VLOOKUP($A47,'Circumstance 16'!$B$6:$AB$15,27,FALSE),IFERROR(VLOOKUP($A47,'Circumstance 16'!$B$18:$AB$28,27,FALSE),TableBPA2[[#This Row],[Base Payment After Circumstance 15]])))</f>
        <v/>
      </c>
      <c r="V47" s="24" t="str">
        <f>IF(V$3="Not used","",IFERROR(VLOOKUP($A47,'Circumstance 17'!$B$6:$AB$15,27,FALSE),IFERROR(VLOOKUP($A47,'Circumstance 17'!$B$18:$AB$28,27,FALSE),TableBPA2[[#This Row],[Base Payment After Circumstance 16]])))</f>
        <v/>
      </c>
      <c r="W47" s="24" t="str">
        <f>IF(W$3="Not used","",IFERROR(VLOOKUP($A47,'Circumstance 18'!$B$6:$AB$15,27,FALSE),IFERROR(VLOOKUP($A47,'Circumstance 18'!$B$18:$AB$28,27,FALSE),TableBPA2[[#This Row],[Base Payment After Circumstance 17]])))</f>
        <v/>
      </c>
      <c r="X47" s="24" t="str">
        <f>IF(X$3="Not used","",IFERROR(VLOOKUP($A47,'Circumstance 19'!$B$6:$AB$15,27,FALSE),IFERROR(VLOOKUP($A47,'Circumstance 19'!$B$18:$AB$28,27,FALSE),TableBPA2[[#This Row],[Base Payment After Circumstance 18]])))</f>
        <v/>
      </c>
      <c r="Y47" s="24" t="str">
        <f>IF(Y$3="Not used","",IFERROR(VLOOKUP($A47,'Circumstance 20'!$B$6:$AB$15,27,FALSE),IFERROR(VLOOKUP($A47,'Circumstance 20'!$B$18:$AB$28,27,FALSE),TableBPA2[[#This Row],[Base Payment After Circumstance 19]])))</f>
        <v/>
      </c>
    </row>
    <row r="48" spans="1:25" x14ac:dyDescent="0.25">
      <c r="A48" s="11" t="str">
        <f>IF('LEA Information'!A57="","",'LEA Information'!A57)</f>
        <v/>
      </c>
      <c r="B48" s="11" t="str">
        <f>IF('LEA Information'!B57="","",'LEA Information'!B57)</f>
        <v/>
      </c>
      <c r="C48" s="68" t="str">
        <f>IF('LEA Information'!C57="","",'LEA Information'!C57)</f>
        <v/>
      </c>
      <c r="D48" s="8" t="str">
        <f>IF('LEA Information'!D57="","",'LEA Information'!D57)</f>
        <v/>
      </c>
      <c r="E48" s="32" t="str">
        <f t="shared" si="0"/>
        <v/>
      </c>
      <c r="F48" s="3" t="str">
        <f>IF(F$3="Not used","",IFERROR(VLOOKUP($A48,'Circumstance 1'!$B$6:$AB$15,27,FALSE),IFERROR(VLOOKUP(A48,'Circumstance 1'!$B$18:$AB$28,27,FALSE),TableBPA2[[#This Row],[Starting Base Payment]])))</f>
        <v/>
      </c>
      <c r="G48" s="3" t="str">
        <f>IF(G$3="Not used","",IFERROR(VLOOKUP($A48,'Circumstance 2'!$B$6:$AB$15,27,FALSE),IFERROR(VLOOKUP($A48,'Circumstance 2'!$B$18:$AB$28,27,FALSE),TableBPA2[[#This Row],[Base Payment After Circumstance 1]])))</f>
        <v/>
      </c>
      <c r="H48" s="3" t="str">
        <f>IF(H$3="Not used","",IFERROR(VLOOKUP($A48,'Circumstance 3'!$B$6:$AB$15,27,FALSE),IFERROR(VLOOKUP($A48,'Circumstance 3'!$B$18:$AB$28,27,FALSE),TableBPA2[[#This Row],[Base Payment After Circumstance 2]])))</f>
        <v/>
      </c>
      <c r="I48" s="3" t="str">
        <f>IF(I$3="Not used","",IFERROR(VLOOKUP($A48,'Circumstance 4'!$B$6:$AB$15,27,FALSE),IFERROR(VLOOKUP($A48,'Circumstance 4'!$B$18:$AB$28,27,FALSE),TableBPA2[[#This Row],[Base Payment After Circumstance 3]])))</f>
        <v/>
      </c>
      <c r="J48" s="3" t="str">
        <f>IF(J$3="Not used","",IFERROR(VLOOKUP($A48,'Circumstance 5'!$B$6:$AB$15,27,FALSE),IFERROR(VLOOKUP($A48,'Circumstance 5'!$B$18:$AB$28,27,FALSE),TableBPA2[[#This Row],[Base Payment After Circumstance 4]])))</f>
        <v/>
      </c>
      <c r="K48" s="3" t="str">
        <f>IF(K$3="Not used","",IFERROR(VLOOKUP($A48,'Circumstance 6'!$B$6:$AB$15,27,FALSE),IFERROR(VLOOKUP($A48,'Circumstance 6'!$B$18:$AB$28,27,FALSE),TableBPA2[[#This Row],[Base Payment After Circumstance 5]])))</f>
        <v/>
      </c>
      <c r="L48" s="3" t="str">
        <f>IF(L$3="Not used","",IFERROR(VLOOKUP($A48,'Circumstance 7'!$B$6:$AB$15,27,FALSE),IFERROR(VLOOKUP($A48,'Circumstance 7'!$B$18:$AB$28,27,FALSE),TableBPA2[[#This Row],[Base Payment After Circumstance 6]])))</f>
        <v/>
      </c>
      <c r="M48" s="3" t="str">
        <f>IF(M$3="Not used","",IFERROR(VLOOKUP($A48,'Circumstance 8'!$B$6:$AB$15,27,FALSE),IFERROR(VLOOKUP($A48,'Circumstance 8'!$B$18:$AB$28,27,FALSE),TableBPA2[[#This Row],[Base Payment After Circumstance 7]])))</f>
        <v/>
      </c>
      <c r="N48" s="3" t="str">
        <f>IF(N$3="Not used","",IFERROR(VLOOKUP($A48,'Circumstance 9'!$B$6:$AB$15,27,FALSE),IFERROR(VLOOKUP($A48,'Circumstance 9'!$B$18:$AB$28,27,FALSE),TableBPA2[[#This Row],[Base Payment After Circumstance 8]])))</f>
        <v/>
      </c>
      <c r="O48" s="3" t="str">
        <f>IF(O$3="Not used","",IFERROR(VLOOKUP($A48,'Circumstance 10'!$B$6:$AB$15,27,FALSE),IFERROR(VLOOKUP($A48,'Circumstance 10'!$B$18:$AB$28,27,FALSE),TableBPA2[[#This Row],[Base Payment After Circumstance 9]])))</f>
        <v/>
      </c>
      <c r="P48" s="24" t="str">
        <f>IF(P$3="Not used","",IFERROR(VLOOKUP($A48,'Circumstance 11'!$B$6:$AB$15,27,FALSE),IFERROR(VLOOKUP($A48,'Circumstance 11'!$B$18:$AB$28,27,FALSE),TableBPA2[[#This Row],[Base Payment After Circumstance 10]])))</f>
        <v/>
      </c>
      <c r="Q48" s="24" t="str">
        <f>IF(Q$3="Not used","",IFERROR(VLOOKUP($A48,'Circumstance 12'!$B$6:$AB$15,27,FALSE),IFERROR(VLOOKUP($A48,'Circumstance 12'!$B$18:$AB$28,27,FALSE),TableBPA2[[#This Row],[Base Payment After Circumstance 11]])))</f>
        <v/>
      </c>
      <c r="R48" s="24" t="str">
        <f>IF(R$3="Not used","",IFERROR(VLOOKUP($A48,'Circumstance 13'!$B$6:$AB$15,27,FALSE),IFERROR(VLOOKUP($A48,'Circumstance 13'!$B$18:$AB$28,27,FALSE),TableBPA2[[#This Row],[Base Payment After Circumstance 12]])))</f>
        <v/>
      </c>
      <c r="S48" s="24" t="str">
        <f>IF(S$3="Not used","",IFERROR(VLOOKUP($A48,'Circumstance 14'!$B$6:$AB$15,27,FALSE),IFERROR(VLOOKUP($A48,'Circumstance 14'!$B$18:$AB$28,27,FALSE),TableBPA2[[#This Row],[Base Payment After Circumstance 13]])))</f>
        <v/>
      </c>
      <c r="T48" s="24" t="str">
        <f>IF(T$3="Not used","",IFERROR(VLOOKUP($A48,'Circumstance 15'!$B$6:$AB$15,27,FALSE),IFERROR(VLOOKUP($A48,'Circumstance 15'!$B$18:$AB$28,27,FALSE),TableBPA2[[#This Row],[Base Payment After Circumstance 14]])))</f>
        <v/>
      </c>
      <c r="U48" s="24" t="str">
        <f>IF(U$3="Not used","",IFERROR(VLOOKUP($A48,'Circumstance 16'!$B$6:$AB$15,27,FALSE),IFERROR(VLOOKUP($A48,'Circumstance 16'!$B$18:$AB$28,27,FALSE),TableBPA2[[#This Row],[Base Payment After Circumstance 15]])))</f>
        <v/>
      </c>
      <c r="V48" s="24" t="str">
        <f>IF(V$3="Not used","",IFERROR(VLOOKUP($A48,'Circumstance 17'!$B$6:$AB$15,27,FALSE),IFERROR(VLOOKUP($A48,'Circumstance 17'!$B$18:$AB$28,27,FALSE),TableBPA2[[#This Row],[Base Payment After Circumstance 16]])))</f>
        <v/>
      </c>
      <c r="W48" s="24" t="str">
        <f>IF(W$3="Not used","",IFERROR(VLOOKUP($A48,'Circumstance 18'!$B$6:$AB$15,27,FALSE),IFERROR(VLOOKUP($A48,'Circumstance 18'!$B$18:$AB$28,27,FALSE),TableBPA2[[#This Row],[Base Payment After Circumstance 17]])))</f>
        <v/>
      </c>
      <c r="X48" s="24" t="str">
        <f>IF(X$3="Not used","",IFERROR(VLOOKUP($A48,'Circumstance 19'!$B$6:$AB$15,27,FALSE),IFERROR(VLOOKUP($A48,'Circumstance 19'!$B$18:$AB$28,27,FALSE),TableBPA2[[#This Row],[Base Payment After Circumstance 18]])))</f>
        <v/>
      </c>
      <c r="Y48" s="24" t="str">
        <f>IF(Y$3="Not used","",IFERROR(VLOOKUP($A48,'Circumstance 20'!$B$6:$AB$15,27,FALSE),IFERROR(VLOOKUP($A48,'Circumstance 20'!$B$18:$AB$28,27,FALSE),TableBPA2[[#This Row],[Base Payment After Circumstance 19]])))</f>
        <v/>
      </c>
    </row>
    <row r="49" spans="1:25" x14ac:dyDescent="0.25">
      <c r="A49" s="11" t="str">
        <f>IF('LEA Information'!A58="","",'LEA Information'!A58)</f>
        <v/>
      </c>
      <c r="B49" s="11" t="str">
        <f>IF('LEA Information'!B58="","",'LEA Information'!B58)</f>
        <v/>
      </c>
      <c r="C49" s="68" t="str">
        <f>IF('LEA Information'!C58="","",'LEA Information'!C58)</f>
        <v/>
      </c>
      <c r="D49" s="8" t="str">
        <f>IF('LEA Information'!D58="","",'LEA Information'!D58)</f>
        <v/>
      </c>
      <c r="E49" s="32" t="str">
        <f t="shared" si="0"/>
        <v/>
      </c>
      <c r="F49" s="3" t="str">
        <f>IF(F$3="Not used","",IFERROR(VLOOKUP($A49,'Circumstance 1'!$B$6:$AB$15,27,FALSE),IFERROR(VLOOKUP(A49,'Circumstance 1'!$B$18:$AB$28,27,FALSE),TableBPA2[[#This Row],[Starting Base Payment]])))</f>
        <v/>
      </c>
      <c r="G49" s="3" t="str">
        <f>IF(G$3="Not used","",IFERROR(VLOOKUP($A49,'Circumstance 2'!$B$6:$AB$15,27,FALSE),IFERROR(VLOOKUP($A49,'Circumstance 2'!$B$18:$AB$28,27,FALSE),TableBPA2[[#This Row],[Base Payment After Circumstance 1]])))</f>
        <v/>
      </c>
      <c r="H49" s="3" t="str">
        <f>IF(H$3="Not used","",IFERROR(VLOOKUP($A49,'Circumstance 3'!$B$6:$AB$15,27,FALSE),IFERROR(VLOOKUP($A49,'Circumstance 3'!$B$18:$AB$28,27,FALSE),TableBPA2[[#This Row],[Base Payment After Circumstance 2]])))</f>
        <v/>
      </c>
      <c r="I49" s="3" t="str">
        <f>IF(I$3="Not used","",IFERROR(VLOOKUP($A49,'Circumstance 4'!$B$6:$AB$15,27,FALSE),IFERROR(VLOOKUP($A49,'Circumstance 4'!$B$18:$AB$28,27,FALSE),TableBPA2[[#This Row],[Base Payment After Circumstance 3]])))</f>
        <v/>
      </c>
      <c r="J49" s="3" t="str">
        <f>IF(J$3="Not used","",IFERROR(VLOOKUP($A49,'Circumstance 5'!$B$6:$AB$15,27,FALSE),IFERROR(VLOOKUP($A49,'Circumstance 5'!$B$18:$AB$28,27,FALSE),TableBPA2[[#This Row],[Base Payment After Circumstance 4]])))</f>
        <v/>
      </c>
      <c r="K49" s="3" t="str">
        <f>IF(K$3="Not used","",IFERROR(VLOOKUP($A49,'Circumstance 6'!$B$6:$AB$15,27,FALSE),IFERROR(VLOOKUP($A49,'Circumstance 6'!$B$18:$AB$28,27,FALSE),TableBPA2[[#This Row],[Base Payment After Circumstance 5]])))</f>
        <v/>
      </c>
      <c r="L49" s="3" t="str">
        <f>IF(L$3="Not used","",IFERROR(VLOOKUP($A49,'Circumstance 7'!$B$6:$AB$15,27,FALSE),IFERROR(VLOOKUP($A49,'Circumstance 7'!$B$18:$AB$28,27,FALSE),TableBPA2[[#This Row],[Base Payment After Circumstance 6]])))</f>
        <v/>
      </c>
      <c r="M49" s="3" t="str">
        <f>IF(M$3="Not used","",IFERROR(VLOOKUP($A49,'Circumstance 8'!$B$6:$AB$15,27,FALSE),IFERROR(VLOOKUP($A49,'Circumstance 8'!$B$18:$AB$28,27,FALSE),TableBPA2[[#This Row],[Base Payment After Circumstance 7]])))</f>
        <v/>
      </c>
      <c r="N49" s="3" t="str">
        <f>IF(N$3="Not used","",IFERROR(VLOOKUP($A49,'Circumstance 9'!$B$6:$AB$15,27,FALSE),IFERROR(VLOOKUP($A49,'Circumstance 9'!$B$18:$AB$28,27,FALSE),TableBPA2[[#This Row],[Base Payment After Circumstance 8]])))</f>
        <v/>
      </c>
      <c r="O49" s="3" t="str">
        <f>IF(O$3="Not used","",IFERROR(VLOOKUP($A49,'Circumstance 10'!$B$6:$AB$15,27,FALSE),IFERROR(VLOOKUP($A49,'Circumstance 10'!$B$18:$AB$28,27,FALSE),TableBPA2[[#This Row],[Base Payment After Circumstance 9]])))</f>
        <v/>
      </c>
      <c r="P49" s="24" t="str">
        <f>IF(P$3="Not used","",IFERROR(VLOOKUP($A49,'Circumstance 11'!$B$6:$AB$15,27,FALSE),IFERROR(VLOOKUP($A49,'Circumstance 11'!$B$18:$AB$28,27,FALSE),TableBPA2[[#This Row],[Base Payment After Circumstance 10]])))</f>
        <v/>
      </c>
      <c r="Q49" s="24" t="str">
        <f>IF(Q$3="Not used","",IFERROR(VLOOKUP($A49,'Circumstance 12'!$B$6:$AB$15,27,FALSE),IFERROR(VLOOKUP($A49,'Circumstance 12'!$B$18:$AB$28,27,FALSE),TableBPA2[[#This Row],[Base Payment After Circumstance 11]])))</f>
        <v/>
      </c>
      <c r="R49" s="24" t="str">
        <f>IF(R$3="Not used","",IFERROR(VLOOKUP($A49,'Circumstance 13'!$B$6:$AB$15,27,FALSE),IFERROR(VLOOKUP($A49,'Circumstance 13'!$B$18:$AB$28,27,FALSE),TableBPA2[[#This Row],[Base Payment After Circumstance 12]])))</f>
        <v/>
      </c>
      <c r="S49" s="24" t="str">
        <f>IF(S$3="Not used","",IFERROR(VLOOKUP($A49,'Circumstance 14'!$B$6:$AB$15,27,FALSE),IFERROR(VLOOKUP($A49,'Circumstance 14'!$B$18:$AB$28,27,FALSE),TableBPA2[[#This Row],[Base Payment After Circumstance 13]])))</f>
        <v/>
      </c>
      <c r="T49" s="24" t="str">
        <f>IF(T$3="Not used","",IFERROR(VLOOKUP($A49,'Circumstance 15'!$B$6:$AB$15,27,FALSE),IFERROR(VLOOKUP($A49,'Circumstance 15'!$B$18:$AB$28,27,FALSE),TableBPA2[[#This Row],[Base Payment After Circumstance 14]])))</f>
        <v/>
      </c>
      <c r="U49" s="24" t="str">
        <f>IF(U$3="Not used","",IFERROR(VLOOKUP($A49,'Circumstance 16'!$B$6:$AB$15,27,FALSE),IFERROR(VLOOKUP($A49,'Circumstance 16'!$B$18:$AB$28,27,FALSE),TableBPA2[[#This Row],[Base Payment After Circumstance 15]])))</f>
        <v/>
      </c>
      <c r="V49" s="24" t="str">
        <f>IF(V$3="Not used","",IFERROR(VLOOKUP($A49,'Circumstance 17'!$B$6:$AB$15,27,FALSE),IFERROR(VLOOKUP($A49,'Circumstance 17'!$B$18:$AB$28,27,FALSE),TableBPA2[[#This Row],[Base Payment After Circumstance 16]])))</f>
        <v/>
      </c>
      <c r="W49" s="24" t="str">
        <f>IF(W$3="Not used","",IFERROR(VLOOKUP($A49,'Circumstance 18'!$B$6:$AB$15,27,FALSE),IFERROR(VLOOKUP($A49,'Circumstance 18'!$B$18:$AB$28,27,FALSE),TableBPA2[[#This Row],[Base Payment After Circumstance 17]])))</f>
        <v/>
      </c>
      <c r="X49" s="24" t="str">
        <f>IF(X$3="Not used","",IFERROR(VLOOKUP($A49,'Circumstance 19'!$B$6:$AB$15,27,FALSE),IFERROR(VLOOKUP($A49,'Circumstance 19'!$B$18:$AB$28,27,FALSE),TableBPA2[[#This Row],[Base Payment After Circumstance 18]])))</f>
        <v/>
      </c>
      <c r="Y49" s="24" t="str">
        <f>IF(Y$3="Not used","",IFERROR(VLOOKUP($A49,'Circumstance 20'!$B$6:$AB$15,27,FALSE),IFERROR(VLOOKUP($A49,'Circumstance 20'!$B$18:$AB$28,27,FALSE),TableBPA2[[#This Row],[Base Payment After Circumstance 19]])))</f>
        <v/>
      </c>
    </row>
    <row r="50" spans="1:25" x14ac:dyDescent="0.25">
      <c r="A50" s="11" t="str">
        <f>IF('LEA Information'!A59="","",'LEA Information'!A59)</f>
        <v/>
      </c>
      <c r="B50" s="11" t="str">
        <f>IF('LEA Information'!B59="","",'LEA Information'!B59)</f>
        <v/>
      </c>
      <c r="C50" s="68" t="str">
        <f>IF('LEA Information'!C59="","",'LEA Information'!C59)</f>
        <v/>
      </c>
      <c r="D50" s="8" t="str">
        <f>IF('LEA Information'!D59="","",'LEA Information'!D59)</f>
        <v/>
      </c>
      <c r="E50" s="32" t="str">
        <f t="shared" si="0"/>
        <v/>
      </c>
      <c r="F50" s="3" t="str">
        <f>IF(F$3="Not used","",IFERROR(VLOOKUP($A50,'Circumstance 1'!$B$6:$AB$15,27,FALSE),IFERROR(VLOOKUP(A50,'Circumstance 1'!$B$18:$AB$28,27,FALSE),TableBPA2[[#This Row],[Starting Base Payment]])))</f>
        <v/>
      </c>
      <c r="G50" s="3" t="str">
        <f>IF(G$3="Not used","",IFERROR(VLOOKUP($A50,'Circumstance 2'!$B$6:$AB$15,27,FALSE),IFERROR(VLOOKUP($A50,'Circumstance 2'!$B$18:$AB$28,27,FALSE),TableBPA2[[#This Row],[Base Payment After Circumstance 1]])))</f>
        <v/>
      </c>
      <c r="H50" s="3" t="str">
        <f>IF(H$3="Not used","",IFERROR(VLOOKUP($A50,'Circumstance 3'!$B$6:$AB$15,27,FALSE),IFERROR(VLOOKUP($A50,'Circumstance 3'!$B$18:$AB$28,27,FALSE),TableBPA2[[#This Row],[Base Payment After Circumstance 2]])))</f>
        <v/>
      </c>
      <c r="I50" s="3" t="str">
        <f>IF(I$3="Not used","",IFERROR(VLOOKUP($A50,'Circumstance 4'!$B$6:$AB$15,27,FALSE),IFERROR(VLOOKUP($A50,'Circumstance 4'!$B$18:$AB$28,27,FALSE),TableBPA2[[#This Row],[Base Payment After Circumstance 3]])))</f>
        <v/>
      </c>
      <c r="J50" s="3" t="str">
        <f>IF(J$3="Not used","",IFERROR(VLOOKUP($A50,'Circumstance 5'!$B$6:$AB$15,27,FALSE),IFERROR(VLOOKUP($A50,'Circumstance 5'!$B$18:$AB$28,27,FALSE),TableBPA2[[#This Row],[Base Payment After Circumstance 4]])))</f>
        <v/>
      </c>
      <c r="K50" s="3" t="str">
        <f>IF(K$3="Not used","",IFERROR(VLOOKUP($A50,'Circumstance 6'!$B$6:$AB$15,27,FALSE),IFERROR(VLOOKUP($A50,'Circumstance 6'!$B$18:$AB$28,27,FALSE),TableBPA2[[#This Row],[Base Payment After Circumstance 5]])))</f>
        <v/>
      </c>
      <c r="L50" s="3" t="str">
        <f>IF(L$3="Not used","",IFERROR(VLOOKUP($A50,'Circumstance 7'!$B$6:$AB$15,27,FALSE),IFERROR(VLOOKUP($A50,'Circumstance 7'!$B$18:$AB$28,27,FALSE),TableBPA2[[#This Row],[Base Payment After Circumstance 6]])))</f>
        <v/>
      </c>
      <c r="M50" s="3" t="str">
        <f>IF(M$3="Not used","",IFERROR(VLOOKUP($A50,'Circumstance 8'!$B$6:$AB$15,27,FALSE),IFERROR(VLOOKUP($A50,'Circumstance 8'!$B$18:$AB$28,27,FALSE),TableBPA2[[#This Row],[Base Payment After Circumstance 7]])))</f>
        <v/>
      </c>
      <c r="N50" s="3" t="str">
        <f>IF(N$3="Not used","",IFERROR(VLOOKUP($A50,'Circumstance 9'!$B$6:$AB$15,27,FALSE),IFERROR(VLOOKUP($A50,'Circumstance 9'!$B$18:$AB$28,27,FALSE),TableBPA2[[#This Row],[Base Payment After Circumstance 8]])))</f>
        <v/>
      </c>
      <c r="O50" s="3" t="str">
        <f>IF(O$3="Not used","",IFERROR(VLOOKUP($A50,'Circumstance 10'!$B$6:$AB$15,27,FALSE),IFERROR(VLOOKUP($A50,'Circumstance 10'!$B$18:$AB$28,27,FALSE),TableBPA2[[#This Row],[Base Payment After Circumstance 9]])))</f>
        <v/>
      </c>
      <c r="P50" s="24" t="str">
        <f>IF(P$3="Not used","",IFERROR(VLOOKUP($A50,'Circumstance 11'!$B$6:$AB$15,27,FALSE),IFERROR(VLOOKUP($A50,'Circumstance 11'!$B$18:$AB$28,27,FALSE),TableBPA2[[#This Row],[Base Payment After Circumstance 10]])))</f>
        <v/>
      </c>
      <c r="Q50" s="24" t="str">
        <f>IF(Q$3="Not used","",IFERROR(VLOOKUP($A50,'Circumstance 12'!$B$6:$AB$15,27,FALSE),IFERROR(VLOOKUP($A50,'Circumstance 12'!$B$18:$AB$28,27,FALSE),TableBPA2[[#This Row],[Base Payment After Circumstance 11]])))</f>
        <v/>
      </c>
      <c r="R50" s="24" t="str">
        <f>IF(R$3="Not used","",IFERROR(VLOOKUP($A50,'Circumstance 13'!$B$6:$AB$15,27,FALSE),IFERROR(VLOOKUP($A50,'Circumstance 13'!$B$18:$AB$28,27,FALSE),TableBPA2[[#This Row],[Base Payment After Circumstance 12]])))</f>
        <v/>
      </c>
      <c r="S50" s="24" t="str">
        <f>IF(S$3="Not used","",IFERROR(VLOOKUP($A50,'Circumstance 14'!$B$6:$AB$15,27,FALSE),IFERROR(VLOOKUP($A50,'Circumstance 14'!$B$18:$AB$28,27,FALSE),TableBPA2[[#This Row],[Base Payment After Circumstance 13]])))</f>
        <v/>
      </c>
      <c r="T50" s="24" t="str">
        <f>IF(T$3="Not used","",IFERROR(VLOOKUP($A50,'Circumstance 15'!$B$6:$AB$15,27,FALSE),IFERROR(VLOOKUP($A50,'Circumstance 15'!$B$18:$AB$28,27,FALSE),TableBPA2[[#This Row],[Base Payment After Circumstance 14]])))</f>
        <v/>
      </c>
      <c r="U50" s="24" t="str">
        <f>IF(U$3="Not used","",IFERROR(VLOOKUP($A50,'Circumstance 16'!$B$6:$AB$15,27,FALSE),IFERROR(VLOOKUP($A50,'Circumstance 16'!$B$18:$AB$28,27,FALSE),TableBPA2[[#This Row],[Base Payment After Circumstance 15]])))</f>
        <v/>
      </c>
      <c r="V50" s="24" t="str">
        <f>IF(V$3="Not used","",IFERROR(VLOOKUP($A50,'Circumstance 17'!$B$6:$AB$15,27,FALSE),IFERROR(VLOOKUP($A50,'Circumstance 17'!$B$18:$AB$28,27,FALSE),TableBPA2[[#This Row],[Base Payment After Circumstance 16]])))</f>
        <v/>
      </c>
      <c r="W50" s="24" t="str">
        <f>IF(W$3="Not used","",IFERROR(VLOOKUP($A50,'Circumstance 18'!$B$6:$AB$15,27,FALSE),IFERROR(VLOOKUP($A50,'Circumstance 18'!$B$18:$AB$28,27,FALSE),TableBPA2[[#This Row],[Base Payment After Circumstance 17]])))</f>
        <v/>
      </c>
      <c r="X50" s="24" t="str">
        <f>IF(X$3="Not used","",IFERROR(VLOOKUP($A50,'Circumstance 19'!$B$6:$AB$15,27,FALSE),IFERROR(VLOOKUP($A50,'Circumstance 19'!$B$18:$AB$28,27,FALSE),TableBPA2[[#This Row],[Base Payment After Circumstance 18]])))</f>
        <v/>
      </c>
      <c r="Y50" s="24" t="str">
        <f>IF(Y$3="Not used","",IFERROR(VLOOKUP($A50,'Circumstance 20'!$B$6:$AB$15,27,FALSE),IFERROR(VLOOKUP($A50,'Circumstance 20'!$B$18:$AB$28,27,FALSE),TableBPA2[[#This Row],[Base Payment After Circumstance 19]])))</f>
        <v/>
      </c>
    </row>
    <row r="51" spans="1:25" x14ac:dyDescent="0.25">
      <c r="A51" s="11" t="str">
        <f>IF('LEA Information'!A60="","",'LEA Information'!A60)</f>
        <v/>
      </c>
      <c r="B51" s="11" t="str">
        <f>IF('LEA Information'!B60="","",'LEA Information'!B60)</f>
        <v/>
      </c>
      <c r="C51" s="68" t="str">
        <f>IF('LEA Information'!C60="","",'LEA Information'!C60)</f>
        <v/>
      </c>
      <c r="D51" s="8" t="str">
        <f>IF('LEA Information'!D60="","",'LEA Information'!D60)</f>
        <v/>
      </c>
      <c r="E51" s="32" t="str">
        <f t="shared" si="0"/>
        <v/>
      </c>
      <c r="F51" s="3" t="str">
        <f>IF(F$3="Not used","",IFERROR(VLOOKUP($A51,'Circumstance 1'!$B$6:$AB$15,27,FALSE),IFERROR(VLOOKUP(A51,'Circumstance 1'!$B$18:$AB$28,27,FALSE),TableBPA2[[#This Row],[Starting Base Payment]])))</f>
        <v/>
      </c>
      <c r="G51" s="3" t="str">
        <f>IF(G$3="Not used","",IFERROR(VLOOKUP($A51,'Circumstance 2'!$B$6:$AB$15,27,FALSE),IFERROR(VLOOKUP($A51,'Circumstance 2'!$B$18:$AB$28,27,FALSE),TableBPA2[[#This Row],[Base Payment After Circumstance 1]])))</f>
        <v/>
      </c>
      <c r="H51" s="3" t="str">
        <f>IF(H$3="Not used","",IFERROR(VLOOKUP($A51,'Circumstance 3'!$B$6:$AB$15,27,FALSE),IFERROR(VLOOKUP($A51,'Circumstance 3'!$B$18:$AB$28,27,FALSE),TableBPA2[[#This Row],[Base Payment After Circumstance 2]])))</f>
        <v/>
      </c>
      <c r="I51" s="3" t="str">
        <f>IF(I$3="Not used","",IFERROR(VLOOKUP($A51,'Circumstance 4'!$B$6:$AB$15,27,FALSE),IFERROR(VLOOKUP($A51,'Circumstance 4'!$B$18:$AB$28,27,FALSE),TableBPA2[[#This Row],[Base Payment After Circumstance 3]])))</f>
        <v/>
      </c>
      <c r="J51" s="3" t="str">
        <f>IF(J$3="Not used","",IFERROR(VLOOKUP($A51,'Circumstance 5'!$B$6:$AB$15,27,FALSE),IFERROR(VLOOKUP($A51,'Circumstance 5'!$B$18:$AB$28,27,FALSE),TableBPA2[[#This Row],[Base Payment After Circumstance 4]])))</f>
        <v/>
      </c>
      <c r="K51" s="3" t="str">
        <f>IF(K$3="Not used","",IFERROR(VLOOKUP($A51,'Circumstance 6'!$B$6:$AB$15,27,FALSE),IFERROR(VLOOKUP($A51,'Circumstance 6'!$B$18:$AB$28,27,FALSE),TableBPA2[[#This Row],[Base Payment After Circumstance 5]])))</f>
        <v/>
      </c>
      <c r="L51" s="3" t="str">
        <f>IF(L$3="Not used","",IFERROR(VLOOKUP($A51,'Circumstance 7'!$B$6:$AB$15,27,FALSE),IFERROR(VLOOKUP($A51,'Circumstance 7'!$B$18:$AB$28,27,FALSE),TableBPA2[[#This Row],[Base Payment After Circumstance 6]])))</f>
        <v/>
      </c>
      <c r="M51" s="3" t="str">
        <f>IF(M$3="Not used","",IFERROR(VLOOKUP($A51,'Circumstance 8'!$B$6:$AB$15,27,FALSE),IFERROR(VLOOKUP($A51,'Circumstance 8'!$B$18:$AB$28,27,FALSE),TableBPA2[[#This Row],[Base Payment After Circumstance 7]])))</f>
        <v/>
      </c>
      <c r="N51" s="3" t="str">
        <f>IF(N$3="Not used","",IFERROR(VLOOKUP($A51,'Circumstance 9'!$B$6:$AB$15,27,FALSE),IFERROR(VLOOKUP($A51,'Circumstance 9'!$B$18:$AB$28,27,FALSE),TableBPA2[[#This Row],[Base Payment After Circumstance 8]])))</f>
        <v/>
      </c>
      <c r="O51" s="3" t="str">
        <f>IF(O$3="Not used","",IFERROR(VLOOKUP($A51,'Circumstance 10'!$B$6:$AB$15,27,FALSE),IFERROR(VLOOKUP($A51,'Circumstance 10'!$B$18:$AB$28,27,FALSE),TableBPA2[[#This Row],[Base Payment After Circumstance 9]])))</f>
        <v/>
      </c>
      <c r="P51" s="24" t="str">
        <f>IF(P$3="Not used","",IFERROR(VLOOKUP($A51,'Circumstance 11'!$B$6:$AB$15,27,FALSE),IFERROR(VLOOKUP($A51,'Circumstance 11'!$B$18:$AB$28,27,FALSE),TableBPA2[[#This Row],[Base Payment After Circumstance 10]])))</f>
        <v/>
      </c>
      <c r="Q51" s="24" t="str">
        <f>IF(Q$3="Not used","",IFERROR(VLOOKUP($A51,'Circumstance 12'!$B$6:$AB$15,27,FALSE),IFERROR(VLOOKUP($A51,'Circumstance 12'!$B$18:$AB$28,27,FALSE),TableBPA2[[#This Row],[Base Payment After Circumstance 11]])))</f>
        <v/>
      </c>
      <c r="R51" s="24" t="str">
        <f>IF(R$3="Not used","",IFERROR(VLOOKUP($A51,'Circumstance 13'!$B$6:$AB$15,27,FALSE),IFERROR(VLOOKUP($A51,'Circumstance 13'!$B$18:$AB$28,27,FALSE),TableBPA2[[#This Row],[Base Payment After Circumstance 12]])))</f>
        <v/>
      </c>
      <c r="S51" s="24" t="str">
        <f>IF(S$3="Not used","",IFERROR(VLOOKUP($A51,'Circumstance 14'!$B$6:$AB$15,27,FALSE),IFERROR(VLOOKUP($A51,'Circumstance 14'!$B$18:$AB$28,27,FALSE),TableBPA2[[#This Row],[Base Payment After Circumstance 13]])))</f>
        <v/>
      </c>
      <c r="T51" s="24" t="str">
        <f>IF(T$3="Not used","",IFERROR(VLOOKUP($A51,'Circumstance 15'!$B$6:$AB$15,27,FALSE),IFERROR(VLOOKUP($A51,'Circumstance 15'!$B$18:$AB$28,27,FALSE),TableBPA2[[#This Row],[Base Payment After Circumstance 14]])))</f>
        <v/>
      </c>
      <c r="U51" s="24" t="str">
        <f>IF(U$3="Not used","",IFERROR(VLOOKUP($A51,'Circumstance 16'!$B$6:$AB$15,27,FALSE),IFERROR(VLOOKUP($A51,'Circumstance 16'!$B$18:$AB$28,27,FALSE),TableBPA2[[#This Row],[Base Payment After Circumstance 15]])))</f>
        <v/>
      </c>
      <c r="V51" s="24" t="str">
        <f>IF(V$3="Not used","",IFERROR(VLOOKUP($A51,'Circumstance 17'!$B$6:$AB$15,27,FALSE),IFERROR(VLOOKUP($A51,'Circumstance 17'!$B$18:$AB$28,27,FALSE),TableBPA2[[#This Row],[Base Payment After Circumstance 16]])))</f>
        <v/>
      </c>
      <c r="W51" s="24" t="str">
        <f>IF(W$3="Not used","",IFERROR(VLOOKUP($A51,'Circumstance 18'!$B$6:$AB$15,27,FALSE),IFERROR(VLOOKUP($A51,'Circumstance 18'!$B$18:$AB$28,27,FALSE),TableBPA2[[#This Row],[Base Payment After Circumstance 17]])))</f>
        <v/>
      </c>
      <c r="X51" s="24" t="str">
        <f>IF(X$3="Not used","",IFERROR(VLOOKUP($A51,'Circumstance 19'!$B$6:$AB$15,27,FALSE),IFERROR(VLOOKUP($A51,'Circumstance 19'!$B$18:$AB$28,27,FALSE),TableBPA2[[#This Row],[Base Payment After Circumstance 18]])))</f>
        <v/>
      </c>
      <c r="Y51" s="24" t="str">
        <f>IF(Y$3="Not used","",IFERROR(VLOOKUP($A51,'Circumstance 20'!$B$6:$AB$15,27,FALSE),IFERROR(VLOOKUP($A51,'Circumstance 20'!$B$18:$AB$28,27,FALSE),TableBPA2[[#This Row],[Base Payment After Circumstance 19]])))</f>
        <v/>
      </c>
    </row>
    <row r="52" spans="1:25" x14ac:dyDescent="0.25">
      <c r="A52" s="11" t="str">
        <f>IF('LEA Information'!A61="","",'LEA Information'!A61)</f>
        <v/>
      </c>
      <c r="B52" s="11" t="str">
        <f>IF('LEA Information'!B61="","",'LEA Information'!B61)</f>
        <v/>
      </c>
      <c r="C52" s="68" t="str">
        <f>IF('LEA Information'!C61="","",'LEA Information'!C61)</f>
        <v/>
      </c>
      <c r="D52" s="8" t="str">
        <f>IF('LEA Information'!D61="","",'LEA Information'!D61)</f>
        <v/>
      </c>
      <c r="E52" s="32" t="str">
        <f t="shared" si="0"/>
        <v/>
      </c>
      <c r="F52" s="3" t="str">
        <f>IF(F$3="Not used","",IFERROR(VLOOKUP($A52,'Circumstance 1'!$B$6:$AB$15,27,FALSE),IFERROR(VLOOKUP(A52,'Circumstance 1'!$B$18:$AB$28,27,FALSE),TableBPA2[[#This Row],[Starting Base Payment]])))</f>
        <v/>
      </c>
      <c r="G52" s="3" t="str">
        <f>IF(G$3="Not used","",IFERROR(VLOOKUP($A52,'Circumstance 2'!$B$6:$AB$15,27,FALSE),IFERROR(VLOOKUP($A52,'Circumstance 2'!$B$18:$AB$28,27,FALSE),TableBPA2[[#This Row],[Base Payment After Circumstance 1]])))</f>
        <v/>
      </c>
      <c r="H52" s="3" t="str">
        <f>IF(H$3="Not used","",IFERROR(VLOOKUP($A52,'Circumstance 3'!$B$6:$AB$15,27,FALSE),IFERROR(VLOOKUP($A52,'Circumstance 3'!$B$18:$AB$28,27,FALSE),TableBPA2[[#This Row],[Base Payment After Circumstance 2]])))</f>
        <v/>
      </c>
      <c r="I52" s="3" t="str">
        <f>IF(I$3="Not used","",IFERROR(VLOOKUP($A52,'Circumstance 4'!$B$6:$AB$15,27,FALSE),IFERROR(VLOOKUP($A52,'Circumstance 4'!$B$18:$AB$28,27,FALSE),TableBPA2[[#This Row],[Base Payment After Circumstance 3]])))</f>
        <v/>
      </c>
      <c r="J52" s="3" t="str">
        <f>IF(J$3="Not used","",IFERROR(VLOOKUP($A52,'Circumstance 5'!$B$6:$AB$15,27,FALSE),IFERROR(VLOOKUP($A52,'Circumstance 5'!$B$18:$AB$28,27,FALSE),TableBPA2[[#This Row],[Base Payment After Circumstance 4]])))</f>
        <v/>
      </c>
      <c r="K52" s="3" t="str">
        <f>IF(K$3="Not used","",IFERROR(VLOOKUP($A52,'Circumstance 6'!$B$6:$AB$15,27,FALSE),IFERROR(VLOOKUP($A52,'Circumstance 6'!$B$18:$AB$28,27,FALSE),TableBPA2[[#This Row],[Base Payment After Circumstance 5]])))</f>
        <v/>
      </c>
      <c r="L52" s="3" t="str">
        <f>IF(L$3="Not used","",IFERROR(VLOOKUP($A52,'Circumstance 7'!$B$6:$AB$15,27,FALSE),IFERROR(VLOOKUP($A52,'Circumstance 7'!$B$18:$AB$28,27,FALSE),TableBPA2[[#This Row],[Base Payment After Circumstance 6]])))</f>
        <v/>
      </c>
      <c r="M52" s="3" t="str">
        <f>IF(M$3="Not used","",IFERROR(VLOOKUP($A52,'Circumstance 8'!$B$6:$AB$15,27,FALSE),IFERROR(VLOOKUP($A52,'Circumstance 8'!$B$18:$AB$28,27,FALSE),TableBPA2[[#This Row],[Base Payment After Circumstance 7]])))</f>
        <v/>
      </c>
      <c r="N52" s="3" t="str">
        <f>IF(N$3="Not used","",IFERROR(VLOOKUP($A52,'Circumstance 9'!$B$6:$AB$15,27,FALSE),IFERROR(VLOOKUP($A52,'Circumstance 9'!$B$18:$AB$28,27,FALSE),TableBPA2[[#This Row],[Base Payment After Circumstance 8]])))</f>
        <v/>
      </c>
      <c r="O52" s="3" t="str">
        <f>IF(O$3="Not used","",IFERROR(VLOOKUP($A52,'Circumstance 10'!$B$6:$AB$15,27,FALSE),IFERROR(VLOOKUP($A52,'Circumstance 10'!$B$18:$AB$28,27,FALSE),TableBPA2[[#This Row],[Base Payment After Circumstance 9]])))</f>
        <v/>
      </c>
      <c r="P52" s="24" t="str">
        <f>IF(P$3="Not used","",IFERROR(VLOOKUP($A52,'Circumstance 11'!$B$6:$AB$15,27,FALSE),IFERROR(VLOOKUP($A52,'Circumstance 11'!$B$18:$AB$28,27,FALSE),TableBPA2[[#This Row],[Base Payment After Circumstance 10]])))</f>
        <v/>
      </c>
      <c r="Q52" s="24" t="str">
        <f>IF(Q$3="Not used","",IFERROR(VLOOKUP($A52,'Circumstance 12'!$B$6:$AB$15,27,FALSE),IFERROR(VLOOKUP($A52,'Circumstance 12'!$B$18:$AB$28,27,FALSE),TableBPA2[[#This Row],[Base Payment After Circumstance 11]])))</f>
        <v/>
      </c>
      <c r="R52" s="24" t="str">
        <f>IF(R$3="Not used","",IFERROR(VLOOKUP($A52,'Circumstance 13'!$B$6:$AB$15,27,FALSE),IFERROR(VLOOKUP($A52,'Circumstance 13'!$B$18:$AB$28,27,FALSE),TableBPA2[[#This Row],[Base Payment After Circumstance 12]])))</f>
        <v/>
      </c>
      <c r="S52" s="24" t="str">
        <f>IF(S$3="Not used","",IFERROR(VLOOKUP($A52,'Circumstance 14'!$B$6:$AB$15,27,FALSE),IFERROR(VLOOKUP($A52,'Circumstance 14'!$B$18:$AB$28,27,FALSE),TableBPA2[[#This Row],[Base Payment After Circumstance 13]])))</f>
        <v/>
      </c>
      <c r="T52" s="24" t="str">
        <f>IF(T$3="Not used","",IFERROR(VLOOKUP($A52,'Circumstance 15'!$B$6:$AB$15,27,FALSE),IFERROR(VLOOKUP($A52,'Circumstance 15'!$B$18:$AB$28,27,FALSE),TableBPA2[[#This Row],[Base Payment After Circumstance 14]])))</f>
        <v/>
      </c>
      <c r="U52" s="24" t="str">
        <f>IF(U$3="Not used","",IFERROR(VLOOKUP($A52,'Circumstance 16'!$B$6:$AB$15,27,FALSE),IFERROR(VLOOKUP($A52,'Circumstance 16'!$B$18:$AB$28,27,FALSE),TableBPA2[[#This Row],[Base Payment After Circumstance 15]])))</f>
        <v/>
      </c>
      <c r="V52" s="24" t="str">
        <f>IF(V$3="Not used","",IFERROR(VLOOKUP($A52,'Circumstance 17'!$B$6:$AB$15,27,FALSE),IFERROR(VLOOKUP($A52,'Circumstance 17'!$B$18:$AB$28,27,FALSE),TableBPA2[[#This Row],[Base Payment After Circumstance 16]])))</f>
        <v/>
      </c>
      <c r="W52" s="24" t="str">
        <f>IF(W$3="Not used","",IFERROR(VLOOKUP($A52,'Circumstance 18'!$B$6:$AB$15,27,FALSE),IFERROR(VLOOKUP($A52,'Circumstance 18'!$B$18:$AB$28,27,FALSE),TableBPA2[[#This Row],[Base Payment After Circumstance 17]])))</f>
        <v/>
      </c>
      <c r="X52" s="24" t="str">
        <f>IF(X$3="Not used","",IFERROR(VLOOKUP($A52,'Circumstance 19'!$B$6:$AB$15,27,FALSE),IFERROR(VLOOKUP($A52,'Circumstance 19'!$B$18:$AB$28,27,FALSE),TableBPA2[[#This Row],[Base Payment After Circumstance 18]])))</f>
        <v/>
      </c>
      <c r="Y52" s="24" t="str">
        <f>IF(Y$3="Not used","",IFERROR(VLOOKUP($A52,'Circumstance 20'!$B$6:$AB$15,27,FALSE),IFERROR(VLOOKUP($A52,'Circumstance 20'!$B$18:$AB$28,27,FALSE),TableBPA2[[#This Row],[Base Payment After Circumstance 19]])))</f>
        <v/>
      </c>
    </row>
    <row r="53" spans="1:25" x14ac:dyDescent="0.25">
      <c r="A53" s="11" t="str">
        <f>IF('LEA Information'!A62="","",'LEA Information'!A62)</f>
        <v/>
      </c>
      <c r="B53" s="11" t="str">
        <f>IF('LEA Information'!B62="","",'LEA Information'!B62)</f>
        <v/>
      </c>
      <c r="C53" s="68" t="str">
        <f>IF('LEA Information'!C62="","",'LEA Information'!C62)</f>
        <v/>
      </c>
      <c r="D53" s="8" t="str">
        <f>IF('LEA Information'!D62="","",'LEA Information'!D62)</f>
        <v/>
      </c>
      <c r="E53" s="32" t="str">
        <f t="shared" si="0"/>
        <v/>
      </c>
      <c r="F53" s="3" t="str">
        <f>IF(F$3="Not used","",IFERROR(VLOOKUP($A53,'Circumstance 1'!$B$6:$AB$15,27,FALSE),IFERROR(VLOOKUP(A53,'Circumstance 1'!$B$18:$AB$28,27,FALSE),TableBPA2[[#This Row],[Starting Base Payment]])))</f>
        <v/>
      </c>
      <c r="G53" s="3" t="str">
        <f>IF(G$3="Not used","",IFERROR(VLOOKUP($A53,'Circumstance 2'!$B$6:$AB$15,27,FALSE),IFERROR(VLOOKUP($A53,'Circumstance 2'!$B$18:$AB$28,27,FALSE),TableBPA2[[#This Row],[Base Payment After Circumstance 1]])))</f>
        <v/>
      </c>
      <c r="H53" s="3" t="str">
        <f>IF(H$3="Not used","",IFERROR(VLOOKUP($A53,'Circumstance 3'!$B$6:$AB$15,27,FALSE),IFERROR(VLOOKUP($A53,'Circumstance 3'!$B$18:$AB$28,27,FALSE),TableBPA2[[#This Row],[Base Payment After Circumstance 2]])))</f>
        <v/>
      </c>
      <c r="I53" s="3" t="str">
        <f>IF(I$3="Not used","",IFERROR(VLOOKUP($A53,'Circumstance 4'!$B$6:$AB$15,27,FALSE),IFERROR(VLOOKUP($A53,'Circumstance 4'!$B$18:$AB$28,27,FALSE),TableBPA2[[#This Row],[Base Payment After Circumstance 3]])))</f>
        <v/>
      </c>
      <c r="J53" s="3" t="str">
        <f>IF(J$3="Not used","",IFERROR(VLOOKUP($A53,'Circumstance 5'!$B$6:$AB$15,27,FALSE),IFERROR(VLOOKUP($A53,'Circumstance 5'!$B$18:$AB$28,27,FALSE),TableBPA2[[#This Row],[Base Payment After Circumstance 4]])))</f>
        <v/>
      </c>
      <c r="K53" s="3" t="str">
        <f>IF(K$3="Not used","",IFERROR(VLOOKUP($A53,'Circumstance 6'!$B$6:$AB$15,27,FALSE),IFERROR(VLOOKUP($A53,'Circumstance 6'!$B$18:$AB$28,27,FALSE),TableBPA2[[#This Row],[Base Payment After Circumstance 5]])))</f>
        <v/>
      </c>
      <c r="L53" s="3" t="str">
        <f>IF(L$3="Not used","",IFERROR(VLOOKUP($A53,'Circumstance 7'!$B$6:$AB$15,27,FALSE),IFERROR(VLOOKUP($A53,'Circumstance 7'!$B$18:$AB$28,27,FALSE),TableBPA2[[#This Row],[Base Payment After Circumstance 6]])))</f>
        <v/>
      </c>
      <c r="M53" s="3" t="str">
        <f>IF(M$3="Not used","",IFERROR(VLOOKUP($A53,'Circumstance 8'!$B$6:$AB$15,27,FALSE),IFERROR(VLOOKUP($A53,'Circumstance 8'!$B$18:$AB$28,27,FALSE),TableBPA2[[#This Row],[Base Payment After Circumstance 7]])))</f>
        <v/>
      </c>
      <c r="N53" s="3" t="str">
        <f>IF(N$3="Not used","",IFERROR(VLOOKUP($A53,'Circumstance 9'!$B$6:$AB$15,27,FALSE),IFERROR(VLOOKUP($A53,'Circumstance 9'!$B$18:$AB$28,27,FALSE),TableBPA2[[#This Row],[Base Payment After Circumstance 8]])))</f>
        <v/>
      </c>
      <c r="O53" s="3" t="str">
        <f>IF(O$3="Not used","",IFERROR(VLOOKUP($A53,'Circumstance 10'!$B$6:$AB$15,27,FALSE),IFERROR(VLOOKUP($A53,'Circumstance 10'!$B$18:$AB$28,27,FALSE),TableBPA2[[#This Row],[Base Payment After Circumstance 9]])))</f>
        <v/>
      </c>
      <c r="P53" s="24" t="str">
        <f>IF(P$3="Not used","",IFERROR(VLOOKUP($A53,'Circumstance 11'!$B$6:$AB$15,27,FALSE),IFERROR(VLOOKUP($A53,'Circumstance 11'!$B$18:$AB$28,27,FALSE),TableBPA2[[#This Row],[Base Payment After Circumstance 10]])))</f>
        <v/>
      </c>
      <c r="Q53" s="24" t="str">
        <f>IF(Q$3="Not used","",IFERROR(VLOOKUP($A53,'Circumstance 12'!$B$6:$AB$15,27,FALSE),IFERROR(VLOOKUP($A53,'Circumstance 12'!$B$18:$AB$28,27,FALSE),TableBPA2[[#This Row],[Base Payment After Circumstance 11]])))</f>
        <v/>
      </c>
      <c r="R53" s="24" t="str">
        <f>IF(R$3="Not used","",IFERROR(VLOOKUP($A53,'Circumstance 13'!$B$6:$AB$15,27,FALSE),IFERROR(VLOOKUP($A53,'Circumstance 13'!$B$18:$AB$28,27,FALSE),TableBPA2[[#This Row],[Base Payment After Circumstance 12]])))</f>
        <v/>
      </c>
      <c r="S53" s="24" t="str">
        <f>IF(S$3="Not used","",IFERROR(VLOOKUP($A53,'Circumstance 14'!$B$6:$AB$15,27,FALSE),IFERROR(VLOOKUP($A53,'Circumstance 14'!$B$18:$AB$28,27,FALSE),TableBPA2[[#This Row],[Base Payment After Circumstance 13]])))</f>
        <v/>
      </c>
      <c r="T53" s="24" t="str">
        <f>IF(T$3="Not used","",IFERROR(VLOOKUP($A53,'Circumstance 15'!$B$6:$AB$15,27,FALSE),IFERROR(VLOOKUP($A53,'Circumstance 15'!$B$18:$AB$28,27,FALSE),TableBPA2[[#This Row],[Base Payment After Circumstance 14]])))</f>
        <v/>
      </c>
      <c r="U53" s="24" t="str">
        <f>IF(U$3="Not used","",IFERROR(VLOOKUP($A53,'Circumstance 16'!$B$6:$AB$15,27,FALSE),IFERROR(VLOOKUP($A53,'Circumstance 16'!$B$18:$AB$28,27,FALSE),TableBPA2[[#This Row],[Base Payment After Circumstance 15]])))</f>
        <v/>
      </c>
      <c r="V53" s="24" t="str">
        <f>IF(V$3="Not used","",IFERROR(VLOOKUP($A53,'Circumstance 17'!$B$6:$AB$15,27,FALSE),IFERROR(VLOOKUP($A53,'Circumstance 17'!$B$18:$AB$28,27,FALSE),TableBPA2[[#This Row],[Base Payment After Circumstance 16]])))</f>
        <v/>
      </c>
      <c r="W53" s="24" t="str">
        <f>IF(W$3="Not used","",IFERROR(VLOOKUP($A53,'Circumstance 18'!$B$6:$AB$15,27,FALSE),IFERROR(VLOOKUP($A53,'Circumstance 18'!$B$18:$AB$28,27,FALSE),TableBPA2[[#This Row],[Base Payment After Circumstance 17]])))</f>
        <v/>
      </c>
      <c r="X53" s="24" t="str">
        <f>IF(X$3="Not used","",IFERROR(VLOOKUP($A53,'Circumstance 19'!$B$6:$AB$15,27,FALSE),IFERROR(VLOOKUP($A53,'Circumstance 19'!$B$18:$AB$28,27,FALSE),TableBPA2[[#This Row],[Base Payment After Circumstance 18]])))</f>
        <v/>
      </c>
      <c r="Y53" s="24" t="str">
        <f>IF(Y$3="Not used","",IFERROR(VLOOKUP($A53,'Circumstance 20'!$B$6:$AB$15,27,FALSE),IFERROR(VLOOKUP($A53,'Circumstance 20'!$B$18:$AB$28,27,FALSE),TableBPA2[[#This Row],[Base Payment After Circumstance 19]])))</f>
        <v/>
      </c>
    </row>
    <row r="54" spans="1:25" x14ac:dyDescent="0.25">
      <c r="A54" s="11" t="str">
        <f>IF('LEA Information'!A63="","",'LEA Information'!A63)</f>
        <v/>
      </c>
      <c r="B54" s="11" t="str">
        <f>IF('LEA Information'!B63="","",'LEA Information'!B63)</f>
        <v/>
      </c>
      <c r="C54" s="68" t="str">
        <f>IF('LEA Information'!C63="","",'LEA Information'!C63)</f>
        <v/>
      </c>
      <c r="D54" s="8" t="str">
        <f>IF('LEA Information'!D63="","",'LEA Information'!D63)</f>
        <v/>
      </c>
      <c r="E54" s="32" t="str">
        <f t="shared" si="0"/>
        <v/>
      </c>
      <c r="F54" s="3" t="str">
        <f>IF(F$3="Not used","",IFERROR(VLOOKUP($A54,'Circumstance 1'!$B$6:$AB$15,27,FALSE),IFERROR(VLOOKUP(A54,'Circumstance 1'!$B$18:$AB$28,27,FALSE),TableBPA2[[#This Row],[Starting Base Payment]])))</f>
        <v/>
      </c>
      <c r="G54" s="3" t="str">
        <f>IF(G$3="Not used","",IFERROR(VLOOKUP($A54,'Circumstance 2'!$B$6:$AB$15,27,FALSE),IFERROR(VLOOKUP($A54,'Circumstance 2'!$B$18:$AB$28,27,FALSE),TableBPA2[[#This Row],[Base Payment After Circumstance 1]])))</f>
        <v/>
      </c>
      <c r="H54" s="3" t="str">
        <f>IF(H$3="Not used","",IFERROR(VLOOKUP($A54,'Circumstance 3'!$B$6:$AB$15,27,FALSE),IFERROR(VLOOKUP($A54,'Circumstance 3'!$B$18:$AB$28,27,FALSE),TableBPA2[[#This Row],[Base Payment After Circumstance 2]])))</f>
        <v/>
      </c>
      <c r="I54" s="3" t="str">
        <f>IF(I$3="Not used","",IFERROR(VLOOKUP($A54,'Circumstance 4'!$B$6:$AB$15,27,FALSE),IFERROR(VLOOKUP($A54,'Circumstance 4'!$B$18:$AB$28,27,FALSE),TableBPA2[[#This Row],[Base Payment After Circumstance 3]])))</f>
        <v/>
      </c>
      <c r="J54" s="3" t="str">
        <f>IF(J$3="Not used","",IFERROR(VLOOKUP($A54,'Circumstance 5'!$B$6:$AB$15,27,FALSE),IFERROR(VLOOKUP($A54,'Circumstance 5'!$B$18:$AB$28,27,FALSE),TableBPA2[[#This Row],[Base Payment After Circumstance 4]])))</f>
        <v/>
      </c>
      <c r="K54" s="3" t="str">
        <f>IF(K$3="Not used","",IFERROR(VLOOKUP($A54,'Circumstance 6'!$B$6:$AB$15,27,FALSE),IFERROR(VLOOKUP($A54,'Circumstance 6'!$B$18:$AB$28,27,FALSE),TableBPA2[[#This Row],[Base Payment After Circumstance 5]])))</f>
        <v/>
      </c>
      <c r="L54" s="3" t="str">
        <f>IF(L$3="Not used","",IFERROR(VLOOKUP($A54,'Circumstance 7'!$B$6:$AB$15,27,FALSE),IFERROR(VLOOKUP($A54,'Circumstance 7'!$B$18:$AB$28,27,FALSE),TableBPA2[[#This Row],[Base Payment After Circumstance 6]])))</f>
        <v/>
      </c>
      <c r="M54" s="3" t="str">
        <f>IF(M$3="Not used","",IFERROR(VLOOKUP($A54,'Circumstance 8'!$B$6:$AB$15,27,FALSE),IFERROR(VLOOKUP($A54,'Circumstance 8'!$B$18:$AB$28,27,FALSE),TableBPA2[[#This Row],[Base Payment After Circumstance 7]])))</f>
        <v/>
      </c>
      <c r="N54" s="3" t="str">
        <f>IF(N$3="Not used","",IFERROR(VLOOKUP($A54,'Circumstance 9'!$B$6:$AB$15,27,FALSE),IFERROR(VLOOKUP($A54,'Circumstance 9'!$B$18:$AB$28,27,FALSE),TableBPA2[[#This Row],[Base Payment After Circumstance 8]])))</f>
        <v/>
      </c>
      <c r="O54" s="3" t="str">
        <f>IF(O$3="Not used","",IFERROR(VLOOKUP($A54,'Circumstance 10'!$B$6:$AB$15,27,FALSE),IFERROR(VLOOKUP($A54,'Circumstance 10'!$B$18:$AB$28,27,FALSE),TableBPA2[[#This Row],[Base Payment After Circumstance 9]])))</f>
        <v/>
      </c>
      <c r="P54" s="24" t="str">
        <f>IF(P$3="Not used","",IFERROR(VLOOKUP($A54,'Circumstance 11'!$B$6:$AB$15,27,FALSE),IFERROR(VLOOKUP($A54,'Circumstance 11'!$B$18:$AB$28,27,FALSE),TableBPA2[[#This Row],[Base Payment After Circumstance 10]])))</f>
        <v/>
      </c>
      <c r="Q54" s="24" t="str">
        <f>IF(Q$3="Not used","",IFERROR(VLOOKUP($A54,'Circumstance 12'!$B$6:$AB$15,27,FALSE),IFERROR(VLOOKUP($A54,'Circumstance 12'!$B$18:$AB$28,27,FALSE),TableBPA2[[#This Row],[Base Payment After Circumstance 11]])))</f>
        <v/>
      </c>
      <c r="R54" s="24" t="str">
        <f>IF(R$3="Not used","",IFERROR(VLOOKUP($A54,'Circumstance 13'!$B$6:$AB$15,27,FALSE),IFERROR(VLOOKUP($A54,'Circumstance 13'!$B$18:$AB$28,27,FALSE),TableBPA2[[#This Row],[Base Payment After Circumstance 12]])))</f>
        <v/>
      </c>
      <c r="S54" s="24" t="str">
        <f>IF(S$3="Not used","",IFERROR(VLOOKUP($A54,'Circumstance 14'!$B$6:$AB$15,27,FALSE),IFERROR(VLOOKUP($A54,'Circumstance 14'!$B$18:$AB$28,27,FALSE),TableBPA2[[#This Row],[Base Payment After Circumstance 13]])))</f>
        <v/>
      </c>
      <c r="T54" s="24" t="str">
        <f>IF(T$3="Not used","",IFERROR(VLOOKUP($A54,'Circumstance 15'!$B$6:$AB$15,27,FALSE),IFERROR(VLOOKUP($A54,'Circumstance 15'!$B$18:$AB$28,27,FALSE),TableBPA2[[#This Row],[Base Payment After Circumstance 14]])))</f>
        <v/>
      </c>
      <c r="U54" s="24" t="str">
        <f>IF(U$3="Not used","",IFERROR(VLOOKUP($A54,'Circumstance 16'!$B$6:$AB$15,27,FALSE),IFERROR(VLOOKUP($A54,'Circumstance 16'!$B$18:$AB$28,27,FALSE),TableBPA2[[#This Row],[Base Payment After Circumstance 15]])))</f>
        <v/>
      </c>
      <c r="V54" s="24" t="str">
        <f>IF(V$3="Not used","",IFERROR(VLOOKUP($A54,'Circumstance 17'!$B$6:$AB$15,27,FALSE),IFERROR(VLOOKUP($A54,'Circumstance 17'!$B$18:$AB$28,27,FALSE),TableBPA2[[#This Row],[Base Payment After Circumstance 16]])))</f>
        <v/>
      </c>
      <c r="W54" s="24" t="str">
        <f>IF(W$3="Not used","",IFERROR(VLOOKUP($A54,'Circumstance 18'!$B$6:$AB$15,27,FALSE),IFERROR(VLOOKUP($A54,'Circumstance 18'!$B$18:$AB$28,27,FALSE),TableBPA2[[#This Row],[Base Payment After Circumstance 17]])))</f>
        <v/>
      </c>
      <c r="X54" s="24" t="str">
        <f>IF(X$3="Not used","",IFERROR(VLOOKUP($A54,'Circumstance 19'!$B$6:$AB$15,27,FALSE),IFERROR(VLOOKUP($A54,'Circumstance 19'!$B$18:$AB$28,27,FALSE),TableBPA2[[#This Row],[Base Payment After Circumstance 18]])))</f>
        <v/>
      </c>
      <c r="Y54" s="24" t="str">
        <f>IF(Y$3="Not used","",IFERROR(VLOOKUP($A54,'Circumstance 20'!$B$6:$AB$15,27,FALSE),IFERROR(VLOOKUP($A54,'Circumstance 20'!$B$18:$AB$28,27,FALSE),TableBPA2[[#This Row],[Base Payment After Circumstance 19]])))</f>
        <v/>
      </c>
    </row>
    <row r="55" spans="1:25" x14ac:dyDescent="0.25">
      <c r="A55" s="11" t="str">
        <f>IF('LEA Information'!A64="","",'LEA Information'!A64)</f>
        <v/>
      </c>
      <c r="B55" s="11" t="str">
        <f>IF('LEA Information'!B64="","",'LEA Information'!B64)</f>
        <v/>
      </c>
      <c r="C55" s="68" t="str">
        <f>IF('LEA Information'!C64="","",'LEA Information'!C64)</f>
        <v/>
      </c>
      <c r="D55" s="8" t="str">
        <f>IF('LEA Information'!D64="","",'LEA Information'!D64)</f>
        <v/>
      </c>
      <c r="E55" s="32" t="str">
        <f t="shared" si="0"/>
        <v/>
      </c>
      <c r="F55" s="3" t="str">
        <f>IF(F$3="Not used","",IFERROR(VLOOKUP($A55,'Circumstance 1'!$B$6:$AB$15,27,FALSE),IFERROR(VLOOKUP(A55,'Circumstance 1'!$B$18:$AB$28,27,FALSE),TableBPA2[[#This Row],[Starting Base Payment]])))</f>
        <v/>
      </c>
      <c r="G55" s="3" t="str">
        <f>IF(G$3="Not used","",IFERROR(VLOOKUP($A55,'Circumstance 2'!$B$6:$AB$15,27,FALSE),IFERROR(VLOOKUP($A55,'Circumstance 2'!$B$18:$AB$28,27,FALSE),TableBPA2[[#This Row],[Base Payment After Circumstance 1]])))</f>
        <v/>
      </c>
      <c r="H55" s="3" t="str">
        <f>IF(H$3="Not used","",IFERROR(VLOOKUP($A55,'Circumstance 3'!$B$6:$AB$15,27,FALSE),IFERROR(VLOOKUP($A55,'Circumstance 3'!$B$18:$AB$28,27,FALSE),TableBPA2[[#This Row],[Base Payment After Circumstance 2]])))</f>
        <v/>
      </c>
      <c r="I55" s="3" t="str">
        <f>IF(I$3="Not used","",IFERROR(VLOOKUP($A55,'Circumstance 4'!$B$6:$AB$15,27,FALSE),IFERROR(VLOOKUP($A55,'Circumstance 4'!$B$18:$AB$28,27,FALSE),TableBPA2[[#This Row],[Base Payment After Circumstance 3]])))</f>
        <v/>
      </c>
      <c r="J55" s="3" t="str">
        <f>IF(J$3="Not used","",IFERROR(VLOOKUP($A55,'Circumstance 5'!$B$6:$AB$15,27,FALSE),IFERROR(VLOOKUP($A55,'Circumstance 5'!$B$18:$AB$28,27,FALSE),TableBPA2[[#This Row],[Base Payment After Circumstance 4]])))</f>
        <v/>
      </c>
      <c r="K55" s="3" t="str">
        <f>IF(K$3="Not used","",IFERROR(VLOOKUP($A55,'Circumstance 6'!$B$6:$AB$15,27,FALSE),IFERROR(VLOOKUP($A55,'Circumstance 6'!$B$18:$AB$28,27,FALSE),TableBPA2[[#This Row],[Base Payment After Circumstance 5]])))</f>
        <v/>
      </c>
      <c r="L55" s="3" t="str">
        <f>IF(L$3="Not used","",IFERROR(VLOOKUP($A55,'Circumstance 7'!$B$6:$AB$15,27,FALSE),IFERROR(VLOOKUP($A55,'Circumstance 7'!$B$18:$AB$28,27,FALSE),TableBPA2[[#This Row],[Base Payment After Circumstance 6]])))</f>
        <v/>
      </c>
      <c r="M55" s="3" t="str">
        <f>IF(M$3="Not used","",IFERROR(VLOOKUP($A55,'Circumstance 8'!$B$6:$AB$15,27,FALSE),IFERROR(VLOOKUP($A55,'Circumstance 8'!$B$18:$AB$28,27,FALSE),TableBPA2[[#This Row],[Base Payment After Circumstance 7]])))</f>
        <v/>
      </c>
      <c r="N55" s="3" t="str">
        <f>IF(N$3="Not used","",IFERROR(VLOOKUP($A55,'Circumstance 9'!$B$6:$AB$15,27,FALSE),IFERROR(VLOOKUP($A55,'Circumstance 9'!$B$18:$AB$28,27,FALSE),TableBPA2[[#This Row],[Base Payment After Circumstance 8]])))</f>
        <v/>
      </c>
      <c r="O55" s="3" t="str">
        <f>IF(O$3="Not used","",IFERROR(VLOOKUP($A55,'Circumstance 10'!$B$6:$AB$15,27,FALSE),IFERROR(VLOOKUP($A55,'Circumstance 10'!$B$18:$AB$28,27,FALSE),TableBPA2[[#This Row],[Base Payment After Circumstance 9]])))</f>
        <v/>
      </c>
      <c r="P55" s="24" t="str">
        <f>IF(P$3="Not used","",IFERROR(VLOOKUP($A55,'Circumstance 11'!$B$6:$AB$15,27,FALSE),IFERROR(VLOOKUP($A55,'Circumstance 11'!$B$18:$AB$28,27,FALSE),TableBPA2[[#This Row],[Base Payment After Circumstance 10]])))</f>
        <v/>
      </c>
      <c r="Q55" s="24" t="str">
        <f>IF(Q$3="Not used","",IFERROR(VLOOKUP($A55,'Circumstance 12'!$B$6:$AB$15,27,FALSE),IFERROR(VLOOKUP($A55,'Circumstance 12'!$B$18:$AB$28,27,FALSE),TableBPA2[[#This Row],[Base Payment After Circumstance 11]])))</f>
        <v/>
      </c>
      <c r="R55" s="24" t="str">
        <f>IF(R$3="Not used","",IFERROR(VLOOKUP($A55,'Circumstance 13'!$B$6:$AB$15,27,FALSE),IFERROR(VLOOKUP($A55,'Circumstance 13'!$B$18:$AB$28,27,FALSE),TableBPA2[[#This Row],[Base Payment After Circumstance 12]])))</f>
        <v/>
      </c>
      <c r="S55" s="24" t="str">
        <f>IF(S$3="Not used","",IFERROR(VLOOKUP($A55,'Circumstance 14'!$B$6:$AB$15,27,FALSE),IFERROR(VLOOKUP($A55,'Circumstance 14'!$B$18:$AB$28,27,FALSE),TableBPA2[[#This Row],[Base Payment After Circumstance 13]])))</f>
        <v/>
      </c>
      <c r="T55" s="24" t="str">
        <f>IF(T$3="Not used","",IFERROR(VLOOKUP($A55,'Circumstance 15'!$B$6:$AB$15,27,FALSE),IFERROR(VLOOKUP($A55,'Circumstance 15'!$B$18:$AB$28,27,FALSE),TableBPA2[[#This Row],[Base Payment After Circumstance 14]])))</f>
        <v/>
      </c>
      <c r="U55" s="24" t="str">
        <f>IF(U$3="Not used","",IFERROR(VLOOKUP($A55,'Circumstance 16'!$B$6:$AB$15,27,FALSE),IFERROR(VLOOKUP($A55,'Circumstance 16'!$B$18:$AB$28,27,FALSE),TableBPA2[[#This Row],[Base Payment After Circumstance 15]])))</f>
        <v/>
      </c>
      <c r="V55" s="24" t="str">
        <f>IF(V$3="Not used","",IFERROR(VLOOKUP($A55,'Circumstance 17'!$B$6:$AB$15,27,FALSE),IFERROR(VLOOKUP($A55,'Circumstance 17'!$B$18:$AB$28,27,FALSE),TableBPA2[[#This Row],[Base Payment After Circumstance 16]])))</f>
        <v/>
      </c>
      <c r="W55" s="24" t="str">
        <f>IF(W$3="Not used","",IFERROR(VLOOKUP($A55,'Circumstance 18'!$B$6:$AB$15,27,FALSE),IFERROR(VLOOKUP($A55,'Circumstance 18'!$B$18:$AB$28,27,FALSE),TableBPA2[[#This Row],[Base Payment After Circumstance 17]])))</f>
        <v/>
      </c>
      <c r="X55" s="24" t="str">
        <f>IF(X$3="Not used","",IFERROR(VLOOKUP($A55,'Circumstance 19'!$B$6:$AB$15,27,FALSE),IFERROR(VLOOKUP($A55,'Circumstance 19'!$B$18:$AB$28,27,FALSE),TableBPA2[[#This Row],[Base Payment After Circumstance 18]])))</f>
        <v/>
      </c>
      <c r="Y55" s="24" t="str">
        <f>IF(Y$3="Not used","",IFERROR(VLOOKUP($A55,'Circumstance 20'!$B$6:$AB$15,27,FALSE),IFERROR(VLOOKUP($A55,'Circumstance 20'!$B$18:$AB$28,27,FALSE),TableBPA2[[#This Row],[Base Payment After Circumstance 19]])))</f>
        <v/>
      </c>
    </row>
    <row r="56" spans="1:25" x14ac:dyDescent="0.25">
      <c r="A56" s="11" t="str">
        <f>IF('LEA Information'!A65="","",'LEA Information'!A65)</f>
        <v/>
      </c>
      <c r="B56" s="11" t="str">
        <f>IF('LEA Information'!B65="","",'LEA Information'!B65)</f>
        <v/>
      </c>
      <c r="C56" s="68" t="str">
        <f>IF('LEA Information'!C65="","",'LEA Information'!C65)</f>
        <v/>
      </c>
      <c r="D56" s="8" t="str">
        <f>IF('LEA Information'!D65="","",'LEA Information'!D65)</f>
        <v/>
      </c>
      <c r="E56" s="32" t="str">
        <f t="shared" si="0"/>
        <v/>
      </c>
      <c r="F56" s="3" t="str">
        <f>IF(F$3="Not used","",IFERROR(VLOOKUP($A56,'Circumstance 1'!$B$6:$AB$15,27,FALSE),IFERROR(VLOOKUP(A56,'Circumstance 1'!$B$18:$AB$28,27,FALSE),TableBPA2[[#This Row],[Starting Base Payment]])))</f>
        <v/>
      </c>
      <c r="G56" s="3" t="str">
        <f>IF(G$3="Not used","",IFERROR(VLOOKUP($A56,'Circumstance 2'!$B$6:$AB$15,27,FALSE),IFERROR(VLOOKUP($A56,'Circumstance 2'!$B$18:$AB$28,27,FALSE),TableBPA2[[#This Row],[Base Payment After Circumstance 1]])))</f>
        <v/>
      </c>
      <c r="H56" s="3" t="str">
        <f>IF(H$3="Not used","",IFERROR(VLOOKUP($A56,'Circumstance 3'!$B$6:$AB$15,27,FALSE),IFERROR(VLOOKUP($A56,'Circumstance 3'!$B$18:$AB$28,27,FALSE),TableBPA2[[#This Row],[Base Payment After Circumstance 2]])))</f>
        <v/>
      </c>
      <c r="I56" s="3" t="str">
        <f>IF(I$3="Not used","",IFERROR(VLOOKUP($A56,'Circumstance 4'!$B$6:$AB$15,27,FALSE),IFERROR(VLOOKUP($A56,'Circumstance 4'!$B$18:$AB$28,27,FALSE),TableBPA2[[#This Row],[Base Payment After Circumstance 3]])))</f>
        <v/>
      </c>
      <c r="J56" s="3" t="str">
        <f>IF(J$3="Not used","",IFERROR(VLOOKUP($A56,'Circumstance 5'!$B$6:$AB$15,27,FALSE),IFERROR(VLOOKUP($A56,'Circumstance 5'!$B$18:$AB$28,27,FALSE),TableBPA2[[#This Row],[Base Payment After Circumstance 4]])))</f>
        <v/>
      </c>
      <c r="K56" s="3" t="str">
        <f>IF(K$3="Not used","",IFERROR(VLOOKUP($A56,'Circumstance 6'!$B$6:$AB$15,27,FALSE),IFERROR(VLOOKUP($A56,'Circumstance 6'!$B$18:$AB$28,27,FALSE),TableBPA2[[#This Row],[Base Payment After Circumstance 5]])))</f>
        <v/>
      </c>
      <c r="L56" s="3" t="str">
        <f>IF(L$3="Not used","",IFERROR(VLOOKUP($A56,'Circumstance 7'!$B$6:$AB$15,27,FALSE),IFERROR(VLOOKUP($A56,'Circumstance 7'!$B$18:$AB$28,27,FALSE),TableBPA2[[#This Row],[Base Payment After Circumstance 6]])))</f>
        <v/>
      </c>
      <c r="M56" s="3" t="str">
        <f>IF(M$3="Not used","",IFERROR(VLOOKUP($A56,'Circumstance 8'!$B$6:$AB$15,27,FALSE),IFERROR(VLOOKUP($A56,'Circumstance 8'!$B$18:$AB$28,27,FALSE),TableBPA2[[#This Row],[Base Payment After Circumstance 7]])))</f>
        <v/>
      </c>
      <c r="N56" s="3" t="str">
        <f>IF(N$3="Not used","",IFERROR(VLOOKUP($A56,'Circumstance 9'!$B$6:$AB$15,27,FALSE),IFERROR(VLOOKUP($A56,'Circumstance 9'!$B$18:$AB$28,27,FALSE),TableBPA2[[#This Row],[Base Payment After Circumstance 8]])))</f>
        <v/>
      </c>
      <c r="O56" s="3" t="str">
        <f>IF(O$3="Not used","",IFERROR(VLOOKUP($A56,'Circumstance 10'!$B$6:$AB$15,27,FALSE),IFERROR(VLOOKUP($A56,'Circumstance 10'!$B$18:$AB$28,27,FALSE),TableBPA2[[#This Row],[Base Payment After Circumstance 9]])))</f>
        <v/>
      </c>
      <c r="P56" s="24" t="str">
        <f>IF(P$3="Not used","",IFERROR(VLOOKUP($A56,'Circumstance 11'!$B$6:$AB$15,27,FALSE),IFERROR(VLOOKUP($A56,'Circumstance 11'!$B$18:$AB$28,27,FALSE),TableBPA2[[#This Row],[Base Payment After Circumstance 10]])))</f>
        <v/>
      </c>
      <c r="Q56" s="24" t="str">
        <f>IF(Q$3="Not used","",IFERROR(VLOOKUP($A56,'Circumstance 12'!$B$6:$AB$15,27,FALSE),IFERROR(VLOOKUP($A56,'Circumstance 12'!$B$18:$AB$28,27,FALSE),TableBPA2[[#This Row],[Base Payment After Circumstance 11]])))</f>
        <v/>
      </c>
      <c r="R56" s="24" t="str">
        <f>IF(R$3="Not used","",IFERROR(VLOOKUP($A56,'Circumstance 13'!$B$6:$AB$15,27,FALSE),IFERROR(VLOOKUP($A56,'Circumstance 13'!$B$18:$AB$28,27,FALSE),TableBPA2[[#This Row],[Base Payment After Circumstance 12]])))</f>
        <v/>
      </c>
      <c r="S56" s="24" t="str">
        <f>IF(S$3="Not used","",IFERROR(VLOOKUP($A56,'Circumstance 14'!$B$6:$AB$15,27,FALSE),IFERROR(VLOOKUP($A56,'Circumstance 14'!$B$18:$AB$28,27,FALSE),TableBPA2[[#This Row],[Base Payment After Circumstance 13]])))</f>
        <v/>
      </c>
      <c r="T56" s="24" t="str">
        <f>IF(T$3="Not used","",IFERROR(VLOOKUP($A56,'Circumstance 15'!$B$6:$AB$15,27,FALSE),IFERROR(VLOOKUP($A56,'Circumstance 15'!$B$18:$AB$28,27,FALSE),TableBPA2[[#This Row],[Base Payment After Circumstance 14]])))</f>
        <v/>
      </c>
      <c r="U56" s="24" t="str">
        <f>IF(U$3="Not used","",IFERROR(VLOOKUP($A56,'Circumstance 16'!$B$6:$AB$15,27,FALSE),IFERROR(VLOOKUP($A56,'Circumstance 16'!$B$18:$AB$28,27,FALSE),TableBPA2[[#This Row],[Base Payment After Circumstance 15]])))</f>
        <v/>
      </c>
      <c r="V56" s="24" t="str">
        <f>IF(V$3="Not used","",IFERROR(VLOOKUP($A56,'Circumstance 17'!$B$6:$AB$15,27,FALSE),IFERROR(VLOOKUP($A56,'Circumstance 17'!$B$18:$AB$28,27,FALSE),TableBPA2[[#This Row],[Base Payment After Circumstance 16]])))</f>
        <v/>
      </c>
      <c r="W56" s="24" t="str">
        <f>IF(W$3="Not used","",IFERROR(VLOOKUP($A56,'Circumstance 18'!$B$6:$AB$15,27,FALSE),IFERROR(VLOOKUP($A56,'Circumstance 18'!$B$18:$AB$28,27,FALSE),TableBPA2[[#This Row],[Base Payment After Circumstance 17]])))</f>
        <v/>
      </c>
      <c r="X56" s="24" t="str">
        <f>IF(X$3="Not used","",IFERROR(VLOOKUP($A56,'Circumstance 19'!$B$6:$AB$15,27,FALSE),IFERROR(VLOOKUP($A56,'Circumstance 19'!$B$18:$AB$28,27,FALSE),TableBPA2[[#This Row],[Base Payment After Circumstance 18]])))</f>
        <v/>
      </c>
      <c r="Y56" s="24" t="str">
        <f>IF(Y$3="Not used","",IFERROR(VLOOKUP($A56,'Circumstance 20'!$B$6:$AB$15,27,FALSE),IFERROR(VLOOKUP($A56,'Circumstance 20'!$B$18:$AB$28,27,FALSE),TableBPA2[[#This Row],[Base Payment After Circumstance 19]])))</f>
        <v/>
      </c>
    </row>
    <row r="57" spans="1:25" x14ac:dyDescent="0.25">
      <c r="A57" s="11" t="str">
        <f>IF('LEA Information'!A66="","",'LEA Information'!A66)</f>
        <v/>
      </c>
      <c r="B57" s="11" t="str">
        <f>IF('LEA Information'!B66="","",'LEA Information'!B66)</f>
        <v/>
      </c>
      <c r="C57" s="68" t="str">
        <f>IF('LEA Information'!C66="","",'LEA Information'!C66)</f>
        <v/>
      </c>
      <c r="D57" s="8" t="str">
        <f>IF('LEA Information'!D66="","",'LEA Information'!D66)</f>
        <v/>
      </c>
      <c r="E57" s="32" t="str">
        <f t="shared" si="0"/>
        <v/>
      </c>
      <c r="F57" s="3" t="str">
        <f>IF(F$3="Not used","",IFERROR(VLOOKUP($A57,'Circumstance 1'!$B$6:$AB$15,27,FALSE),IFERROR(VLOOKUP(A57,'Circumstance 1'!$B$18:$AB$28,27,FALSE),TableBPA2[[#This Row],[Starting Base Payment]])))</f>
        <v/>
      </c>
      <c r="G57" s="3" t="str">
        <f>IF(G$3="Not used","",IFERROR(VLOOKUP($A57,'Circumstance 2'!$B$6:$AB$15,27,FALSE),IFERROR(VLOOKUP($A57,'Circumstance 2'!$B$18:$AB$28,27,FALSE),TableBPA2[[#This Row],[Base Payment After Circumstance 1]])))</f>
        <v/>
      </c>
      <c r="H57" s="3" t="str">
        <f>IF(H$3="Not used","",IFERROR(VLOOKUP($A57,'Circumstance 3'!$B$6:$AB$15,27,FALSE),IFERROR(VLOOKUP($A57,'Circumstance 3'!$B$18:$AB$28,27,FALSE),TableBPA2[[#This Row],[Base Payment After Circumstance 2]])))</f>
        <v/>
      </c>
      <c r="I57" s="3" t="str">
        <f>IF(I$3="Not used","",IFERROR(VLOOKUP($A57,'Circumstance 4'!$B$6:$AB$15,27,FALSE),IFERROR(VLOOKUP($A57,'Circumstance 4'!$B$18:$AB$28,27,FALSE),TableBPA2[[#This Row],[Base Payment After Circumstance 3]])))</f>
        <v/>
      </c>
      <c r="J57" s="3" t="str">
        <f>IF(J$3="Not used","",IFERROR(VLOOKUP($A57,'Circumstance 5'!$B$6:$AB$15,27,FALSE),IFERROR(VLOOKUP($A57,'Circumstance 5'!$B$18:$AB$28,27,FALSE),TableBPA2[[#This Row],[Base Payment After Circumstance 4]])))</f>
        <v/>
      </c>
      <c r="K57" s="3" t="str">
        <f>IF(K$3="Not used","",IFERROR(VLOOKUP($A57,'Circumstance 6'!$B$6:$AB$15,27,FALSE),IFERROR(VLOOKUP($A57,'Circumstance 6'!$B$18:$AB$28,27,FALSE),TableBPA2[[#This Row],[Base Payment After Circumstance 5]])))</f>
        <v/>
      </c>
      <c r="L57" s="3" t="str">
        <f>IF(L$3="Not used","",IFERROR(VLOOKUP($A57,'Circumstance 7'!$B$6:$AB$15,27,FALSE),IFERROR(VLOOKUP($A57,'Circumstance 7'!$B$18:$AB$28,27,FALSE),TableBPA2[[#This Row],[Base Payment After Circumstance 6]])))</f>
        <v/>
      </c>
      <c r="M57" s="3" t="str">
        <f>IF(M$3="Not used","",IFERROR(VLOOKUP($A57,'Circumstance 8'!$B$6:$AB$15,27,FALSE),IFERROR(VLOOKUP($A57,'Circumstance 8'!$B$18:$AB$28,27,FALSE),TableBPA2[[#This Row],[Base Payment After Circumstance 7]])))</f>
        <v/>
      </c>
      <c r="N57" s="3" t="str">
        <f>IF(N$3="Not used","",IFERROR(VLOOKUP($A57,'Circumstance 9'!$B$6:$AB$15,27,FALSE),IFERROR(VLOOKUP($A57,'Circumstance 9'!$B$18:$AB$28,27,FALSE),TableBPA2[[#This Row],[Base Payment After Circumstance 8]])))</f>
        <v/>
      </c>
      <c r="O57" s="3" t="str">
        <f>IF(O$3="Not used","",IFERROR(VLOOKUP($A57,'Circumstance 10'!$B$6:$AB$15,27,FALSE),IFERROR(VLOOKUP($A57,'Circumstance 10'!$B$18:$AB$28,27,FALSE),TableBPA2[[#This Row],[Base Payment After Circumstance 9]])))</f>
        <v/>
      </c>
      <c r="P57" s="24" t="str">
        <f>IF(P$3="Not used","",IFERROR(VLOOKUP($A57,'Circumstance 11'!$B$6:$AB$15,27,FALSE),IFERROR(VLOOKUP($A57,'Circumstance 11'!$B$18:$AB$28,27,FALSE),TableBPA2[[#This Row],[Base Payment After Circumstance 10]])))</f>
        <v/>
      </c>
      <c r="Q57" s="24" t="str">
        <f>IF(Q$3="Not used","",IFERROR(VLOOKUP($A57,'Circumstance 12'!$B$6:$AB$15,27,FALSE),IFERROR(VLOOKUP($A57,'Circumstance 12'!$B$18:$AB$28,27,FALSE),TableBPA2[[#This Row],[Base Payment After Circumstance 11]])))</f>
        <v/>
      </c>
      <c r="R57" s="24" t="str">
        <f>IF(R$3="Not used","",IFERROR(VLOOKUP($A57,'Circumstance 13'!$B$6:$AB$15,27,FALSE),IFERROR(VLOOKUP($A57,'Circumstance 13'!$B$18:$AB$28,27,FALSE),TableBPA2[[#This Row],[Base Payment After Circumstance 12]])))</f>
        <v/>
      </c>
      <c r="S57" s="24" t="str">
        <f>IF(S$3="Not used","",IFERROR(VLOOKUP($A57,'Circumstance 14'!$B$6:$AB$15,27,FALSE),IFERROR(VLOOKUP($A57,'Circumstance 14'!$B$18:$AB$28,27,FALSE),TableBPA2[[#This Row],[Base Payment After Circumstance 13]])))</f>
        <v/>
      </c>
      <c r="T57" s="24" t="str">
        <f>IF(T$3="Not used","",IFERROR(VLOOKUP($A57,'Circumstance 15'!$B$6:$AB$15,27,FALSE),IFERROR(VLOOKUP($A57,'Circumstance 15'!$B$18:$AB$28,27,FALSE),TableBPA2[[#This Row],[Base Payment After Circumstance 14]])))</f>
        <v/>
      </c>
      <c r="U57" s="24" t="str">
        <f>IF(U$3="Not used","",IFERROR(VLOOKUP($A57,'Circumstance 16'!$B$6:$AB$15,27,FALSE),IFERROR(VLOOKUP($A57,'Circumstance 16'!$B$18:$AB$28,27,FALSE),TableBPA2[[#This Row],[Base Payment After Circumstance 15]])))</f>
        <v/>
      </c>
      <c r="V57" s="24" t="str">
        <f>IF(V$3="Not used","",IFERROR(VLOOKUP($A57,'Circumstance 17'!$B$6:$AB$15,27,FALSE),IFERROR(VLOOKUP($A57,'Circumstance 17'!$B$18:$AB$28,27,FALSE),TableBPA2[[#This Row],[Base Payment After Circumstance 16]])))</f>
        <v/>
      </c>
      <c r="W57" s="24" t="str">
        <f>IF(W$3="Not used","",IFERROR(VLOOKUP($A57,'Circumstance 18'!$B$6:$AB$15,27,FALSE),IFERROR(VLOOKUP($A57,'Circumstance 18'!$B$18:$AB$28,27,FALSE),TableBPA2[[#This Row],[Base Payment After Circumstance 17]])))</f>
        <v/>
      </c>
      <c r="X57" s="24" t="str">
        <f>IF(X$3="Not used","",IFERROR(VLOOKUP($A57,'Circumstance 19'!$B$6:$AB$15,27,FALSE),IFERROR(VLOOKUP($A57,'Circumstance 19'!$B$18:$AB$28,27,FALSE),TableBPA2[[#This Row],[Base Payment After Circumstance 18]])))</f>
        <v/>
      </c>
      <c r="Y57" s="24" t="str">
        <f>IF(Y$3="Not used","",IFERROR(VLOOKUP($A57,'Circumstance 20'!$B$6:$AB$15,27,FALSE),IFERROR(VLOOKUP($A57,'Circumstance 20'!$B$18:$AB$28,27,FALSE),TableBPA2[[#This Row],[Base Payment After Circumstance 19]])))</f>
        <v/>
      </c>
    </row>
    <row r="58" spans="1:25" x14ac:dyDescent="0.25">
      <c r="A58" s="11" t="str">
        <f>IF('LEA Information'!A67="","",'LEA Information'!A67)</f>
        <v/>
      </c>
      <c r="B58" s="11" t="str">
        <f>IF('LEA Information'!B67="","",'LEA Information'!B67)</f>
        <v/>
      </c>
      <c r="C58" s="68" t="str">
        <f>IF('LEA Information'!C67="","",'LEA Information'!C67)</f>
        <v/>
      </c>
      <c r="D58" s="8" t="str">
        <f>IF('LEA Information'!D67="","",'LEA Information'!D67)</f>
        <v/>
      </c>
      <c r="E58" s="32" t="str">
        <f t="shared" si="0"/>
        <v/>
      </c>
      <c r="F58" s="3" t="str">
        <f>IF(F$3="Not used","",IFERROR(VLOOKUP($A58,'Circumstance 1'!$B$6:$AB$15,27,FALSE),IFERROR(VLOOKUP(A58,'Circumstance 1'!$B$18:$AB$28,27,FALSE),TableBPA2[[#This Row],[Starting Base Payment]])))</f>
        <v/>
      </c>
      <c r="G58" s="3" t="str">
        <f>IF(G$3="Not used","",IFERROR(VLOOKUP($A58,'Circumstance 2'!$B$6:$AB$15,27,FALSE),IFERROR(VLOOKUP($A58,'Circumstance 2'!$B$18:$AB$28,27,FALSE),TableBPA2[[#This Row],[Base Payment After Circumstance 1]])))</f>
        <v/>
      </c>
      <c r="H58" s="3" t="str">
        <f>IF(H$3="Not used","",IFERROR(VLOOKUP($A58,'Circumstance 3'!$B$6:$AB$15,27,FALSE),IFERROR(VLOOKUP($A58,'Circumstance 3'!$B$18:$AB$28,27,FALSE),TableBPA2[[#This Row],[Base Payment After Circumstance 2]])))</f>
        <v/>
      </c>
      <c r="I58" s="3" t="str">
        <f>IF(I$3="Not used","",IFERROR(VLOOKUP($A58,'Circumstance 4'!$B$6:$AB$15,27,FALSE),IFERROR(VLOOKUP($A58,'Circumstance 4'!$B$18:$AB$28,27,FALSE),TableBPA2[[#This Row],[Base Payment After Circumstance 3]])))</f>
        <v/>
      </c>
      <c r="J58" s="3" t="str">
        <f>IF(J$3="Not used","",IFERROR(VLOOKUP($A58,'Circumstance 5'!$B$6:$AB$15,27,FALSE),IFERROR(VLOOKUP($A58,'Circumstance 5'!$B$18:$AB$28,27,FALSE),TableBPA2[[#This Row],[Base Payment After Circumstance 4]])))</f>
        <v/>
      </c>
      <c r="K58" s="3" t="str">
        <f>IF(K$3="Not used","",IFERROR(VLOOKUP($A58,'Circumstance 6'!$B$6:$AB$15,27,FALSE),IFERROR(VLOOKUP($A58,'Circumstance 6'!$B$18:$AB$28,27,FALSE),TableBPA2[[#This Row],[Base Payment After Circumstance 5]])))</f>
        <v/>
      </c>
      <c r="L58" s="3" t="str">
        <f>IF(L$3="Not used","",IFERROR(VLOOKUP($A58,'Circumstance 7'!$B$6:$AB$15,27,FALSE),IFERROR(VLOOKUP($A58,'Circumstance 7'!$B$18:$AB$28,27,FALSE),TableBPA2[[#This Row],[Base Payment After Circumstance 6]])))</f>
        <v/>
      </c>
      <c r="M58" s="3" t="str">
        <f>IF(M$3="Not used","",IFERROR(VLOOKUP($A58,'Circumstance 8'!$B$6:$AB$15,27,FALSE),IFERROR(VLOOKUP($A58,'Circumstance 8'!$B$18:$AB$28,27,FALSE),TableBPA2[[#This Row],[Base Payment After Circumstance 7]])))</f>
        <v/>
      </c>
      <c r="N58" s="3" t="str">
        <f>IF(N$3="Not used","",IFERROR(VLOOKUP($A58,'Circumstance 9'!$B$6:$AB$15,27,FALSE),IFERROR(VLOOKUP($A58,'Circumstance 9'!$B$18:$AB$28,27,FALSE),TableBPA2[[#This Row],[Base Payment After Circumstance 8]])))</f>
        <v/>
      </c>
      <c r="O58" s="3" t="str">
        <f>IF(O$3="Not used","",IFERROR(VLOOKUP($A58,'Circumstance 10'!$B$6:$AB$15,27,FALSE),IFERROR(VLOOKUP($A58,'Circumstance 10'!$B$18:$AB$28,27,FALSE),TableBPA2[[#This Row],[Base Payment After Circumstance 9]])))</f>
        <v/>
      </c>
      <c r="P58" s="24" t="str">
        <f>IF(P$3="Not used","",IFERROR(VLOOKUP($A58,'Circumstance 11'!$B$6:$AB$15,27,FALSE),IFERROR(VLOOKUP($A58,'Circumstance 11'!$B$18:$AB$28,27,FALSE),TableBPA2[[#This Row],[Base Payment After Circumstance 10]])))</f>
        <v/>
      </c>
      <c r="Q58" s="24" t="str">
        <f>IF(Q$3="Not used","",IFERROR(VLOOKUP($A58,'Circumstance 12'!$B$6:$AB$15,27,FALSE),IFERROR(VLOOKUP($A58,'Circumstance 12'!$B$18:$AB$28,27,FALSE),TableBPA2[[#This Row],[Base Payment After Circumstance 11]])))</f>
        <v/>
      </c>
      <c r="R58" s="24" t="str">
        <f>IF(R$3="Not used","",IFERROR(VLOOKUP($A58,'Circumstance 13'!$B$6:$AB$15,27,FALSE),IFERROR(VLOOKUP($A58,'Circumstance 13'!$B$18:$AB$28,27,FALSE),TableBPA2[[#This Row],[Base Payment After Circumstance 12]])))</f>
        <v/>
      </c>
      <c r="S58" s="24" t="str">
        <f>IF(S$3="Not used","",IFERROR(VLOOKUP($A58,'Circumstance 14'!$B$6:$AB$15,27,FALSE),IFERROR(VLOOKUP($A58,'Circumstance 14'!$B$18:$AB$28,27,FALSE),TableBPA2[[#This Row],[Base Payment After Circumstance 13]])))</f>
        <v/>
      </c>
      <c r="T58" s="24" t="str">
        <f>IF(T$3="Not used","",IFERROR(VLOOKUP($A58,'Circumstance 15'!$B$6:$AB$15,27,FALSE),IFERROR(VLOOKUP($A58,'Circumstance 15'!$B$18:$AB$28,27,FALSE),TableBPA2[[#This Row],[Base Payment After Circumstance 14]])))</f>
        <v/>
      </c>
      <c r="U58" s="24" t="str">
        <f>IF(U$3="Not used","",IFERROR(VLOOKUP($A58,'Circumstance 16'!$B$6:$AB$15,27,FALSE),IFERROR(VLOOKUP($A58,'Circumstance 16'!$B$18:$AB$28,27,FALSE),TableBPA2[[#This Row],[Base Payment After Circumstance 15]])))</f>
        <v/>
      </c>
      <c r="V58" s="24" t="str">
        <f>IF(V$3="Not used","",IFERROR(VLOOKUP($A58,'Circumstance 17'!$B$6:$AB$15,27,FALSE),IFERROR(VLOOKUP($A58,'Circumstance 17'!$B$18:$AB$28,27,FALSE),TableBPA2[[#This Row],[Base Payment After Circumstance 16]])))</f>
        <v/>
      </c>
      <c r="W58" s="24" t="str">
        <f>IF(W$3="Not used","",IFERROR(VLOOKUP($A58,'Circumstance 18'!$B$6:$AB$15,27,FALSE),IFERROR(VLOOKUP($A58,'Circumstance 18'!$B$18:$AB$28,27,FALSE),TableBPA2[[#This Row],[Base Payment After Circumstance 17]])))</f>
        <v/>
      </c>
      <c r="X58" s="24" t="str">
        <f>IF(X$3="Not used","",IFERROR(VLOOKUP($A58,'Circumstance 19'!$B$6:$AB$15,27,FALSE),IFERROR(VLOOKUP($A58,'Circumstance 19'!$B$18:$AB$28,27,FALSE),TableBPA2[[#This Row],[Base Payment After Circumstance 18]])))</f>
        <v/>
      </c>
      <c r="Y58" s="24" t="str">
        <f>IF(Y$3="Not used","",IFERROR(VLOOKUP($A58,'Circumstance 20'!$B$6:$AB$15,27,FALSE),IFERROR(VLOOKUP($A58,'Circumstance 20'!$B$18:$AB$28,27,FALSE),TableBPA2[[#This Row],[Base Payment After Circumstance 19]])))</f>
        <v/>
      </c>
    </row>
    <row r="59" spans="1:25" x14ac:dyDescent="0.25">
      <c r="A59" s="11" t="str">
        <f>IF('LEA Information'!A68="","",'LEA Information'!A68)</f>
        <v/>
      </c>
      <c r="B59" s="11" t="str">
        <f>IF('LEA Information'!B68="","",'LEA Information'!B68)</f>
        <v/>
      </c>
      <c r="C59" s="68" t="str">
        <f>IF('LEA Information'!C68="","",'LEA Information'!C68)</f>
        <v/>
      </c>
      <c r="D59" s="8" t="str">
        <f>IF('LEA Information'!D68="","",'LEA Information'!D68)</f>
        <v/>
      </c>
      <c r="E59" s="32" t="str">
        <f t="shared" si="0"/>
        <v/>
      </c>
      <c r="F59" s="3" t="str">
        <f>IF(F$3="Not used","",IFERROR(VLOOKUP($A59,'Circumstance 1'!$B$6:$AB$15,27,FALSE),IFERROR(VLOOKUP(A59,'Circumstance 1'!$B$18:$AB$28,27,FALSE),TableBPA2[[#This Row],[Starting Base Payment]])))</f>
        <v/>
      </c>
      <c r="G59" s="3" t="str">
        <f>IF(G$3="Not used","",IFERROR(VLOOKUP($A59,'Circumstance 2'!$B$6:$AB$15,27,FALSE),IFERROR(VLOOKUP($A59,'Circumstance 2'!$B$18:$AB$28,27,FALSE),TableBPA2[[#This Row],[Base Payment After Circumstance 1]])))</f>
        <v/>
      </c>
      <c r="H59" s="3" t="str">
        <f>IF(H$3="Not used","",IFERROR(VLOOKUP($A59,'Circumstance 3'!$B$6:$AB$15,27,FALSE),IFERROR(VLOOKUP($A59,'Circumstance 3'!$B$18:$AB$28,27,FALSE),TableBPA2[[#This Row],[Base Payment After Circumstance 2]])))</f>
        <v/>
      </c>
      <c r="I59" s="3" t="str">
        <f>IF(I$3="Not used","",IFERROR(VLOOKUP($A59,'Circumstance 4'!$B$6:$AB$15,27,FALSE),IFERROR(VLOOKUP($A59,'Circumstance 4'!$B$18:$AB$28,27,FALSE),TableBPA2[[#This Row],[Base Payment After Circumstance 3]])))</f>
        <v/>
      </c>
      <c r="J59" s="3" t="str">
        <f>IF(J$3="Not used","",IFERROR(VLOOKUP($A59,'Circumstance 5'!$B$6:$AB$15,27,FALSE),IFERROR(VLOOKUP($A59,'Circumstance 5'!$B$18:$AB$28,27,FALSE),TableBPA2[[#This Row],[Base Payment After Circumstance 4]])))</f>
        <v/>
      </c>
      <c r="K59" s="3" t="str">
        <f>IF(K$3="Not used","",IFERROR(VLOOKUP($A59,'Circumstance 6'!$B$6:$AB$15,27,FALSE),IFERROR(VLOOKUP($A59,'Circumstance 6'!$B$18:$AB$28,27,FALSE),TableBPA2[[#This Row],[Base Payment After Circumstance 5]])))</f>
        <v/>
      </c>
      <c r="L59" s="3" t="str">
        <f>IF(L$3="Not used","",IFERROR(VLOOKUP($A59,'Circumstance 7'!$B$6:$AB$15,27,FALSE),IFERROR(VLOOKUP($A59,'Circumstance 7'!$B$18:$AB$28,27,FALSE),TableBPA2[[#This Row],[Base Payment After Circumstance 6]])))</f>
        <v/>
      </c>
      <c r="M59" s="3" t="str">
        <f>IF(M$3="Not used","",IFERROR(VLOOKUP($A59,'Circumstance 8'!$B$6:$AB$15,27,FALSE),IFERROR(VLOOKUP($A59,'Circumstance 8'!$B$18:$AB$28,27,FALSE),TableBPA2[[#This Row],[Base Payment After Circumstance 7]])))</f>
        <v/>
      </c>
      <c r="N59" s="3" t="str">
        <f>IF(N$3="Not used","",IFERROR(VLOOKUP($A59,'Circumstance 9'!$B$6:$AB$15,27,FALSE),IFERROR(VLOOKUP($A59,'Circumstance 9'!$B$18:$AB$28,27,FALSE),TableBPA2[[#This Row],[Base Payment After Circumstance 8]])))</f>
        <v/>
      </c>
      <c r="O59" s="3" t="str">
        <f>IF(O$3="Not used","",IFERROR(VLOOKUP($A59,'Circumstance 10'!$B$6:$AB$15,27,FALSE),IFERROR(VLOOKUP($A59,'Circumstance 10'!$B$18:$AB$28,27,FALSE),TableBPA2[[#This Row],[Base Payment After Circumstance 9]])))</f>
        <v/>
      </c>
      <c r="P59" s="24" t="str">
        <f>IF(P$3="Not used","",IFERROR(VLOOKUP($A59,'Circumstance 11'!$B$6:$AB$15,27,FALSE),IFERROR(VLOOKUP($A59,'Circumstance 11'!$B$18:$AB$28,27,FALSE),TableBPA2[[#This Row],[Base Payment After Circumstance 10]])))</f>
        <v/>
      </c>
      <c r="Q59" s="24" t="str">
        <f>IF(Q$3="Not used","",IFERROR(VLOOKUP($A59,'Circumstance 12'!$B$6:$AB$15,27,FALSE),IFERROR(VLOOKUP($A59,'Circumstance 12'!$B$18:$AB$28,27,FALSE),TableBPA2[[#This Row],[Base Payment After Circumstance 11]])))</f>
        <v/>
      </c>
      <c r="R59" s="24" t="str">
        <f>IF(R$3="Not used","",IFERROR(VLOOKUP($A59,'Circumstance 13'!$B$6:$AB$15,27,FALSE),IFERROR(VLOOKUP($A59,'Circumstance 13'!$B$18:$AB$28,27,FALSE),TableBPA2[[#This Row],[Base Payment After Circumstance 12]])))</f>
        <v/>
      </c>
      <c r="S59" s="24" t="str">
        <f>IF(S$3="Not used","",IFERROR(VLOOKUP($A59,'Circumstance 14'!$B$6:$AB$15,27,FALSE),IFERROR(VLOOKUP($A59,'Circumstance 14'!$B$18:$AB$28,27,FALSE),TableBPA2[[#This Row],[Base Payment After Circumstance 13]])))</f>
        <v/>
      </c>
      <c r="T59" s="24" t="str">
        <f>IF(T$3="Not used","",IFERROR(VLOOKUP($A59,'Circumstance 15'!$B$6:$AB$15,27,FALSE),IFERROR(VLOOKUP($A59,'Circumstance 15'!$B$18:$AB$28,27,FALSE),TableBPA2[[#This Row],[Base Payment After Circumstance 14]])))</f>
        <v/>
      </c>
      <c r="U59" s="24" t="str">
        <f>IF(U$3="Not used","",IFERROR(VLOOKUP($A59,'Circumstance 16'!$B$6:$AB$15,27,FALSE),IFERROR(VLOOKUP($A59,'Circumstance 16'!$B$18:$AB$28,27,FALSE),TableBPA2[[#This Row],[Base Payment After Circumstance 15]])))</f>
        <v/>
      </c>
      <c r="V59" s="24" t="str">
        <f>IF(V$3="Not used","",IFERROR(VLOOKUP($A59,'Circumstance 17'!$B$6:$AB$15,27,FALSE),IFERROR(VLOOKUP($A59,'Circumstance 17'!$B$18:$AB$28,27,FALSE),TableBPA2[[#This Row],[Base Payment After Circumstance 16]])))</f>
        <v/>
      </c>
      <c r="W59" s="24" t="str">
        <f>IF(W$3="Not used","",IFERROR(VLOOKUP($A59,'Circumstance 18'!$B$6:$AB$15,27,FALSE),IFERROR(VLOOKUP($A59,'Circumstance 18'!$B$18:$AB$28,27,FALSE),TableBPA2[[#This Row],[Base Payment After Circumstance 17]])))</f>
        <v/>
      </c>
      <c r="X59" s="24" t="str">
        <f>IF(X$3="Not used","",IFERROR(VLOOKUP($A59,'Circumstance 19'!$B$6:$AB$15,27,FALSE),IFERROR(VLOOKUP($A59,'Circumstance 19'!$B$18:$AB$28,27,FALSE),TableBPA2[[#This Row],[Base Payment After Circumstance 18]])))</f>
        <v/>
      </c>
      <c r="Y59" s="24" t="str">
        <f>IF(Y$3="Not used","",IFERROR(VLOOKUP($A59,'Circumstance 20'!$B$6:$AB$15,27,FALSE),IFERROR(VLOOKUP($A59,'Circumstance 20'!$B$18:$AB$28,27,FALSE),TableBPA2[[#This Row],[Base Payment After Circumstance 19]])))</f>
        <v/>
      </c>
    </row>
    <row r="60" spans="1:25" x14ac:dyDescent="0.25">
      <c r="A60" s="11" t="str">
        <f>IF('LEA Information'!A69="","",'LEA Information'!A69)</f>
        <v/>
      </c>
      <c r="B60" s="11" t="str">
        <f>IF('LEA Information'!B69="","",'LEA Information'!B69)</f>
        <v/>
      </c>
      <c r="C60" s="68" t="str">
        <f>IF('LEA Information'!C69="","",'LEA Information'!C69)</f>
        <v/>
      </c>
      <c r="D60" s="8" t="str">
        <f>IF('LEA Information'!D69="","",'LEA Information'!D69)</f>
        <v/>
      </c>
      <c r="E60" s="32" t="str">
        <f t="shared" si="0"/>
        <v/>
      </c>
      <c r="F60" s="3" t="str">
        <f>IF(F$3="Not used","",IFERROR(VLOOKUP($A60,'Circumstance 1'!$B$6:$AB$15,27,FALSE),IFERROR(VLOOKUP(A60,'Circumstance 1'!$B$18:$AB$28,27,FALSE),TableBPA2[[#This Row],[Starting Base Payment]])))</f>
        <v/>
      </c>
      <c r="G60" s="3" t="str">
        <f>IF(G$3="Not used","",IFERROR(VLOOKUP($A60,'Circumstance 2'!$B$6:$AB$15,27,FALSE),IFERROR(VLOOKUP($A60,'Circumstance 2'!$B$18:$AB$28,27,FALSE),TableBPA2[[#This Row],[Base Payment After Circumstance 1]])))</f>
        <v/>
      </c>
      <c r="H60" s="3" t="str">
        <f>IF(H$3="Not used","",IFERROR(VLOOKUP($A60,'Circumstance 3'!$B$6:$AB$15,27,FALSE),IFERROR(VLOOKUP($A60,'Circumstance 3'!$B$18:$AB$28,27,FALSE),TableBPA2[[#This Row],[Base Payment After Circumstance 2]])))</f>
        <v/>
      </c>
      <c r="I60" s="3" t="str">
        <f>IF(I$3="Not used","",IFERROR(VLOOKUP($A60,'Circumstance 4'!$B$6:$AB$15,27,FALSE),IFERROR(VLOOKUP($A60,'Circumstance 4'!$B$18:$AB$28,27,FALSE),TableBPA2[[#This Row],[Base Payment After Circumstance 3]])))</f>
        <v/>
      </c>
      <c r="J60" s="3" t="str">
        <f>IF(J$3="Not used","",IFERROR(VLOOKUP($A60,'Circumstance 5'!$B$6:$AB$15,27,FALSE),IFERROR(VLOOKUP($A60,'Circumstance 5'!$B$18:$AB$28,27,FALSE),TableBPA2[[#This Row],[Base Payment After Circumstance 4]])))</f>
        <v/>
      </c>
      <c r="K60" s="3" t="str">
        <f>IF(K$3="Not used","",IFERROR(VLOOKUP($A60,'Circumstance 6'!$B$6:$AB$15,27,FALSE),IFERROR(VLOOKUP($A60,'Circumstance 6'!$B$18:$AB$28,27,FALSE),TableBPA2[[#This Row],[Base Payment After Circumstance 5]])))</f>
        <v/>
      </c>
      <c r="L60" s="3" t="str">
        <f>IF(L$3="Not used","",IFERROR(VLOOKUP($A60,'Circumstance 7'!$B$6:$AB$15,27,FALSE),IFERROR(VLOOKUP($A60,'Circumstance 7'!$B$18:$AB$28,27,FALSE),TableBPA2[[#This Row],[Base Payment After Circumstance 6]])))</f>
        <v/>
      </c>
      <c r="M60" s="3" t="str">
        <f>IF(M$3="Not used","",IFERROR(VLOOKUP($A60,'Circumstance 8'!$B$6:$AB$15,27,FALSE),IFERROR(VLOOKUP($A60,'Circumstance 8'!$B$18:$AB$28,27,FALSE),TableBPA2[[#This Row],[Base Payment After Circumstance 7]])))</f>
        <v/>
      </c>
      <c r="N60" s="3" t="str">
        <f>IF(N$3="Not used","",IFERROR(VLOOKUP($A60,'Circumstance 9'!$B$6:$AB$15,27,FALSE),IFERROR(VLOOKUP($A60,'Circumstance 9'!$B$18:$AB$28,27,FALSE),TableBPA2[[#This Row],[Base Payment After Circumstance 8]])))</f>
        <v/>
      </c>
      <c r="O60" s="3" t="str">
        <f>IF(O$3="Not used","",IFERROR(VLOOKUP($A60,'Circumstance 10'!$B$6:$AB$15,27,FALSE),IFERROR(VLOOKUP($A60,'Circumstance 10'!$B$18:$AB$28,27,FALSE),TableBPA2[[#This Row],[Base Payment After Circumstance 9]])))</f>
        <v/>
      </c>
      <c r="P60" s="24" t="str">
        <f>IF(P$3="Not used","",IFERROR(VLOOKUP($A60,'Circumstance 11'!$B$6:$AB$15,27,FALSE),IFERROR(VLOOKUP($A60,'Circumstance 11'!$B$18:$AB$28,27,FALSE),TableBPA2[[#This Row],[Base Payment After Circumstance 10]])))</f>
        <v/>
      </c>
      <c r="Q60" s="24" t="str">
        <f>IF(Q$3="Not used","",IFERROR(VLOOKUP($A60,'Circumstance 12'!$B$6:$AB$15,27,FALSE),IFERROR(VLOOKUP($A60,'Circumstance 12'!$B$18:$AB$28,27,FALSE),TableBPA2[[#This Row],[Base Payment After Circumstance 11]])))</f>
        <v/>
      </c>
      <c r="R60" s="24" t="str">
        <f>IF(R$3="Not used","",IFERROR(VLOOKUP($A60,'Circumstance 13'!$B$6:$AB$15,27,FALSE),IFERROR(VLOOKUP($A60,'Circumstance 13'!$B$18:$AB$28,27,FALSE),TableBPA2[[#This Row],[Base Payment After Circumstance 12]])))</f>
        <v/>
      </c>
      <c r="S60" s="24" t="str">
        <f>IF(S$3="Not used","",IFERROR(VLOOKUP($A60,'Circumstance 14'!$B$6:$AB$15,27,FALSE),IFERROR(VLOOKUP($A60,'Circumstance 14'!$B$18:$AB$28,27,FALSE),TableBPA2[[#This Row],[Base Payment After Circumstance 13]])))</f>
        <v/>
      </c>
      <c r="T60" s="24" t="str">
        <f>IF(T$3="Not used","",IFERROR(VLOOKUP($A60,'Circumstance 15'!$B$6:$AB$15,27,FALSE),IFERROR(VLOOKUP($A60,'Circumstance 15'!$B$18:$AB$28,27,FALSE),TableBPA2[[#This Row],[Base Payment After Circumstance 14]])))</f>
        <v/>
      </c>
      <c r="U60" s="24" t="str">
        <f>IF(U$3="Not used","",IFERROR(VLOOKUP($A60,'Circumstance 16'!$B$6:$AB$15,27,FALSE),IFERROR(VLOOKUP($A60,'Circumstance 16'!$B$18:$AB$28,27,FALSE),TableBPA2[[#This Row],[Base Payment After Circumstance 15]])))</f>
        <v/>
      </c>
      <c r="V60" s="24" t="str">
        <f>IF(V$3="Not used","",IFERROR(VLOOKUP($A60,'Circumstance 17'!$B$6:$AB$15,27,FALSE),IFERROR(VLOOKUP($A60,'Circumstance 17'!$B$18:$AB$28,27,FALSE),TableBPA2[[#This Row],[Base Payment After Circumstance 16]])))</f>
        <v/>
      </c>
      <c r="W60" s="24" t="str">
        <f>IF(W$3="Not used","",IFERROR(VLOOKUP($A60,'Circumstance 18'!$B$6:$AB$15,27,FALSE),IFERROR(VLOOKUP($A60,'Circumstance 18'!$B$18:$AB$28,27,FALSE),TableBPA2[[#This Row],[Base Payment After Circumstance 17]])))</f>
        <v/>
      </c>
      <c r="X60" s="24" t="str">
        <f>IF(X$3="Not used","",IFERROR(VLOOKUP($A60,'Circumstance 19'!$B$6:$AB$15,27,FALSE),IFERROR(VLOOKUP($A60,'Circumstance 19'!$B$18:$AB$28,27,FALSE),TableBPA2[[#This Row],[Base Payment After Circumstance 18]])))</f>
        <v/>
      </c>
      <c r="Y60" s="24" t="str">
        <f>IF(Y$3="Not used","",IFERROR(VLOOKUP($A60,'Circumstance 20'!$B$6:$AB$15,27,FALSE),IFERROR(VLOOKUP($A60,'Circumstance 20'!$B$18:$AB$28,27,FALSE),TableBPA2[[#This Row],[Base Payment After Circumstance 19]])))</f>
        <v/>
      </c>
    </row>
    <row r="61" spans="1:25" x14ac:dyDescent="0.25">
      <c r="A61" s="11" t="str">
        <f>IF('LEA Information'!A70="","",'LEA Information'!A70)</f>
        <v/>
      </c>
      <c r="B61" s="11" t="str">
        <f>IF('LEA Information'!B70="","",'LEA Information'!B70)</f>
        <v/>
      </c>
      <c r="C61" s="68" t="str">
        <f>IF('LEA Information'!C70="","",'LEA Information'!C70)</f>
        <v/>
      </c>
      <c r="D61" s="8" t="str">
        <f>IF('LEA Information'!D70="","",'LEA Information'!D70)</f>
        <v/>
      </c>
      <c r="E61" s="32" t="str">
        <f t="shared" si="0"/>
        <v/>
      </c>
      <c r="F61" s="3" t="str">
        <f>IF(F$3="Not used","",IFERROR(VLOOKUP($A61,'Circumstance 1'!$B$6:$AB$15,27,FALSE),IFERROR(VLOOKUP(A61,'Circumstance 1'!$B$18:$AB$28,27,FALSE),TableBPA2[[#This Row],[Starting Base Payment]])))</f>
        <v/>
      </c>
      <c r="G61" s="3" t="str">
        <f>IF(G$3="Not used","",IFERROR(VLOOKUP($A61,'Circumstance 2'!$B$6:$AB$15,27,FALSE),IFERROR(VLOOKUP($A61,'Circumstance 2'!$B$18:$AB$28,27,FALSE),TableBPA2[[#This Row],[Base Payment After Circumstance 1]])))</f>
        <v/>
      </c>
      <c r="H61" s="3" t="str">
        <f>IF(H$3="Not used","",IFERROR(VLOOKUP($A61,'Circumstance 3'!$B$6:$AB$15,27,FALSE),IFERROR(VLOOKUP($A61,'Circumstance 3'!$B$18:$AB$28,27,FALSE),TableBPA2[[#This Row],[Base Payment After Circumstance 2]])))</f>
        <v/>
      </c>
      <c r="I61" s="3" t="str">
        <f>IF(I$3="Not used","",IFERROR(VLOOKUP($A61,'Circumstance 4'!$B$6:$AB$15,27,FALSE),IFERROR(VLOOKUP($A61,'Circumstance 4'!$B$18:$AB$28,27,FALSE),TableBPA2[[#This Row],[Base Payment After Circumstance 3]])))</f>
        <v/>
      </c>
      <c r="J61" s="3" t="str">
        <f>IF(J$3="Not used","",IFERROR(VLOOKUP($A61,'Circumstance 5'!$B$6:$AB$15,27,FALSE),IFERROR(VLOOKUP($A61,'Circumstance 5'!$B$18:$AB$28,27,FALSE),TableBPA2[[#This Row],[Base Payment After Circumstance 4]])))</f>
        <v/>
      </c>
      <c r="K61" s="3" t="str">
        <f>IF(K$3="Not used","",IFERROR(VLOOKUP($A61,'Circumstance 6'!$B$6:$AB$15,27,FALSE),IFERROR(VLOOKUP($A61,'Circumstance 6'!$B$18:$AB$28,27,FALSE),TableBPA2[[#This Row],[Base Payment After Circumstance 5]])))</f>
        <v/>
      </c>
      <c r="L61" s="3" t="str">
        <f>IF(L$3="Not used","",IFERROR(VLOOKUP($A61,'Circumstance 7'!$B$6:$AB$15,27,FALSE),IFERROR(VLOOKUP($A61,'Circumstance 7'!$B$18:$AB$28,27,FALSE),TableBPA2[[#This Row],[Base Payment After Circumstance 6]])))</f>
        <v/>
      </c>
      <c r="M61" s="3" t="str">
        <f>IF(M$3="Not used","",IFERROR(VLOOKUP($A61,'Circumstance 8'!$B$6:$AB$15,27,FALSE),IFERROR(VLOOKUP($A61,'Circumstance 8'!$B$18:$AB$28,27,FALSE),TableBPA2[[#This Row],[Base Payment After Circumstance 7]])))</f>
        <v/>
      </c>
      <c r="N61" s="3" t="str">
        <f>IF(N$3="Not used","",IFERROR(VLOOKUP($A61,'Circumstance 9'!$B$6:$AB$15,27,FALSE),IFERROR(VLOOKUP($A61,'Circumstance 9'!$B$18:$AB$28,27,FALSE),TableBPA2[[#This Row],[Base Payment After Circumstance 8]])))</f>
        <v/>
      </c>
      <c r="O61" s="3" t="str">
        <f>IF(O$3="Not used","",IFERROR(VLOOKUP($A61,'Circumstance 10'!$B$6:$AB$15,27,FALSE),IFERROR(VLOOKUP($A61,'Circumstance 10'!$B$18:$AB$28,27,FALSE),TableBPA2[[#This Row],[Base Payment After Circumstance 9]])))</f>
        <v/>
      </c>
      <c r="P61" s="24" t="str">
        <f>IF(P$3="Not used","",IFERROR(VLOOKUP($A61,'Circumstance 11'!$B$6:$AB$15,27,FALSE),IFERROR(VLOOKUP($A61,'Circumstance 11'!$B$18:$AB$28,27,FALSE),TableBPA2[[#This Row],[Base Payment After Circumstance 10]])))</f>
        <v/>
      </c>
      <c r="Q61" s="24" t="str">
        <f>IF(Q$3="Not used","",IFERROR(VLOOKUP($A61,'Circumstance 12'!$B$6:$AB$15,27,FALSE),IFERROR(VLOOKUP($A61,'Circumstance 12'!$B$18:$AB$28,27,FALSE),TableBPA2[[#This Row],[Base Payment After Circumstance 11]])))</f>
        <v/>
      </c>
      <c r="R61" s="24" t="str">
        <f>IF(R$3="Not used","",IFERROR(VLOOKUP($A61,'Circumstance 13'!$B$6:$AB$15,27,FALSE),IFERROR(VLOOKUP($A61,'Circumstance 13'!$B$18:$AB$28,27,FALSE),TableBPA2[[#This Row],[Base Payment After Circumstance 12]])))</f>
        <v/>
      </c>
      <c r="S61" s="24" t="str">
        <f>IF(S$3="Not used","",IFERROR(VLOOKUP($A61,'Circumstance 14'!$B$6:$AB$15,27,FALSE),IFERROR(VLOOKUP($A61,'Circumstance 14'!$B$18:$AB$28,27,FALSE),TableBPA2[[#This Row],[Base Payment After Circumstance 13]])))</f>
        <v/>
      </c>
      <c r="T61" s="24" t="str">
        <f>IF(T$3="Not used","",IFERROR(VLOOKUP($A61,'Circumstance 15'!$B$6:$AB$15,27,FALSE),IFERROR(VLOOKUP($A61,'Circumstance 15'!$B$18:$AB$28,27,FALSE),TableBPA2[[#This Row],[Base Payment After Circumstance 14]])))</f>
        <v/>
      </c>
      <c r="U61" s="24" t="str">
        <f>IF(U$3="Not used","",IFERROR(VLOOKUP($A61,'Circumstance 16'!$B$6:$AB$15,27,FALSE),IFERROR(VLOOKUP($A61,'Circumstance 16'!$B$18:$AB$28,27,FALSE),TableBPA2[[#This Row],[Base Payment After Circumstance 15]])))</f>
        <v/>
      </c>
      <c r="V61" s="24" t="str">
        <f>IF(V$3="Not used","",IFERROR(VLOOKUP($A61,'Circumstance 17'!$B$6:$AB$15,27,FALSE),IFERROR(VLOOKUP($A61,'Circumstance 17'!$B$18:$AB$28,27,FALSE),TableBPA2[[#This Row],[Base Payment After Circumstance 16]])))</f>
        <v/>
      </c>
      <c r="W61" s="24" t="str">
        <f>IF(W$3="Not used","",IFERROR(VLOOKUP($A61,'Circumstance 18'!$B$6:$AB$15,27,FALSE),IFERROR(VLOOKUP($A61,'Circumstance 18'!$B$18:$AB$28,27,FALSE),TableBPA2[[#This Row],[Base Payment After Circumstance 17]])))</f>
        <v/>
      </c>
      <c r="X61" s="24" t="str">
        <f>IF(X$3="Not used","",IFERROR(VLOOKUP($A61,'Circumstance 19'!$B$6:$AB$15,27,FALSE),IFERROR(VLOOKUP($A61,'Circumstance 19'!$B$18:$AB$28,27,FALSE),TableBPA2[[#This Row],[Base Payment After Circumstance 18]])))</f>
        <v/>
      </c>
      <c r="Y61" s="24" t="str">
        <f>IF(Y$3="Not used","",IFERROR(VLOOKUP($A61,'Circumstance 20'!$B$6:$AB$15,27,FALSE),IFERROR(VLOOKUP($A61,'Circumstance 20'!$B$18:$AB$28,27,FALSE),TableBPA2[[#This Row],[Base Payment After Circumstance 19]])))</f>
        <v/>
      </c>
    </row>
    <row r="62" spans="1:25" x14ac:dyDescent="0.25">
      <c r="A62" s="11" t="str">
        <f>IF('LEA Information'!A71="","",'LEA Information'!A71)</f>
        <v/>
      </c>
      <c r="B62" s="11" t="str">
        <f>IF('LEA Information'!B71="","",'LEA Information'!B71)</f>
        <v/>
      </c>
      <c r="C62" s="68" t="str">
        <f>IF('LEA Information'!C71="","",'LEA Information'!C71)</f>
        <v/>
      </c>
      <c r="D62" s="8" t="str">
        <f>IF('LEA Information'!D71="","",'LEA Information'!D71)</f>
        <v/>
      </c>
      <c r="E62" s="32" t="str">
        <f t="shared" si="0"/>
        <v/>
      </c>
      <c r="F62" s="3" t="str">
        <f>IF(F$3="Not used","",IFERROR(VLOOKUP($A62,'Circumstance 1'!$B$6:$AB$15,27,FALSE),IFERROR(VLOOKUP(A62,'Circumstance 1'!$B$18:$AB$28,27,FALSE),TableBPA2[[#This Row],[Starting Base Payment]])))</f>
        <v/>
      </c>
      <c r="G62" s="3" t="str">
        <f>IF(G$3="Not used","",IFERROR(VLOOKUP($A62,'Circumstance 2'!$B$6:$AB$15,27,FALSE),IFERROR(VLOOKUP($A62,'Circumstance 2'!$B$18:$AB$28,27,FALSE),TableBPA2[[#This Row],[Base Payment After Circumstance 1]])))</f>
        <v/>
      </c>
      <c r="H62" s="3" t="str">
        <f>IF(H$3="Not used","",IFERROR(VLOOKUP($A62,'Circumstance 3'!$B$6:$AB$15,27,FALSE),IFERROR(VLOOKUP($A62,'Circumstance 3'!$B$18:$AB$28,27,FALSE),TableBPA2[[#This Row],[Base Payment After Circumstance 2]])))</f>
        <v/>
      </c>
      <c r="I62" s="3" t="str">
        <f>IF(I$3="Not used","",IFERROR(VLOOKUP($A62,'Circumstance 4'!$B$6:$AB$15,27,FALSE),IFERROR(VLOOKUP($A62,'Circumstance 4'!$B$18:$AB$28,27,FALSE),TableBPA2[[#This Row],[Base Payment After Circumstance 3]])))</f>
        <v/>
      </c>
      <c r="J62" s="3" t="str">
        <f>IF(J$3="Not used","",IFERROR(VLOOKUP($A62,'Circumstance 5'!$B$6:$AB$15,27,FALSE),IFERROR(VLOOKUP($A62,'Circumstance 5'!$B$18:$AB$28,27,FALSE),TableBPA2[[#This Row],[Base Payment After Circumstance 4]])))</f>
        <v/>
      </c>
      <c r="K62" s="3" t="str">
        <f>IF(K$3="Not used","",IFERROR(VLOOKUP($A62,'Circumstance 6'!$B$6:$AB$15,27,FALSE),IFERROR(VLOOKUP($A62,'Circumstance 6'!$B$18:$AB$28,27,FALSE),TableBPA2[[#This Row],[Base Payment After Circumstance 5]])))</f>
        <v/>
      </c>
      <c r="L62" s="3" t="str">
        <f>IF(L$3="Not used","",IFERROR(VLOOKUP($A62,'Circumstance 7'!$B$6:$AB$15,27,FALSE),IFERROR(VLOOKUP($A62,'Circumstance 7'!$B$18:$AB$28,27,FALSE),TableBPA2[[#This Row],[Base Payment After Circumstance 6]])))</f>
        <v/>
      </c>
      <c r="M62" s="3" t="str">
        <f>IF(M$3="Not used","",IFERROR(VLOOKUP($A62,'Circumstance 8'!$B$6:$AB$15,27,FALSE),IFERROR(VLOOKUP($A62,'Circumstance 8'!$B$18:$AB$28,27,FALSE),TableBPA2[[#This Row],[Base Payment After Circumstance 7]])))</f>
        <v/>
      </c>
      <c r="N62" s="3" t="str">
        <f>IF(N$3="Not used","",IFERROR(VLOOKUP($A62,'Circumstance 9'!$B$6:$AB$15,27,FALSE),IFERROR(VLOOKUP($A62,'Circumstance 9'!$B$18:$AB$28,27,FALSE),TableBPA2[[#This Row],[Base Payment After Circumstance 8]])))</f>
        <v/>
      </c>
      <c r="O62" s="3" t="str">
        <f>IF(O$3="Not used","",IFERROR(VLOOKUP($A62,'Circumstance 10'!$B$6:$AB$15,27,FALSE),IFERROR(VLOOKUP($A62,'Circumstance 10'!$B$18:$AB$28,27,FALSE),TableBPA2[[#This Row],[Base Payment After Circumstance 9]])))</f>
        <v/>
      </c>
      <c r="P62" s="24" t="str">
        <f>IF(P$3="Not used","",IFERROR(VLOOKUP($A62,'Circumstance 11'!$B$6:$AB$15,27,FALSE),IFERROR(VLOOKUP($A62,'Circumstance 11'!$B$18:$AB$28,27,FALSE),TableBPA2[[#This Row],[Base Payment After Circumstance 10]])))</f>
        <v/>
      </c>
      <c r="Q62" s="24" t="str">
        <f>IF(Q$3="Not used","",IFERROR(VLOOKUP($A62,'Circumstance 12'!$B$6:$AB$15,27,FALSE),IFERROR(VLOOKUP($A62,'Circumstance 12'!$B$18:$AB$28,27,FALSE),TableBPA2[[#This Row],[Base Payment After Circumstance 11]])))</f>
        <v/>
      </c>
      <c r="R62" s="24" t="str">
        <f>IF(R$3="Not used","",IFERROR(VLOOKUP($A62,'Circumstance 13'!$B$6:$AB$15,27,FALSE),IFERROR(VLOOKUP($A62,'Circumstance 13'!$B$18:$AB$28,27,FALSE),TableBPA2[[#This Row],[Base Payment After Circumstance 12]])))</f>
        <v/>
      </c>
      <c r="S62" s="24" t="str">
        <f>IF(S$3="Not used","",IFERROR(VLOOKUP($A62,'Circumstance 14'!$B$6:$AB$15,27,FALSE),IFERROR(VLOOKUP($A62,'Circumstance 14'!$B$18:$AB$28,27,FALSE),TableBPA2[[#This Row],[Base Payment After Circumstance 13]])))</f>
        <v/>
      </c>
      <c r="T62" s="24" t="str">
        <f>IF(T$3="Not used","",IFERROR(VLOOKUP($A62,'Circumstance 15'!$B$6:$AB$15,27,FALSE),IFERROR(VLOOKUP($A62,'Circumstance 15'!$B$18:$AB$28,27,FALSE),TableBPA2[[#This Row],[Base Payment After Circumstance 14]])))</f>
        <v/>
      </c>
      <c r="U62" s="24" t="str">
        <f>IF(U$3="Not used","",IFERROR(VLOOKUP($A62,'Circumstance 16'!$B$6:$AB$15,27,FALSE),IFERROR(VLOOKUP($A62,'Circumstance 16'!$B$18:$AB$28,27,FALSE),TableBPA2[[#This Row],[Base Payment After Circumstance 15]])))</f>
        <v/>
      </c>
      <c r="V62" s="24" t="str">
        <f>IF(V$3="Not used","",IFERROR(VLOOKUP($A62,'Circumstance 17'!$B$6:$AB$15,27,FALSE),IFERROR(VLOOKUP($A62,'Circumstance 17'!$B$18:$AB$28,27,FALSE),TableBPA2[[#This Row],[Base Payment After Circumstance 16]])))</f>
        <v/>
      </c>
      <c r="W62" s="24" t="str">
        <f>IF(W$3="Not used","",IFERROR(VLOOKUP($A62,'Circumstance 18'!$B$6:$AB$15,27,FALSE),IFERROR(VLOOKUP($A62,'Circumstance 18'!$B$18:$AB$28,27,FALSE),TableBPA2[[#This Row],[Base Payment After Circumstance 17]])))</f>
        <v/>
      </c>
      <c r="X62" s="24" t="str">
        <f>IF(X$3="Not used","",IFERROR(VLOOKUP($A62,'Circumstance 19'!$B$6:$AB$15,27,FALSE),IFERROR(VLOOKUP($A62,'Circumstance 19'!$B$18:$AB$28,27,FALSE),TableBPA2[[#This Row],[Base Payment After Circumstance 18]])))</f>
        <v/>
      </c>
      <c r="Y62" s="24" t="str">
        <f>IF(Y$3="Not used","",IFERROR(VLOOKUP($A62,'Circumstance 20'!$B$6:$AB$15,27,FALSE),IFERROR(VLOOKUP($A62,'Circumstance 20'!$B$18:$AB$28,27,FALSE),TableBPA2[[#This Row],[Base Payment After Circumstance 19]])))</f>
        <v/>
      </c>
    </row>
    <row r="63" spans="1:25" x14ac:dyDescent="0.25">
      <c r="A63" s="11" t="str">
        <f>IF('LEA Information'!A72="","",'LEA Information'!A72)</f>
        <v/>
      </c>
      <c r="B63" s="11" t="str">
        <f>IF('LEA Information'!B72="","",'LEA Information'!B72)</f>
        <v/>
      </c>
      <c r="C63" s="68" t="str">
        <f>IF('LEA Information'!C72="","",'LEA Information'!C72)</f>
        <v/>
      </c>
      <c r="D63" s="8" t="str">
        <f>IF('LEA Information'!D72="","",'LEA Information'!D72)</f>
        <v/>
      </c>
      <c r="E63" s="32" t="str">
        <f t="shared" si="0"/>
        <v/>
      </c>
      <c r="F63" s="3" t="str">
        <f>IF(F$3="Not used","",IFERROR(VLOOKUP($A63,'Circumstance 1'!$B$6:$AB$15,27,FALSE),IFERROR(VLOOKUP(A63,'Circumstance 1'!$B$18:$AB$28,27,FALSE),TableBPA2[[#This Row],[Starting Base Payment]])))</f>
        <v/>
      </c>
      <c r="G63" s="3" t="str">
        <f>IF(G$3="Not used","",IFERROR(VLOOKUP($A63,'Circumstance 2'!$B$6:$AB$15,27,FALSE),IFERROR(VLOOKUP($A63,'Circumstance 2'!$B$18:$AB$28,27,FALSE),TableBPA2[[#This Row],[Base Payment After Circumstance 1]])))</f>
        <v/>
      </c>
      <c r="H63" s="3" t="str">
        <f>IF(H$3="Not used","",IFERROR(VLOOKUP($A63,'Circumstance 3'!$B$6:$AB$15,27,FALSE),IFERROR(VLOOKUP($A63,'Circumstance 3'!$B$18:$AB$28,27,FALSE),TableBPA2[[#This Row],[Base Payment After Circumstance 2]])))</f>
        <v/>
      </c>
      <c r="I63" s="3" t="str">
        <f>IF(I$3="Not used","",IFERROR(VLOOKUP($A63,'Circumstance 4'!$B$6:$AB$15,27,FALSE),IFERROR(VLOOKUP($A63,'Circumstance 4'!$B$18:$AB$28,27,FALSE),TableBPA2[[#This Row],[Base Payment After Circumstance 3]])))</f>
        <v/>
      </c>
      <c r="J63" s="3" t="str">
        <f>IF(J$3="Not used","",IFERROR(VLOOKUP($A63,'Circumstance 5'!$B$6:$AB$15,27,FALSE),IFERROR(VLOOKUP($A63,'Circumstance 5'!$B$18:$AB$28,27,FALSE),TableBPA2[[#This Row],[Base Payment After Circumstance 4]])))</f>
        <v/>
      </c>
      <c r="K63" s="3" t="str">
        <f>IF(K$3="Not used","",IFERROR(VLOOKUP($A63,'Circumstance 6'!$B$6:$AB$15,27,FALSE),IFERROR(VLOOKUP($A63,'Circumstance 6'!$B$18:$AB$28,27,FALSE),TableBPA2[[#This Row],[Base Payment After Circumstance 5]])))</f>
        <v/>
      </c>
      <c r="L63" s="3" t="str">
        <f>IF(L$3="Not used","",IFERROR(VLOOKUP($A63,'Circumstance 7'!$B$6:$AB$15,27,FALSE),IFERROR(VLOOKUP($A63,'Circumstance 7'!$B$18:$AB$28,27,FALSE),TableBPA2[[#This Row],[Base Payment After Circumstance 6]])))</f>
        <v/>
      </c>
      <c r="M63" s="3" t="str">
        <f>IF(M$3="Not used","",IFERROR(VLOOKUP($A63,'Circumstance 8'!$B$6:$AB$15,27,FALSE),IFERROR(VLOOKUP($A63,'Circumstance 8'!$B$18:$AB$28,27,FALSE),TableBPA2[[#This Row],[Base Payment After Circumstance 7]])))</f>
        <v/>
      </c>
      <c r="N63" s="3" t="str">
        <f>IF(N$3="Not used","",IFERROR(VLOOKUP($A63,'Circumstance 9'!$B$6:$AB$15,27,FALSE),IFERROR(VLOOKUP($A63,'Circumstance 9'!$B$18:$AB$28,27,FALSE),TableBPA2[[#This Row],[Base Payment After Circumstance 8]])))</f>
        <v/>
      </c>
      <c r="O63" s="3" t="str">
        <f>IF(O$3="Not used","",IFERROR(VLOOKUP($A63,'Circumstance 10'!$B$6:$AB$15,27,FALSE),IFERROR(VLOOKUP($A63,'Circumstance 10'!$B$18:$AB$28,27,FALSE),TableBPA2[[#This Row],[Base Payment After Circumstance 9]])))</f>
        <v/>
      </c>
      <c r="P63" s="24" t="str">
        <f>IF(P$3="Not used","",IFERROR(VLOOKUP($A63,'Circumstance 11'!$B$6:$AB$15,27,FALSE),IFERROR(VLOOKUP($A63,'Circumstance 11'!$B$18:$AB$28,27,FALSE),TableBPA2[[#This Row],[Base Payment After Circumstance 10]])))</f>
        <v/>
      </c>
      <c r="Q63" s="24" t="str">
        <f>IF(Q$3="Not used","",IFERROR(VLOOKUP($A63,'Circumstance 12'!$B$6:$AB$15,27,FALSE),IFERROR(VLOOKUP($A63,'Circumstance 12'!$B$18:$AB$28,27,FALSE),TableBPA2[[#This Row],[Base Payment After Circumstance 11]])))</f>
        <v/>
      </c>
      <c r="R63" s="24" t="str">
        <f>IF(R$3="Not used","",IFERROR(VLOOKUP($A63,'Circumstance 13'!$B$6:$AB$15,27,FALSE),IFERROR(VLOOKUP($A63,'Circumstance 13'!$B$18:$AB$28,27,FALSE),TableBPA2[[#This Row],[Base Payment After Circumstance 12]])))</f>
        <v/>
      </c>
      <c r="S63" s="24" t="str">
        <f>IF(S$3="Not used","",IFERROR(VLOOKUP($A63,'Circumstance 14'!$B$6:$AB$15,27,FALSE),IFERROR(VLOOKUP($A63,'Circumstance 14'!$B$18:$AB$28,27,FALSE),TableBPA2[[#This Row],[Base Payment After Circumstance 13]])))</f>
        <v/>
      </c>
      <c r="T63" s="24" t="str">
        <f>IF(T$3="Not used","",IFERROR(VLOOKUP($A63,'Circumstance 15'!$B$6:$AB$15,27,FALSE),IFERROR(VLOOKUP($A63,'Circumstance 15'!$B$18:$AB$28,27,FALSE),TableBPA2[[#This Row],[Base Payment After Circumstance 14]])))</f>
        <v/>
      </c>
      <c r="U63" s="24" t="str">
        <f>IF(U$3="Not used","",IFERROR(VLOOKUP($A63,'Circumstance 16'!$B$6:$AB$15,27,FALSE),IFERROR(VLOOKUP($A63,'Circumstance 16'!$B$18:$AB$28,27,FALSE),TableBPA2[[#This Row],[Base Payment After Circumstance 15]])))</f>
        <v/>
      </c>
      <c r="V63" s="24" t="str">
        <f>IF(V$3="Not used","",IFERROR(VLOOKUP($A63,'Circumstance 17'!$B$6:$AB$15,27,FALSE),IFERROR(VLOOKUP($A63,'Circumstance 17'!$B$18:$AB$28,27,FALSE),TableBPA2[[#This Row],[Base Payment After Circumstance 16]])))</f>
        <v/>
      </c>
      <c r="W63" s="24" t="str">
        <f>IF(W$3="Not used","",IFERROR(VLOOKUP($A63,'Circumstance 18'!$B$6:$AB$15,27,FALSE),IFERROR(VLOOKUP($A63,'Circumstance 18'!$B$18:$AB$28,27,FALSE),TableBPA2[[#This Row],[Base Payment After Circumstance 17]])))</f>
        <v/>
      </c>
      <c r="X63" s="24" t="str">
        <f>IF(X$3="Not used","",IFERROR(VLOOKUP($A63,'Circumstance 19'!$B$6:$AB$15,27,FALSE),IFERROR(VLOOKUP($A63,'Circumstance 19'!$B$18:$AB$28,27,FALSE),TableBPA2[[#This Row],[Base Payment After Circumstance 18]])))</f>
        <v/>
      </c>
      <c r="Y63" s="24" t="str">
        <f>IF(Y$3="Not used","",IFERROR(VLOOKUP($A63,'Circumstance 20'!$B$6:$AB$15,27,FALSE),IFERROR(VLOOKUP($A63,'Circumstance 20'!$B$18:$AB$28,27,FALSE),TableBPA2[[#This Row],[Base Payment After Circumstance 19]])))</f>
        <v/>
      </c>
    </row>
    <row r="64" spans="1:25" x14ac:dyDescent="0.25">
      <c r="A64" s="11" t="str">
        <f>IF('LEA Information'!A73="","",'LEA Information'!A73)</f>
        <v/>
      </c>
      <c r="B64" s="11" t="str">
        <f>IF('LEA Information'!B73="","",'LEA Information'!B73)</f>
        <v/>
      </c>
      <c r="C64" s="68" t="str">
        <f>IF('LEA Information'!C73="","",'LEA Information'!C73)</f>
        <v/>
      </c>
      <c r="D64" s="8" t="str">
        <f>IF('LEA Information'!D73="","",'LEA Information'!D73)</f>
        <v/>
      </c>
      <c r="E64" s="32" t="str">
        <f t="shared" si="0"/>
        <v/>
      </c>
      <c r="F64" s="3" t="str">
        <f>IF(F$3="Not used","",IFERROR(VLOOKUP($A64,'Circumstance 1'!$B$6:$AB$15,27,FALSE),IFERROR(VLOOKUP(A64,'Circumstance 1'!$B$18:$AB$28,27,FALSE),TableBPA2[[#This Row],[Starting Base Payment]])))</f>
        <v/>
      </c>
      <c r="G64" s="3" t="str">
        <f>IF(G$3="Not used","",IFERROR(VLOOKUP($A64,'Circumstance 2'!$B$6:$AB$15,27,FALSE),IFERROR(VLOOKUP($A64,'Circumstance 2'!$B$18:$AB$28,27,FALSE),TableBPA2[[#This Row],[Base Payment After Circumstance 1]])))</f>
        <v/>
      </c>
      <c r="H64" s="3" t="str">
        <f>IF(H$3="Not used","",IFERROR(VLOOKUP($A64,'Circumstance 3'!$B$6:$AB$15,27,FALSE),IFERROR(VLOOKUP($A64,'Circumstance 3'!$B$18:$AB$28,27,FALSE),TableBPA2[[#This Row],[Base Payment After Circumstance 2]])))</f>
        <v/>
      </c>
      <c r="I64" s="3" t="str">
        <f>IF(I$3="Not used","",IFERROR(VLOOKUP($A64,'Circumstance 4'!$B$6:$AB$15,27,FALSE),IFERROR(VLOOKUP($A64,'Circumstance 4'!$B$18:$AB$28,27,FALSE),TableBPA2[[#This Row],[Base Payment After Circumstance 3]])))</f>
        <v/>
      </c>
      <c r="J64" s="3" t="str">
        <f>IF(J$3="Not used","",IFERROR(VLOOKUP($A64,'Circumstance 5'!$B$6:$AB$15,27,FALSE),IFERROR(VLOOKUP($A64,'Circumstance 5'!$B$18:$AB$28,27,FALSE),TableBPA2[[#This Row],[Base Payment After Circumstance 4]])))</f>
        <v/>
      </c>
      <c r="K64" s="3" t="str">
        <f>IF(K$3="Not used","",IFERROR(VLOOKUP($A64,'Circumstance 6'!$B$6:$AB$15,27,FALSE),IFERROR(VLOOKUP($A64,'Circumstance 6'!$B$18:$AB$28,27,FALSE),TableBPA2[[#This Row],[Base Payment After Circumstance 5]])))</f>
        <v/>
      </c>
      <c r="L64" s="3" t="str">
        <f>IF(L$3="Not used","",IFERROR(VLOOKUP($A64,'Circumstance 7'!$B$6:$AB$15,27,FALSE),IFERROR(VLOOKUP($A64,'Circumstance 7'!$B$18:$AB$28,27,FALSE),TableBPA2[[#This Row],[Base Payment After Circumstance 6]])))</f>
        <v/>
      </c>
      <c r="M64" s="3" t="str">
        <f>IF(M$3="Not used","",IFERROR(VLOOKUP($A64,'Circumstance 8'!$B$6:$AB$15,27,FALSE),IFERROR(VLOOKUP($A64,'Circumstance 8'!$B$18:$AB$28,27,FALSE),TableBPA2[[#This Row],[Base Payment After Circumstance 7]])))</f>
        <v/>
      </c>
      <c r="N64" s="3" t="str">
        <f>IF(N$3="Not used","",IFERROR(VLOOKUP($A64,'Circumstance 9'!$B$6:$AB$15,27,FALSE),IFERROR(VLOOKUP($A64,'Circumstance 9'!$B$18:$AB$28,27,FALSE),TableBPA2[[#This Row],[Base Payment After Circumstance 8]])))</f>
        <v/>
      </c>
      <c r="O64" s="3" t="str">
        <f>IF(O$3="Not used","",IFERROR(VLOOKUP($A64,'Circumstance 10'!$B$6:$AB$15,27,FALSE),IFERROR(VLOOKUP($A64,'Circumstance 10'!$B$18:$AB$28,27,FALSE),TableBPA2[[#This Row],[Base Payment After Circumstance 9]])))</f>
        <v/>
      </c>
      <c r="P64" s="24" t="str">
        <f>IF(P$3="Not used","",IFERROR(VLOOKUP($A64,'Circumstance 11'!$B$6:$AB$15,27,FALSE),IFERROR(VLOOKUP($A64,'Circumstance 11'!$B$18:$AB$28,27,FALSE),TableBPA2[[#This Row],[Base Payment After Circumstance 10]])))</f>
        <v/>
      </c>
      <c r="Q64" s="24" t="str">
        <f>IF(Q$3="Not used","",IFERROR(VLOOKUP($A64,'Circumstance 12'!$B$6:$AB$15,27,FALSE),IFERROR(VLOOKUP($A64,'Circumstance 12'!$B$18:$AB$28,27,FALSE),TableBPA2[[#This Row],[Base Payment After Circumstance 11]])))</f>
        <v/>
      </c>
      <c r="R64" s="24" t="str">
        <f>IF(R$3="Not used","",IFERROR(VLOOKUP($A64,'Circumstance 13'!$B$6:$AB$15,27,FALSE),IFERROR(VLOOKUP($A64,'Circumstance 13'!$B$18:$AB$28,27,FALSE),TableBPA2[[#This Row],[Base Payment After Circumstance 12]])))</f>
        <v/>
      </c>
      <c r="S64" s="24" t="str">
        <f>IF(S$3="Not used","",IFERROR(VLOOKUP($A64,'Circumstance 14'!$B$6:$AB$15,27,FALSE),IFERROR(VLOOKUP($A64,'Circumstance 14'!$B$18:$AB$28,27,FALSE),TableBPA2[[#This Row],[Base Payment After Circumstance 13]])))</f>
        <v/>
      </c>
      <c r="T64" s="24" t="str">
        <f>IF(T$3="Not used","",IFERROR(VLOOKUP($A64,'Circumstance 15'!$B$6:$AB$15,27,FALSE),IFERROR(VLOOKUP($A64,'Circumstance 15'!$B$18:$AB$28,27,FALSE),TableBPA2[[#This Row],[Base Payment After Circumstance 14]])))</f>
        <v/>
      </c>
      <c r="U64" s="24" t="str">
        <f>IF(U$3="Not used","",IFERROR(VLOOKUP($A64,'Circumstance 16'!$B$6:$AB$15,27,FALSE),IFERROR(VLOOKUP($A64,'Circumstance 16'!$B$18:$AB$28,27,FALSE),TableBPA2[[#This Row],[Base Payment After Circumstance 15]])))</f>
        <v/>
      </c>
      <c r="V64" s="24" t="str">
        <f>IF(V$3="Not used","",IFERROR(VLOOKUP($A64,'Circumstance 17'!$B$6:$AB$15,27,FALSE),IFERROR(VLOOKUP($A64,'Circumstance 17'!$B$18:$AB$28,27,FALSE),TableBPA2[[#This Row],[Base Payment After Circumstance 16]])))</f>
        <v/>
      </c>
      <c r="W64" s="24" t="str">
        <f>IF(W$3="Not used","",IFERROR(VLOOKUP($A64,'Circumstance 18'!$B$6:$AB$15,27,FALSE),IFERROR(VLOOKUP($A64,'Circumstance 18'!$B$18:$AB$28,27,FALSE),TableBPA2[[#This Row],[Base Payment After Circumstance 17]])))</f>
        <v/>
      </c>
      <c r="X64" s="24" t="str">
        <f>IF(X$3="Not used","",IFERROR(VLOOKUP($A64,'Circumstance 19'!$B$6:$AB$15,27,FALSE),IFERROR(VLOOKUP($A64,'Circumstance 19'!$B$18:$AB$28,27,FALSE),TableBPA2[[#This Row],[Base Payment After Circumstance 18]])))</f>
        <v/>
      </c>
      <c r="Y64" s="24" t="str">
        <f>IF(Y$3="Not used","",IFERROR(VLOOKUP($A64,'Circumstance 20'!$B$6:$AB$15,27,FALSE),IFERROR(VLOOKUP($A64,'Circumstance 20'!$B$18:$AB$28,27,FALSE),TableBPA2[[#This Row],[Base Payment After Circumstance 19]])))</f>
        <v/>
      </c>
    </row>
    <row r="65" spans="1:25" x14ac:dyDescent="0.25">
      <c r="A65" s="11" t="str">
        <f>IF('LEA Information'!A74="","",'LEA Information'!A74)</f>
        <v/>
      </c>
      <c r="B65" s="11" t="str">
        <f>IF('LEA Information'!B74="","",'LEA Information'!B74)</f>
        <v/>
      </c>
      <c r="C65" s="68" t="str">
        <f>IF('LEA Information'!C74="","",'LEA Information'!C74)</f>
        <v/>
      </c>
      <c r="D65" s="8" t="str">
        <f>IF('LEA Information'!D74="","",'LEA Information'!D74)</f>
        <v/>
      </c>
      <c r="E65" s="32" t="str">
        <f t="shared" si="0"/>
        <v/>
      </c>
      <c r="F65" s="3" t="str">
        <f>IF(F$3="Not used","",IFERROR(VLOOKUP($A65,'Circumstance 1'!$B$6:$AB$15,27,FALSE),IFERROR(VLOOKUP(A65,'Circumstance 1'!$B$18:$AB$28,27,FALSE),TableBPA2[[#This Row],[Starting Base Payment]])))</f>
        <v/>
      </c>
      <c r="G65" s="3" t="str">
        <f>IF(G$3="Not used","",IFERROR(VLOOKUP($A65,'Circumstance 2'!$B$6:$AB$15,27,FALSE),IFERROR(VLOOKUP($A65,'Circumstance 2'!$B$18:$AB$28,27,FALSE),TableBPA2[[#This Row],[Base Payment After Circumstance 1]])))</f>
        <v/>
      </c>
      <c r="H65" s="3" t="str">
        <f>IF(H$3="Not used","",IFERROR(VLOOKUP($A65,'Circumstance 3'!$B$6:$AB$15,27,FALSE),IFERROR(VLOOKUP($A65,'Circumstance 3'!$B$18:$AB$28,27,FALSE),TableBPA2[[#This Row],[Base Payment After Circumstance 2]])))</f>
        <v/>
      </c>
      <c r="I65" s="3" t="str">
        <f>IF(I$3="Not used","",IFERROR(VLOOKUP($A65,'Circumstance 4'!$B$6:$AB$15,27,FALSE),IFERROR(VLOOKUP($A65,'Circumstance 4'!$B$18:$AB$28,27,FALSE),TableBPA2[[#This Row],[Base Payment After Circumstance 3]])))</f>
        <v/>
      </c>
      <c r="J65" s="3" t="str">
        <f>IF(J$3="Not used","",IFERROR(VLOOKUP($A65,'Circumstance 5'!$B$6:$AB$15,27,FALSE),IFERROR(VLOOKUP($A65,'Circumstance 5'!$B$18:$AB$28,27,FALSE),TableBPA2[[#This Row],[Base Payment After Circumstance 4]])))</f>
        <v/>
      </c>
      <c r="K65" s="3" t="str">
        <f>IF(K$3="Not used","",IFERROR(VLOOKUP($A65,'Circumstance 6'!$B$6:$AB$15,27,FALSE),IFERROR(VLOOKUP($A65,'Circumstance 6'!$B$18:$AB$28,27,FALSE),TableBPA2[[#This Row],[Base Payment After Circumstance 5]])))</f>
        <v/>
      </c>
      <c r="L65" s="3" t="str">
        <f>IF(L$3="Not used","",IFERROR(VLOOKUP($A65,'Circumstance 7'!$B$6:$AB$15,27,FALSE),IFERROR(VLOOKUP($A65,'Circumstance 7'!$B$18:$AB$28,27,FALSE),TableBPA2[[#This Row],[Base Payment After Circumstance 6]])))</f>
        <v/>
      </c>
      <c r="M65" s="3" t="str">
        <f>IF(M$3="Not used","",IFERROR(VLOOKUP($A65,'Circumstance 8'!$B$6:$AB$15,27,FALSE),IFERROR(VLOOKUP($A65,'Circumstance 8'!$B$18:$AB$28,27,FALSE),TableBPA2[[#This Row],[Base Payment After Circumstance 7]])))</f>
        <v/>
      </c>
      <c r="N65" s="3" t="str">
        <f>IF(N$3="Not used","",IFERROR(VLOOKUP($A65,'Circumstance 9'!$B$6:$AB$15,27,FALSE),IFERROR(VLOOKUP($A65,'Circumstance 9'!$B$18:$AB$28,27,FALSE),TableBPA2[[#This Row],[Base Payment After Circumstance 8]])))</f>
        <v/>
      </c>
      <c r="O65" s="3" t="str">
        <f>IF(O$3="Not used","",IFERROR(VLOOKUP($A65,'Circumstance 10'!$B$6:$AB$15,27,FALSE),IFERROR(VLOOKUP($A65,'Circumstance 10'!$B$18:$AB$28,27,FALSE),TableBPA2[[#This Row],[Base Payment After Circumstance 9]])))</f>
        <v/>
      </c>
      <c r="P65" s="24" t="str">
        <f>IF(P$3="Not used","",IFERROR(VLOOKUP($A65,'Circumstance 11'!$B$6:$AB$15,27,FALSE),IFERROR(VLOOKUP($A65,'Circumstance 11'!$B$18:$AB$28,27,FALSE),TableBPA2[[#This Row],[Base Payment After Circumstance 10]])))</f>
        <v/>
      </c>
      <c r="Q65" s="24" t="str">
        <f>IF(Q$3="Not used","",IFERROR(VLOOKUP($A65,'Circumstance 12'!$B$6:$AB$15,27,FALSE),IFERROR(VLOOKUP($A65,'Circumstance 12'!$B$18:$AB$28,27,FALSE),TableBPA2[[#This Row],[Base Payment After Circumstance 11]])))</f>
        <v/>
      </c>
      <c r="R65" s="24" t="str">
        <f>IF(R$3="Not used","",IFERROR(VLOOKUP($A65,'Circumstance 13'!$B$6:$AB$15,27,FALSE),IFERROR(VLOOKUP($A65,'Circumstance 13'!$B$18:$AB$28,27,FALSE),TableBPA2[[#This Row],[Base Payment After Circumstance 12]])))</f>
        <v/>
      </c>
      <c r="S65" s="24" t="str">
        <f>IF(S$3="Not used","",IFERROR(VLOOKUP($A65,'Circumstance 14'!$B$6:$AB$15,27,FALSE),IFERROR(VLOOKUP($A65,'Circumstance 14'!$B$18:$AB$28,27,FALSE),TableBPA2[[#This Row],[Base Payment After Circumstance 13]])))</f>
        <v/>
      </c>
      <c r="T65" s="24" t="str">
        <f>IF(T$3="Not used","",IFERROR(VLOOKUP($A65,'Circumstance 15'!$B$6:$AB$15,27,FALSE),IFERROR(VLOOKUP($A65,'Circumstance 15'!$B$18:$AB$28,27,FALSE),TableBPA2[[#This Row],[Base Payment After Circumstance 14]])))</f>
        <v/>
      </c>
      <c r="U65" s="24" t="str">
        <f>IF(U$3="Not used","",IFERROR(VLOOKUP($A65,'Circumstance 16'!$B$6:$AB$15,27,FALSE),IFERROR(VLOOKUP($A65,'Circumstance 16'!$B$18:$AB$28,27,FALSE),TableBPA2[[#This Row],[Base Payment After Circumstance 15]])))</f>
        <v/>
      </c>
      <c r="V65" s="24" t="str">
        <f>IF(V$3="Not used","",IFERROR(VLOOKUP($A65,'Circumstance 17'!$B$6:$AB$15,27,FALSE),IFERROR(VLOOKUP($A65,'Circumstance 17'!$B$18:$AB$28,27,FALSE),TableBPA2[[#This Row],[Base Payment After Circumstance 16]])))</f>
        <v/>
      </c>
      <c r="W65" s="24" t="str">
        <f>IF(W$3="Not used","",IFERROR(VLOOKUP($A65,'Circumstance 18'!$B$6:$AB$15,27,FALSE),IFERROR(VLOOKUP($A65,'Circumstance 18'!$B$18:$AB$28,27,FALSE),TableBPA2[[#This Row],[Base Payment After Circumstance 17]])))</f>
        <v/>
      </c>
      <c r="X65" s="24" t="str">
        <f>IF(X$3="Not used","",IFERROR(VLOOKUP($A65,'Circumstance 19'!$B$6:$AB$15,27,FALSE),IFERROR(VLOOKUP($A65,'Circumstance 19'!$B$18:$AB$28,27,FALSE),TableBPA2[[#This Row],[Base Payment After Circumstance 18]])))</f>
        <v/>
      </c>
      <c r="Y65" s="24" t="str">
        <f>IF(Y$3="Not used","",IFERROR(VLOOKUP($A65,'Circumstance 20'!$B$6:$AB$15,27,FALSE),IFERROR(VLOOKUP($A65,'Circumstance 20'!$B$18:$AB$28,27,FALSE),TableBPA2[[#This Row],[Base Payment After Circumstance 19]])))</f>
        <v/>
      </c>
    </row>
    <row r="66" spans="1:25" x14ac:dyDescent="0.25">
      <c r="A66" s="11" t="str">
        <f>IF('LEA Information'!A75="","",'LEA Information'!A75)</f>
        <v/>
      </c>
      <c r="B66" s="11" t="str">
        <f>IF('LEA Information'!B75="","",'LEA Information'!B75)</f>
        <v/>
      </c>
      <c r="C66" s="68" t="str">
        <f>IF('LEA Information'!C75="","",'LEA Information'!C75)</f>
        <v/>
      </c>
      <c r="D66" s="8" t="str">
        <f>IF('LEA Information'!D75="","",'LEA Information'!D75)</f>
        <v/>
      </c>
      <c r="E66" s="32" t="str">
        <f t="shared" si="0"/>
        <v/>
      </c>
      <c r="F66" s="3" t="str">
        <f>IF(F$3="Not used","",IFERROR(VLOOKUP($A66,'Circumstance 1'!$B$6:$AB$15,27,FALSE),IFERROR(VLOOKUP(A66,'Circumstance 1'!$B$18:$AB$28,27,FALSE),TableBPA2[[#This Row],[Starting Base Payment]])))</f>
        <v/>
      </c>
      <c r="G66" s="3" t="str">
        <f>IF(G$3="Not used","",IFERROR(VLOOKUP($A66,'Circumstance 2'!$B$6:$AB$15,27,FALSE),IFERROR(VLOOKUP($A66,'Circumstance 2'!$B$18:$AB$28,27,FALSE),TableBPA2[[#This Row],[Base Payment After Circumstance 1]])))</f>
        <v/>
      </c>
      <c r="H66" s="3" t="str">
        <f>IF(H$3="Not used","",IFERROR(VLOOKUP($A66,'Circumstance 3'!$B$6:$AB$15,27,FALSE),IFERROR(VLOOKUP($A66,'Circumstance 3'!$B$18:$AB$28,27,FALSE),TableBPA2[[#This Row],[Base Payment After Circumstance 2]])))</f>
        <v/>
      </c>
      <c r="I66" s="3" t="str">
        <f>IF(I$3="Not used","",IFERROR(VLOOKUP($A66,'Circumstance 4'!$B$6:$AB$15,27,FALSE),IFERROR(VLOOKUP($A66,'Circumstance 4'!$B$18:$AB$28,27,FALSE),TableBPA2[[#This Row],[Base Payment After Circumstance 3]])))</f>
        <v/>
      </c>
      <c r="J66" s="3" t="str">
        <f>IF(J$3="Not used","",IFERROR(VLOOKUP($A66,'Circumstance 5'!$B$6:$AB$15,27,FALSE),IFERROR(VLOOKUP($A66,'Circumstance 5'!$B$18:$AB$28,27,FALSE),TableBPA2[[#This Row],[Base Payment After Circumstance 4]])))</f>
        <v/>
      </c>
      <c r="K66" s="3" t="str">
        <f>IF(K$3="Not used","",IFERROR(VLOOKUP($A66,'Circumstance 6'!$B$6:$AB$15,27,FALSE),IFERROR(VLOOKUP($A66,'Circumstance 6'!$B$18:$AB$28,27,FALSE),TableBPA2[[#This Row],[Base Payment After Circumstance 5]])))</f>
        <v/>
      </c>
      <c r="L66" s="3" t="str">
        <f>IF(L$3="Not used","",IFERROR(VLOOKUP($A66,'Circumstance 7'!$B$6:$AB$15,27,FALSE),IFERROR(VLOOKUP($A66,'Circumstance 7'!$B$18:$AB$28,27,FALSE),TableBPA2[[#This Row],[Base Payment After Circumstance 6]])))</f>
        <v/>
      </c>
      <c r="M66" s="3" t="str">
        <f>IF(M$3="Not used","",IFERROR(VLOOKUP($A66,'Circumstance 8'!$B$6:$AB$15,27,FALSE),IFERROR(VLOOKUP($A66,'Circumstance 8'!$B$18:$AB$28,27,FALSE),TableBPA2[[#This Row],[Base Payment After Circumstance 7]])))</f>
        <v/>
      </c>
      <c r="N66" s="3" t="str">
        <f>IF(N$3="Not used","",IFERROR(VLOOKUP($A66,'Circumstance 9'!$B$6:$AB$15,27,FALSE),IFERROR(VLOOKUP($A66,'Circumstance 9'!$B$18:$AB$28,27,FALSE),TableBPA2[[#This Row],[Base Payment After Circumstance 8]])))</f>
        <v/>
      </c>
      <c r="O66" s="3" t="str">
        <f>IF(O$3="Not used","",IFERROR(VLOOKUP($A66,'Circumstance 10'!$B$6:$AB$15,27,FALSE),IFERROR(VLOOKUP($A66,'Circumstance 10'!$B$18:$AB$28,27,FALSE),TableBPA2[[#This Row],[Base Payment After Circumstance 9]])))</f>
        <v/>
      </c>
      <c r="P66" s="24" t="str">
        <f>IF(P$3="Not used","",IFERROR(VLOOKUP($A66,'Circumstance 11'!$B$6:$AB$15,27,FALSE),IFERROR(VLOOKUP($A66,'Circumstance 11'!$B$18:$AB$28,27,FALSE),TableBPA2[[#This Row],[Base Payment After Circumstance 10]])))</f>
        <v/>
      </c>
      <c r="Q66" s="24" t="str">
        <f>IF(Q$3="Not used","",IFERROR(VLOOKUP($A66,'Circumstance 12'!$B$6:$AB$15,27,FALSE),IFERROR(VLOOKUP($A66,'Circumstance 12'!$B$18:$AB$28,27,FALSE),TableBPA2[[#This Row],[Base Payment After Circumstance 11]])))</f>
        <v/>
      </c>
      <c r="R66" s="24" t="str">
        <f>IF(R$3="Not used","",IFERROR(VLOOKUP($A66,'Circumstance 13'!$B$6:$AB$15,27,FALSE),IFERROR(VLOOKUP($A66,'Circumstance 13'!$B$18:$AB$28,27,FALSE),TableBPA2[[#This Row],[Base Payment After Circumstance 12]])))</f>
        <v/>
      </c>
      <c r="S66" s="24" t="str">
        <f>IF(S$3="Not used","",IFERROR(VLOOKUP($A66,'Circumstance 14'!$B$6:$AB$15,27,FALSE),IFERROR(VLOOKUP($A66,'Circumstance 14'!$B$18:$AB$28,27,FALSE),TableBPA2[[#This Row],[Base Payment After Circumstance 13]])))</f>
        <v/>
      </c>
      <c r="T66" s="24" t="str">
        <f>IF(T$3="Not used","",IFERROR(VLOOKUP($A66,'Circumstance 15'!$B$6:$AB$15,27,FALSE),IFERROR(VLOOKUP($A66,'Circumstance 15'!$B$18:$AB$28,27,FALSE),TableBPA2[[#This Row],[Base Payment After Circumstance 14]])))</f>
        <v/>
      </c>
      <c r="U66" s="24" t="str">
        <f>IF(U$3="Not used","",IFERROR(VLOOKUP($A66,'Circumstance 16'!$B$6:$AB$15,27,FALSE),IFERROR(VLOOKUP($A66,'Circumstance 16'!$B$18:$AB$28,27,FALSE),TableBPA2[[#This Row],[Base Payment After Circumstance 15]])))</f>
        <v/>
      </c>
      <c r="V66" s="24" t="str">
        <f>IF(V$3="Not used","",IFERROR(VLOOKUP($A66,'Circumstance 17'!$B$6:$AB$15,27,FALSE),IFERROR(VLOOKUP($A66,'Circumstance 17'!$B$18:$AB$28,27,FALSE),TableBPA2[[#This Row],[Base Payment After Circumstance 16]])))</f>
        <v/>
      </c>
      <c r="W66" s="24" t="str">
        <f>IF(W$3="Not used","",IFERROR(VLOOKUP($A66,'Circumstance 18'!$B$6:$AB$15,27,FALSE),IFERROR(VLOOKUP($A66,'Circumstance 18'!$B$18:$AB$28,27,FALSE),TableBPA2[[#This Row],[Base Payment After Circumstance 17]])))</f>
        <v/>
      </c>
      <c r="X66" s="24" t="str">
        <f>IF(X$3="Not used","",IFERROR(VLOOKUP($A66,'Circumstance 19'!$B$6:$AB$15,27,FALSE),IFERROR(VLOOKUP($A66,'Circumstance 19'!$B$18:$AB$28,27,FALSE),TableBPA2[[#This Row],[Base Payment After Circumstance 18]])))</f>
        <v/>
      </c>
      <c r="Y66" s="24" t="str">
        <f>IF(Y$3="Not used","",IFERROR(VLOOKUP($A66,'Circumstance 20'!$B$6:$AB$15,27,FALSE),IFERROR(VLOOKUP($A66,'Circumstance 20'!$B$18:$AB$28,27,FALSE),TableBPA2[[#This Row],[Base Payment After Circumstance 19]])))</f>
        <v/>
      </c>
    </row>
    <row r="67" spans="1:25" x14ac:dyDescent="0.25">
      <c r="A67" s="11" t="str">
        <f>IF('LEA Information'!A76="","",'LEA Information'!A76)</f>
        <v/>
      </c>
      <c r="B67" s="11" t="str">
        <f>IF('LEA Information'!B76="","",'LEA Information'!B76)</f>
        <v/>
      </c>
      <c r="C67" s="68" t="str">
        <f>IF('LEA Information'!C76="","",'LEA Information'!C76)</f>
        <v/>
      </c>
      <c r="D67" s="8" t="str">
        <f>IF('LEA Information'!D76="","",'LEA Information'!D76)</f>
        <v/>
      </c>
      <c r="E67" s="32" t="str">
        <f t="shared" si="0"/>
        <v/>
      </c>
      <c r="F67" s="3" t="str">
        <f>IF(F$3="Not used","",IFERROR(VLOOKUP($A67,'Circumstance 1'!$B$6:$AB$15,27,FALSE),IFERROR(VLOOKUP(A67,'Circumstance 1'!$B$18:$AB$28,27,FALSE),TableBPA2[[#This Row],[Starting Base Payment]])))</f>
        <v/>
      </c>
      <c r="G67" s="3" t="str">
        <f>IF(G$3="Not used","",IFERROR(VLOOKUP($A67,'Circumstance 2'!$B$6:$AB$15,27,FALSE),IFERROR(VLOOKUP($A67,'Circumstance 2'!$B$18:$AB$28,27,FALSE),TableBPA2[[#This Row],[Base Payment After Circumstance 1]])))</f>
        <v/>
      </c>
      <c r="H67" s="3" t="str">
        <f>IF(H$3="Not used","",IFERROR(VLOOKUP($A67,'Circumstance 3'!$B$6:$AB$15,27,FALSE),IFERROR(VLOOKUP($A67,'Circumstance 3'!$B$18:$AB$28,27,FALSE),TableBPA2[[#This Row],[Base Payment After Circumstance 2]])))</f>
        <v/>
      </c>
      <c r="I67" s="3" t="str">
        <f>IF(I$3="Not used","",IFERROR(VLOOKUP($A67,'Circumstance 4'!$B$6:$AB$15,27,FALSE),IFERROR(VLOOKUP($A67,'Circumstance 4'!$B$18:$AB$28,27,FALSE),TableBPA2[[#This Row],[Base Payment After Circumstance 3]])))</f>
        <v/>
      </c>
      <c r="J67" s="3" t="str">
        <f>IF(J$3="Not used","",IFERROR(VLOOKUP($A67,'Circumstance 5'!$B$6:$AB$15,27,FALSE),IFERROR(VLOOKUP($A67,'Circumstance 5'!$B$18:$AB$28,27,FALSE),TableBPA2[[#This Row],[Base Payment After Circumstance 4]])))</f>
        <v/>
      </c>
      <c r="K67" s="3" t="str">
        <f>IF(K$3="Not used","",IFERROR(VLOOKUP($A67,'Circumstance 6'!$B$6:$AB$15,27,FALSE),IFERROR(VLOOKUP($A67,'Circumstance 6'!$B$18:$AB$28,27,FALSE),TableBPA2[[#This Row],[Base Payment After Circumstance 5]])))</f>
        <v/>
      </c>
      <c r="L67" s="3" t="str">
        <f>IF(L$3="Not used","",IFERROR(VLOOKUP($A67,'Circumstance 7'!$B$6:$AB$15,27,FALSE),IFERROR(VLOOKUP($A67,'Circumstance 7'!$B$18:$AB$28,27,FALSE),TableBPA2[[#This Row],[Base Payment After Circumstance 6]])))</f>
        <v/>
      </c>
      <c r="M67" s="3" t="str">
        <f>IF(M$3="Not used","",IFERROR(VLOOKUP($A67,'Circumstance 8'!$B$6:$AB$15,27,FALSE),IFERROR(VLOOKUP($A67,'Circumstance 8'!$B$18:$AB$28,27,FALSE),TableBPA2[[#This Row],[Base Payment After Circumstance 7]])))</f>
        <v/>
      </c>
      <c r="N67" s="3" t="str">
        <f>IF(N$3="Not used","",IFERROR(VLOOKUP($A67,'Circumstance 9'!$B$6:$AB$15,27,FALSE),IFERROR(VLOOKUP($A67,'Circumstance 9'!$B$18:$AB$28,27,FALSE),TableBPA2[[#This Row],[Base Payment After Circumstance 8]])))</f>
        <v/>
      </c>
      <c r="O67" s="3" t="str">
        <f>IF(O$3="Not used","",IFERROR(VLOOKUP($A67,'Circumstance 10'!$B$6:$AB$15,27,FALSE),IFERROR(VLOOKUP($A67,'Circumstance 10'!$B$18:$AB$28,27,FALSE),TableBPA2[[#This Row],[Base Payment After Circumstance 9]])))</f>
        <v/>
      </c>
      <c r="P67" s="24" t="str">
        <f>IF(P$3="Not used","",IFERROR(VLOOKUP($A67,'Circumstance 11'!$B$6:$AB$15,27,FALSE),IFERROR(VLOOKUP($A67,'Circumstance 11'!$B$18:$AB$28,27,FALSE),TableBPA2[[#This Row],[Base Payment After Circumstance 10]])))</f>
        <v/>
      </c>
      <c r="Q67" s="24" t="str">
        <f>IF(Q$3="Not used","",IFERROR(VLOOKUP($A67,'Circumstance 12'!$B$6:$AB$15,27,FALSE),IFERROR(VLOOKUP($A67,'Circumstance 12'!$B$18:$AB$28,27,FALSE),TableBPA2[[#This Row],[Base Payment After Circumstance 11]])))</f>
        <v/>
      </c>
      <c r="R67" s="24" t="str">
        <f>IF(R$3="Not used","",IFERROR(VLOOKUP($A67,'Circumstance 13'!$B$6:$AB$15,27,FALSE),IFERROR(VLOOKUP($A67,'Circumstance 13'!$B$18:$AB$28,27,FALSE),TableBPA2[[#This Row],[Base Payment After Circumstance 12]])))</f>
        <v/>
      </c>
      <c r="S67" s="24" t="str">
        <f>IF(S$3="Not used","",IFERROR(VLOOKUP($A67,'Circumstance 14'!$B$6:$AB$15,27,FALSE),IFERROR(VLOOKUP($A67,'Circumstance 14'!$B$18:$AB$28,27,FALSE),TableBPA2[[#This Row],[Base Payment After Circumstance 13]])))</f>
        <v/>
      </c>
      <c r="T67" s="24" t="str">
        <f>IF(T$3="Not used","",IFERROR(VLOOKUP($A67,'Circumstance 15'!$B$6:$AB$15,27,FALSE),IFERROR(VLOOKUP($A67,'Circumstance 15'!$B$18:$AB$28,27,FALSE),TableBPA2[[#This Row],[Base Payment After Circumstance 14]])))</f>
        <v/>
      </c>
      <c r="U67" s="24" t="str">
        <f>IF(U$3="Not used","",IFERROR(VLOOKUP($A67,'Circumstance 16'!$B$6:$AB$15,27,FALSE),IFERROR(VLOOKUP($A67,'Circumstance 16'!$B$18:$AB$28,27,FALSE),TableBPA2[[#This Row],[Base Payment After Circumstance 15]])))</f>
        <v/>
      </c>
      <c r="V67" s="24" t="str">
        <f>IF(V$3="Not used","",IFERROR(VLOOKUP($A67,'Circumstance 17'!$B$6:$AB$15,27,FALSE),IFERROR(VLOOKUP($A67,'Circumstance 17'!$B$18:$AB$28,27,FALSE),TableBPA2[[#This Row],[Base Payment After Circumstance 16]])))</f>
        <v/>
      </c>
      <c r="W67" s="24" t="str">
        <f>IF(W$3="Not used","",IFERROR(VLOOKUP($A67,'Circumstance 18'!$B$6:$AB$15,27,FALSE),IFERROR(VLOOKUP($A67,'Circumstance 18'!$B$18:$AB$28,27,FALSE),TableBPA2[[#This Row],[Base Payment After Circumstance 17]])))</f>
        <v/>
      </c>
      <c r="X67" s="24" t="str">
        <f>IF(X$3="Not used","",IFERROR(VLOOKUP($A67,'Circumstance 19'!$B$6:$AB$15,27,FALSE),IFERROR(VLOOKUP($A67,'Circumstance 19'!$B$18:$AB$28,27,FALSE),TableBPA2[[#This Row],[Base Payment After Circumstance 18]])))</f>
        <v/>
      </c>
      <c r="Y67" s="24" t="str">
        <f>IF(Y$3="Not used","",IFERROR(VLOOKUP($A67,'Circumstance 20'!$B$6:$AB$15,27,FALSE),IFERROR(VLOOKUP($A67,'Circumstance 20'!$B$18:$AB$28,27,FALSE),TableBPA2[[#This Row],[Base Payment After Circumstance 19]])))</f>
        <v/>
      </c>
    </row>
    <row r="68" spans="1:25" x14ac:dyDescent="0.25">
      <c r="A68" s="11" t="str">
        <f>IF('LEA Information'!A77="","",'LEA Information'!A77)</f>
        <v/>
      </c>
      <c r="B68" s="11" t="str">
        <f>IF('LEA Information'!B77="","",'LEA Information'!B77)</f>
        <v/>
      </c>
      <c r="C68" s="68" t="str">
        <f>IF('LEA Information'!C77="","",'LEA Information'!C77)</f>
        <v/>
      </c>
      <c r="D68" s="8" t="str">
        <f>IF('LEA Information'!D77="","",'LEA Information'!D77)</f>
        <v/>
      </c>
      <c r="E68" s="32" t="str">
        <f t="shared" si="0"/>
        <v/>
      </c>
      <c r="F68" s="3" t="str">
        <f>IF(F$3="Not used","",IFERROR(VLOOKUP($A68,'Circumstance 1'!$B$6:$AB$15,27,FALSE),IFERROR(VLOOKUP(A68,'Circumstance 1'!$B$18:$AB$28,27,FALSE),TableBPA2[[#This Row],[Starting Base Payment]])))</f>
        <v/>
      </c>
      <c r="G68" s="3" t="str">
        <f>IF(G$3="Not used","",IFERROR(VLOOKUP($A68,'Circumstance 2'!$B$6:$AB$15,27,FALSE),IFERROR(VLOOKUP($A68,'Circumstance 2'!$B$18:$AB$28,27,FALSE),TableBPA2[[#This Row],[Base Payment After Circumstance 1]])))</f>
        <v/>
      </c>
      <c r="H68" s="3" t="str">
        <f>IF(H$3="Not used","",IFERROR(VLOOKUP($A68,'Circumstance 3'!$B$6:$AB$15,27,FALSE),IFERROR(VLOOKUP($A68,'Circumstance 3'!$B$18:$AB$28,27,FALSE),TableBPA2[[#This Row],[Base Payment After Circumstance 2]])))</f>
        <v/>
      </c>
      <c r="I68" s="3" t="str">
        <f>IF(I$3="Not used","",IFERROR(VLOOKUP($A68,'Circumstance 4'!$B$6:$AB$15,27,FALSE),IFERROR(VLOOKUP($A68,'Circumstance 4'!$B$18:$AB$28,27,FALSE),TableBPA2[[#This Row],[Base Payment After Circumstance 3]])))</f>
        <v/>
      </c>
      <c r="J68" s="3" t="str">
        <f>IF(J$3="Not used","",IFERROR(VLOOKUP($A68,'Circumstance 5'!$B$6:$AB$15,27,FALSE),IFERROR(VLOOKUP($A68,'Circumstance 5'!$B$18:$AB$28,27,FALSE),TableBPA2[[#This Row],[Base Payment After Circumstance 4]])))</f>
        <v/>
      </c>
      <c r="K68" s="3" t="str">
        <f>IF(K$3="Not used","",IFERROR(VLOOKUP($A68,'Circumstance 6'!$B$6:$AB$15,27,FALSE),IFERROR(VLOOKUP($A68,'Circumstance 6'!$B$18:$AB$28,27,FALSE),TableBPA2[[#This Row],[Base Payment After Circumstance 5]])))</f>
        <v/>
      </c>
      <c r="L68" s="3" t="str">
        <f>IF(L$3="Not used","",IFERROR(VLOOKUP($A68,'Circumstance 7'!$B$6:$AB$15,27,FALSE),IFERROR(VLOOKUP($A68,'Circumstance 7'!$B$18:$AB$28,27,FALSE),TableBPA2[[#This Row],[Base Payment After Circumstance 6]])))</f>
        <v/>
      </c>
      <c r="M68" s="3" t="str">
        <f>IF(M$3="Not used","",IFERROR(VLOOKUP($A68,'Circumstance 8'!$B$6:$AB$15,27,FALSE),IFERROR(VLOOKUP($A68,'Circumstance 8'!$B$18:$AB$28,27,FALSE),TableBPA2[[#This Row],[Base Payment After Circumstance 7]])))</f>
        <v/>
      </c>
      <c r="N68" s="3" t="str">
        <f>IF(N$3="Not used","",IFERROR(VLOOKUP($A68,'Circumstance 9'!$B$6:$AB$15,27,FALSE),IFERROR(VLOOKUP($A68,'Circumstance 9'!$B$18:$AB$28,27,FALSE),TableBPA2[[#This Row],[Base Payment After Circumstance 8]])))</f>
        <v/>
      </c>
      <c r="O68" s="3" t="str">
        <f>IF(O$3="Not used","",IFERROR(VLOOKUP($A68,'Circumstance 10'!$B$6:$AB$15,27,FALSE),IFERROR(VLOOKUP($A68,'Circumstance 10'!$B$18:$AB$28,27,FALSE),TableBPA2[[#This Row],[Base Payment After Circumstance 9]])))</f>
        <v/>
      </c>
      <c r="P68" s="24" t="str">
        <f>IF(P$3="Not used","",IFERROR(VLOOKUP($A68,'Circumstance 11'!$B$6:$AB$15,27,FALSE),IFERROR(VLOOKUP($A68,'Circumstance 11'!$B$18:$AB$28,27,FALSE),TableBPA2[[#This Row],[Base Payment After Circumstance 10]])))</f>
        <v/>
      </c>
      <c r="Q68" s="24" t="str">
        <f>IF(Q$3="Not used","",IFERROR(VLOOKUP($A68,'Circumstance 12'!$B$6:$AB$15,27,FALSE),IFERROR(VLOOKUP($A68,'Circumstance 12'!$B$18:$AB$28,27,FALSE),TableBPA2[[#This Row],[Base Payment After Circumstance 11]])))</f>
        <v/>
      </c>
      <c r="R68" s="24" t="str">
        <f>IF(R$3="Not used","",IFERROR(VLOOKUP($A68,'Circumstance 13'!$B$6:$AB$15,27,FALSE),IFERROR(VLOOKUP($A68,'Circumstance 13'!$B$18:$AB$28,27,FALSE),TableBPA2[[#This Row],[Base Payment After Circumstance 12]])))</f>
        <v/>
      </c>
      <c r="S68" s="24" t="str">
        <f>IF(S$3="Not used","",IFERROR(VLOOKUP($A68,'Circumstance 14'!$B$6:$AB$15,27,FALSE),IFERROR(VLOOKUP($A68,'Circumstance 14'!$B$18:$AB$28,27,FALSE),TableBPA2[[#This Row],[Base Payment After Circumstance 13]])))</f>
        <v/>
      </c>
      <c r="T68" s="24" t="str">
        <f>IF(T$3="Not used","",IFERROR(VLOOKUP($A68,'Circumstance 15'!$B$6:$AB$15,27,FALSE),IFERROR(VLOOKUP($A68,'Circumstance 15'!$B$18:$AB$28,27,FALSE),TableBPA2[[#This Row],[Base Payment After Circumstance 14]])))</f>
        <v/>
      </c>
      <c r="U68" s="24" t="str">
        <f>IF(U$3="Not used","",IFERROR(VLOOKUP($A68,'Circumstance 16'!$B$6:$AB$15,27,FALSE),IFERROR(VLOOKUP($A68,'Circumstance 16'!$B$18:$AB$28,27,FALSE),TableBPA2[[#This Row],[Base Payment After Circumstance 15]])))</f>
        <v/>
      </c>
      <c r="V68" s="24" t="str">
        <f>IF(V$3="Not used","",IFERROR(VLOOKUP($A68,'Circumstance 17'!$B$6:$AB$15,27,FALSE),IFERROR(VLOOKUP($A68,'Circumstance 17'!$B$18:$AB$28,27,FALSE),TableBPA2[[#This Row],[Base Payment After Circumstance 16]])))</f>
        <v/>
      </c>
      <c r="W68" s="24" t="str">
        <f>IF(W$3="Not used","",IFERROR(VLOOKUP($A68,'Circumstance 18'!$B$6:$AB$15,27,FALSE),IFERROR(VLOOKUP($A68,'Circumstance 18'!$B$18:$AB$28,27,FALSE),TableBPA2[[#This Row],[Base Payment After Circumstance 17]])))</f>
        <v/>
      </c>
      <c r="X68" s="24" t="str">
        <f>IF(X$3="Not used","",IFERROR(VLOOKUP($A68,'Circumstance 19'!$B$6:$AB$15,27,FALSE),IFERROR(VLOOKUP($A68,'Circumstance 19'!$B$18:$AB$28,27,FALSE),TableBPA2[[#This Row],[Base Payment After Circumstance 18]])))</f>
        <v/>
      </c>
      <c r="Y68" s="24" t="str">
        <f>IF(Y$3="Not used","",IFERROR(VLOOKUP($A68,'Circumstance 20'!$B$6:$AB$15,27,FALSE),IFERROR(VLOOKUP($A68,'Circumstance 20'!$B$18:$AB$28,27,FALSE),TableBPA2[[#This Row],[Base Payment After Circumstance 19]])))</f>
        <v/>
      </c>
    </row>
    <row r="69" spans="1:25" x14ac:dyDescent="0.25">
      <c r="A69" s="11" t="str">
        <f>IF('LEA Information'!A78="","",'LEA Information'!A78)</f>
        <v/>
      </c>
      <c r="B69" s="11" t="str">
        <f>IF('LEA Information'!B78="","",'LEA Information'!B78)</f>
        <v/>
      </c>
      <c r="C69" s="68" t="str">
        <f>IF('LEA Information'!C78="","",'LEA Information'!C78)</f>
        <v/>
      </c>
      <c r="D69" s="8" t="str">
        <f>IF('LEA Information'!D78="","",'LEA Information'!D78)</f>
        <v/>
      </c>
      <c r="E69" s="32" t="str">
        <f t="shared" si="0"/>
        <v/>
      </c>
      <c r="F69" s="3" t="str">
        <f>IF(F$3="Not used","",IFERROR(VLOOKUP($A69,'Circumstance 1'!$B$6:$AB$15,27,FALSE),IFERROR(VLOOKUP(A69,'Circumstance 1'!$B$18:$AB$28,27,FALSE),TableBPA2[[#This Row],[Starting Base Payment]])))</f>
        <v/>
      </c>
      <c r="G69" s="3" t="str">
        <f>IF(G$3="Not used","",IFERROR(VLOOKUP($A69,'Circumstance 2'!$B$6:$AB$15,27,FALSE),IFERROR(VLOOKUP($A69,'Circumstance 2'!$B$18:$AB$28,27,FALSE),TableBPA2[[#This Row],[Base Payment After Circumstance 1]])))</f>
        <v/>
      </c>
      <c r="H69" s="3" t="str">
        <f>IF(H$3="Not used","",IFERROR(VLOOKUP($A69,'Circumstance 3'!$B$6:$AB$15,27,FALSE),IFERROR(VLOOKUP($A69,'Circumstance 3'!$B$18:$AB$28,27,FALSE),TableBPA2[[#This Row],[Base Payment After Circumstance 2]])))</f>
        <v/>
      </c>
      <c r="I69" s="3" t="str">
        <f>IF(I$3="Not used","",IFERROR(VLOOKUP($A69,'Circumstance 4'!$B$6:$AB$15,27,FALSE),IFERROR(VLOOKUP($A69,'Circumstance 4'!$B$18:$AB$28,27,FALSE),TableBPA2[[#This Row],[Base Payment After Circumstance 3]])))</f>
        <v/>
      </c>
      <c r="J69" s="3" t="str">
        <f>IF(J$3="Not used","",IFERROR(VLOOKUP($A69,'Circumstance 5'!$B$6:$AB$15,27,FALSE),IFERROR(VLOOKUP($A69,'Circumstance 5'!$B$18:$AB$28,27,FALSE),TableBPA2[[#This Row],[Base Payment After Circumstance 4]])))</f>
        <v/>
      </c>
      <c r="K69" s="3" t="str">
        <f>IF(K$3="Not used","",IFERROR(VLOOKUP($A69,'Circumstance 6'!$B$6:$AB$15,27,FALSE),IFERROR(VLOOKUP($A69,'Circumstance 6'!$B$18:$AB$28,27,FALSE),TableBPA2[[#This Row],[Base Payment After Circumstance 5]])))</f>
        <v/>
      </c>
      <c r="L69" s="3" t="str">
        <f>IF(L$3="Not used","",IFERROR(VLOOKUP($A69,'Circumstance 7'!$B$6:$AB$15,27,FALSE),IFERROR(VLOOKUP($A69,'Circumstance 7'!$B$18:$AB$28,27,FALSE),TableBPA2[[#This Row],[Base Payment After Circumstance 6]])))</f>
        <v/>
      </c>
      <c r="M69" s="3" t="str">
        <f>IF(M$3="Not used","",IFERROR(VLOOKUP($A69,'Circumstance 8'!$B$6:$AB$15,27,FALSE),IFERROR(VLOOKUP($A69,'Circumstance 8'!$B$18:$AB$28,27,FALSE),TableBPA2[[#This Row],[Base Payment After Circumstance 7]])))</f>
        <v/>
      </c>
      <c r="N69" s="3" t="str">
        <f>IF(N$3="Not used","",IFERROR(VLOOKUP($A69,'Circumstance 9'!$B$6:$AB$15,27,FALSE),IFERROR(VLOOKUP($A69,'Circumstance 9'!$B$18:$AB$28,27,FALSE),TableBPA2[[#This Row],[Base Payment After Circumstance 8]])))</f>
        <v/>
      </c>
      <c r="O69" s="3" t="str">
        <f>IF(O$3="Not used","",IFERROR(VLOOKUP($A69,'Circumstance 10'!$B$6:$AB$15,27,FALSE),IFERROR(VLOOKUP($A69,'Circumstance 10'!$B$18:$AB$28,27,FALSE),TableBPA2[[#This Row],[Base Payment After Circumstance 9]])))</f>
        <v/>
      </c>
      <c r="P69" s="24" t="str">
        <f>IF(P$3="Not used","",IFERROR(VLOOKUP($A69,'Circumstance 11'!$B$6:$AB$15,27,FALSE),IFERROR(VLOOKUP($A69,'Circumstance 11'!$B$18:$AB$28,27,FALSE),TableBPA2[[#This Row],[Base Payment After Circumstance 10]])))</f>
        <v/>
      </c>
      <c r="Q69" s="24" t="str">
        <f>IF(Q$3="Not used","",IFERROR(VLOOKUP($A69,'Circumstance 12'!$B$6:$AB$15,27,FALSE),IFERROR(VLOOKUP($A69,'Circumstance 12'!$B$18:$AB$28,27,FALSE),TableBPA2[[#This Row],[Base Payment After Circumstance 11]])))</f>
        <v/>
      </c>
      <c r="R69" s="24" t="str">
        <f>IF(R$3="Not used","",IFERROR(VLOOKUP($A69,'Circumstance 13'!$B$6:$AB$15,27,FALSE),IFERROR(VLOOKUP($A69,'Circumstance 13'!$B$18:$AB$28,27,FALSE),TableBPA2[[#This Row],[Base Payment After Circumstance 12]])))</f>
        <v/>
      </c>
      <c r="S69" s="24" t="str">
        <f>IF(S$3="Not used","",IFERROR(VLOOKUP($A69,'Circumstance 14'!$B$6:$AB$15,27,FALSE),IFERROR(VLOOKUP($A69,'Circumstance 14'!$B$18:$AB$28,27,FALSE),TableBPA2[[#This Row],[Base Payment After Circumstance 13]])))</f>
        <v/>
      </c>
      <c r="T69" s="24" t="str">
        <f>IF(T$3="Not used","",IFERROR(VLOOKUP($A69,'Circumstance 15'!$B$6:$AB$15,27,FALSE),IFERROR(VLOOKUP($A69,'Circumstance 15'!$B$18:$AB$28,27,FALSE),TableBPA2[[#This Row],[Base Payment After Circumstance 14]])))</f>
        <v/>
      </c>
      <c r="U69" s="24" t="str">
        <f>IF(U$3="Not used","",IFERROR(VLOOKUP($A69,'Circumstance 16'!$B$6:$AB$15,27,FALSE),IFERROR(VLOOKUP($A69,'Circumstance 16'!$B$18:$AB$28,27,FALSE),TableBPA2[[#This Row],[Base Payment After Circumstance 15]])))</f>
        <v/>
      </c>
      <c r="V69" s="24" t="str">
        <f>IF(V$3="Not used","",IFERROR(VLOOKUP($A69,'Circumstance 17'!$B$6:$AB$15,27,FALSE),IFERROR(VLOOKUP($A69,'Circumstance 17'!$B$18:$AB$28,27,FALSE),TableBPA2[[#This Row],[Base Payment After Circumstance 16]])))</f>
        <v/>
      </c>
      <c r="W69" s="24" t="str">
        <f>IF(W$3="Not used","",IFERROR(VLOOKUP($A69,'Circumstance 18'!$B$6:$AB$15,27,FALSE),IFERROR(VLOOKUP($A69,'Circumstance 18'!$B$18:$AB$28,27,FALSE),TableBPA2[[#This Row],[Base Payment After Circumstance 17]])))</f>
        <v/>
      </c>
      <c r="X69" s="24" t="str">
        <f>IF(X$3="Not used","",IFERROR(VLOOKUP($A69,'Circumstance 19'!$B$6:$AB$15,27,FALSE),IFERROR(VLOOKUP($A69,'Circumstance 19'!$B$18:$AB$28,27,FALSE),TableBPA2[[#This Row],[Base Payment After Circumstance 18]])))</f>
        <v/>
      </c>
      <c r="Y69" s="24" t="str">
        <f>IF(Y$3="Not used","",IFERROR(VLOOKUP($A69,'Circumstance 20'!$B$6:$AB$15,27,FALSE),IFERROR(VLOOKUP($A69,'Circumstance 20'!$B$18:$AB$28,27,FALSE),TableBPA2[[#This Row],[Base Payment After Circumstance 19]])))</f>
        <v/>
      </c>
    </row>
    <row r="70" spans="1:25" x14ac:dyDescent="0.25">
      <c r="A70" s="11" t="str">
        <f>IF('LEA Information'!A79="","",'LEA Information'!A79)</f>
        <v/>
      </c>
      <c r="B70" s="11" t="str">
        <f>IF('LEA Information'!B79="","",'LEA Information'!B79)</f>
        <v/>
      </c>
      <c r="C70" s="68" t="str">
        <f>IF('LEA Information'!C79="","",'LEA Information'!C79)</f>
        <v/>
      </c>
      <c r="D70" s="8" t="str">
        <f>IF('LEA Information'!D79="","",'LEA Information'!D79)</f>
        <v/>
      </c>
      <c r="E70" s="32" t="str">
        <f t="shared" si="0"/>
        <v/>
      </c>
      <c r="F70" s="3" t="str">
        <f>IF(F$3="Not used","",IFERROR(VLOOKUP($A70,'Circumstance 1'!$B$6:$AB$15,27,FALSE),IFERROR(VLOOKUP(A70,'Circumstance 1'!$B$18:$AB$28,27,FALSE),TableBPA2[[#This Row],[Starting Base Payment]])))</f>
        <v/>
      </c>
      <c r="G70" s="3" t="str">
        <f>IF(G$3="Not used","",IFERROR(VLOOKUP($A70,'Circumstance 2'!$B$6:$AB$15,27,FALSE),IFERROR(VLOOKUP($A70,'Circumstance 2'!$B$18:$AB$28,27,FALSE),TableBPA2[[#This Row],[Base Payment After Circumstance 1]])))</f>
        <v/>
      </c>
      <c r="H70" s="3" t="str">
        <f>IF(H$3="Not used","",IFERROR(VLOOKUP($A70,'Circumstance 3'!$B$6:$AB$15,27,FALSE),IFERROR(VLOOKUP($A70,'Circumstance 3'!$B$18:$AB$28,27,FALSE),TableBPA2[[#This Row],[Base Payment After Circumstance 2]])))</f>
        <v/>
      </c>
      <c r="I70" s="3" t="str">
        <f>IF(I$3="Not used","",IFERROR(VLOOKUP($A70,'Circumstance 4'!$B$6:$AB$15,27,FALSE),IFERROR(VLOOKUP($A70,'Circumstance 4'!$B$18:$AB$28,27,FALSE),TableBPA2[[#This Row],[Base Payment After Circumstance 3]])))</f>
        <v/>
      </c>
      <c r="J70" s="3" t="str">
        <f>IF(J$3="Not used","",IFERROR(VLOOKUP($A70,'Circumstance 5'!$B$6:$AB$15,27,FALSE),IFERROR(VLOOKUP($A70,'Circumstance 5'!$B$18:$AB$28,27,FALSE),TableBPA2[[#This Row],[Base Payment After Circumstance 4]])))</f>
        <v/>
      </c>
      <c r="K70" s="3" t="str">
        <f>IF(K$3="Not used","",IFERROR(VLOOKUP($A70,'Circumstance 6'!$B$6:$AB$15,27,FALSE),IFERROR(VLOOKUP($A70,'Circumstance 6'!$B$18:$AB$28,27,FALSE),TableBPA2[[#This Row],[Base Payment After Circumstance 5]])))</f>
        <v/>
      </c>
      <c r="L70" s="3" t="str">
        <f>IF(L$3="Not used","",IFERROR(VLOOKUP($A70,'Circumstance 7'!$B$6:$AB$15,27,FALSE),IFERROR(VLOOKUP($A70,'Circumstance 7'!$B$18:$AB$28,27,FALSE),TableBPA2[[#This Row],[Base Payment After Circumstance 6]])))</f>
        <v/>
      </c>
      <c r="M70" s="3" t="str">
        <f>IF(M$3="Not used","",IFERROR(VLOOKUP($A70,'Circumstance 8'!$B$6:$AB$15,27,FALSE),IFERROR(VLOOKUP($A70,'Circumstance 8'!$B$18:$AB$28,27,FALSE),TableBPA2[[#This Row],[Base Payment After Circumstance 7]])))</f>
        <v/>
      </c>
      <c r="N70" s="3" t="str">
        <f>IF(N$3="Not used","",IFERROR(VLOOKUP($A70,'Circumstance 9'!$B$6:$AB$15,27,FALSE),IFERROR(VLOOKUP($A70,'Circumstance 9'!$B$18:$AB$28,27,FALSE),TableBPA2[[#This Row],[Base Payment After Circumstance 8]])))</f>
        <v/>
      </c>
      <c r="O70" s="3" t="str">
        <f>IF(O$3="Not used","",IFERROR(VLOOKUP($A70,'Circumstance 10'!$B$6:$AB$15,27,FALSE),IFERROR(VLOOKUP($A70,'Circumstance 10'!$B$18:$AB$28,27,FALSE),TableBPA2[[#This Row],[Base Payment After Circumstance 9]])))</f>
        <v/>
      </c>
      <c r="P70" s="24" t="str">
        <f>IF(P$3="Not used","",IFERROR(VLOOKUP($A70,'Circumstance 11'!$B$6:$AB$15,27,FALSE),IFERROR(VLOOKUP($A70,'Circumstance 11'!$B$18:$AB$28,27,FALSE),TableBPA2[[#This Row],[Base Payment After Circumstance 10]])))</f>
        <v/>
      </c>
      <c r="Q70" s="24" t="str">
        <f>IF(Q$3="Not used","",IFERROR(VLOOKUP($A70,'Circumstance 12'!$B$6:$AB$15,27,FALSE),IFERROR(VLOOKUP($A70,'Circumstance 12'!$B$18:$AB$28,27,FALSE),TableBPA2[[#This Row],[Base Payment After Circumstance 11]])))</f>
        <v/>
      </c>
      <c r="R70" s="24" t="str">
        <f>IF(R$3="Not used","",IFERROR(VLOOKUP($A70,'Circumstance 13'!$B$6:$AB$15,27,FALSE),IFERROR(VLOOKUP($A70,'Circumstance 13'!$B$18:$AB$28,27,FALSE),TableBPA2[[#This Row],[Base Payment After Circumstance 12]])))</f>
        <v/>
      </c>
      <c r="S70" s="24" t="str">
        <f>IF(S$3="Not used","",IFERROR(VLOOKUP($A70,'Circumstance 14'!$B$6:$AB$15,27,FALSE),IFERROR(VLOOKUP($A70,'Circumstance 14'!$B$18:$AB$28,27,FALSE),TableBPA2[[#This Row],[Base Payment After Circumstance 13]])))</f>
        <v/>
      </c>
      <c r="T70" s="24" t="str">
        <f>IF(T$3="Not used","",IFERROR(VLOOKUP($A70,'Circumstance 15'!$B$6:$AB$15,27,FALSE),IFERROR(VLOOKUP($A70,'Circumstance 15'!$B$18:$AB$28,27,FALSE),TableBPA2[[#This Row],[Base Payment After Circumstance 14]])))</f>
        <v/>
      </c>
      <c r="U70" s="24" t="str">
        <f>IF(U$3="Not used","",IFERROR(VLOOKUP($A70,'Circumstance 16'!$B$6:$AB$15,27,FALSE),IFERROR(VLOOKUP($A70,'Circumstance 16'!$B$18:$AB$28,27,FALSE),TableBPA2[[#This Row],[Base Payment After Circumstance 15]])))</f>
        <v/>
      </c>
      <c r="V70" s="24" t="str">
        <f>IF(V$3="Not used","",IFERROR(VLOOKUP($A70,'Circumstance 17'!$B$6:$AB$15,27,FALSE),IFERROR(VLOOKUP($A70,'Circumstance 17'!$B$18:$AB$28,27,FALSE),TableBPA2[[#This Row],[Base Payment After Circumstance 16]])))</f>
        <v/>
      </c>
      <c r="W70" s="24" t="str">
        <f>IF(W$3="Not used","",IFERROR(VLOOKUP($A70,'Circumstance 18'!$B$6:$AB$15,27,FALSE),IFERROR(VLOOKUP($A70,'Circumstance 18'!$B$18:$AB$28,27,FALSE),TableBPA2[[#This Row],[Base Payment After Circumstance 17]])))</f>
        <v/>
      </c>
      <c r="X70" s="24" t="str">
        <f>IF(X$3="Not used","",IFERROR(VLOOKUP($A70,'Circumstance 19'!$B$6:$AB$15,27,FALSE),IFERROR(VLOOKUP($A70,'Circumstance 19'!$B$18:$AB$28,27,FALSE),TableBPA2[[#This Row],[Base Payment After Circumstance 18]])))</f>
        <v/>
      </c>
      <c r="Y70" s="24" t="str">
        <f>IF(Y$3="Not used","",IFERROR(VLOOKUP($A70,'Circumstance 20'!$B$6:$AB$15,27,FALSE),IFERROR(VLOOKUP($A70,'Circumstance 20'!$B$18:$AB$28,27,FALSE),TableBPA2[[#This Row],[Base Payment After Circumstance 19]])))</f>
        <v/>
      </c>
    </row>
    <row r="71" spans="1:25" x14ac:dyDescent="0.25">
      <c r="A71" s="11" t="str">
        <f>IF('LEA Information'!A80="","",'LEA Information'!A80)</f>
        <v/>
      </c>
      <c r="B71" s="11" t="str">
        <f>IF('LEA Information'!B80="","",'LEA Information'!B80)</f>
        <v/>
      </c>
      <c r="C71" s="68" t="str">
        <f>IF('LEA Information'!C80="","",'LEA Information'!C80)</f>
        <v/>
      </c>
      <c r="D71" s="8" t="str">
        <f>IF('LEA Information'!D80="","",'LEA Information'!D80)</f>
        <v/>
      </c>
      <c r="E71" s="32" t="str">
        <f t="shared" ref="E71:E134" si="1">IF(A71="","",(LOOKUP(2,1/(ISNUMBER($F71:$Y71)),$F71:$Y71)))</f>
        <v/>
      </c>
      <c r="F71" s="3" t="str">
        <f>IF(F$3="Not used","",IFERROR(VLOOKUP($A71,'Circumstance 1'!$B$6:$AB$15,27,FALSE),IFERROR(VLOOKUP(A71,'Circumstance 1'!$B$18:$AB$28,27,FALSE),TableBPA2[[#This Row],[Starting Base Payment]])))</f>
        <v/>
      </c>
      <c r="G71" s="3" t="str">
        <f>IF(G$3="Not used","",IFERROR(VLOOKUP($A71,'Circumstance 2'!$B$6:$AB$15,27,FALSE),IFERROR(VLOOKUP($A71,'Circumstance 2'!$B$18:$AB$28,27,FALSE),TableBPA2[[#This Row],[Base Payment After Circumstance 1]])))</f>
        <v/>
      </c>
      <c r="H71" s="3" t="str">
        <f>IF(H$3="Not used","",IFERROR(VLOOKUP($A71,'Circumstance 3'!$B$6:$AB$15,27,FALSE),IFERROR(VLOOKUP($A71,'Circumstance 3'!$B$18:$AB$28,27,FALSE),TableBPA2[[#This Row],[Base Payment After Circumstance 2]])))</f>
        <v/>
      </c>
      <c r="I71" s="3" t="str">
        <f>IF(I$3="Not used","",IFERROR(VLOOKUP($A71,'Circumstance 4'!$B$6:$AB$15,27,FALSE),IFERROR(VLOOKUP($A71,'Circumstance 4'!$B$18:$AB$28,27,FALSE),TableBPA2[[#This Row],[Base Payment After Circumstance 3]])))</f>
        <v/>
      </c>
      <c r="J71" s="3" t="str">
        <f>IF(J$3="Not used","",IFERROR(VLOOKUP($A71,'Circumstance 5'!$B$6:$AB$15,27,FALSE),IFERROR(VLOOKUP($A71,'Circumstance 5'!$B$18:$AB$28,27,FALSE),TableBPA2[[#This Row],[Base Payment After Circumstance 4]])))</f>
        <v/>
      </c>
      <c r="K71" s="3" t="str">
        <f>IF(K$3="Not used","",IFERROR(VLOOKUP($A71,'Circumstance 6'!$B$6:$AB$15,27,FALSE),IFERROR(VLOOKUP($A71,'Circumstance 6'!$B$18:$AB$28,27,FALSE),TableBPA2[[#This Row],[Base Payment After Circumstance 5]])))</f>
        <v/>
      </c>
      <c r="L71" s="3" t="str">
        <f>IF(L$3="Not used","",IFERROR(VLOOKUP($A71,'Circumstance 7'!$B$6:$AB$15,27,FALSE),IFERROR(VLOOKUP($A71,'Circumstance 7'!$B$18:$AB$28,27,FALSE),TableBPA2[[#This Row],[Base Payment After Circumstance 6]])))</f>
        <v/>
      </c>
      <c r="M71" s="3" t="str">
        <f>IF(M$3="Not used","",IFERROR(VLOOKUP($A71,'Circumstance 8'!$B$6:$AB$15,27,FALSE),IFERROR(VLOOKUP($A71,'Circumstance 8'!$B$18:$AB$28,27,FALSE),TableBPA2[[#This Row],[Base Payment After Circumstance 7]])))</f>
        <v/>
      </c>
      <c r="N71" s="3" t="str">
        <f>IF(N$3="Not used","",IFERROR(VLOOKUP($A71,'Circumstance 9'!$B$6:$AB$15,27,FALSE),IFERROR(VLOOKUP($A71,'Circumstance 9'!$B$18:$AB$28,27,FALSE),TableBPA2[[#This Row],[Base Payment After Circumstance 8]])))</f>
        <v/>
      </c>
      <c r="O71" s="3" t="str">
        <f>IF(O$3="Not used","",IFERROR(VLOOKUP($A71,'Circumstance 10'!$B$6:$AB$15,27,FALSE),IFERROR(VLOOKUP($A71,'Circumstance 10'!$B$18:$AB$28,27,FALSE),TableBPA2[[#This Row],[Base Payment After Circumstance 9]])))</f>
        <v/>
      </c>
      <c r="P71" s="24" t="str">
        <f>IF(P$3="Not used","",IFERROR(VLOOKUP($A71,'Circumstance 11'!$B$6:$AB$15,27,FALSE),IFERROR(VLOOKUP($A71,'Circumstance 11'!$B$18:$AB$28,27,FALSE),TableBPA2[[#This Row],[Base Payment After Circumstance 10]])))</f>
        <v/>
      </c>
      <c r="Q71" s="24" t="str">
        <f>IF(Q$3="Not used","",IFERROR(VLOOKUP($A71,'Circumstance 12'!$B$6:$AB$15,27,FALSE),IFERROR(VLOOKUP($A71,'Circumstance 12'!$B$18:$AB$28,27,FALSE),TableBPA2[[#This Row],[Base Payment After Circumstance 11]])))</f>
        <v/>
      </c>
      <c r="R71" s="24" t="str">
        <f>IF(R$3="Not used","",IFERROR(VLOOKUP($A71,'Circumstance 13'!$B$6:$AB$15,27,FALSE),IFERROR(VLOOKUP($A71,'Circumstance 13'!$B$18:$AB$28,27,FALSE),TableBPA2[[#This Row],[Base Payment After Circumstance 12]])))</f>
        <v/>
      </c>
      <c r="S71" s="24" t="str">
        <f>IF(S$3="Not used","",IFERROR(VLOOKUP($A71,'Circumstance 14'!$B$6:$AB$15,27,FALSE),IFERROR(VLOOKUP($A71,'Circumstance 14'!$B$18:$AB$28,27,FALSE),TableBPA2[[#This Row],[Base Payment After Circumstance 13]])))</f>
        <v/>
      </c>
      <c r="T71" s="24" t="str">
        <f>IF(T$3="Not used","",IFERROR(VLOOKUP($A71,'Circumstance 15'!$B$6:$AB$15,27,FALSE),IFERROR(VLOOKUP($A71,'Circumstance 15'!$B$18:$AB$28,27,FALSE),TableBPA2[[#This Row],[Base Payment After Circumstance 14]])))</f>
        <v/>
      </c>
      <c r="U71" s="24" t="str">
        <f>IF(U$3="Not used","",IFERROR(VLOOKUP($A71,'Circumstance 16'!$B$6:$AB$15,27,FALSE),IFERROR(VLOOKUP($A71,'Circumstance 16'!$B$18:$AB$28,27,FALSE),TableBPA2[[#This Row],[Base Payment After Circumstance 15]])))</f>
        <v/>
      </c>
      <c r="V71" s="24" t="str">
        <f>IF(V$3="Not used","",IFERROR(VLOOKUP($A71,'Circumstance 17'!$B$6:$AB$15,27,FALSE),IFERROR(VLOOKUP($A71,'Circumstance 17'!$B$18:$AB$28,27,FALSE),TableBPA2[[#This Row],[Base Payment After Circumstance 16]])))</f>
        <v/>
      </c>
      <c r="W71" s="24" t="str">
        <f>IF(W$3="Not used","",IFERROR(VLOOKUP($A71,'Circumstance 18'!$B$6:$AB$15,27,FALSE),IFERROR(VLOOKUP($A71,'Circumstance 18'!$B$18:$AB$28,27,FALSE),TableBPA2[[#This Row],[Base Payment After Circumstance 17]])))</f>
        <v/>
      </c>
      <c r="X71" s="24" t="str">
        <f>IF(X$3="Not used","",IFERROR(VLOOKUP($A71,'Circumstance 19'!$B$6:$AB$15,27,FALSE),IFERROR(VLOOKUP($A71,'Circumstance 19'!$B$18:$AB$28,27,FALSE),TableBPA2[[#This Row],[Base Payment After Circumstance 18]])))</f>
        <v/>
      </c>
      <c r="Y71" s="24" t="str">
        <f>IF(Y$3="Not used","",IFERROR(VLOOKUP($A71,'Circumstance 20'!$B$6:$AB$15,27,FALSE),IFERROR(VLOOKUP($A71,'Circumstance 20'!$B$18:$AB$28,27,FALSE),TableBPA2[[#This Row],[Base Payment After Circumstance 19]])))</f>
        <v/>
      </c>
    </row>
    <row r="72" spans="1:25" x14ac:dyDescent="0.25">
      <c r="A72" s="11" t="str">
        <f>IF('LEA Information'!A81="","",'LEA Information'!A81)</f>
        <v/>
      </c>
      <c r="B72" s="11" t="str">
        <f>IF('LEA Information'!B81="","",'LEA Information'!B81)</f>
        <v/>
      </c>
      <c r="C72" s="68" t="str">
        <f>IF('LEA Information'!C81="","",'LEA Information'!C81)</f>
        <v/>
      </c>
      <c r="D72" s="8" t="str">
        <f>IF('LEA Information'!D81="","",'LEA Information'!D81)</f>
        <v/>
      </c>
      <c r="E72" s="32" t="str">
        <f t="shared" si="1"/>
        <v/>
      </c>
      <c r="F72" s="3" t="str">
        <f>IF(F$3="Not used","",IFERROR(VLOOKUP($A72,'Circumstance 1'!$B$6:$AB$15,27,FALSE),IFERROR(VLOOKUP(A72,'Circumstance 1'!$B$18:$AB$28,27,FALSE),TableBPA2[[#This Row],[Starting Base Payment]])))</f>
        <v/>
      </c>
      <c r="G72" s="3" t="str">
        <f>IF(G$3="Not used","",IFERROR(VLOOKUP($A72,'Circumstance 2'!$B$6:$AB$15,27,FALSE),IFERROR(VLOOKUP($A72,'Circumstance 2'!$B$18:$AB$28,27,FALSE),TableBPA2[[#This Row],[Base Payment After Circumstance 1]])))</f>
        <v/>
      </c>
      <c r="H72" s="3" t="str">
        <f>IF(H$3="Not used","",IFERROR(VLOOKUP($A72,'Circumstance 3'!$B$6:$AB$15,27,FALSE),IFERROR(VLOOKUP($A72,'Circumstance 3'!$B$18:$AB$28,27,FALSE),TableBPA2[[#This Row],[Base Payment After Circumstance 2]])))</f>
        <v/>
      </c>
      <c r="I72" s="3" t="str">
        <f>IF(I$3="Not used","",IFERROR(VLOOKUP($A72,'Circumstance 4'!$B$6:$AB$15,27,FALSE),IFERROR(VLOOKUP($A72,'Circumstance 4'!$B$18:$AB$28,27,FALSE),TableBPA2[[#This Row],[Base Payment After Circumstance 3]])))</f>
        <v/>
      </c>
      <c r="J72" s="3" t="str">
        <f>IF(J$3="Not used","",IFERROR(VLOOKUP($A72,'Circumstance 5'!$B$6:$AB$15,27,FALSE),IFERROR(VLOOKUP($A72,'Circumstance 5'!$B$18:$AB$28,27,FALSE),TableBPA2[[#This Row],[Base Payment After Circumstance 4]])))</f>
        <v/>
      </c>
      <c r="K72" s="3" t="str">
        <f>IF(K$3="Not used","",IFERROR(VLOOKUP($A72,'Circumstance 6'!$B$6:$AB$15,27,FALSE),IFERROR(VLOOKUP($A72,'Circumstance 6'!$B$18:$AB$28,27,FALSE),TableBPA2[[#This Row],[Base Payment After Circumstance 5]])))</f>
        <v/>
      </c>
      <c r="L72" s="3" t="str">
        <f>IF(L$3="Not used","",IFERROR(VLOOKUP($A72,'Circumstance 7'!$B$6:$AB$15,27,FALSE),IFERROR(VLOOKUP($A72,'Circumstance 7'!$B$18:$AB$28,27,FALSE),TableBPA2[[#This Row],[Base Payment After Circumstance 6]])))</f>
        <v/>
      </c>
      <c r="M72" s="3" t="str">
        <f>IF(M$3="Not used","",IFERROR(VLOOKUP($A72,'Circumstance 8'!$B$6:$AB$15,27,FALSE),IFERROR(VLOOKUP($A72,'Circumstance 8'!$B$18:$AB$28,27,FALSE),TableBPA2[[#This Row],[Base Payment After Circumstance 7]])))</f>
        <v/>
      </c>
      <c r="N72" s="3" t="str">
        <f>IF(N$3="Not used","",IFERROR(VLOOKUP($A72,'Circumstance 9'!$B$6:$AB$15,27,FALSE),IFERROR(VLOOKUP($A72,'Circumstance 9'!$B$18:$AB$28,27,FALSE),TableBPA2[[#This Row],[Base Payment After Circumstance 8]])))</f>
        <v/>
      </c>
      <c r="O72" s="3" t="str">
        <f>IF(O$3="Not used","",IFERROR(VLOOKUP($A72,'Circumstance 10'!$B$6:$AB$15,27,FALSE),IFERROR(VLOOKUP($A72,'Circumstance 10'!$B$18:$AB$28,27,FALSE),TableBPA2[[#This Row],[Base Payment After Circumstance 9]])))</f>
        <v/>
      </c>
      <c r="P72" s="24" t="str">
        <f>IF(P$3="Not used","",IFERROR(VLOOKUP($A72,'Circumstance 11'!$B$6:$AB$15,27,FALSE),IFERROR(VLOOKUP($A72,'Circumstance 11'!$B$18:$AB$28,27,FALSE),TableBPA2[[#This Row],[Base Payment After Circumstance 10]])))</f>
        <v/>
      </c>
      <c r="Q72" s="24" t="str">
        <f>IF(Q$3="Not used","",IFERROR(VLOOKUP($A72,'Circumstance 12'!$B$6:$AB$15,27,FALSE),IFERROR(VLOOKUP($A72,'Circumstance 12'!$B$18:$AB$28,27,FALSE),TableBPA2[[#This Row],[Base Payment After Circumstance 11]])))</f>
        <v/>
      </c>
      <c r="R72" s="24" t="str">
        <f>IF(R$3="Not used","",IFERROR(VLOOKUP($A72,'Circumstance 13'!$B$6:$AB$15,27,FALSE),IFERROR(VLOOKUP($A72,'Circumstance 13'!$B$18:$AB$28,27,FALSE),TableBPA2[[#This Row],[Base Payment After Circumstance 12]])))</f>
        <v/>
      </c>
      <c r="S72" s="24" t="str">
        <f>IF(S$3="Not used","",IFERROR(VLOOKUP($A72,'Circumstance 14'!$B$6:$AB$15,27,FALSE),IFERROR(VLOOKUP($A72,'Circumstance 14'!$B$18:$AB$28,27,FALSE),TableBPA2[[#This Row],[Base Payment After Circumstance 13]])))</f>
        <v/>
      </c>
      <c r="T72" s="24" t="str">
        <f>IF(T$3="Not used","",IFERROR(VLOOKUP($A72,'Circumstance 15'!$B$6:$AB$15,27,FALSE),IFERROR(VLOOKUP($A72,'Circumstance 15'!$B$18:$AB$28,27,FALSE),TableBPA2[[#This Row],[Base Payment After Circumstance 14]])))</f>
        <v/>
      </c>
      <c r="U72" s="24" t="str">
        <f>IF(U$3="Not used","",IFERROR(VLOOKUP($A72,'Circumstance 16'!$B$6:$AB$15,27,FALSE),IFERROR(VLOOKUP($A72,'Circumstance 16'!$B$18:$AB$28,27,FALSE),TableBPA2[[#This Row],[Base Payment After Circumstance 15]])))</f>
        <v/>
      </c>
      <c r="V72" s="24" t="str">
        <f>IF(V$3="Not used","",IFERROR(VLOOKUP($A72,'Circumstance 17'!$B$6:$AB$15,27,FALSE),IFERROR(VLOOKUP($A72,'Circumstance 17'!$B$18:$AB$28,27,FALSE),TableBPA2[[#This Row],[Base Payment After Circumstance 16]])))</f>
        <v/>
      </c>
      <c r="W72" s="24" t="str">
        <f>IF(W$3="Not used","",IFERROR(VLOOKUP($A72,'Circumstance 18'!$B$6:$AB$15,27,FALSE),IFERROR(VLOOKUP($A72,'Circumstance 18'!$B$18:$AB$28,27,FALSE),TableBPA2[[#This Row],[Base Payment After Circumstance 17]])))</f>
        <v/>
      </c>
      <c r="X72" s="24" t="str">
        <f>IF(X$3="Not used","",IFERROR(VLOOKUP($A72,'Circumstance 19'!$B$6:$AB$15,27,FALSE),IFERROR(VLOOKUP($A72,'Circumstance 19'!$B$18:$AB$28,27,FALSE),TableBPA2[[#This Row],[Base Payment After Circumstance 18]])))</f>
        <v/>
      </c>
      <c r="Y72" s="24" t="str">
        <f>IF(Y$3="Not used","",IFERROR(VLOOKUP($A72,'Circumstance 20'!$B$6:$AB$15,27,FALSE),IFERROR(VLOOKUP($A72,'Circumstance 20'!$B$18:$AB$28,27,FALSE),TableBPA2[[#This Row],[Base Payment After Circumstance 19]])))</f>
        <v/>
      </c>
    </row>
    <row r="73" spans="1:25" x14ac:dyDescent="0.25">
      <c r="A73" s="11" t="str">
        <f>IF('LEA Information'!A82="","",'LEA Information'!A82)</f>
        <v/>
      </c>
      <c r="B73" s="11" t="str">
        <f>IF('LEA Information'!B82="","",'LEA Information'!B82)</f>
        <v/>
      </c>
      <c r="C73" s="68" t="str">
        <f>IF('LEA Information'!C82="","",'LEA Information'!C82)</f>
        <v/>
      </c>
      <c r="D73" s="8" t="str">
        <f>IF('LEA Information'!D82="","",'LEA Information'!D82)</f>
        <v/>
      </c>
      <c r="E73" s="32" t="str">
        <f t="shared" si="1"/>
        <v/>
      </c>
      <c r="F73" s="3" t="str">
        <f>IF(F$3="Not used","",IFERROR(VLOOKUP($A73,'Circumstance 1'!$B$6:$AB$15,27,FALSE),IFERROR(VLOOKUP(A73,'Circumstance 1'!$B$18:$AB$28,27,FALSE),TableBPA2[[#This Row],[Starting Base Payment]])))</f>
        <v/>
      </c>
      <c r="G73" s="3" t="str">
        <f>IF(G$3="Not used","",IFERROR(VLOOKUP($A73,'Circumstance 2'!$B$6:$AB$15,27,FALSE),IFERROR(VLOOKUP($A73,'Circumstance 2'!$B$18:$AB$28,27,FALSE),TableBPA2[[#This Row],[Base Payment After Circumstance 1]])))</f>
        <v/>
      </c>
      <c r="H73" s="3" t="str">
        <f>IF(H$3="Not used","",IFERROR(VLOOKUP($A73,'Circumstance 3'!$B$6:$AB$15,27,FALSE),IFERROR(VLOOKUP($A73,'Circumstance 3'!$B$18:$AB$28,27,FALSE),TableBPA2[[#This Row],[Base Payment After Circumstance 2]])))</f>
        <v/>
      </c>
      <c r="I73" s="3" t="str">
        <f>IF(I$3="Not used","",IFERROR(VLOOKUP($A73,'Circumstance 4'!$B$6:$AB$15,27,FALSE),IFERROR(VLOOKUP($A73,'Circumstance 4'!$B$18:$AB$28,27,FALSE),TableBPA2[[#This Row],[Base Payment After Circumstance 3]])))</f>
        <v/>
      </c>
      <c r="J73" s="3" t="str">
        <f>IF(J$3="Not used","",IFERROR(VLOOKUP($A73,'Circumstance 5'!$B$6:$AB$15,27,FALSE),IFERROR(VLOOKUP($A73,'Circumstance 5'!$B$18:$AB$28,27,FALSE),TableBPA2[[#This Row],[Base Payment After Circumstance 4]])))</f>
        <v/>
      </c>
      <c r="K73" s="3" t="str">
        <f>IF(K$3="Not used","",IFERROR(VLOOKUP($A73,'Circumstance 6'!$B$6:$AB$15,27,FALSE),IFERROR(VLOOKUP($A73,'Circumstance 6'!$B$18:$AB$28,27,FALSE),TableBPA2[[#This Row],[Base Payment After Circumstance 5]])))</f>
        <v/>
      </c>
      <c r="L73" s="3" t="str">
        <f>IF(L$3="Not used","",IFERROR(VLOOKUP($A73,'Circumstance 7'!$B$6:$AB$15,27,FALSE),IFERROR(VLOOKUP($A73,'Circumstance 7'!$B$18:$AB$28,27,FALSE),TableBPA2[[#This Row],[Base Payment After Circumstance 6]])))</f>
        <v/>
      </c>
      <c r="M73" s="3" t="str">
        <f>IF(M$3="Not used","",IFERROR(VLOOKUP($A73,'Circumstance 8'!$B$6:$AB$15,27,FALSE),IFERROR(VLOOKUP($A73,'Circumstance 8'!$B$18:$AB$28,27,FALSE),TableBPA2[[#This Row],[Base Payment After Circumstance 7]])))</f>
        <v/>
      </c>
      <c r="N73" s="3" t="str">
        <f>IF(N$3="Not used","",IFERROR(VLOOKUP($A73,'Circumstance 9'!$B$6:$AB$15,27,FALSE),IFERROR(VLOOKUP($A73,'Circumstance 9'!$B$18:$AB$28,27,FALSE),TableBPA2[[#This Row],[Base Payment After Circumstance 8]])))</f>
        <v/>
      </c>
      <c r="O73" s="3" t="str">
        <f>IF(O$3="Not used","",IFERROR(VLOOKUP($A73,'Circumstance 10'!$B$6:$AB$15,27,FALSE),IFERROR(VLOOKUP($A73,'Circumstance 10'!$B$18:$AB$28,27,FALSE),TableBPA2[[#This Row],[Base Payment After Circumstance 9]])))</f>
        <v/>
      </c>
      <c r="P73" s="24" t="str">
        <f>IF(P$3="Not used","",IFERROR(VLOOKUP($A73,'Circumstance 11'!$B$6:$AB$15,27,FALSE),IFERROR(VLOOKUP($A73,'Circumstance 11'!$B$18:$AB$28,27,FALSE),TableBPA2[[#This Row],[Base Payment After Circumstance 10]])))</f>
        <v/>
      </c>
      <c r="Q73" s="24" t="str">
        <f>IF(Q$3="Not used","",IFERROR(VLOOKUP($A73,'Circumstance 12'!$B$6:$AB$15,27,FALSE),IFERROR(VLOOKUP($A73,'Circumstance 12'!$B$18:$AB$28,27,FALSE),TableBPA2[[#This Row],[Base Payment After Circumstance 11]])))</f>
        <v/>
      </c>
      <c r="R73" s="24" t="str">
        <f>IF(R$3="Not used","",IFERROR(VLOOKUP($A73,'Circumstance 13'!$B$6:$AB$15,27,FALSE),IFERROR(VLOOKUP($A73,'Circumstance 13'!$B$18:$AB$28,27,FALSE),TableBPA2[[#This Row],[Base Payment After Circumstance 12]])))</f>
        <v/>
      </c>
      <c r="S73" s="24" t="str">
        <f>IF(S$3="Not used","",IFERROR(VLOOKUP($A73,'Circumstance 14'!$B$6:$AB$15,27,FALSE),IFERROR(VLOOKUP($A73,'Circumstance 14'!$B$18:$AB$28,27,FALSE),TableBPA2[[#This Row],[Base Payment After Circumstance 13]])))</f>
        <v/>
      </c>
      <c r="T73" s="24" t="str">
        <f>IF(T$3="Not used","",IFERROR(VLOOKUP($A73,'Circumstance 15'!$B$6:$AB$15,27,FALSE),IFERROR(VLOOKUP($A73,'Circumstance 15'!$B$18:$AB$28,27,FALSE),TableBPA2[[#This Row],[Base Payment After Circumstance 14]])))</f>
        <v/>
      </c>
      <c r="U73" s="24" t="str">
        <f>IF(U$3="Not used","",IFERROR(VLOOKUP($A73,'Circumstance 16'!$B$6:$AB$15,27,FALSE),IFERROR(VLOOKUP($A73,'Circumstance 16'!$B$18:$AB$28,27,FALSE),TableBPA2[[#This Row],[Base Payment After Circumstance 15]])))</f>
        <v/>
      </c>
      <c r="V73" s="24" t="str">
        <f>IF(V$3="Not used","",IFERROR(VLOOKUP($A73,'Circumstance 17'!$B$6:$AB$15,27,FALSE),IFERROR(VLOOKUP($A73,'Circumstance 17'!$B$18:$AB$28,27,FALSE),TableBPA2[[#This Row],[Base Payment After Circumstance 16]])))</f>
        <v/>
      </c>
      <c r="W73" s="24" t="str">
        <f>IF(W$3="Not used","",IFERROR(VLOOKUP($A73,'Circumstance 18'!$B$6:$AB$15,27,FALSE),IFERROR(VLOOKUP($A73,'Circumstance 18'!$B$18:$AB$28,27,FALSE),TableBPA2[[#This Row],[Base Payment After Circumstance 17]])))</f>
        <v/>
      </c>
      <c r="X73" s="24" t="str">
        <f>IF(X$3="Not used","",IFERROR(VLOOKUP($A73,'Circumstance 19'!$B$6:$AB$15,27,FALSE),IFERROR(VLOOKUP($A73,'Circumstance 19'!$B$18:$AB$28,27,FALSE),TableBPA2[[#This Row],[Base Payment After Circumstance 18]])))</f>
        <v/>
      </c>
      <c r="Y73" s="24" t="str">
        <f>IF(Y$3="Not used","",IFERROR(VLOOKUP($A73,'Circumstance 20'!$B$6:$AB$15,27,FALSE),IFERROR(VLOOKUP($A73,'Circumstance 20'!$B$18:$AB$28,27,FALSE),TableBPA2[[#This Row],[Base Payment After Circumstance 19]])))</f>
        <v/>
      </c>
    </row>
    <row r="74" spans="1:25" x14ac:dyDescent="0.25">
      <c r="A74" s="11" t="str">
        <f>IF('LEA Information'!A83="","",'LEA Information'!A83)</f>
        <v/>
      </c>
      <c r="B74" s="11" t="str">
        <f>IF('LEA Information'!B83="","",'LEA Information'!B83)</f>
        <v/>
      </c>
      <c r="C74" s="68" t="str">
        <f>IF('LEA Information'!C83="","",'LEA Information'!C83)</f>
        <v/>
      </c>
      <c r="D74" s="8" t="str">
        <f>IF('LEA Information'!D83="","",'LEA Information'!D83)</f>
        <v/>
      </c>
      <c r="E74" s="32" t="str">
        <f t="shared" si="1"/>
        <v/>
      </c>
      <c r="F74" s="3" t="str">
        <f>IF(F$3="Not used","",IFERROR(VLOOKUP($A74,'Circumstance 1'!$B$6:$AB$15,27,FALSE),IFERROR(VLOOKUP(A74,'Circumstance 1'!$B$18:$AB$28,27,FALSE),TableBPA2[[#This Row],[Starting Base Payment]])))</f>
        <v/>
      </c>
      <c r="G74" s="3" t="str">
        <f>IF(G$3="Not used","",IFERROR(VLOOKUP($A74,'Circumstance 2'!$B$6:$AB$15,27,FALSE),IFERROR(VLOOKUP($A74,'Circumstance 2'!$B$18:$AB$28,27,FALSE),TableBPA2[[#This Row],[Base Payment After Circumstance 1]])))</f>
        <v/>
      </c>
      <c r="H74" s="3" t="str">
        <f>IF(H$3="Not used","",IFERROR(VLOOKUP($A74,'Circumstance 3'!$B$6:$AB$15,27,FALSE),IFERROR(VLOOKUP($A74,'Circumstance 3'!$B$18:$AB$28,27,FALSE),TableBPA2[[#This Row],[Base Payment After Circumstance 2]])))</f>
        <v/>
      </c>
      <c r="I74" s="3" t="str">
        <f>IF(I$3="Not used","",IFERROR(VLOOKUP($A74,'Circumstance 4'!$B$6:$AB$15,27,FALSE),IFERROR(VLOOKUP($A74,'Circumstance 4'!$B$18:$AB$28,27,FALSE),TableBPA2[[#This Row],[Base Payment After Circumstance 3]])))</f>
        <v/>
      </c>
      <c r="J74" s="3" t="str">
        <f>IF(J$3="Not used","",IFERROR(VLOOKUP($A74,'Circumstance 5'!$B$6:$AB$15,27,FALSE),IFERROR(VLOOKUP($A74,'Circumstance 5'!$B$18:$AB$28,27,FALSE),TableBPA2[[#This Row],[Base Payment After Circumstance 4]])))</f>
        <v/>
      </c>
      <c r="K74" s="3" t="str">
        <f>IF(K$3="Not used","",IFERROR(VLOOKUP($A74,'Circumstance 6'!$B$6:$AB$15,27,FALSE),IFERROR(VLOOKUP($A74,'Circumstance 6'!$B$18:$AB$28,27,FALSE),TableBPA2[[#This Row],[Base Payment After Circumstance 5]])))</f>
        <v/>
      </c>
      <c r="L74" s="3" t="str">
        <f>IF(L$3="Not used","",IFERROR(VLOOKUP($A74,'Circumstance 7'!$B$6:$AB$15,27,FALSE),IFERROR(VLOOKUP($A74,'Circumstance 7'!$B$18:$AB$28,27,FALSE),TableBPA2[[#This Row],[Base Payment After Circumstance 6]])))</f>
        <v/>
      </c>
      <c r="M74" s="3" t="str">
        <f>IF(M$3="Not used","",IFERROR(VLOOKUP($A74,'Circumstance 8'!$B$6:$AB$15,27,FALSE),IFERROR(VLOOKUP($A74,'Circumstance 8'!$B$18:$AB$28,27,FALSE),TableBPA2[[#This Row],[Base Payment After Circumstance 7]])))</f>
        <v/>
      </c>
      <c r="N74" s="3" t="str">
        <f>IF(N$3="Not used","",IFERROR(VLOOKUP($A74,'Circumstance 9'!$B$6:$AB$15,27,FALSE),IFERROR(VLOOKUP($A74,'Circumstance 9'!$B$18:$AB$28,27,FALSE),TableBPA2[[#This Row],[Base Payment After Circumstance 8]])))</f>
        <v/>
      </c>
      <c r="O74" s="3" t="str">
        <f>IF(O$3="Not used","",IFERROR(VLOOKUP($A74,'Circumstance 10'!$B$6:$AB$15,27,FALSE),IFERROR(VLOOKUP($A74,'Circumstance 10'!$B$18:$AB$28,27,FALSE),TableBPA2[[#This Row],[Base Payment After Circumstance 9]])))</f>
        <v/>
      </c>
      <c r="P74" s="24" t="str">
        <f>IF(P$3="Not used","",IFERROR(VLOOKUP($A74,'Circumstance 11'!$B$6:$AB$15,27,FALSE),IFERROR(VLOOKUP($A74,'Circumstance 11'!$B$18:$AB$28,27,FALSE),TableBPA2[[#This Row],[Base Payment After Circumstance 10]])))</f>
        <v/>
      </c>
      <c r="Q74" s="24" t="str">
        <f>IF(Q$3="Not used","",IFERROR(VLOOKUP($A74,'Circumstance 12'!$B$6:$AB$15,27,FALSE),IFERROR(VLOOKUP($A74,'Circumstance 12'!$B$18:$AB$28,27,FALSE),TableBPA2[[#This Row],[Base Payment After Circumstance 11]])))</f>
        <v/>
      </c>
      <c r="R74" s="24" t="str">
        <f>IF(R$3="Not used","",IFERROR(VLOOKUP($A74,'Circumstance 13'!$B$6:$AB$15,27,FALSE),IFERROR(VLOOKUP($A74,'Circumstance 13'!$B$18:$AB$28,27,FALSE),TableBPA2[[#This Row],[Base Payment After Circumstance 12]])))</f>
        <v/>
      </c>
      <c r="S74" s="24" t="str">
        <f>IF(S$3="Not used","",IFERROR(VLOOKUP($A74,'Circumstance 14'!$B$6:$AB$15,27,FALSE),IFERROR(VLOOKUP($A74,'Circumstance 14'!$B$18:$AB$28,27,FALSE),TableBPA2[[#This Row],[Base Payment After Circumstance 13]])))</f>
        <v/>
      </c>
      <c r="T74" s="24" t="str">
        <f>IF(T$3="Not used","",IFERROR(VLOOKUP($A74,'Circumstance 15'!$B$6:$AB$15,27,FALSE),IFERROR(VLOOKUP($A74,'Circumstance 15'!$B$18:$AB$28,27,FALSE),TableBPA2[[#This Row],[Base Payment After Circumstance 14]])))</f>
        <v/>
      </c>
      <c r="U74" s="24" t="str">
        <f>IF(U$3="Not used","",IFERROR(VLOOKUP($A74,'Circumstance 16'!$B$6:$AB$15,27,FALSE),IFERROR(VLOOKUP($A74,'Circumstance 16'!$B$18:$AB$28,27,FALSE),TableBPA2[[#This Row],[Base Payment After Circumstance 15]])))</f>
        <v/>
      </c>
      <c r="V74" s="24" t="str">
        <f>IF(V$3="Not used","",IFERROR(VLOOKUP($A74,'Circumstance 17'!$B$6:$AB$15,27,FALSE),IFERROR(VLOOKUP($A74,'Circumstance 17'!$B$18:$AB$28,27,FALSE),TableBPA2[[#This Row],[Base Payment After Circumstance 16]])))</f>
        <v/>
      </c>
      <c r="W74" s="24" t="str">
        <f>IF(W$3="Not used","",IFERROR(VLOOKUP($A74,'Circumstance 18'!$B$6:$AB$15,27,FALSE),IFERROR(VLOOKUP($A74,'Circumstance 18'!$B$18:$AB$28,27,FALSE),TableBPA2[[#This Row],[Base Payment After Circumstance 17]])))</f>
        <v/>
      </c>
      <c r="X74" s="24" t="str">
        <f>IF(X$3="Not used","",IFERROR(VLOOKUP($A74,'Circumstance 19'!$B$6:$AB$15,27,FALSE),IFERROR(VLOOKUP($A74,'Circumstance 19'!$B$18:$AB$28,27,FALSE),TableBPA2[[#This Row],[Base Payment After Circumstance 18]])))</f>
        <v/>
      </c>
      <c r="Y74" s="24" t="str">
        <f>IF(Y$3="Not used","",IFERROR(VLOOKUP($A74,'Circumstance 20'!$B$6:$AB$15,27,FALSE),IFERROR(VLOOKUP($A74,'Circumstance 20'!$B$18:$AB$28,27,FALSE),TableBPA2[[#This Row],[Base Payment After Circumstance 19]])))</f>
        <v/>
      </c>
    </row>
    <row r="75" spans="1:25" x14ac:dyDescent="0.25">
      <c r="A75" s="11" t="str">
        <f>IF('LEA Information'!A84="","",'LEA Information'!A84)</f>
        <v/>
      </c>
      <c r="B75" s="11" t="str">
        <f>IF('LEA Information'!B84="","",'LEA Information'!B84)</f>
        <v/>
      </c>
      <c r="C75" s="68" t="str">
        <f>IF('LEA Information'!C84="","",'LEA Information'!C84)</f>
        <v/>
      </c>
      <c r="D75" s="8" t="str">
        <f>IF('LEA Information'!D84="","",'LEA Information'!D84)</f>
        <v/>
      </c>
      <c r="E75" s="32" t="str">
        <f t="shared" si="1"/>
        <v/>
      </c>
      <c r="F75" s="3" t="str">
        <f>IF(F$3="Not used","",IFERROR(VLOOKUP($A75,'Circumstance 1'!$B$6:$AB$15,27,FALSE),IFERROR(VLOOKUP(A75,'Circumstance 1'!$B$18:$AB$28,27,FALSE),TableBPA2[[#This Row],[Starting Base Payment]])))</f>
        <v/>
      </c>
      <c r="G75" s="3" t="str">
        <f>IF(G$3="Not used","",IFERROR(VLOOKUP($A75,'Circumstance 2'!$B$6:$AB$15,27,FALSE),IFERROR(VLOOKUP($A75,'Circumstance 2'!$B$18:$AB$28,27,FALSE),TableBPA2[[#This Row],[Base Payment After Circumstance 1]])))</f>
        <v/>
      </c>
      <c r="H75" s="3" t="str">
        <f>IF(H$3="Not used","",IFERROR(VLOOKUP($A75,'Circumstance 3'!$B$6:$AB$15,27,FALSE),IFERROR(VLOOKUP($A75,'Circumstance 3'!$B$18:$AB$28,27,FALSE),TableBPA2[[#This Row],[Base Payment After Circumstance 2]])))</f>
        <v/>
      </c>
      <c r="I75" s="3" t="str">
        <f>IF(I$3="Not used","",IFERROR(VLOOKUP($A75,'Circumstance 4'!$B$6:$AB$15,27,FALSE),IFERROR(VLOOKUP($A75,'Circumstance 4'!$B$18:$AB$28,27,FALSE),TableBPA2[[#This Row],[Base Payment After Circumstance 3]])))</f>
        <v/>
      </c>
      <c r="J75" s="3" t="str">
        <f>IF(J$3="Not used","",IFERROR(VLOOKUP($A75,'Circumstance 5'!$B$6:$AB$15,27,FALSE),IFERROR(VLOOKUP($A75,'Circumstance 5'!$B$18:$AB$28,27,FALSE),TableBPA2[[#This Row],[Base Payment After Circumstance 4]])))</f>
        <v/>
      </c>
      <c r="K75" s="3" t="str">
        <f>IF(K$3="Not used","",IFERROR(VLOOKUP($A75,'Circumstance 6'!$B$6:$AB$15,27,FALSE),IFERROR(VLOOKUP($A75,'Circumstance 6'!$B$18:$AB$28,27,FALSE),TableBPA2[[#This Row],[Base Payment After Circumstance 5]])))</f>
        <v/>
      </c>
      <c r="L75" s="3" t="str">
        <f>IF(L$3="Not used","",IFERROR(VLOOKUP($A75,'Circumstance 7'!$B$6:$AB$15,27,FALSE),IFERROR(VLOOKUP($A75,'Circumstance 7'!$B$18:$AB$28,27,FALSE),TableBPA2[[#This Row],[Base Payment After Circumstance 6]])))</f>
        <v/>
      </c>
      <c r="M75" s="3" t="str">
        <f>IF(M$3="Not used","",IFERROR(VLOOKUP($A75,'Circumstance 8'!$B$6:$AB$15,27,FALSE),IFERROR(VLOOKUP($A75,'Circumstance 8'!$B$18:$AB$28,27,FALSE),TableBPA2[[#This Row],[Base Payment After Circumstance 7]])))</f>
        <v/>
      </c>
      <c r="N75" s="3" t="str">
        <f>IF(N$3="Not used","",IFERROR(VLOOKUP($A75,'Circumstance 9'!$B$6:$AB$15,27,FALSE),IFERROR(VLOOKUP($A75,'Circumstance 9'!$B$18:$AB$28,27,FALSE),TableBPA2[[#This Row],[Base Payment After Circumstance 8]])))</f>
        <v/>
      </c>
      <c r="O75" s="3" t="str">
        <f>IF(O$3="Not used","",IFERROR(VLOOKUP($A75,'Circumstance 10'!$B$6:$AB$15,27,FALSE),IFERROR(VLOOKUP($A75,'Circumstance 10'!$B$18:$AB$28,27,FALSE),TableBPA2[[#This Row],[Base Payment After Circumstance 9]])))</f>
        <v/>
      </c>
      <c r="P75" s="24" t="str">
        <f>IF(P$3="Not used","",IFERROR(VLOOKUP($A75,'Circumstance 11'!$B$6:$AB$15,27,FALSE),IFERROR(VLOOKUP($A75,'Circumstance 11'!$B$18:$AB$28,27,FALSE),TableBPA2[[#This Row],[Base Payment After Circumstance 10]])))</f>
        <v/>
      </c>
      <c r="Q75" s="24" t="str">
        <f>IF(Q$3="Not used","",IFERROR(VLOOKUP($A75,'Circumstance 12'!$B$6:$AB$15,27,FALSE),IFERROR(VLOOKUP($A75,'Circumstance 12'!$B$18:$AB$28,27,FALSE),TableBPA2[[#This Row],[Base Payment After Circumstance 11]])))</f>
        <v/>
      </c>
      <c r="R75" s="24" t="str">
        <f>IF(R$3="Not used","",IFERROR(VLOOKUP($A75,'Circumstance 13'!$B$6:$AB$15,27,FALSE),IFERROR(VLOOKUP($A75,'Circumstance 13'!$B$18:$AB$28,27,FALSE),TableBPA2[[#This Row],[Base Payment After Circumstance 12]])))</f>
        <v/>
      </c>
      <c r="S75" s="24" t="str">
        <f>IF(S$3="Not used","",IFERROR(VLOOKUP($A75,'Circumstance 14'!$B$6:$AB$15,27,FALSE),IFERROR(VLOOKUP($A75,'Circumstance 14'!$B$18:$AB$28,27,FALSE),TableBPA2[[#This Row],[Base Payment After Circumstance 13]])))</f>
        <v/>
      </c>
      <c r="T75" s="24" t="str">
        <f>IF(T$3="Not used","",IFERROR(VLOOKUP($A75,'Circumstance 15'!$B$6:$AB$15,27,FALSE),IFERROR(VLOOKUP($A75,'Circumstance 15'!$B$18:$AB$28,27,FALSE),TableBPA2[[#This Row],[Base Payment After Circumstance 14]])))</f>
        <v/>
      </c>
      <c r="U75" s="24" t="str">
        <f>IF(U$3="Not used","",IFERROR(VLOOKUP($A75,'Circumstance 16'!$B$6:$AB$15,27,FALSE),IFERROR(VLOOKUP($A75,'Circumstance 16'!$B$18:$AB$28,27,FALSE),TableBPA2[[#This Row],[Base Payment After Circumstance 15]])))</f>
        <v/>
      </c>
      <c r="V75" s="24" t="str">
        <f>IF(V$3="Not used","",IFERROR(VLOOKUP($A75,'Circumstance 17'!$B$6:$AB$15,27,FALSE),IFERROR(VLOOKUP($A75,'Circumstance 17'!$B$18:$AB$28,27,FALSE),TableBPA2[[#This Row],[Base Payment After Circumstance 16]])))</f>
        <v/>
      </c>
      <c r="W75" s="24" t="str">
        <f>IF(W$3="Not used","",IFERROR(VLOOKUP($A75,'Circumstance 18'!$B$6:$AB$15,27,FALSE),IFERROR(VLOOKUP($A75,'Circumstance 18'!$B$18:$AB$28,27,FALSE),TableBPA2[[#This Row],[Base Payment After Circumstance 17]])))</f>
        <v/>
      </c>
      <c r="X75" s="24" t="str">
        <f>IF(X$3="Not used","",IFERROR(VLOOKUP($A75,'Circumstance 19'!$B$6:$AB$15,27,FALSE),IFERROR(VLOOKUP($A75,'Circumstance 19'!$B$18:$AB$28,27,FALSE),TableBPA2[[#This Row],[Base Payment After Circumstance 18]])))</f>
        <v/>
      </c>
      <c r="Y75" s="24" t="str">
        <f>IF(Y$3="Not used","",IFERROR(VLOOKUP($A75,'Circumstance 20'!$B$6:$AB$15,27,FALSE),IFERROR(VLOOKUP($A75,'Circumstance 20'!$B$18:$AB$28,27,FALSE),TableBPA2[[#This Row],[Base Payment After Circumstance 19]])))</f>
        <v/>
      </c>
    </row>
    <row r="76" spans="1:25" x14ac:dyDescent="0.25">
      <c r="A76" s="11" t="str">
        <f>IF('LEA Information'!A85="","",'LEA Information'!A85)</f>
        <v/>
      </c>
      <c r="B76" s="11" t="str">
        <f>IF('LEA Information'!B85="","",'LEA Information'!B85)</f>
        <v/>
      </c>
      <c r="C76" s="68" t="str">
        <f>IF('LEA Information'!C85="","",'LEA Information'!C85)</f>
        <v/>
      </c>
      <c r="D76" s="8" t="str">
        <f>IF('LEA Information'!D85="","",'LEA Information'!D85)</f>
        <v/>
      </c>
      <c r="E76" s="32" t="str">
        <f t="shared" si="1"/>
        <v/>
      </c>
      <c r="F76" s="3" t="str">
        <f>IF(F$3="Not used","",IFERROR(VLOOKUP($A76,'Circumstance 1'!$B$6:$AB$15,27,FALSE),IFERROR(VLOOKUP(A76,'Circumstance 1'!$B$18:$AB$28,27,FALSE),TableBPA2[[#This Row],[Starting Base Payment]])))</f>
        <v/>
      </c>
      <c r="G76" s="3" t="str">
        <f>IF(G$3="Not used","",IFERROR(VLOOKUP($A76,'Circumstance 2'!$B$6:$AB$15,27,FALSE),IFERROR(VLOOKUP($A76,'Circumstance 2'!$B$18:$AB$28,27,FALSE),TableBPA2[[#This Row],[Base Payment After Circumstance 1]])))</f>
        <v/>
      </c>
      <c r="H76" s="3" t="str">
        <f>IF(H$3="Not used","",IFERROR(VLOOKUP($A76,'Circumstance 3'!$B$6:$AB$15,27,FALSE),IFERROR(VLOOKUP($A76,'Circumstance 3'!$B$18:$AB$28,27,FALSE),TableBPA2[[#This Row],[Base Payment After Circumstance 2]])))</f>
        <v/>
      </c>
      <c r="I76" s="3" t="str">
        <f>IF(I$3="Not used","",IFERROR(VLOOKUP($A76,'Circumstance 4'!$B$6:$AB$15,27,FALSE),IFERROR(VLOOKUP($A76,'Circumstance 4'!$B$18:$AB$28,27,FALSE),TableBPA2[[#This Row],[Base Payment After Circumstance 3]])))</f>
        <v/>
      </c>
      <c r="J76" s="3" t="str">
        <f>IF(J$3="Not used","",IFERROR(VLOOKUP($A76,'Circumstance 5'!$B$6:$AB$15,27,FALSE),IFERROR(VLOOKUP($A76,'Circumstance 5'!$B$18:$AB$28,27,FALSE),TableBPA2[[#This Row],[Base Payment After Circumstance 4]])))</f>
        <v/>
      </c>
      <c r="K76" s="3" t="str">
        <f>IF(K$3="Not used","",IFERROR(VLOOKUP($A76,'Circumstance 6'!$B$6:$AB$15,27,FALSE),IFERROR(VLOOKUP($A76,'Circumstance 6'!$B$18:$AB$28,27,FALSE),TableBPA2[[#This Row],[Base Payment After Circumstance 5]])))</f>
        <v/>
      </c>
      <c r="L76" s="3" t="str">
        <f>IF(L$3="Not used","",IFERROR(VLOOKUP($A76,'Circumstance 7'!$B$6:$AB$15,27,FALSE),IFERROR(VLOOKUP($A76,'Circumstance 7'!$B$18:$AB$28,27,FALSE),TableBPA2[[#This Row],[Base Payment After Circumstance 6]])))</f>
        <v/>
      </c>
      <c r="M76" s="3" t="str">
        <f>IF(M$3="Not used","",IFERROR(VLOOKUP($A76,'Circumstance 8'!$B$6:$AB$15,27,FALSE),IFERROR(VLOOKUP($A76,'Circumstance 8'!$B$18:$AB$28,27,FALSE),TableBPA2[[#This Row],[Base Payment After Circumstance 7]])))</f>
        <v/>
      </c>
      <c r="N76" s="3" t="str">
        <f>IF(N$3="Not used","",IFERROR(VLOOKUP($A76,'Circumstance 9'!$B$6:$AB$15,27,FALSE),IFERROR(VLOOKUP($A76,'Circumstance 9'!$B$18:$AB$28,27,FALSE),TableBPA2[[#This Row],[Base Payment After Circumstance 8]])))</f>
        <v/>
      </c>
      <c r="O76" s="3" t="str">
        <f>IF(O$3="Not used","",IFERROR(VLOOKUP($A76,'Circumstance 10'!$B$6:$AB$15,27,FALSE),IFERROR(VLOOKUP($A76,'Circumstance 10'!$B$18:$AB$28,27,FALSE),TableBPA2[[#This Row],[Base Payment After Circumstance 9]])))</f>
        <v/>
      </c>
      <c r="P76" s="24" t="str">
        <f>IF(P$3="Not used","",IFERROR(VLOOKUP($A76,'Circumstance 11'!$B$6:$AB$15,27,FALSE),IFERROR(VLOOKUP($A76,'Circumstance 11'!$B$18:$AB$28,27,FALSE),TableBPA2[[#This Row],[Base Payment After Circumstance 10]])))</f>
        <v/>
      </c>
      <c r="Q76" s="24" t="str">
        <f>IF(Q$3="Not used","",IFERROR(VLOOKUP($A76,'Circumstance 12'!$B$6:$AB$15,27,FALSE),IFERROR(VLOOKUP($A76,'Circumstance 12'!$B$18:$AB$28,27,FALSE),TableBPA2[[#This Row],[Base Payment After Circumstance 11]])))</f>
        <v/>
      </c>
      <c r="R76" s="24" t="str">
        <f>IF(R$3="Not used","",IFERROR(VLOOKUP($A76,'Circumstance 13'!$B$6:$AB$15,27,FALSE),IFERROR(VLOOKUP($A76,'Circumstance 13'!$B$18:$AB$28,27,FALSE),TableBPA2[[#This Row],[Base Payment After Circumstance 12]])))</f>
        <v/>
      </c>
      <c r="S76" s="24" t="str">
        <f>IF(S$3="Not used","",IFERROR(VLOOKUP($A76,'Circumstance 14'!$B$6:$AB$15,27,FALSE),IFERROR(VLOOKUP($A76,'Circumstance 14'!$B$18:$AB$28,27,FALSE),TableBPA2[[#This Row],[Base Payment After Circumstance 13]])))</f>
        <v/>
      </c>
      <c r="T76" s="24" t="str">
        <f>IF(T$3="Not used","",IFERROR(VLOOKUP($A76,'Circumstance 15'!$B$6:$AB$15,27,FALSE),IFERROR(VLOOKUP($A76,'Circumstance 15'!$B$18:$AB$28,27,FALSE),TableBPA2[[#This Row],[Base Payment After Circumstance 14]])))</f>
        <v/>
      </c>
      <c r="U76" s="24" t="str">
        <f>IF(U$3="Not used","",IFERROR(VLOOKUP($A76,'Circumstance 16'!$B$6:$AB$15,27,FALSE),IFERROR(VLOOKUP($A76,'Circumstance 16'!$B$18:$AB$28,27,FALSE),TableBPA2[[#This Row],[Base Payment After Circumstance 15]])))</f>
        <v/>
      </c>
      <c r="V76" s="24" t="str">
        <f>IF(V$3="Not used","",IFERROR(VLOOKUP($A76,'Circumstance 17'!$B$6:$AB$15,27,FALSE),IFERROR(VLOOKUP($A76,'Circumstance 17'!$B$18:$AB$28,27,FALSE),TableBPA2[[#This Row],[Base Payment After Circumstance 16]])))</f>
        <v/>
      </c>
      <c r="W76" s="24" t="str">
        <f>IF(W$3="Not used","",IFERROR(VLOOKUP($A76,'Circumstance 18'!$B$6:$AB$15,27,FALSE),IFERROR(VLOOKUP($A76,'Circumstance 18'!$B$18:$AB$28,27,FALSE),TableBPA2[[#This Row],[Base Payment After Circumstance 17]])))</f>
        <v/>
      </c>
      <c r="X76" s="24" t="str">
        <f>IF(X$3="Not used","",IFERROR(VLOOKUP($A76,'Circumstance 19'!$B$6:$AB$15,27,FALSE),IFERROR(VLOOKUP($A76,'Circumstance 19'!$B$18:$AB$28,27,FALSE),TableBPA2[[#This Row],[Base Payment After Circumstance 18]])))</f>
        <v/>
      </c>
      <c r="Y76" s="24" t="str">
        <f>IF(Y$3="Not used","",IFERROR(VLOOKUP($A76,'Circumstance 20'!$B$6:$AB$15,27,FALSE),IFERROR(VLOOKUP($A76,'Circumstance 20'!$B$18:$AB$28,27,FALSE),TableBPA2[[#This Row],[Base Payment After Circumstance 19]])))</f>
        <v/>
      </c>
    </row>
    <row r="77" spans="1:25" x14ac:dyDescent="0.25">
      <c r="A77" s="11" t="str">
        <f>IF('LEA Information'!A86="","",'LEA Information'!A86)</f>
        <v/>
      </c>
      <c r="B77" s="11" t="str">
        <f>IF('LEA Information'!B86="","",'LEA Information'!B86)</f>
        <v/>
      </c>
      <c r="C77" s="68" t="str">
        <f>IF('LEA Information'!C86="","",'LEA Information'!C86)</f>
        <v/>
      </c>
      <c r="D77" s="8" t="str">
        <f>IF('LEA Information'!D86="","",'LEA Information'!D86)</f>
        <v/>
      </c>
      <c r="E77" s="32" t="str">
        <f t="shared" si="1"/>
        <v/>
      </c>
      <c r="F77" s="3" t="str">
        <f>IF(F$3="Not used","",IFERROR(VLOOKUP($A77,'Circumstance 1'!$B$6:$AB$15,27,FALSE),IFERROR(VLOOKUP(A77,'Circumstance 1'!$B$18:$AB$28,27,FALSE),TableBPA2[[#This Row],[Starting Base Payment]])))</f>
        <v/>
      </c>
      <c r="G77" s="3" t="str">
        <f>IF(G$3="Not used","",IFERROR(VLOOKUP($A77,'Circumstance 2'!$B$6:$AB$15,27,FALSE),IFERROR(VLOOKUP($A77,'Circumstance 2'!$B$18:$AB$28,27,FALSE),TableBPA2[[#This Row],[Base Payment After Circumstance 1]])))</f>
        <v/>
      </c>
      <c r="H77" s="3" t="str">
        <f>IF(H$3="Not used","",IFERROR(VLOOKUP($A77,'Circumstance 3'!$B$6:$AB$15,27,FALSE),IFERROR(VLOOKUP($A77,'Circumstance 3'!$B$18:$AB$28,27,FALSE),TableBPA2[[#This Row],[Base Payment After Circumstance 2]])))</f>
        <v/>
      </c>
      <c r="I77" s="3" t="str">
        <f>IF(I$3="Not used","",IFERROR(VLOOKUP($A77,'Circumstance 4'!$B$6:$AB$15,27,FALSE),IFERROR(VLOOKUP($A77,'Circumstance 4'!$B$18:$AB$28,27,FALSE),TableBPA2[[#This Row],[Base Payment After Circumstance 3]])))</f>
        <v/>
      </c>
      <c r="J77" s="3" t="str">
        <f>IF(J$3="Not used","",IFERROR(VLOOKUP($A77,'Circumstance 5'!$B$6:$AB$15,27,FALSE),IFERROR(VLOOKUP($A77,'Circumstance 5'!$B$18:$AB$28,27,FALSE),TableBPA2[[#This Row],[Base Payment After Circumstance 4]])))</f>
        <v/>
      </c>
      <c r="K77" s="3" t="str">
        <f>IF(K$3="Not used","",IFERROR(VLOOKUP($A77,'Circumstance 6'!$B$6:$AB$15,27,FALSE),IFERROR(VLOOKUP($A77,'Circumstance 6'!$B$18:$AB$28,27,FALSE),TableBPA2[[#This Row],[Base Payment After Circumstance 5]])))</f>
        <v/>
      </c>
      <c r="L77" s="3" t="str">
        <f>IF(L$3="Not used","",IFERROR(VLOOKUP($A77,'Circumstance 7'!$B$6:$AB$15,27,FALSE),IFERROR(VLOOKUP($A77,'Circumstance 7'!$B$18:$AB$28,27,FALSE),TableBPA2[[#This Row],[Base Payment After Circumstance 6]])))</f>
        <v/>
      </c>
      <c r="M77" s="3" t="str">
        <f>IF(M$3="Not used","",IFERROR(VLOOKUP($A77,'Circumstance 8'!$B$6:$AB$15,27,FALSE),IFERROR(VLOOKUP($A77,'Circumstance 8'!$B$18:$AB$28,27,FALSE),TableBPA2[[#This Row],[Base Payment After Circumstance 7]])))</f>
        <v/>
      </c>
      <c r="N77" s="3" t="str">
        <f>IF(N$3="Not used","",IFERROR(VLOOKUP($A77,'Circumstance 9'!$B$6:$AB$15,27,FALSE),IFERROR(VLOOKUP($A77,'Circumstance 9'!$B$18:$AB$28,27,FALSE),TableBPA2[[#This Row],[Base Payment After Circumstance 8]])))</f>
        <v/>
      </c>
      <c r="O77" s="3" t="str">
        <f>IF(O$3="Not used","",IFERROR(VLOOKUP($A77,'Circumstance 10'!$B$6:$AB$15,27,FALSE),IFERROR(VLOOKUP($A77,'Circumstance 10'!$B$18:$AB$28,27,FALSE),TableBPA2[[#This Row],[Base Payment After Circumstance 9]])))</f>
        <v/>
      </c>
      <c r="P77" s="24" t="str">
        <f>IF(P$3="Not used","",IFERROR(VLOOKUP($A77,'Circumstance 11'!$B$6:$AB$15,27,FALSE),IFERROR(VLOOKUP($A77,'Circumstance 11'!$B$18:$AB$28,27,FALSE),TableBPA2[[#This Row],[Base Payment After Circumstance 10]])))</f>
        <v/>
      </c>
      <c r="Q77" s="24" t="str">
        <f>IF(Q$3="Not used","",IFERROR(VLOOKUP($A77,'Circumstance 12'!$B$6:$AB$15,27,FALSE),IFERROR(VLOOKUP($A77,'Circumstance 12'!$B$18:$AB$28,27,FALSE),TableBPA2[[#This Row],[Base Payment After Circumstance 11]])))</f>
        <v/>
      </c>
      <c r="R77" s="24" t="str">
        <f>IF(R$3="Not used","",IFERROR(VLOOKUP($A77,'Circumstance 13'!$B$6:$AB$15,27,FALSE),IFERROR(VLOOKUP($A77,'Circumstance 13'!$B$18:$AB$28,27,FALSE),TableBPA2[[#This Row],[Base Payment After Circumstance 12]])))</f>
        <v/>
      </c>
      <c r="S77" s="24" t="str">
        <f>IF(S$3="Not used","",IFERROR(VLOOKUP($A77,'Circumstance 14'!$B$6:$AB$15,27,FALSE),IFERROR(VLOOKUP($A77,'Circumstance 14'!$B$18:$AB$28,27,FALSE),TableBPA2[[#This Row],[Base Payment After Circumstance 13]])))</f>
        <v/>
      </c>
      <c r="T77" s="24" t="str">
        <f>IF(T$3="Not used","",IFERROR(VLOOKUP($A77,'Circumstance 15'!$B$6:$AB$15,27,FALSE),IFERROR(VLOOKUP($A77,'Circumstance 15'!$B$18:$AB$28,27,FALSE),TableBPA2[[#This Row],[Base Payment After Circumstance 14]])))</f>
        <v/>
      </c>
      <c r="U77" s="24" t="str">
        <f>IF(U$3="Not used","",IFERROR(VLOOKUP($A77,'Circumstance 16'!$B$6:$AB$15,27,FALSE),IFERROR(VLOOKUP($A77,'Circumstance 16'!$B$18:$AB$28,27,FALSE),TableBPA2[[#This Row],[Base Payment After Circumstance 15]])))</f>
        <v/>
      </c>
      <c r="V77" s="24" t="str">
        <f>IF(V$3="Not used","",IFERROR(VLOOKUP($A77,'Circumstance 17'!$B$6:$AB$15,27,FALSE),IFERROR(VLOOKUP($A77,'Circumstance 17'!$B$18:$AB$28,27,FALSE),TableBPA2[[#This Row],[Base Payment After Circumstance 16]])))</f>
        <v/>
      </c>
      <c r="W77" s="24" t="str">
        <f>IF(W$3="Not used","",IFERROR(VLOOKUP($A77,'Circumstance 18'!$B$6:$AB$15,27,FALSE),IFERROR(VLOOKUP($A77,'Circumstance 18'!$B$18:$AB$28,27,FALSE),TableBPA2[[#This Row],[Base Payment After Circumstance 17]])))</f>
        <v/>
      </c>
      <c r="X77" s="24" t="str">
        <f>IF(X$3="Not used","",IFERROR(VLOOKUP($A77,'Circumstance 19'!$B$6:$AB$15,27,FALSE),IFERROR(VLOOKUP($A77,'Circumstance 19'!$B$18:$AB$28,27,FALSE),TableBPA2[[#This Row],[Base Payment After Circumstance 18]])))</f>
        <v/>
      </c>
      <c r="Y77" s="24" t="str">
        <f>IF(Y$3="Not used","",IFERROR(VLOOKUP($A77,'Circumstance 20'!$B$6:$AB$15,27,FALSE),IFERROR(VLOOKUP($A77,'Circumstance 20'!$B$18:$AB$28,27,FALSE),TableBPA2[[#This Row],[Base Payment After Circumstance 19]])))</f>
        <v/>
      </c>
    </row>
    <row r="78" spans="1:25" x14ac:dyDescent="0.25">
      <c r="A78" s="11" t="str">
        <f>IF('LEA Information'!A87="","",'LEA Information'!A87)</f>
        <v/>
      </c>
      <c r="B78" s="11" t="str">
        <f>IF('LEA Information'!B87="","",'LEA Information'!B87)</f>
        <v/>
      </c>
      <c r="C78" s="68" t="str">
        <f>IF('LEA Information'!C87="","",'LEA Information'!C87)</f>
        <v/>
      </c>
      <c r="D78" s="8" t="str">
        <f>IF('LEA Information'!D87="","",'LEA Information'!D87)</f>
        <v/>
      </c>
      <c r="E78" s="32" t="str">
        <f t="shared" si="1"/>
        <v/>
      </c>
      <c r="F78" s="3" t="str">
        <f>IF(F$3="Not used","",IFERROR(VLOOKUP($A78,'Circumstance 1'!$B$6:$AB$15,27,FALSE),IFERROR(VLOOKUP(A78,'Circumstance 1'!$B$18:$AB$28,27,FALSE),TableBPA2[[#This Row],[Starting Base Payment]])))</f>
        <v/>
      </c>
      <c r="G78" s="3" t="str">
        <f>IF(G$3="Not used","",IFERROR(VLOOKUP($A78,'Circumstance 2'!$B$6:$AB$15,27,FALSE),IFERROR(VLOOKUP($A78,'Circumstance 2'!$B$18:$AB$28,27,FALSE),TableBPA2[[#This Row],[Base Payment After Circumstance 1]])))</f>
        <v/>
      </c>
      <c r="H78" s="3" t="str">
        <f>IF(H$3="Not used","",IFERROR(VLOOKUP($A78,'Circumstance 3'!$B$6:$AB$15,27,FALSE),IFERROR(VLOOKUP($A78,'Circumstance 3'!$B$18:$AB$28,27,FALSE),TableBPA2[[#This Row],[Base Payment After Circumstance 2]])))</f>
        <v/>
      </c>
      <c r="I78" s="3" t="str">
        <f>IF(I$3="Not used","",IFERROR(VLOOKUP($A78,'Circumstance 4'!$B$6:$AB$15,27,FALSE),IFERROR(VLOOKUP($A78,'Circumstance 4'!$B$18:$AB$28,27,FALSE),TableBPA2[[#This Row],[Base Payment After Circumstance 3]])))</f>
        <v/>
      </c>
      <c r="J78" s="3" t="str">
        <f>IF(J$3="Not used","",IFERROR(VLOOKUP($A78,'Circumstance 5'!$B$6:$AB$15,27,FALSE),IFERROR(VLOOKUP($A78,'Circumstance 5'!$B$18:$AB$28,27,FALSE),TableBPA2[[#This Row],[Base Payment After Circumstance 4]])))</f>
        <v/>
      </c>
      <c r="K78" s="3" t="str">
        <f>IF(K$3="Not used","",IFERROR(VLOOKUP($A78,'Circumstance 6'!$B$6:$AB$15,27,FALSE),IFERROR(VLOOKUP($A78,'Circumstance 6'!$B$18:$AB$28,27,FALSE),TableBPA2[[#This Row],[Base Payment After Circumstance 5]])))</f>
        <v/>
      </c>
      <c r="L78" s="3" t="str">
        <f>IF(L$3="Not used","",IFERROR(VLOOKUP($A78,'Circumstance 7'!$B$6:$AB$15,27,FALSE),IFERROR(VLOOKUP($A78,'Circumstance 7'!$B$18:$AB$28,27,FALSE),TableBPA2[[#This Row],[Base Payment After Circumstance 6]])))</f>
        <v/>
      </c>
      <c r="M78" s="3" t="str">
        <f>IF(M$3="Not used","",IFERROR(VLOOKUP($A78,'Circumstance 8'!$B$6:$AB$15,27,FALSE),IFERROR(VLOOKUP($A78,'Circumstance 8'!$B$18:$AB$28,27,FALSE),TableBPA2[[#This Row],[Base Payment After Circumstance 7]])))</f>
        <v/>
      </c>
      <c r="N78" s="3" t="str">
        <f>IF(N$3="Not used","",IFERROR(VLOOKUP($A78,'Circumstance 9'!$B$6:$AB$15,27,FALSE),IFERROR(VLOOKUP($A78,'Circumstance 9'!$B$18:$AB$28,27,FALSE),TableBPA2[[#This Row],[Base Payment After Circumstance 8]])))</f>
        <v/>
      </c>
      <c r="O78" s="3" t="str">
        <f>IF(O$3="Not used","",IFERROR(VLOOKUP($A78,'Circumstance 10'!$B$6:$AB$15,27,FALSE),IFERROR(VLOOKUP($A78,'Circumstance 10'!$B$18:$AB$28,27,FALSE),TableBPA2[[#This Row],[Base Payment After Circumstance 9]])))</f>
        <v/>
      </c>
      <c r="P78" s="24" t="str">
        <f>IF(P$3="Not used","",IFERROR(VLOOKUP($A78,'Circumstance 11'!$B$6:$AB$15,27,FALSE),IFERROR(VLOOKUP($A78,'Circumstance 11'!$B$18:$AB$28,27,FALSE),TableBPA2[[#This Row],[Base Payment After Circumstance 10]])))</f>
        <v/>
      </c>
      <c r="Q78" s="24" t="str">
        <f>IF(Q$3="Not used","",IFERROR(VLOOKUP($A78,'Circumstance 12'!$B$6:$AB$15,27,FALSE),IFERROR(VLOOKUP($A78,'Circumstance 12'!$B$18:$AB$28,27,FALSE),TableBPA2[[#This Row],[Base Payment After Circumstance 11]])))</f>
        <v/>
      </c>
      <c r="R78" s="24" t="str">
        <f>IF(R$3="Not used","",IFERROR(VLOOKUP($A78,'Circumstance 13'!$B$6:$AB$15,27,FALSE),IFERROR(VLOOKUP($A78,'Circumstance 13'!$B$18:$AB$28,27,FALSE),TableBPA2[[#This Row],[Base Payment After Circumstance 12]])))</f>
        <v/>
      </c>
      <c r="S78" s="24" t="str">
        <f>IF(S$3="Not used","",IFERROR(VLOOKUP($A78,'Circumstance 14'!$B$6:$AB$15,27,FALSE),IFERROR(VLOOKUP($A78,'Circumstance 14'!$B$18:$AB$28,27,FALSE),TableBPA2[[#This Row],[Base Payment After Circumstance 13]])))</f>
        <v/>
      </c>
      <c r="T78" s="24" t="str">
        <f>IF(T$3="Not used","",IFERROR(VLOOKUP($A78,'Circumstance 15'!$B$6:$AB$15,27,FALSE),IFERROR(VLOOKUP($A78,'Circumstance 15'!$B$18:$AB$28,27,FALSE),TableBPA2[[#This Row],[Base Payment After Circumstance 14]])))</f>
        <v/>
      </c>
      <c r="U78" s="24" t="str">
        <f>IF(U$3="Not used","",IFERROR(VLOOKUP($A78,'Circumstance 16'!$B$6:$AB$15,27,FALSE),IFERROR(VLOOKUP($A78,'Circumstance 16'!$B$18:$AB$28,27,FALSE),TableBPA2[[#This Row],[Base Payment After Circumstance 15]])))</f>
        <v/>
      </c>
      <c r="V78" s="24" t="str">
        <f>IF(V$3="Not used","",IFERROR(VLOOKUP($A78,'Circumstance 17'!$B$6:$AB$15,27,FALSE),IFERROR(VLOOKUP($A78,'Circumstance 17'!$B$18:$AB$28,27,FALSE),TableBPA2[[#This Row],[Base Payment After Circumstance 16]])))</f>
        <v/>
      </c>
      <c r="W78" s="24" t="str">
        <f>IF(W$3="Not used","",IFERROR(VLOOKUP($A78,'Circumstance 18'!$B$6:$AB$15,27,FALSE),IFERROR(VLOOKUP($A78,'Circumstance 18'!$B$18:$AB$28,27,FALSE),TableBPA2[[#This Row],[Base Payment After Circumstance 17]])))</f>
        <v/>
      </c>
      <c r="X78" s="24" t="str">
        <f>IF(X$3="Not used","",IFERROR(VLOOKUP($A78,'Circumstance 19'!$B$6:$AB$15,27,FALSE),IFERROR(VLOOKUP($A78,'Circumstance 19'!$B$18:$AB$28,27,FALSE),TableBPA2[[#This Row],[Base Payment After Circumstance 18]])))</f>
        <v/>
      </c>
      <c r="Y78" s="24" t="str">
        <f>IF(Y$3="Not used","",IFERROR(VLOOKUP($A78,'Circumstance 20'!$B$6:$AB$15,27,FALSE),IFERROR(VLOOKUP($A78,'Circumstance 20'!$B$18:$AB$28,27,FALSE),TableBPA2[[#This Row],[Base Payment After Circumstance 19]])))</f>
        <v/>
      </c>
    </row>
    <row r="79" spans="1:25" x14ac:dyDescent="0.25">
      <c r="A79" s="11" t="str">
        <f>IF('LEA Information'!A88="","",'LEA Information'!A88)</f>
        <v/>
      </c>
      <c r="B79" s="11" t="str">
        <f>IF('LEA Information'!B88="","",'LEA Information'!B88)</f>
        <v/>
      </c>
      <c r="C79" s="68" t="str">
        <f>IF('LEA Information'!C88="","",'LEA Information'!C88)</f>
        <v/>
      </c>
      <c r="D79" s="8" t="str">
        <f>IF('LEA Information'!D88="","",'LEA Information'!D88)</f>
        <v/>
      </c>
      <c r="E79" s="32" t="str">
        <f t="shared" si="1"/>
        <v/>
      </c>
      <c r="F79" s="3" t="str">
        <f>IF(F$3="Not used","",IFERROR(VLOOKUP($A79,'Circumstance 1'!$B$6:$AB$15,27,FALSE),IFERROR(VLOOKUP(A79,'Circumstance 1'!$B$18:$AB$28,27,FALSE),TableBPA2[[#This Row],[Starting Base Payment]])))</f>
        <v/>
      </c>
      <c r="G79" s="3" t="str">
        <f>IF(G$3="Not used","",IFERROR(VLOOKUP($A79,'Circumstance 2'!$B$6:$AB$15,27,FALSE),IFERROR(VLOOKUP($A79,'Circumstance 2'!$B$18:$AB$28,27,FALSE),TableBPA2[[#This Row],[Base Payment After Circumstance 1]])))</f>
        <v/>
      </c>
      <c r="H79" s="3" t="str">
        <f>IF(H$3="Not used","",IFERROR(VLOOKUP($A79,'Circumstance 3'!$B$6:$AB$15,27,FALSE),IFERROR(VLOOKUP($A79,'Circumstance 3'!$B$18:$AB$28,27,FALSE),TableBPA2[[#This Row],[Base Payment After Circumstance 2]])))</f>
        <v/>
      </c>
      <c r="I79" s="3" t="str">
        <f>IF(I$3="Not used","",IFERROR(VLOOKUP($A79,'Circumstance 4'!$B$6:$AB$15,27,FALSE),IFERROR(VLOOKUP($A79,'Circumstance 4'!$B$18:$AB$28,27,FALSE),TableBPA2[[#This Row],[Base Payment After Circumstance 3]])))</f>
        <v/>
      </c>
      <c r="J79" s="3" t="str">
        <f>IF(J$3="Not used","",IFERROR(VLOOKUP($A79,'Circumstance 5'!$B$6:$AB$15,27,FALSE),IFERROR(VLOOKUP($A79,'Circumstance 5'!$B$18:$AB$28,27,FALSE),TableBPA2[[#This Row],[Base Payment After Circumstance 4]])))</f>
        <v/>
      </c>
      <c r="K79" s="3" t="str">
        <f>IF(K$3="Not used","",IFERROR(VLOOKUP($A79,'Circumstance 6'!$B$6:$AB$15,27,FALSE),IFERROR(VLOOKUP($A79,'Circumstance 6'!$B$18:$AB$28,27,FALSE),TableBPA2[[#This Row],[Base Payment After Circumstance 5]])))</f>
        <v/>
      </c>
      <c r="L79" s="3" t="str">
        <f>IF(L$3="Not used","",IFERROR(VLOOKUP($A79,'Circumstance 7'!$B$6:$AB$15,27,FALSE),IFERROR(VLOOKUP($A79,'Circumstance 7'!$B$18:$AB$28,27,FALSE),TableBPA2[[#This Row],[Base Payment After Circumstance 6]])))</f>
        <v/>
      </c>
      <c r="M79" s="3" t="str">
        <f>IF(M$3="Not used","",IFERROR(VLOOKUP($A79,'Circumstance 8'!$B$6:$AB$15,27,FALSE),IFERROR(VLOOKUP($A79,'Circumstance 8'!$B$18:$AB$28,27,FALSE),TableBPA2[[#This Row],[Base Payment After Circumstance 7]])))</f>
        <v/>
      </c>
      <c r="N79" s="3" t="str">
        <f>IF(N$3="Not used","",IFERROR(VLOOKUP($A79,'Circumstance 9'!$B$6:$AB$15,27,FALSE),IFERROR(VLOOKUP($A79,'Circumstance 9'!$B$18:$AB$28,27,FALSE),TableBPA2[[#This Row],[Base Payment After Circumstance 8]])))</f>
        <v/>
      </c>
      <c r="O79" s="3" t="str">
        <f>IF(O$3="Not used","",IFERROR(VLOOKUP($A79,'Circumstance 10'!$B$6:$AB$15,27,FALSE),IFERROR(VLOOKUP($A79,'Circumstance 10'!$B$18:$AB$28,27,FALSE),TableBPA2[[#This Row],[Base Payment After Circumstance 9]])))</f>
        <v/>
      </c>
      <c r="P79" s="24" t="str">
        <f>IF(P$3="Not used","",IFERROR(VLOOKUP($A79,'Circumstance 11'!$B$6:$AB$15,27,FALSE),IFERROR(VLOOKUP($A79,'Circumstance 11'!$B$18:$AB$28,27,FALSE),TableBPA2[[#This Row],[Base Payment After Circumstance 10]])))</f>
        <v/>
      </c>
      <c r="Q79" s="24" t="str">
        <f>IF(Q$3="Not used","",IFERROR(VLOOKUP($A79,'Circumstance 12'!$B$6:$AB$15,27,FALSE),IFERROR(VLOOKUP($A79,'Circumstance 12'!$B$18:$AB$28,27,FALSE),TableBPA2[[#This Row],[Base Payment After Circumstance 11]])))</f>
        <v/>
      </c>
      <c r="R79" s="24" t="str">
        <f>IF(R$3="Not used","",IFERROR(VLOOKUP($A79,'Circumstance 13'!$B$6:$AB$15,27,FALSE),IFERROR(VLOOKUP($A79,'Circumstance 13'!$B$18:$AB$28,27,FALSE),TableBPA2[[#This Row],[Base Payment After Circumstance 12]])))</f>
        <v/>
      </c>
      <c r="S79" s="24" t="str">
        <f>IF(S$3="Not used","",IFERROR(VLOOKUP($A79,'Circumstance 14'!$B$6:$AB$15,27,FALSE),IFERROR(VLOOKUP($A79,'Circumstance 14'!$B$18:$AB$28,27,FALSE),TableBPA2[[#This Row],[Base Payment After Circumstance 13]])))</f>
        <v/>
      </c>
      <c r="T79" s="24" t="str">
        <f>IF(T$3="Not used","",IFERROR(VLOOKUP($A79,'Circumstance 15'!$B$6:$AB$15,27,FALSE),IFERROR(VLOOKUP($A79,'Circumstance 15'!$B$18:$AB$28,27,FALSE),TableBPA2[[#This Row],[Base Payment After Circumstance 14]])))</f>
        <v/>
      </c>
      <c r="U79" s="24" t="str">
        <f>IF(U$3="Not used","",IFERROR(VLOOKUP($A79,'Circumstance 16'!$B$6:$AB$15,27,FALSE),IFERROR(VLOOKUP($A79,'Circumstance 16'!$B$18:$AB$28,27,FALSE),TableBPA2[[#This Row],[Base Payment After Circumstance 15]])))</f>
        <v/>
      </c>
      <c r="V79" s="24" t="str">
        <f>IF(V$3="Not used","",IFERROR(VLOOKUP($A79,'Circumstance 17'!$B$6:$AB$15,27,FALSE),IFERROR(VLOOKUP($A79,'Circumstance 17'!$B$18:$AB$28,27,FALSE),TableBPA2[[#This Row],[Base Payment After Circumstance 16]])))</f>
        <v/>
      </c>
      <c r="W79" s="24" t="str">
        <f>IF(W$3="Not used","",IFERROR(VLOOKUP($A79,'Circumstance 18'!$B$6:$AB$15,27,FALSE),IFERROR(VLOOKUP($A79,'Circumstance 18'!$B$18:$AB$28,27,FALSE),TableBPA2[[#This Row],[Base Payment After Circumstance 17]])))</f>
        <v/>
      </c>
      <c r="X79" s="24" t="str">
        <f>IF(X$3="Not used","",IFERROR(VLOOKUP($A79,'Circumstance 19'!$B$6:$AB$15,27,FALSE),IFERROR(VLOOKUP($A79,'Circumstance 19'!$B$18:$AB$28,27,FALSE),TableBPA2[[#This Row],[Base Payment After Circumstance 18]])))</f>
        <v/>
      </c>
      <c r="Y79" s="24" t="str">
        <f>IF(Y$3="Not used","",IFERROR(VLOOKUP($A79,'Circumstance 20'!$B$6:$AB$15,27,FALSE),IFERROR(VLOOKUP($A79,'Circumstance 20'!$B$18:$AB$28,27,FALSE),TableBPA2[[#This Row],[Base Payment After Circumstance 19]])))</f>
        <v/>
      </c>
    </row>
    <row r="80" spans="1:25" x14ac:dyDescent="0.25">
      <c r="A80" s="11" t="str">
        <f>IF('LEA Information'!A89="","",'LEA Information'!A89)</f>
        <v/>
      </c>
      <c r="B80" s="11" t="str">
        <f>IF('LEA Information'!B89="","",'LEA Information'!B89)</f>
        <v/>
      </c>
      <c r="C80" s="68" t="str">
        <f>IF('LEA Information'!C89="","",'LEA Information'!C89)</f>
        <v/>
      </c>
      <c r="D80" s="8" t="str">
        <f>IF('LEA Information'!D89="","",'LEA Information'!D89)</f>
        <v/>
      </c>
      <c r="E80" s="32" t="str">
        <f t="shared" si="1"/>
        <v/>
      </c>
      <c r="F80" s="3" t="str">
        <f>IF(F$3="Not used","",IFERROR(VLOOKUP($A80,'Circumstance 1'!$B$6:$AB$15,27,FALSE),IFERROR(VLOOKUP(A80,'Circumstance 1'!$B$18:$AB$28,27,FALSE),TableBPA2[[#This Row],[Starting Base Payment]])))</f>
        <v/>
      </c>
      <c r="G80" s="3" t="str">
        <f>IF(G$3="Not used","",IFERROR(VLOOKUP($A80,'Circumstance 2'!$B$6:$AB$15,27,FALSE),IFERROR(VLOOKUP($A80,'Circumstance 2'!$B$18:$AB$28,27,FALSE),TableBPA2[[#This Row],[Base Payment After Circumstance 1]])))</f>
        <v/>
      </c>
      <c r="H80" s="3" t="str">
        <f>IF(H$3="Not used","",IFERROR(VLOOKUP($A80,'Circumstance 3'!$B$6:$AB$15,27,FALSE),IFERROR(VLOOKUP($A80,'Circumstance 3'!$B$18:$AB$28,27,FALSE),TableBPA2[[#This Row],[Base Payment After Circumstance 2]])))</f>
        <v/>
      </c>
      <c r="I80" s="3" t="str">
        <f>IF(I$3="Not used","",IFERROR(VLOOKUP($A80,'Circumstance 4'!$B$6:$AB$15,27,FALSE),IFERROR(VLOOKUP($A80,'Circumstance 4'!$B$18:$AB$28,27,FALSE),TableBPA2[[#This Row],[Base Payment After Circumstance 3]])))</f>
        <v/>
      </c>
      <c r="J80" s="3" t="str">
        <f>IF(J$3="Not used","",IFERROR(VLOOKUP($A80,'Circumstance 5'!$B$6:$AB$15,27,FALSE),IFERROR(VLOOKUP($A80,'Circumstance 5'!$B$18:$AB$28,27,FALSE),TableBPA2[[#This Row],[Base Payment After Circumstance 4]])))</f>
        <v/>
      </c>
      <c r="K80" s="3" t="str">
        <f>IF(K$3="Not used","",IFERROR(VLOOKUP($A80,'Circumstance 6'!$B$6:$AB$15,27,FALSE),IFERROR(VLOOKUP($A80,'Circumstance 6'!$B$18:$AB$28,27,FALSE),TableBPA2[[#This Row],[Base Payment After Circumstance 5]])))</f>
        <v/>
      </c>
      <c r="L80" s="3" t="str">
        <f>IF(L$3="Not used","",IFERROR(VLOOKUP($A80,'Circumstance 7'!$B$6:$AB$15,27,FALSE),IFERROR(VLOOKUP($A80,'Circumstance 7'!$B$18:$AB$28,27,FALSE),TableBPA2[[#This Row],[Base Payment After Circumstance 6]])))</f>
        <v/>
      </c>
      <c r="M80" s="3" t="str">
        <f>IF(M$3="Not used","",IFERROR(VLOOKUP($A80,'Circumstance 8'!$B$6:$AB$15,27,FALSE),IFERROR(VLOOKUP($A80,'Circumstance 8'!$B$18:$AB$28,27,FALSE),TableBPA2[[#This Row],[Base Payment After Circumstance 7]])))</f>
        <v/>
      </c>
      <c r="N80" s="3" t="str">
        <f>IF(N$3="Not used","",IFERROR(VLOOKUP($A80,'Circumstance 9'!$B$6:$AB$15,27,FALSE),IFERROR(VLOOKUP($A80,'Circumstance 9'!$B$18:$AB$28,27,FALSE),TableBPA2[[#This Row],[Base Payment After Circumstance 8]])))</f>
        <v/>
      </c>
      <c r="O80" s="3" t="str">
        <f>IF(O$3="Not used","",IFERROR(VLOOKUP($A80,'Circumstance 10'!$B$6:$AB$15,27,FALSE),IFERROR(VLOOKUP($A80,'Circumstance 10'!$B$18:$AB$28,27,FALSE),TableBPA2[[#This Row],[Base Payment After Circumstance 9]])))</f>
        <v/>
      </c>
      <c r="P80" s="24" t="str">
        <f>IF(P$3="Not used","",IFERROR(VLOOKUP($A80,'Circumstance 11'!$B$6:$AB$15,27,FALSE),IFERROR(VLOOKUP($A80,'Circumstance 11'!$B$18:$AB$28,27,FALSE),TableBPA2[[#This Row],[Base Payment After Circumstance 10]])))</f>
        <v/>
      </c>
      <c r="Q80" s="24" t="str">
        <f>IF(Q$3="Not used","",IFERROR(VLOOKUP($A80,'Circumstance 12'!$B$6:$AB$15,27,FALSE),IFERROR(VLOOKUP($A80,'Circumstance 12'!$B$18:$AB$28,27,FALSE),TableBPA2[[#This Row],[Base Payment After Circumstance 11]])))</f>
        <v/>
      </c>
      <c r="R80" s="24" t="str">
        <f>IF(R$3="Not used","",IFERROR(VLOOKUP($A80,'Circumstance 13'!$B$6:$AB$15,27,FALSE),IFERROR(VLOOKUP($A80,'Circumstance 13'!$B$18:$AB$28,27,FALSE),TableBPA2[[#This Row],[Base Payment After Circumstance 12]])))</f>
        <v/>
      </c>
      <c r="S80" s="24" t="str">
        <f>IF(S$3="Not used","",IFERROR(VLOOKUP($A80,'Circumstance 14'!$B$6:$AB$15,27,FALSE),IFERROR(VLOOKUP($A80,'Circumstance 14'!$B$18:$AB$28,27,FALSE),TableBPA2[[#This Row],[Base Payment After Circumstance 13]])))</f>
        <v/>
      </c>
      <c r="T80" s="24" t="str">
        <f>IF(T$3="Not used","",IFERROR(VLOOKUP($A80,'Circumstance 15'!$B$6:$AB$15,27,FALSE),IFERROR(VLOOKUP($A80,'Circumstance 15'!$B$18:$AB$28,27,FALSE),TableBPA2[[#This Row],[Base Payment After Circumstance 14]])))</f>
        <v/>
      </c>
      <c r="U80" s="24" t="str">
        <f>IF(U$3="Not used","",IFERROR(VLOOKUP($A80,'Circumstance 16'!$B$6:$AB$15,27,FALSE),IFERROR(VLOOKUP($A80,'Circumstance 16'!$B$18:$AB$28,27,FALSE),TableBPA2[[#This Row],[Base Payment After Circumstance 15]])))</f>
        <v/>
      </c>
      <c r="V80" s="24" t="str">
        <f>IF(V$3="Not used","",IFERROR(VLOOKUP($A80,'Circumstance 17'!$B$6:$AB$15,27,FALSE),IFERROR(VLOOKUP($A80,'Circumstance 17'!$B$18:$AB$28,27,FALSE),TableBPA2[[#This Row],[Base Payment After Circumstance 16]])))</f>
        <v/>
      </c>
      <c r="W80" s="24" t="str">
        <f>IF(W$3="Not used","",IFERROR(VLOOKUP($A80,'Circumstance 18'!$B$6:$AB$15,27,FALSE),IFERROR(VLOOKUP($A80,'Circumstance 18'!$B$18:$AB$28,27,FALSE),TableBPA2[[#This Row],[Base Payment After Circumstance 17]])))</f>
        <v/>
      </c>
      <c r="X80" s="24" t="str">
        <f>IF(X$3="Not used","",IFERROR(VLOOKUP($A80,'Circumstance 19'!$B$6:$AB$15,27,FALSE),IFERROR(VLOOKUP($A80,'Circumstance 19'!$B$18:$AB$28,27,FALSE),TableBPA2[[#This Row],[Base Payment After Circumstance 18]])))</f>
        <v/>
      </c>
      <c r="Y80" s="24" t="str">
        <f>IF(Y$3="Not used","",IFERROR(VLOOKUP($A80,'Circumstance 20'!$B$6:$AB$15,27,FALSE),IFERROR(VLOOKUP($A80,'Circumstance 20'!$B$18:$AB$28,27,FALSE),TableBPA2[[#This Row],[Base Payment After Circumstance 19]])))</f>
        <v/>
      </c>
    </row>
    <row r="81" spans="1:25" x14ac:dyDescent="0.25">
      <c r="A81" s="11" t="str">
        <f>IF('LEA Information'!A90="","",'LEA Information'!A90)</f>
        <v/>
      </c>
      <c r="B81" s="11" t="str">
        <f>IF('LEA Information'!B90="","",'LEA Information'!B90)</f>
        <v/>
      </c>
      <c r="C81" s="68" t="str">
        <f>IF('LEA Information'!C90="","",'LEA Information'!C90)</f>
        <v/>
      </c>
      <c r="D81" s="8" t="str">
        <f>IF('LEA Information'!D90="","",'LEA Information'!D90)</f>
        <v/>
      </c>
      <c r="E81" s="32" t="str">
        <f t="shared" si="1"/>
        <v/>
      </c>
      <c r="F81" s="3" t="str">
        <f>IF(F$3="Not used","",IFERROR(VLOOKUP($A81,'Circumstance 1'!$B$6:$AB$15,27,FALSE),IFERROR(VLOOKUP(A81,'Circumstance 1'!$B$18:$AB$28,27,FALSE),TableBPA2[[#This Row],[Starting Base Payment]])))</f>
        <v/>
      </c>
      <c r="G81" s="3" t="str">
        <f>IF(G$3="Not used","",IFERROR(VLOOKUP($A81,'Circumstance 2'!$B$6:$AB$15,27,FALSE),IFERROR(VLOOKUP($A81,'Circumstance 2'!$B$18:$AB$28,27,FALSE),TableBPA2[[#This Row],[Base Payment After Circumstance 1]])))</f>
        <v/>
      </c>
      <c r="H81" s="3" t="str">
        <f>IF(H$3="Not used","",IFERROR(VLOOKUP($A81,'Circumstance 3'!$B$6:$AB$15,27,FALSE),IFERROR(VLOOKUP($A81,'Circumstance 3'!$B$18:$AB$28,27,FALSE),TableBPA2[[#This Row],[Base Payment After Circumstance 2]])))</f>
        <v/>
      </c>
      <c r="I81" s="3" t="str">
        <f>IF(I$3="Not used","",IFERROR(VLOOKUP($A81,'Circumstance 4'!$B$6:$AB$15,27,FALSE),IFERROR(VLOOKUP($A81,'Circumstance 4'!$B$18:$AB$28,27,FALSE),TableBPA2[[#This Row],[Base Payment After Circumstance 3]])))</f>
        <v/>
      </c>
      <c r="J81" s="3" t="str">
        <f>IF(J$3="Not used","",IFERROR(VLOOKUP($A81,'Circumstance 5'!$B$6:$AB$15,27,FALSE),IFERROR(VLOOKUP($A81,'Circumstance 5'!$B$18:$AB$28,27,FALSE),TableBPA2[[#This Row],[Base Payment After Circumstance 4]])))</f>
        <v/>
      </c>
      <c r="K81" s="3" t="str">
        <f>IF(K$3="Not used","",IFERROR(VLOOKUP($A81,'Circumstance 6'!$B$6:$AB$15,27,FALSE),IFERROR(VLOOKUP($A81,'Circumstance 6'!$B$18:$AB$28,27,FALSE),TableBPA2[[#This Row],[Base Payment After Circumstance 5]])))</f>
        <v/>
      </c>
      <c r="L81" s="3" t="str">
        <f>IF(L$3="Not used","",IFERROR(VLOOKUP($A81,'Circumstance 7'!$B$6:$AB$15,27,FALSE),IFERROR(VLOOKUP($A81,'Circumstance 7'!$B$18:$AB$28,27,FALSE),TableBPA2[[#This Row],[Base Payment After Circumstance 6]])))</f>
        <v/>
      </c>
      <c r="M81" s="3" t="str">
        <f>IF(M$3="Not used","",IFERROR(VLOOKUP($A81,'Circumstance 8'!$B$6:$AB$15,27,FALSE),IFERROR(VLOOKUP($A81,'Circumstance 8'!$B$18:$AB$28,27,FALSE),TableBPA2[[#This Row],[Base Payment After Circumstance 7]])))</f>
        <v/>
      </c>
      <c r="N81" s="3" t="str">
        <f>IF(N$3="Not used","",IFERROR(VLOOKUP($A81,'Circumstance 9'!$B$6:$AB$15,27,FALSE),IFERROR(VLOOKUP($A81,'Circumstance 9'!$B$18:$AB$28,27,FALSE),TableBPA2[[#This Row],[Base Payment After Circumstance 8]])))</f>
        <v/>
      </c>
      <c r="O81" s="3" t="str">
        <f>IF(O$3="Not used","",IFERROR(VLOOKUP($A81,'Circumstance 10'!$B$6:$AB$15,27,FALSE),IFERROR(VLOOKUP($A81,'Circumstance 10'!$B$18:$AB$28,27,FALSE),TableBPA2[[#This Row],[Base Payment After Circumstance 9]])))</f>
        <v/>
      </c>
      <c r="P81" s="24" t="str">
        <f>IF(P$3="Not used","",IFERROR(VLOOKUP($A81,'Circumstance 11'!$B$6:$AB$15,27,FALSE),IFERROR(VLOOKUP($A81,'Circumstance 11'!$B$18:$AB$28,27,FALSE),TableBPA2[[#This Row],[Base Payment After Circumstance 10]])))</f>
        <v/>
      </c>
      <c r="Q81" s="24" t="str">
        <f>IF(Q$3="Not used","",IFERROR(VLOOKUP($A81,'Circumstance 12'!$B$6:$AB$15,27,FALSE),IFERROR(VLOOKUP($A81,'Circumstance 12'!$B$18:$AB$28,27,FALSE),TableBPA2[[#This Row],[Base Payment After Circumstance 11]])))</f>
        <v/>
      </c>
      <c r="R81" s="24" t="str">
        <f>IF(R$3="Not used","",IFERROR(VLOOKUP($A81,'Circumstance 13'!$B$6:$AB$15,27,FALSE),IFERROR(VLOOKUP($A81,'Circumstance 13'!$B$18:$AB$28,27,FALSE),TableBPA2[[#This Row],[Base Payment After Circumstance 12]])))</f>
        <v/>
      </c>
      <c r="S81" s="24" t="str">
        <f>IF(S$3="Not used","",IFERROR(VLOOKUP($A81,'Circumstance 14'!$B$6:$AB$15,27,FALSE),IFERROR(VLOOKUP($A81,'Circumstance 14'!$B$18:$AB$28,27,FALSE),TableBPA2[[#This Row],[Base Payment After Circumstance 13]])))</f>
        <v/>
      </c>
      <c r="T81" s="24" t="str">
        <f>IF(T$3="Not used","",IFERROR(VLOOKUP($A81,'Circumstance 15'!$B$6:$AB$15,27,FALSE),IFERROR(VLOOKUP($A81,'Circumstance 15'!$B$18:$AB$28,27,FALSE),TableBPA2[[#This Row],[Base Payment After Circumstance 14]])))</f>
        <v/>
      </c>
      <c r="U81" s="24" t="str">
        <f>IF(U$3="Not used","",IFERROR(VLOOKUP($A81,'Circumstance 16'!$B$6:$AB$15,27,FALSE),IFERROR(VLOOKUP($A81,'Circumstance 16'!$B$18:$AB$28,27,FALSE),TableBPA2[[#This Row],[Base Payment After Circumstance 15]])))</f>
        <v/>
      </c>
      <c r="V81" s="24" t="str">
        <f>IF(V$3="Not used","",IFERROR(VLOOKUP($A81,'Circumstance 17'!$B$6:$AB$15,27,FALSE),IFERROR(VLOOKUP($A81,'Circumstance 17'!$B$18:$AB$28,27,FALSE),TableBPA2[[#This Row],[Base Payment After Circumstance 16]])))</f>
        <v/>
      </c>
      <c r="W81" s="24" t="str">
        <f>IF(W$3="Not used","",IFERROR(VLOOKUP($A81,'Circumstance 18'!$B$6:$AB$15,27,FALSE),IFERROR(VLOOKUP($A81,'Circumstance 18'!$B$18:$AB$28,27,FALSE),TableBPA2[[#This Row],[Base Payment After Circumstance 17]])))</f>
        <v/>
      </c>
      <c r="X81" s="24" t="str">
        <f>IF(X$3="Not used","",IFERROR(VLOOKUP($A81,'Circumstance 19'!$B$6:$AB$15,27,FALSE),IFERROR(VLOOKUP($A81,'Circumstance 19'!$B$18:$AB$28,27,FALSE),TableBPA2[[#This Row],[Base Payment After Circumstance 18]])))</f>
        <v/>
      </c>
      <c r="Y81" s="24" t="str">
        <f>IF(Y$3="Not used","",IFERROR(VLOOKUP($A81,'Circumstance 20'!$B$6:$AB$15,27,FALSE),IFERROR(VLOOKUP($A81,'Circumstance 20'!$B$18:$AB$28,27,FALSE),TableBPA2[[#This Row],[Base Payment After Circumstance 19]])))</f>
        <v/>
      </c>
    </row>
    <row r="82" spans="1:25" x14ac:dyDescent="0.25">
      <c r="A82" s="11" t="str">
        <f>IF('LEA Information'!A91="","",'LEA Information'!A91)</f>
        <v/>
      </c>
      <c r="B82" s="11" t="str">
        <f>IF('LEA Information'!B91="","",'LEA Information'!B91)</f>
        <v/>
      </c>
      <c r="C82" s="68" t="str">
        <f>IF('LEA Information'!C91="","",'LEA Information'!C91)</f>
        <v/>
      </c>
      <c r="D82" s="8" t="str">
        <f>IF('LEA Information'!D91="","",'LEA Information'!D91)</f>
        <v/>
      </c>
      <c r="E82" s="32" t="str">
        <f t="shared" si="1"/>
        <v/>
      </c>
      <c r="F82" s="3" t="str">
        <f>IF(F$3="Not used","",IFERROR(VLOOKUP($A82,'Circumstance 1'!$B$6:$AB$15,27,FALSE),IFERROR(VLOOKUP(A82,'Circumstance 1'!$B$18:$AB$28,27,FALSE),TableBPA2[[#This Row],[Starting Base Payment]])))</f>
        <v/>
      </c>
      <c r="G82" s="3" t="str">
        <f>IF(G$3="Not used","",IFERROR(VLOOKUP($A82,'Circumstance 2'!$B$6:$AB$15,27,FALSE),IFERROR(VLOOKUP($A82,'Circumstance 2'!$B$18:$AB$28,27,FALSE),TableBPA2[[#This Row],[Base Payment After Circumstance 1]])))</f>
        <v/>
      </c>
      <c r="H82" s="3" t="str">
        <f>IF(H$3="Not used","",IFERROR(VLOOKUP($A82,'Circumstance 3'!$B$6:$AB$15,27,FALSE),IFERROR(VLOOKUP($A82,'Circumstance 3'!$B$18:$AB$28,27,FALSE),TableBPA2[[#This Row],[Base Payment After Circumstance 2]])))</f>
        <v/>
      </c>
      <c r="I82" s="3" t="str">
        <f>IF(I$3="Not used","",IFERROR(VLOOKUP($A82,'Circumstance 4'!$B$6:$AB$15,27,FALSE),IFERROR(VLOOKUP($A82,'Circumstance 4'!$B$18:$AB$28,27,FALSE),TableBPA2[[#This Row],[Base Payment After Circumstance 3]])))</f>
        <v/>
      </c>
      <c r="J82" s="3" t="str">
        <f>IF(J$3="Not used","",IFERROR(VLOOKUP($A82,'Circumstance 5'!$B$6:$AB$15,27,FALSE),IFERROR(VLOOKUP($A82,'Circumstance 5'!$B$18:$AB$28,27,FALSE),TableBPA2[[#This Row],[Base Payment After Circumstance 4]])))</f>
        <v/>
      </c>
      <c r="K82" s="3" t="str">
        <f>IF(K$3="Not used","",IFERROR(VLOOKUP($A82,'Circumstance 6'!$B$6:$AB$15,27,FALSE),IFERROR(VLOOKUP($A82,'Circumstance 6'!$B$18:$AB$28,27,FALSE),TableBPA2[[#This Row],[Base Payment After Circumstance 5]])))</f>
        <v/>
      </c>
      <c r="L82" s="3" t="str">
        <f>IF(L$3="Not used","",IFERROR(VLOOKUP($A82,'Circumstance 7'!$B$6:$AB$15,27,FALSE),IFERROR(VLOOKUP($A82,'Circumstance 7'!$B$18:$AB$28,27,FALSE),TableBPA2[[#This Row],[Base Payment After Circumstance 6]])))</f>
        <v/>
      </c>
      <c r="M82" s="3" t="str">
        <f>IF(M$3="Not used","",IFERROR(VLOOKUP($A82,'Circumstance 8'!$B$6:$AB$15,27,FALSE),IFERROR(VLOOKUP($A82,'Circumstance 8'!$B$18:$AB$28,27,FALSE),TableBPA2[[#This Row],[Base Payment After Circumstance 7]])))</f>
        <v/>
      </c>
      <c r="N82" s="3" t="str">
        <f>IF(N$3="Not used","",IFERROR(VLOOKUP($A82,'Circumstance 9'!$B$6:$AB$15,27,FALSE),IFERROR(VLOOKUP($A82,'Circumstance 9'!$B$18:$AB$28,27,FALSE),TableBPA2[[#This Row],[Base Payment After Circumstance 8]])))</f>
        <v/>
      </c>
      <c r="O82" s="3" t="str">
        <f>IF(O$3="Not used","",IFERROR(VLOOKUP($A82,'Circumstance 10'!$B$6:$AB$15,27,FALSE),IFERROR(VLOOKUP($A82,'Circumstance 10'!$B$18:$AB$28,27,FALSE),TableBPA2[[#This Row],[Base Payment After Circumstance 9]])))</f>
        <v/>
      </c>
      <c r="P82" s="24" t="str">
        <f>IF(P$3="Not used","",IFERROR(VLOOKUP($A82,'Circumstance 11'!$B$6:$AB$15,27,FALSE),IFERROR(VLOOKUP($A82,'Circumstance 11'!$B$18:$AB$28,27,FALSE),TableBPA2[[#This Row],[Base Payment After Circumstance 10]])))</f>
        <v/>
      </c>
      <c r="Q82" s="24" t="str">
        <f>IF(Q$3="Not used","",IFERROR(VLOOKUP($A82,'Circumstance 12'!$B$6:$AB$15,27,FALSE),IFERROR(VLOOKUP($A82,'Circumstance 12'!$B$18:$AB$28,27,FALSE),TableBPA2[[#This Row],[Base Payment After Circumstance 11]])))</f>
        <v/>
      </c>
      <c r="R82" s="24" t="str">
        <f>IF(R$3="Not used","",IFERROR(VLOOKUP($A82,'Circumstance 13'!$B$6:$AB$15,27,FALSE),IFERROR(VLOOKUP($A82,'Circumstance 13'!$B$18:$AB$28,27,FALSE),TableBPA2[[#This Row],[Base Payment After Circumstance 12]])))</f>
        <v/>
      </c>
      <c r="S82" s="24" t="str">
        <f>IF(S$3="Not used","",IFERROR(VLOOKUP($A82,'Circumstance 14'!$B$6:$AB$15,27,FALSE),IFERROR(VLOOKUP($A82,'Circumstance 14'!$B$18:$AB$28,27,FALSE),TableBPA2[[#This Row],[Base Payment After Circumstance 13]])))</f>
        <v/>
      </c>
      <c r="T82" s="24" t="str">
        <f>IF(T$3="Not used","",IFERROR(VLOOKUP($A82,'Circumstance 15'!$B$6:$AB$15,27,FALSE),IFERROR(VLOOKUP($A82,'Circumstance 15'!$B$18:$AB$28,27,FALSE),TableBPA2[[#This Row],[Base Payment After Circumstance 14]])))</f>
        <v/>
      </c>
      <c r="U82" s="24" t="str">
        <f>IF(U$3="Not used","",IFERROR(VLOOKUP($A82,'Circumstance 16'!$B$6:$AB$15,27,FALSE),IFERROR(VLOOKUP($A82,'Circumstance 16'!$B$18:$AB$28,27,FALSE),TableBPA2[[#This Row],[Base Payment After Circumstance 15]])))</f>
        <v/>
      </c>
      <c r="V82" s="24" t="str">
        <f>IF(V$3="Not used","",IFERROR(VLOOKUP($A82,'Circumstance 17'!$B$6:$AB$15,27,FALSE),IFERROR(VLOOKUP($A82,'Circumstance 17'!$B$18:$AB$28,27,FALSE),TableBPA2[[#This Row],[Base Payment After Circumstance 16]])))</f>
        <v/>
      </c>
      <c r="W82" s="24" t="str">
        <f>IF(W$3="Not used","",IFERROR(VLOOKUP($A82,'Circumstance 18'!$B$6:$AB$15,27,FALSE),IFERROR(VLOOKUP($A82,'Circumstance 18'!$B$18:$AB$28,27,FALSE),TableBPA2[[#This Row],[Base Payment After Circumstance 17]])))</f>
        <v/>
      </c>
      <c r="X82" s="24" t="str">
        <f>IF(X$3="Not used","",IFERROR(VLOOKUP($A82,'Circumstance 19'!$B$6:$AB$15,27,FALSE),IFERROR(VLOOKUP($A82,'Circumstance 19'!$B$18:$AB$28,27,FALSE),TableBPA2[[#This Row],[Base Payment After Circumstance 18]])))</f>
        <v/>
      </c>
      <c r="Y82" s="24" t="str">
        <f>IF(Y$3="Not used","",IFERROR(VLOOKUP($A82,'Circumstance 20'!$B$6:$AB$15,27,FALSE),IFERROR(VLOOKUP($A82,'Circumstance 20'!$B$18:$AB$28,27,FALSE),TableBPA2[[#This Row],[Base Payment After Circumstance 19]])))</f>
        <v/>
      </c>
    </row>
    <row r="83" spans="1:25" x14ac:dyDescent="0.25">
      <c r="A83" s="11" t="str">
        <f>IF('LEA Information'!A92="","",'LEA Information'!A92)</f>
        <v/>
      </c>
      <c r="B83" s="11" t="str">
        <f>IF('LEA Information'!B92="","",'LEA Information'!B92)</f>
        <v/>
      </c>
      <c r="C83" s="68" t="str">
        <f>IF('LEA Information'!C92="","",'LEA Information'!C92)</f>
        <v/>
      </c>
      <c r="D83" s="8" t="str">
        <f>IF('LEA Information'!D92="","",'LEA Information'!D92)</f>
        <v/>
      </c>
      <c r="E83" s="32" t="str">
        <f t="shared" si="1"/>
        <v/>
      </c>
      <c r="F83" s="3" t="str">
        <f>IF(F$3="Not used","",IFERROR(VLOOKUP($A83,'Circumstance 1'!$B$6:$AB$15,27,FALSE),IFERROR(VLOOKUP(A83,'Circumstance 1'!$B$18:$AB$28,27,FALSE),TableBPA2[[#This Row],[Starting Base Payment]])))</f>
        <v/>
      </c>
      <c r="G83" s="3" t="str">
        <f>IF(G$3="Not used","",IFERROR(VLOOKUP($A83,'Circumstance 2'!$B$6:$AB$15,27,FALSE),IFERROR(VLOOKUP($A83,'Circumstance 2'!$B$18:$AB$28,27,FALSE),TableBPA2[[#This Row],[Base Payment After Circumstance 1]])))</f>
        <v/>
      </c>
      <c r="H83" s="3" t="str">
        <f>IF(H$3="Not used","",IFERROR(VLOOKUP($A83,'Circumstance 3'!$B$6:$AB$15,27,FALSE),IFERROR(VLOOKUP($A83,'Circumstance 3'!$B$18:$AB$28,27,FALSE),TableBPA2[[#This Row],[Base Payment After Circumstance 2]])))</f>
        <v/>
      </c>
      <c r="I83" s="3" t="str">
        <f>IF(I$3="Not used","",IFERROR(VLOOKUP($A83,'Circumstance 4'!$B$6:$AB$15,27,FALSE),IFERROR(VLOOKUP($A83,'Circumstance 4'!$B$18:$AB$28,27,FALSE),TableBPA2[[#This Row],[Base Payment After Circumstance 3]])))</f>
        <v/>
      </c>
      <c r="J83" s="3" t="str">
        <f>IF(J$3="Not used","",IFERROR(VLOOKUP($A83,'Circumstance 5'!$B$6:$AB$15,27,FALSE),IFERROR(VLOOKUP($A83,'Circumstance 5'!$B$18:$AB$28,27,FALSE),TableBPA2[[#This Row],[Base Payment After Circumstance 4]])))</f>
        <v/>
      </c>
      <c r="K83" s="3" t="str">
        <f>IF(K$3="Not used","",IFERROR(VLOOKUP($A83,'Circumstance 6'!$B$6:$AB$15,27,FALSE),IFERROR(VLOOKUP($A83,'Circumstance 6'!$B$18:$AB$28,27,FALSE),TableBPA2[[#This Row],[Base Payment After Circumstance 5]])))</f>
        <v/>
      </c>
      <c r="L83" s="3" t="str">
        <f>IF(L$3="Not used","",IFERROR(VLOOKUP($A83,'Circumstance 7'!$B$6:$AB$15,27,FALSE),IFERROR(VLOOKUP($A83,'Circumstance 7'!$B$18:$AB$28,27,FALSE),TableBPA2[[#This Row],[Base Payment After Circumstance 6]])))</f>
        <v/>
      </c>
      <c r="M83" s="3" t="str">
        <f>IF(M$3="Not used","",IFERROR(VLOOKUP($A83,'Circumstance 8'!$B$6:$AB$15,27,FALSE),IFERROR(VLOOKUP($A83,'Circumstance 8'!$B$18:$AB$28,27,FALSE),TableBPA2[[#This Row],[Base Payment After Circumstance 7]])))</f>
        <v/>
      </c>
      <c r="N83" s="3" t="str">
        <f>IF(N$3="Not used","",IFERROR(VLOOKUP($A83,'Circumstance 9'!$B$6:$AB$15,27,FALSE),IFERROR(VLOOKUP($A83,'Circumstance 9'!$B$18:$AB$28,27,FALSE),TableBPA2[[#This Row],[Base Payment After Circumstance 8]])))</f>
        <v/>
      </c>
      <c r="O83" s="3" t="str">
        <f>IF(O$3="Not used","",IFERROR(VLOOKUP($A83,'Circumstance 10'!$B$6:$AB$15,27,FALSE),IFERROR(VLOOKUP($A83,'Circumstance 10'!$B$18:$AB$28,27,FALSE),TableBPA2[[#This Row],[Base Payment After Circumstance 9]])))</f>
        <v/>
      </c>
      <c r="P83" s="24" t="str">
        <f>IF(P$3="Not used","",IFERROR(VLOOKUP($A83,'Circumstance 11'!$B$6:$AB$15,27,FALSE),IFERROR(VLOOKUP($A83,'Circumstance 11'!$B$18:$AB$28,27,FALSE),TableBPA2[[#This Row],[Base Payment After Circumstance 10]])))</f>
        <v/>
      </c>
      <c r="Q83" s="24" t="str">
        <f>IF(Q$3="Not used","",IFERROR(VLOOKUP($A83,'Circumstance 12'!$B$6:$AB$15,27,FALSE),IFERROR(VLOOKUP($A83,'Circumstance 12'!$B$18:$AB$28,27,FALSE),TableBPA2[[#This Row],[Base Payment After Circumstance 11]])))</f>
        <v/>
      </c>
      <c r="R83" s="24" t="str">
        <f>IF(R$3="Not used","",IFERROR(VLOOKUP($A83,'Circumstance 13'!$B$6:$AB$15,27,FALSE),IFERROR(VLOOKUP($A83,'Circumstance 13'!$B$18:$AB$28,27,FALSE),TableBPA2[[#This Row],[Base Payment After Circumstance 12]])))</f>
        <v/>
      </c>
      <c r="S83" s="24" t="str">
        <f>IF(S$3="Not used","",IFERROR(VLOOKUP($A83,'Circumstance 14'!$B$6:$AB$15,27,FALSE),IFERROR(VLOOKUP($A83,'Circumstance 14'!$B$18:$AB$28,27,FALSE),TableBPA2[[#This Row],[Base Payment After Circumstance 13]])))</f>
        <v/>
      </c>
      <c r="T83" s="24" t="str">
        <f>IF(T$3="Not used","",IFERROR(VLOOKUP($A83,'Circumstance 15'!$B$6:$AB$15,27,FALSE),IFERROR(VLOOKUP($A83,'Circumstance 15'!$B$18:$AB$28,27,FALSE),TableBPA2[[#This Row],[Base Payment After Circumstance 14]])))</f>
        <v/>
      </c>
      <c r="U83" s="24" t="str">
        <f>IF(U$3="Not used","",IFERROR(VLOOKUP($A83,'Circumstance 16'!$B$6:$AB$15,27,FALSE),IFERROR(VLOOKUP($A83,'Circumstance 16'!$B$18:$AB$28,27,FALSE),TableBPA2[[#This Row],[Base Payment After Circumstance 15]])))</f>
        <v/>
      </c>
      <c r="V83" s="24" t="str">
        <f>IF(V$3="Not used","",IFERROR(VLOOKUP($A83,'Circumstance 17'!$B$6:$AB$15,27,FALSE),IFERROR(VLOOKUP($A83,'Circumstance 17'!$B$18:$AB$28,27,FALSE),TableBPA2[[#This Row],[Base Payment After Circumstance 16]])))</f>
        <v/>
      </c>
      <c r="W83" s="24" t="str">
        <f>IF(W$3="Not used","",IFERROR(VLOOKUP($A83,'Circumstance 18'!$B$6:$AB$15,27,FALSE),IFERROR(VLOOKUP($A83,'Circumstance 18'!$B$18:$AB$28,27,FALSE),TableBPA2[[#This Row],[Base Payment After Circumstance 17]])))</f>
        <v/>
      </c>
      <c r="X83" s="24" t="str">
        <f>IF(X$3="Not used","",IFERROR(VLOOKUP($A83,'Circumstance 19'!$B$6:$AB$15,27,FALSE),IFERROR(VLOOKUP($A83,'Circumstance 19'!$B$18:$AB$28,27,FALSE),TableBPA2[[#This Row],[Base Payment After Circumstance 18]])))</f>
        <v/>
      </c>
      <c r="Y83" s="24" t="str">
        <f>IF(Y$3="Not used","",IFERROR(VLOOKUP($A83,'Circumstance 20'!$B$6:$AB$15,27,FALSE),IFERROR(VLOOKUP($A83,'Circumstance 20'!$B$18:$AB$28,27,FALSE),TableBPA2[[#This Row],[Base Payment After Circumstance 19]])))</f>
        <v/>
      </c>
    </row>
    <row r="84" spans="1:25" x14ac:dyDescent="0.25">
      <c r="A84" s="11" t="str">
        <f>IF('LEA Information'!A93="","",'LEA Information'!A93)</f>
        <v/>
      </c>
      <c r="B84" s="11" t="str">
        <f>IF('LEA Information'!B93="","",'LEA Information'!B93)</f>
        <v/>
      </c>
      <c r="C84" s="68" t="str">
        <f>IF('LEA Information'!C93="","",'LEA Information'!C93)</f>
        <v/>
      </c>
      <c r="D84" s="8" t="str">
        <f>IF('LEA Information'!D93="","",'LEA Information'!D93)</f>
        <v/>
      </c>
      <c r="E84" s="32" t="str">
        <f t="shared" si="1"/>
        <v/>
      </c>
      <c r="F84" s="3" t="str">
        <f>IF(F$3="Not used","",IFERROR(VLOOKUP($A84,'Circumstance 1'!$B$6:$AB$15,27,FALSE),IFERROR(VLOOKUP(A84,'Circumstance 1'!$B$18:$AB$28,27,FALSE),TableBPA2[[#This Row],[Starting Base Payment]])))</f>
        <v/>
      </c>
      <c r="G84" s="3" t="str">
        <f>IF(G$3="Not used","",IFERROR(VLOOKUP($A84,'Circumstance 2'!$B$6:$AB$15,27,FALSE),IFERROR(VLOOKUP($A84,'Circumstance 2'!$B$18:$AB$28,27,FALSE),TableBPA2[[#This Row],[Base Payment After Circumstance 1]])))</f>
        <v/>
      </c>
      <c r="H84" s="3" t="str">
        <f>IF(H$3="Not used","",IFERROR(VLOOKUP($A84,'Circumstance 3'!$B$6:$AB$15,27,FALSE),IFERROR(VLOOKUP($A84,'Circumstance 3'!$B$18:$AB$28,27,FALSE),TableBPA2[[#This Row],[Base Payment After Circumstance 2]])))</f>
        <v/>
      </c>
      <c r="I84" s="3" t="str">
        <f>IF(I$3="Not used","",IFERROR(VLOOKUP($A84,'Circumstance 4'!$B$6:$AB$15,27,FALSE),IFERROR(VLOOKUP($A84,'Circumstance 4'!$B$18:$AB$28,27,FALSE),TableBPA2[[#This Row],[Base Payment After Circumstance 3]])))</f>
        <v/>
      </c>
      <c r="J84" s="3" t="str">
        <f>IF(J$3="Not used","",IFERROR(VLOOKUP($A84,'Circumstance 5'!$B$6:$AB$15,27,FALSE),IFERROR(VLOOKUP($A84,'Circumstance 5'!$B$18:$AB$28,27,FALSE),TableBPA2[[#This Row],[Base Payment After Circumstance 4]])))</f>
        <v/>
      </c>
      <c r="K84" s="3" t="str">
        <f>IF(K$3="Not used","",IFERROR(VLOOKUP($A84,'Circumstance 6'!$B$6:$AB$15,27,FALSE),IFERROR(VLOOKUP($A84,'Circumstance 6'!$B$18:$AB$28,27,FALSE),TableBPA2[[#This Row],[Base Payment After Circumstance 5]])))</f>
        <v/>
      </c>
      <c r="L84" s="3" t="str">
        <f>IF(L$3="Not used","",IFERROR(VLOOKUP($A84,'Circumstance 7'!$B$6:$AB$15,27,FALSE),IFERROR(VLOOKUP($A84,'Circumstance 7'!$B$18:$AB$28,27,FALSE),TableBPA2[[#This Row],[Base Payment After Circumstance 6]])))</f>
        <v/>
      </c>
      <c r="M84" s="3" t="str">
        <f>IF(M$3="Not used","",IFERROR(VLOOKUP($A84,'Circumstance 8'!$B$6:$AB$15,27,FALSE),IFERROR(VLOOKUP($A84,'Circumstance 8'!$B$18:$AB$28,27,FALSE),TableBPA2[[#This Row],[Base Payment After Circumstance 7]])))</f>
        <v/>
      </c>
      <c r="N84" s="3" t="str">
        <f>IF(N$3="Not used","",IFERROR(VLOOKUP($A84,'Circumstance 9'!$B$6:$AB$15,27,FALSE),IFERROR(VLOOKUP($A84,'Circumstance 9'!$B$18:$AB$28,27,FALSE),TableBPA2[[#This Row],[Base Payment After Circumstance 8]])))</f>
        <v/>
      </c>
      <c r="O84" s="3" t="str">
        <f>IF(O$3="Not used","",IFERROR(VLOOKUP($A84,'Circumstance 10'!$B$6:$AB$15,27,FALSE),IFERROR(VLOOKUP($A84,'Circumstance 10'!$B$18:$AB$28,27,FALSE),TableBPA2[[#This Row],[Base Payment After Circumstance 9]])))</f>
        <v/>
      </c>
      <c r="P84" s="24" t="str">
        <f>IF(P$3="Not used","",IFERROR(VLOOKUP($A84,'Circumstance 11'!$B$6:$AB$15,27,FALSE),IFERROR(VLOOKUP($A84,'Circumstance 11'!$B$18:$AB$28,27,FALSE),TableBPA2[[#This Row],[Base Payment After Circumstance 10]])))</f>
        <v/>
      </c>
      <c r="Q84" s="24" t="str">
        <f>IF(Q$3="Not used","",IFERROR(VLOOKUP($A84,'Circumstance 12'!$B$6:$AB$15,27,FALSE),IFERROR(VLOOKUP($A84,'Circumstance 12'!$B$18:$AB$28,27,FALSE),TableBPA2[[#This Row],[Base Payment After Circumstance 11]])))</f>
        <v/>
      </c>
      <c r="R84" s="24" t="str">
        <f>IF(R$3="Not used","",IFERROR(VLOOKUP($A84,'Circumstance 13'!$B$6:$AB$15,27,FALSE),IFERROR(VLOOKUP($A84,'Circumstance 13'!$B$18:$AB$28,27,FALSE),TableBPA2[[#This Row],[Base Payment After Circumstance 12]])))</f>
        <v/>
      </c>
      <c r="S84" s="24" t="str">
        <f>IF(S$3="Not used","",IFERROR(VLOOKUP($A84,'Circumstance 14'!$B$6:$AB$15,27,FALSE),IFERROR(VLOOKUP($A84,'Circumstance 14'!$B$18:$AB$28,27,FALSE),TableBPA2[[#This Row],[Base Payment After Circumstance 13]])))</f>
        <v/>
      </c>
      <c r="T84" s="24" t="str">
        <f>IF(T$3="Not used","",IFERROR(VLOOKUP($A84,'Circumstance 15'!$B$6:$AB$15,27,FALSE),IFERROR(VLOOKUP($A84,'Circumstance 15'!$B$18:$AB$28,27,FALSE),TableBPA2[[#This Row],[Base Payment After Circumstance 14]])))</f>
        <v/>
      </c>
      <c r="U84" s="24" t="str">
        <f>IF(U$3="Not used","",IFERROR(VLOOKUP($A84,'Circumstance 16'!$B$6:$AB$15,27,FALSE),IFERROR(VLOOKUP($A84,'Circumstance 16'!$B$18:$AB$28,27,FALSE),TableBPA2[[#This Row],[Base Payment After Circumstance 15]])))</f>
        <v/>
      </c>
      <c r="V84" s="24" t="str">
        <f>IF(V$3="Not used","",IFERROR(VLOOKUP($A84,'Circumstance 17'!$B$6:$AB$15,27,FALSE),IFERROR(VLOOKUP($A84,'Circumstance 17'!$B$18:$AB$28,27,FALSE),TableBPA2[[#This Row],[Base Payment After Circumstance 16]])))</f>
        <v/>
      </c>
      <c r="W84" s="24" t="str">
        <f>IF(W$3="Not used","",IFERROR(VLOOKUP($A84,'Circumstance 18'!$B$6:$AB$15,27,FALSE),IFERROR(VLOOKUP($A84,'Circumstance 18'!$B$18:$AB$28,27,FALSE),TableBPA2[[#This Row],[Base Payment After Circumstance 17]])))</f>
        <v/>
      </c>
      <c r="X84" s="24" t="str">
        <f>IF(X$3="Not used","",IFERROR(VLOOKUP($A84,'Circumstance 19'!$B$6:$AB$15,27,FALSE),IFERROR(VLOOKUP($A84,'Circumstance 19'!$B$18:$AB$28,27,FALSE),TableBPA2[[#This Row],[Base Payment After Circumstance 18]])))</f>
        <v/>
      </c>
      <c r="Y84" s="24" t="str">
        <f>IF(Y$3="Not used","",IFERROR(VLOOKUP($A84,'Circumstance 20'!$B$6:$AB$15,27,FALSE),IFERROR(VLOOKUP($A84,'Circumstance 20'!$B$18:$AB$28,27,FALSE),TableBPA2[[#This Row],[Base Payment After Circumstance 19]])))</f>
        <v/>
      </c>
    </row>
    <row r="85" spans="1:25" x14ac:dyDescent="0.25">
      <c r="A85" s="11" t="str">
        <f>IF('LEA Information'!A94="","",'LEA Information'!A94)</f>
        <v/>
      </c>
      <c r="B85" s="11" t="str">
        <f>IF('LEA Information'!B94="","",'LEA Information'!B94)</f>
        <v/>
      </c>
      <c r="C85" s="68" t="str">
        <f>IF('LEA Information'!C94="","",'LEA Information'!C94)</f>
        <v/>
      </c>
      <c r="D85" s="8" t="str">
        <f>IF('LEA Information'!D94="","",'LEA Information'!D94)</f>
        <v/>
      </c>
      <c r="E85" s="32" t="str">
        <f t="shared" si="1"/>
        <v/>
      </c>
      <c r="F85" s="3" t="str">
        <f>IF(F$3="Not used","",IFERROR(VLOOKUP($A85,'Circumstance 1'!$B$6:$AB$15,27,FALSE),IFERROR(VLOOKUP(A85,'Circumstance 1'!$B$18:$AB$28,27,FALSE),TableBPA2[[#This Row],[Starting Base Payment]])))</f>
        <v/>
      </c>
      <c r="G85" s="3" t="str">
        <f>IF(G$3="Not used","",IFERROR(VLOOKUP($A85,'Circumstance 2'!$B$6:$AB$15,27,FALSE),IFERROR(VLOOKUP($A85,'Circumstance 2'!$B$18:$AB$28,27,FALSE),TableBPA2[[#This Row],[Base Payment After Circumstance 1]])))</f>
        <v/>
      </c>
      <c r="H85" s="3" t="str">
        <f>IF(H$3="Not used","",IFERROR(VLOOKUP($A85,'Circumstance 3'!$B$6:$AB$15,27,FALSE),IFERROR(VLOOKUP($A85,'Circumstance 3'!$B$18:$AB$28,27,FALSE),TableBPA2[[#This Row],[Base Payment After Circumstance 2]])))</f>
        <v/>
      </c>
      <c r="I85" s="3" t="str">
        <f>IF(I$3="Not used","",IFERROR(VLOOKUP($A85,'Circumstance 4'!$B$6:$AB$15,27,FALSE),IFERROR(VLOOKUP($A85,'Circumstance 4'!$B$18:$AB$28,27,FALSE),TableBPA2[[#This Row],[Base Payment After Circumstance 3]])))</f>
        <v/>
      </c>
      <c r="J85" s="3" t="str">
        <f>IF(J$3="Not used","",IFERROR(VLOOKUP($A85,'Circumstance 5'!$B$6:$AB$15,27,FALSE),IFERROR(VLOOKUP($A85,'Circumstance 5'!$B$18:$AB$28,27,FALSE),TableBPA2[[#This Row],[Base Payment After Circumstance 4]])))</f>
        <v/>
      </c>
      <c r="K85" s="3" t="str">
        <f>IF(K$3="Not used","",IFERROR(VLOOKUP($A85,'Circumstance 6'!$B$6:$AB$15,27,FALSE),IFERROR(VLOOKUP($A85,'Circumstance 6'!$B$18:$AB$28,27,FALSE),TableBPA2[[#This Row],[Base Payment After Circumstance 5]])))</f>
        <v/>
      </c>
      <c r="L85" s="3" t="str">
        <f>IF(L$3="Not used","",IFERROR(VLOOKUP($A85,'Circumstance 7'!$B$6:$AB$15,27,FALSE),IFERROR(VLOOKUP($A85,'Circumstance 7'!$B$18:$AB$28,27,FALSE),TableBPA2[[#This Row],[Base Payment After Circumstance 6]])))</f>
        <v/>
      </c>
      <c r="M85" s="3" t="str">
        <f>IF(M$3="Not used","",IFERROR(VLOOKUP($A85,'Circumstance 8'!$B$6:$AB$15,27,FALSE),IFERROR(VLOOKUP($A85,'Circumstance 8'!$B$18:$AB$28,27,FALSE),TableBPA2[[#This Row],[Base Payment After Circumstance 7]])))</f>
        <v/>
      </c>
      <c r="N85" s="3" t="str">
        <f>IF(N$3="Not used","",IFERROR(VLOOKUP($A85,'Circumstance 9'!$B$6:$AB$15,27,FALSE),IFERROR(VLOOKUP($A85,'Circumstance 9'!$B$18:$AB$28,27,FALSE),TableBPA2[[#This Row],[Base Payment After Circumstance 8]])))</f>
        <v/>
      </c>
      <c r="O85" s="3" t="str">
        <f>IF(O$3="Not used","",IFERROR(VLOOKUP($A85,'Circumstance 10'!$B$6:$AB$15,27,FALSE),IFERROR(VLOOKUP($A85,'Circumstance 10'!$B$18:$AB$28,27,FALSE),TableBPA2[[#This Row],[Base Payment After Circumstance 9]])))</f>
        <v/>
      </c>
      <c r="P85" s="24" t="str">
        <f>IF(P$3="Not used","",IFERROR(VLOOKUP($A85,'Circumstance 11'!$B$6:$AB$15,27,FALSE),IFERROR(VLOOKUP($A85,'Circumstance 11'!$B$18:$AB$28,27,FALSE),TableBPA2[[#This Row],[Base Payment After Circumstance 10]])))</f>
        <v/>
      </c>
      <c r="Q85" s="24" t="str">
        <f>IF(Q$3="Not used","",IFERROR(VLOOKUP($A85,'Circumstance 12'!$B$6:$AB$15,27,FALSE),IFERROR(VLOOKUP($A85,'Circumstance 12'!$B$18:$AB$28,27,FALSE),TableBPA2[[#This Row],[Base Payment After Circumstance 11]])))</f>
        <v/>
      </c>
      <c r="R85" s="24" t="str">
        <f>IF(R$3="Not used","",IFERROR(VLOOKUP($A85,'Circumstance 13'!$B$6:$AB$15,27,FALSE),IFERROR(VLOOKUP($A85,'Circumstance 13'!$B$18:$AB$28,27,FALSE),TableBPA2[[#This Row],[Base Payment After Circumstance 12]])))</f>
        <v/>
      </c>
      <c r="S85" s="24" t="str">
        <f>IF(S$3="Not used","",IFERROR(VLOOKUP($A85,'Circumstance 14'!$B$6:$AB$15,27,FALSE),IFERROR(VLOOKUP($A85,'Circumstance 14'!$B$18:$AB$28,27,FALSE),TableBPA2[[#This Row],[Base Payment After Circumstance 13]])))</f>
        <v/>
      </c>
      <c r="T85" s="24" t="str">
        <f>IF(T$3="Not used","",IFERROR(VLOOKUP($A85,'Circumstance 15'!$B$6:$AB$15,27,FALSE),IFERROR(VLOOKUP($A85,'Circumstance 15'!$B$18:$AB$28,27,FALSE),TableBPA2[[#This Row],[Base Payment After Circumstance 14]])))</f>
        <v/>
      </c>
      <c r="U85" s="24" t="str">
        <f>IF(U$3="Not used","",IFERROR(VLOOKUP($A85,'Circumstance 16'!$B$6:$AB$15,27,FALSE),IFERROR(VLOOKUP($A85,'Circumstance 16'!$B$18:$AB$28,27,FALSE),TableBPA2[[#This Row],[Base Payment After Circumstance 15]])))</f>
        <v/>
      </c>
      <c r="V85" s="24" t="str">
        <f>IF(V$3="Not used","",IFERROR(VLOOKUP($A85,'Circumstance 17'!$B$6:$AB$15,27,FALSE),IFERROR(VLOOKUP($A85,'Circumstance 17'!$B$18:$AB$28,27,FALSE),TableBPA2[[#This Row],[Base Payment After Circumstance 16]])))</f>
        <v/>
      </c>
      <c r="W85" s="24" t="str">
        <f>IF(W$3="Not used","",IFERROR(VLOOKUP($A85,'Circumstance 18'!$B$6:$AB$15,27,FALSE),IFERROR(VLOOKUP($A85,'Circumstance 18'!$B$18:$AB$28,27,FALSE),TableBPA2[[#This Row],[Base Payment After Circumstance 17]])))</f>
        <v/>
      </c>
      <c r="X85" s="24" t="str">
        <f>IF(X$3="Not used","",IFERROR(VLOOKUP($A85,'Circumstance 19'!$B$6:$AB$15,27,FALSE),IFERROR(VLOOKUP($A85,'Circumstance 19'!$B$18:$AB$28,27,FALSE),TableBPA2[[#This Row],[Base Payment After Circumstance 18]])))</f>
        <v/>
      </c>
      <c r="Y85" s="24" t="str">
        <f>IF(Y$3="Not used","",IFERROR(VLOOKUP($A85,'Circumstance 20'!$B$6:$AB$15,27,FALSE),IFERROR(VLOOKUP($A85,'Circumstance 20'!$B$18:$AB$28,27,FALSE),TableBPA2[[#This Row],[Base Payment After Circumstance 19]])))</f>
        <v/>
      </c>
    </row>
    <row r="86" spans="1:25" x14ac:dyDescent="0.25">
      <c r="A86" s="11" t="str">
        <f>IF('LEA Information'!A95="","",'LEA Information'!A95)</f>
        <v/>
      </c>
      <c r="B86" s="11" t="str">
        <f>IF('LEA Information'!B95="","",'LEA Information'!B95)</f>
        <v/>
      </c>
      <c r="C86" s="68" t="str">
        <f>IF('LEA Information'!C95="","",'LEA Information'!C95)</f>
        <v/>
      </c>
      <c r="D86" s="8" t="str">
        <f>IF('LEA Information'!D95="","",'LEA Information'!D95)</f>
        <v/>
      </c>
      <c r="E86" s="32" t="str">
        <f t="shared" si="1"/>
        <v/>
      </c>
      <c r="F86" s="3" t="str">
        <f>IF(F$3="Not used","",IFERROR(VLOOKUP($A86,'Circumstance 1'!$B$6:$AB$15,27,FALSE),IFERROR(VLOOKUP(A86,'Circumstance 1'!$B$18:$AB$28,27,FALSE),TableBPA2[[#This Row],[Starting Base Payment]])))</f>
        <v/>
      </c>
      <c r="G86" s="3" t="str">
        <f>IF(G$3="Not used","",IFERROR(VLOOKUP($A86,'Circumstance 2'!$B$6:$AB$15,27,FALSE),IFERROR(VLOOKUP($A86,'Circumstance 2'!$B$18:$AB$28,27,FALSE),TableBPA2[[#This Row],[Base Payment After Circumstance 1]])))</f>
        <v/>
      </c>
      <c r="H86" s="3" t="str">
        <f>IF(H$3="Not used","",IFERROR(VLOOKUP($A86,'Circumstance 3'!$B$6:$AB$15,27,FALSE),IFERROR(VLOOKUP($A86,'Circumstance 3'!$B$18:$AB$28,27,FALSE),TableBPA2[[#This Row],[Base Payment After Circumstance 2]])))</f>
        <v/>
      </c>
      <c r="I86" s="3" t="str">
        <f>IF(I$3="Not used","",IFERROR(VLOOKUP($A86,'Circumstance 4'!$B$6:$AB$15,27,FALSE),IFERROR(VLOOKUP($A86,'Circumstance 4'!$B$18:$AB$28,27,FALSE),TableBPA2[[#This Row],[Base Payment After Circumstance 3]])))</f>
        <v/>
      </c>
      <c r="J86" s="3" t="str">
        <f>IF(J$3="Not used","",IFERROR(VLOOKUP($A86,'Circumstance 5'!$B$6:$AB$15,27,FALSE),IFERROR(VLOOKUP($A86,'Circumstance 5'!$B$18:$AB$28,27,FALSE),TableBPA2[[#This Row],[Base Payment After Circumstance 4]])))</f>
        <v/>
      </c>
      <c r="K86" s="3" t="str">
        <f>IF(K$3="Not used","",IFERROR(VLOOKUP($A86,'Circumstance 6'!$B$6:$AB$15,27,FALSE),IFERROR(VLOOKUP($A86,'Circumstance 6'!$B$18:$AB$28,27,FALSE),TableBPA2[[#This Row],[Base Payment After Circumstance 5]])))</f>
        <v/>
      </c>
      <c r="L86" s="3" t="str">
        <f>IF(L$3="Not used","",IFERROR(VLOOKUP($A86,'Circumstance 7'!$B$6:$AB$15,27,FALSE),IFERROR(VLOOKUP($A86,'Circumstance 7'!$B$18:$AB$28,27,FALSE),TableBPA2[[#This Row],[Base Payment After Circumstance 6]])))</f>
        <v/>
      </c>
      <c r="M86" s="3" t="str">
        <f>IF(M$3="Not used","",IFERROR(VLOOKUP($A86,'Circumstance 8'!$B$6:$AB$15,27,FALSE),IFERROR(VLOOKUP($A86,'Circumstance 8'!$B$18:$AB$28,27,FALSE),TableBPA2[[#This Row],[Base Payment After Circumstance 7]])))</f>
        <v/>
      </c>
      <c r="N86" s="3" t="str">
        <f>IF(N$3="Not used","",IFERROR(VLOOKUP($A86,'Circumstance 9'!$B$6:$AB$15,27,FALSE),IFERROR(VLOOKUP($A86,'Circumstance 9'!$B$18:$AB$28,27,FALSE),TableBPA2[[#This Row],[Base Payment After Circumstance 8]])))</f>
        <v/>
      </c>
      <c r="O86" s="3" t="str">
        <f>IF(O$3="Not used","",IFERROR(VLOOKUP($A86,'Circumstance 10'!$B$6:$AB$15,27,FALSE),IFERROR(VLOOKUP($A86,'Circumstance 10'!$B$18:$AB$28,27,FALSE),TableBPA2[[#This Row],[Base Payment After Circumstance 9]])))</f>
        <v/>
      </c>
      <c r="P86" s="24" t="str">
        <f>IF(P$3="Not used","",IFERROR(VLOOKUP($A86,'Circumstance 11'!$B$6:$AB$15,27,FALSE),IFERROR(VLOOKUP($A86,'Circumstance 11'!$B$18:$AB$28,27,FALSE),TableBPA2[[#This Row],[Base Payment After Circumstance 10]])))</f>
        <v/>
      </c>
      <c r="Q86" s="24" t="str">
        <f>IF(Q$3="Not used","",IFERROR(VLOOKUP($A86,'Circumstance 12'!$B$6:$AB$15,27,FALSE),IFERROR(VLOOKUP($A86,'Circumstance 12'!$B$18:$AB$28,27,FALSE),TableBPA2[[#This Row],[Base Payment After Circumstance 11]])))</f>
        <v/>
      </c>
      <c r="R86" s="24" t="str">
        <f>IF(R$3="Not used","",IFERROR(VLOOKUP($A86,'Circumstance 13'!$B$6:$AB$15,27,FALSE),IFERROR(VLOOKUP($A86,'Circumstance 13'!$B$18:$AB$28,27,FALSE),TableBPA2[[#This Row],[Base Payment After Circumstance 12]])))</f>
        <v/>
      </c>
      <c r="S86" s="24" t="str">
        <f>IF(S$3="Not used","",IFERROR(VLOOKUP($A86,'Circumstance 14'!$B$6:$AB$15,27,FALSE),IFERROR(VLOOKUP($A86,'Circumstance 14'!$B$18:$AB$28,27,FALSE),TableBPA2[[#This Row],[Base Payment After Circumstance 13]])))</f>
        <v/>
      </c>
      <c r="T86" s="24" t="str">
        <f>IF(T$3="Not used","",IFERROR(VLOOKUP($A86,'Circumstance 15'!$B$6:$AB$15,27,FALSE),IFERROR(VLOOKUP($A86,'Circumstance 15'!$B$18:$AB$28,27,FALSE),TableBPA2[[#This Row],[Base Payment After Circumstance 14]])))</f>
        <v/>
      </c>
      <c r="U86" s="24" t="str">
        <f>IF(U$3="Not used","",IFERROR(VLOOKUP($A86,'Circumstance 16'!$B$6:$AB$15,27,FALSE),IFERROR(VLOOKUP($A86,'Circumstance 16'!$B$18:$AB$28,27,FALSE),TableBPA2[[#This Row],[Base Payment After Circumstance 15]])))</f>
        <v/>
      </c>
      <c r="V86" s="24" t="str">
        <f>IF(V$3="Not used","",IFERROR(VLOOKUP($A86,'Circumstance 17'!$B$6:$AB$15,27,FALSE),IFERROR(VLOOKUP($A86,'Circumstance 17'!$B$18:$AB$28,27,FALSE),TableBPA2[[#This Row],[Base Payment After Circumstance 16]])))</f>
        <v/>
      </c>
      <c r="W86" s="24" t="str">
        <f>IF(W$3="Not used","",IFERROR(VLOOKUP($A86,'Circumstance 18'!$B$6:$AB$15,27,FALSE),IFERROR(VLOOKUP($A86,'Circumstance 18'!$B$18:$AB$28,27,FALSE),TableBPA2[[#This Row],[Base Payment After Circumstance 17]])))</f>
        <v/>
      </c>
      <c r="X86" s="24" t="str">
        <f>IF(X$3="Not used","",IFERROR(VLOOKUP($A86,'Circumstance 19'!$B$6:$AB$15,27,FALSE),IFERROR(VLOOKUP($A86,'Circumstance 19'!$B$18:$AB$28,27,FALSE),TableBPA2[[#This Row],[Base Payment After Circumstance 18]])))</f>
        <v/>
      </c>
      <c r="Y86" s="24" t="str">
        <f>IF(Y$3="Not used","",IFERROR(VLOOKUP($A86,'Circumstance 20'!$B$6:$AB$15,27,FALSE),IFERROR(VLOOKUP($A86,'Circumstance 20'!$B$18:$AB$28,27,FALSE),TableBPA2[[#This Row],[Base Payment After Circumstance 19]])))</f>
        <v/>
      </c>
    </row>
    <row r="87" spans="1:25" x14ac:dyDescent="0.25">
      <c r="A87" s="11" t="str">
        <f>IF('LEA Information'!A96="","",'LEA Information'!A96)</f>
        <v/>
      </c>
      <c r="B87" s="11" t="str">
        <f>IF('LEA Information'!B96="","",'LEA Information'!B96)</f>
        <v/>
      </c>
      <c r="C87" s="68" t="str">
        <f>IF('LEA Information'!C96="","",'LEA Information'!C96)</f>
        <v/>
      </c>
      <c r="D87" s="8" t="str">
        <f>IF('LEA Information'!D96="","",'LEA Information'!D96)</f>
        <v/>
      </c>
      <c r="E87" s="32" t="str">
        <f t="shared" si="1"/>
        <v/>
      </c>
      <c r="F87" s="3" t="str">
        <f>IF(F$3="Not used","",IFERROR(VLOOKUP($A87,'Circumstance 1'!$B$6:$AB$15,27,FALSE),IFERROR(VLOOKUP(A87,'Circumstance 1'!$B$18:$AB$28,27,FALSE),TableBPA2[[#This Row],[Starting Base Payment]])))</f>
        <v/>
      </c>
      <c r="G87" s="3" t="str">
        <f>IF(G$3="Not used","",IFERROR(VLOOKUP($A87,'Circumstance 2'!$B$6:$AB$15,27,FALSE),IFERROR(VLOOKUP($A87,'Circumstance 2'!$B$18:$AB$28,27,FALSE),TableBPA2[[#This Row],[Base Payment After Circumstance 1]])))</f>
        <v/>
      </c>
      <c r="H87" s="3" t="str">
        <f>IF(H$3="Not used","",IFERROR(VLOOKUP($A87,'Circumstance 3'!$B$6:$AB$15,27,FALSE),IFERROR(VLOOKUP($A87,'Circumstance 3'!$B$18:$AB$28,27,FALSE),TableBPA2[[#This Row],[Base Payment After Circumstance 2]])))</f>
        <v/>
      </c>
      <c r="I87" s="3" t="str">
        <f>IF(I$3="Not used","",IFERROR(VLOOKUP($A87,'Circumstance 4'!$B$6:$AB$15,27,FALSE),IFERROR(VLOOKUP($A87,'Circumstance 4'!$B$18:$AB$28,27,FALSE),TableBPA2[[#This Row],[Base Payment After Circumstance 3]])))</f>
        <v/>
      </c>
      <c r="J87" s="3" t="str">
        <f>IF(J$3="Not used","",IFERROR(VLOOKUP($A87,'Circumstance 5'!$B$6:$AB$15,27,FALSE),IFERROR(VLOOKUP($A87,'Circumstance 5'!$B$18:$AB$28,27,FALSE),TableBPA2[[#This Row],[Base Payment After Circumstance 4]])))</f>
        <v/>
      </c>
      <c r="K87" s="3" t="str">
        <f>IF(K$3="Not used","",IFERROR(VLOOKUP($A87,'Circumstance 6'!$B$6:$AB$15,27,FALSE),IFERROR(VLOOKUP($A87,'Circumstance 6'!$B$18:$AB$28,27,FALSE),TableBPA2[[#This Row],[Base Payment After Circumstance 5]])))</f>
        <v/>
      </c>
      <c r="L87" s="3" t="str">
        <f>IF(L$3="Not used","",IFERROR(VLOOKUP($A87,'Circumstance 7'!$B$6:$AB$15,27,FALSE),IFERROR(VLOOKUP($A87,'Circumstance 7'!$B$18:$AB$28,27,FALSE),TableBPA2[[#This Row],[Base Payment After Circumstance 6]])))</f>
        <v/>
      </c>
      <c r="M87" s="3" t="str">
        <f>IF(M$3="Not used","",IFERROR(VLOOKUP($A87,'Circumstance 8'!$B$6:$AB$15,27,FALSE),IFERROR(VLOOKUP($A87,'Circumstance 8'!$B$18:$AB$28,27,FALSE),TableBPA2[[#This Row],[Base Payment After Circumstance 7]])))</f>
        <v/>
      </c>
      <c r="N87" s="3" t="str">
        <f>IF(N$3="Not used","",IFERROR(VLOOKUP($A87,'Circumstance 9'!$B$6:$AB$15,27,FALSE),IFERROR(VLOOKUP($A87,'Circumstance 9'!$B$18:$AB$28,27,FALSE),TableBPA2[[#This Row],[Base Payment After Circumstance 8]])))</f>
        <v/>
      </c>
      <c r="O87" s="3" t="str">
        <f>IF(O$3="Not used","",IFERROR(VLOOKUP($A87,'Circumstance 10'!$B$6:$AB$15,27,FALSE),IFERROR(VLOOKUP($A87,'Circumstance 10'!$B$18:$AB$28,27,FALSE),TableBPA2[[#This Row],[Base Payment After Circumstance 9]])))</f>
        <v/>
      </c>
      <c r="P87" s="24" t="str">
        <f>IF(P$3="Not used","",IFERROR(VLOOKUP($A87,'Circumstance 11'!$B$6:$AB$15,27,FALSE),IFERROR(VLOOKUP($A87,'Circumstance 11'!$B$18:$AB$28,27,FALSE),TableBPA2[[#This Row],[Base Payment After Circumstance 10]])))</f>
        <v/>
      </c>
      <c r="Q87" s="24" t="str">
        <f>IF(Q$3="Not used","",IFERROR(VLOOKUP($A87,'Circumstance 12'!$B$6:$AB$15,27,FALSE),IFERROR(VLOOKUP($A87,'Circumstance 12'!$B$18:$AB$28,27,FALSE),TableBPA2[[#This Row],[Base Payment After Circumstance 11]])))</f>
        <v/>
      </c>
      <c r="R87" s="24" t="str">
        <f>IF(R$3="Not used","",IFERROR(VLOOKUP($A87,'Circumstance 13'!$B$6:$AB$15,27,FALSE),IFERROR(VLOOKUP($A87,'Circumstance 13'!$B$18:$AB$28,27,FALSE),TableBPA2[[#This Row],[Base Payment After Circumstance 12]])))</f>
        <v/>
      </c>
      <c r="S87" s="24" t="str">
        <f>IF(S$3="Not used","",IFERROR(VLOOKUP($A87,'Circumstance 14'!$B$6:$AB$15,27,FALSE),IFERROR(VLOOKUP($A87,'Circumstance 14'!$B$18:$AB$28,27,FALSE),TableBPA2[[#This Row],[Base Payment After Circumstance 13]])))</f>
        <v/>
      </c>
      <c r="T87" s="24" t="str">
        <f>IF(T$3="Not used","",IFERROR(VLOOKUP($A87,'Circumstance 15'!$B$6:$AB$15,27,FALSE),IFERROR(VLOOKUP($A87,'Circumstance 15'!$B$18:$AB$28,27,FALSE),TableBPA2[[#This Row],[Base Payment After Circumstance 14]])))</f>
        <v/>
      </c>
      <c r="U87" s="24" t="str">
        <f>IF(U$3="Not used","",IFERROR(VLOOKUP($A87,'Circumstance 16'!$B$6:$AB$15,27,FALSE),IFERROR(VLOOKUP($A87,'Circumstance 16'!$B$18:$AB$28,27,FALSE),TableBPA2[[#This Row],[Base Payment After Circumstance 15]])))</f>
        <v/>
      </c>
      <c r="V87" s="24" t="str">
        <f>IF(V$3="Not used","",IFERROR(VLOOKUP($A87,'Circumstance 17'!$B$6:$AB$15,27,FALSE),IFERROR(VLOOKUP($A87,'Circumstance 17'!$B$18:$AB$28,27,FALSE),TableBPA2[[#This Row],[Base Payment After Circumstance 16]])))</f>
        <v/>
      </c>
      <c r="W87" s="24" t="str">
        <f>IF(W$3="Not used","",IFERROR(VLOOKUP($A87,'Circumstance 18'!$B$6:$AB$15,27,FALSE),IFERROR(VLOOKUP($A87,'Circumstance 18'!$B$18:$AB$28,27,FALSE),TableBPA2[[#This Row],[Base Payment After Circumstance 17]])))</f>
        <v/>
      </c>
      <c r="X87" s="24" t="str">
        <f>IF(X$3="Not used","",IFERROR(VLOOKUP($A87,'Circumstance 19'!$B$6:$AB$15,27,FALSE),IFERROR(VLOOKUP($A87,'Circumstance 19'!$B$18:$AB$28,27,FALSE),TableBPA2[[#This Row],[Base Payment After Circumstance 18]])))</f>
        <v/>
      </c>
      <c r="Y87" s="24" t="str">
        <f>IF(Y$3="Not used","",IFERROR(VLOOKUP($A87,'Circumstance 20'!$B$6:$AB$15,27,FALSE),IFERROR(VLOOKUP($A87,'Circumstance 20'!$B$18:$AB$28,27,FALSE),TableBPA2[[#This Row],[Base Payment After Circumstance 19]])))</f>
        <v/>
      </c>
    </row>
    <row r="88" spans="1:25" x14ac:dyDescent="0.25">
      <c r="A88" s="11" t="str">
        <f>IF('LEA Information'!A97="","",'LEA Information'!A97)</f>
        <v/>
      </c>
      <c r="B88" s="11" t="str">
        <f>IF('LEA Information'!B97="","",'LEA Information'!B97)</f>
        <v/>
      </c>
      <c r="C88" s="68" t="str">
        <f>IF('LEA Information'!C97="","",'LEA Information'!C97)</f>
        <v/>
      </c>
      <c r="D88" s="8" t="str">
        <f>IF('LEA Information'!D97="","",'LEA Information'!D97)</f>
        <v/>
      </c>
      <c r="E88" s="32" t="str">
        <f t="shared" si="1"/>
        <v/>
      </c>
      <c r="F88" s="3" t="str">
        <f>IF(F$3="Not used","",IFERROR(VLOOKUP($A88,'Circumstance 1'!$B$6:$AB$15,27,FALSE),IFERROR(VLOOKUP(A88,'Circumstance 1'!$B$18:$AB$28,27,FALSE),TableBPA2[[#This Row],[Starting Base Payment]])))</f>
        <v/>
      </c>
      <c r="G88" s="3" t="str">
        <f>IF(G$3="Not used","",IFERROR(VLOOKUP($A88,'Circumstance 2'!$B$6:$AB$15,27,FALSE),IFERROR(VLOOKUP($A88,'Circumstance 2'!$B$18:$AB$28,27,FALSE),TableBPA2[[#This Row],[Base Payment After Circumstance 1]])))</f>
        <v/>
      </c>
      <c r="H88" s="3" t="str">
        <f>IF(H$3="Not used","",IFERROR(VLOOKUP($A88,'Circumstance 3'!$B$6:$AB$15,27,FALSE),IFERROR(VLOOKUP($A88,'Circumstance 3'!$B$18:$AB$28,27,FALSE),TableBPA2[[#This Row],[Base Payment After Circumstance 2]])))</f>
        <v/>
      </c>
      <c r="I88" s="3" t="str">
        <f>IF(I$3="Not used","",IFERROR(VLOOKUP($A88,'Circumstance 4'!$B$6:$AB$15,27,FALSE),IFERROR(VLOOKUP($A88,'Circumstance 4'!$B$18:$AB$28,27,FALSE),TableBPA2[[#This Row],[Base Payment After Circumstance 3]])))</f>
        <v/>
      </c>
      <c r="J88" s="3" t="str">
        <f>IF(J$3="Not used","",IFERROR(VLOOKUP($A88,'Circumstance 5'!$B$6:$AB$15,27,FALSE),IFERROR(VLOOKUP($A88,'Circumstance 5'!$B$18:$AB$28,27,FALSE),TableBPA2[[#This Row],[Base Payment After Circumstance 4]])))</f>
        <v/>
      </c>
      <c r="K88" s="3" t="str">
        <f>IF(K$3="Not used","",IFERROR(VLOOKUP($A88,'Circumstance 6'!$B$6:$AB$15,27,FALSE),IFERROR(VLOOKUP($A88,'Circumstance 6'!$B$18:$AB$28,27,FALSE),TableBPA2[[#This Row],[Base Payment After Circumstance 5]])))</f>
        <v/>
      </c>
      <c r="L88" s="3" t="str">
        <f>IF(L$3="Not used","",IFERROR(VLOOKUP($A88,'Circumstance 7'!$B$6:$AB$15,27,FALSE),IFERROR(VLOOKUP($A88,'Circumstance 7'!$B$18:$AB$28,27,FALSE),TableBPA2[[#This Row],[Base Payment After Circumstance 6]])))</f>
        <v/>
      </c>
      <c r="M88" s="3" t="str">
        <f>IF(M$3="Not used","",IFERROR(VLOOKUP($A88,'Circumstance 8'!$B$6:$AB$15,27,FALSE),IFERROR(VLOOKUP($A88,'Circumstance 8'!$B$18:$AB$28,27,FALSE),TableBPA2[[#This Row],[Base Payment After Circumstance 7]])))</f>
        <v/>
      </c>
      <c r="N88" s="3" t="str">
        <f>IF(N$3="Not used","",IFERROR(VLOOKUP($A88,'Circumstance 9'!$B$6:$AB$15,27,FALSE),IFERROR(VLOOKUP($A88,'Circumstance 9'!$B$18:$AB$28,27,FALSE),TableBPA2[[#This Row],[Base Payment After Circumstance 8]])))</f>
        <v/>
      </c>
      <c r="O88" s="3" t="str">
        <f>IF(O$3="Not used","",IFERROR(VLOOKUP($A88,'Circumstance 10'!$B$6:$AB$15,27,FALSE),IFERROR(VLOOKUP($A88,'Circumstance 10'!$B$18:$AB$28,27,FALSE),TableBPA2[[#This Row],[Base Payment After Circumstance 9]])))</f>
        <v/>
      </c>
      <c r="P88" s="24" t="str">
        <f>IF(P$3="Not used","",IFERROR(VLOOKUP($A88,'Circumstance 11'!$B$6:$AB$15,27,FALSE),IFERROR(VLOOKUP($A88,'Circumstance 11'!$B$18:$AB$28,27,FALSE),TableBPA2[[#This Row],[Base Payment After Circumstance 10]])))</f>
        <v/>
      </c>
      <c r="Q88" s="24" t="str">
        <f>IF(Q$3="Not used","",IFERROR(VLOOKUP($A88,'Circumstance 12'!$B$6:$AB$15,27,FALSE),IFERROR(VLOOKUP($A88,'Circumstance 12'!$B$18:$AB$28,27,FALSE),TableBPA2[[#This Row],[Base Payment After Circumstance 11]])))</f>
        <v/>
      </c>
      <c r="R88" s="24" t="str">
        <f>IF(R$3="Not used","",IFERROR(VLOOKUP($A88,'Circumstance 13'!$B$6:$AB$15,27,FALSE),IFERROR(VLOOKUP($A88,'Circumstance 13'!$B$18:$AB$28,27,FALSE),TableBPA2[[#This Row],[Base Payment After Circumstance 12]])))</f>
        <v/>
      </c>
      <c r="S88" s="24" t="str">
        <f>IF(S$3="Not used","",IFERROR(VLOOKUP($A88,'Circumstance 14'!$B$6:$AB$15,27,FALSE),IFERROR(VLOOKUP($A88,'Circumstance 14'!$B$18:$AB$28,27,FALSE),TableBPA2[[#This Row],[Base Payment After Circumstance 13]])))</f>
        <v/>
      </c>
      <c r="T88" s="24" t="str">
        <f>IF(T$3="Not used","",IFERROR(VLOOKUP($A88,'Circumstance 15'!$B$6:$AB$15,27,FALSE),IFERROR(VLOOKUP($A88,'Circumstance 15'!$B$18:$AB$28,27,FALSE),TableBPA2[[#This Row],[Base Payment After Circumstance 14]])))</f>
        <v/>
      </c>
      <c r="U88" s="24" t="str">
        <f>IF(U$3="Not used","",IFERROR(VLOOKUP($A88,'Circumstance 16'!$B$6:$AB$15,27,FALSE),IFERROR(VLOOKUP($A88,'Circumstance 16'!$B$18:$AB$28,27,FALSE),TableBPA2[[#This Row],[Base Payment After Circumstance 15]])))</f>
        <v/>
      </c>
      <c r="V88" s="24" t="str">
        <f>IF(V$3="Not used","",IFERROR(VLOOKUP($A88,'Circumstance 17'!$B$6:$AB$15,27,FALSE),IFERROR(VLOOKUP($A88,'Circumstance 17'!$B$18:$AB$28,27,FALSE),TableBPA2[[#This Row],[Base Payment After Circumstance 16]])))</f>
        <v/>
      </c>
      <c r="W88" s="24" t="str">
        <f>IF(W$3="Not used","",IFERROR(VLOOKUP($A88,'Circumstance 18'!$B$6:$AB$15,27,FALSE),IFERROR(VLOOKUP($A88,'Circumstance 18'!$B$18:$AB$28,27,FALSE),TableBPA2[[#This Row],[Base Payment After Circumstance 17]])))</f>
        <v/>
      </c>
      <c r="X88" s="24" t="str">
        <f>IF(X$3="Not used","",IFERROR(VLOOKUP($A88,'Circumstance 19'!$B$6:$AB$15,27,FALSE),IFERROR(VLOOKUP($A88,'Circumstance 19'!$B$18:$AB$28,27,FALSE),TableBPA2[[#This Row],[Base Payment After Circumstance 18]])))</f>
        <v/>
      </c>
      <c r="Y88" s="24" t="str">
        <f>IF(Y$3="Not used","",IFERROR(VLOOKUP($A88,'Circumstance 20'!$B$6:$AB$15,27,FALSE),IFERROR(VLOOKUP($A88,'Circumstance 20'!$B$18:$AB$28,27,FALSE),TableBPA2[[#This Row],[Base Payment After Circumstance 19]])))</f>
        <v/>
      </c>
    </row>
    <row r="89" spans="1:25" x14ac:dyDescent="0.25">
      <c r="A89" s="11" t="str">
        <f>IF('LEA Information'!A98="","",'LEA Information'!A98)</f>
        <v/>
      </c>
      <c r="B89" s="11" t="str">
        <f>IF('LEA Information'!B98="","",'LEA Information'!B98)</f>
        <v/>
      </c>
      <c r="C89" s="68" t="str">
        <f>IF('LEA Information'!C98="","",'LEA Information'!C98)</f>
        <v/>
      </c>
      <c r="D89" s="8" t="str">
        <f>IF('LEA Information'!D98="","",'LEA Information'!D98)</f>
        <v/>
      </c>
      <c r="E89" s="32" t="str">
        <f t="shared" si="1"/>
        <v/>
      </c>
      <c r="F89" s="3" t="str">
        <f>IF(F$3="Not used","",IFERROR(VLOOKUP($A89,'Circumstance 1'!$B$6:$AB$15,27,FALSE),IFERROR(VLOOKUP(A89,'Circumstance 1'!$B$18:$AB$28,27,FALSE),TableBPA2[[#This Row],[Starting Base Payment]])))</f>
        <v/>
      </c>
      <c r="G89" s="3" t="str">
        <f>IF(G$3="Not used","",IFERROR(VLOOKUP($A89,'Circumstance 2'!$B$6:$AB$15,27,FALSE),IFERROR(VLOOKUP($A89,'Circumstance 2'!$B$18:$AB$28,27,FALSE),TableBPA2[[#This Row],[Base Payment After Circumstance 1]])))</f>
        <v/>
      </c>
      <c r="H89" s="3" t="str">
        <f>IF(H$3="Not used","",IFERROR(VLOOKUP($A89,'Circumstance 3'!$B$6:$AB$15,27,FALSE),IFERROR(VLOOKUP($A89,'Circumstance 3'!$B$18:$AB$28,27,FALSE),TableBPA2[[#This Row],[Base Payment After Circumstance 2]])))</f>
        <v/>
      </c>
      <c r="I89" s="3" t="str">
        <f>IF(I$3="Not used","",IFERROR(VLOOKUP($A89,'Circumstance 4'!$B$6:$AB$15,27,FALSE),IFERROR(VLOOKUP($A89,'Circumstance 4'!$B$18:$AB$28,27,FALSE),TableBPA2[[#This Row],[Base Payment After Circumstance 3]])))</f>
        <v/>
      </c>
      <c r="J89" s="3" t="str">
        <f>IF(J$3="Not used","",IFERROR(VLOOKUP($A89,'Circumstance 5'!$B$6:$AB$15,27,FALSE),IFERROR(VLOOKUP($A89,'Circumstance 5'!$B$18:$AB$28,27,FALSE),TableBPA2[[#This Row],[Base Payment After Circumstance 4]])))</f>
        <v/>
      </c>
      <c r="K89" s="3" t="str">
        <f>IF(K$3="Not used","",IFERROR(VLOOKUP($A89,'Circumstance 6'!$B$6:$AB$15,27,FALSE),IFERROR(VLOOKUP($A89,'Circumstance 6'!$B$18:$AB$28,27,FALSE),TableBPA2[[#This Row],[Base Payment After Circumstance 5]])))</f>
        <v/>
      </c>
      <c r="L89" s="3" t="str">
        <f>IF(L$3="Not used","",IFERROR(VLOOKUP($A89,'Circumstance 7'!$B$6:$AB$15,27,FALSE),IFERROR(VLOOKUP($A89,'Circumstance 7'!$B$18:$AB$28,27,FALSE),TableBPA2[[#This Row],[Base Payment After Circumstance 6]])))</f>
        <v/>
      </c>
      <c r="M89" s="3" t="str">
        <f>IF(M$3="Not used","",IFERROR(VLOOKUP($A89,'Circumstance 8'!$B$6:$AB$15,27,FALSE),IFERROR(VLOOKUP($A89,'Circumstance 8'!$B$18:$AB$28,27,FALSE),TableBPA2[[#This Row],[Base Payment After Circumstance 7]])))</f>
        <v/>
      </c>
      <c r="N89" s="3" t="str">
        <f>IF(N$3="Not used","",IFERROR(VLOOKUP($A89,'Circumstance 9'!$B$6:$AB$15,27,FALSE),IFERROR(VLOOKUP($A89,'Circumstance 9'!$B$18:$AB$28,27,FALSE),TableBPA2[[#This Row],[Base Payment After Circumstance 8]])))</f>
        <v/>
      </c>
      <c r="O89" s="3" t="str">
        <f>IF(O$3="Not used","",IFERROR(VLOOKUP($A89,'Circumstance 10'!$B$6:$AB$15,27,FALSE),IFERROR(VLOOKUP($A89,'Circumstance 10'!$B$18:$AB$28,27,FALSE),TableBPA2[[#This Row],[Base Payment After Circumstance 9]])))</f>
        <v/>
      </c>
      <c r="P89" s="24" t="str">
        <f>IF(P$3="Not used","",IFERROR(VLOOKUP($A89,'Circumstance 11'!$B$6:$AB$15,27,FALSE),IFERROR(VLOOKUP($A89,'Circumstance 11'!$B$18:$AB$28,27,FALSE),TableBPA2[[#This Row],[Base Payment After Circumstance 10]])))</f>
        <v/>
      </c>
      <c r="Q89" s="24" t="str">
        <f>IF(Q$3="Not used","",IFERROR(VLOOKUP($A89,'Circumstance 12'!$B$6:$AB$15,27,FALSE),IFERROR(VLOOKUP($A89,'Circumstance 12'!$B$18:$AB$28,27,FALSE),TableBPA2[[#This Row],[Base Payment After Circumstance 11]])))</f>
        <v/>
      </c>
      <c r="R89" s="24" t="str">
        <f>IF(R$3="Not used","",IFERROR(VLOOKUP($A89,'Circumstance 13'!$B$6:$AB$15,27,FALSE),IFERROR(VLOOKUP($A89,'Circumstance 13'!$B$18:$AB$28,27,FALSE),TableBPA2[[#This Row],[Base Payment After Circumstance 12]])))</f>
        <v/>
      </c>
      <c r="S89" s="24" t="str">
        <f>IF(S$3="Not used","",IFERROR(VLOOKUP($A89,'Circumstance 14'!$B$6:$AB$15,27,FALSE),IFERROR(VLOOKUP($A89,'Circumstance 14'!$B$18:$AB$28,27,FALSE),TableBPA2[[#This Row],[Base Payment After Circumstance 13]])))</f>
        <v/>
      </c>
      <c r="T89" s="24" t="str">
        <f>IF(T$3="Not used","",IFERROR(VLOOKUP($A89,'Circumstance 15'!$B$6:$AB$15,27,FALSE),IFERROR(VLOOKUP($A89,'Circumstance 15'!$B$18:$AB$28,27,FALSE),TableBPA2[[#This Row],[Base Payment After Circumstance 14]])))</f>
        <v/>
      </c>
      <c r="U89" s="24" t="str">
        <f>IF(U$3="Not used","",IFERROR(VLOOKUP($A89,'Circumstance 16'!$B$6:$AB$15,27,FALSE),IFERROR(VLOOKUP($A89,'Circumstance 16'!$B$18:$AB$28,27,FALSE),TableBPA2[[#This Row],[Base Payment After Circumstance 15]])))</f>
        <v/>
      </c>
      <c r="V89" s="24" t="str">
        <f>IF(V$3="Not used","",IFERROR(VLOOKUP($A89,'Circumstance 17'!$B$6:$AB$15,27,FALSE),IFERROR(VLOOKUP($A89,'Circumstance 17'!$B$18:$AB$28,27,FALSE),TableBPA2[[#This Row],[Base Payment After Circumstance 16]])))</f>
        <v/>
      </c>
      <c r="W89" s="24" t="str">
        <f>IF(W$3="Not used","",IFERROR(VLOOKUP($A89,'Circumstance 18'!$B$6:$AB$15,27,FALSE),IFERROR(VLOOKUP($A89,'Circumstance 18'!$B$18:$AB$28,27,FALSE),TableBPA2[[#This Row],[Base Payment After Circumstance 17]])))</f>
        <v/>
      </c>
      <c r="X89" s="24" t="str">
        <f>IF(X$3="Not used","",IFERROR(VLOOKUP($A89,'Circumstance 19'!$B$6:$AB$15,27,FALSE),IFERROR(VLOOKUP($A89,'Circumstance 19'!$B$18:$AB$28,27,FALSE),TableBPA2[[#This Row],[Base Payment After Circumstance 18]])))</f>
        <v/>
      </c>
      <c r="Y89" s="24" t="str">
        <f>IF(Y$3="Not used","",IFERROR(VLOOKUP($A89,'Circumstance 20'!$B$6:$AB$15,27,FALSE),IFERROR(VLOOKUP($A89,'Circumstance 20'!$B$18:$AB$28,27,FALSE),TableBPA2[[#This Row],[Base Payment After Circumstance 19]])))</f>
        <v/>
      </c>
    </row>
    <row r="90" spans="1:25" x14ac:dyDescent="0.25">
      <c r="A90" s="11" t="str">
        <f>IF('LEA Information'!A99="","",'LEA Information'!A99)</f>
        <v/>
      </c>
      <c r="B90" s="11" t="str">
        <f>IF('LEA Information'!B99="","",'LEA Information'!B99)</f>
        <v/>
      </c>
      <c r="C90" s="68" t="str">
        <f>IF('LEA Information'!C99="","",'LEA Information'!C99)</f>
        <v/>
      </c>
      <c r="D90" s="8" t="str">
        <f>IF('LEA Information'!D99="","",'LEA Information'!D99)</f>
        <v/>
      </c>
      <c r="E90" s="32" t="str">
        <f t="shared" si="1"/>
        <v/>
      </c>
      <c r="F90" s="3" t="str">
        <f>IF(F$3="Not used","",IFERROR(VLOOKUP($A90,'Circumstance 1'!$B$6:$AB$15,27,FALSE),IFERROR(VLOOKUP(A90,'Circumstance 1'!$B$18:$AB$28,27,FALSE),TableBPA2[[#This Row],[Starting Base Payment]])))</f>
        <v/>
      </c>
      <c r="G90" s="3" t="str">
        <f>IF(G$3="Not used","",IFERROR(VLOOKUP($A90,'Circumstance 2'!$B$6:$AB$15,27,FALSE),IFERROR(VLOOKUP($A90,'Circumstance 2'!$B$18:$AB$28,27,FALSE),TableBPA2[[#This Row],[Base Payment After Circumstance 1]])))</f>
        <v/>
      </c>
      <c r="H90" s="3" t="str">
        <f>IF(H$3="Not used","",IFERROR(VLOOKUP($A90,'Circumstance 3'!$B$6:$AB$15,27,FALSE),IFERROR(VLOOKUP($A90,'Circumstance 3'!$B$18:$AB$28,27,FALSE),TableBPA2[[#This Row],[Base Payment After Circumstance 2]])))</f>
        <v/>
      </c>
      <c r="I90" s="3" t="str">
        <f>IF(I$3="Not used","",IFERROR(VLOOKUP($A90,'Circumstance 4'!$B$6:$AB$15,27,FALSE),IFERROR(VLOOKUP($A90,'Circumstance 4'!$B$18:$AB$28,27,FALSE),TableBPA2[[#This Row],[Base Payment After Circumstance 3]])))</f>
        <v/>
      </c>
      <c r="J90" s="3" t="str">
        <f>IF(J$3="Not used","",IFERROR(VLOOKUP($A90,'Circumstance 5'!$B$6:$AB$15,27,FALSE),IFERROR(VLOOKUP($A90,'Circumstance 5'!$B$18:$AB$28,27,FALSE),TableBPA2[[#This Row],[Base Payment After Circumstance 4]])))</f>
        <v/>
      </c>
      <c r="K90" s="3" t="str">
        <f>IF(K$3="Not used","",IFERROR(VLOOKUP($A90,'Circumstance 6'!$B$6:$AB$15,27,FALSE),IFERROR(VLOOKUP($A90,'Circumstance 6'!$B$18:$AB$28,27,FALSE),TableBPA2[[#This Row],[Base Payment After Circumstance 5]])))</f>
        <v/>
      </c>
      <c r="L90" s="3" t="str">
        <f>IF(L$3="Not used","",IFERROR(VLOOKUP($A90,'Circumstance 7'!$B$6:$AB$15,27,FALSE),IFERROR(VLOOKUP($A90,'Circumstance 7'!$B$18:$AB$28,27,FALSE),TableBPA2[[#This Row],[Base Payment After Circumstance 6]])))</f>
        <v/>
      </c>
      <c r="M90" s="3" t="str">
        <f>IF(M$3="Not used","",IFERROR(VLOOKUP($A90,'Circumstance 8'!$B$6:$AB$15,27,FALSE),IFERROR(VLOOKUP($A90,'Circumstance 8'!$B$18:$AB$28,27,FALSE),TableBPA2[[#This Row],[Base Payment After Circumstance 7]])))</f>
        <v/>
      </c>
      <c r="N90" s="3" t="str">
        <f>IF(N$3="Not used","",IFERROR(VLOOKUP($A90,'Circumstance 9'!$B$6:$AB$15,27,FALSE),IFERROR(VLOOKUP($A90,'Circumstance 9'!$B$18:$AB$28,27,FALSE),TableBPA2[[#This Row],[Base Payment After Circumstance 8]])))</f>
        <v/>
      </c>
      <c r="O90" s="3" t="str">
        <f>IF(O$3="Not used","",IFERROR(VLOOKUP($A90,'Circumstance 10'!$B$6:$AB$15,27,FALSE),IFERROR(VLOOKUP($A90,'Circumstance 10'!$B$18:$AB$28,27,FALSE),TableBPA2[[#This Row],[Base Payment After Circumstance 9]])))</f>
        <v/>
      </c>
      <c r="P90" s="24" t="str">
        <f>IF(P$3="Not used","",IFERROR(VLOOKUP($A90,'Circumstance 11'!$B$6:$AB$15,27,FALSE),IFERROR(VLOOKUP($A90,'Circumstance 11'!$B$18:$AB$28,27,FALSE),TableBPA2[[#This Row],[Base Payment After Circumstance 10]])))</f>
        <v/>
      </c>
      <c r="Q90" s="24" t="str">
        <f>IF(Q$3="Not used","",IFERROR(VLOOKUP($A90,'Circumstance 12'!$B$6:$AB$15,27,FALSE),IFERROR(VLOOKUP($A90,'Circumstance 12'!$B$18:$AB$28,27,FALSE),TableBPA2[[#This Row],[Base Payment After Circumstance 11]])))</f>
        <v/>
      </c>
      <c r="R90" s="24" t="str">
        <f>IF(R$3="Not used","",IFERROR(VLOOKUP($A90,'Circumstance 13'!$B$6:$AB$15,27,FALSE),IFERROR(VLOOKUP($A90,'Circumstance 13'!$B$18:$AB$28,27,FALSE),TableBPA2[[#This Row],[Base Payment After Circumstance 12]])))</f>
        <v/>
      </c>
      <c r="S90" s="24" t="str">
        <f>IF(S$3="Not used","",IFERROR(VLOOKUP($A90,'Circumstance 14'!$B$6:$AB$15,27,FALSE),IFERROR(VLOOKUP($A90,'Circumstance 14'!$B$18:$AB$28,27,FALSE),TableBPA2[[#This Row],[Base Payment After Circumstance 13]])))</f>
        <v/>
      </c>
      <c r="T90" s="24" t="str">
        <f>IF(T$3="Not used","",IFERROR(VLOOKUP($A90,'Circumstance 15'!$B$6:$AB$15,27,FALSE),IFERROR(VLOOKUP($A90,'Circumstance 15'!$B$18:$AB$28,27,FALSE),TableBPA2[[#This Row],[Base Payment After Circumstance 14]])))</f>
        <v/>
      </c>
      <c r="U90" s="24" t="str">
        <f>IF(U$3="Not used","",IFERROR(VLOOKUP($A90,'Circumstance 16'!$B$6:$AB$15,27,FALSE),IFERROR(VLOOKUP($A90,'Circumstance 16'!$B$18:$AB$28,27,FALSE),TableBPA2[[#This Row],[Base Payment After Circumstance 15]])))</f>
        <v/>
      </c>
      <c r="V90" s="24" t="str">
        <f>IF(V$3="Not used","",IFERROR(VLOOKUP($A90,'Circumstance 17'!$B$6:$AB$15,27,FALSE),IFERROR(VLOOKUP($A90,'Circumstance 17'!$B$18:$AB$28,27,FALSE),TableBPA2[[#This Row],[Base Payment After Circumstance 16]])))</f>
        <v/>
      </c>
      <c r="W90" s="24" t="str">
        <f>IF(W$3="Not used","",IFERROR(VLOOKUP($A90,'Circumstance 18'!$B$6:$AB$15,27,FALSE),IFERROR(VLOOKUP($A90,'Circumstance 18'!$B$18:$AB$28,27,FALSE),TableBPA2[[#This Row],[Base Payment After Circumstance 17]])))</f>
        <v/>
      </c>
      <c r="X90" s="24" t="str">
        <f>IF(X$3="Not used","",IFERROR(VLOOKUP($A90,'Circumstance 19'!$B$6:$AB$15,27,FALSE),IFERROR(VLOOKUP($A90,'Circumstance 19'!$B$18:$AB$28,27,FALSE),TableBPA2[[#This Row],[Base Payment After Circumstance 18]])))</f>
        <v/>
      </c>
      <c r="Y90" s="24" t="str">
        <f>IF(Y$3="Not used","",IFERROR(VLOOKUP($A90,'Circumstance 20'!$B$6:$AB$15,27,FALSE),IFERROR(VLOOKUP($A90,'Circumstance 20'!$B$18:$AB$28,27,FALSE),TableBPA2[[#This Row],[Base Payment After Circumstance 19]])))</f>
        <v/>
      </c>
    </row>
    <row r="91" spans="1:25" x14ac:dyDescent="0.25">
      <c r="A91" s="11" t="str">
        <f>IF('LEA Information'!A100="","",'LEA Information'!A100)</f>
        <v/>
      </c>
      <c r="B91" s="11" t="str">
        <f>IF('LEA Information'!B100="","",'LEA Information'!B100)</f>
        <v/>
      </c>
      <c r="C91" s="68" t="str">
        <f>IF('LEA Information'!C100="","",'LEA Information'!C100)</f>
        <v/>
      </c>
      <c r="D91" s="8" t="str">
        <f>IF('LEA Information'!D100="","",'LEA Information'!D100)</f>
        <v/>
      </c>
      <c r="E91" s="32" t="str">
        <f t="shared" si="1"/>
        <v/>
      </c>
      <c r="F91" s="3" t="str">
        <f>IF(F$3="Not used","",IFERROR(VLOOKUP($A91,'Circumstance 1'!$B$6:$AB$15,27,FALSE),IFERROR(VLOOKUP(A91,'Circumstance 1'!$B$18:$AB$28,27,FALSE),TableBPA2[[#This Row],[Starting Base Payment]])))</f>
        <v/>
      </c>
      <c r="G91" s="3" t="str">
        <f>IF(G$3="Not used","",IFERROR(VLOOKUP($A91,'Circumstance 2'!$B$6:$AB$15,27,FALSE),IFERROR(VLOOKUP($A91,'Circumstance 2'!$B$18:$AB$28,27,FALSE),TableBPA2[[#This Row],[Base Payment After Circumstance 1]])))</f>
        <v/>
      </c>
      <c r="H91" s="3" t="str">
        <f>IF(H$3="Not used","",IFERROR(VLOOKUP($A91,'Circumstance 3'!$B$6:$AB$15,27,FALSE),IFERROR(VLOOKUP($A91,'Circumstance 3'!$B$18:$AB$28,27,FALSE),TableBPA2[[#This Row],[Base Payment After Circumstance 2]])))</f>
        <v/>
      </c>
      <c r="I91" s="3" t="str">
        <f>IF(I$3="Not used","",IFERROR(VLOOKUP($A91,'Circumstance 4'!$B$6:$AB$15,27,FALSE),IFERROR(VLOOKUP($A91,'Circumstance 4'!$B$18:$AB$28,27,FALSE),TableBPA2[[#This Row],[Base Payment After Circumstance 3]])))</f>
        <v/>
      </c>
      <c r="J91" s="3" t="str">
        <f>IF(J$3="Not used","",IFERROR(VLOOKUP($A91,'Circumstance 5'!$B$6:$AB$15,27,FALSE),IFERROR(VLOOKUP($A91,'Circumstance 5'!$B$18:$AB$28,27,FALSE),TableBPA2[[#This Row],[Base Payment After Circumstance 4]])))</f>
        <v/>
      </c>
      <c r="K91" s="3" t="str">
        <f>IF(K$3="Not used","",IFERROR(VLOOKUP($A91,'Circumstance 6'!$B$6:$AB$15,27,FALSE),IFERROR(VLOOKUP($A91,'Circumstance 6'!$B$18:$AB$28,27,FALSE),TableBPA2[[#This Row],[Base Payment After Circumstance 5]])))</f>
        <v/>
      </c>
      <c r="L91" s="3" t="str">
        <f>IF(L$3="Not used","",IFERROR(VLOOKUP($A91,'Circumstance 7'!$B$6:$AB$15,27,FALSE),IFERROR(VLOOKUP($A91,'Circumstance 7'!$B$18:$AB$28,27,FALSE),TableBPA2[[#This Row],[Base Payment After Circumstance 6]])))</f>
        <v/>
      </c>
      <c r="M91" s="3" t="str">
        <f>IF(M$3="Not used","",IFERROR(VLOOKUP($A91,'Circumstance 8'!$B$6:$AB$15,27,FALSE),IFERROR(VLOOKUP($A91,'Circumstance 8'!$B$18:$AB$28,27,FALSE),TableBPA2[[#This Row],[Base Payment After Circumstance 7]])))</f>
        <v/>
      </c>
      <c r="N91" s="3" t="str">
        <f>IF(N$3="Not used","",IFERROR(VLOOKUP($A91,'Circumstance 9'!$B$6:$AB$15,27,FALSE),IFERROR(VLOOKUP($A91,'Circumstance 9'!$B$18:$AB$28,27,FALSE),TableBPA2[[#This Row],[Base Payment After Circumstance 8]])))</f>
        <v/>
      </c>
      <c r="O91" s="3" t="str">
        <f>IF(O$3="Not used","",IFERROR(VLOOKUP($A91,'Circumstance 10'!$B$6:$AB$15,27,FALSE),IFERROR(VLOOKUP($A91,'Circumstance 10'!$B$18:$AB$28,27,FALSE),TableBPA2[[#This Row],[Base Payment After Circumstance 9]])))</f>
        <v/>
      </c>
      <c r="P91" s="24" t="str">
        <f>IF(P$3="Not used","",IFERROR(VLOOKUP($A91,'Circumstance 11'!$B$6:$AB$15,27,FALSE),IFERROR(VLOOKUP($A91,'Circumstance 11'!$B$18:$AB$28,27,FALSE),TableBPA2[[#This Row],[Base Payment After Circumstance 10]])))</f>
        <v/>
      </c>
      <c r="Q91" s="24" t="str">
        <f>IF(Q$3="Not used","",IFERROR(VLOOKUP($A91,'Circumstance 12'!$B$6:$AB$15,27,FALSE),IFERROR(VLOOKUP($A91,'Circumstance 12'!$B$18:$AB$28,27,FALSE),TableBPA2[[#This Row],[Base Payment After Circumstance 11]])))</f>
        <v/>
      </c>
      <c r="R91" s="24" t="str">
        <f>IF(R$3="Not used","",IFERROR(VLOOKUP($A91,'Circumstance 13'!$B$6:$AB$15,27,FALSE),IFERROR(VLOOKUP($A91,'Circumstance 13'!$B$18:$AB$28,27,FALSE),TableBPA2[[#This Row],[Base Payment After Circumstance 12]])))</f>
        <v/>
      </c>
      <c r="S91" s="24" t="str">
        <f>IF(S$3="Not used","",IFERROR(VLOOKUP($A91,'Circumstance 14'!$B$6:$AB$15,27,FALSE),IFERROR(VLOOKUP($A91,'Circumstance 14'!$B$18:$AB$28,27,FALSE),TableBPA2[[#This Row],[Base Payment After Circumstance 13]])))</f>
        <v/>
      </c>
      <c r="T91" s="24" t="str">
        <f>IF(T$3="Not used","",IFERROR(VLOOKUP($A91,'Circumstance 15'!$B$6:$AB$15,27,FALSE),IFERROR(VLOOKUP($A91,'Circumstance 15'!$B$18:$AB$28,27,FALSE),TableBPA2[[#This Row],[Base Payment After Circumstance 14]])))</f>
        <v/>
      </c>
      <c r="U91" s="24" t="str">
        <f>IF(U$3="Not used","",IFERROR(VLOOKUP($A91,'Circumstance 16'!$B$6:$AB$15,27,FALSE),IFERROR(VLOOKUP($A91,'Circumstance 16'!$B$18:$AB$28,27,FALSE),TableBPA2[[#This Row],[Base Payment After Circumstance 15]])))</f>
        <v/>
      </c>
      <c r="V91" s="24" t="str">
        <f>IF(V$3="Not used","",IFERROR(VLOOKUP($A91,'Circumstance 17'!$B$6:$AB$15,27,FALSE),IFERROR(VLOOKUP($A91,'Circumstance 17'!$B$18:$AB$28,27,FALSE),TableBPA2[[#This Row],[Base Payment After Circumstance 16]])))</f>
        <v/>
      </c>
      <c r="W91" s="24" t="str">
        <f>IF(W$3="Not used","",IFERROR(VLOOKUP($A91,'Circumstance 18'!$B$6:$AB$15,27,FALSE),IFERROR(VLOOKUP($A91,'Circumstance 18'!$B$18:$AB$28,27,FALSE),TableBPA2[[#This Row],[Base Payment After Circumstance 17]])))</f>
        <v/>
      </c>
      <c r="X91" s="24" t="str">
        <f>IF(X$3="Not used","",IFERROR(VLOOKUP($A91,'Circumstance 19'!$B$6:$AB$15,27,FALSE),IFERROR(VLOOKUP($A91,'Circumstance 19'!$B$18:$AB$28,27,FALSE),TableBPA2[[#This Row],[Base Payment After Circumstance 18]])))</f>
        <v/>
      </c>
      <c r="Y91" s="24" t="str">
        <f>IF(Y$3="Not used","",IFERROR(VLOOKUP($A91,'Circumstance 20'!$B$6:$AB$15,27,FALSE),IFERROR(VLOOKUP($A91,'Circumstance 20'!$B$18:$AB$28,27,FALSE),TableBPA2[[#This Row],[Base Payment After Circumstance 19]])))</f>
        <v/>
      </c>
    </row>
    <row r="92" spans="1:25" x14ac:dyDescent="0.25">
      <c r="A92" s="11" t="str">
        <f>IF('LEA Information'!A101="","",'LEA Information'!A101)</f>
        <v/>
      </c>
      <c r="B92" s="11" t="str">
        <f>IF('LEA Information'!B101="","",'LEA Information'!B101)</f>
        <v/>
      </c>
      <c r="C92" s="68" t="str">
        <f>IF('LEA Information'!C101="","",'LEA Information'!C101)</f>
        <v/>
      </c>
      <c r="D92" s="8" t="str">
        <f>IF('LEA Information'!D101="","",'LEA Information'!D101)</f>
        <v/>
      </c>
      <c r="E92" s="32" t="str">
        <f t="shared" si="1"/>
        <v/>
      </c>
      <c r="F92" s="3" t="str">
        <f>IF(F$3="Not used","",IFERROR(VLOOKUP($A92,'Circumstance 1'!$B$6:$AB$15,27,FALSE),IFERROR(VLOOKUP(A92,'Circumstance 1'!$B$18:$AB$28,27,FALSE),TableBPA2[[#This Row],[Starting Base Payment]])))</f>
        <v/>
      </c>
      <c r="G92" s="3" t="str">
        <f>IF(G$3="Not used","",IFERROR(VLOOKUP($A92,'Circumstance 2'!$B$6:$AB$15,27,FALSE),IFERROR(VLOOKUP($A92,'Circumstance 2'!$B$18:$AB$28,27,FALSE),TableBPA2[[#This Row],[Base Payment After Circumstance 1]])))</f>
        <v/>
      </c>
      <c r="H92" s="3" t="str">
        <f>IF(H$3="Not used","",IFERROR(VLOOKUP($A92,'Circumstance 3'!$B$6:$AB$15,27,FALSE),IFERROR(VLOOKUP($A92,'Circumstance 3'!$B$18:$AB$28,27,FALSE),TableBPA2[[#This Row],[Base Payment After Circumstance 2]])))</f>
        <v/>
      </c>
      <c r="I92" s="3" t="str">
        <f>IF(I$3="Not used","",IFERROR(VLOOKUP($A92,'Circumstance 4'!$B$6:$AB$15,27,FALSE),IFERROR(VLOOKUP($A92,'Circumstance 4'!$B$18:$AB$28,27,FALSE),TableBPA2[[#This Row],[Base Payment After Circumstance 3]])))</f>
        <v/>
      </c>
      <c r="J92" s="3" t="str">
        <f>IF(J$3="Not used","",IFERROR(VLOOKUP($A92,'Circumstance 5'!$B$6:$AB$15,27,FALSE),IFERROR(VLOOKUP($A92,'Circumstance 5'!$B$18:$AB$28,27,FALSE),TableBPA2[[#This Row],[Base Payment After Circumstance 4]])))</f>
        <v/>
      </c>
      <c r="K92" s="3" t="str">
        <f>IF(K$3="Not used","",IFERROR(VLOOKUP($A92,'Circumstance 6'!$B$6:$AB$15,27,FALSE),IFERROR(VLOOKUP($A92,'Circumstance 6'!$B$18:$AB$28,27,FALSE),TableBPA2[[#This Row],[Base Payment After Circumstance 5]])))</f>
        <v/>
      </c>
      <c r="L92" s="3" t="str">
        <f>IF(L$3="Not used","",IFERROR(VLOOKUP($A92,'Circumstance 7'!$B$6:$AB$15,27,FALSE),IFERROR(VLOOKUP($A92,'Circumstance 7'!$B$18:$AB$28,27,FALSE),TableBPA2[[#This Row],[Base Payment After Circumstance 6]])))</f>
        <v/>
      </c>
      <c r="M92" s="3" t="str">
        <f>IF(M$3="Not used","",IFERROR(VLOOKUP($A92,'Circumstance 8'!$B$6:$AB$15,27,FALSE),IFERROR(VLOOKUP($A92,'Circumstance 8'!$B$18:$AB$28,27,FALSE),TableBPA2[[#This Row],[Base Payment After Circumstance 7]])))</f>
        <v/>
      </c>
      <c r="N92" s="3" t="str">
        <f>IF(N$3="Not used","",IFERROR(VLOOKUP($A92,'Circumstance 9'!$B$6:$AB$15,27,FALSE),IFERROR(VLOOKUP($A92,'Circumstance 9'!$B$18:$AB$28,27,FALSE),TableBPA2[[#This Row],[Base Payment After Circumstance 8]])))</f>
        <v/>
      </c>
      <c r="O92" s="3" t="str">
        <f>IF(O$3="Not used","",IFERROR(VLOOKUP($A92,'Circumstance 10'!$B$6:$AB$15,27,FALSE),IFERROR(VLOOKUP($A92,'Circumstance 10'!$B$18:$AB$28,27,FALSE),TableBPA2[[#This Row],[Base Payment After Circumstance 9]])))</f>
        <v/>
      </c>
      <c r="P92" s="24" t="str">
        <f>IF(P$3="Not used","",IFERROR(VLOOKUP($A92,'Circumstance 11'!$B$6:$AB$15,27,FALSE),IFERROR(VLOOKUP($A92,'Circumstance 11'!$B$18:$AB$28,27,FALSE),TableBPA2[[#This Row],[Base Payment After Circumstance 10]])))</f>
        <v/>
      </c>
      <c r="Q92" s="24" t="str">
        <f>IF(Q$3="Not used","",IFERROR(VLOOKUP($A92,'Circumstance 12'!$B$6:$AB$15,27,FALSE),IFERROR(VLOOKUP($A92,'Circumstance 12'!$B$18:$AB$28,27,FALSE),TableBPA2[[#This Row],[Base Payment After Circumstance 11]])))</f>
        <v/>
      </c>
      <c r="R92" s="24" t="str">
        <f>IF(R$3="Not used","",IFERROR(VLOOKUP($A92,'Circumstance 13'!$B$6:$AB$15,27,FALSE),IFERROR(VLOOKUP($A92,'Circumstance 13'!$B$18:$AB$28,27,FALSE),TableBPA2[[#This Row],[Base Payment After Circumstance 12]])))</f>
        <v/>
      </c>
      <c r="S92" s="24" t="str">
        <f>IF(S$3="Not used","",IFERROR(VLOOKUP($A92,'Circumstance 14'!$B$6:$AB$15,27,FALSE),IFERROR(VLOOKUP($A92,'Circumstance 14'!$B$18:$AB$28,27,FALSE),TableBPA2[[#This Row],[Base Payment After Circumstance 13]])))</f>
        <v/>
      </c>
      <c r="T92" s="24" t="str">
        <f>IF(T$3="Not used","",IFERROR(VLOOKUP($A92,'Circumstance 15'!$B$6:$AB$15,27,FALSE),IFERROR(VLOOKUP($A92,'Circumstance 15'!$B$18:$AB$28,27,FALSE),TableBPA2[[#This Row],[Base Payment After Circumstance 14]])))</f>
        <v/>
      </c>
      <c r="U92" s="24" t="str">
        <f>IF(U$3="Not used","",IFERROR(VLOOKUP($A92,'Circumstance 16'!$B$6:$AB$15,27,FALSE),IFERROR(VLOOKUP($A92,'Circumstance 16'!$B$18:$AB$28,27,FALSE),TableBPA2[[#This Row],[Base Payment After Circumstance 15]])))</f>
        <v/>
      </c>
      <c r="V92" s="24" t="str">
        <f>IF(V$3="Not used","",IFERROR(VLOOKUP($A92,'Circumstance 17'!$B$6:$AB$15,27,FALSE),IFERROR(VLOOKUP($A92,'Circumstance 17'!$B$18:$AB$28,27,FALSE),TableBPA2[[#This Row],[Base Payment After Circumstance 16]])))</f>
        <v/>
      </c>
      <c r="W92" s="24" t="str">
        <f>IF(W$3="Not used","",IFERROR(VLOOKUP($A92,'Circumstance 18'!$B$6:$AB$15,27,FALSE),IFERROR(VLOOKUP($A92,'Circumstance 18'!$B$18:$AB$28,27,FALSE),TableBPA2[[#This Row],[Base Payment After Circumstance 17]])))</f>
        <v/>
      </c>
      <c r="X92" s="24" t="str">
        <f>IF(X$3="Not used","",IFERROR(VLOOKUP($A92,'Circumstance 19'!$B$6:$AB$15,27,FALSE),IFERROR(VLOOKUP($A92,'Circumstance 19'!$B$18:$AB$28,27,FALSE),TableBPA2[[#This Row],[Base Payment After Circumstance 18]])))</f>
        <v/>
      </c>
      <c r="Y92" s="24" t="str">
        <f>IF(Y$3="Not used","",IFERROR(VLOOKUP($A92,'Circumstance 20'!$B$6:$AB$15,27,FALSE),IFERROR(VLOOKUP($A92,'Circumstance 20'!$B$18:$AB$28,27,FALSE),TableBPA2[[#This Row],[Base Payment After Circumstance 19]])))</f>
        <v/>
      </c>
    </row>
    <row r="93" spans="1:25" x14ac:dyDescent="0.25">
      <c r="A93" s="11" t="str">
        <f>IF('LEA Information'!A102="","",'LEA Information'!A102)</f>
        <v/>
      </c>
      <c r="B93" s="11" t="str">
        <f>IF('LEA Information'!B102="","",'LEA Information'!B102)</f>
        <v/>
      </c>
      <c r="C93" s="68" t="str">
        <f>IF('LEA Information'!C102="","",'LEA Information'!C102)</f>
        <v/>
      </c>
      <c r="D93" s="8" t="str">
        <f>IF('LEA Information'!D102="","",'LEA Information'!D102)</f>
        <v/>
      </c>
      <c r="E93" s="32" t="str">
        <f t="shared" si="1"/>
        <v/>
      </c>
      <c r="F93" s="3" t="str">
        <f>IF(F$3="Not used","",IFERROR(VLOOKUP($A93,'Circumstance 1'!$B$6:$AB$15,27,FALSE),IFERROR(VLOOKUP(A93,'Circumstance 1'!$B$18:$AB$28,27,FALSE),TableBPA2[[#This Row],[Starting Base Payment]])))</f>
        <v/>
      </c>
      <c r="G93" s="3" t="str">
        <f>IF(G$3="Not used","",IFERROR(VLOOKUP($A93,'Circumstance 2'!$B$6:$AB$15,27,FALSE),IFERROR(VLOOKUP($A93,'Circumstance 2'!$B$18:$AB$28,27,FALSE),TableBPA2[[#This Row],[Base Payment After Circumstance 1]])))</f>
        <v/>
      </c>
      <c r="H93" s="3" t="str">
        <f>IF(H$3="Not used","",IFERROR(VLOOKUP($A93,'Circumstance 3'!$B$6:$AB$15,27,FALSE),IFERROR(VLOOKUP($A93,'Circumstance 3'!$B$18:$AB$28,27,FALSE),TableBPA2[[#This Row],[Base Payment After Circumstance 2]])))</f>
        <v/>
      </c>
      <c r="I93" s="3" t="str">
        <f>IF(I$3="Not used","",IFERROR(VLOOKUP($A93,'Circumstance 4'!$B$6:$AB$15,27,FALSE),IFERROR(VLOOKUP($A93,'Circumstance 4'!$B$18:$AB$28,27,FALSE),TableBPA2[[#This Row],[Base Payment After Circumstance 3]])))</f>
        <v/>
      </c>
      <c r="J93" s="3" t="str">
        <f>IF(J$3="Not used","",IFERROR(VLOOKUP($A93,'Circumstance 5'!$B$6:$AB$15,27,FALSE),IFERROR(VLOOKUP($A93,'Circumstance 5'!$B$18:$AB$28,27,FALSE),TableBPA2[[#This Row],[Base Payment After Circumstance 4]])))</f>
        <v/>
      </c>
      <c r="K93" s="3" t="str">
        <f>IF(K$3="Not used","",IFERROR(VLOOKUP($A93,'Circumstance 6'!$B$6:$AB$15,27,FALSE),IFERROR(VLOOKUP($A93,'Circumstance 6'!$B$18:$AB$28,27,FALSE),TableBPA2[[#This Row],[Base Payment After Circumstance 5]])))</f>
        <v/>
      </c>
      <c r="L93" s="3" t="str">
        <f>IF(L$3="Not used","",IFERROR(VLOOKUP($A93,'Circumstance 7'!$B$6:$AB$15,27,FALSE),IFERROR(VLOOKUP($A93,'Circumstance 7'!$B$18:$AB$28,27,FALSE),TableBPA2[[#This Row],[Base Payment After Circumstance 6]])))</f>
        <v/>
      </c>
      <c r="M93" s="3" t="str">
        <f>IF(M$3="Not used","",IFERROR(VLOOKUP($A93,'Circumstance 8'!$B$6:$AB$15,27,FALSE),IFERROR(VLOOKUP($A93,'Circumstance 8'!$B$18:$AB$28,27,FALSE),TableBPA2[[#This Row],[Base Payment After Circumstance 7]])))</f>
        <v/>
      </c>
      <c r="N93" s="3" t="str">
        <f>IF(N$3="Not used","",IFERROR(VLOOKUP($A93,'Circumstance 9'!$B$6:$AB$15,27,FALSE),IFERROR(VLOOKUP($A93,'Circumstance 9'!$B$18:$AB$28,27,FALSE),TableBPA2[[#This Row],[Base Payment After Circumstance 8]])))</f>
        <v/>
      </c>
      <c r="O93" s="3" t="str">
        <f>IF(O$3="Not used","",IFERROR(VLOOKUP($A93,'Circumstance 10'!$B$6:$AB$15,27,FALSE),IFERROR(VLOOKUP($A93,'Circumstance 10'!$B$18:$AB$28,27,FALSE),TableBPA2[[#This Row],[Base Payment After Circumstance 9]])))</f>
        <v/>
      </c>
      <c r="P93" s="24" t="str">
        <f>IF(P$3="Not used","",IFERROR(VLOOKUP($A93,'Circumstance 11'!$B$6:$AB$15,27,FALSE),IFERROR(VLOOKUP($A93,'Circumstance 11'!$B$18:$AB$28,27,FALSE),TableBPA2[[#This Row],[Base Payment After Circumstance 10]])))</f>
        <v/>
      </c>
      <c r="Q93" s="24" t="str">
        <f>IF(Q$3="Not used","",IFERROR(VLOOKUP($A93,'Circumstance 12'!$B$6:$AB$15,27,FALSE),IFERROR(VLOOKUP($A93,'Circumstance 12'!$B$18:$AB$28,27,FALSE),TableBPA2[[#This Row],[Base Payment After Circumstance 11]])))</f>
        <v/>
      </c>
      <c r="R93" s="24" t="str">
        <f>IF(R$3="Not used","",IFERROR(VLOOKUP($A93,'Circumstance 13'!$B$6:$AB$15,27,FALSE),IFERROR(VLOOKUP($A93,'Circumstance 13'!$B$18:$AB$28,27,FALSE),TableBPA2[[#This Row],[Base Payment After Circumstance 12]])))</f>
        <v/>
      </c>
      <c r="S93" s="24" t="str">
        <f>IF(S$3="Not used","",IFERROR(VLOOKUP($A93,'Circumstance 14'!$B$6:$AB$15,27,FALSE),IFERROR(VLOOKUP($A93,'Circumstance 14'!$B$18:$AB$28,27,FALSE),TableBPA2[[#This Row],[Base Payment After Circumstance 13]])))</f>
        <v/>
      </c>
      <c r="T93" s="24" t="str">
        <f>IF(T$3="Not used","",IFERROR(VLOOKUP($A93,'Circumstance 15'!$B$6:$AB$15,27,FALSE),IFERROR(VLOOKUP($A93,'Circumstance 15'!$B$18:$AB$28,27,FALSE),TableBPA2[[#This Row],[Base Payment After Circumstance 14]])))</f>
        <v/>
      </c>
      <c r="U93" s="24" t="str">
        <f>IF(U$3="Not used","",IFERROR(VLOOKUP($A93,'Circumstance 16'!$B$6:$AB$15,27,FALSE),IFERROR(VLOOKUP($A93,'Circumstance 16'!$B$18:$AB$28,27,FALSE),TableBPA2[[#This Row],[Base Payment After Circumstance 15]])))</f>
        <v/>
      </c>
      <c r="V93" s="24" t="str">
        <f>IF(V$3="Not used","",IFERROR(VLOOKUP($A93,'Circumstance 17'!$B$6:$AB$15,27,FALSE),IFERROR(VLOOKUP($A93,'Circumstance 17'!$B$18:$AB$28,27,FALSE),TableBPA2[[#This Row],[Base Payment After Circumstance 16]])))</f>
        <v/>
      </c>
      <c r="W93" s="24" t="str">
        <f>IF(W$3="Not used","",IFERROR(VLOOKUP($A93,'Circumstance 18'!$B$6:$AB$15,27,FALSE),IFERROR(VLOOKUP($A93,'Circumstance 18'!$B$18:$AB$28,27,FALSE),TableBPA2[[#This Row],[Base Payment After Circumstance 17]])))</f>
        <v/>
      </c>
      <c r="X93" s="24" t="str">
        <f>IF(X$3="Not used","",IFERROR(VLOOKUP($A93,'Circumstance 19'!$B$6:$AB$15,27,FALSE),IFERROR(VLOOKUP($A93,'Circumstance 19'!$B$18:$AB$28,27,FALSE),TableBPA2[[#This Row],[Base Payment After Circumstance 18]])))</f>
        <v/>
      </c>
      <c r="Y93" s="24" t="str">
        <f>IF(Y$3="Not used","",IFERROR(VLOOKUP($A93,'Circumstance 20'!$B$6:$AB$15,27,FALSE),IFERROR(VLOOKUP($A93,'Circumstance 20'!$B$18:$AB$28,27,FALSE),TableBPA2[[#This Row],[Base Payment After Circumstance 19]])))</f>
        <v/>
      </c>
    </row>
    <row r="94" spans="1:25" x14ac:dyDescent="0.25">
      <c r="A94" s="11" t="str">
        <f>IF('LEA Information'!A103="","",'LEA Information'!A103)</f>
        <v/>
      </c>
      <c r="B94" s="11" t="str">
        <f>IF('LEA Information'!B103="","",'LEA Information'!B103)</f>
        <v/>
      </c>
      <c r="C94" s="68" t="str">
        <f>IF('LEA Information'!C103="","",'LEA Information'!C103)</f>
        <v/>
      </c>
      <c r="D94" s="8" t="str">
        <f>IF('LEA Information'!D103="","",'LEA Information'!D103)</f>
        <v/>
      </c>
      <c r="E94" s="32" t="str">
        <f t="shared" si="1"/>
        <v/>
      </c>
      <c r="F94" s="3" t="str">
        <f>IF(F$3="Not used","",IFERROR(VLOOKUP($A94,'Circumstance 1'!$B$6:$AB$15,27,FALSE),IFERROR(VLOOKUP(A94,'Circumstance 1'!$B$18:$AB$28,27,FALSE),TableBPA2[[#This Row],[Starting Base Payment]])))</f>
        <v/>
      </c>
      <c r="G94" s="3" t="str">
        <f>IF(G$3="Not used","",IFERROR(VLOOKUP($A94,'Circumstance 2'!$B$6:$AB$15,27,FALSE),IFERROR(VLOOKUP($A94,'Circumstance 2'!$B$18:$AB$28,27,FALSE),TableBPA2[[#This Row],[Base Payment After Circumstance 1]])))</f>
        <v/>
      </c>
      <c r="H94" s="3" t="str">
        <f>IF(H$3="Not used","",IFERROR(VLOOKUP($A94,'Circumstance 3'!$B$6:$AB$15,27,FALSE),IFERROR(VLOOKUP($A94,'Circumstance 3'!$B$18:$AB$28,27,FALSE),TableBPA2[[#This Row],[Base Payment After Circumstance 2]])))</f>
        <v/>
      </c>
      <c r="I94" s="3" t="str">
        <f>IF(I$3="Not used","",IFERROR(VLOOKUP($A94,'Circumstance 4'!$B$6:$AB$15,27,FALSE),IFERROR(VLOOKUP($A94,'Circumstance 4'!$B$18:$AB$28,27,FALSE),TableBPA2[[#This Row],[Base Payment After Circumstance 3]])))</f>
        <v/>
      </c>
      <c r="J94" s="3" t="str">
        <f>IF(J$3="Not used","",IFERROR(VLOOKUP($A94,'Circumstance 5'!$B$6:$AB$15,27,FALSE),IFERROR(VLOOKUP($A94,'Circumstance 5'!$B$18:$AB$28,27,FALSE),TableBPA2[[#This Row],[Base Payment After Circumstance 4]])))</f>
        <v/>
      </c>
      <c r="K94" s="3" t="str">
        <f>IF(K$3="Not used","",IFERROR(VLOOKUP($A94,'Circumstance 6'!$B$6:$AB$15,27,FALSE),IFERROR(VLOOKUP($A94,'Circumstance 6'!$B$18:$AB$28,27,FALSE),TableBPA2[[#This Row],[Base Payment After Circumstance 5]])))</f>
        <v/>
      </c>
      <c r="L94" s="3" t="str">
        <f>IF(L$3="Not used","",IFERROR(VLOOKUP($A94,'Circumstance 7'!$B$6:$AB$15,27,FALSE),IFERROR(VLOOKUP($A94,'Circumstance 7'!$B$18:$AB$28,27,FALSE),TableBPA2[[#This Row],[Base Payment After Circumstance 6]])))</f>
        <v/>
      </c>
      <c r="M94" s="3" t="str">
        <f>IF(M$3="Not used","",IFERROR(VLOOKUP($A94,'Circumstance 8'!$B$6:$AB$15,27,FALSE),IFERROR(VLOOKUP($A94,'Circumstance 8'!$B$18:$AB$28,27,FALSE),TableBPA2[[#This Row],[Base Payment After Circumstance 7]])))</f>
        <v/>
      </c>
      <c r="N94" s="3" t="str">
        <f>IF(N$3="Not used","",IFERROR(VLOOKUP($A94,'Circumstance 9'!$B$6:$AB$15,27,FALSE),IFERROR(VLOOKUP($A94,'Circumstance 9'!$B$18:$AB$28,27,FALSE),TableBPA2[[#This Row],[Base Payment After Circumstance 8]])))</f>
        <v/>
      </c>
      <c r="O94" s="3" t="str">
        <f>IF(O$3="Not used","",IFERROR(VLOOKUP($A94,'Circumstance 10'!$B$6:$AB$15,27,FALSE),IFERROR(VLOOKUP($A94,'Circumstance 10'!$B$18:$AB$28,27,FALSE),TableBPA2[[#This Row],[Base Payment After Circumstance 9]])))</f>
        <v/>
      </c>
      <c r="P94" s="24" t="str">
        <f>IF(P$3="Not used","",IFERROR(VLOOKUP($A94,'Circumstance 11'!$B$6:$AB$15,27,FALSE),IFERROR(VLOOKUP($A94,'Circumstance 11'!$B$18:$AB$28,27,FALSE),TableBPA2[[#This Row],[Base Payment After Circumstance 10]])))</f>
        <v/>
      </c>
      <c r="Q94" s="24" t="str">
        <f>IF(Q$3="Not used","",IFERROR(VLOOKUP($A94,'Circumstance 12'!$B$6:$AB$15,27,FALSE),IFERROR(VLOOKUP($A94,'Circumstance 12'!$B$18:$AB$28,27,FALSE),TableBPA2[[#This Row],[Base Payment After Circumstance 11]])))</f>
        <v/>
      </c>
      <c r="R94" s="24" t="str">
        <f>IF(R$3="Not used","",IFERROR(VLOOKUP($A94,'Circumstance 13'!$B$6:$AB$15,27,FALSE),IFERROR(VLOOKUP($A94,'Circumstance 13'!$B$18:$AB$28,27,FALSE),TableBPA2[[#This Row],[Base Payment After Circumstance 12]])))</f>
        <v/>
      </c>
      <c r="S94" s="24" t="str">
        <f>IF(S$3="Not used","",IFERROR(VLOOKUP($A94,'Circumstance 14'!$B$6:$AB$15,27,FALSE),IFERROR(VLOOKUP($A94,'Circumstance 14'!$B$18:$AB$28,27,FALSE),TableBPA2[[#This Row],[Base Payment After Circumstance 13]])))</f>
        <v/>
      </c>
      <c r="T94" s="24" t="str">
        <f>IF(T$3="Not used","",IFERROR(VLOOKUP($A94,'Circumstance 15'!$B$6:$AB$15,27,FALSE),IFERROR(VLOOKUP($A94,'Circumstance 15'!$B$18:$AB$28,27,FALSE),TableBPA2[[#This Row],[Base Payment After Circumstance 14]])))</f>
        <v/>
      </c>
      <c r="U94" s="24" t="str">
        <f>IF(U$3="Not used","",IFERROR(VLOOKUP($A94,'Circumstance 16'!$B$6:$AB$15,27,FALSE),IFERROR(VLOOKUP($A94,'Circumstance 16'!$B$18:$AB$28,27,FALSE),TableBPA2[[#This Row],[Base Payment After Circumstance 15]])))</f>
        <v/>
      </c>
      <c r="V94" s="24" t="str">
        <f>IF(V$3="Not used","",IFERROR(VLOOKUP($A94,'Circumstance 17'!$B$6:$AB$15,27,FALSE),IFERROR(VLOOKUP($A94,'Circumstance 17'!$B$18:$AB$28,27,FALSE),TableBPA2[[#This Row],[Base Payment After Circumstance 16]])))</f>
        <v/>
      </c>
      <c r="W94" s="24" t="str">
        <f>IF(W$3="Not used","",IFERROR(VLOOKUP($A94,'Circumstance 18'!$B$6:$AB$15,27,FALSE),IFERROR(VLOOKUP($A94,'Circumstance 18'!$B$18:$AB$28,27,FALSE),TableBPA2[[#This Row],[Base Payment After Circumstance 17]])))</f>
        <v/>
      </c>
      <c r="X94" s="24" t="str">
        <f>IF(X$3="Not used","",IFERROR(VLOOKUP($A94,'Circumstance 19'!$B$6:$AB$15,27,FALSE),IFERROR(VLOOKUP($A94,'Circumstance 19'!$B$18:$AB$28,27,FALSE),TableBPA2[[#This Row],[Base Payment After Circumstance 18]])))</f>
        <v/>
      </c>
      <c r="Y94" s="24" t="str">
        <f>IF(Y$3="Not used","",IFERROR(VLOOKUP($A94,'Circumstance 20'!$B$6:$AB$15,27,FALSE),IFERROR(VLOOKUP($A94,'Circumstance 20'!$B$18:$AB$28,27,FALSE),TableBPA2[[#This Row],[Base Payment After Circumstance 19]])))</f>
        <v/>
      </c>
    </row>
    <row r="95" spans="1:25" x14ac:dyDescent="0.25">
      <c r="A95" s="11" t="str">
        <f>IF('LEA Information'!A104="","",'LEA Information'!A104)</f>
        <v/>
      </c>
      <c r="B95" s="11" t="str">
        <f>IF('LEA Information'!B104="","",'LEA Information'!B104)</f>
        <v/>
      </c>
      <c r="C95" s="68" t="str">
        <f>IF('LEA Information'!C104="","",'LEA Information'!C104)</f>
        <v/>
      </c>
      <c r="D95" s="8" t="str">
        <f>IF('LEA Information'!D104="","",'LEA Information'!D104)</f>
        <v/>
      </c>
      <c r="E95" s="32" t="str">
        <f t="shared" si="1"/>
        <v/>
      </c>
      <c r="F95" s="3" t="str">
        <f>IF(F$3="Not used","",IFERROR(VLOOKUP($A95,'Circumstance 1'!$B$6:$AB$15,27,FALSE),IFERROR(VLOOKUP(A95,'Circumstance 1'!$B$18:$AB$28,27,FALSE),TableBPA2[[#This Row],[Starting Base Payment]])))</f>
        <v/>
      </c>
      <c r="G95" s="3" t="str">
        <f>IF(G$3="Not used","",IFERROR(VLOOKUP($A95,'Circumstance 2'!$B$6:$AB$15,27,FALSE),IFERROR(VLOOKUP($A95,'Circumstance 2'!$B$18:$AB$28,27,FALSE),TableBPA2[[#This Row],[Base Payment After Circumstance 1]])))</f>
        <v/>
      </c>
      <c r="H95" s="3" t="str">
        <f>IF(H$3="Not used","",IFERROR(VLOOKUP($A95,'Circumstance 3'!$B$6:$AB$15,27,FALSE),IFERROR(VLOOKUP($A95,'Circumstance 3'!$B$18:$AB$28,27,FALSE),TableBPA2[[#This Row],[Base Payment After Circumstance 2]])))</f>
        <v/>
      </c>
      <c r="I95" s="3" t="str">
        <f>IF(I$3="Not used","",IFERROR(VLOOKUP($A95,'Circumstance 4'!$B$6:$AB$15,27,FALSE),IFERROR(VLOOKUP($A95,'Circumstance 4'!$B$18:$AB$28,27,FALSE),TableBPA2[[#This Row],[Base Payment After Circumstance 3]])))</f>
        <v/>
      </c>
      <c r="J95" s="3" t="str">
        <f>IF(J$3="Not used","",IFERROR(VLOOKUP($A95,'Circumstance 5'!$B$6:$AB$15,27,FALSE),IFERROR(VLOOKUP($A95,'Circumstance 5'!$B$18:$AB$28,27,FALSE),TableBPA2[[#This Row],[Base Payment After Circumstance 4]])))</f>
        <v/>
      </c>
      <c r="K95" s="3" t="str">
        <f>IF(K$3="Not used","",IFERROR(VLOOKUP($A95,'Circumstance 6'!$B$6:$AB$15,27,FALSE),IFERROR(VLOOKUP($A95,'Circumstance 6'!$B$18:$AB$28,27,FALSE),TableBPA2[[#This Row],[Base Payment After Circumstance 5]])))</f>
        <v/>
      </c>
      <c r="L95" s="3" t="str">
        <f>IF(L$3="Not used","",IFERROR(VLOOKUP($A95,'Circumstance 7'!$B$6:$AB$15,27,FALSE),IFERROR(VLOOKUP($A95,'Circumstance 7'!$B$18:$AB$28,27,FALSE),TableBPA2[[#This Row],[Base Payment After Circumstance 6]])))</f>
        <v/>
      </c>
      <c r="M95" s="3" t="str">
        <f>IF(M$3="Not used","",IFERROR(VLOOKUP($A95,'Circumstance 8'!$B$6:$AB$15,27,FALSE),IFERROR(VLOOKUP($A95,'Circumstance 8'!$B$18:$AB$28,27,FALSE),TableBPA2[[#This Row],[Base Payment After Circumstance 7]])))</f>
        <v/>
      </c>
      <c r="N95" s="3" t="str">
        <f>IF(N$3="Not used","",IFERROR(VLOOKUP($A95,'Circumstance 9'!$B$6:$AB$15,27,FALSE),IFERROR(VLOOKUP($A95,'Circumstance 9'!$B$18:$AB$28,27,FALSE),TableBPA2[[#This Row],[Base Payment After Circumstance 8]])))</f>
        <v/>
      </c>
      <c r="O95" s="3" t="str">
        <f>IF(O$3="Not used","",IFERROR(VLOOKUP($A95,'Circumstance 10'!$B$6:$AB$15,27,FALSE),IFERROR(VLOOKUP($A95,'Circumstance 10'!$B$18:$AB$28,27,FALSE),TableBPA2[[#This Row],[Base Payment After Circumstance 9]])))</f>
        <v/>
      </c>
      <c r="P95" s="24" t="str">
        <f>IF(P$3="Not used","",IFERROR(VLOOKUP($A95,'Circumstance 11'!$B$6:$AB$15,27,FALSE),IFERROR(VLOOKUP($A95,'Circumstance 11'!$B$18:$AB$28,27,FALSE),TableBPA2[[#This Row],[Base Payment After Circumstance 10]])))</f>
        <v/>
      </c>
      <c r="Q95" s="24" t="str">
        <f>IF(Q$3="Not used","",IFERROR(VLOOKUP($A95,'Circumstance 12'!$B$6:$AB$15,27,FALSE),IFERROR(VLOOKUP($A95,'Circumstance 12'!$B$18:$AB$28,27,FALSE),TableBPA2[[#This Row],[Base Payment After Circumstance 11]])))</f>
        <v/>
      </c>
      <c r="R95" s="24" t="str">
        <f>IF(R$3="Not used","",IFERROR(VLOOKUP($A95,'Circumstance 13'!$B$6:$AB$15,27,FALSE),IFERROR(VLOOKUP($A95,'Circumstance 13'!$B$18:$AB$28,27,FALSE),TableBPA2[[#This Row],[Base Payment After Circumstance 12]])))</f>
        <v/>
      </c>
      <c r="S95" s="24" t="str">
        <f>IF(S$3="Not used","",IFERROR(VLOOKUP($A95,'Circumstance 14'!$B$6:$AB$15,27,FALSE),IFERROR(VLOOKUP($A95,'Circumstance 14'!$B$18:$AB$28,27,FALSE),TableBPA2[[#This Row],[Base Payment After Circumstance 13]])))</f>
        <v/>
      </c>
      <c r="T95" s="24" t="str">
        <f>IF(T$3="Not used","",IFERROR(VLOOKUP($A95,'Circumstance 15'!$B$6:$AB$15,27,FALSE),IFERROR(VLOOKUP($A95,'Circumstance 15'!$B$18:$AB$28,27,FALSE),TableBPA2[[#This Row],[Base Payment After Circumstance 14]])))</f>
        <v/>
      </c>
      <c r="U95" s="24" t="str">
        <f>IF(U$3="Not used","",IFERROR(VLOOKUP($A95,'Circumstance 16'!$B$6:$AB$15,27,FALSE),IFERROR(VLOOKUP($A95,'Circumstance 16'!$B$18:$AB$28,27,FALSE),TableBPA2[[#This Row],[Base Payment After Circumstance 15]])))</f>
        <v/>
      </c>
      <c r="V95" s="24" t="str">
        <f>IF(V$3="Not used","",IFERROR(VLOOKUP($A95,'Circumstance 17'!$B$6:$AB$15,27,FALSE),IFERROR(VLOOKUP($A95,'Circumstance 17'!$B$18:$AB$28,27,FALSE),TableBPA2[[#This Row],[Base Payment After Circumstance 16]])))</f>
        <v/>
      </c>
      <c r="W95" s="24" t="str">
        <f>IF(W$3="Not used","",IFERROR(VLOOKUP($A95,'Circumstance 18'!$B$6:$AB$15,27,FALSE),IFERROR(VLOOKUP($A95,'Circumstance 18'!$B$18:$AB$28,27,FALSE),TableBPA2[[#This Row],[Base Payment After Circumstance 17]])))</f>
        <v/>
      </c>
      <c r="X95" s="24" t="str">
        <f>IF(X$3="Not used","",IFERROR(VLOOKUP($A95,'Circumstance 19'!$B$6:$AB$15,27,FALSE),IFERROR(VLOOKUP($A95,'Circumstance 19'!$B$18:$AB$28,27,FALSE),TableBPA2[[#This Row],[Base Payment After Circumstance 18]])))</f>
        <v/>
      </c>
      <c r="Y95" s="24" t="str">
        <f>IF(Y$3="Not used","",IFERROR(VLOOKUP($A95,'Circumstance 20'!$B$6:$AB$15,27,FALSE),IFERROR(VLOOKUP($A95,'Circumstance 20'!$B$18:$AB$28,27,FALSE),TableBPA2[[#This Row],[Base Payment After Circumstance 19]])))</f>
        <v/>
      </c>
    </row>
    <row r="96" spans="1:25" x14ac:dyDescent="0.25">
      <c r="A96" s="11" t="str">
        <f>IF('LEA Information'!A105="","",'LEA Information'!A105)</f>
        <v/>
      </c>
      <c r="B96" s="11" t="str">
        <f>IF('LEA Information'!B105="","",'LEA Information'!B105)</f>
        <v/>
      </c>
      <c r="C96" s="68" t="str">
        <f>IF('LEA Information'!C105="","",'LEA Information'!C105)</f>
        <v/>
      </c>
      <c r="D96" s="8" t="str">
        <f>IF('LEA Information'!D105="","",'LEA Information'!D105)</f>
        <v/>
      </c>
      <c r="E96" s="32" t="str">
        <f t="shared" si="1"/>
        <v/>
      </c>
      <c r="F96" s="3" t="str">
        <f>IF(F$3="Not used","",IFERROR(VLOOKUP($A96,'Circumstance 1'!$B$6:$AB$15,27,FALSE),IFERROR(VLOOKUP(A96,'Circumstance 1'!$B$18:$AB$28,27,FALSE),TableBPA2[[#This Row],[Starting Base Payment]])))</f>
        <v/>
      </c>
      <c r="G96" s="3" t="str">
        <f>IF(G$3="Not used","",IFERROR(VLOOKUP($A96,'Circumstance 2'!$B$6:$AB$15,27,FALSE),IFERROR(VLOOKUP($A96,'Circumstance 2'!$B$18:$AB$28,27,FALSE),TableBPA2[[#This Row],[Base Payment After Circumstance 1]])))</f>
        <v/>
      </c>
      <c r="H96" s="3" t="str">
        <f>IF(H$3="Not used","",IFERROR(VLOOKUP($A96,'Circumstance 3'!$B$6:$AB$15,27,FALSE),IFERROR(VLOOKUP($A96,'Circumstance 3'!$B$18:$AB$28,27,FALSE),TableBPA2[[#This Row],[Base Payment After Circumstance 2]])))</f>
        <v/>
      </c>
      <c r="I96" s="3" t="str">
        <f>IF(I$3="Not used","",IFERROR(VLOOKUP($A96,'Circumstance 4'!$B$6:$AB$15,27,FALSE),IFERROR(VLOOKUP($A96,'Circumstance 4'!$B$18:$AB$28,27,FALSE),TableBPA2[[#This Row],[Base Payment After Circumstance 3]])))</f>
        <v/>
      </c>
      <c r="J96" s="3" t="str">
        <f>IF(J$3="Not used","",IFERROR(VLOOKUP($A96,'Circumstance 5'!$B$6:$AB$15,27,FALSE),IFERROR(VLOOKUP($A96,'Circumstance 5'!$B$18:$AB$28,27,FALSE),TableBPA2[[#This Row],[Base Payment After Circumstance 4]])))</f>
        <v/>
      </c>
      <c r="K96" s="3" t="str">
        <f>IF(K$3="Not used","",IFERROR(VLOOKUP($A96,'Circumstance 6'!$B$6:$AB$15,27,FALSE),IFERROR(VLOOKUP($A96,'Circumstance 6'!$B$18:$AB$28,27,FALSE),TableBPA2[[#This Row],[Base Payment After Circumstance 5]])))</f>
        <v/>
      </c>
      <c r="L96" s="3" t="str">
        <f>IF(L$3="Not used","",IFERROR(VLOOKUP($A96,'Circumstance 7'!$B$6:$AB$15,27,FALSE),IFERROR(VLOOKUP($A96,'Circumstance 7'!$B$18:$AB$28,27,FALSE),TableBPA2[[#This Row],[Base Payment After Circumstance 6]])))</f>
        <v/>
      </c>
      <c r="M96" s="3" t="str">
        <f>IF(M$3="Not used","",IFERROR(VLOOKUP($A96,'Circumstance 8'!$B$6:$AB$15,27,FALSE),IFERROR(VLOOKUP($A96,'Circumstance 8'!$B$18:$AB$28,27,FALSE),TableBPA2[[#This Row],[Base Payment After Circumstance 7]])))</f>
        <v/>
      </c>
      <c r="N96" s="3" t="str">
        <f>IF(N$3="Not used","",IFERROR(VLOOKUP($A96,'Circumstance 9'!$B$6:$AB$15,27,FALSE),IFERROR(VLOOKUP($A96,'Circumstance 9'!$B$18:$AB$28,27,FALSE),TableBPA2[[#This Row],[Base Payment After Circumstance 8]])))</f>
        <v/>
      </c>
      <c r="O96" s="3" t="str">
        <f>IF(O$3="Not used","",IFERROR(VLOOKUP($A96,'Circumstance 10'!$B$6:$AB$15,27,FALSE),IFERROR(VLOOKUP($A96,'Circumstance 10'!$B$18:$AB$28,27,FALSE),TableBPA2[[#This Row],[Base Payment After Circumstance 9]])))</f>
        <v/>
      </c>
      <c r="P96" s="24" t="str">
        <f>IF(P$3="Not used","",IFERROR(VLOOKUP($A96,'Circumstance 11'!$B$6:$AB$15,27,FALSE),IFERROR(VLOOKUP($A96,'Circumstance 11'!$B$18:$AB$28,27,FALSE),TableBPA2[[#This Row],[Base Payment After Circumstance 10]])))</f>
        <v/>
      </c>
      <c r="Q96" s="24" t="str">
        <f>IF(Q$3="Not used","",IFERROR(VLOOKUP($A96,'Circumstance 12'!$B$6:$AB$15,27,FALSE),IFERROR(VLOOKUP($A96,'Circumstance 12'!$B$18:$AB$28,27,FALSE),TableBPA2[[#This Row],[Base Payment After Circumstance 11]])))</f>
        <v/>
      </c>
      <c r="R96" s="24" t="str">
        <f>IF(R$3="Not used","",IFERROR(VLOOKUP($A96,'Circumstance 13'!$B$6:$AB$15,27,FALSE),IFERROR(VLOOKUP($A96,'Circumstance 13'!$B$18:$AB$28,27,FALSE),TableBPA2[[#This Row],[Base Payment After Circumstance 12]])))</f>
        <v/>
      </c>
      <c r="S96" s="24" t="str">
        <f>IF(S$3="Not used","",IFERROR(VLOOKUP($A96,'Circumstance 14'!$B$6:$AB$15,27,FALSE),IFERROR(VLOOKUP($A96,'Circumstance 14'!$B$18:$AB$28,27,FALSE),TableBPA2[[#This Row],[Base Payment After Circumstance 13]])))</f>
        <v/>
      </c>
      <c r="T96" s="24" t="str">
        <f>IF(T$3="Not used","",IFERROR(VLOOKUP($A96,'Circumstance 15'!$B$6:$AB$15,27,FALSE),IFERROR(VLOOKUP($A96,'Circumstance 15'!$B$18:$AB$28,27,FALSE),TableBPA2[[#This Row],[Base Payment After Circumstance 14]])))</f>
        <v/>
      </c>
      <c r="U96" s="24" t="str">
        <f>IF(U$3="Not used","",IFERROR(VLOOKUP($A96,'Circumstance 16'!$B$6:$AB$15,27,FALSE),IFERROR(VLOOKUP($A96,'Circumstance 16'!$B$18:$AB$28,27,FALSE),TableBPA2[[#This Row],[Base Payment After Circumstance 15]])))</f>
        <v/>
      </c>
      <c r="V96" s="24" t="str">
        <f>IF(V$3="Not used","",IFERROR(VLOOKUP($A96,'Circumstance 17'!$B$6:$AB$15,27,FALSE),IFERROR(VLOOKUP($A96,'Circumstance 17'!$B$18:$AB$28,27,FALSE),TableBPA2[[#This Row],[Base Payment After Circumstance 16]])))</f>
        <v/>
      </c>
      <c r="W96" s="24" t="str">
        <f>IF(W$3="Not used","",IFERROR(VLOOKUP($A96,'Circumstance 18'!$B$6:$AB$15,27,FALSE),IFERROR(VLOOKUP($A96,'Circumstance 18'!$B$18:$AB$28,27,FALSE),TableBPA2[[#This Row],[Base Payment After Circumstance 17]])))</f>
        <v/>
      </c>
      <c r="X96" s="24" t="str">
        <f>IF(X$3="Not used","",IFERROR(VLOOKUP($A96,'Circumstance 19'!$B$6:$AB$15,27,FALSE),IFERROR(VLOOKUP($A96,'Circumstance 19'!$B$18:$AB$28,27,FALSE),TableBPA2[[#This Row],[Base Payment After Circumstance 18]])))</f>
        <v/>
      </c>
      <c r="Y96" s="24" t="str">
        <f>IF(Y$3="Not used","",IFERROR(VLOOKUP($A96,'Circumstance 20'!$B$6:$AB$15,27,FALSE),IFERROR(VLOOKUP($A96,'Circumstance 20'!$B$18:$AB$28,27,FALSE),TableBPA2[[#This Row],[Base Payment After Circumstance 19]])))</f>
        <v/>
      </c>
    </row>
    <row r="97" spans="1:25" x14ac:dyDescent="0.25">
      <c r="A97" s="11" t="str">
        <f>IF('LEA Information'!A106="","",'LEA Information'!A106)</f>
        <v/>
      </c>
      <c r="B97" s="11" t="str">
        <f>IF('LEA Information'!B106="","",'LEA Information'!B106)</f>
        <v/>
      </c>
      <c r="C97" s="68" t="str">
        <f>IF('LEA Information'!C106="","",'LEA Information'!C106)</f>
        <v/>
      </c>
      <c r="D97" s="8" t="str">
        <f>IF('LEA Information'!D106="","",'LEA Information'!D106)</f>
        <v/>
      </c>
      <c r="E97" s="32" t="str">
        <f t="shared" si="1"/>
        <v/>
      </c>
      <c r="F97" s="3" t="str">
        <f>IF(F$3="Not used","",IFERROR(VLOOKUP($A97,'Circumstance 1'!$B$6:$AB$15,27,FALSE),IFERROR(VLOOKUP(A97,'Circumstance 1'!$B$18:$AB$28,27,FALSE),TableBPA2[[#This Row],[Starting Base Payment]])))</f>
        <v/>
      </c>
      <c r="G97" s="3" t="str">
        <f>IF(G$3="Not used","",IFERROR(VLOOKUP($A97,'Circumstance 2'!$B$6:$AB$15,27,FALSE),IFERROR(VLOOKUP($A97,'Circumstance 2'!$B$18:$AB$28,27,FALSE),TableBPA2[[#This Row],[Base Payment After Circumstance 1]])))</f>
        <v/>
      </c>
      <c r="H97" s="3" t="str">
        <f>IF(H$3="Not used","",IFERROR(VLOOKUP($A97,'Circumstance 3'!$B$6:$AB$15,27,FALSE),IFERROR(VLOOKUP($A97,'Circumstance 3'!$B$18:$AB$28,27,FALSE),TableBPA2[[#This Row],[Base Payment After Circumstance 2]])))</f>
        <v/>
      </c>
      <c r="I97" s="3" t="str">
        <f>IF(I$3="Not used","",IFERROR(VLOOKUP($A97,'Circumstance 4'!$B$6:$AB$15,27,FALSE),IFERROR(VLOOKUP($A97,'Circumstance 4'!$B$18:$AB$28,27,FALSE),TableBPA2[[#This Row],[Base Payment After Circumstance 3]])))</f>
        <v/>
      </c>
      <c r="J97" s="3" t="str">
        <f>IF(J$3="Not used","",IFERROR(VLOOKUP($A97,'Circumstance 5'!$B$6:$AB$15,27,FALSE),IFERROR(VLOOKUP($A97,'Circumstance 5'!$B$18:$AB$28,27,FALSE),TableBPA2[[#This Row],[Base Payment After Circumstance 4]])))</f>
        <v/>
      </c>
      <c r="K97" s="3" t="str">
        <f>IF(K$3="Not used","",IFERROR(VLOOKUP($A97,'Circumstance 6'!$B$6:$AB$15,27,FALSE),IFERROR(VLOOKUP($A97,'Circumstance 6'!$B$18:$AB$28,27,FALSE),TableBPA2[[#This Row],[Base Payment After Circumstance 5]])))</f>
        <v/>
      </c>
      <c r="L97" s="3" t="str">
        <f>IF(L$3="Not used","",IFERROR(VLOOKUP($A97,'Circumstance 7'!$B$6:$AB$15,27,FALSE),IFERROR(VLOOKUP($A97,'Circumstance 7'!$B$18:$AB$28,27,FALSE),TableBPA2[[#This Row],[Base Payment After Circumstance 6]])))</f>
        <v/>
      </c>
      <c r="M97" s="3" t="str">
        <f>IF(M$3="Not used","",IFERROR(VLOOKUP($A97,'Circumstance 8'!$B$6:$AB$15,27,FALSE),IFERROR(VLOOKUP($A97,'Circumstance 8'!$B$18:$AB$28,27,FALSE),TableBPA2[[#This Row],[Base Payment After Circumstance 7]])))</f>
        <v/>
      </c>
      <c r="N97" s="3" t="str">
        <f>IF(N$3="Not used","",IFERROR(VLOOKUP($A97,'Circumstance 9'!$B$6:$AB$15,27,FALSE),IFERROR(VLOOKUP($A97,'Circumstance 9'!$B$18:$AB$28,27,FALSE),TableBPA2[[#This Row],[Base Payment After Circumstance 8]])))</f>
        <v/>
      </c>
      <c r="O97" s="3" t="str">
        <f>IF(O$3="Not used","",IFERROR(VLOOKUP($A97,'Circumstance 10'!$B$6:$AB$15,27,FALSE),IFERROR(VLOOKUP($A97,'Circumstance 10'!$B$18:$AB$28,27,FALSE),TableBPA2[[#This Row],[Base Payment After Circumstance 9]])))</f>
        <v/>
      </c>
      <c r="P97" s="24" t="str">
        <f>IF(P$3="Not used","",IFERROR(VLOOKUP($A97,'Circumstance 11'!$B$6:$AB$15,27,FALSE),IFERROR(VLOOKUP($A97,'Circumstance 11'!$B$18:$AB$28,27,FALSE),TableBPA2[[#This Row],[Base Payment After Circumstance 10]])))</f>
        <v/>
      </c>
      <c r="Q97" s="24" t="str">
        <f>IF(Q$3="Not used","",IFERROR(VLOOKUP($A97,'Circumstance 12'!$B$6:$AB$15,27,FALSE),IFERROR(VLOOKUP($A97,'Circumstance 12'!$B$18:$AB$28,27,FALSE),TableBPA2[[#This Row],[Base Payment After Circumstance 11]])))</f>
        <v/>
      </c>
      <c r="R97" s="24" t="str">
        <f>IF(R$3="Not used","",IFERROR(VLOOKUP($A97,'Circumstance 13'!$B$6:$AB$15,27,FALSE),IFERROR(VLOOKUP($A97,'Circumstance 13'!$B$18:$AB$28,27,FALSE),TableBPA2[[#This Row],[Base Payment After Circumstance 12]])))</f>
        <v/>
      </c>
      <c r="S97" s="24" t="str">
        <f>IF(S$3="Not used","",IFERROR(VLOOKUP($A97,'Circumstance 14'!$B$6:$AB$15,27,FALSE),IFERROR(VLOOKUP($A97,'Circumstance 14'!$B$18:$AB$28,27,FALSE),TableBPA2[[#This Row],[Base Payment After Circumstance 13]])))</f>
        <v/>
      </c>
      <c r="T97" s="24" t="str">
        <f>IF(T$3="Not used","",IFERROR(VLOOKUP($A97,'Circumstance 15'!$B$6:$AB$15,27,FALSE),IFERROR(VLOOKUP($A97,'Circumstance 15'!$B$18:$AB$28,27,FALSE),TableBPA2[[#This Row],[Base Payment After Circumstance 14]])))</f>
        <v/>
      </c>
      <c r="U97" s="24" t="str">
        <f>IF(U$3="Not used","",IFERROR(VLOOKUP($A97,'Circumstance 16'!$B$6:$AB$15,27,FALSE),IFERROR(VLOOKUP($A97,'Circumstance 16'!$B$18:$AB$28,27,FALSE),TableBPA2[[#This Row],[Base Payment After Circumstance 15]])))</f>
        <v/>
      </c>
      <c r="V97" s="24" t="str">
        <f>IF(V$3="Not used","",IFERROR(VLOOKUP($A97,'Circumstance 17'!$B$6:$AB$15,27,FALSE),IFERROR(VLOOKUP($A97,'Circumstance 17'!$B$18:$AB$28,27,FALSE),TableBPA2[[#This Row],[Base Payment After Circumstance 16]])))</f>
        <v/>
      </c>
      <c r="W97" s="24" t="str">
        <f>IF(W$3="Not used","",IFERROR(VLOOKUP($A97,'Circumstance 18'!$B$6:$AB$15,27,FALSE),IFERROR(VLOOKUP($A97,'Circumstance 18'!$B$18:$AB$28,27,FALSE),TableBPA2[[#This Row],[Base Payment After Circumstance 17]])))</f>
        <v/>
      </c>
      <c r="X97" s="24" t="str">
        <f>IF(X$3="Not used","",IFERROR(VLOOKUP($A97,'Circumstance 19'!$B$6:$AB$15,27,FALSE),IFERROR(VLOOKUP($A97,'Circumstance 19'!$B$18:$AB$28,27,FALSE),TableBPA2[[#This Row],[Base Payment After Circumstance 18]])))</f>
        <v/>
      </c>
      <c r="Y97" s="24" t="str">
        <f>IF(Y$3="Not used","",IFERROR(VLOOKUP($A97,'Circumstance 20'!$B$6:$AB$15,27,FALSE),IFERROR(VLOOKUP($A97,'Circumstance 20'!$B$18:$AB$28,27,FALSE),TableBPA2[[#This Row],[Base Payment After Circumstance 19]])))</f>
        <v/>
      </c>
    </row>
    <row r="98" spans="1:25" x14ac:dyDescent="0.25">
      <c r="A98" s="11" t="str">
        <f>IF('LEA Information'!A107="","",'LEA Information'!A107)</f>
        <v/>
      </c>
      <c r="B98" s="11" t="str">
        <f>IF('LEA Information'!B107="","",'LEA Information'!B107)</f>
        <v/>
      </c>
      <c r="C98" s="68" t="str">
        <f>IF('LEA Information'!C107="","",'LEA Information'!C107)</f>
        <v/>
      </c>
      <c r="D98" s="8" t="str">
        <f>IF('LEA Information'!D107="","",'LEA Information'!D107)</f>
        <v/>
      </c>
      <c r="E98" s="32" t="str">
        <f t="shared" si="1"/>
        <v/>
      </c>
      <c r="F98" s="3" t="str">
        <f>IF(F$3="Not used","",IFERROR(VLOOKUP($A98,'Circumstance 1'!$B$6:$AB$15,27,FALSE),IFERROR(VLOOKUP(A98,'Circumstance 1'!$B$18:$AB$28,27,FALSE),TableBPA2[[#This Row],[Starting Base Payment]])))</f>
        <v/>
      </c>
      <c r="G98" s="3" t="str">
        <f>IF(G$3="Not used","",IFERROR(VLOOKUP($A98,'Circumstance 2'!$B$6:$AB$15,27,FALSE),IFERROR(VLOOKUP($A98,'Circumstance 2'!$B$18:$AB$28,27,FALSE),TableBPA2[[#This Row],[Base Payment After Circumstance 1]])))</f>
        <v/>
      </c>
      <c r="H98" s="3" t="str">
        <f>IF(H$3="Not used","",IFERROR(VLOOKUP($A98,'Circumstance 3'!$B$6:$AB$15,27,FALSE),IFERROR(VLOOKUP($A98,'Circumstance 3'!$B$18:$AB$28,27,FALSE),TableBPA2[[#This Row],[Base Payment After Circumstance 2]])))</f>
        <v/>
      </c>
      <c r="I98" s="3" t="str">
        <f>IF(I$3="Not used","",IFERROR(VLOOKUP($A98,'Circumstance 4'!$B$6:$AB$15,27,FALSE),IFERROR(VLOOKUP($A98,'Circumstance 4'!$B$18:$AB$28,27,FALSE),TableBPA2[[#This Row],[Base Payment After Circumstance 3]])))</f>
        <v/>
      </c>
      <c r="J98" s="3" t="str">
        <f>IF(J$3="Not used","",IFERROR(VLOOKUP($A98,'Circumstance 5'!$B$6:$AB$15,27,FALSE),IFERROR(VLOOKUP($A98,'Circumstance 5'!$B$18:$AB$28,27,FALSE),TableBPA2[[#This Row],[Base Payment After Circumstance 4]])))</f>
        <v/>
      </c>
      <c r="K98" s="3" t="str">
        <f>IF(K$3="Not used","",IFERROR(VLOOKUP($A98,'Circumstance 6'!$B$6:$AB$15,27,FALSE),IFERROR(VLOOKUP($A98,'Circumstance 6'!$B$18:$AB$28,27,FALSE),TableBPA2[[#This Row],[Base Payment After Circumstance 5]])))</f>
        <v/>
      </c>
      <c r="L98" s="3" t="str">
        <f>IF(L$3="Not used","",IFERROR(VLOOKUP($A98,'Circumstance 7'!$B$6:$AB$15,27,FALSE),IFERROR(VLOOKUP($A98,'Circumstance 7'!$B$18:$AB$28,27,FALSE),TableBPA2[[#This Row],[Base Payment After Circumstance 6]])))</f>
        <v/>
      </c>
      <c r="M98" s="3" t="str">
        <f>IF(M$3="Not used","",IFERROR(VLOOKUP($A98,'Circumstance 8'!$B$6:$AB$15,27,FALSE),IFERROR(VLOOKUP($A98,'Circumstance 8'!$B$18:$AB$28,27,FALSE),TableBPA2[[#This Row],[Base Payment After Circumstance 7]])))</f>
        <v/>
      </c>
      <c r="N98" s="3" t="str">
        <f>IF(N$3="Not used","",IFERROR(VLOOKUP($A98,'Circumstance 9'!$B$6:$AB$15,27,FALSE),IFERROR(VLOOKUP($A98,'Circumstance 9'!$B$18:$AB$28,27,FALSE),TableBPA2[[#This Row],[Base Payment After Circumstance 8]])))</f>
        <v/>
      </c>
      <c r="O98" s="3" t="str">
        <f>IF(O$3="Not used","",IFERROR(VLOOKUP($A98,'Circumstance 10'!$B$6:$AB$15,27,FALSE),IFERROR(VLOOKUP($A98,'Circumstance 10'!$B$18:$AB$28,27,FALSE),TableBPA2[[#This Row],[Base Payment After Circumstance 9]])))</f>
        <v/>
      </c>
      <c r="P98" s="24" t="str">
        <f>IF(P$3="Not used","",IFERROR(VLOOKUP($A98,'Circumstance 11'!$B$6:$AB$15,27,FALSE),IFERROR(VLOOKUP($A98,'Circumstance 11'!$B$18:$AB$28,27,FALSE),TableBPA2[[#This Row],[Base Payment After Circumstance 10]])))</f>
        <v/>
      </c>
      <c r="Q98" s="24" t="str">
        <f>IF(Q$3="Not used","",IFERROR(VLOOKUP($A98,'Circumstance 12'!$B$6:$AB$15,27,FALSE),IFERROR(VLOOKUP($A98,'Circumstance 12'!$B$18:$AB$28,27,FALSE),TableBPA2[[#This Row],[Base Payment After Circumstance 11]])))</f>
        <v/>
      </c>
      <c r="R98" s="24" t="str">
        <f>IF(R$3="Not used","",IFERROR(VLOOKUP($A98,'Circumstance 13'!$B$6:$AB$15,27,FALSE),IFERROR(VLOOKUP($A98,'Circumstance 13'!$B$18:$AB$28,27,FALSE),TableBPA2[[#This Row],[Base Payment After Circumstance 12]])))</f>
        <v/>
      </c>
      <c r="S98" s="24" t="str">
        <f>IF(S$3="Not used","",IFERROR(VLOOKUP($A98,'Circumstance 14'!$B$6:$AB$15,27,FALSE),IFERROR(VLOOKUP($A98,'Circumstance 14'!$B$18:$AB$28,27,FALSE),TableBPA2[[#This Row],[Base Payment After Circumstance 13]])))</f>
        <v/>
      </c>
      <c r="T98" s="24" t="str">
        <f>IF(T$3="Not used","",IFERROR(VLOOKUP($A98,'Circumstance 15'!$B$6:$AB$15,27,FALSE),IFERROR(VLOOKUP($A98,'Circumstance 15'!$B$18:$AB$28,27,FALSE),TableBPA2[[#This Row],[Base Payment After Circumstance 14]])))</f>
        <v/>
      </c>
      <c r="U98" s="24" t="str">
        <f>IF(U$3="Not used","",IFERROR(VLOOKUP($A98,'Circumstance 16'!$B$6:$AB$15,27,FALSE),IFERROR(VLOOKUP($A98,'Circumstance 16'!$B$18:$AB$28,27,FALSE),TableBPA2[[#This Row],[Base Payment After Circumstance 15]])))</f>
        <v/>
      </c>
      <c r="V98" s="24" t="str">
        <f>IF(V$3="Not used","",IFERROR(VLOOKUP($A98,'Circumstance 17'!$B$6:$AB$15,27,FALSE),IFERROR(VLOOKUP($A98,'Circumstance 17'!$B$18:$AB$28,27,FALSE),TableBPA2[[#This Row],[Base Payment After Circumstance 16]])))</f>
        <v/>
      </c>
      <c r="W98" s="24" t="str">
        <f>IF(W$3="Not used","",IFERROR(VLOOKUP($A98,'Circumstance 18'!$B$6:$AB$15,27,FALSE),IFERROR(VLOOKUP($A98,'Circumstance 18'!$B$18:$AB$28,27,FALSE),TableBPA2[[#This Row],[Base Payment After Circumstance 17]])))</f>
        <v/>
      </c>
      <c r="X98" s="24" t="str">
        <f>IF(X$3="Not used","",IFERROR(VLOOKUP($A98,'Circumstance 19'!$B$6:$AB$15,27,FALSE),IFERROR(VLOOKUP($A98,'Circumstance 19'!$B$18:$AB$28,27,FALSE),TableBPA2[[#This Row],[Base Payment After Circumstance 18]])))</f>
        <v/>
      </c>
      <c r="Y98" s="24" t="str">
        <f>IF(Y$3="Not used","",IFERROR(VLOOKUP($A98,'Circumstance 20'!$B$6:$AB$15,27,FALSE),IFERROR(VLOOKUP($A98,'Circumstance 20'!$B$18:$AB$28,27,FALSE),TableBPA2[[#This Row],[Base Payment After Circumstance 19]])))</f>
        <v/>
      </c>
    </row>
    <row r="99" spans="1:25" x14ac:dyDescent="0.25">
      <c r="A99" s="11" t="str">
        <f>IF('LEA Information'!A108="","",'LEA Information'!A108)</f>
        <v/>
      </c>
      <c r="B99" s="11" t="str">
        <f>IF('LEA Information'!B108="","",'LEA Information'!B108)</f>
        <v/>
      </c>
      <c r="C99" s="68" t="str">
        <f>IF('LEA Information'!C108="","",'LEA Information'!C108)</f>
        <v/>
      </c>
      <c r="D99" s="8" t="str">
        <f>IF('LEA Information'!D108="","",'LEA Information'!D108)</f>
        <v/>
      </c>
      <c r="E99" s="32" t="str">
        <f t="shared" si="1"/>
        <v/>
      </c>
      <c r="F99" s="3" t="str">
        <f>IF(F$3="Not used","",IFERROR(VLOOKUP($A99,'Circumstance 1'!$B$6:$AB$15,27,FALSE),IFERROR(VLOOKUP(A99,'Circumstance 1'!$B$18:$AB$28,27,FALSE),TableBPA2[[#This Row],[Starting Base Payment]])))</f>
        <v/>
      </c>
      <c r="G99" s="3" t="str">
        <f>IF(G$3="Not used","",IFERROR(VLOOKUP($A99,'Circumstance 2'!$B$6:$AB$15,27,FALSE),IFERROR(VLOOKUP($A99,'Circumstance 2'!$B$18:$AB$28,27,FALSE),TableBPA2[[#This Row],[Base Payment After Circumstance 1]])))</f>
        <v/>
      </c>
      <c r="H99" s="3" t="str">
        <f>IF(H$3="Not used","",IFERROR(VLOOKUP($A99,'Circumstance 3'!$B$6:$AB$15,27,FALSE),IFERROR(VLOOKUP($A99,'Circumstance 3'!$B$18:$AB$28,27,FALSE),TableBPA2[[#This Row],[Base Payment After Circumstance 2]])))</f>
        <v/>
      </c>
      <c r="I99" s="3" t="str">
        <f>IF(I$3="Not used","",IFERROR(VLOOKUP($A99,'Circumstance 4'!$B$6:$AB$15,27,FALSE),IFERROR(VLOOKUP($A99,'Circumstance 4'!$B$18:$AB$28,27,FALSE),TableBPA2[[#This Row],[Base Payment After Circumstance 3]])))</f>
        <v/>
      </c>
      <c r="J99" s="3" t="str">
        <f>IF(J$3="Not used","",IFERROR(VLOOKUP($A99,'Circumstance 5'!$B$6:$AB$15,27,FALSE),IFERROR(VLOOKUP($A99,'Circumstance 5'!$B$18:$AB$28,27,FALSE),TableBPA2[[#This Row],[Base Payment After Circumstance 4]])))</f>
        <v/>
      </c>
      <c r="K99" s="3" t="str">
        <f>IF(K$3="Not used","",IFERROR(VLOOKUP($A99,'Circumstance 6'!$B$6:$AB$15,27,FALSE),IFERROR(VLOOKUP($A99,'Circumstance 6'!$B$18:$AB$28,27,FALSE),TableBPA2[[#This Row],[Base Payment After Circumstance 5]])))</f>
        <v/>
      </c>
      <c r="L99" s="3" t="str">
        <f>IF(L$3="Not used","",IFERROR(VLOOKUP($A99,'Circumstance 7'!$B$6:$AB$15,27,FALSE),IFERROR(VLOOKUP($A99,'Circumstance 7'!$B$18:$AB$28,27,FALSE),TableBPA2[[#This Row],[Base Payment After Circumstance 6]])))</f>
        <v/>
      </c>
      <c r="M99" s="3" t="str">
        <f>IF(M$3="Not used","",IFERROR(VLOOKUP($A99,'Circumstance 8'!$B$6:$AB$15,27,FALSE),IFERROR(VLOOKUP($A99,'Circumstance 8'!$B$18:$AB$28,27,FALSE),TableBPA2[[#This Row],[Base Payment After Circumstance 7]])))</f>
        <v/>
      </c>
      <c r="N99" s="3" t="str">
        <f>IF(N$3="Not used","",IFERROR(VLOOKUP($A99,'Circumstance 9'!$B$6:$AB$15,27,FALSE),IFERROR(VLOOKUP($A99,'Circumstance 9'!$B$18:$AB$28,27,FALSE),TableBPA2[[#This Row],[Base Payment After Circumstance 8]])))</f>
        <v/>
      </c>
      <c r="O99" s="3" t="str">
        <f>IF(O$3="Not used","",IFERROR(VLOOKUP($A99,'Circumstance 10'!$B$6:$AB$15,27,FALSE),IFERROR(VLOOKUP($A99,'Circumstance 10'!$B$18:$AB$28,27,FALSE),TableBPA2[[#This Row],[Base Payment After Circumstance 9]])))</f>
        <v/>
      </c>
      <c r="P99" s="24" t="str">
        <f>IF(P$3="Not used","",IFERROR(VLOOKUP($A99,'Circumstance 11'!$B$6:$AB$15,27,FALSE),IFERROR(VLOOKUP($A99,'Circumstance 11'!$B$18:$AB$28,27,FALSE),TableBPA2[[#This Row],[Base Payment After Circumstance 10]])))</f>
        <v/>
      </c>
      <c r="Q99" s="24" t="str">
        <f>IF(Q$3="Not used","",IFERROR(VLOOKUP($A99,'Circumstance 12'!$B$6:$AB$15,27,FALSE),IFERROR(VLOOKUP($A99,'Circumstance 12'!$B$18:$AB$28,27,FALSE),TableBPA2[[#This Row],[Base Payment After Circumstance 11]])))</f>
        <v/>
      </c>
      <c r="R99" s="24" t="str">
        <f>IF(R$3="Not used","",IFERROR(VLOOKUP($A99,'Circumstance 13'!$B$6:$AB$15,27,FALSE),IFERROR(VLOOKUP($A99,'Circumstance 13'!$B$18:$AB$28,27,FALSE),TableBPA2[[#This Row],[Base Payment After Circumstance 12]])))</f>
        <v/>
      </c>
      <c r="S99" s="24" t="str">
        <f>IF(S$3="Not used","",IFERROR(VLOOKUP($A99,'Circumstance 14'!$B$6:$AB$15,27,FALSE),IFERROR(VLOOKUP($A99,'Circumstance 14'!$B$18:$AB$28,27,FALSE),TableBPA2[[#This Row],[Base Payment After Circumstance 13]])))</f>
        <v/>
      </c>
      <c r="T99" s="24" t="str">
        <f>IF(T$3="Not used","",IFERROR(VLOOKUP($A99,'Circumstance 15'!$B$6:$AB$15,27,FALSE),IFERROR(VLOOKUP($A99,'Circumstance 15'!$B$18:$AB$28,27,FALSE),TableBPA2[[#This Row],[Base Payment After Circumstance 14]])))</f>
        <v/>
      </c>
      <c r="U99" s="24" t="str">
        <f>IF(U$3="Not used","",IFERROR(VLOOKUP($A99,'Circumstance 16'!$B$6:$AB$15,27,FALSE),IFERROR(VLOOKUP($A99,'Circumstance 16'!$B$18:$AB$28,27,FALSE),TableBPA2[[#This Row],[Base Payment After Circumstance 15]])))</f>
        <v/>
      </c>
      <c r="V99" s="24" t="str">
        <f>IF(V$3="Not used","",IFERROR(VLOOKUP($A99,'Circumstance 17'!$B$6:$AB$15,27,FALSE),IFERROR(VLOOKUP($A99,'Circumstance 17'!$B$18:$AB$28,27,FALSE),TableBPA2[[#This Row],[Base Payment After Circumstance 16]])))</f>
        <v/>
      </c>
      <c r="W99" s="24" t="str">
        <f>IF(W$3="Not used","",IFERROR(VLOOKUP($A99,'Circumstance 18'!$B$6:$AB$15,27,FALSE),IFERROR(VLOOKUP($A99,'Circumstance 18'!$B$18:$AB$28,27,FALSE),TableBPA2[[#This Row],[Base Payment After Circumstance 17]])))</f>
        <v/>
      </c>
      <c r="X99" s="24" t="str">
        <f>IF(X$3="Not used","",IFERROR(VLOOKUP($A99,'Circumstance 19'!$B$6:$AB$15,27,FALSE),IFERROR(VLOOKUP($A99,'Circumstance 19'!$B$18:$AB$28,27,FALSE),TableBPA2[[#This Row],[Base Payment After Circumstance 18]])))</f>
        <v/>
      </c>
      <c r="Y99" s="24" t="str">
        <f>IF(Y$3="Not used","",IFERROR(VLOOKUP($A99,'Circumstance 20'!$B$6:$AB$15,27,FALSE),IFERROR(VLOOKUP($A99,'Circumstance 20'!$B$18:$AB$28,27,FALSE),TableBPA2[[#This Row],[Base Payment After Circumstance 19]])))</f>
        <v/>
      </c>
    </row>
    <row r="100" spans="1:25" x14ac:dyDescent="0.25">
      <c r="A100" s="11" t="str">
        <f>IF('LEA Information'!A109="","",'LEA Information'!A109)</f>
        <v/>
      </c>
      <c r="B100" s="11" t="str">
        <f>IF('LEA Information'!B109="","",'LEA Information'!B109)</f>
        <v/>
      </c>
      <c r="C100" s="68" t="str">
        <f>IF('LEA Information'!C109="","",'LEA Information'!C109)</f>
        <v/>
      </c>
      <c r="D100" s="8" t="str">
        <f>IF('LEA Information'!D109="","",'LEA Information'!D109)</f>
        <v/>
      </c>
      <c r="E100" s="32" t="str">
        <f t="shared" si="1"/>
        <v/>
      </c>
      <c r="F100" s="3" t="str">
        <f>IF(F$3="Not used","",IFERROR(VLOOKUP($A100,'Circumstance 1'!$B$6:$AB$15,27,FALSE),IFERROR(VLOOKUP(A100,'Circumstance 1'!$B$18:$AB$28,27,FALSE),TableBPA2[[#This Row],[Starting Base Payment]])))</f>
        <v/>
      </c>
      <c r="G100" s="3" t="str">
        <f>IF(G$3="Not used","",IFERROR(VLOOKUP($A100,'Circumstance 2'!$B$6:$AB$15,27,FALSE),IFERROR(VLOOKUP($A100,'Circumstance 2'!$B$18:$AB$28,27,FALSE),TableBPA2[[#This Row],[Base Payment After Circumstance 1]])))</f>
        <v/>
      </c>
      <c r="H100" s="3" t="str">
        <f>IF(H$3="Not used","",IFERROR(VLOOKUP($A100,'Circumstance 3'!$B$6:$AB$15,27,FALSE),IFERROR(VLOOKUP($A100,'Circumstance 3'!$B$18:$AB$28,27,FALSE),TableBPA2[[#This Row],[Base Payment After Circumstance 2]])))</f>
        <v/>
      </c>
      <c r="I100" s="3" t="str">
        <f>IF(I$3="Not used","",IFERROR(VLOOKUP($A100,'Circumstance 4'!$B$6:$AB$15,27,FALSE),IFERROR(VLOOKUP($A100,'Circumstance 4'!$B$18:$AB$28,27,FALSE),TableBPA2[[#This Row],[Base Payment After Circumstance 3]])))</f>
        <v/>
      </c>
      <c r="J100" s="3" t="str">
        <f>IF(J$3="Not used","",IFERROR(VLOOKUP($A100,'Circumstance 5'!$B$6:$AB$15,27,FALSE),IFERROR(VLOOKUP($A100,'Circumstance 5'!$B$18:$AB$28,27,FALSE),TableBPA2[[#This Row],[Base Payment After Circumstance 4]])))</f>
        <v/>
      </c>
      <c r="K100" s="3" t="str">
        <f>IF(K$3="Not used","",IFERROR(VLOOKUP($A100,'Circumstance 6'!$B$6:$AB$15,27,FALSE),IFERROR(VLOOKUP($A100,'Circumstance 6'!$B$18:$AB$28,27,FALSE),TableBPA2[[#This Row],[Base Payment After Circumstance 5]])))</f>
        <v/>
      </c>
      <c r="L100" s="3" t="str">
        <f>IF(L$3="Not used","",IFERROR(VLOOKUP($A100,'Circumstance 7'!$B$6:$AB$15,27,FALSE),IFERROR(VLOOKUP($A100,'Circumstance 7'!$B$18:$AB$28,27,FALSE),TableBPA2[[#This Row],[Base Payment After Circumstance 6]])))</f>
        <v/>
      </c>
      <c r="M100" s="3" t="str">
        <f>IF(M$3="Not used","",IFERROR(VLOOKUP($A100,'Circumstance 8'!$B$6:$AB$15,27,FALSE),IFERROR(VLOOKUP($A100,'Circumstance 8'!$B$18:$AB$28,27,FALSE),TableBPA2[[#This Row],[Base Payment After Circumstance 7]])))</f>
        <v/>
      </c>
      <c r="N100" s="3" t="str">
        <f>IF(N$3="Not used","",IFERROR(VLOOKUP($A100,'Circumstance 9'!$B$6:$AB$15,27,FALSE),IFERROR(VLOOKUP($A100,'Circumstance 9'!$B$18:$AB$28,27,FALSE),TableBPA2[[#This Row],[Base Payment After Circumstance 8]])))</f>
        <v/>
      </c>
      <c r="O100" s="3" t="str">
        <f>IF(O$3="Not used","",IFERROR(VLOOKUP($A100,'Circumstance 10'!$B$6:$AB$15,27,FALSE),IFERROR(VLOOKUP($A100,'Circumstance 10'!$B$18:$AB$28,27,FALSE),TableBPA2[[#This Row],[Base Payment After Circumstance 9]])))</f>
        <v/>
      </c>
      <c r="P100" s="24" t="str">
        <f>IF(P$3="Not used","",IFERROR(VLOOKUP($A100,'Circumstance 11'!$B$6:$AB$15,27,FALSE),IFERROR(VLOOKUP($A100,'Circumstance 11'!$B$18:$AB$28,27,FALSE),TableBPA2[[#This Row],[Base Payment After Circumstance 10]])))</f>
        <v/>
      </c>
      <c r="Q100" s="24" t="str">
        <f>IF(Q$3="Not used","",IFERROR(VLOOKUP($A100,'Circumstance 12'!$B$6:$AB$15,27,FALSE),IFERROR(VLOOKUP($A100,'Circumstance 12'!$B$18:$AB$28,27,FALSE),TableBPA2[[#This Row],[Base Payment After Circumstance 11]])))</f>
        <v/>
      </c>
      <c r="R100" s="24" t="str">
        <f>IF(R$3="Not used","",IFERROR(VLOOKUP($A100,'Circumstance 13'!$B$6:$AB$15,27,FALSE),IFERROR(VLOOKUP($A100,'Circumstance 13'!$B$18:$AB$28,27,FALSE),TableBPA2[[#This Row],[Base Payment After Circumstance 12]])))</f>
        <v/>
      </c>
      <c r="S100" s="24" t="str">
        <f>IF(S$3="Not used","",IFERROR(VLOOKUP($A100,'Circumstance 14'!$B$6:$AB$15,27,FALSE),IFERROR(VLOOKUP($A100,'Circumstance 14'!$B$18:$AB$28,27,FALSE),TableBPA2[[#This Row],[Base Payment After Circumstance 13]])))</f>
        <v/>
      </c>
      <c r="T100" s="24" t="str">
        <f>IF(T$3="Not used","",IFERROR(VLOOKUP($A100,'Circumstance 15'!$B$6:$AB$15,27,FALSE),IFERROR(VLOOKUP($A100,'Circumstance 15'!$B$18:$AB$28,27,FALSE),TableBPA2[[#This Row],[Base Payment After Circumstance 14]])))</f>
        <v/>
      </c>
      <c r="U100" s="24" t="str">
        <f>IF(U$3="Not used","",IFERROR(VLOOKUP($A100,'Circumstance 16'!$B$6:$AB$15,27,FALSE),IFERROR(VLOOKUP($A100,'Circumstance 16'!$B$18:$AB$28,27,FALSE),TableBPA2[[#This Row],[Base Payment After Circumstance 15]])))</f>
        <v/>
      </c>
      <c r="V100" s="24" t="str">
        <f>IF(V$3="Not used","",IFERROR(VLOOKUP($A100,'Circumstance 17'!$B$6:$AB$15,27,FALSE),IFERROR(VLOOKUP($A100,'Circumstance 17'!$B$18:$AB$28,27,FALSE),TableBPA2[[#This Row],[Base Payment After Circumstance 16]])))</f>
        <v/>
      </c>
      <c r="W100" s="24" t="str">
        <f>IF(W$3="Not used","",IFERROR(VLOOKUP($A100,'Circumstance 18'!$B$6:$AB$15,27,FALSE),IFERROR(VLOOKUP($A100,'Circumstance 18'!$B$18:$AB$28,27,FALSE),TableBPA2[[#This Row],[Base Payment After Circumstance 17]])))</f>
        <v/>
      </c>
      <c r="X100" s="24" t="str">
        <f>IF(X$3="Not used","",IFERROR(VLOOKUP($A100,'Circumstance 19'!$B$6:$AB$15,27,FALSE),IFERROR(VLOOKUP($A100,'Circumstance 19'!$B$18:$AB$28,27,FALSE),TableBPA2[[#This Row],[Base Payment After Circumstance 18]])))</f>
        <v/>
      </c>
      <c r="Y100" s="24" t="str">
        <f>IF(Y$3="Not used","",IFERROR(VLOOKUP($A100,'Circumstance 20'!$B$6:$AB$15,27,FALSE),IFERROR(VLOOKUP($A100,'Circumstance 20'!$B$18:$AB$28,27,FALSE),TableBPA2[[#This Row],[Base Payment After Circumstance 19]])))</f>
        <v/>
      </c>
    </row>
    <row r="101" spans="1:25" x14ac:dyDescent="0.25">
      <c r="A101" s="11" t="str">
        <f>IF('LEA Information'!A110="","",'LEA Information'!A110)</f>
        <v/>
      </c>
      <c r="B101" s="11" t="str">
        <f>IF('LEA Information'!B110="","",'LEA Information'!B110)</f>
        <v/>
      </c>
      <c r="C101" s="68" t="str">
        <f>IF('LEA Information'!C110="","",'LEA Information'!C110)</f>
        <v/>
      </c>
      <c r="D101" s="8" t="str">
        <f>IF('LEA Information'!D110="","",'LEA Information'!D110)</f>
        <v/>
      </c>
      <c r="E101" s="32" t="str">
        <f t="shared" si="1"/>
        <v/>
      </c>
      <c r="F101" s="3" t="str">
        <f>IF(F$3="Not used","",IFERROR(VLOOKUP($A101,'Circumstance 1'!$B$6:$AB$15,27,FALSE),IFERROR(VLOOKUP(A101,'Circumstance 1'!$B$18:$AB$28,27,FALSE),TableBPA2[[#This Row],[Starting Base Payment]])))</f>
        <v/>
      </c>
      <c r="G101" s="3" t="str">
        <f>IF(G$3="Not used","",IFERROR(VLOOKUP($A101,'Circumstance 2'!$B$6:$AB$15,27,FALSE),IFERROR(VLOOKUP($A101,'Circumstance 2'!$B$18:$AB$28,27,FALSE),TableBPA2[[#This Row],[Base Payment After Circumstance 1]])))</f>
        <v/>
      </c>
      <c r="H101" s="3" t="str">
        <f>IF(H$3="Not used","",IFERROR(VLOOKUP($A101,'Circumstance 3'!$B$6:$AB$15,27,FALSE),IFERROR(VLOOKUP($A101,'Circumstance 3'!$B$18:$AB$28,27,FALSE),TableBPA2[[#This Row],[Base Payment After Circumstance 2]])))</f>
        <v/>
      </c>
      <c r="I101" s="3" t="str">
        <f>IF(I$3="Not used","",IFERROR(VLOOKUP($A101,'Circumstance 4'!$B$6:$AB$15,27,FALSE),IFERROR(VLOOKUP($A101,'Circumstance 4'!$B$18:$AB$28,27,FALSE),TableBPA2[[#This Row],[Base Payment After Circumstance 3]])))</f>
        <v/>
      </c>
      <c r="J101" s="3" t="str">
        <f>IF(J$3="Not used","",IFERROR(VLOOKUP($A101,'Circumstance 5'!$B$6:$AB$15,27,FALSE),IFERROR(VLOOKUP($A101,'Circumstance 5'!$B$18:$AB$28,27,FALSE),TableBPA2[[#This Row],[Base Payment After Circumstance 4]])))</f>
        <v/>
      </c>
      <c r="K101" s="3" t="str">
        <f>IF(K$3="Not used","",IFERROR(VLOOKUP($A101,'Circumstance 6'!$B$6:$AB$15,27,FALSE),IFERROR(VLOOKUP($A101,'Circumstance 6'!$B$18:$AB$28,27,FALSE),TableBPA2[[#This Row],[Base Payment After Circumstance 5]])))</f>
        <v/>
      </c>
      <c r="L101" s="3" t="str">
        <f>IF(L$3="Not used","",IFERROR(VLOOKUP($A101,'Circumstance 7'!$B$6:$AB$15,27,FALSE),IFERROR(VLOOKUP($A101,'Circumstance 7'!$B$18:$AB$28,27,FALSE),TableBPA2[[#This Row],[Base Payment After Circumstance 6]])))</f>
        <v/>
      </c>
      <c r="M101" s="3" t="str">
        <f>IF(M$3="Not used","",IFERROR(VLOOKUP($A101,'Circumstance 8'!$B$6:$AB$15,27,FALSE),IFERROR(VLOOKUP($A101,'Circumstance 8'!$B$18:$AB$28,27,FALSE),TableBPA2[[#This Row],[Base Payment After Circumstance 7]])))</f>
        <v/>
      </c>
      <c r="N101" s="3" t="str">
        <f>IF(N$3="Not used","",IFERROR(VLOOKUP($A101,'Circumstance 9'!$B$6:$AB$15,27,FALSE),IFERROR(VLOOKUP($A101,'Circumstance 9'!$B$18:$AB$28,27,FALSE),TableBPA2[[#This Row],[Base Payment After Circumstance 8]])))</f>
        <v/>
      </c>
      <c r="O101" s="3" t="str">
        <f>IF(O$3="Not used","",IFERROR(VLOOKUP($A101,'Circumstance 10'!$B$6:$AB$15,27,FALSE),IFERROR(VLOOKUP($A101,'Circumstance 10'!$B$18:$AB$28,27,FALSE),TableBPA2[[#This Row],[Base Payment After Circumstance 9]])))</f>
        <v/>
      </c>
      <c r="P101" s="24" t="str">
        <f>IF(P$3="Not used","",IFERROR(VLOOKUP($A101,'Circumstance 11'!$B$6:$AB$15,27,FALSE),IFERROR(VLOOKUP($A101,'Circumstance 11'!$B$18:$AB$28,27,FALSE),TableBPA2[[#This Row],[Base Payment After Circumstance 10]])))</f>
        <v/>
      </c>
      <c r="Q101" s="24" t="str">
        <f>IF(Q$3="Not used","",IFERROR(VLOOKUP($A101,'Circumstance 12'!$B$6:$AB$15,27,FALSE),IFERROR(VLOOKUP($A101,'Circumstance 12'!$B$18:$AB$28,27,FALSE),TableBPA2[[#This Row],[Base Payment After Circumstance 11]])))</f>
        <v/>
      </c>
      <c r="R101" s="24" t="str">
        <f>IF(R$3="Not used","",IFERROR(VLOOKUP($A101,'Circumstance 13'!$B$6:$AB$15,27,FALSE),IFERROR(VLOOKUP($A101,'Circumstance 13'!$B$18:$AB$28,27,FALSE),TableBPA2[[#This Row],[Base Payment After Circumstance 12]])))</f>
        <v/>
      </c>
      <c r="S101" s="24" t="str">
        <f>IF(S$3="Not used","",IFERROR(VLOOKUP($A101,'Circumstance 14'!$B$6:$AB$15,27,FALSE),IFERROR(VLOOKUP($A101,'Circumstance 14'!$B$18:$AB$28,27,FALSE),TableBPA2[[#This Row],[Base Payment After Circumstance 13]])))</f>
        <v/>
      </c>
      <c r="T101" s="24" t="str">
        <f>IF(T$3="Not used","",IFERROR(VLOOKUP($A101,'Circumstance 15'!$B$6:$AB$15,27,FALSE),IFERROR(VLOOKUP($A101,'Circumstance 15'!$B$18:$AB$28,27,FALSE),TableBPA2[[#This Row],[Base Payment After Circumstance 14]])))</f>
        <v/>
      </c>
      <c r="U101" s="24" t="str">
        <f>IF(U$3="Not used","",IFERROR(VLOOKUP($A101,'Circumstance 16'!$B$6:$AB$15,27,FALSE),IFERROR(VLOOKUP($A101,'Circumstance 16'!$B$18:$AB$28,27,FALSE),TableBPA2[[#This Row],[Base Payment After Circumstance 15]])))</f>
        <v/>
      </c>
      <c r="V101" s="24" t="str">
        <f>IF(V$3="Not used","",IFERROR(VLOOKUP($A101,'Circumstance 17'!$B$6:$AB$15,27,FALSE),IFERROR(VLOOKUP($A101,'Circumstance 17'!$B$18:$AB$28,27,FALSE),TableBPA2[[#This Row],[Base Payment After Circumstance 16]])))</f>
        <v/>
      </c>
      <c r="W101" s="24" t="str">
        <f>IF(W$3="Not used","",IFERROR(VLOOKUP($A101,'Circumstance 18'!$B$6:$AB$15,27,FALSE),IFERROR(VLOOKUP($A101,'Circumstance 18'!$B$18:$AB$28,27,FALSE),TableBPA2[[#This Row],[Base Payment After Circumstance 17]])))</f>
        <v/>
      </c>
      <c r="X101" s="24" t="str">
        <f>IF(X$3="Not used","",IFERROR(VLOOKUP($A101,'Circumstance 19'!$B$6:$AB$15,27,FALSE),IFERROR(VLOOKUP($A101,'Circumstance 19'!$B$18:$AB$28,27,FALSE),TableBPA2[[#This Row],[Base Payment After Circumstance 18]])))</f>
        <v/>
      </c>
      <c r="Y101" s="24" t="str">
        <f>IF(Y$3="Not used","",IFERROR(VLOOKUP($A101,'Circumstance 20'!$B$6:$AB$15,27,FALSE),IFERROR(VLOOKUP($A101,'Circumstance 20'!$B$18:$AB$28,27,FALSE),TableBPA2[[#This Row],[Base Payment After Circumstance 19]])))</f>
        <v/>
      </c>
    </row>
    <row r="102" spans="1:25" x14ac:dyDescent="0.25">
      <c r="A102" s="11" t="str">
        <f>IF('LEA Information'!A111="","",'LEA Information'!A111)</f>
        <v/>
      </c>
      <c r="B102" s="11" t="str">
        <f>IF('LEA Information'!B111="","",'LEA Information'!B111)</f>
        <v/>
      </c>
      <c r="C102" s="68" t="str">
        <f>IF('LEA Information'!C111="","",'LEA Information'!C111)</f>
        <v/>
      </c>
      <c r="D102" s="8" t="str">
        <f>IF('LEA Information'!D111="","",'LEA Information'!D111)</f>
        <v/>
      </c>
      <c r="E102" s="32" t="str">
        <f t="shared" si="1"/>
        <v/>
      </c>
      <c r="F102" s="3" t="str">
        <f>IF(F$3="Not used","",IFERROR(VLOOKUP($A102,'Circumstance 1'!$B$6:$AB$15,27,FALSE),IFERROR(VLOOKUP(A102,'Circumstance 1'!$B$18:$AB$28,27,FALSE),TableBPA2[[#This Row],[Starting Base Payment]])))</f>
        <v/>
      </c>
      <c r="G102" s="3" t="str">
        <f>IF(G$3="Not used","",IFERROR(VLOOKUP($A102,'Circumstance 2'!$B$6:$AB$15,27,FALSE),IFERROR(VLOOKUP($A102,'Circumstance 2'!$B$18:$AB$28,27,FALSE),TableBPA2[[#This Row],[Base Payment After Circumstance 1]])))</f>
        <v/>
      </c>
      <c r="H102" s="3" t="str">
        <f>IF(H$3="Not used","",IFERROR(VLOOKUP($A102,'Circumstance 3'!$B$6:$AB$15,27,FALSE),IFERROR(VLOOKUP($A102,'Circumstance 3'!$B$18:$AB$28,27,FALSE),TableBPA2[[#This Row],[Base Payment After Circumstance 2]])))</f>
        <v/>
      </c>
      <c r="I102" s="3" t="str">
        <f>IF(I$3="Not used","",IFERROR(VLOOKUP($A102,'Circumstance 4'!$B$6:$AB$15,27,FALSE),IFERROR(VLOOKUP($A102,'Circumstance 4'!$B$18:$AB$28,27,FALSE),TableBPA2[[#This Row],[Base Payment After Circumstance 3]])))</f>
        <v/>
      </c>
      <c r="J102" s="3" t="str">
        <f>IF(J$3="Not used","",IFERROR(VLOOKUP($A102,'Circumstance 5'!$B$6:$AB$15,27,FALSE),IFERROR(VLOOKUP($A102,'Circumstance 5'!$B$18:$AB$28,27,FALSE),TableBPA2[[#This Row],[Base Payment After Circumstance 4]])))</f>
        <v/>
      </c>
      <c r="K102" s="3" t="str">
        <f>IF(K$3="Not used","",IFERROR(VLOOKUP($A102,'Circumstance 6'!$B$6:$AB$15,27,FALSE),IFERROR(VLOOKUP($A102,'Circumstance 6'!$B$18:$AB$28,27,FALSE),TableBPA2[[#This Row],[Base Payment After Circumstance 5]])))</f>
        <v/>
      </c>
      <c r="L102" s="3" t="str">
        <f>IF(L$3="Not used","",IFERROR(VLOOKUP($A102,'Circumstance 7'!$B$6:$AB$15,27,FALSE),IFERROR(VLOOKUP($A102,'Circumstance 7'!$B$18:$AB$28,27,FALSE),TableBPA2[[#This Row],[Base Payment After Circumstance 6]])))</f>
        <v/>
      </c>
      <c r="M102" s="3" t="str">
        <f>IF(M$3="Not used","",IFERROR(VLOOKUP($A102,'Circumstance 8'!$B$6:$AB$15,27,FALSE),IFERROR(VLOOKUP($A102,'Circumstance 8'!$B$18:$AB$28,27,FALSE),TableBPA2[[#This Row],[Base Payment After Circumstance 7]])))</f>
        <v/>
      </c>
      <c r="N102" s="3" t="str">
        <f>IF(N$3="Not used","",IFERROR(VLOOKUP($A102,'Circumstance 9'!$B$6:$AB$15,27,FALSE),IFERROR(VLOOKUP($A102,'Circumstance 9'!$B$18:$AB$28,27,FALSE),TableBPA2[[#This Row],[Base Payment After Circumstance 8]])))</f>
        <v/>
      </c>
      <c r="O102" s="3" t="str">
        <f>IF(O$3="Not used","",IFERROR(VLOOKUP($A102,'Circumstance 10'!$B$6:$AB$15,27,FALSE),IFERROR(VLOOKUP($A102,'Circumstance 10'!$B$18:$AB$28,27,FALSE),TableBPA2[[#This Row],[Base Payment After Circumstance 9]])))</f>
        <v/>
      </c>
      <c r="P102" s="24" t="str">
        <f>IF(P$3="Not used","",IFERROR(VLOOKUP($A102,'Circumstance 11'!$B$6:$AB$15,27,FALSE),IFERROR(VLOOKUP($A102,'Circumstance 11'!$B$18:$AB$28,27,FALSE),TableBPA2[[#This Row],[Base Payment After Circumstance 10]])))</f>
        <v/>
      </c>
      <c r="Q102" s="24" t="str">
        <f>IF(Q$3="Not used","",IFERROR(VLOOKUP($A102,'Circumstance 12'!$B$6:$AB$15,27,FALSE),IFERROR(VLOOKUP($A102,'Circumstance 12'!$B$18:$AB$28,27,FALSE),TableBPA2[[#This Row],[Base Payment After Circumstance 11]])))</f>
        <v/>
      </c>
      <c r="R102" s="24" t="str">
        <f>IF(R$3="Not used","",IFERROR(VLOOKUP($A102,'Circumstance 13'!$B$6:$AB$15,27,FALSE),IFERROR(VLOOKUP($A102,'Circumstance 13'!$B$18:$AB$28,27,FALSE),TableBPA2[[#This Row],[Base Payment After Circumstance 12]])))</f>
        <v/>
      </c>
      <c r="S102" s="24" t="str">
        <f>IF(S$3="Not used","",IFERROR(VLOOKUP($A102,'Circumstance 14'!$B$6:$AB$15,27,FALSE),IFERROR(VLOOKUP($A102,'Circumstance 14'!$B$18:$AB$28,27,FALSE),TableBPA2[[#This Row],[Base Payment After Circumstance 13]])))</f>
        <v/>
      </c>
      <c r="T102" s="24" t="str">
        <f>IF(T$3="Not used","",IFERROR(VLOOKUP($A102,'Circumstance 15'!$B$6:$AB$15,27,FALSE),IFERROR(VLOOKUP($A102,'Circumstance 15'!$B$18:$AB$28,27,FALSE),TableBPA2[[#This Row],[Base Payment After Circumstance 14]])))</f>
        <v/>
      </c>
      <c r="U102" s="24" t="str">
        <f>IF(U$3="Not used","",IFERROR(VLOOKUP($A102,'Circumstance 16'!$B$6:$AB$15,27,FALSE),IFERROR(VLOOKUP($A102,'Circumstance 16'!$B$18:$AB$28,27,FALSE),TableBPA2[[#This Row],[Base Payment After Circumstance 15]])))</f>
        <v/>
      </c>
      <c r="V102" s="24" t="str">
        <f>IF(V$3="Not used","",IFERROR(VLOOKUP($A102,'Circumstance 17'!$B$6:$AB$15,27,FALSE),IFERROR(VLOOKUP($A102,'Circumstance 17'!$B$18:$AB$28,27,FALSE),TableBPA2[[#This Row],[Base Payment After Circumstance 16]])))</f>
        <v/>
      </c>
      <c r="W102" s="24" t="str">
        <f>IF(W$3="Not used","",IFERROR(VLOOKUP($A102,'Circumstance 18'!$B$6:$AB$15,27,FALSE),IFERROR(VLOOKUP($A102,'Circumstance 18'!$B$18:$AB$28,27,FALSE),TableBPA2[[#This Row],[Base Payment After Circumstance 17]])))</f>
        <v/>
      </c>
      <c r="X102" s="24" t="str">
        <f>IF(X$3="Not used","",IFERROR(VLOOKUP($A102,'Circumstance 19'!$B$6:$AB$15,27,FALSE),IFERROR(VLOOKUP($A102,'Circumstance 19'!$B$18:$AB$28,27,FALSE),TableBPA2[[#This Row],[Base Payment After Circumstance 18]])))</f>
        <v/>
      </c>
      <c r="Y102" s="24" t="str">
        <f>IF(Y$3="Not used","",IFERROR(VLOOKUP($A102,'Circumstance 20'!$B$6:$AB$15,27,FALSE),IFERROR(VLOOKUP($A102,'Circumstance 20'!$B$18:$AB$28,27,FALSE),TableBPA2[[#This Row],[Base Payment After Circumstance 19]])))</f>
        <v/>
      </c>
    </row>
    <row r="103" spans="1:25" x14ac:dyDescent="0.25">
      <c r="A103" s="11" t="str">
        <f>IF('LEA Information'!A112="","",'LEA Information'!A112)</f>
        <v/>
      </c>
      <c r="B103" s="11" t="str">
        <f>IF('LEA Information'!B112="","",'LEA Information'!B112)</f>
        <v/>
      </c>
      <c r="C103" s="68" t="str">
        <f>IF('LEA Information'!C112="","",'LEA Information'!C112)</f>
        <v/>
      </c>
      <c r="D103" s="8" t="str">
        <f>IF('LEA Information'!D112="","",'LEA Information'!D112)</f>
        <v/>
      </c>
      <c r="E103" s="32" t="str">
        <f t="shared" si="1"/>
        <v/>
      </c>
      <c r="F103" s="3" t="str">
        <f>IF(F$3="Not used","",IFERROR(VLOOKUP($A103,'Circumstance 1'!$B$6:$AB$15,27,FALSE),IFERROR(VLOOKUP(A103,'Circumstance 1'!$B$18:$AB$28,27,FALSE),TableBPA2[[#This Row],[Starting Base Payment]])))</f>
        <v/>
      </c>
      <c r="G103" s="3" t="str">
        <f>IF(G$3="Not used","",IFERROR(VLOOKUP($A103,'Circumstance 2'!$B$6:$AB$15,27,FALSE),IFERROR(VLOOKUP($A103,'Circumstance 2'!$B$18:$AB$28,27,FALSE),TableBPA2[[#This Row],[Base Payment After Circumstance 1]])))</f>
        <v/>
      </c>
      <c r="H103" s="3" t="str">
        <f>IF(H$3="Not used","",IFERROR(VLOOKUP($A103,'Circumstance 3'!$B$6:$AB$15,27,FALSE),IFERROR(VLOOKUP($A103,'Circumstance 3'!$B$18:$AB$28,27,FALSE),TableBPA2[[#This Row],[Base Payment After Circumstance 2]])))</f>
        <v/>
      </c>
      <c r="I103" s="3" t="str">
        <f>IF(I$3="Not used","",IFERROR(VLOOKUP($A103,'Circumstance 4'!$B$6:$AB$15,27,FALSE),IFERROR(VLOOKUP($A103,'Circumstance 4'!$B$18:$AB$28,27,FALSE),TableBPA2[[#This Row],[Base Payment After Circumstance 3]])))</f>
        <v/>
      </c>
      <c r="J103" s="3" t="str">
        <f>IF(J$3="Not used","",IFERROR(VLOOKUP($A103,'Circumstance 5'!$B$6:$AB$15,27,FALSE),IFERROR(VLOOKUP($A103,'Circumstance 5'!$B$18:$AB$28,27,FALSE),TableBPA2[[#This Row],[Base Payment After Circumstance 4]])))</f>
        <v/>
      </c>
      <c r="K103" s="3" t="str">
        <f>IF(K$3="Not used","",IFERROR(VLOOKUP($A103,'Circumstance 6'!$B$6:$AB$15,27,FALSE),IFERROR(VLOOKUP($A103,'Circumstance 6'!$B$18:$AB$28,27,FALSE),TableBPA2[[#This Row],[Base Payment After Circumstance 5]])))</f>
        <v/>
      </c>
      <c r="L103" s="3" t="str">
        <f>IF(L$3="Not used","",IFERROR(VLOOKUP($A103,'Circumstance 7'!$B$6:$AB$15,27,FALSE),IFERROR(VLOOKUP($A103,'Circumstance 7'!$B$18:$AB$28,27,FALSE),TableBPA2[[#This Row],[Base Payment After Circumstance 6]])))</f>
        <v/>
      </c>
      <c r="M103" s="3" t="str">
        <f>IF(M$3="Not used","",IFERROR(VLOOKUP($A103,'Circumstance 8'!$B$6:$AB$15,27,FALSE),IFERROR(VLOOKUP($A103,'Circumstance 8'!$B$18:$AB$28,27,FALSE),TableBPA2[[#This Row],[Base Payment After Circumstance 7]])))</f>
        <v/>
      </c>
      <c r="N103" s="3" t="str">
        <f>IF(N$3="Not used","",IFERROR(VLOOKUP($A103,'Circumstance 9'!$B$6:$AB$15,27,FALSE),IFERROR(VLOOKUP($A103,'Circumstance 9'!$B$18:$AB$28,27,FALSE),TableBPA2[[#This Row],[Base Payment After Circumstance 8]])))</f>
        <v/>
      </c>
      <c r="O103" s="3" t="str">
        <f>IF(O$3="Not used","",IFERROR(VLOOKUP($A103,'Circumstance 10'!$B$6:$AB$15,27,FALSE),IFERROR(VLOOKUP($A103,'Circumstance 10'!$B$18:$AB$28,27,FALSE),TableBPA2[[#This Row],[Base Payment After Circumstance 9]])))</f>
        <v/>
      </c>
      <c r="P103" s="24" t="str">
        <f>IF(P$3="Not used","",IFERROR(VLOOKUP($A103,'Circumstance 11'!$B$6:$AB$15,27,FALSE),IFERROR(VLOOKUP($A103,'Circumstance 11'!$B$18:$AB$28,27,FALSE),TableBPA2[[#This Row],[Base Payment After Circumstance 10]])))</f>
        <v/>
      </c>
      <c r="Q103" s="24" t="str">
        <f>IF(Q$3="Not used","",IFERROR(VLOOKUP($A103,'Circumstance 12'!$B$6:$AB$15,27,FALSE),IFERROR(VLOOKUP($A103,'Circumstance 12'!$B$18:$AB$28,27,FALSE),TableBPA2[[#This Row],[Base Payment After Circumstance 11]])))</f>
        <v/>
      </c>
      <c r="R103" s="24" t="str">
        <f>IF(R$3="Not used","",IFERROR(VLOOKUP($A103,'Circumstance 13'!$B$6:$AB$15,27,FALSE),IFERROR(VLOOKUP($A103,'Circumstance 13'!$B$18:$AB$28,27,FALSE),TableBPA2[[#This Row],[Base Payment After Circumstance 12]])))</f>
        <v/>
      </c>
      <c r="S103" s="24" t="str">
        <f>IF(S$3="Not used","",IFERROR(VLOOKUP($A103,'Circumstance 14'!$B$6:$AB$15,27,FALSE),IFERROR(VLOOKUP($A103,'Circumstance 14'!$B$18:$AB$28,27,FALSE),TableBPA2[[#This Row],[Base Payment After Circumstance 13]])))</f>
        <v/>
      </c>
      <c r="T103" s="24" t="str">
        <f>IF(T$3="Not used","",IFERROR(VLOOKUP($A103,'Circumstance 15'!$B$6:$AB$15,27,FALSE),IFERROR(VLOOKUP($A103,'Circumstance 15'!$B$18:$AB$28,27,FALSE),TableBPA2[[#This Row],[Base Payment After Circumstance 14]])))</f>
        <v/>
      </c>
      <c r="U103" s="24" t="str">
        <f>IF(U$3="Not used","",IFERROR(VLOOKUP($A103,'Circumstance 16'!$B$6:$AB$15,27,FALSE),IFERROR(VLOOKUP($A103,'Circumstance 16'!$B$18:$AB$28,27,FALSE),TableBPA2[[#This Row],[Base Payment After Circumstance 15]])))</f>
        <v/>
      </c>
      <c r="V103" s="24" t="str">
        <f>IF(V$3="Not used","",IFERROR(VLOOKUP($A103,'Circumstance 17'!$B$6:$AB$15,27,FALSE),IFERROR(VLOOKUP($A103,'Circumstance 17'!$B$18:$AB$28,27,FALSE),TableBPA2[[#This Row],[Base Payment After Circumstance 16]])))</f>
        <v/>
      </c>
      <c r="W103" s="24" t="str">
        <f>IF(W$3="Not used","",IFERROR(VLOOKUP($A103,'Circumstance 18'!$B$6:$AB$15,27,FALSE),IFERROR(VLOOKUP($A103,'Circumstance 18'!$B$18:$AB$28,27,FALSE),TableBPA2[[#This Row],[Base Payment After Circumstance 17]])))</f>
        <v/>
      </c>
      <c r="X103" s="24" t="str">
        <f>IF(X$3="Not used","",IFERROR(VLOOKUP($A103,'Circumstance 19'!$B$6:$AB$15,27,FALSE),IFERROR(VLOOKUP($A103,'Circumstance 19'!$B$18:$AB$28,27,FALSE),TableBPA2[[#This Row],[Base Payment After Circumstance 18]])))</f>
        <v/>
      </c>
      <c r="Y103" s="24" t="str">
        <f>IF(Y$3="Not used","",IFERROR(VLOOKUP($A103,'Circumstance 20'!$B$6:$AB$15,27,FALSE),IFERROR(VLOOKUP($A103,'Circumstance 20'!$B$18:$AB$28,27,FALSE),TableBPA2[[#This Row],[Base Payment After Circumstance 19]])))</f>
        <v/>
      </c>
    </row>
    <row r="104" spans="1:25" x14ac:dyDescent="0.25">
      <c r="A104" s="11" t="str">
        <f>IF('LEA Information'!A113="","",'LEA Information'!A113)</f>
        <v/>
      </c>
      <c r="B104" s="11" t="str">
        <f>IF('LEA Information'!B113="","",'LEA Information'!B113)</f>
        <v/>
      </c>
      <c r="C104" s="68" t="str">
        <f>IF('LEA Information'!C113="","",'LEA Information'!C113)</f>
        <v/>
      </c>
      <c r="D104" s="8" t="str">
        <f>IF('LEA Information'!D113="","",'LEA Information'!D113)</f>
        <v/>
      </c>
      <c r="E104" s="32" t="str">
        <f t="shared" si="1"/>
        <v/>
      </c>
      <c r="F104" s="3" t="str">
        <f>IF(F$3="Not used","",IFERROR(VLOOKUP($A104,'Circumstance 1'!$B$6:$AB$15,27,FALSE),IFERROR(VLOOKUP(A104,'Circumstance 1'!$B$18:$AB$28,27,FALSE),TableBPA2[[#This Row],[Starting Base Payment]])))</f>
        <v/>
      </c>
      <c r="G104" s="3" t="str">
        <f>IF(G$3="Not used","",IFERROR(VLOOKUP($A104,'Circumstance 2'!$B$6:$AB$15,27,FALSE),IFERROR(VLOOKUP($A104,'Circumstance 2'!$B$18:$AB$28,27,FALSE),TableBPA2[[#This Row],[Base Payment After Circumstance 1]])))</f>
        <v/>
      </c>
      <c r="H104" s="3" t="str">
        <f>IF(H$3="Not used","",IFERROR(VLOOKUP($A104,'Circumstance 3'!$B$6:$AB$15,27,FALSE),IFERROR(VLOOKUP($A104,'Circumstance 3'!$B$18:$AB$28,27,FALSE),TableBPA2[[#This Row],[Base Payment After Circumstance 2]])))</f>
        <v/>
      </c>
      <c r="I104" s="3" t="str">
        <f>IF(I$3="Not used","",IFERROR(VLOOKUP($A104,'Circumstance 4'!$B$6:$AB$15,27,FALSE),IFERROR(VLOOKUP($A104,'Circumstance 4'!$B$18:$AB$28,27,FALSE),TableBPA2[[#This Row],[Base Payment After Circumstance 3]])))</f>
        <v/>
      </c>
      <c r="J104" s="3" t="str">
        <f>IF(J$3="Not used","",IFERROR(VLOOKUP($A104,'Circumstance 5'!$B$6:$AB$15,27,FALSE),IFERROR(VLOOKUP($A104,'Circumstance 5'!$B$18:$AB$28,27,FALSE),TableBPA2[[#This Row],[Base Payment After Circumstance 4]])))</f>
        <v/>
      </c>
      <c r="K104" s="3" t="str">
        <f>IF(K$3="Not used","",IFERROR(VLOOKUP($A104,'Circumstance 6'!$B$6:$AB$15,27,FALSE),IFERROR(VLOOKUP($A104,'Circumstance 6'!$B$18:$AB$28,27,FALSE),TableBPA2[[#This Row],[Base Payment After Circumstance 5]])))</f>
        <v/>
      </c>
      <c r="L104" s="3" t="str">
        <f>IF(L$3="Not used","",IFERROR(VLOOKUP($A104,'Circumstance 7'!$B$6:$AB$15,27,FALSE),IFERROR(VLOOKUP($A104,'Circumstance 7'!$B$18:$AB$28,27,FALSE),TableBPA2[[#This Row],[Base Payment After Circumstance 6]])))</f>
        <v/>
      </c>
      <c r="M104" s="3" t="str">
        <f>IF(M$3="Not used","",IFERROR(VLOOKUP($A104,'Circumstance 8'!$B$6:$AB$15,27,FALSE),IFERROR(VLOOKUP($A104,'Circumstance 8'!$B$18:$AB$28,27,FALSE),TableBPA2[[#This Row],[Base Payment After Circumstance 7]])))</f>
        <v/>
      </c>
      <c r="N104" s="3" t="str">
        <f>IF(N$3="Not used","",IFERROR(VLOOKUP($A104,'Circumstance 9'!$B$6:$AB$15,27,FALSE),IFERROR(VLOOKUP($A104,'Circumstance 9'!$B$18:$AB$28,27,FALSE),TableBPA2[[#This Row],[Base Payment After Circumstance 8]])))</f>
        <v/>
      </c>
      <c r="O104" s="3" t="str">
        <f>IF(O$3="Not used","",IFERROR(VLOOKUP($A104,'Circumstance 10'!$B$6:$AB$15,27,FALSE),IFERROR(VLOOKUP($A104,'Circumstance 10'!$B$18:$AB$28,27,FALSE),TableBPA2[[#This Row],[Base Payment After Circumstance 9]])))</f>
        <v/>
      </c>
      <c r="P104" s="24" t="str">
        <f>IF(P$3="Not used","",IFERROR(VLOOKUP($A104,'Circumstance 11'!$B$6:$AB$15,27,FALSE),IFERROR(VLOOKUP($A104,'Circumstance 11'!$B$18:$AB$28,27,FALSE),TableBPA2[[#This Row],[Base Payment After Circumstance 10]])))</f>
        <v/>
      </c>
      <c r="Q104" s="24" t="str">
        <f>IF(Q$3="Not used","",IFERROR(VLOOKUP($A104,'Circumstance 12'!$B$6:$AB$15,27,FALSE),IFERROR(VLOOKUP($A104,'Circumstance 12'!$B$18:$AB$28,27,FALSE),TableBPA2[[#This Row],[Base Payment After Circumstance 11]])))</f>
        <v/>
      </c>
      <c r="R104" s="24" t="str">
        <f>IF(R$3="Not used","",IFERROR(VLOOKUP($A104,'Circumstance 13'!$B$6:$AB$15,27,FALSE),IFERROR(VLOOKUP($A104,'Circumstance 13'!$B$18:$AB$28,27,FALSE),TableBPA2[[#This Row],[Base Payment After Circumstance 12]])))</f>
        <v/>
      </c>
      <c r="S104" s="24" t="str">
        <f>IF(S$3="Not used","",IFERROR(VLOOKUP($A104,'Circumstance 14'!$B$6:$AB$15,27,FALSE),IFERROR(VLOOKUP($A104,'Circumstance 14'!$B$18:$AB$28,27,FALSE),TableBPA2[[#This Row],[Base Payment After Circumstance 13]])))</f>
        <v/>
      </c>
      <c r="T104" s="24" t="str">
        <f>IF(T$3="Not used","",IFERROR(VLOOKUP($A104,'Circumstance 15'!$B$6:$AB$15,27,FALSE),IFERROR(VLOOKUP($A104,'Circumstance 15'!$B$18:$AB$28,27,FALSE),TableBPA2[[#This Row],[Base Payment After Circumstance 14]])))</f>
        <v/>
      </c>
      <c r="U104" s="24" t="str">
        <f>IF(U$3="Not used","",IFERROR(VLOOKUP($A104,'Circumstance 16'!$B$6:$AB$15,27,FALSE),IFERROR(VLOOKUP($A104,'Circumstance 16'!$B$18:$AB$28,27,FALSE),TableBPA2[[#This Row],[Base Payment After Circumstance 15]])))</f>
        <v/>
      </c>
      <c r="V104" s="24" t="str">
        <f>IF(V$3="Not used","",IFERROR(VLOOKUP($A104,'Circumstance 17'!$B$6:$AB$15,27,FALSE),IFERROR(VLOOKUP($A104,'Circumstance 17'!$B$18:$AB$28,27,FALSE),TableBPA2[[#This Row],[Base Payment After Circumstance 16]])))</f>
        <v/>
      </c>
      <c r="W104" s="24" t="str">
        <f>IF(W$3="Not used","",IFERROR(VLOOKUP($A104,'Circumstance 18'!$B$6:$AB$15,27,FALSE),IFERROR(VLOOKUP($A104,'Circumstance 18'!$B$18:$AB$28,27,FALSE),TableBPA2[[#This Row],[Base Payment After Circumstance 17]])))</f>
        <v/>
      </c>
      <c r="X104" s="24" t="str">
        <f>IF(X$3="Not used","",IFERROR(VLOOKUP($A104,'Circumstance 19'!$B$6:$AB$15,27,FALSE),IFERROR(VLOOKUP($A104,'Circumstance 19'!$B$18:$AB$28,27,FALSE),TableBPA2[[#This Row],[Base Payment After Circumstance 18]])))</f>
        <v/>
      </c>
      <c r="Y104" s="24" t="str">
        <f>IF(Y$3="Not used","",IFERROR(VLOOKUP($A104,'Circumstance 20'!$B$6:$AB$15,27,FALSE),IFERROR(VLOOKUP($A104,'Circumstance 20'!$B$18:$AB$28,27,FALSE),TableBPA2[[#This Row],[Base Payment After Circumstance 19]])))</f>
        <v/>
      </c>
    </row>
    <row r="105" spans="1:25" x14ac:dyDescent="0.25">
      <c r="A105" s="11" t="str">
        <f>IF('LEA Information'!A114="","",'LEA Information'!A114)</f>
        <v/>
      </c>
      <c r="B105" s="11" t="str">
        <f>IF('LEA Information'!B114="","",'LEA Information'!B114)</f>
        <v/>
      </c>
      <c r="C105" s="68" t="str">
        <f>IF('LEA Information'!C114="","",'LEA Information'!C114)</f>
        <v/>
      </c>
      <c r="D105" s="8" t="str">
        <f>IF('LEA Information'!D114="","",'LEA Information'!D114)</f>
        <v/>
      </c>
      <c r="E105" s="32" t="str">
        <f t="shared" si="1"/>
        <v/>
      </c>
      <c r="F105" s="3" t="str">
        <f>IF(F$3="Not used","",IFERROR(VLOOKUP($A105,'Circumstance 1'!$B$6:$AB$15,27,FALSE),IFERROR(VLOOKUP(A105,'Circumstance 1'!$B$18:$AB$28,27,FALSE),TableBPA2[[#This Row],[Starting Base Payment]])))</f>
        <v/>
      </c>
      <c r="G105" s="3" t="str">
        <f>IF(G$3="Not used","",IFERROR(VLOOKUP($A105,'Circumstance 2'!$B$6:$AB$15,27,FALSE),IFERROR(VLOOKUP($A105,'Circumstance 2'!$B$18:$AB$28,27,FALSE),TableBPA2[[#This Row],[Base Payment After Circumstance 1]])))</f>
        <v/>
      </c>
      <c r="H105" s="3" t="str">
        <f>IF(H$3="Not used","",IFERROR(VLOOKUP($A105,'Circumstance 3'!$B$6:$AB$15,27,FALSE),IFERROR(VLOOKUP($A105,'Circumstance 3'!$B$18:$AB$28,27,FALSE),TableBPA2[[#This Row],[Base Payment After Circumstance 2]])))</f>
        <v/>
      </c>
      <c r="I105" s="3" t="str">
        <f>IF(I$3="Not used","",IFERROR(VLOOKUP($A105,'Circumstance 4'!$B$6:$AB$15,27,FALSE),IFERROR(VLOOKUP($A105,'Circumstance 4'!$B$18:$AB$28,27,FALSE),TableBPA2[[#This Row],[Base Payment After Circumstance 3]])))</f>
        <v/>
      </c>
      <c r="J105" s="3" t="str">
        <f>IF(J$3="Not used","",IFERROR(VLOOKUP($A105,'Circumstance 5'!$B$6:$AB$15,27,FALSE),IFERROR(VLOOKUP($A105,'Circumstance 5'!$B$18:$AB$28,27,FALSE),TableBPA2[[#This Row],[Base Payment After Circumstance 4]])))</f>
        <v/>
      </c>
      <c r="K105" s="3" t="str">
        <f>IF(K$3="Not used","",IFERROR(VLOOKUP($A105,'Circumstance 6'!$B$6:$AB$15,27,FALSE),IFERROR(VLOOKUP($A105,'Circumstance 6'!$B$18:$AB$28,27,FALSE),TableBPA2[[#This Row],[Base Payment After Circumstance 5]])))</f>
        <v/>
      </c>
      <c r="L105" s="3" t="str">
        <f>IF(L$3="Not used","",IFERROR(VLOOKUP($A105,'Circumstance 7'!$B$6:$AB$15,27,FALSE),IFERROR(VLOOKUP($A105,'Circumstance 7'!$B$18:$AB$28,27,FALSE),TableBPA2[[#This Row],[Base Payment After Circumstance 6]])))</f>
        <v/>
      </c>
      <c r="M105" s="3" t="str">
        <f>IF(M$3="Not used","",IFERROR(VLOOKUP($A105,'Circumstance 8'!$B$6:$AB$15,27,FALSE),IFERROR(VLOOKUP($A105,'Circumstance 8'!$B$18:$AB$28,27,FALSE),TableBPA2[[#This Row],[Base Payment After Circumstance 7]])))</f>
        <v/>
      </c>
      <c r="N105" s="3" t="str">
        <f>IF(N$3="Not used","",IFERROR(VLOOKUP($A105,'Circumstance 9'!$B$6:$AB$15,27,FALSE),IFERROR(VLOOKUP($A105,'Circumstance 9'!$B$18:$AB$28,27,FALSE),TableBPA2[[#This Row],[Base Payment After Circumstance 8]])))</f>
        <v/>
      </c>
      <c r="O105" s="3" t="str">
        <f>IF(O$3="Not used","",IFERROR(VLOOKUP($A105,'Circumstance 10'!$B$6:$AB$15,27,FALSE),IFERROR(VLOOKUP($A105,'Circumstance 10'!$B$18:$AB$28,27,FALSE),TableBPA2[[#This Row],[Base Payment After Circumstance 9]])))</f>
        <v/>
      </c>
      <c r="P105" s="24" t="str">
        <f>IF(P$3="Not used","",IFERROR(VLOOKUP($A105,'Circumstance 11'!$B$6:$AB$15,27,FALSE),IFERROR(VLOOKUP($A105,'Circumstance 11'!$B$18:$AB$28,27,FALSE),TableBPA2[[#This Row],[Base Payment After Circumstance 10]])))</f>
        <v/>
      </c>
      <c r="Q105" s="24" t="str">
        <f>IF(Q$3="Not used","",IFERROR(VLOOKUP($A105,'Circumstance 12'!$B$6:$AB$15,27,FALSE),IFERROR(VLOOKUP($A105,'Circumstance 12'!$B$18:$AB$28,27,FALSE),TableBPA2[[#This Row],[Base Payment After Circumstance 11]])))</f>
        <v/>
      </c>
      <c r="R105" s="24" t="str">
        <f>IF(R$3="Not used","",IFERROR(VLOOKUP($A105,'Circumstance 13'!$B$6:$AB$15,27,FALSE),IFERROR(VLOOKUP($A105,'Circumstance 13'!$B$18:$AB$28,27,FALSE),TableBPA2[[#This Row],[Base Payment After Circumstance 12]])))</f>
        <v/>
      </c>
      <c r="S105" s="24" t="str">
        <f>IF(S$3="Not used","",IFERROR(VLOOKUP($A105,'Circumstance 14'!$B$6:$AB$15,27,FALSE),IFERROR(VLOOKUP($A105,'Circumstance 14'!$B$18:$AB$28,27,FALSE),TableBPA2[[#This Row],[Base Payment After Circumstance 13]])))</f>
        <v/>
      </c>
      <c r="T105" s="24" t="str">
        <f>IF(T$3="Not used","",IFERROR(VLOOKUP($A105,'Circumstance 15'!$B$6:$AB$15,27,FALSE),IFERROR(VLOOKUP($A105,'Circumstance 15'!$B$18:$AB$28,27,FALSE),TableBPA2[[#This Row],[Base Payment After Circumstance 14]])))</f>
        <v/>
      </c>
      <c r="U105" s="24" t="str">
        <f>IF(U$3="Not used","",IFERROR(VLOOKUP($A105,'Circumstance 16'!$B$6:$AB$15,27,FALSE),IFERROR(VLOOKUP($A105,'Circumstance 16'!$B$18:$AB$28,27,FALSE),TableBPA2[[#This Row],[Base Payment After Circumstance 15]])))</f>
        <v/>
      </c>
      <c r="V105" s="24" t="str">
        <f>IF(V$3="Not used","",IFERROR(VLOOKUP($A105,'Circumstance 17'!$B$6:$AB$15,27,FALSE),IFERROR(VLOOKUP($A105,'Circumstance 17'!$B$18:$AB$28,27,FALSE),TableBPA2[[#This Row],[Base Payment After Circumstance 16]])))</f>
        <v/>
      </c>
      <c r="W105" s="24" t="str">
        <f>IF(W$3="Not used","",IFERROR(VLOOKUP($A105,'Circumstance 18'!$B$6:$AB$15,27,FALSE),IFERROR(VLOOKUP($A105,'Circumstance 18'!$B$18:$AB$28,27,FALSE),TableBPA2[[#This Row],[Base Payment After Circumstance 17]])))</f>
        <v/>
      </c>
      <c r="X105" s="24" t="str">
        <f>IF(X$3="Not used","",IFERROR(VLOOKUP($A105,'Circumstance 19'!$B$6:$AB$15,27,FALSE),IFERROR(VLOOKUP($A105,'Circumstance 19'!$B$18:$AB$28,27,FALSE),TableBPA2[[#This Row],[Base Payment After Circumstance 18]])))</f>
        <v/>
      </c>
      <c r="Y105" s="24" t="str">
        <f>IF(Y$3="Not used","",IFERROR(VLOOKUP($A105,'Circumstance 20'!$B$6:$AB$15,27,FALSE),IFERROR(VLOOKUP($A105,'Circumstance 20'!$B$18:$AB$28,27,FALSE),TableBPA2[[#This Row],[Base Payment After Circumstance 19]])))</f>
        <v/>
      </c>
    </row>
    <row r="106" spans="1:25" x14ac:dyDescent="0.25">
      <c r="A106" s="11" t="str">
        <f>IF('LEA Information'!A115="","",'LEA Information'!A115)</f>
        <v/>
      </c>
      <c r="B106" s="11" t="str">
        <f>IF('LEA Information'!B115="","",'LEA Information'!B115)</f>
        <v/>
      </c>
      <c r="C106" s="68" t="str">
        <f>IF('LEA Information'!C115="","",'LEA Information'!C115)</f>
        <v/>
      </c>
      <c r="D106" s="8" t="str">
        <f>IF('LEA Information'!D115="","",'LEA Information'!D115)</f>
        <v/>
      </c>
      <c r="E106" s="32" t="str">
        <f t="shared" si="1"/>
        <v/>
      </c>
      <c r="F106" s="3" t="str">
        <f>IF(F$3="Not used","",IFERROR(VLOOKUP($A106,'Circumstance 1'!$B$6:$AB$15,27,FALSE),IFERROR(VLOOKUP(A106,'Circumstance 1'!$B$18:$AB$28,27,FALSE),TableBPA2[[#This Row],[Starting Base Payment]])))</f>
        <v/>
      </c>
      <c r="G106" s="3" t="str">
        <f>IF(G$3="Not used","",IFERROR(VLOOKUP($A106,'Circumstance 2'!$B$6:$AB$15,27,FALSE),IFERROR(VLOOKUP($A106,'Circumstance 2'!$B$18:$AB$28,27,FALSE),TableBPA2[[#This Row],[Base Payment After Circumstance 1]])))</f>
        <v/>
      </c>
      <c r="H106" s="3" t="str">
        <f>IF(H$3="Not used","",IFERROR(VLOOKUP($A106,'Circumstance 3'!$B$6:$AB$15,27,FALSE),IFERROR(VLOOKUP($A106,'Circumstance 3'!$B$18:$AB$28,27,FALSE),TableBPA2[[#This Row],[Base Payment After Circumstance 2]])))</f>
        <v/>
      </c>
      <c r="I106" s="3" t="str">
        <f>IF(I$3="Not used","",IFERROR(VLOOKUP($A106,'Circumstance 4'!$B$6:$AB$15,27,FALSE),IFERROR(VLOOKUP($A106,'Circumstance 4'!$B$18:$AB$28,27,FALSE),TableBPA2[[#This Row],[Base Payment After Circumstance 3]])))</f>
        <v/>
      </c>
      <c r="J106" s="3" t="str">
        <f>IF(J$3="Not used","",IFERROR(VLOOKUP($A106,'Circumstance 5'!$B$6:$AB$15,27,FALSE),IFERROR(VLOOKUP($A106,'Circumstance 5'!$B$18:$AB$28,27,FALSE),TableBPA2[[#This Row],[Base Payment After Circumstance 4]])))</f>
        <v/>
      </c>
      <c r="K106" s="3" t="str">
        <f>IF(K$3="Not used","",IFERROR(VLOOKUP($A106,'Circumstance 6'!$B$6:$AB$15,27,FALSE),IFERROR(VLOOKUP($A106,'Circumstance 6'!$B$18:$AB$28,27,FALSE),TableBPA2[[#This Row],[Base Payment After Circumstance 5]])))</f>
        <v/>
      </c>
      <c r="L106" s="3" t="str">
        <f>IF(L$3="Not used","",IFERROR(VLOOKUP($A106,'Circumstance 7'!$B$6:$AB$15,27,FALSE),IFERROR(VLOOKUP($A106,'Circumstance 7'!$B$18:$AB$28,27,FALSE),TableBPA2[[#This Row],[Base Payment After Circumstance 6]])))</f>
        <v/>
      </c>
      <c r="M106" s="3" t="str">
        <f>IF(M$3="Not used","",IFERROR(VLOOKUP($A106,'Circumstance 8'!$B$6:$AB$15,27,FALSE),IFERROR(VLOOKUP($A106,'Circumstance 8'!$B$18:$AB$28,27,FALSE),TableBPA2[[#This Row],[Base Payment After Circumstance 7]])))</f>
        <v/>
      </c>
      <c r="N106" s="3" t="str">
        <f>IF(N$3="Not used","",IFERROR(VLOOKUP($A106,'Circumstance 9'!$B$6:$AB$15,27,FALSE),IFERROR(VLOOKUP($A106,'Circumstance 9'!$B$18:$AB$28,27,FALSE),TableBPA2[[#This Row],[Base Payment After Circumstance 8]])))</f>
        <v/>
      </c>
      <c r="O106" s="3" t="str">
        <f>IF(O$3="Not used","",IFERROR(VLOOKUP($A106,'Circumstance 10'!$B$6:$AB$15,27,FALSE),IFERROR(VLOOKUP($A106,'Circumstance 10'!$B$18:$AB$28,27,FALSE),TableBPA2[[#This Row],[Base Payment After Circumstance 9]])))</f>
        <v/>
      </c>
      <c r="P106" s="24" t="str">
        <f>IF(P$3="Not used","",IFERROR(VLOOKUP($A106,'Circumstance 11'!$B$6:$AB$15,27,FALSE),IFERROR(VLOOKUP($A106,'Circumstance 11'!$B$18:$AB$28,27,FALSE),TableBPA2[[#This Row],[Base Payment After Circumstance 10]])))</f>
        <v/>
      </c>
      <c r="Q106" s="24" t="str">
        <f>IF(Q$3="Not used","",IFERROR(VLOOKUP($A106,'Circumstance 12'!$B$6:$AB$15,27,FALSE),IFERROR(VLOOKUP($A106,'Circumstance 12'!$B$18:$AB$28,27,FALSE),TableBPA2[[#This Row],[Base Payment After Circumstance 11]])))</f>
        <v/>
      </c>
      <c r="R106" s="24" t="str">
        <f>IF(R$3="Not used","",IFERROR(VLOOKUP($A106,'Circumstance 13'!$B$6:$AB$15,27,FALSE),IFERROR(VLOOKUP($A106,'Circumstance 13'!$B$18:$AB$28,27,FALSE),TableBPA2[[#This Row],[Base Payment After Circumstance 12]])))</f>
        <v/>
      </c>
      <c r="S106" s="24" t="str">
        <f>IF(S$3="Not used","",IFERROR(VLOOKUP($A106,'Circumstance 14'!$B$6:$AB$15,27,FALSE),IFERROR(VLOOKUP($A106,'Circumstance 14'!$B$18:$AB$28,27,FALSE),TableBPA2[[#This Row],[Base Payment After Circumstance 13]])))</f>
        <v/>
      </c>
      <c r="T106" s="24" t="str">
        <f>IF(T$3="Not used","",IFERROR(VLOOKUP($A106,'Circumstance 15'!$B$6:$AB$15,27,FALSE),IFERROR(VLOOKUP($A106,'Circumstance 15'!$B$18:$AB$28,27,FALSE),TableBPA2[[#This Row],[Base Payment After Circumstance 14]])))</f>
        <v/>
      </c>
      <c r="U106" s="24" t="str">
        <f>IF(U$3="Not used","",IFERROR(VLOOKUP($A106,'Circumstance 16'!$B$6:$AB$15,27,FALSE),IFERROR(VLOOKUP($A106,'Circumstance 16'!$B$18:$AB$28,27,FALSE),TableBPA2[[#This Row],[Base Payment After Circumstance 15]])))</f>
        <v/>
      </c>
      <c r="V106" s="24" t="str">
        <f>IF(V$3="Not used","",IFERROR(VLOOKUP($A106,'Circumstance 17'!$B$6:$AB$15,27,FALSE),IFERROR(VLOOKUP($A106,'Circumstance 17'!$B$18:$AB$28,27,FALSE),TableBPA2[[#This Row],[Base Payment After Circumstance 16]])))</f>
        <v/>
      </c>
      <c r="W106" s="24" t="str">
        <f>IF(W$3="Not used","",IFERROR(VLOOKUP($A106,'Circumstance 18'!$B$6:$AB$15,27,FALSE),IFERROR(VLOOKUP($A106,'Circumstance 18'!$B$18:$AB$28,27,FALSE),TableBPA2[[#This Row],[Base Payment After Circumstance 17]])))</f>
        <v/>
      </c>
      <c r="X106" s="24" t="str">
        <f>IF(X$3="Not used","",IFERROR(VLOOKUP($A106,'Circumstance 19'!$B$6:$AB$15,27,FALSE),IFERROR(VLOOKUP($A106,'Circumstance 19'!$B$18:$AB$28,27,FALSE),TableBPA2[[#This Row],[Base Payment After Circumstance 18]])))</f>
        <v/>
      </c>
      <c r="Y106" s="24" t="str">
        <f>IF(Y$3="Not used","",IFERROR(VLOOKUP($A106,'Circumstance 20'!$B$6:$AB$15,27,FALSE),IFERROR(VLOOKUP($A106,'Circumstance 20'!$B$18:$AB$28,27,FALSE),TableBPA2[[#This Row],[Base Payment After Circumstance 19]])))</f>
        <v/>
      </c>
    </row>
    <row r="107" spans="1:25" x14ac:dyDescent="0.25">
      <c r="A107" s="11" t="str">
        <f>IF('LEA Information'!A116="","",'LEA Information'!A116)</f>
        <v/>
      </c>
      <c r="B107" s="11" t="str">
        <f>IF('LEA Information'!B116="","",'LEA Information'!B116)</f>
        <v/>
      </c>
      <c r="C107" s="68" t="str">
        <f>IF('LEA Information'!C116="","",'LEA Information'!C116)</f>
        <v/>
      </c>
      <c r="D107" s="8" t="str">
        <f>IF('LEA Information'!D116="","",'LEA Information'!D116)</f>
        <v/>
      </c>
      <c r="E107" s="32" t="str">
        <f t="shared" si="1"/>
        <v/>
      </c>
      <c r="F107" s="3" t="str">
        <f>IF(F$3="Not used","",IFERROR(VLOOKUP($A107,'Circumstance 1'!$B$6:$AB$15,27,FALSE),IFERROR(VLOOKUP(A107,'Circumstance 1'!$B$18:$AB$28,27,FALSE),TableBPA2[[#This Row],[Starting Base Payment]])))</f>
        <v/>
      </c>
      <c r="G107" s="3" t="str">
        <f>IF(G$3="Not used","",IFERROR(VLOOKUP($A107,'Circumstance 2'!$B$6:$AB$15,27,FALSE),IFERROR(VLOOKUP($A107,'Circumstance 2'!$B$18:$AB$28,27,FALSE),TableBPA2[[#This Row],[Base Payment After Circumstance 1]])))</f>
        <v/>
      </c>
      <c r="H107" s="3" t="str">
        <f>IF(H$3="Not used","",IFERROR(VLOOKUP($A107,'Circumstance 3'!$B$6:$AB$15,27,FALSE),IFERROR(VLOOKUP($A107,'Circumstance 3'!$B$18:$AB$28,27,FALSE),TableBPA2[[#This Row],[Base Payment After Circumstance 2]])))</f>
        <v/>
      </c>
      <c r="I107" s="3" t="str">
        <f>IF(I$3="Not used","",IFERROR(VLOOKUP($A107,'Circumstance 4'!$B$6:$AB$15,27,FALSE),IFERROR(VLOOKUP($A107,'Circumstance 4'!$B$18:$AB$28,27,FALSE),TableBPA2[[#This Row],[Base Payment After Circumstance 3]])))</f>
        <v/>
      </c>
      <c r="J107" s="3" t="str">
        <f>IF(J$3="Not used","",IFERROR(VLOOKUP($A107,'Circumstance 5'!$B$6:$AB$15,27,FALSE),IFERROR(VLOOKUP($A107,'Circumstance 5'!$B$18:$AB$28,27,FALSE),TableBPA2[[#This Row],[Base Payment After Circumstance 4]])))</f>
        <v/>
      </c>
      <c r="K107" s="3" t="str">
        <f>IF(K$3="Not used","",IFERROR(VLOOKUP($A107,'Circumstance 6'!$B$6:$AB$15,27,FALSE),IFERROR(VLOOKUP($A107,'Circumstance 6'!$B$18:$AB$28,27,FALSE),TableBPA2[[#This Row],[Base Payment After Circumstance 5]])))</f>
        <v/>
      </c>
      <c r="L107" s="3" t="str">
        <f>IF(L$3="Not used","",IFERROR(VLOOKUP($A107,'Circumstance 7'!$B$6:$AB$15,27,FALSE),IFERROR(VLOOKUP($A107,'Circumstance 7'!$B$18:$AB$28,27,FALSE),TableBPA2[[#This Row],[Base Payment After Circumstance 6]])))</f>
        <v/>
      </c>
      <c r="M107" s="3" t="str">
        <f>IF(M$3="Not used","",IFERROR(VLOOKUP($A107,'Circumstance 8'!$B$6:$AB$15,27,FALSE),IFERROR(VLOOKUP($A107,'Circumstance 8'!$B$18:$AB$28,27,FALSE),TableBPA2[[#This Row],[Base Payment After Circumstance 7]])))</f>
        <v/>
      </c>
      <c r="N107" s="3" t="str">
        <f>IF(N$3="Not used","",IFERROR(VLOOKUP($A107,'Circumstance 9'!$B$6:$AB$15,27,FALSE),IFERROR(VLOOKUP($A107,'Circumstance 9'!$B$18:$AB$28,27,FALSE),TableBPA2[[#This Row],[Base Payment After Circumstance 8]])))</f>
        <v/>
      </c>
      <c r="O107" s="3" t="str">
        <f>IF(O$3="Not used","",IFERROR(VLOOKUP($A107,'Circumstance 10'!$B$6:$AB$15,27,FALSE),IFERROR(VLOOKUP($A107,'Circumstance 10'!$B$18:$AB$28,27,FALSE),TableBPA2[[#This Row],[Base Payment After Circumstance 9]])))</f>
        <v/>
      </c>
      <c r="P107" s="24" t="str">
        <f>IF(P$3="Not used","",IFERROR(VLOOKUP($A107,'Circumstance 11'!$B$6:$AB$15,27,FALSE),IFERROR(VLOOKUP($A107,'Circumstance 11'!$B$18:$AB$28,27,FALSE),TableBPA2[[#This Row],[Base Payment After Circumstance 10]])))</f>
        <v/>
      </c>
      <c r="Q107" s="24" t="str">
        <f>IF(Q$3="Not used","",IFERROR(VLOOKUP($A107,'Circumstance 12'!$B$6:$AB$15,27,FALSE),IFERROR(VLOOKUP($A107,'Circumstance 12'!$B$18:$AB$28,27,FALSE),TableBPA2[[#This Row],[Base Payment After Circumstance 11]])))</f>
        <v/>
      </c>
      <c r="R107" s="24" t="str">
        <f>IF(R$3="Not used","",IFERROR(VLOOKUP($A107,'Circumstance 13'!$B$6:$AB$15,27,FALSE),IFERROR(VLOOKUP($A107,'Circumstance 13'!$B$18:$AB$28,27,FALSE),TableBPA2[[#This Row],[Base Payment After Circumstance 12]])))</f>
        <v/>
      </c>
      <c r="S107" s="24" t="str">
        <f>IF(S$3="Not used","",IFERROR(VLOOKUP($A107,'Circumstance 14'!$B$6:$AB$15,27,FALSE),IFERROR(VLOOKUP($A107,'Circumstance 14'!$B$18:$AB$28,27,FALSE),TableBPA2[[#This Row],[Base Payment After Circumstance 13]])))</f>
        <v/>
      </c>
      <c r="T107" s="24" t="str">
        <f>IF(T$3="Not used","",IFERROR(VLOOKUP($A107,'Circumstance 15'!$B$6:$AB$15,27,FALSE),IFERROR(VLOOKUP($A107,'Circumstance 15'!$B$18:$AB$28,27,FALSE),TableBPA2[[#This Row],[Base Payment After Circumstance 14]])))</f>
        <v/>
      </c>
      <c r="U107" s="24" t="str">
        <f>IF(U$3="Not used","",IFERROR(VLOOKUP($A107,'Circumstance 16'!$B$6:$AB$15,27,FALSE),IFERROR(VLOOKUP($A107,'Circumstance 16'!$B$18:$AB$28,27,FALSE),TableBPA2[[#This Row],[Base Payment After Circumstance 15]])))</f>
        <v/>
      </c>
      <c r="V107" s="24" t="str">
        <f>IF(V$3="Not used","",IFERROR(VLOOKUP($A107,'Circumstance 17'!$B$6:$AB$15,27,FALSE),IFERROR(VLOOKUP($A107,'Circumstance 17'!$B$18:$AB$28,27,FALSE),TableBPA2[[#This Row],[Base Payment After Circumstance 16]])))</f>
        <v/>
      </c>
      <c r="W107" s="24" t="str">
        <f>IF(W$3="Not used","",IFERROR(VLOOKUP($A107,'Circumstance 18'!$B$6:$AB$15,27,FALSE),IFERROR(VLOOKUP($A107,'Circumstance 18'!$B$18:$AB$28,27,FALSE),TableBPA2[[#This Row],[Base Payment After Circumstance 17]])))</f>
        <v/>
      </c>
      <c r="X107" s="24" t="str">
        <f>IF(X$3="Not used","",IFERROR(VLOOKUP($A107,'Circumstance 19'!$B$6:$AB$15,27,FALSE),IFERROR(VLOOKUP($A107,'Circumstance 19'!$B$18:$AB$28,27,FALSE),TableBPA2[[#This Row],[Base Payment After Circumstance 18]])))</f>
        <v/>
      </c>
      <c r="Y107" s="24" t="str">
        <f>IF(Y$3="Not used","",IFERROR(VLOOKUP($A107,'Circumstance 20'!$B$6:$AB$15,27,FALSE),IFERROR(VLOOKUP($A107,'Circumstance 20'!$B$18:$AB$28,27,FALSE),TableBPA2[[#This Row],[Base Payment After Circumstance 19]])))</f>
        <v/>
      </c>
    </row>
    <row r="108" spans="1:25" x14ac:dyDescent="0.25">
      <c r="A108" s="11" t="str">
        <f>IF('LEA Information'!A117="","",'LEA Information'!A117)</f>
        <v/>
      </c>
      <c r="B108" s="11" t="str">
        <f>IF('LEA Information'!B117="","",'LEA Information'!B117)</f>
        <v/>
      </c>
      <c r="C108" s="68" t="str">
        <f>IF('LEA Information'!C117="","",'LEA Information'!C117)</f>
        <v/>
      </c>
      <c r="D108" s="8" t="str">
        <f>IF('LEA Information'!D117="","",'LEA Information'!D117)</f>
        <v/>
      </c>
      <c r="E108" s="32" t="str">
        <f t="shared" si="1"/>
        <v/>
      </c>
      <c r="F108" s="3" t="str">
        <f>IF(F$3="Not used","",IFERROR(VLOOKUP($A108,'Circumstance 1'!$B$6:$AB$15,27,FALSE),IFERROR(VLOOKUP(A108,'Circumstance 1'!$B$18:$AB$28,27,FALSE),TableBPA2[[#This Row],[Starting Base Payment]])))</f>
        <v/>
      </c>
      <c r="G108" s="3" t="str">
        <f>IF(G$3="Not used","",IFERROR(VLOOKUP($A108,'Circumstance 2'!$B$6:$AB$15,27,FALSE),IFERROR(VLOOKUP($A108,'Circumstance 2'!$B$18:$AB$28,27,FALSE),TableBPA2[[#This Row],[Base Payment After Circumstance 1]])))</f>
        <v/>
      </c>
      <c r="H108" s="3" t="str">
        <f>IF(H$3="Not used","",IFERROR(VLOOKUP($A108,'Circumstance 3'!$B$6:$AB$15,27,FALSE),IFERROR(VLOOKUP($A108,'Circumstance 3'!$B$18:$AB$28,27,FALSE),TableBPA2[[#This Row],[Base Payment After Circumstance 2]])))</f>
        <v/>
      </c>
      <c r="I108" s="3" t="str">
        <f>IF(I$3="Not used","",IFERROR(VLOOKUP($A108,'Circumstance 4'!$B$6:$AB$15,27,FALSE),IFERROR(VLOOKUP($A108,'Circumstance 4'!$B$18:$AB$28,27,FALSE),TableBPA2[[#This Row],[Base Payment After Circumstance 3]])))</f>
        <v/>
      </c>
      <c r="J108" s="3" t="str">
        <f>IF(J$3="Not used","",IFERROR(VLOOKUP($A108,'Circumstance 5'!$B$6:$AB$15,27,FALSE),IFERROR(VLOOKUP($A108,'Circumstance 5'!$B$18:$AB$28,27,FALSE),TableBPA2[[#This Row],[Base Payment After Circumstance 4]])))</f>
        <v/>
      </c>
      <c r="K108" s="3" t="str">
        <f>IF(K$3="Not used","",IFERROR(VLOOKUP($A108,'Circumstance 6'!$B$6:$AB$15,27,FALSE),IFERROR(VLOOKUP($A108,'Circumstance 6'!$B$18:$AB$28,27,FALSE),TableBPA2[[#This Row],[Base Payment After Circumstance 5]])))</f>
        <v/>
      </c>
      <c r="L108" s="3" t="str">
        <f>IF(L$3="Not used","",IFERROR(VLOOKUP($A108,'Circumstance 7'!$B$6:$AB$15,27,FALSE),IFERROR(VLOOKUP($A108,'Circumstance 7'!$B$18:$AB$28,27,FALSE),TableBPA2[[#This Row],[Base Payment After Circumstance 6]])))</f>
        <v/>
      </c>
      <c r="M108" s="3" t="str">
        <f>IF(M$3="Not used","",IFERROR(VLOOKUP($A108,'Circumstance 8'!$B$6:$AB$15,27,FALSE),IFERROR(VLOOKUP($A108,'Circumstance 8'!$B$18:$AB$28,27,FALSE),TableBPA2[[#This Row],[Base Payment After Circumstance 7]])))</f>
        <v/>
      </c>
      <c r="N108" s="3" t="str">
        <f>IF(N$3="Not used","",IFERROR(VLOOKUP($A108,'Circumstance 9'!$B$6:$AB$15,27,FALSE),IFERROR(VLOOKUP($A108,'Circumstance 9'!$B$18:$AB$28,27,FALSE),TableBPA2[[#This Row],[Base Payment After Circumstance 8]])))</f>
        <v/>
      </c>
      <c r="O108" s="3" t="str">
        <f>IF(O$3="Not used","",IFERROR(VLOOKUP($A108,'Circumstance 10'!$B$6:$AB$15,27,FALSE),IFERROR(VLOOKUP($A108,'Circumstance 10'!$B$18:$AB$28,27,FALSE),TableBPA2[[#This Row],[Base Payment After Circumstance 9]])))</f>
        <v/>
      </c>
      <c r="P108" s="24" t="str">
        <f>IF(P$3="Not used","",IFERROR(VLOOKUP($A108,'Circumstance 11'!$B$6:$AB$15,27,FALSE),IFERROR(VLOOKUP($A108,'Circumstance 11'!$B$18:$AB$28,27,FALSE),TableBPA2[[#This Row],[Base Payment After Circumstance 10]])))</f>
        <v/>
      </c>
      <c r="Q108" s="24" t="str">
        <f>IF(Q$3="Not used","",IFERROR(VLOOKUP($A108,'Circumstance 12'!$B$6:$AB$15,27,FALSE),IFERROR(VLOOKUP($A108,'Circumstance 12'!$B$18:$AB$28,27,FALSE),TableBPA2[[#This Row],[Base Payment After Circumstance 11]])))</f>
        <v/>
      </c>
      <c r="R108" s="24" t="str">
        <f>IF(R$3="Not used","",IFERROR(VLOOKUP($A108,'Circumstance 13'!$B$6:$AB$15,27,FALSE),IFERROR(VLOOKUP($A108,'Circumstance 13'!$B$18:$AB$28,27,FALSE),TableBPA2[[#This Row],[Base Payment After Circumstance 12]])))</f>
        <v/>
      </c>
      <c r="S108" s="24" t="str">
        <f>IF(S$3="Not used","",IFERROR(VLOOKUP($A108,'Circumstance 14'!$B$6:$AB$15,27,FALSE),IFERROR(VLOOKUP($A108,'Circumstance 14'!$B$18:$AB$28,27,FALSE),TableBPA2[[#This Row],[Base Payment After Circumstance 13]])))</f>
        <v/>
      </c>
      <c r="T108" s="24" t="str">
        <f>IF(T$3="Not used","",IFERROR(VLOOKUP($A108,'Circumstance 15'!$B$6:$AB$15,27,FALSE),IFERROR(VLOOKUP($A108,'Circumstance 15'!$B$18:$AB$28,27,FALSE),TableBPA2[[#This Row],[Base Payment After Circumstance 14]])))</f>
        <v/>
      </c>
      <c r="U108" s="24" t="str">
        <f>IF(U$3="Not used","",IFERROR(VLOOKUP($A108,'Circumstance 16'!$B$6:$AB$15,27,FALSE),IFERROR(VLOOKUP($A108,'Circumstance 16'!$B$18:$AB$28,27,FALSE),TableBPA2[[#This Row],[Base Payment After Circumstance 15]])))</f>
        <v/>
      </c>
      <c r="V108" s="24" t="str">
        <f>IF(V$3="Not used","",IFERROR(VLOOKUP($A108,'Circumstance 17'!$B$6:$AB$15,27,FALSE),IFERROR(VLOOKUP($A108,'Circumstance 17'!$B$18:$AB$28,27,FALSE),TableBPA2[[#This Row],[Base Payment After Circumstance 16]])))</f>
        <v/>
      </c>
      <c r="W108" s="24" t="str">
        <f>IF(W$3="Not used","",IFERROR(VLOOKUP($A108,'Circumstance 18'!$B$6:$AB$15,27,FALSE),IFERROR(VLOOKUP($A108,'Circumstance 18'!$B$18:$AB$28,27,FALSE),TableBPA2[[#This Row],[Base Payment After Circumstance 17]])))</f>
        <v/>
      </c>
      <c r="X108" s="24" t="str">
        <f>IF(X$3="Not used","",IFERROR(VLOOKUP($A108,'Circumstance 19'!$B$6:$AB$15,27,FALSE),IFERROR(VLOOKUP($A108,'Circumstance 19'!$B$18:$AB$28,27,FALSE),TableBPA2[[#This Row],[Base Payment After Circumstance 18]])))</f>
        <v/>
      </c>
      <c r="Y108" s="24" t="str">
        <f>IF(Y$3="Not used","",IFERROR(VLOOKUP($A108,'Circumstance 20'!$B$6:$AB$15,27,FALSE),IFERROR(VLOOKUP($A108,'Circumstance 20'!$B$18:$AB$28,27,FALSE),TableBPA2[[#This Row],[Base Payment After Circumstance 19]])))</f>
        <v/>
      </c>
    </row>
    <row r="109" spans="1:25" x14ac:dyDescent="0.25">
      <c r="A109" s="11" t="str">
        <f>IF('LEA Information'!A118="","",'LEA Information'!A118)</f>
        <v/>
      </c>
      <c r="B109" s="11" t="str">
        <f>IF('LEA Information'!B118="","",'LEA Information'!B118)</f>
        <v/>
      </c>
      <c r="C109" s="68" t="str">
        <f>IF('LEA Information'!C118="","",'LEA Information'!C118)</f>
        <v/>
      </c>
      <c r="D109" s="8" t="str">
        <f>IF('LEA Information'!D118="","",'LEA Information'!D118)</f>
        <v/>
      </c>
      <c r="E109" s="32" t="str">
        <f t="shared" si="1"/>
        <v/>
      </c>
      <c r="F109" s="3" t="str">
        <f>IF(F$3="Not used","",IFERROR(VLOOKUP($A109,'Circumstance 1'!$B$6:$AB$15,27,FALSE),IFERROR(VLOOKUP(A109,'Circumstance 1'!$B$18:$AB$28,27,FALSE),TableBPA2[[#This Row],[Starting Base Payment]])))</f>
        <v/>
      </c>
      <c r="G109" s="3" t="str">
        <f>IF(G$3="Not used","",IFERROR(VLOOKUP($A109,'Circumstance 2'!$B$6:$AB$15,27,FALSE),IFERROR(VLOOKUP($A109,'Circumstance 2'!$B$18:$AB$28,27,FALSE),TableBPA2[[#This Row],[Base Payment After Circumstance 1]])))</f>
        <v/>
      </c>
      <c r="H109" s="3" t="str">
        <f>IF(H$3="Not used","",IFERROR(VLOOKUP($A109,'Circumstance 3'!$B$6:$AB$15,27,FALSE),IFERROR(VLOOKUP($A109,'Circumstance 3'!$B$18:$AB$28,27,FALSE),TableBPA2[[#This Row],[Base Payment After Circumstance 2]])))</f>
        <v/>
      </c>
      <c r="I109" s="3" t="str">
        <f>IF(I$3="Not used","",IFERROR(VLOOKUP($A109,'Circumstance 4'!$B$6:$AB$15,27,FALSE),IFERROR(VLOOKUP($A109,'Circumstance 4'!$B$18:$AB$28,27,FALSE),TableBPA2[[#This Row],[Base Payment After Circumstance 3]])))</f>
        <v/>
      </c>
      <c r="J109" s="3" t="str">
        <f>IF(J$3="Not used","",IFERROR(VLOOKUP($A109,'Circumstance 5'!$B$6:$AB$15,27,FALSE),IFERROR(VLOOKUP($A109,'Circumstance 5'!$B$18:$AB$28,27,FALSE),TableBPA2[[#This Row],[Base Payment After Circumstance 4]])))</f>
        <v/>
      </c>
      <c r="K109" s="3" t="str">
        <f>IF(K$3="Not used","",IFERROR(VLOOKUP($A109,'Circumstance 6'!$B$6:$AB$15,27,FALSE),IFERROR(VLOOKUP($A109,'Circumstance 6'!$B$18:$AB$28,27,FALSE),TableBPA2[[#This Row],[Base Payment After Circumstance 5]])))</f>
        <v/>
      </c>
      <c r="L109" s="3" t="str">
        <f>IF(L$3="Not used","",IFERROR(VLOOKUP($A109,'Circumstance 7'!$B$6:$AB$15,27,FALSE),IFERROR(VLOOKUP($A109,'Circumstance 7'!$B$18:$AB$28,27,FALSE),TableBPA2[[#This Row],[Base Payment After Circumstance 6]])))</f>
        <v/>
      </c>
      <c r="M109" s="3" t="str">
        <f>IF(M$3="Not used","",IFERROR(VLOOKUP($A109,'Circumstance 8'!$B$6:$AB$15,27,FALSE),IFERROR(VLOOKUP($A109,'Circumstance 8'!$B$18:$AB$28,27,FALSE),TableBPA2[[#This Row],[Base Payment After Circumstance 7]])))</f>
        <v/>
      </c>
      <c r="N109" s="3" t="str">
        <f>IF(N$3="Not used","",IFERROR(VLOOKUP($A109,'Circumstance 9'!$B$6:$AB$15,27,FALSE),IFERROR(VLOOKUP($A109,'Circumstance 9'!$B$18:$AB$28,27,FALSE),TableBPA2[[#This Row],[Base Payment After Circumstance 8]])))</f>
        <v/>
      </c>
      <c r="O109" s="3" t="str">
        <f>IF(O$3="Not used","",IFERROR(VLOOKUP($A109,'Circumstance 10'!$B$6:$AB$15,27,FALSE),IFERROR(VLOOKUP($A109,'Circumstance 10'!$B$18:$AB$28,27,FALSE),TableBPA2[[#This Row],[Base Payment After Circumstance 9]])))</f>
        <v/>
      </c>
      <c r="P109" s="24" t="str">
        <f>IF(P$3="Not used","",IFERROR(VLOOKUP($A109,'Circumstance 11'!$B$6:$AB$15,27,FALSE),IFERROR(VLOOKUP($A109,'Circumstance 11'!$B$18:$AB$28,27,FALSE),TableBPA2[[#This Row],[Base Payment After Circumstance 10]])))</f>
        <v/>
      </c>
      <c r="Q109" s="24" t="str">
        <f>IF(Q$3="Not used","",IFERROR(VLOOKUP($A109,'Circumstance 12'!$B$6:$AB$15,27,FALSE),IFERROR(VLOOKUP($A109,'Circumstance 12'!$B$18:$AB$28,27,FALSE),TableBPA2[[#This Row],[Base Payment After Circumstance 11]])))</f>
        <v/>
      </c>
      <c r="R109" s="24" t="str">
        <f>IF(R$3="Not used","",IFERROR(VLOOKUP($A109,'Circumstance 13'!$B$6:$AB$15,27,FALSE),IFERROR(VLOOKUP($A109,'Circumstance 13'!$B$18:$AB$28,27,FALSE),TableBPA2[[#This Row],[Base Payment After Circumstance 12]])))</f>
        <v/>
      </c>
      <c r="S109" s="24" t="str">
        <f>IF(S$3="Not used","",IFERROR(VLOOKUP($A109,'Circumstance 14'!$B$6:$AB$15,27,FALSE),IFERROR(VLOOKUP($A109,'Circumstance 14'!$B$18:$AB$28,27,FALSE),TableBPA2[[#This Row],[Base Payment After Circumstance 13]])))</f>
        <v/>
      </c>
      <c r="T109" s="24" t="str">
        <f>IF(T$3="Not used","",IFERROR(VLOOKUP($A109,'Circumstance 15'!$B$6:$AB$15,27,FALSE),IFERROR(VLOOKUP($A109,'Circumstance 15'!$B$18:$AB$28,27,FALSE),TableBPA2[[#This Row],[Base Payment After Circumstance 14]])))</f>
        <v/>
      </c>
      <c r="U109" s="24" t="str">
        <f>IF(U$3="Not used","",IFERROR(VLOOKUP($A109,'Circumstance 16'!$B$6:$AB$15,27,FALSE),IFERROR(VLOOKUP($A109,'Circumstance 16'!$B$18:$AB$28,27,FALSE),TableBPA2[[#This Row],[Base Payment After Circumstance 15]])))</f>
        <v/>
      </c>
      <c r="V109" s="24" t="str">
        <f>IF(V$3="Not used","",IFERROR(VLOOKUP($A109,'Circumstance 17'!$B$6:$AB$15,27,FALSE),IFERROR(VLOOKUP($A109,'Circumstance 17'!$B$18:$AB$28,27,FALSE),TableBPA2[[#This Row],[Base Payment After Circumstance 16]])))</f>
        <v/>
      </c>
      <c r="W109" s="24" t="str">
        <f>IF(W$3="Not used","",IFERROR(VLOOKUP($A109,'Circumstance 18'!$B$6:$AB$15,27,FALSE),IFERROR(VLOOKUP($A109,'Circumstance 18'!$B$18:$AB$28,27,FALSE),TableBPA2[[#This Row],[Base Payment After Circumstance 17]])))</f>
        <v/>
      </c>
      <c r="X109" s="24" t="str">
        <f>IF(X$3="Not used","",IFERROR(VLOOKUP($A109,'Circumstance 19'!$B$6:$AB$15,27,FALSE),IFERROR(VLOOKUP($A109,'Circumstance 19'!$B$18:$AB$28,27,FALSE),TableBPA2[[#This Row],[Base Payment After Circumstance 18]])))</f>
        <v/>
      </c>
      <c r="Y109" s="24" t="str">
        <f>IF(Y$3="Not used","",IFERROR(VLOOKUP($A109,'Circumstance 20'!$B$6:$AB$15,27,FALSE),IFERROR(VLOOKUP($A109,'Circumstance 20'!$B$18:$AB$28,27,FALSE),TableBPA2[[#This Row],[Base Payment After Circumstance 19]])))</f>
        <v/>
      </c>
    </row>
    <row r="110" spans="1:25" x14ac:dyDescent="0.25">
      <c r="A110" s="11" t="str">
        <f>IF('LEA Information'!A119="","",'LEA Information'!A119)</f>
        <v/>
      </c>
      <c r="B110" s="11" t="str">
        <f>IF('LEA Information'!B119="","",'LEA Information'!B119)</f>
        <v/>
      </c>
      <c r="C110" s="68" t="str">
        <f>IF('LEA Information'!C119="","",'LEA Information'!C119)</f>
        <v/>
      </c>
      <c r="D110" s="8" t="str">
        <f>IF('LEA Information'!D119="","",'LEA Information'!D119)</f>
        <v/>
      </c>
      <c r="E110" s="32" t="str">
        <f t="shared" si="1"/>
        <v/>
      </c>
      <c r="F110" s="3" t="str">
        <f>IF(F$3="Not used","",IFERROR(VLOOKUP($A110,'Circumstance 1'!$B$6:$AB$15,27,FALSE),IFERROR(VLOOKUP(A110,'Circumstance 1'!$B$18:$AB$28,27,FALSE),TableBPA2[[#This Row],[Starting Base Payment]])))</f>
        <v/>
      </c>
      <c r="G110" s="3" t="str">
        <f>IF(G$3="Not used","",IFERROR(VLOOKUP($A110,'Circumstance 2'!$B$6:$AB$15,27,FALSE),IFERROR(VLOOKUP($A110,'Circumstance 2'!$B$18:$AB$28,27,FALSE),TableBPA2[[#This Row],[Base Payment After Circumstance 1]])))</f>
        <v/>
      </c>
      <c r="H110" s="3" t="str">
        <f>IF(H$3="Not used","",IFERROR(VLOOKUP($A110,'Circumstance 3'!$B$6:$AB$15,27,FALSE),IFERROR(VLOOKUP($A110,'Circumstance 3'!$B$18:$AB$28,27,FALSE),TableBPA2[[#This Row],[Base Payment After Circumstance 2]])))</f>
        <v/>
      </c>
      <c r="I110" s="3" t="str">
        <f>IF(I$3="Not used","",IFERROR(VLOOKUP($A110,'Circumstance 4'!$B$6:$AB$15,27,FALSE),IFERROR(VLOOKUP($A110,'Circumstance 4'!$B$18:$AB$28,27,FALSE),TableBPA2[[#This Row],[Base Payment After Circumstance 3]])))</f>
        <v/>
      </c>
      <c r="J110" s="3" t="str">
        <f>IF(J$3="Not used","",IFERROR(VLOOKUP($A110,'Circumstance 5'!$B$6:$AB$15,27,FALSE),IFERROR(VLOOKUP($A110,'Circumstance 5'!$B$18:$AB$28,27,FALSE),TableBPA2[[#This Row],[Base Payment After Circumstance 4]])))</f>
        <v/>
      </c>
      <c r="K110" s="3" t="str">
        <f>IF(K$3="Not used","",IFERROR(VLOOKUP($A110,'Circumstance 6'!$B$6:$AB$15,27,FALSE),IFERROR(VLOOKUP($A110,'Circumstance 6'!$B$18:$AB$28,27,FALSE),TableBPA2[[#This Row],[Base Payment After Circumstance 5]])))</f>
        <v/>
      </c>
      <c r="L110" s="3" t="str">
        <f>IF(L$3="Not used","",IFERROR(VLOOKUP($A110,'Circumstance 7'!$B$6:$AB$15,27,FALSE),IFERROR(VLOOKUP($A110,'Circumstance 7'!$B$18:$AB$28,27,FALSE),TableBPA2[[#This Row],[Base Payment After Circumstance 6]])))</f>
        <v/>
      </c>
      <c r="M110" s="3" t="str">
        <f>IF(M$3="Not used","",IFERROR(VLOOKUP($A110,'Circumstance 8'!$B$6:$AB$15,27,FALSE),IFERROR(VLOOKUP($A110,'Circumstance 8'!$B$18:$AB$28,27,FALSE),TableBPA2[[#This Row],[Base Payment After Circumstance 7]])))</f>
        <v/>
      </c>
      <c r="N110" s="3" t="str">
        <f>IF(N$3="Not used","",IFERROR(VLOOKUP($A110,'Circumstance 9'!$B$6:$AB$15,27,FALSE),IFERROR(VLOOKUP($A110,'Circumstance 9'!$B$18:$AB$28,27,FALSE),TableBPA2[[#This Row],[Base Payment After Circumstance 8]])))</f>
        <v/>
      </c>
      <c r="O110" s="3" t="str">
        <f>IF(O$3="Not used","",IFERROR(VLOOKUP($A110,'Circumstance 10'!$B$6:$AB$15,27,FALSE),IFERROR(VLOOKUP($A110,'Circumstance 10'!$B$18:$AB$28,27,FALSE),TableBPA2[[#This Row],[Base Payment After Circumstance 9]])))</f>
        <v/>
      </c>
      <c r="P110" s="24" t="str">
        <f>IF(P$3="Not used","",IFERROR(VLOOKUP($A110,'Circumstance 11'!$B$6:$AB$15,27,FALSE),IFERROR(VLOOKUP($A110,'Circumstance 11'!$B$18:$AB$28,27,FALSE),TableBPA2[[#This Row],[Base Payment After Circumstance 10]])))</f>
        <v/>
      </c>
      <c r="Q110" s="24" t="str">
        <f>IF(Q$3="Not used","",IFERROR(VLOOKUP($A110,'Circumstance 12'!$B$6:$AB$15,27,FALSE),IFERROR(VLOOKUP($A110,'Circumstance 12'!$B$18:$AB$28,27,FALSE),TableBPA2[[#This Row],[Base Payment After Circumstance 11]])))</f>
        <v/>
      </c>
      <c r="R110" s="24" t="str">
        <f>IF(R$3="Not used","",IFERROR(VLOOKUP($A110,'Circumstance 13'!$B$6:$AB$15,27,FALSE),IFERROR(VLOOKUP($A110,'Circumstance 13'!$B$18:$AB$28,27,FALSE),TableBPA2[[#This Row],[Base Payment After Circumstance 12]])))</f>
        <v/>
      </c>
      <c r="S110" s="24" t="str">
        <f>IF(S$3="Not used","",IFERROR(VLOOKUP($A110,'Circumstance 14'!$B$6:$AB$15,27,FALSE),IFERROR(VLOOKUP($A110,'Circumstance 14'!$B$18:$AB$28,27,FALSE),TableBPA2[[#This Row],[Base Payment After Circumstance 13]])))</f>
        <v/>
      </c>
      <c r="T110" s="24" t="str">
        <f>IF(T$3="Not used","",IFERROR(VLOOKUP($A110,'Circumstance 15'!$B$6:$AB$15,27,FALSE),IFERROR(VLOOKUP($A110,'Circumstance 15'!$B$18:$AB$28,27,FALSE),TableBPA2[[#This Row],[Base Payment After Circumstance 14]])))</f>
        <v/>
      </c>
      <c r="U110" s="24" t="str">
        <f>IF(U$3="Not used","",IFERROR(VLOOKUP($A110,'Circumstance 16'!$B$6:$AB$15,27,FALSE),IFERROR(VLOOKUP($A110,'Circumstance 16'!$B$18:$AB$28,27,FALSE),TableBPA2[[#This Row],[Base Payment After Circumstance 15]])))</f>
        <v/>
      </c>
      <c r="V110" s="24" t="str">
        <f>IF(V$3="Not used","",IFERROR(VLOOKUP($A110,'Circumstance 17'!$B$6:$AB$15,27,FALSE),IFERROR(VLOOKUP($A110,'Circumstance 17'!$B$18:$AB$28,27,FALSE),TableBPA2[[#This Row],[Base Payment After Circumstance 16]])))</f>
        <v/>
      </c>
      <c r="W110" s="24" t="str">
        <f>IF(W$3="Not used","",IFERROR(VLOOKUP($A110,'Circumstance 18'!$B$6:$AB$15,27,FALSE),IFERROR(VLOOKUP($A110,'Circumstance 18'!$B$18:$AB$28,27,FALSE),TableBPA2[[#This Row],[Base Payment After Circumstance 17]])))</f>
        <v/>
      </c>
      <c r="X110" s="24" t="str">
        <f>IF(X$3="Not used","",IFERROR(VLOOKUP($A110,'Circumstance 19'!$B$6:$AB$15,27,FALSE),IFERROR(VLOOKUP($A110,'Circumstance 19'!$B$18:$AB$28,27,FALSE),TableBPA2[[#This Row],[Base Payment After Circumstance 18]])))</f>
        <v/>
      </c>
      <c r="Y110" s="24" t="str">
        <f>IF(Y$3="Not used","",IFERROR(VLOOKUP($A110,'Circumstance 20'!$B$6:$AB$15,27,FALSE),IFERROR(VLOOKUP($A110,'Circumstance 20'!$B$18:$AB$28,27,FALSE),TableBPA2[[#This Row],[Base Payment After Circumstance 19]])))</f>
        <v/>
      </c>
    </row>
    <row r="111" spans="1:25" x14ac:dyDescent="0.25">
      <c r="A111" s="11" t="str">
        <f>IF('LEA Information'!A120="","",'LEA Information'!A120)</f>
        <v/>
      </c>
      <c r="B111" s="11" t="str">
        <f>IF('LEA Information'!B120="","",'LEA Information'!B120)</f>
        <v/>
      </c>
      <c r="C111" s="68" t="str">
        <f>IF('LEA Information'!C120="","",'LEA Information'!C120)</f>
        <v/>
      </c>
      <c r="D111" s="8" t="str">
        <f>IF('LEA Information'!D120="","",'LEA Information'!D120)</f>
        <v/>
      </c>
      <c r="E111" s="32" t="str">
        <f t="shared" si="1"/>
        <v/>
      </c>
      <c r="F111" s="3" t="str">
        <f>IF(F$3="Not used","",IFERROR(VLOOKUP($A111,'Circumstance 1'!$B$6:$AB$15,27,FALSE),IFERROR(VLOOKUP(A111,'Circumstance 1'!$B$18:$AB$28,27,FALSE),TableBPA2[[#This Row],[Starting Base Payment]])))</f>
        <v/>
      </c>
      <c r="G111" s="3" t="str">
        <f>IF(G$3="Not used","",IFERROR(VLOOKUP($A111,'Circumstance 2'!$B$6:$AB$15,27,FALSE),IFERROR(VLOOKUP($A111,'Circumstance 2'!$B$18:$AB$28,27,FALSE),TableBPA2[[#This Row],[Base Payment After Circumstance 1]])))</f>
        <v/>
      </c>
      <c r="H111" s="3" t="str">
        <f>IF(H$3="Not used","",IFERROR(VLOOKUP($A111,'Circumstance 3'!$B$6:$AB$15,27,FALSE),IFERROR(VLOOKUP($A111,'Circumstance 3'!$B$18:$AB$28,27,FALSE),TableBPA2[[#This Row],[Base Payment After Circumstance 2]])))</f>
        <v/>
      </c>
      <c r="I111" s="3" t="str">
        <f>IF(I$3="Not used","",IFERROR(VLOOKUP($A111,'Circumstance 4'!$B$6:$AB$15,27,FALSE),IFERROR(VLOOKUP($A111,'Circumstance 4'!$B$18:$AB$28,27,FALSE),TableBPA2[[#This Row],[Base Payment After Circumstance 3]])))</f>
        <v/>
      </c>
      <c r="J111" s="3" t="str">
        <f>IF(J$3="Not used","",IFERROR(VLOOKUP($A111,'Circumstance 5'!$B$6:$AB$15,27,FALSE),IFERROR(VLOOKUP($A111,'Circumstance 5'!$B$18:$AB$28,27,FALSE),TableBPA2[[#This Row],[Base Payment After Circumstance 4]])))</f>
        <v/>
      </c>
      <c r="K111" s="3" t="str">
        <f>IF(K$3="Not used","",IFERROR(VLOOKUP($A111,'Circumstance 6'!$B$6:$AB$15,27,FALSE),IFERROR(VLOOKUP($A111,'Circumstance 6'!$B$18:$AB$28,27,FALSE),TableBPA2[[#This Row],[Base Payment After Circumstance 5]])))</f>
        <v/>
      </c>
      <c r="L111" s="3" t="str">
        <f>IF(L$3="Not used","",IFERROR(VLOOKUP($A111,'Circumstance 7'!$B$6:$AB$15,27,FALSE),IFERROR(VLOOKUP($A111,'Circumstance 7'!$B$18:$AB$28,27,FALSE),TableBPA2[[#This Row],[Base Payment After Circumstance 6]])))</f>
        <v/>
      </c>
      <c r="M111" s="3" t="str">
        <f>IF(M$3="Not used","",IFERROR(VLOOKUP($A111,'Circumstance 8'!$B$6:$AB$15,27,FALSE),IFERROR(VLOOKUP($A111,'Circumstance 8'!$B$18:$AB$28,27,FALSE),TableBPA2[[#This Row],[Base Payment After Circumstance 7]])))</f>
        <v/>
      </c>
      <c r="N111" s="3" t="str">
        <f>IF(N$3="Not used","",IFERROR(VLOOKUP($A111,'Circumstance 9'!$B$6:$AB$15,27,FALSE),IFERROR(VLOOKUP($A111,'Circumstance 9'!$B$18:$AB$28,27,FALSE),TableBPA2[[#This Row],[Base Payment After Circumstance 8]])))</f>
        <v/>
      </c>
      <c r="O111" s="3" t="str">
        <f>IF(O$3="Not used","",IFERROR(VLOOKUP($A111,'Circumstance 10'!$B$6:$AB$15,27,FALSE),IFERROR(VLOOKUP($A111,'Circumstance 10'!$B$18:$AB$28,27,FALSE),TableBPA2[[#This Row],[Base Payment After Circumstance 9]])))</f>
        <v/>
      </c>
      <c r="P111" s="24" t="str">
        <f>IF(P$3="Not used","",IFERROR(VLOOKUP($A111,'Circumstance 11'!$B$6:$AB$15,27,FALSE),IFERROR(VLOOKUP($A111,'Circumstance 11'!$B$18:$AB$28,27,FALSE),TableBPA2[[#This Row],[Base Payment After Circumstance 10]])))</f>
        <v/>
      </c>
      <c r="Q111" s="24" t="str">
        <f>IF(Q$3="Not used","",IFERROR(VLOOKUP($A111,'Circumstance 12'!$B$6:$AB$15,27,FALSE),IFERROR(VLOOKUP($A111,'Circumstance 12'!$B$18:$AB$28,27,FALSE),TableBPA2[[#This Row],[Base Payment After Circumstance 11]])))</f>
        <v/>
      </c>
      <c r="R111" s="24" t="str">
        <f>IF(R$3="Not used","",IFERROR(VLOOKUP($A111,'Circumstance 13'!$B$6:$AB$15,27,FALSE),IFERROR(VLOOKUP($A111,'Circumstance 13'!$B$18:$AB$28,27,FALSE),TableBPA2[[#This Row],[Base Payment After Circumstance 12]])))</f>
        <v/>
      </c>
      <c r="S111" s="24" t="str">
        <f>IF(S$3="Not used","",IFERROR(VLOOKUP($A111,'Circumstance 14'!$B$6:$AB$15,27,FALSE),IFERROR(VLOOKUP($A111,'Circumstance 14'!$B$18:$AB$28,27,FALSE),TableBPA2[[#This Row],[Base Payment After Circumstance 13]])))</f>
        <v/>
      </c>
      <c r="T111" s="24" t="str">
        <f>IF(T$3="Not used","",IFERROR(VLOOKUP($A111,'Circumstance 15'!$B$6:$AB$15,27,FALSE),IFERROR(VLOOKUP($A111,'Circumstance 15'!$B$18:$AB$28,27,FALSE),TableBPA2[[#This Row],[Base Payment After Circumstance 14]])))</f>
        <v/>
      </c>
      <c r="U111" s="24" t="str">
        <f>IF(U$3="Not used","",IFERROR(VLOOKUP($A111,'Circumstance 16'!$B$6:$AB$15,27,FALSE),IFERROR(VLOOKUP($A111,'Circumstance 16'!$B$18:$AB$28,27,FALSE),TableBPA2[[#This Row],[Base Payment After Circumstance 15]])))</f>
        <v/>
      </c>
      <c r="V111" s="24" t="str">
        <f>IF(V$3="Not used","",IFERROR(VLOOKUP($A111,'Circumstance 17'!$B$6:$AB$15,27,FALSE),IFERROR(VLOOKUP($A111,'Circumstance 17'!$B$18:$AB$28,27,FALSE),TableBPA2[[#This Row],[Base Payment After Circumstance 16]])))</f>
        <v/>
      </c>
      <c r="W111" s="24" t="str">
        <f>IF(W$3="Not used","",IFERROR(VLOOKUP($A111,'Circumstance 18'!$B$6:$AB$15,27,FALSE),IFERROR(VLOOKUP($A111,'Circumstance 18'!$B$18:$AB$28,27,FALSE),TableBPA2[[#This Row],[Base Payment After Circumstance 17]])))</f>
        <v/>
      </c>
      <c r="X111" s="24" t="str">
        <f>IF(X$3="Not used","",IFERROR(VLOOKUP($A111,'Circumstance 19'!$B$6:$AB$15,27,FALSE),IFERROR(VLOOKUP($A111,'Circumstance 19'!$B$18:$AB$28,27,FALSE),TableBPA2[[#This Row],[Base Payment After Circumstance 18]])))</f>
        <v/>
      </c>
      <c r="Y111" s="24" t="str">
        <f>IF(Y$3="Not used","",IFERROR(VLOOKUP($A111,'Circumstance 20'!$B$6:$AB$15,27,FALSE),IFERROR(VLOOKUP($A111,'Circumstance 20'!$B$18:$AB$28,27,FALSE),TableBPA2[[#This Row],[Base Payment After Circumstance 19]])))</f>
        <v/>
      </c>
    </row>
    <row r="112" spans="1:25" x14ac:dyDescent="0.25">
      <c r="A112" s="11" t="str">
        <f>IF('LEA Information'!A121="","",'LEA Information'!A121)</f>
        <v/>
      </c>
      <c r="B112" s="11" t="str">
        <f>IF('LEA Information'!B121="","",'LEA Information'!B121)</f>
        <v/>
      </c>
      <c r="C112" s="68" t="str">
        <f>IF('LEA Information'!C121="","",'LEA Information'!C121)</f>
        <v/>
      </c>
      <c r="D112" s="8" t="str">
        <f>IF('LEA Information'!D121="","",'LEA Information'!D121)</f>
        <v/>
      </c>
      <c r="E112" s="32" t="str">
        <f t="shared" si="1"/>
        <v/>
      </c>
      <c r="F112" s="3" t="str">
        <f>IF(F$3="Not used","",IFERROR(VLOOKUP($A112,'Circumstance 1'!$B$6:$AB$15,27,FALSE),IFERROR(VLOOKUP(A112,'Circumstance 1'!$B$18:$AB$28,27,FALSE),TableBPA2[[#This Row],[Starting Base Payment]])))</f>
        <v/>
      </c>
      <c r="G112" s="3" t="str">
        <f>IF(G$3="Not used","",IFERROR(VLOOKUP($A112,'Circumstance 2'!$B$6:$AB$15,27,FALSE),IFERROR(VLOOKUP($A112,'Circumstance 2'!$B$18:$AB$28,27,FALSE),TableBPA2[[#This Row],[Base Payment After Circumstance 1]])))</f>
        <v/>
      </c>
      <c r="H112" s="3" t="str">
        <f>IF(H$3="Not used","",IFERROR(VLOOKUP($A112,'Circumstance 3'!$B$6:$AB$15,27,FALSE),IFERROR(VLOOKUP($A112,'Circumstance 3'!$B$18:$AB$28,27,FALSE),TableBPA2[[#This Row],[Base Payment After Circumstance 2]])))</f>
        <v/>
      </c>
      <c r="I112" s="3" t="str">
        <f>IF(I$3="Not used","",IFERROR(VLOOKUP($A112,'Circumstance 4'!$B$6:$AB$15,27,FALSE),IFERROR(VLOOKUP($A112,'Circumstance 4'!$B$18:$AB$28,27,FALSE),TableBPA2[[#This Row],[Base Payment After Circumstance 3]])))</f>
        <v/>
      </c>
      <c r="J112" s="3" t="str">
        <f>IF(J$3="Not used","",IFERROR(VLOOKUP($A112,'Circumstance 5'!$B$6:$AB$15,27,FALSE),IFERROR(VLOOKUP($A112,'Circumstance 5'!$B$18:$AB$28,27,FALSE),TableBPA2[[#This Row],[Base Payment After Circumstance 4]])))</f>
        <v/>
      </c>
      <c r="K112" s="3" t="str">
        <f>IF(K$3="Not used","",IFERROR(VLOOKUP($A112,'Circumstance 6'!$B$6:$AB$15,27,FALSE),IFERROR(VLOOKUP($A112,'Circumstance 6'!$B$18:$AB$28,27,FALSE),TableBPA2[[#This Row],[Base Payment After Circumstance 5]])))</f>
        <v/>
      </c>
      <c r="L112" s="3" t="str">
        <f>IF(L$3="Not used","",IFERROR(VLOOKUP($A112,'Circumstance 7'!$B$6:$AB$15,27,FALSE),IFERROR(VLOOKUP($A112,'Circumstance 7'!$B$18:$AB$28,27,FALSE),TableBPA2[[#This Row],[Base Payment After Circumstance 6]])))</f>
        <v/>
      </c>
      <c r="M112" s="3" t="str">
        <f>IF(M$3="Not used","",IFERROR(VLOOKUP($A112,'Circumstance 8'!$B$6:$AB$15,27,FALSE),IFERROR(VLOOKUP($A112,'Circumstance 8'!$B$18:$AB$28,27,FALSE),TableBPA2[[#This Row],[Base Payment After Circumstance 7]])))</f>
        <v/>
      </c>
      <c r="N112" s="3" t="str">
        <f>IF(N$3="Not used","",IFERROR(VLOOKUP($A112,'Circumstance 9'!$B$6:$AB$15,27,FALSE),IFERROR(VLOOKUP($A112,'Circumstance 9'!$B$18:$AB$28,27,FALSE),TableBPA2[[#This Row],[Base Payment After Circumstance 8]])))</f>
        <v/>
      </c>
      <c r="O112" s="3" t="str">
        <f>IF(O$3="Not used","",IFERROR(VLOOKUP($A112,'Circumstance 10'!$B$6:$AB$15,27,FALSE),IFERROR(VLOOKUP($A112,'Circumstance 10'!$B$18:$AB$28,27,FALSE),TableBPA2[[#This Row],[Base Payment After Circumstance 9]])))</f>
        <v/>
      </c>
      <c r="P112" s="24" t="str">
        <f>IF(P$3="Not used","",IFERROR(VLOOKUP($A112,'Circumstance 11'!$B$6:$AB$15,27,FALSE),IFERROR(VLOOKUP($A112,'Circumstance 11'!$B$18:$AB$28,27,FALSE),TableBPA2[[#This Row],[Base Payment After Circumstance 10]])))</f>
        <v/>
      </c>
      <c r="Q112" s="24" t="str">
        <f>IF(Q$3="Not used","",IFERROR(VLOOKUP($A112,'Circumstance 12'!$B$6:$AB$15,27,FALSE),IFERROR(VLOOKUP($A112,'Circumstance 12'!$B$18:$AB$28,27,FALSE),TableBPA2[[#This Row],[Base Payment After Circumstance 11]])))</f>
        <v/>
      </c>
      <c r="R112" s="24" t="str">
        <f>IF(R$3="Not used","",IFERROR(VLOOKUP($A112,'Circumstance 13'!$B$6:$AB$15,27,FALSE),IFERROR(VLOOKUP($A112,'Circumstance 13'!$B$18:$AB$28,27,FALSE),TableBPA2[[#This Row],[Base Payment After Circumstance 12]])))</f>
        <v/>
      </c>
      <c r="S112" s="24" t="str">
        <f>IF(S$3="Not used","",IFERROR(VLOOKUP($A112,'Circumstance 14'!$B$6:$AB$15,27,FALSE),IFERROR(VLOOKUP($A112,'Circumstance 14'!$B$18:$AB$28,27,FALSE),TableBPA2[[#This Row],[Base Payment After Circumstance 13]])))</f>
        <v/>
      </c>
      <c r="T112" s="24" t="str">
        <f>IF(T$3="Not used","",IFERROR(VLOOKUP($A112,'Circumstance 15'!$B$6:$AB$15,27,FALSE),IFERROR(VLOOKUP($A112,'Circumstance 15'!$B$18:$AB$28,27,FALSE),TableBPA2[[#This Row],[Base Payment After Circumstance 14]])))</f>
        <v/>
      </c>
      <c r="U112" s="24" t="str">
        <f>IF(U$3="Not used","",IFERROR(VLOOKUP($A112,'Circumstance 16'!$B$6:$AB$15,27,FALSE),IFERROR(VLOOKUP($A112,'Circumstance 16'!$B$18:$AB$28,27,FALSE),TableBPA2[[#This Row],[Base Payment After Circumstance 15]])))</f>
        <v/>
      </c>
      <c r="V112" s="24" t="str">
        <f>IF(V$3="Not used","",IFERROR(VLOOKUP($A112,'Circumstance 17'!$B$6:$AB$15,27,FALSE),IFERROR(VLOOKUP($A112,'Circumstance 17'!$B$18:$AB$28,27,FALSE),TableBPA2[[#This Row],[Base Payment After Circumstance 16]])))</f>
        <v/>
      </c>
      <c r="W112" s="24" t="str">
        <f>IF(W$3="Not used","",IFERROR(VLOOKUP($A112,'Circumstance 18'!$B$6:$AB$15,27,FALSE),IFERROR(VLOOKUP($A112,'Circumstance 18'!$B$18:$AB$28,27,FALSE),TableBPA2[[#This Row],[Base Payment After Circumstance 17]])))</f>
        <v/>
      </c>
      <c r="X112" s="24" t="str">
        <f>IF(X$3="Not used","",IFERROR(VLOOKUP($A112,'Circumstance 19'!$B$6:$AB$15,27,FALSE),IFERROR(VLOOKUP($A112,'Circumstance 19'!$B$18:$AB$28,27,FALSE),TableBPA2[[#This Row],[Base Payment After Circumstance 18]])))</f>
        <v/>
      </c>
      <c r="Y112" s="24" t="str">
        <f>IF(Y$3="Not used","",IFERROR(VLOOKUP($A112,'Circumstance 20'!$B$6:$AB$15,27,FALSE),IFERROR(VLOOKUP($A112,'Circumstance 20'!$B$18:$AB$28,27,FALSE),TableBPA2[[#This Row],[Base Payment After Circumstance 19]])))</f>
        <v/>
      </c>
    </row>
    <row r="113" spans="1:25" x14ac:dyDescent="0.25">
      <c r="A113" s="11" t="str">
        <f>IF('LEA Information'!A122="","",'LEA Information'!A122)</f>
        <v/>
      </c>
      <c r="B113" s="11" t="str">
        <f>IF('LEA Information'!B122="","",'LEA Information'!B122)</f>
        <v/>
      </c>
      <c r="C113" s="68" t="str">
        <f>IF('LEA Information'!C122="","",'LEA Information'!C122)</f>
        <v/>
      </c>
      <c r="D113" s="8" t="str">
        <f>IF('LEA Information'!D122="","",'LEA Information'!D122)</f>
        <v/>
      </c>
      <c r="E113" s="32" t="str">
        <f t="shared" si="1"/>
        <v/>
      </c>
      <c r="F113" s="3" t="str">
        <f>IF(F$3="Not used","",IFERROR(VLOOKUP($A113,'Circumstance 1'!$B$6:$AB$15,27,FALSE),IFERROR(VLOOKUP(A113,'Circumstance 1'!$B$18:$AB$28,27,FALSE),TableBPA2[[#This Row],[Starting Base Payment]])))</f>
        <v/>
      </c>
      <c r="G113" s="3" t="str">
        <f>IF(G$3="Not used","",IFERROR(VLOOKUP($A113,'Circumstance 2'!$B$6:$AB$15,27,FALSE),IFERROR(VLOOKUP($A113,'Circumstance 2'!$B$18:$AB$28,27,FALSE),TableBPA2[[#This Row],[Base Payment After Circumstance 1]])))</f>
        <v/>
      </c>
      <c r="H113" s="3" t="str">
        <f>IF(H$3="Not used","",IFERROR(VLOOKUP($A113,'Circumstance 3'!$B$6:$AB$15,27,FALSE),IFERROR(VLOOKUP($A113,'Circumstance 3'!$B$18:$AB$28,27,FALSE),TableBPA2[[#This Row],[Base Payment After Circumstance 2]])))</f>
        <v/>
      </c>
      <c r="I113" s="3" t="str">
        <f>IF(I$3="Not used","",IFERROR(VLOOKUP($A113,'Circumstance 4'!$B$6:$AB$15,27,FALSE),IFERROR(VLOOKUP($A113,'Circumstance 4'!$B$18:$AB$28,27,FALSE),TableBPA2[[#This Row],[Base Payment After Circumstance 3]])))</f>
        <v/>
      </c>
      <c r="J113" s="3" t="str">
        <f>IF(J$3="Not used","",IFERROR(VLOOKUP($A113,'Circumstance 5'!$B$6:$AB$15,27,FALSE),IFERROR(VLOOKUP($A113,'Circumstance 5'!$B$18:$AB$28,27,FALSE),TableBPA2[[#This Row],[Base Payment After Circumstance 4]])))</f>
        <v/>
      </c>
      <c r="K113" s="3" t="str">
        <f>IF(K$3="Not used","",IFERROR(VLOOKUP($A113,'Circumstance 6'!$B$6:$AB$15,27,FALSE),IFERROR(VLOOKUP($A113,'Circumstance 6'!$B$18:$AB$28,27,FALSE),TableBPA2[[#This Row],[Base Payment After Circumstance 5]])))</f>
        <v/>
      </c>
      <c r="L113" s="3" t="str">
        <f>IF(L$3="Not used","",IFERROR(VLOOKUP($A113,'Circumstance 7'!$B$6:$AB$15,27,FALSE),IFERROR(VLOOKUP($A113,'Circumstance 7'!$B$18:$AB$28,27,FALSE),TableBPA2[[#This Row],[Base Payment After Circumstance 6]])))</f>
        <v/>
      </c>
      <c r="M113" s="3" t="str">
        <f>IF(M$3="Not used","",IFERROR(VLOOKUP($A113,'Circumstance 8'!$B$6:$AB$15,27,FALSE),IFERROR(VLOOKUP($A113,'Circumstance 8'!$B$18:$AB$28,27,FALSE),TableBPA2[[#This Row],[Base Payment After Circumstance 7]])))</f>
        <v/>
      </c>
      <c r="N113" s="3" t="str">
        <f>IF(N$3="Not used","",IFERROR(VLOOKUP($A113,'Circumstance 9'!$B$6:$AB$15,27,FALSE),IFERROR(VLOOKUP($A113,'Circumstance 9'!$B$18:$AB$28,27,FALSE),TableBPA2[[#This Row],[Base Payment After Circumstance 8]])))</f>
        <v/>
      </c>
      <c r="O113" s="3" t="str">
        <f>IF(O$3="Not used","",IFERROR(VLOOKUP($A113,'Circumstance 10'!$B$6:$AB$15,27,FALSE),IFERROR(VLOOKUP($A113,'Circumstance 10'!$B$18:$AB$28,27,FALSE),TableBPA2[[#This Row],[Base Payment After Circumstance 9]])))</f>
        <v/>
      </c>
      <c r="P113" s="24" t="str">
        <f>IF(P$3="Not used","",IFERROR(VLOOKUP($A113,'Circumstance 11'!$B$6:$AB$15,27,FALSE),IFERROR(VLOOKUP($A113,'Circumstance 11'!$B$18:$AB$28,27,FALSE),TableBPA2[[#This Row],[Base Payment After Circumstance 10]])))</f>
        <v/>
      </c>
      <c r="Q113" s="24" t="str">
        <f>IF(Q$3="Not used","",IFERROR(VLOOKUP($A113,'Circumstance 12'!$B$6:$AB$15,27,FALSE),IFERROR(VLOOKUP($A113,'Circumstance 12'!$B$18:$AB$28,27,FALSE),TableBPA2[[#This Row],[Base Payment After Circumstance 11]])))</f>
        <v/>
      </c>
      <c r="R113" s="24" t="str">
        <f>IF(R$3="Not used","",IFERROR(VLOOKUP($A113,'Circumstance 13'!$B$6:$AB$15,27,FALSE),IFERROR(VLOOKUP($A113,'Circumstance 13'!$B$18:$AB$28,27,FALSE),TableBPA2[[#This Row],[Base Payment After Circumstance 12]])))</f>
        <v/>
      </c>
      <c r="S113" s="24" t="str">
        <f>IF(S$3="Not used","",IFERROR(VLOOKUP($A113,'Circumstance 14'!$B$6:$AB$15,27,FALSE),IFERROR(VLOOKUP($A113,'Circumstance 14'!$B$18:$AB$28,27,FALSE),TableBPA2[[#This Row],[Base Payment After Circumstance 13]])))</f>
        <v/>
      </c>
      <c r="T113" s="24" t="str">
        <f>IF(T$3="Not used","",IFERROR(VLOOKUP($A113,'Circumstance 15'!$B$6:$AB$15,27,FALSE),IFERROR(VLOOKUP($A113,'Circumstance 15'!$B$18:$AB$28,27,FALSE),TableBPA2[[#This Row],[Base Payment After Circumstance 14]])))</f>
        <v/>
      </c>
      <c r="U113" s="24" t="str">
        <f>IF(U$3="Not used","",IFERROR(VLOOKUP($A113,'Circumstance 16'!$B$6:$AB$15,27,FALSE),IFERROR(VLOOKUP($A113,'Circumstance 16'!$B$18:$AB$28,27,FALSE),TableBPA2[[#This Row],[Base Payment After Circumstance 15]])))</f>
        <v/>
      </c>
      <c r="V113" s="24" t="str">
        <f>IF(V$3="Not used","",IFERROR(VLOOKUP($A113,'Circumstance 17'!$B$6:$AB$15,27,FALSE),IFERROR(VLOOKUP($A113,'Circumstance 17'!$B$18:$AB$28,27,FALSE),TableBPA2[[#This Row],[Base Payment After Circumstance 16]])))</f>
        <v/>
      </c>
      <c r="W113" s="24" t="str">
        <f>IF(W$3="Not used","",IFERROR(VLOOKUP($A113,'Circumstance 18'!$B$6:$AB$15,27,FALSE),IFERROR(VLOOKUP($A113,'Circumstance 18'!$B$18:$AB$28,27,FALSE),TableBPA2[[#This Row],[Base Payment After Circumstance 17]])))</f>
        <v/>
      </c>
      <c r="X113" s="24" t="str">
        <f>IF(X$3="Not used","",IFERROR(VLOOKUP($A113,'Circumstance 19'!$B$6:$AB$15,27,FALSE),IFERROR(VLOOKUP($A113,'Circumstance 19'!$B$18:$AB$28,27,FALSE),TableBPA2[[#This Row],[Base Payment After Circumstance 18]])))</f>
        <v/>
      </c>
      <c r="Y113" s="24" t="str">
        <f>IF(Y$3="Not used","",IFERROR(VLOOKUP($A113,'Circumstance 20'!$B$6:$AB$15,27,FALSE),IFERROR(VLOOKUP($A113,'Circumstance 20'!$B$18:$AB$28,27,FALSE),TableBPA2[[#This Row],[Base Payment After Circumstance 19]])))</f>
        <v/>
      </c>
    </row>
    <row r="114" spans="1:25" x14ac:dyDescent="0.25">
      <c r="A114" s="11" t="str">
        <f>IF('LEA Information'!A123="","",'LEA Information'!A123)</f>
        <v/>
      </c>
      <c r="B114" s="11" t="str">
        <f>IF('LEA Information'!B123="","",'LEA Information'!B123)</f>
        <v/>
      </c>
      <c r="C114" s="68" t="str">
        <f>IF('LEA Information'!C123="","",'LEA Information'!C123)</f>
        <v/>
      </c>
      <c r="D114" s="8" t="str">
        <f>IF('LEA Information'!D123="","",'LEA Information'!D123)</f>
        <v/>
      </c>
      <c r="E114" s="32" t="str">
        <f t="shared" si="1"/>
        <v/>
      </c>
      <c r="F114" s="3" t="str">
        <f>IF(F$3="Not used","",IFERROR(VLOOKUP($A114,'Circumstance 1'!$B$6:$AB$15,27,FALSE),IFERROR(VLOOKUP(A114,'Circumstance 1'!$B$18:$AB$28,27,FALSE),TableBPA2[[#This Row],[Starting Base Payment]])))</f>
        <v/>
      </c>
      <c r="G114" s="3" t="str">
        <f>IF(G$3="Not used","",IFERROR(VLOOKUP($A114,'Circumstance 2'!$B$6:$AB$15,27,FALSE),IFERROR(VLOOKUP($A114,'Circumstance 2'!$B$18:$AB$28,27,FALSE),TableBPA2[[#This Row],[Base Payment After Circumstance 1]])))</f>
        <v/>
      </c>
      <c r="H114" s="3" t="str">
        <f>IF(H$3="Not used","",IFERROR(VLOOKUP($A114,'Circumstance 3'!$B$6:$AB$15,27,FALSE),IFERROR(VLOOKUP($A114,'Circumstance 3'!$B$18:$AB$28,27,FALSE),TableBPA2[[#This Row],[Base Payment After Circumstance 2]])))</f>
        <v/>
      </c>
      <c r="I114" s="3" t="str">
        <f>IF(I$3="Not used","",IFERROR(VLOOKUP($A114,'Circumstance 4'!$B$6:$AB$15,27,FALSE),IFERROR(VLOOKUP($A114,'Circumstance 4'!$B$18:$AB$28,27,FALSE),TableBPA2[[#This Row],[Base Payment After Circumstance 3]])))</f>
        <v/>
      </c>
      <c r="J114" s="3" t="str">
        <f>IF(J$3="Not used","",IFERROR(VLOOKUP($A114,'Circumstance 5'!$B$6:$AB$15,27,FALSE),IFERROR(VLOOKUP($A114,'Circumstance 5'!$B$18:$AB$28,27,FALSE),TableBPA2[[#This Row],[Base Payment After Circumstance 4]])))</f>
        <v/>
      </c>
      <c r="K114" s="3" t="str">
        <f>IF(K$3="Not used","",IFERROR(VLOOKUP($A114,'Circumstance 6'!$B$6:$AB$15,27,FALSE),IFERROR(VLOOKUP($A114,'Circumstance 6'!$B$18:$AB$28,27,FALSE),TableBPA2[[#This Row],[Base Payment After Circumstance 5]])))</f>
        <v/>
      </c>
      <c r="L114" s="3" t="str">
        <f>IF(L$3="Not used","",IFERROR(VLOOKUP($A114,'Circumstance 7'!$B$6:$AB$15,27,FALSE),IFERROR(VLOOKUP($A114,'Circumstance 7'!$B$18:$AB$28,27,FALSE),TableBPA2[[#This Row],[Base Payment After Circumstance 6]])))</f>
        <v/>
      </c>
      <c r="M114" s="3" t="str">
        <f>IF(M$3="Not used","",IFERROR(VLOOKUP($A114,'Circumstance 8'!$B$6:$AB$15,27,FALSE),IFERROR(VLOOKUP($A114,'Circumstance 8'!$B$18:$AB$28,27,FALSE),TableBPA2[[#This Row],[Base Payment After Circumstance 7]])))</f>
        <v/>
      </c>
      <c r="N114" s="3" t="str">
        <f>IF(N$3="Not used","",IFERROR(VLOOKUP($A114,'Circumstance 9'!$B$6:$AB$15,27,FALSE),IFERROR(VLOOKUP($A114,'Circumstance 9'!$B$18:$AB$28,27,FALSE),TableBPA2[[#This Row],[Base Payment After Circumstance 8]])))</f>
        <v/>
      </c>
      <c r="O114" s="3" t="str">
        <f>IF(O$3="Not used","",IFERROR(VLOOKUP($A114,'Circumstance 10'!$B$6:$AB$15,27,FALSE),IFERROR(VLOOKUP($A114,'Circumstance 10'!$B$18:$AB$28,27,FALSE),TableBPA2[[#This Row],[Base Payment After Circumstance 9]])))</f>
        <v/>
      </c>
      <c r="P114" s="24" t="str">
        <f>IF(P$3="Not used","",IFERROR(VLOOKUP($A114,'Circumstance 11'!$B$6:$AB$15,27,FALSE),IFERROR(VLOOKUP($A114,'Circumstance 11'!$B$18:$AB$28,27,FALSE),TableBPA2[[#This Row],[Base Payment After Circumstance 10]])))</f>
        <v/>
      </c>
      <c r="Q114" s="24" t="str">
        <f>IF(Q$3="Not used","",IFERROR(VLOOKUP($A114,'Circumstance 12'!$B$6:$AB$15,27,FALSE),IFERROR(VLOOKUP($A114,'Circumstance 12'!$B$18:$AB$28,27,FALSE),TableBPA2[[#This Row],[Base Payment After Circumstance 11]])))</f>
        <v/>
      </c>
      <c r="R114" s="24" t="str">
        <f>IF(R$3="Not used","",IFERROR(VLOOKUP($A114,'Circumstance 13'!$B$6:$AB$15,27,FALSE),IFERROR(VLOOKUP($A114,'Circumstance 13'!$B$18:$AB$28,27,FALSE),TableBPA2[[#This Row],[Base Payment After Circumstance 12]])))</f>
        <v/>
      </c>
      <c r="S114" s="24" t="str">
        <f>IF(S$3="Not used","",IFERROR(VLOOKUP($A114,'Circumstance 14'!$B$6:$AB$15,27,FALSE),IFERROR(VLOOKUP($A114,'Circumstance 14'!$B$18:$AB$28,27,FALSE),TableBPA2[[#This Row],[Base Payment After Circumstance 13]])))</f>
        <v/>
      </c>
      <c r="T114" s="24" t="str">
        <f>IF(T$3="Not used","",IFERROR(VLOOKUP($A114,'Circumstance 15'!$B$6:$AB$15,27,FALSE),IFERROR(VLOOKUP($A114,'Circumstance 15'!$B$18:$AB$28,27,FALSE),TableBPA2[[#This Row],[Base Payment After Circumstance 14]])))</f>
        <v/>
      </c>
      <c r="U114" s="24" t="str">
        <f>IF(U$3="Not used","",IFERROR(VLOOKUP($A114,'Circumstance 16'!$B$6:$AB$15,27,FALSE),IFERROR(VLOOKUP($A114,'Circumstance 16'!$B$18:$AB$28,27,FALSE),TableBPA2[[#This Row],[Base Payment After Circumstance 15]])))</f>
        <v/>
      </c>
      <c r="V114" s="24" t="str">
        <f>IF(V$3="Not used","",IFERROR(VLOOKUP($A114,'Circumstance 17'!$B$6:$AB$15,27,FALSE),IFERROR(VLOOKUP($A114,'Circumstance 17'!$B$18:$AB$28,27,FALSE),TableBPA2[[#This Row],[Base Payment After Circumstance 16]])))</f>
        <v/>
      </c>
      <c r="W114" s="24" t="str">
        <f>IF(W$3="Not used","",IFERROR(VLOOKUP($A114,'Circumstance 18'!$B$6:$AB$15,27,FALSE),IFERROR(VLOOKUP($A114,'Circumstance 18'!$B$18:$AB$28,27,FALSE),TableBPA2[[#This Row],[Base Payment After Circumstance 17]])))</f>
        <v/>
      </c>
      <c r="X114" s="24" t="str">
        <f>IF(X$3="Not used","",IFERROR(VLOOKUP($A114,'Circumstance 19'!$B$6:$AB$15,27,FALSE),IFERROR(VLOOKUP($A114,'Circumstance 19'!$B$18:$AB$28,27,FALSE),TableBPA2[[#This Row],[Base Payment After Circumstance 18]])))</f>
        <v/>
      </c>
      <c r="Y114" s="24" t="str">
        <f>IF(Y$3="Not used","",IFERROR(VLOOKUP($A114,'Circumstance 20'!$B$6:$AB$15,27,FALSE),IFERROR(VLOOKUP($A114,'Circumstance 20'!$B$18:$AB$28,27,FALSE),TableBPA2[[#This Row],[Base Payment After Circumstance 19]])))</f>
        <v/>
      </c>
    </row>
    <row r="115" spans="1:25" x14ac:dyDescent="0.25">
      <c r="A115" s="11" t="str">
        <f>IF('LEA Information'!A124="","",'LEA Information'!A124)</f>
        <v/>
      </c>
      <c r="B115" s="11" t="str">
        <f>IF('LEA Information'!B124="","",'LEA Information'!B124)</f>
        <v/>
      </c>
      <c r="C115" s="68" t="str">
        <f>IF('LEA Information'!C124="","",'LEA Information'!C124)</f>
        <v/>
      </c>
      <c r="D115" s="8" t="str">
        <f>IF('LEA Information'!D124="","",'LEA Information'!D124)</f>
        <v/>
      </c>
      <c r="E115" s="32" t="str">
        <f t="shared" si="1"/>
        <v/>
      </c>
      <c r="F115" s="3" t="str">
        <f>IF(F$3="Not used","",IFERROR(VLOOKUP($A115,'Circumstance 1'!$B$6:$AB$15,27,FALSE),IFERROR(VLOOKUP(A115,'Circumstance 1'!$B$18:$AB$28,27,FALSE),TableBPA2[[#This Row],[Starting Base Payment]])))</f>
        <v/>
      </c>
      <c r="G115" s="3" t="str">
        <f>IF(G$3="Not used","",IFERROR(VLOOKUP($A115,'Circumstance 2'!$B$6:$AB$15,27,FALSE),IFERROR(VLOOKUP($A115,'Circumstance 2'!$B$18:$AB$28,27,FALSE),TableBPA2[[#This Row],[Base Payment After Circumstance 1]])))</f>
        <v/>
      </c>
      <c r="H115" s="3" t="str">
        <f>IF(H$3="Not used","",IFERROR(VLOOKUP($A115,'Circumstance 3'!$B$6:$AB$15,27,FALSE),IFERROR(VLOOKUP($A115,'Circumstance 3'!$B$18:$AB$28,27,FALSE),TableBPA2[[#This Row],[Base Payment After Circumstance 2]])))</f>
        <v/>
      </c>
      <c r="I115" s="3" t="str">
        <f>IF(I$3="Not used","",IFERROR(VLOOKUP($A115,'Circumstance 4'!$B$6:$AB$15,27,FALSE),IFERROR(VLOOKUP($A115,'Circumstance 4'!$B$18:$AB$28,27,FALSE),TableBPA2[[#This Row],[Base Payment After Circumstance 3]])))</f>
        <v/>
      </c>
      <c r="J115" s="3" t="str">
        <f>IF(J$3="Not used","",IFERROR(VLOOKUP($A115,'Circumstance 5'!$B$6:$AB$15,27,FALSE),IFERROR(VLOOKUP($A115,'Circumstance 5'!$B$18:$AB$28,27,FALSE),TableBPA2[[#This Row],[Base Payment After Circumstance 4]])))</f>
        <v/>
      </c>
      <c r="K115" s="3" t="str">
        <f>IF(K$3="Not used","",IFERROR(VLOOKUP($A115,'Circumstance 6'!$B$6:$AB$15,27,FALSE),IFERROR(VLOOKUP($A115,'Circumstance 6'!$B$18:$AB$28,27,FALSE),TableBPA2[[#This Row],[Base Payment After Circumstance 5]])))</f>
        <v/>
      </c>
      <c r="L115" s="3" t="str">
        <f>IF(L$3="Not used","",IFERROR(VLOOKUP($A115,'Circumstance 7'!$B$6:$AB$15,27,FALSE),IFERROR(VLOOKUP($A115,'Circumstance 7'!$B$18:$AB$28,27,FALSE),TableBPA2[[#This Row],[Base Payment After Circumstance 6]])))</f>
        <v/>
      </c>
      <c r="M115" s="3" t="str">
        <f>IF(M$3="Not used","",IFERROR(VLOOKUP($A115,'Circumstance 8'!$B$6:$AB$15,27,FALSE),IFERROR(VLOOKUP($A115,'Circumstance 8'!$B$18:$AB$28,27,FALSE),TableBPA2[[#This Row],[Base Payment After Circumstance 7]])))</f>
        <v/>
      </c>
      <c r="N115" s="3" t="str">
        <f>IF(N$3="Not used","",IFERROR(VLOOKUP($A115,'Circumstance 9'!$B$6:$AB$15,27,FALSE),IFERROR(VLOOKUP($A115,'Circumstance 9'!$B$18:$AB$28,27,FALSE),TableBPA2[[#This Row],[Base Payment After Circumstance 8]])))</f>
        <v/>
      </c>
      <c r="O115" s="3" t="str">
        <f>IF(O$3="Not used","",IFERROR(VLOOKUP($A115,'Circumstance 10'!$B$6:$AB$15,27,FALSE),IFERROR(VLOOKUP($A115,'Circumstance 10'!$B$18:$AB$28,27,FALSE),TableBPA2[[#This Row],[Base Payment After Circumstance 9]])))</f>
        <v/>
      </c>
      <c r="P115" s="24" t="str">
        <f>IF(P$3="Not used","",IFERROR(VLOOKUP($A115,'Circumstance 11'!$B$6:$AB$15,27,FALSE),IFERROR(VLOOKUP($A115,'Circumstance 11'!$B$18:$AB$28,27,FALSE),TableBPA2[[#This Row],[Base Payment After Circumstance 10]])))</f>
        <v/>
      </c>
      <c r="Q115" s="24" t="str">
        <f>IF(Q$3="Not used","",IFERROR(VLOOKUP($A115,'Circumstance 12'!$B$6:$AB$15,27,FALSE),IFERROR(VLOOKUP($A115,'Circumstance 12'!$B$18:$AB$28,27,FALSE),TableBPA2[[#This Row],[Base Payment After Circumstance 11]])))</f>
        <v/>
      </c>
      <c r="R115" s="24" t="str">
        <f>IF(R$3="Not used","",IFERROR(VLOOKUP($A115,'Circumstance 13'!$B$6:$AB$15,27,FALSE),IFERROR(VLOOKUP($A115,'Circumstance 13'!$B$18:$AB$28,27,FALSE),TableBPA2[[#This Row],[Base Payment After Circumstance 12]])))</f>
        <v/>
      </c>
      <c r="S115" s="24" t="str">
        <f>IF(S$3="Not used","",IFERROR(VLOOKUP($A115,'Circumstance 14'!$B$6:$AB$15,27,FALSE),IFERROR(VLOOKUP($A115,'Circumstance 14'!$B$18:$AB$28,27,FALSE),TableBPA2[[#This Row],[Base Payment After Circumstance 13]])))</f>
        <v/>
      </c>
      <c r="T115" s="24" t="str">
        <f>IF(T$3="Not used","",IFERROR(VLOOKUP($A115,'Circumstance 15'!$B$6:$AB$15,27,FALSE),IFERROR(VLOOKUP($A115,'Circumstance 15'!$B$18:$AB$28,27,FALSE),TableBPA2[[#This Row],[Base Payment After Circumstance 14]])))</f>
        <v/>
      </c>
      <c r="U115" s="24" t="str">
        <f>IF(U$3="Not used","",IFERROR(VLOOKUP($A115,'Circumstance 16'!$B$6:$AB$15,27,FALSE),IFERROR(VLOOKUP($A115,'Circumstance 16'!$B$18:$AB$28,27,FALSE),TableBPA2[[#This Row],[Base Payment After Circumstance 15]])))</f>
        <v/>
      </c>
      <c r="V115" s="24" t="str">
        <f>IF(V$3="Not used","",IFERROR(VLOOKUP($A115,'Circumstance 17'!$B$6:$AB$15,27,FALSE),IFERROR(VLOOKUP($A115,'Circumstance 17'!$B$18:$AB$28,27,FALSE),TableBPA2[[#This Row],[Base Payment After Circumstance 16]])))</f>
        <v/>
      </c>
      <c r="W115" s="24" t="str">
        <f>IF(W$3="Not used","",IFERROR(VLOOKUP($A115,'Circumstance 18'!$B$6:$AB$15,27,FALSE),IFERROR(VLOOKUP($A115,'Circumstance 18'!$B$18:$AB$28,27,FALSE),TableBPA2[[#This Row],[Base Payment After Circumstance 17]])))</f>
        <v/>
      </c>
      <c r="X115" s="24" t="str">
        <f>IF(X$3="Not used","",IFERROR(VLOOKUP($A115,'Circumstance 19'!$B$6:$AB$15,27,FALSE),IFERROR(VLOOKUP($A115,'Circumstance 19'!$B$18:$AB$28,27,FALSE),TableBPA2[[#This Row],[Base Payment After Circumstance 18]])))</f>
        <v/>
      </c>
      <c r="Y115" s="24" t="str">
        <f>IF(Y$3="Not used","",IFERROR(VLOOKUP($A115,'Circumstance 20'!$B$6:$AB$15,27,FALSE),IFERROR(VLOOKUP($A115,'Circumstance 20'!$B$18:$AB$28,27,FALSE),TableBPA2[[#This Row],[Base Payment After Circumstance 19]])))</f>
        <v/>
      </c>
    </row>
    <row r="116" spans="1:25" x14ac:dyDescent="0.25">
      <c r="A116" s="11" t="str">
        <f>IF('LEA Information'!A125="","",'LEA Information'!A125)</f>
        <v/>
      </c>
      <c r="B116" s="11" t="str">
        <f>IF('LEA Information'!B125="","",'LEA Information'!B125)</f>
        <v/>
      </c>
      <c r="C116" s="68" t="str">
        <f>IF('LEA Information'!C125="","",'LEA Information'!C125)</f>
        <v/>
      </c>
      <c r="D116" s="8" t="str">
        <f>IF('LEA Information'!D125="","",'LEA Information'!D125)</f>
        <v/>
      </c>
      <c r="E116" s="32" t="str">
        <f t="shared" si="1"/>
        <v/>
      </c>
      <c r="F116" s="3" t="str">
        <f>IF(F$3="Not used","",IFERROR(VLOOKUP($A116,'Circumstance 1'!$B$6:$AB$15,27,FALSE),IFERROR(VLOOKUP(A116,'Circumstance 1'!$B$18:$AB$28,27,FALSE),TableBPA2[[#This Row],[Starting Base Payment]])))</f>
        <v/>
      </c>
      <c r="G116" s="3" t="str">
        <f>IF(G$3="Not used","",IFERROR(VLOOKUP($A116,'Circumstance 2'!$B$6:$AB$15,27,FALSE),IFERROR(VLOOKUP($A116,'Circumstance 2'!$B$18:$AB$28,27,FALSE),TableBPA2[[#This Row],[Base Payment After Circumstance 1]])))</f>
        <v/>
      </c>
      <c r="H116" s="3" t="str">
        <f>IF(H$3="Not used","",IFERROR(VLOOKUP($A116,'Circumstance 3'!$B$6:$AB$15,27,FALSE),IFERROR(VLOOKUP($A116,'Circumstance 3'!$B$18:$AB$28,27,FALSE),TableBPA2[[#This Row],[Base Payment After Circumstance 2]])))</f>
        <v/>
      </c>
      <c r="I116" s="3" t="str">
        <f>IF(I$3="Not used","",IFERROR(VLOOKUP($A116,'Circumstance 4'!$B$6:$AB$15,27,FALSE),IFERROR(VLOOKUP($A116,'Circumstance 4'!$B$18:$AB$28,27,FALSE),TableBPA2[[#This Row],[Base Payment After Circumstance 3]])))</f>
        <v/>
      </c>
      <c r="J116" s="3" t="str">
        <f>IF(J$3="Not used","",IFERROR(VLOOKUP($A116,'Circumstance 5'!$B$6:$AB$15,27,FALSE),IFERROR(VLOOKUP($A116,'Circumstance 5'!$B$18:$AB$28,27,FALSE),TableBPA2[[#This Row],[Base Payment After Circumstance 4]])))</f>
        <v/>
      </c>
      <c r="K116" s="3" t="str">
        <f>IF(K$3="Not used","",IFERROR(VLOOKUP($A116,'Circumstance 6'!$B$6:$AB$15,27,FALSE),IFERROR(VLOOKUP($A116,'Circumstance 6'!$B$18:$AB$28,27,FALSE),TableBPA2[[#This Row],[Base Payment After Circumstance 5]])))</f>
        <v/>
      </c>
      <c r="L116" s="3" t="str">
        <f>IF(L$3="Not used","",IFERROR(VLOOKUP($A116,'Circumstance 7'!$B$6:$AB$15,27,FALSE),IFERROR(VLOOKUP($A116,'Circumstance 7'!$B$18:$AB$28,27,FALSE),TableBPA2[[#This Row],[Base Payment After Circumstance 6]])))</f>
        <v/>
      </c>
      <c r="M116" s="3" t="str">
        <f>IF(M$3="Not used","",IFERROR(VLOOKUP($A116,'Circumstance 8'!$B$6:$AB$15,27,FALSE),IFERROR(VLOOKUP($A116,'Circumstance 8'!$B$18:$AB$28,27,FALSE),TableBPA2[[#This Row],[Base Payment After Circumstance 7]])))</f>
        <v/>
      </c>
      <c r="N116" s="3" t="str">
        <f>IF(N$3="Not used","",IFERROR(VLOOKUP($A116,'Circumstance 9'!$B$6:$AB$15,27,FALSE),IFERROR(VLOOKUP($A116,'Circumstance 9'!$B$18:$AB$28,27,FALSE),TableBPA2[[#This Row],[Base Payment After Circumstance 8]])))</f>
        <v/>
      </c>
      <c r="O116" s="3" t="str">
        <f>IF(O$3="Not used","",IFERROR(VLOOKUP($A116,'Circumstance 10'!$B$6:$AB$15,27,FALSE),IFERROR(VLOOKUP($A116,'Circumstance 10'!$B$18:$AB$28,27,FALSE),TableBPA2[[#This Row],[Base Payment After Circumstance 9]])))</f>
        <v/>
      </c>
      <c r="P116" s="24" t="str">
        <f>IF(P$3="Not used","",IFERROR(VLOOKUP($A116,'Circumstance 11'!$B$6:$AB$15,27,FALSE),IFERROR(VLOOKUP($A116,'Circumstance 11'!$B$18:$AB$28,27,FALSE),TableBPA2[[#This Row],[Base Payment After Circumstance 10]])))</f>
        <v/>
      </c>
      <c r="Q116" s="24" t="str">
        <f>IF(Q$3="Not used","",IFERROR(VLOOKUP($A116,'Circumstance 12'!$B$6:$AB$15,27,FALSE),IFERROR(VLOOKUP($A116,'Circumstance 12'!$B$18:$AB$28,27,FALSE),TableBPA2[[#This Row],[Base Payment After Circumstance 11]])))</f>
        <v/>
      </c>
      <c r="R116" s="24" t="str">
        <f>IF(R$3="Not used","",IFERROR(VLOOKUP($A116,'Circumstance 13'!$B$6:$AB$15,27,FALSE),IFERROR(VLOOKUP($A116,'Circumstance 13'!$B$18:$AB$28,27,FALSE),TableBPA2[[#This Row],[Base Payment After Circumstance 12]])))</f>
        <v/>
      </c>
      <c r="S116" s="24" t="str">
        <f>IF(S$3="Not used","",IFERROR(VLOOKUP($A116,'Circumstance 14'!$B$6:$AB$15,27,FALSE),IFERROR(VLOOKUP($A116,'Circumstance 14'!$B$18:$AB$28,27,FALSE),TableBPA2[[#This Row],[Base Payment After Circumstance 13]])))</f>
        <v/>
      </c>
      <c r="T116" s="24" t="str">
        <f>IF(T$3="Not used","",IFERROR(VLOOKUP($A116,'Circumstance 15'!$B$6:$AB$15,27,FALSE),IFERROR(VLOOKUP($A116,'Circumstance 15'!$B$18:$AB$28,27,FALSE),TableBPA2[[#This Row],[Base Payment After Circumstance 14]])))</f>
        <v/>
      </c>
      <c r="U116" s="24" t="str">
        <f>IF(U$3="Not used","",IFERROR(VLOOKUP($A116,'Circumstance 16'!$B$6:$AB$15,27,FALSE),IFERROR(VLOOKUP($A116,'Circumstance 16'!$B$18:$AB$28,27,FALSE),TableBPA2[[#This Row],[Base Payment After Circumstance 15]])))</f>
        <v/>
      </c>
      <c r="V116" s="24" t="str">
        <f>IF(V$3="Not used","",IFERROR(VLOOKUP($A116,'Circumstance 17'!$B$6:$AB$15,27,FALSE),IFERROR(VLOOKUP($A116,'Circumstance 17'!$B$18:$AB$28,27,FALSE),TableBPA2[[#This Row],[Base Payment After Circumstance 16]])))</f>
        <v/>
      </c>
      <c r="W116" s="24" t="str">
        <f>IF(W$3="Not used","",IFERROR(VLOOKUP($A116,'Circumstance 18'!$B$6:$AB$15,27,FALSE),IFERROR(VLOOKUP($A116,'Circumstance 18'!$B$18:$AB$28,27,FALSE),TableBPA2[[#This Row],[Base Payment After Circumstance 17]])))</f>
        <v/>
      </c>
      <c r="X116" s="24" t="str">
        <f>IF(X$3="Not used","",IFERROR(VLOOKUP($A116,'Circumstance 19'!$B$6:$AB$15,27,FALSE),IFERROR(VLOOKUP($A116,'Circumstance 19'!$B$18:$AB$28,27,FALSE),TableBPA2[[#This Row],[Base Payment After Circumstance 18]])))</f>
        <v/>
      </c>
      <c r="Y116" s="24" t="str">
        <f>IF(Y$3="Not used","",IFERROR(VLOOKUP($A116,'Circumstance 20'!$B$6:$AB$15,27,FALSE),IFERROR(VLOOKUP($A116,'Circumstance 20'!$B$18:$AB$28,27,FALSE),TableBPA2[[#This Row],[Base Payment After Circumstance 19]])))</f>
        <v/>
      </c>
    </row>
    <row r="117" spans="1:25" x14ac:dyDescent="0.25">
      <c r="A117" s="11" t="str">
        <f>IF('LEA Information'!A126="","",'LEA Information'!A126)</f>
        <v/>
      </c>
      <c r="B117" s="11" t="str">
        <f>IF('LEA Information'!B126="","",'LEA Information'!B126)</f>
        <v/>
      </c>
      <c r="C117" s="68" t="str">
        <f>IF('LEA Information'!C126="","",'LEA Information'!C126)</f>
        <v/>
      </c>
      <c r="D117" s="8" t="str">
        <f>IF('LEA Information'!D126="","",'LEA Information'!D126)</f>
        <v/>
      </c>
      <c r="E117" s="32" t="str">
        <f t="shared" si="1"/>
        <v/>
      </c>
      <c r="F117" s="3" t="str">
        <f>IF(F$3="Not used","",IFERROR(VLOOKUP($A117,'Circumstance 1'!$B$6:$AB$15,27,FALSE),IFERROR(VLOOKUP(A117,'Circumstance 1'!$B$18:$AB$28,27,FALSE),TableBPA2[[#This Row],[Starting Base Payment]])))</f>
        <v/>
      </c>
      <c r="G117" s="3" t="str">
        <f>IF(G$3="Not used","",IFERROR(VLOOKUP($A117,'Circumstance 2'!$B$6:$AB$15,27,FALSE),IFERROR(VLOOKUP($A117,'Circumstance 2'!$B$18:$AB$28,27,FALSE),TableBPA2[[#This Row],[Base Payment After Circumstance 1]])))</f>
        <v/>
      </c>
      <c r="H117" s="3" t="str">
        <f>IF(H$3="Not used","",IFERROR(VLOOKUP($A117,'Circumstance 3'!$B$6:$AB$15,27,FALSE),IFERROR(VLOOKUP($A117,'Circumstance 3'!$B$18:$AB$28,27,FALSE),TableBPA2[[#This Row],[Base Payment After Circumstance 2]])))</f>
        <v/>
      </c>
      <c r="I117" s="3" t="str">
        <f>IF(I$3="Not used","",IFERROR(VLOOKUP($A117,'Circumstance 4'!$B$6:$AB$15,27,FALSE),IFERROR(VLOOKUP($A117,'Circumstance 4'!$B$18:$AB$28,27,FALSE),TableBPA2[[#This Row],[Base Payment After Circumstance 3]])))</f>
        <v/>
      </c>
      <c r="J117" s="3" t="str">
        <f>IF(J$3="Not used","",IFERROR(VLOOKUP($A117,'Circumstance 5'!$B$6:$AB$15,27,FALSE),IFERROR(VLOOKUP($A117,'Circumstance 5'!$B$18:$AB$28,27,FALSE),TableBPA2[[#This Row],[Base Payment After Circumstance 4]])))</f>
        <v/>
      </c>
      <c r="K117" s="3" t="str">
        <f>IF(K$3="Not used","",IFERROR(VLOOKUP($A117,'Circumstance 6'!$B$6:$AB$15,27,FALSE),IFERROR(VLOOKUP($A117,'Circumstance 6'!$B$18:$AB$28,27,FALSE),TableBPA2[[#This Row],[Base Payment After Circumstance 5]])))</f>
        <v/>
      </c>
      <c r="L117" s="3" t="str">
        <f>IF(L$3="Not used","",IFERROR(VLOOKUP($A117,'Circumstance 7'!$B$6:$AB$15,27,FALSE),IFERROR(VLOOKUP($A117,'Circumstance 7'!$B$18:$AB$28,27,FALSE),TableBPA2[[#This Row],[Base Payment After Circumstance 6]])))</f>
        <v/>
      </c>
      <c r="M117" s="3" t="str">
        <f>IF(M$3="Not used","",IFERROR(VLOOKUP($A117,'Circumstance 8'!$B$6:$AB$15,27,FALSE),IFERROR(VLOOKUP($A117,'Circumstance 8'!$B$18:$AB$28,27,FALSE),TableBPA2[[#This Row],[Base Payment After Circumstance 7]])))</f>
        <v/>
      </c>
      <c r="N117" s="3" t="str">
        <f>IF(N$3="Not used","",IFERROR(VLOOKUP($A117,'Circumstance 9'!$B$6:$AB$15,27,FALSE),IFERROR(VLOOKUP($A117,'Circumstance 9'!$B$18:$AB$28,27,FALSE),TableBPA2[[#This Row],[Base Payment After Circumstance 8]])))</f>
        <v/>
      </c>
      <c r="O117" s="3" t="str">
        <f>IF(O$3="Not used","",IFERROR(VLOOKUP($A117,'Circumstance 10'!$B$6:$AB$15,27,FALSE),IFERROR(VLOOKUP($A117,'Circumstance 10'!$B$18:$AB$28,27,FALSE),TableBPA2[[#This Row],[Base Payment After Circumstance 9]])))</f>
        <v/>
      </c>
      <c r="P117" s="24" t="str">
        <f>IF(P$3="Not used","",IFERROR(VLOOKUP($A117,'Circumstance 11'!$B$6:$AB$15,27,FALSE),IFERROR(VLOOKUP($A117,'Circumstance 11'!$B$18:$AB$28,27,FALSE),TableBPA2[[#This Row],[Base Payment After Circumstance 10]])))</f>
        <v/>
      </c>
      <c r="Q117" s="24" t="str">
        <f>IF(Q$3="Not used","",IFERROR(VLOOKUP($A117,'Circumstance 12'!$B$6:$AB$15,27,FALSE),IFERROR(VLOOKUP($A117,'Circumstance 12'!$B$18:$AB$28,27,FALSE),TableBPA2[[#This Row],[Base Payment After Circumstance 11]])))</f>
        <v/>
      </c>
      <c r="R117" s="24" t="str">
        <f>IF(R$3="Not used","",IFERROR(VLOOKUP($A117,'Circumstance 13'!$B$6:$AB$15,27,FALSE),IFERROR(VLOOKUP($A117,'Circumstance 13'!$B$18:$AB$28,27,FALSE),TableBPA2[[#This Row],[Base Payment After Circumstance 12]])))</f>
        <v/>
      </c>
      <c r="S117" s="24" t="str">
        <f>IF(S$3="Not used","",IFERROR(VLOOKUP($A117,'Circumstance 14'!$B$6:$AB$15,27,FALSE),IFERROR(VLOOKUP($A117,'Circumstance 14'!$B$18:$AB$28,27,FALSE),TableBPA2[[#This Row],[Base Payment After Circumstance 13]])))</f>
        <v/>
      </c>
      <c r="T117" s="24" t="str">
        <f>IF(T$3="Not used","",IFERROR(VLOOKUP($A117,'Circumstance 15'!$B$6:$AB$15,27,FALSE),IFERROR(VLOOKUP($A117,'Circumstance 15'!$B$18:$AB$28,27,FALSE),TableBPA2[[#This Row],[Base Payment After Circumstance 14]])))</f>
        <v/>
      </c>
      <c r="U117" s="24" t="str">
        <f>IF(U$3="Not used","",IFERROR(VLOOKUP($A117,'Circumstance 16'!$B$6:$AB$15,27,FALSE),IFERROR(VLOOKUP($A117,'Circumstance 16'!$B$18:$AB$28,27,FALSE),TableBPA2[[#This Row],[Base Payment After Circumstance 15]])))</f>
        <v/>
      </c>
      <c r="V117" s="24" t="str">
        <f>IF(V$3="Not used","",IFERROR(VLOOKUP($A117,'Circumstance 17'!$B$6:$AB$15,27,FALSE),IFERROR(VLOOKUP($A117,'Circumstance 17'!$B$18:$AB$28,27,FALSE),TableBPA2[[#This Row],[Base Payment After Circumstance 16]])))</f>
        <v/>
      </c>
      <c r="W117" s="24" t="str">
        <f>IF(W$3="Not used","",IFERROR(VLOOKUP($A117,'Circumstance 18'!$B$6:$AB$15,27,FALSE),IFERROR(VLOOKUP($A117,'Circumstance 18'!$B$18:$AB$28,27,FALSE),TableBPA2[[#This Row],[Base Payment After Circumstance 17]])))</f>
        <v/>
      </c>
      <c r="X117" s="24" t="str">
        <f>IF(X$3="Not used","",IFERROR(VLOOKUP($A117,'Circumstance 19'!$B$6:$AB$15,27,FALSE),IFERROR(VLOOKUP($A117,'Circumstance 19'!$B$18:$AB$28,27,FALSE),TableBPA2[[#This Row],[Base Payment After Circumstance 18]])))</f>
        <v/>
      </c>
      <c r="Y117" s="24" t="str">
        <f>IF(Y$3="Not used","",IFERROR(VLOOKUP($A117,'Circumstance 20'!$B$6:$AB$15,27,FALSE),IFERROR(VLOOKUP($A117,'Circumstance 20'!$B$18:$AB$28,27,FALSE),TableBPA2[[#This Row],[Base Payment After Circumstance 19]])))</f>
        <v/>
      </c>
    </row>
    <row r="118" spans="1:25" x14ac:dyDescent="0.25">
      <c r="A118" s="11" t="str">
        <f>IF('LEA Information'!A127="","",'LEA Information'!A127)</f>
        <v/>
      </c>
      <c r="B118" s="11" t="str">
        <f>IF('LEA Information'!B127="","",'LEA Information'!B127)</f>
        <v/>
      </c>
      <c r="C118" s="68" t="str">
        <f>IF('LEA Information'!C127="","",'LEA Information'!C127)</f>
        <v/>
      </c>
      <c r="D118" s="8" t="str">
        <f>IF('LEA Information'!D127="","",'LEA Information'!D127)</f>
        <v/>
      </c>
      <c r="E118" s="32" t="str">
        <f t="shared" si="1"/>
        <v/>
      </c>
      <c r="F118" s="3" t="str">
        <f>IF(F$3="Not used","",IFERROR(VLOOKUP($A118,'Circumstance 1'!$B$6:$AB$15,27,FALSE),IFERROR(VLOOKUP(A118,'Circumstance 1'!$B$18:$AB$28,27,FALSE),TableBPA2[[#This Row],[Starting Base Payment]])))</f>
        <v/>
      </c>
      <c r="G118" s="3" t="str">
        <f>IF(G$3="Not used","",IFERROR(VLOOKUP($A118,'Circumstance 2'!$B$6:$AB$15,27,FALSE),IFERROR(VLOOKUP($A118,'Circumstance 2'!$B$18:$AB$28,27,FALSE),TableBPA2[[#This Row],[Base Payment After Circumstance 1]])))</f>
        <v/>
      </c>
      <c r="H118" s="3" t="str">
        <f>IF(H$3="Not used","",IFERROR(VLOOKUP($A118,'Circumstance 3'!$B$6:$AB$15,27,FALSE),IFERROR(VLOOKUP($A118,'Circumstance 3'!$B$18:$AB$28,27,FALSE),TableBPA2[[#This Row],[Base Payment After Circumstance 2]])))</f>
        <v/>
      </c>
      <c r="I118" s="3" t="str">
        <f>IF(I$3="Not used","",IFERROR(VLOOKUP($A118,'Circumstance 4'!$B$6:$AB$15,27,FALSE),IFERROR(VLOOKUP($A118,'Circumstance 4'!$B$18:$AB$28,27,FALSE),TableBPA2[[#This Row],[Base Payment After Circumstance 3]])))</f>
        <v/>
      </c>
      <c r="J118" s="3" t="str">
        <f>IF(J$3="Not used","",IFERROR(VLOOKUP($A118,'Circumstance 5'!$B$6:$AB$15,27,FALSE),IFERROR(VLOOKUP($A118,'Circumstance 5'!$B$18:$AB$28,27,FALSE),TableBPA2[[#This Row],[Base Payment After Circumstance 4]])))</f>
        <v/>
      </c>
      <c r="K118" s="3" t="str">
        <f>IF(K$3="Not used","",IFERROR(VLOOKUP($A118,'Circumstance 6'!$B$6:$AB$15,27,FALSE),IFERROR(VLOOKUP($A118,'Circumstance 6'!$B$18:$AB$28,27,FALSE),TableBPA2[[#This Row],[Base Payment After Circumstance 5]])))</f>
        <v/>
      </c>
      <c r="L118" s="3" t="str">
        <f>IF(L$3="Not used","",IFERROR(VLOOKUP($A118,'Circumstance 7'!$B$6:$AB$15,27,FALSE),IFERROR(VLOOKUP($A118,'Circumstance 7'!$B$18:$AB$28,27,FALSE),TableBPA2[[#This Row],[Base Payment After Circumstance 6]])))</f>
        <v/>
      </c>
      <c r="M118" s="3" t="str">
        <f>IF(M$3="Not used","",IFERROR(VLOOKUP($A118,'Circumstance 8'!$B$6:$AB$15,27,FALSE),IFERROR(VLOOKUP($A118,'Circumstance 8'!$B$18:$AB$28,27,FALSE),TableBPA2[[#This Row],[Base Payment After Circumstance 7]])))</f>
        <v/>
      </c>
      <c r="N118" s="3" t="str">
        <f>IF(N$3="Not used","",IFERROR(VLOOKUP($A118,'Circumstance 9'!$B$6:$AB$15,27,FALSE),IFERROR(VLOOKUP($A118,'Circumstance 9'!$B$18:$AB$28,27,FALSE),TableBPA2[[#This Row],[Base Payment After Circumstance 8]])))</f>
        <v/>
      </c>
      <c r="O118" s="3" t="str">
        <f>IF(O$3="Not used","",IFERROR(VLOOKUP($A118,'Circumstance 10'!$B$6:$AB$15,27,FALSE),IFERROR(VLOOKUP($A118,'Circumstance 10'!$B$18:$AB$28,27,FALSE),TableBPA2[[#This Row],[Base Payment After Circumstance 9]])))</f>
        <v/>
      </c>
      <c r="P118" s="24" t="str">
        <f>IF(P$3="Not used","",IFERROR(VLOOKUP($A118,'Circumstance 11'!$B$6:$AB$15,27,FALSE),IFERROR(VLOOKUP($A118,'Circumstance 11'!$B$18:$AB$28,27,FALSE),TableBPA2[[#This Row],[Base Payment After Circumstance 10]])))</f>
        <v/>
      </c>
      <c r="Q118" s="24" t="str">
        <f>IF(Q$3="Not used","",IFERROR(VLOOKUP($A118,'Circumstance 12'!$B$6:$AB$15,27,FALSE),IFERROR(VLOOKUP($A118,'Circumstance 12'!$B$18:$AB$28,27,FALSE),TableBPA2[[#This Row],[Base Payment After Circumstance 11]])))</f>
        <v/>
      </c>
      <c r="R118" s="24" t="str">
        <f>IF(R$3="Not used","",IFERROR(VLOOKUP($A118,'Circumstance 13'!$B$6:$AB$15,27,FALSE),IFERROR(VLOOKUP($A118,'Circumstance 13'!$B$18:$AB$28,27,FALSE),TableBPA2[[#This Row],[Base Payment After Circumstance 12]])))</f>
        <v/>
      </c>
      <c r="S118" s="24" t="str">
        <f>IF(S$3="Not used","",IFERROR(VLOOKUP($A118,'Circumstance 14'!$B$6:$AB$15,27,FALSE),IFERROR(VLOOKUP($A118,'Circumstance 14'!$B$18:$AB$28,27,FALSE),TableBPA2[[#This Row],[Base Payment After Circumstance 13]])))</f>
        <v/>
      </c>
      <c r="T118" s="24" t="str">
        <f>IF(T$3="Not used","",IFERROR(VLOOKUP($A118,'Circumstance 15'!$B$6:$AB$15,27,FALSE),IFERROR(VLOOKUP($A118,'Circumstance 15'!$B$18:$AB$28,27,FALSE),TableBPA2[[#This Row],[Base Payment After Circumstance 14]])))</f>
        <v/>
      </c>
      <c r="U118" s="24" t="str">
        <f>IF(U$3="Not used","",IFERROR(VLOOKUP($A118,'Circumstance 16'!$B$6:$AB$15,27,FALSE),IFERROR(VLOOKUP($A118,'Circumstance 16'!$B$18:$AB$28,27,FALSE),TableBPA2[[#This Row],[Base Payment After Circumstance 15]])))</f>
        <v/>
      </c>
      <c r="V118" s="24" t="str">
        <f>IF(V$3="Not used","",IFERROR(VLOOKUP($A118,'Circumstance 17'!$B$6:$AB$15,27,FALSE),IFERROR(VLOOKUP($A118,'Circumstance 17'!$B$18:$AB$28,27,FALSE),TableBPA2[[#This Row],[Base Payment After Circumstance 16]])))</f>
        <v/>
      </c>
      <c r="W118" s="24" t="str">
        <f>IF(W$3="Not used","",IFERROR(VLOOKUP($A118,'Circumstance 18'!$B$6:$AB$15,27,FALSE),IFERROR(VLOOKUP($A118,'Circumstance 18'!$B$18:$AB$28,27,FALSE),TableBPA2[[#This Row],[Base Payment After Circumstance 17]])))</f>
        <v/>
      </c>
      <c r="X118" s="24" t="str">
        <f>IF(X$3="Not used","",IFERROR(VLOOKUP($A118,'Circumstance 19'!$B$6:$AB$15,27,FALSE),IFERROR(VLOOKUP($A118,'Circumstance 19'!$B$18:$AB$28,27,FALSE),TableBPA2[[#This Row],[Base Payment After Circumstance 18]])))</f>
        <v/>
      </c>
      <c r="Y118" s="24" t="str">
        <f>IF(Y$3="Not used","",IFERROR(VLOOKUP($A118,'Circumstance 20'!$B$6:$AB$15,27,FALSE),IFERROR(VLOOKUP($A118,'Circumstance 20'!$B$18:$AB$28,27,FALSE),TableBPA2[[#This Row],[Base Payment After Circumstance 19]])))</f>
        <v/>
      </c>
    </row>
    <row r="119" spans="1:25" x14ac:dyDescent="0.25">
      <c r="A119" s="11" t="str">
        <f>IF('LEA Information'!A128="","",'LEA Information'!A128)</f>
        <v/>
      </c>
      <c r="B119" s="11" t="str">
        <f>IF('LEA Information'!B128="","",'LEA Information'!B128)</f>
        <v/>
      </c>
      <c r="C119" s="68" t="str">
        <f>IF('LEA Information'!C128="","",'LEA Information'!C128)</f>
        <v/>
      </c>
      <c r="D119" s="8" t="str">
        <f>IF('LEA Information'!D128="","",'LEA Information'!D128)</f>
        <v/>
      </c>
      <c r="E119" s="32" t="str">
        <f t="shared" si="1"/>
        <v/>
      </c>
      <c r="F119" s="3" t="str">
        <f>IF(F$3="Not used","",IFERROR(VLOOKUP($A119,'Circumstance 1'!$B$6:$AB$15,27,FALSE),IFERROR(VLOOKUP(A119,'Circumstance 1'!$B$18:$AB$28,27,FALSE),TableBPA2[[#This Row],[Starting Base Payment]])))</f>
        <v/>
      </c>
      <c r="G119" s="3" t="str">
        <f>IF(G$3="Not used","",IFERROR(VLOOKUP($A119,'Circumstance 2'!$B$6:$AB$15,27,FALSE),IFERROR(VLOOKUP($A119,'Circumstance 2'!$B$18:$AB$28,27,FALSE),TableBPA2[[#This Row],[Base Payment After Circumstance 1]])))</f>
        <v/>
      </c>
      <c r="H119" s="3" t="str">
        <f>IF(H$3="Not used","",IFERROR(VLOOKUP($A119,'Circumstance 3'!$B$6:$AB$15,27,FALSE),IFERROR(VLOOKUP($A119,'Circumstance 3'!$B$18:$AB$28,27,FALSE),TableBPA2[[#This Row],[Base Payment After Circumstance 2]])))</f>
        <v/>
      </c>
      <c r="I119" s="3" t="str">
        <f>IF(I$3="Not used","",IFERROR(VLOOKUP($A119,'Circumstance 4'!$B$6:$AB$15,27,FALSE),IFERROR(VLOOKUP($A119,'Circumstance 4'!$B$18:$AB$28,27,FALSE),TableBPA2[[#This Row],[Base Payment After Circumstance 3]])))</f>
        <v/>
      </c>
      <c r="J119" s="3" t="str">
        <f>IF(J$3="Not used","",IFERROR(VLOOKUP($A119,'Circumstance 5'!$B$6:$AB$15,27,FALSE),IFERROR(VLOOKUP($A119,'Circumstance 5'!$B$18:$AB$28,27,FALSE),TableBPA2[[#This Row],[Base Payment After Circumstance 4]])))</f>
        <v/>
      </c>
      <c r="K119" s="3" t="str">
        <f>IF(K$3="Not used","",IFERROR(VLOOKUP($A119,'Circumstance 6'!$B$6:$AB$15,27,FALSE),IFERROR(VLOOKUP($A119,'Circumstance 6'!$B$18:$AB$28,27,FALSE),TableBPA2[[#This Row],[Base Payment After Circumstance 5]])))</f>
        <v/>
      </c>
      <c r="L119" s="3" t="str">
        <f>IF(L$3="Not used","",IFERROR(VLOOKUP($A119,'Circumstance 7'!$B$6:$AB$15,27,FALSE),IFERROR(VLOOKUP($A119,'Circumstance 7'!$B$18:$AB$28,27,FALSE),TableBPA2[[#This Row],[Base Payment After Circumstance 6]])))</f>
        <v/>
      </c>
      <c r="M119" s="3" t="str">
        <f>IF(M$3="Not used","",IFERROR(VLOOKUP($A119,'Circumstance 8'!$B$6:$AB$15,27,FALSE),IFERROR(VLOOKUP($A119,'Circumstance 8'!$B$18:$AB$28,27,FALSE),TableBPA2[[#This Row],[Base Payment After Circumstance 7]])))</f>
        <v/>
      </c>
      <c r="N119" s="3" t="str">
        <f>IF(N$3="Not used","",IFERROR(VLOOKUP($A119,'Circumstance 9'!$B$6:$AB$15,27,FALSE),IFERROR(VLOOKUP($A119,'Circumstance 9'!$B$18:$AB$28,27,FALSE),TableBPA2[[#This Row],[Base Payment After Circumstance 8]])))</f>
        <v/>
      </c>
      <c r="O119" s="3" t="str">
        <f>IF(O$3="Not used","",IFERROR(VLOOKUP($A119,'Circumstance 10'!$B$6:$AB$15,27,FALSE),IFERROR(VLOOKUP($A119,'Circumstance 10'!$B$18:$AB$28,27,FALSE),TableBPA2[[#This Row],[Base Payment After Circumstance 9]])))</f>
        <v/>
      </c>
      <c r="P119" s="24" t="str">
        <f>IF(P$3="Not used","",IFERROR(VLOOKUP($A119,'Circumstance 11'!$B$6:$AB$15,27,FALSE),IFERROR(VLOOKUP($A119,'Circumstance 11'!$B$18:$AB$28,27,FALSE),TableBPA2[[#This Row],[Base Payment After Circumstance 10]])))</f>
        <v/>
      </c>
      <c r="Q119" s="24" t="str">
        <f>IF(Q$3="Not used","",IFERROR(VLOOKUP($A119,'Circumstance 12'!$B$6:$AB$15,27,FALSE),IFERROR(VLOOKUP($A119,'Circumstance 12'!$B$18:$AB$28,27,FALSE),TableBPA2[[#This Row],[Base Payment After Circumstance 11]])))</f>
        <v/>
      </c>
      <c r="R119" s="24" t="str">
        <f>IF(R$3="Not used","",IFERROR(VLOOKUP($A119,'Circumstance 13'!$B$6:$AB$15,27,FALSE),IFERROR(VLOOKUP($A119,'Circumstance 13'!$B$18:$AB$28,27,FALSE),TableBPA2[[#This Row],[Base Payment After Circumstance 12]])))</f>
        <v/>
      </c>
      <c r="S119" s="24" t="str">
        <f>IF(S$3="Not used","",IFERROR(VLOOKUP($A119,'Circumstance 14'!$B$6:$AB$15,27,FALSE),IFERROR(VLOOKUP($A119,'Circumstance 14'!$B$18:$AB$28,27,FALSE),TableBPA2[[#This Row],[Base Payment After Circumstance 13]])))</f>
        <v/>
      </c>
      <c r="T119" s="24" t="str">
        <f>IF(T$3="Not used","",IFERROR(VLOOKUP($A119,'Circumstance 15'!$B$6:$AB$15,27,FALSE),IFERROR(VLOOKUP($A119,'Circumstance 15'!$B$18:$AB$28,27,FALSE),TableBPA2[[#This Row],[Base Payment After Circumstance 14]])))</f>
        <v/>
      </c>
      <c r="U119" s="24" t="str">
        <f>IF(U$3="Not used","",IFERROR(VLOOKUP($A119,'Circumstance 16'!$B$6:$AB$15,27,FALSE),IFERROR(VLOOKUP($A119,'Circumstance 16'!$B$18:$AB$28,27,FALSE),TableBPA2[[#This Row],[Base Payment After Circumstance 15]])))</f>
        <v/>
      </c>
      <c r="V119" s="24" t="str">
        <f>IF(V$3="Not used","",IFERROR(VLOOKUP($A119,'Circumstance 17'!$B$6:$AB$15,27,FALSE),IFERROR(VLOOKUP($A119,'Circumstance 17'!$B$18:$AB$28,27,FALSE),TableBPA2[[#This Row],[Base Payment After Circumstance 16]])))</f>
        <v/>
      </c>
      <c r="W119" s="24" t="str">
        <f>IF(W$3="Not used","",IFERROR(VLOOKUP($A119,'Circumstance 18'!$B$6:$AB$15,27,FALSE),IFERROR(VLOOKUP($A119,'Circumstance 18'!$B$18:$AB$28,27,FALSE),TableBPA2[[#This Row],[Base Payment After Circumstance 17]])))</f>
        <v/>
      </c>
      <c r="X119" s="24" t="str">
        <f>IF(X$3="Not used","",IFERROR(VLOOKUP($A119,'Circumstance 19'!$B$6:$AB$15,27,FALSE),IFERROR(VLOOKUP($A119,'Circumstance 19'!$B$18:$AB$28,27,FALSE),TableBPA2[[#This Row],[Base Payment After Circumstance 18]])))</f>
        <v/>
      </c>
      <c r="Y119" s="24" t="str">
        <f>IF(Y$3="Not used","",IFERROR(VLOOKUP($A119,'Circumstance 20'!$B$6:$AB$15,27,FALSE),IFERROR(VLOOKUP($A119,'Circumstance 20'!$B$18:$AB$28,27,FALSE),TableBPA2[[#This Row],[Base Payment After Circumstance 19]])))</f>
        <v/>
      </c>
    </row>
    <row r="120" spans="1:25" x14ac:dyDescent="0.25">
      <c r="A120" s="11" t="str">
        <f>IF('LEA Information'!A129="","",'LEA Information'!A129)</f>
        <v/>
      </c>
      <c r="B120" s="11" t="str">
        <f>IF('LEA Information'!B129="","",'LEA Information'!B129)</f>
        <v/>
      </c>
      <c r="C120" s="68" t="str">
        <f>IF('LEA Information'!C129="","",'LEA Information'!C129)</f>
        <v/>
      </c>
      <c r="D120" s="8" t="str">
        <f>IF('LEA Information'!D129="","",'LEA Information'!D129)</f>
        <v/>
      </c>
      <c r="E120" s="32" t="str">
        <f t="shared" si="1"/>
        <v/>
      </c>
      <c r="F120" s="3" t="str">
        <f>IF(F$3="Not used","",IFERROR(VLOOKUP($A120,'Circumstance 1'!$B$6:$AB$15,27,FALSE),IFERROR(VLOOKUP(A120,'Circumstance 1'!$B$18:$AB$28,27,FALSE),TableBPA2[[#This Row],[Starting Base Payment]])))</f>
        <v/>
      </c>
      <c r="G120" s="3" t="str">
        <f>IF(G$3="Not used","",IFERROR(VLOOKUP($A120,'Circumstance 2'!$B$6:$AB$15,27,FALSE),IFERROR(VLOOKUP($A120,'Circumstance 2'!$B$18:$AB$28,27,FALSE),TableBPA2[[#This Row],[Base Payment After Circumstance 1]])))</f>
        <v/>
      </c>
      <c r="H120" s="3" t="str">
        <f>IF(H$3="Not used","",IFERROR(VLOOKUP($A120,'Circumstance 3'!$B$6:$AB$15,27,FALSE),IFERROR(VLOOKUP($A120,'Circumstance 3'!$B$18:$AB$28,27,FALSE),TableBPA2[[#This Row],[Base Payment After Circumstance 2]])))</f>
        <v/>
      </c>
      <c r="I120" s="3" t="str">
        <f>IF(I$3="Not used","",IFERROR(VLOOKUP($A120,'Circumstance 4'!$B$6:$AB$15,27,FALSE),IFERROR(VLOOKUP($A120,'Circumstance 4'!$B$18:$AB$28,27,FALSE),TableBPA2[[#This Row],[Base Payment After Circumstance 3]])))</f>
        <v/>
      </c>
      <c r="J120" s="3" t="str">
        <f>IF(J$3="Not used","",IFERROR(VLOOKUP($A120,'Circumstance 5'!$B$6:$AB$15,27,FALSE),IFERROR(VLOOKUP($A120,'Circumstance 5'!$B$18:$AB$28,27,FALSE),TableBPA2[[#This Row],[Base Payment After Circumstance 4]])))</f>
        <v/>
      </c>
      <c r="K120" s="3" t="str">
        <f>IF(K$3="Not used","",IFERROR(VLOOKUP($A120,'Circumstance 6'!$B$6:$AB$15,27,FALSE),IFERROR(VLOOKUP($A120,'Circumstance 6'!$B$18:$AB$28,27,FALSE),TableBPA2[[#This Row],[Base Payment After Circumstance 5]])))</f>
        <v/>
      </c>
      <c r="L120" s="3" t="str">
        <f>IF(L$3="Not used","",IFERROR(VLOOKUP($A120,'Circumstance 7'!$B$6:$AB$15,27,FALSE),IFERROR(VLOOKUP($A120,'Circumstance 7'!$B$18:$AB$28,27,FALSE),TableBPA2[[#This Row],[Base Payment After Circumstance 6]])))</f>
        <v/>
      </c>
      <c r="M120" s="3" t="str">
        <f>IF(M$3="Not used","",IFERROR(VLOOKUP($A120,'Circumstance 8'!$B$6:$AB$15,27,FALSE),IFERROR(VLOOKUP($A120,'Circumstance 8'!$B$18:$AB$28,27,FALSE),TableBPA2[[#This Row],[Base Payment After Circumstance 7]])))</f>
        <v/>
      </c>
      <c r="N120" s="3" t="str">
        <f>IF(N$3="Not used","",IFERROR(VLOOKUP($A120,'Circumstance 9'!$B$6:$AB$15,27,FALSE),IFERROR(VLOOKUP($A120,'Circumstance 9'!$B$18:$AB$28,27,FALSE),TableBPA2[[#This Row],[Base Payment After Circumstance 8]])))</f>
        <v/>
      </c>
      <c r="O120" s="3" t="str">
        <f>IF(O$3="Not used","",IFERROR(VLOOKUP($A120,'Circumstance 10'!$B$6:$AB$15,27,FALSE),IFERROR(VLOOKUP($A120,'Circumstance 10'!$B$18:$AB$28,27,FALSE),TableBPA2[[#This Row],[Base Payment After Circumstance 9]])))</f>
        <v/>
      </c>
      <c r="P120" s="24" t="str">
        <f>IF(P$3="Not used","",IFERROR(VLOOKUP($A120,'Circumstance 11'!$B$6:$AB$15,27,FALSE),IFERROR(VLOOKUP($A120,'Circumstance 11'!$B$18:$AB$28,27,FALSE),TableBPA2[[#This Row],[Base Payment After Circumstance 10]])))</f>
        <v/>
      </c>
      <c r="Q120" s="24" t="str">
        <f>IF(Q$3="Not used","",IFERROR(VLOOKUP($A120,'Circumstance 12'!$B$6:$AB$15,27,FALSE),IFERROR(VLOOKUP($A120,'Circumstance 12'!$B$18:$AB$28,27,FALSE),TableBPA2[[#This Row],[Base Payment After Circumstance 11]])))</f>
        <v/>
      </c>
      <c r="R120" s="24" t="str">
        <f>IF(R$3="Not used","",IFERROR(VLOOKUP($A120,'Circumstance 13'!$B$6:$AB$15,27,FALSE),IFERROR(VLOOKUP($A120,'Circumstance 13'!$B$18:$AB$28,27,FALSE),TableBPA2[[#This Row],[Base Payment After Circumstance 12]])))</f>
        <v/>
      </c>
      <c r="S120" s="24" t="str">
        <f>IF(S$3="Not used","",IFERROR(VLOOKUP($A120,'Circumstance 14'!$B$6:$AB$15,27,FALSE),IFERROR(VLOOKUP($A120,'Circumstance 14'!$B$18:$AB$28,27,FALSE),TableBPA2[[#This Row],[Base Payment After Circumstance 13]])))</f>
        <v/>
      </c>
      <c r="T120" s="24" t="str">
        <f>IF(T$3="Not used","",IFERROR(VLOOKUP($A120,'Circumstance 15'!$B$6:$AB$15,27,FALSE),IFERROR(VLOOKUP($A120,'Circumstance 15'!$B$18:$AB$28,27,FALSE),TableBPA2[[#This Row],[Base Payment After Circumstance 14]])))</f>
        <v/>
      </c>
      <c r="U120" s="24" t="str">
        <f>IF(U$3="Not used","",IFERROR(VLOOKUP($A120,'Circumstance 16'!$B$6:$AB$15,27,FALSE),IFERROR(VLOOKUP($A120,'Circumstance 16'!$B$18:$AB$28,27,FALSE),TableBPA2[[#This Row],[Base Payment After Circumstance 15]])))</f>
        <v/>
      </c>
      <c r="V120" s="24" t="str">
        <f>IF(V$3="Not used","",IFERROR(VLOOKUP($A120,'Circumstance 17'!$B$6:$AB$15,27,FALSE),IFERROR(VLOOKUP($A120,'Circumstance 17'!$B$18:$AB$28,27,FALSE),TableBPA2[[#This Row],[Base Payment After Circumstance 16]])))</f>
        <v/>
      </c>
      <c r="W120" s="24" t="str">
        <f>IF(W$3="Not used","",IFERROR(VLOOKUP($A120,'Circumstance 18'!$B$6:$AB$15,27,FALSE),IFERROR(VLOOKUP($A120,'Circumstance 18'!$B$18:$AB$28,27,FALSE),TableBPA2[[#This Row],[Base Payment After Circumstance 17]])))</f>
        <v/>
      </c>
      <c r="X120" s="24" t="str">
        <f>IF(X$3="Not used","",IFERROR(VLOOKUP($A120,'Circumstance 19'!$B$6:$AB$15,27,FALSE),IFERROR(VLOOKUP($A120,'Circumstance 19'!$B$18:$AB$28,27,FALSE),TableBPA2[[#This Row],[Base Payment After Circumstance 18]])))</f>
        <v/>
      </c>
      <c r="Y120" s="24" t="str">
        <f>IF(Y$3="Not used","",IFERROR(VLOOKUP($A120,'Circumstance 20'!$B$6:$AB$15,27,FALSE),IFERROR(VLOOKUP($A120,'Circumstance 20'!$B$18:$AB$28,27,FALSE),TableBPA2[[#This Row],[Base Payment After Circumstance 19]])))</f>
        <v/>
      </c>
    </row>
    <row r="121" spans="1:25" x14ac:dyDescent="0.25">
      <c r="A121" s="11" t="str">
        <f>IF('LEA Information'!A130="","",'LEA Information'!A130)</f>
        <v/>
      </c>
      <c r="B121" s="11" t="str">
        <f>IF('LEA Information'!B130="","",'LEA Information'!B130)</f>
        <v/>
      </c>
      <c r="C121" s="68" t="str">
        <f>IF('LEA Information'!C130="","",'LEA Information'!C130)</f>
        <v/>
      </c>
      <c r="D121" s="8" t="str">
        <f>IF('LEA Information'!D130="","",'LEA Information'!D130)</f>
        <v/>
      </c>
      <c r="E121" s="32" t="str">
        <f t="shared" si="1"/>
        <v/>
      </c>
      <c r="F121" s="3" t="str">
        <f>IF(F$3="Not used","",IFERROR(VLOOKUP($A121,'Circumstance 1'!$B$6:$AB$15,27,FALSE),IFERROR(VLOOKUP(A121,'Circumstance 1'!$B$18:$AB$28,27,FALSE),TableBPA2[[#This Row],[Starting Base Payment]])))</f>
        <v/>
      </c>
      <c r="G121" s="3" t="str">
        <f>IF(G$3="Not used","",IFERROR(VLOOKUP($A121,'Circumstance 2'!$B$6:$AB$15,27,FALSE),IFERROR(VLOOKUP($A121,'Circumstance 2'!$B$18:$AB$28,27,FALSE),TableBPA2[[#This Row],[Base Payment After Circumstance 1]])))</f>
        <v/>
      </c>
      <c r="H121" s="3" t="str">
        <f>IF(H$3="Not used","",IFERROR(VLOOKUP($A121,'Circumstance 3'!$B$6:$AB$15,27,FALSE),IFERROR(VLOOKUP($A121,'Circumstance 3'!$B$18:$AB$28,27,FALSE),TableBPA2[[#This Row],[Base Payment After Circumstance 2]])))</f>
        <v/>
      </c>
      <c r="I121" s="3" t="str">
        <f>IF(I$3="Not used","",IFERROR(VLOOKUP($A121,'Circumstance 4'!$B$6:$AB$15,27,FALSE),IFERROR(VLOOKUP($A121,'Circumstance 4'!$B$18:$AB$28,27,FALSE),TableBPA2[[#This Row],[Base Payment After Circumstance 3]])))</f>
        <v/>
      </c>
      <c r="J121" s="3" t="str">
        <f>IF(J$3="Not used","",IFERROR(VLOOKUP($A121,'Circumstance 5'!$B$6:$AB$15,27,FALSE),IFERROR(VLOOKUP($A121,'Circumstance 5'!$B$18:$AB$28,27,FALSE),TableBPA2[[#This Row],[Base Payment After Circumstance 4]])))</f>
        <v/>
      </c>
      <c r="K121" s="3" t="str">
        <f>IF(K$3="Not used","",IFERROR(VLOOKUP($A121,'Circumstance 6'!$B$6:$AB$15,27,FALSE),IFERROR(VLOOKUP($A121,'Circumstance 6'!$B$18:$AB$28,27,FALSE),TableBPA2[[#This Row],[Base Payment After Circumstance 5]])))</f>
        <v/>
      </c>
      <c r="L121" s="3" t="str">
        <f>IF(L$3="Not used","",IFERROR(VLOOKUP($A121,'Circumstance 7'!$B$6:$AB$15,27,FALSE),IFERROR(VLOOKUP($A121,'Circumstance 7'!$B$18:$AB$28,27,FALSE),TableBPA2[[#This Row],[Base Payment After Circumstance 6]])))</f>
        <v/>
      </c>
      <c r="M121" s="3" t="str">
        <f>IF(M$3="Not used","",IFERROR(VLOOKUP($A121,'Circumstance 8'!$B$6:$AB$15,27,FALSE),IFERROR(VLOOKUP($A121,'Circumstance 8'!$B$18:$AB$28,27,FALSE),TableBPA2[[#This Row],[Base Payment After Circumstance 7]])))</f>
        <v/>
      </c>
      <c r="N121" s="3" t="str">
        <f>IF(N$3="Not used","",IFERROR(VLOOKUP($A121,'Circumstance 9'!$B$6:$AB$15,27,FALSE),IFERROR(VLOOKUP($A121,'Circumstance 9'!$B$18:$AB$28,27,FALSE),TableBPA2[[#This Row],[Base Payment After Circumstance 8]])))</f>
        <v/>
      </c>
      <c r="O121" s="3" t="str">
        <f>IF(O$3="Not used","",IFERROR(VLOOKUP($A121,'Circumstance 10'!$B$6:$AB$15,27,FALSE),IFERROR(VLOOKUP($A121,'Circumstance 10'!$B$18:$AB$28,27,FALSE),TableBPA2[[#This Row],[Base Payment After Circumstance 9]])))</f>
        <v/>
      </c>
      <c r="P121" s="24" t="str">
        <f>IF(P$3="Not used","",IFERROR(VLOOKUP($A121,'Circumstance 11'!$B$6:$AB$15,27,FALSE),IFERROR(VLOOKUP($A121,'Circumstance 11'!$B$18:$AB$28,27,FALSE),TableBPA2[[#This Row],[Base Payment After Circumstance 10]])))</f>
        <v/>
      </c>
      <c r="Q121" s="24" t="str">
        <f>IF(Q$3="Not used","",IFERROR(VLOOKUP($A121,'Circumstance 12'!$B$6:$AB$15,27,FALSE),IFERROR(VLOOKUP($A121,'Circumstance 12'!$B$18:$AB$28,27,FALSE),TableBPA2[[#This Row],[Base Payment After Circumstance 11]])))</f>
        <v/>
      </c>
      <c r="R121" s="24" t="str">
        <f>IF(R$3="Not used","",IFERROR(VLOOKUP($A121,'Circumstance 13'!$B$6:$AB$15,27,FALSE),IFERROR(VLOOKUP($A121,'Circumstance 13'!$B$18:$AB$28,27,FALSE),TableBPA2[[#This Row],[Base Payment After Circumstance 12]])))</f>
        <v/>
      </c>
      <c r="S121" s="24" t="str">
        <f>IF(S$3="Not used","",IFERROR(VLOOKUP($A121,'Circumstance 14'!$B$6:$AB$15,27,FALSE),IFERROR(VLOOKUP($A121,'Circumstance 14'!$B$18:$AB$28,27,FALSE),TableBPA2[[#This Row],[Base Payment After Circumstance 13]])))</f>
        <v/>
      </c>
      <c r="T121" s="24" t="str">
        <f>IF(T$3="Not used","",IFERROR(VLOOKUP($A121,'Circumstance 15'!$B$6:$AB$15,27,FALSE),IFERROR(VLOOKUP($A121,'Circumstance 15'!$B$18:$AB$28,27,FALSE),TableBPA2[[#This Row],[Base Payment After Circumstance 14]])))</f>
        <v/>
      </c>
      <c r="U121" s="24" t="str">
        <f>IF(U$3="Not used","",IFERROR(VLOOKUP($A121,'Circumstance 16'!$B$6:$AB$15,27,FALSE),IFERROR(VLOOKUP($A121,'Circumstance 16'!$B$18:$AB$28,27,FALSE),TableBPA2[[#This Row],[Base Payment After Circumstance 15]])))</f>
        <v/>
      </c>
      <c r="V121" s="24" t="str">
        <f>IF(V$3="Not used","",IFERROR(VLOOKUP($A121,'Circumstance 17'!$B$6:$AB$15,27,FALSE),IFERROR(VLOOKUP($A121,'Circumstance 17'!$B$18:$AB$28,27,FALSE),TableBPA2[[#This Row],[Base Payment After Circumstance 16]])))</f>
        <v/>
      </c>
      <c r="W121" s="24" t="str">
        <f>IF(W$3="Not used","",IFERROR(VLOOKUP($A121,'Circumstance 18'!$B$6:$AB$15,27,FALSE),IFERROR(VLOOKUP($A121,'Circumstance 18'!$B$18:$AB$28,27,FALSE),TableBPA2[[#This Row],[Base Payment After Circumstance 17]])))</f>
        <v/>
      </c>
      <c r="X121" s="24" t="str">
        <f>IF(X$3="Not used","",IFERROR(VLOOKUP($A121,'Circumstance 19'!$B$6:$AB$15,27,FALSE),IFERROR(VLOOKUP($A121,'Circumstance 19'!$B$18:$AB$28,27,FALSE),TableBPA2[[#This Row],[Base Payment After Circumstance 18]])))</f>
        <v/>
      </c>
      <c r="Y121" s="24" t="str">
        <f>IF(Y$3="Not used","",IFERROR(VLOOKUP($A121,'Circumstance 20'!$B$6:$AB$15,27,FALSE),IFERROR(VLOOKUP($A121,'Circumstance 20'!$B$18:$AB$28,27,FALSE),TableBPA2[[#This Row],[Base Payment After Circumstance 19]])))</f>
        <v/>
      </c>
    </row>
    <row r="122" spans="1:25" x14ac:dyDescent="0.25">
      <c r="A122" s="11" t="str">
        <f>IF('LEA Information'!A131="","",'LEA Information'!A131)</f>
        <v/>
      </c>
      <c r="B122" s="11" t="str">
        <f>IF('LEA Information'!B131="","",'LEA Information'!B131)</f>
        <v/>
      </c>
      <c r="C122" s="68" t="str">
        <f>IF('LEA Information'!C131="","",'LEA Information'!C131)</f>
        <v/>
      </c>
      <c r="D122" s="8" t="str">
        <f>IF('LEA Information'!D131="","",'LEA Information'!D131)</f>
        <v/>
      </c>
      <c r="E122" s="32" t="str">
        <f t="shared" si="1"/>
        <v/>
      </c>
      <c r="F122" s="3" t="str">
        <f>IF(F$3="Not used","",IFERROR(VLOOKUP($A122,'Circumstance 1'!$B$6:$AB$15,27,FALSE),IFERROR(VLOOKUP(A122,'Circumstance 1'!$B$18:$AB$28,27,FALSE),TableBPA2[[#This Row],[Starting Base Payment]])))</f>
        <v/>
      </c>
      <c r="G122" s="3" t="str">
        <f>IF(G$3="Not used","",IFERROR(VLOOKUP($A122,'Circumstance 2'!$B$6:$AB$15,27,FALSE),IFERROR(VLOOKUP($A122,'Circumstance 2'!$B$18:$AB$28,27,FALSE),TableBPA2[[#This Row],[Base Payment After Circumstance 1]])))</f>
        <v/>
      </c>
      <c r="H122" s="3" t="str">
        <f>IF(H$3="Not used","",IFERROR(VLOOKUP($A122,'Circumstance 3'!$B$6:$AB$15,27,FALSE),IFERROR(VLOOKUP($A122,'Circumstance 3'!$B$18:$AB$28,27,FALSE),TableBPA2[[#This Row],[Base Payment After Circumstance 2]])))</f>
        <v/>
      </c>
      <c r="I122" s="3" t="str">
        <f>IF(I$3="Not used","",IFERROR(VLOOKUP($A122,'Circumstance 4'!$B$6:$AB$15,27,FALSE),IFERROR(VLOOKUP($A122,'Circumstance 4'!$B$18:$AB$28,27,FALSE),TableBPA2[[#This Row],[Base Payment After Circumstance 3]])))</f>
        <v/>
      </c>
      <c r="J122" s="3" t="str">
        <f>IF(J$3="Not used","",IFERROR(VLOOKUP($A122,'Circumstance 5'!$B$6:$AB$15,27,FALSE),IFERROR(VLOOKUP($A122,'Circumstance 5'!$B$18:$AB$28,27,FALSE),TableBPA2[[#This Row],[Base Payment After Circumstance 4]])))</f>
        <v/>
      </c>
      <c r="K122" s="3" t="str">
        <f>IF(K$3="Not used","",IFERROR(VLOOKUP($A122,'Circumstance 6'!$B$6:$AB$15,27,FALSE),IFERROR(VLOOKUP($A122,'Circumstance 6'!$B$18:$AB$28,27,FALSE),TableBPA2[[#This Row],[Base Payment After Circumstance 5]])))</f>
        <v/>
      </c>
      <c r="L122" s="3" t="str">
        <f>IF(L$3="Not used","",IFERROR(VLOOKUP($A122,'Circumstance 7'!$B$6:$AB$15,27,FALSE),IFERROR(VLOOKUP($A122,'Circumstance 7'!$B$18:$AB$28,27,FALSE),TableBPA2[[#This Row],[Base Payment After Circumstance 6]])))</f>
        <v/>
      </c>
      <c r="M122" s="3" t="str">
        <f>IF(M$3="Not used","",IFERROR(VLOOKUP($A122,'Circumstance 8'!$B$6:$AB$15,27,FALSE),IFERROR(VLOOKUP($A122,'Circumstance 8'!$B$18:$AB$28,27,FALSE),TableBPA2[[#This Row],[Base Payment After Circumstance 7]])))</f>
        <v/>
      </c>
      <c r="N122" s="3" t="str">
        <f>IF(N$3="Not used","",IFERROR(VLOOKUP($A122,'Circumstance 9'!$B$6:$AB$15,27,FALSE),IFERROR(VLOOKUP($A122,'Circumstance 9'!$B$18:$AB$28,27,FALSE),TableBPA2[[#This Row],[Base Payment After Circumstance 8]])))</f>
        <v/>
      </c>
      <c r="O122" s="3" t="str">
        <f>IF(O$3="Not used","",IFERROR(VLOOKUP($A122,'Circumstance 10'!$B$6:$AB$15,27,FALSE),IFERROR(VLOOKUP($A122,'Circumstance 10'!$B$18:$AB$28,27,FALSE),TableBPA2[[#This Row],[Base Payment After Circumstance 9]])))</f>
        <v/>
      </c>
      <c r="P122" s="24" t="str">
        <f>IF(P$3="Not used","",IFERROR(VLOOKUP($A122,'Circumstance 11'!$B$6:$AB$15,27,FALSE),IFERROR(VLOOKUP($A122,'Circumstance 11'!$B$18:$AB$28,27,FALSE),TableBPA2[[#This Row],[Base Payment After Circumstance 10]])))</f>
        <v/>
      </c>
      <c r="Q122" s="24" t="str">
        <f>IF(Q$3="Not used","",IFERROR(VLOOKUP($A122,'Circumstance 12'!$B$6:$AB$15,27,FALSE),IFERROR(VLOOKUP($A122,'Circumstance 12'!$B$18:$AB$28,27,FALSE),TableBPA2[[#This Row],[Base Payment After Circumstance 11]])))</f>
        <v/>
      </c>
      <c r="R122" s="24" t="str">
        <f>IF(R$3="Not used","",IFERROR(VLOOKUP($A122,'Circumstance 13'!$B$6:$AB$15,27,FALSE),IFERROR(VLOOKUP($A122,'Circumstance 13'!$B$18:$AB$28,27,FALSE),TableBPA2[[#This Row],[Base Payment After Circumstance 12]])))</f>
        <v/>
      </c>
      <c r="S122" s="24" t="str">
        <f>IF(S$3="Not used","",IFERROR(VLOOKUP($A122,'Circumstance 14'!$B$6:$AB$15,27,FALSE),IFERROR(VLOOKUP($A122,'Circumstance 14'!$B$18:$AB$28,27,FALSE),TableBPA2[[#This Row],[Base Payment After Circumstance 13]])))</f>
        <v/>
      </c>
      <c r="T122" s="24" t="str">
        <f>IF(T$3="Not used","",IFERROR(VLOOKUP($A122,'Circumstance 15'!$B$6:$AB$15,27,FALSE),IFERROR(VLOOKUP($A122,'Circumstance 15'!$B$18:$AB$28,27,FALSE),TableBPA2[[#This Row],[Base Payment After Circumstance 14]])))</f>
        <v/>
      </c>
      <c r="U122" s="24" t="str">
        <f>IF(U$3="Not used","",IFERROR(VLOOKUP($A122,'Circumstance 16'!$B$6:$AB$15,27,FALSE),IFERROR(VLOOKUP($A122,'Circumstance 16'!$B$18:$AB$28,27,FALSE),TableBPA2[[#This Row],[Base Payment After Circumstance 15]])))</f>
        <v/>
      </c>
      <c r="V122" s="24" t="str">
        <f>IF(V$3="Not used","",IFERROR(VLOOKUP($A122,'Circumstance 17'!$B$6:$AB$15,27,FALSE),IFERROR(VLOOKUP($A122,'Circumstance 17'!$B$18:$AB$28,27,FALSE),TableBPA2[[#This Row],[Base Payment After Circumstance 16]])))</f>
        <v/>
      </c>
      <c r="W122" s="24" t="str">
        <f>IF(W$3="Not used","",IFERROR(VLOOKUP($A122,'Circumstance 18'!$B$6:$AB$15,27,FALSE),IFERROR(VLOOKUP($A122,'Circumstance 18'!$B$18:$AB$28,27,FALSE),TableBPA2[[#This Row],[Base Payment After Circumstance 17]])))</f>
        <v/>
      </c>
      <c r="X122" s="24" t="str">
        <f>IF(X$3="Not used","",IFERROR(VLOOKUP($A122,'Circumstance 19'!$B$6:$AB$15,27,FALSE),IFERROR(VLOOKUP($A122,'Circumstance 19'!$B$18:$AB$28,27,FALSE),TableBPA2[[#This Row],[Base Payment After Circumstance 18]])))</f>
        <v/>
      </c>
      <c r="Y122" s="24" t="str">
        <f>IF(Y$3="Not used","",IFERROR(VLOOKUP($A122,'Circumstance 20'!$B$6:$AB$15,27,FALSE),IFERROR(VLOOKUP($A122,'Circumstance 20'!$B$18:$AB$28,27,FALSE),TableBPA2[[#This Row],[Base Payment After Circumstance 19]])))</f>
        <v/>
      </c>
    </row>
    <row r="123" spans="1:25" x14ac:dyDescent="0.25">
      <c r="A123" s="11" t="str">
        <f>IF('LEA Information'!A132="","",'LEA Information'!A132)</f>
        <v/>
      </c>
      <c r="B123" s="11" t="str">
        <f>IF('LEA Information'!B132="","",'LEA Information'!B132)</f>
        <v/>
      </c>
      <c r="C123" s="68" t="str">
        <f>IF('LEA Information'!C132="","",'LEA Information'!C132)</f>
        <v/>
      </c>
      <c r="D123" s="8" t="str">
        <f>IF('LEA Information'!D132="","",'LEA Information'!D132)</f>
        <v/>
      </c>
      <c r="E123" s="32" t="str">
        <f t="shared" si="1"/>
        <v/>
      </c>
      <c r="F123" s="3" t="str">
        <f>IF(F$3="Not used","",IFERROR(VLOOKUP($A123,'Circumstance 1'!$B$6:$AB$15,27,FALSE),IFERROR(VLOOKUP(A123,'Circumstance 1'!$B$18:$AB$28,27,FALSE),TableBPA2[[#This Row],[Starting Base Payment]])))</f>
        <v/>
      </c>
      <c r="G123" s="3" t="str">
        <f>IF(G$3="Not used","",IFERROR(VLOOKUP($A123,'Circumstance 2'!$B$6:$AB$15,27,FALSE),IFERROR(VLOOKUP($A123,'Circumstance 2'!$B$18:$AB$28,27,FALSE),TableBPA2[[#This Row],[Base Payment After Circumstance 1]])))</f>
        <v/>
      </c>
      <c r="H123" s="3" t="str">
        <f>IF(H$3="Not used","",IFERROR(VLOOKUP($A123,'Circumstance 3'!$B$6:$AB$15,27,FALSE),IFERROR(VLOOKUP($A123,'Circumstance 3'!$B$18:$AB$28,27,FALSE),TableBPA2[[#This Row],[Base Payment After Circumstance 2]])))</f>
        <v/>
      </c>
      <c r="I123" s="3" t="str">
        <f>IF(I$3="Not used","",IFERROR(VLOOKUP($A123,'Circumstance 4'!$B$6:$AB$15,27,FALSE),IFERROR(VLOOKUP($A123,'Circumstance 4'!$B$18:$AB$28,27,FALSE),TableBPA2[[#This Row],[Base Payment After Circumstance 3]])))</f>
        <v/>
      </c>
      <c r="J123" s="3" t="str">
        <f>IF(J$3="Not used","",IFERROR(VLOOKUP($A123,'Circumstance 5'!$B$6:$AB$15,27,FALSE),IFERROR(VLOOKUP($A123,'Circumstance 5'!$B$18:$AB$28,27,FALSE),TableBPA2[[#This Row],[Base Payment After Circumstance 4]])))</f>
        <v/>
      </c>
      <c r="K123" s="3" t="str">
        <f>IF(K$3="Not used","",IFERROR(VLOOKUP($A123,'Circumstance 6'!$B$6:$AB$15,27,FALSE),IFERROR(VLOOKUP($A123,'Circumstance 6'!$B$18:$AB$28,27,FALSE),TableBPA2[[#This Row],[Base Payment After Circumstance 5]])))</f>
        <v/>
      </c>
      <c r="L123" s="3" t="str">
        <f>IF(L$3="Not used","",IFERROR(VLOOKUP($A123,'Circumstance 7'!$B$6:$AB$15,27,FALSE),IFERROR(VLOOKUP($A123,'Circumstance 7'!$B$18:$AB$28,27,FALSE),TableBPA2[[#This Row],[Base Payment After Circumstance 6]])))</f>
        <v/>
      </c>
      <c r="M123" s="3" t="str">
        <f>IF(M$3="Not used","",IFERROR(VLOOKUP($A123,'Circumstance 8'!$B$6:$AB$15,27,FALSE),IFERROR(VLOOKUP($A123,'Circumstance 8'!$B$18:$AB$28,27,FALSE),TableBPA2[[#This Row],[Base Payment After Circumstance 7]])))</f>
        <v/>
      </c>
      <c r="N123" s="3" t="str">
        <f>IF(N$3="Not used","",IFERROR(VLOOKUP($A123,'Circumstance 9'!$B$6:$AB$15,27,FALSE),IFERROR(VLOOKUP($A123,'Circumstance 9'!$B$18:$AB$28,27,FALSE),TableBPA2[[#This Row],[Base Payment After Circumstance 8]])))</f>
        <v/>
      </c>
      <c r="O123" s="3" t="str">
        <f>IF(O$3="Not used","",IFERROR(VLOOKUP($A123,'Circumstance 10'!$B$6:$AB$15,27,FALSE),IFERROR(VLOOKUP($A123,'Circumstance 10'!$B$18:$AB$28,27,FALSE),TableBPA2[[#This Row],[Base Payment After Circumstance 9]])))</f>
        <v/>
      </c>
      <c r="P123" s="24" t="str">
        <f>IF(P$3="Not used","",IFERROR(VLOOKUP($A123,'Circumstance 11'!$B$6:$AB$15,27,FALSE),IFERROR(VLOOKUP($A123,'Circumstance 11'!$B$18:$AB$28,27,FALSE),TableBPA2[[#This Row],[Base Payment After Circumstance 10]])))</f>
        <v/>
      </c>
      <c r="Q123" s="24" t="str">
        <f>IF(Q$3="Not used","",IFERROR(VLOOKUP($A123,'Circumstance 12'!$B$6:$AB$15,27,FALSE),IFERROR(VLOOKUP($A123,'Circumstance 12'!$B$18:$AB$28,27,FALSE),TableBPA2[[#This Row],[Base Payment After Circumstance 11]])))</f>
        <v/>
      </c>
      <c r="R123" s="24" t="str">
        <f>IF(R$3="Not used","",IFERROR(VLOOKUP($A123,'Circumstance 13'!$B$6:$AB$15,27,FALSE),IFERROR(VLOOKUP($A123,'Circumstance 13'!$B$18:$AB$28,27,FALSE),TableBPA2[[#This Row],[Base Payment After Circumstance 12]])))</f>
        <v/>
      </c>
      <c r="S123" s="24" t="str">
        <f>IF(S$3="Not used","",IFERROR(VLOOKUP($A123,'Circumstance 14'!$B$6:$AB$15,27,FALSE),IFERROR(VLOOKUP($A123,'Circumstance 14'!$B$18:$AB$28,27,FALSE),TableBPA2[[#This Row],[Base Payment After Circumstance 13]])))</f>
        <v/>
      </c>
      <c r="T123" s="24" t="str">
        <f>IF(T$3="Not used","",IFERROR(VLOOKUP($A123,'Circumstance 15'!$B$6:$AB$15,27,FALSE),IFERROR(VLOOKUP($A123,'Circumstance 15'!$B$18:$AB$28,27,FALSE),TableBPA2[[#This Row],[Base Payment After Circumstance 14]])))</f>
        <v/>
      </c>
      <c r="U123" s="24" t="str">
        <f>IF(U$3="Not used","",IFERROR(VLOOKUP($A123,'Circumstance 16'!$B$6:$AB$15,27,FALSE),IFERROR(VLOOKUP($A123,'Circumstance 16'!$B$18:$AB$28,27,FALSE),TableBPA2[[#This Row],[Base Payment After Circumstance 15]])))</f>
        <v/>
      </c>
      <c r="V123" s="24" t="str">
        <f>IF(V$3="Not used","",IFERROR(VLOOKUP($A123,'Circumstance 17'!$B$6:$AB$15,27,FALSE),IFERROR(VLOOKUP($A123,'Circumstance 17'!$B$18:$AB$28,27,FALSE),TableBPA2[[#This Row],[Base Payment After Circumstance 16]])))</f>
        <v/>
      </c>
      <c r="W123" s="24" t="str">
        <f>IF(W$3="Not used","",IFERROR(VLOOKUP($A123,'Circumstance 18'!$B$6:$AB$15,27,FALSE),IFERROR(VLOOKUP($A123,'Circumstance 18'!$B$18:$AB$28,27,FALSE),TableBPA2[[#This Row],[Base Payment After Circumstance 17]])))</f>
        <v/>
      </c>
      <c r="X123" s="24" t="str">
        <f>IF(X$3="Not used","",IFERROR(VLOOKUP($A123,'Circumstance 19'!$B$6:$AB$15,27,FALSE),IFERROR(VLOOKUP($A123,'Circumstance 19'!$B$18:$AB$28,27,FALSE),TableBPA2[[#This Row],[Base Payment After Circumstance 18]])))</f>
        <v/>
      </c>
      <c r="Y123" s="24" t="str">
        <f>IF(Y$3="Not used","",IFERROR(VLOOKUP($A123,'Circumstance 20'!$B$6:$AB$15,27,FALSE),IFERROR(VLOOKUP($A123,'Circumstance 20'!$B$18:$AB$28,27,FALSE),TableBPA2[[#This Row],[Base Payment After Circumstance 19]])))</f>
        <v/>
      </c>
    </row>
    <row r="124" spans="1:25" x14ac:dyDescent="0.25">
      <c r="A124" s="11" t="str">
        <f>IF('LEA Information'!A133="","",'LEA Information'!A133)</f>
        <v/>
      </c>
      <c r="B124" s="11" t="str">
        <f>IF('LEA Information'!B133="","",'LEA Information'!B133)</f>
        <v/>
      </c>
      <c r="C124" s="68" t="str">
        <f>IF('LEA Information'!C133="","",'LEA Information'!C133)</f>
        <v/>
      </c>
      <c r="D124" s="8" t="str">
        <f>IF('LEA Information'!D133="","",'LEA Information'!D133)</f>
        <v/>
      </c>
      <c r="E124" s="32" t="str">
        <f t="shared" si="1"/>
        <v/>
      </c>
      <c r="F124" s="3" t="str">
        <f>IF(F$3="Not used","",IFERROR(VLOOKUP($A124,'Circumstance 1'!$B$6:$AB$15,27,FALSE),IFERROR(VLOOKUP(A124,'Circumstance 1'!$B$18:$AB$28,27,FALSE),TableBPA2[[#This Row],[Starting Base Payment]])))</f>
        <v/>
      </c>
      <c r="G124" s="3" t="str">
        <f>IF(G$3="Not used","",IFERROR(VLOOKUP($A124,'Circumstance 2'!$B$6:$AB$15,27,FALSE),IFERROR(VLOOKUP($A124,'Circumstance 2'!$B$18:$AB$28,27,FALSE),TableBPA2[[#This Row],[Base Payment After Circumstance 1]])))</f>
        <v/>
      </c>
      <c r="H124" s="3" t="str">
        <f>IF(H$3="Not used","",IFERROR(VLOOKUP($A124,'Circumstance 3'!$B$6:$AB$15,27,FALSE),IFERROR(VLOOKUP($A124,'Circumstance 3'!$B$18:$AB$28,27,FALSE),TableBPA2[[#This Row],[Base Payment After Circumstance 2]])))</f>
        <v/>
      </c>
      <c r="I124" s="3" t="str">
        <f>IF(I$3="Not used","",IFERROR(VLOOKUP($A124,'Circumstance 4'!$B$6:$AB$15,27,FALSE),IFERROR(VLOOKUP($A124,'Circumstance 4'!$B$18:$AB$28,27,FALSE),TableBPA2[[#This Row],[Base Payment After Circumstance 3]])))</f>
        <v/>
      </c>
      <c r="J124" s="3" t="str">
        <f>IF(J$3="Not used","",IFERROR(VLOOKUP($A124,'Circumstance 5'!$B$6:$AB$15,27,FALSE),IFERROR(VLOOKUP($A124,'Circumstance 5'!$B$18:$AB$28,27,FALSE),TableBPA2[[#This Row],[Base Payment After Circumstance 4]])))</f>
        <v/>
      </c>
      <c r="K124" s="3" t="str">
        <f>IF(K$3="Not used","",IFERROR(VLOOKUP($A124,'Circumstance 6'!$B$6:$AB$15,27,FALSE),IFERROR(VLOOKUP($A124,'Circumstance 6'!$B$18:$AB$28,27,FALSE),TableBPA2[[#This Row],[Base Payment After Circumstance 5]])))</f>
        <v/>
      </c>
      <c r="L124" s="3" t="str">
        <f>IF(L$3="Not used","",IFERROR(VLOOKUP($A124,'Circumstance 7'!$B$6:$AB$15,27,FALSE),IFERROR(VLOOKUP($A124,'Circumstance 7'!$B$18:$AB$28,27,FALSE),TableBPA2[[#This Row],[Base Payment After Circumstance 6]])))</f>
        <v/>
      </c>
      <c r="M124" s="3" t="str">
        <f>IF(M$3="Not used","",IFERROR(VLOOKUP($A124,'Circumstance 8'!$B$6:$AB$15,27,FALSE),IFERROR(VLOOKUP($A124,'Circumstance 8'!$B$18:$AB$28,27,FALSE),TableBPA2[[#This Row],[Base Payment After Circumstance 7]])))</f>
        <v/>
      </c>
      <c r="N124" s="3" t="str">
        <f>IF(N$3="Not used","",IFERROR(VLOOKUP($A124,'Circumstance 9'!$B$6:$AB$15,27,FALSE),IFERROR(VLOOKUP($A124,'Circumstance 9'!$B$18:$AB$28,27,FALSE),TableBPA2[[#This Row],[Base Payment After Circumstance 8]])))</f>
        <v/>
      </c>
      <c r="O124" s="3" t="str">
        <f>IF(O$3="Not used","",IFERROR(VLOOKUP($A124,'Circumstance 10'!$B$6:$AB$15,27,FALSE),IFERROR(VLOOKUP($A124,'Circumstance 10'!$B$18:$AB$28,27,FALSE),TableBPA2[[#This Row],[Base Payment After Circumstance 9]])))</f>
        <v/>
      </c>
      <c r="P124" s="24" t="str">
        <f>IF(P$3="Not used","",IFERROR(VLOOKUP($A124,'Circumstance 11'!$B$6:$AB$15,27,FALSE),IFERROR(VLOOKUP($A124,'Circumstance 11'!$B$18:$AB$28,27,FALSE),TableBPA2[[#This Row],[Base Payment After Circumstance 10]])))</f>
        <v/>
      </c>
      <c r="Q124" s="24" t="str">
        <f>IF(Q$3="Not used","",IFERROR(VLOOKUP($A124,'Circumstance 12'!$B$6:$AB$15,27,FALSE),IFERROR(VLOOKUP($A124,'Circumstance 12'!$B$18:$AB$28,27,FALSE),TableBPA2[[#This Row],[Base Payment After Circumstance 11]])))</f>
        <v/>
      </c>
      <c r="R124" s="24" t="str">
        <f>IF(R$3="Not used","",IFERROR(VLOOKUP($A124,'Circumstance 13'!$B$6:$AB$15,27,FALSE),IFERROR(VLOOKUP($A124,'Circumstance 13'!$B$18:$AB$28,27,FALSE),TableBPA2[[#This Row],[Base Payment After Circumstance 12]])))</f>
        <v/>
      </c>
      <c r="S124" s="24" t="str">
        <f>IF(S$3="Not used","",IFERROR(VLOOKUP($A124,'Circumstance 14'!$B$6:$AB$15,27,FALSE),IFERROR(VLOOKUP($A124,'Circumstance 14'!$B$18:$AB$28,27,FALSE),TableBPA2[[#This Row],[Base Payment After Circumstance 13]])))</f>
        <v/>
      </c>
      <c r="T124" s="24" t="str">
        <f>IF(T$3="Not used","",IFERROR(VLOOKUP($A124,'Circumstance 15'!$B$6:$AB$15,27,FALSE),IFERROR(VLOOKUP($A124,'Circumstance 15'!$B$18:$AB$28,27,FALSE),TableBPA2[[#This Row],[Base Payment After Circumstance 14]])))</f>
        <v/>
      </c>
      <c r="U124" s="24" t="str">
        <f>IF(U$3="Not used","",IFERROR(VLOOKUP($A124,'Circumstance 16'!$B$6:$AB$15,27,FALSE),IFERROR(VLOOKUP($A124,'Circumstance 16'!$B$18:$AB$28,27,FALSE),TableBPA2[[#This Row],[Base Payment After Circumstance 15]])))</f>
        <v/>
      </c>
      <c r="V124" s="24" t="str">
        <f>IF(V$3="Not used","",IFERROR(VLOOKUP($A124,'Circumstance 17'!$B$6:$AB$15,27,FALSE),IFERROR(VLOOKUP($A124,'Circumstance 17'!$B$18:$AB$28,27,FALSE),TableBPA2[[#This Row],[Base Payment After Circumstance 16]])))</f>
        <v/>
      </c>
      <c r="W124" s="24" t="str">
        <f>IF(W$3="Not used","",IFERROR(VLOOKUP($A124,'Circumstance 18'!$B$6:$AB$15,27,FALSE),IFERROR(VLOOKUP($A124,'Circumstance 18'!$B$18:$AB$28,27,FALSE),TableBPA2[[#This Row],[Base Payment After Circumstance 17]])))</f>
        <v/>
      </c>
      <c r="X124" s="24" t="str">
        <f>IF(X$3="Not used","",IFERROR(VLOOKUP($A124,'Circumstance 19'!$B$6:$AB$15,27,FALSE),IFERROR(VLOOKUP($A124,'Circumstance 19'!$B$18:$AB$28,27,FALSE),TableBPA2[[#This Row],[Base Payment After Circumstance 18]])))</f>
        <v/>
      </c>
      <c r="Y124" s="24" t="str">
        <f>IF(Y$3="Not used","",IFERROR(VLOOKUP($A124,'Circumstance 20'!$B$6:$AB$15,27,FALSE),IFERROR(VLOOKUP($A124,'Circumstance 20'!$B$18:$AB$28,27,FALSE),TableBPA2[[#This Row],[Base Payment After Circumstance 19]])))</f>
        <v/>
      </c>
    </row>
    <row r="125" spans="1:25" x14ac:dyDescent="0.25">
      <c r="A125" s="11" t="str">
        <f>IF('LEA Information'!A134="","",'LEA Information'!A134)</f>
        <v/>
      </c>
      <c r="B125" s="11" t="str">
        <f>IF('LEA Information'!B134="","",'LEA Information'!B134)</f>
        <v/>
      </c>
      <c r="C125" s="68" t="str">
        <f>IF('LEA Information'!C134="","",'LEA Information'!C134)</f>
        <v/>
      </c>
      <c r="D125" s="8" t="str">
        <f>IF('LEA Information'!D134="","",'LEA Information'!D134)</f>
        <v/>
      </c>
      <c r="E125" s="32" t="str">
        <f t="shared" si="1"/>
        <v/>
      </c>
      <c r="F125" s="3" t="str">
        <f>IF(F$3="Not used","",IFERROR(VLOOKUP($A125,'Circumstance 1'!$B$6:$AB$15,27,FALSE),IFERROR(VLOOKUP(A125,'Circumstance 1'!$B$18:$AB$28,27,FALSE),TableBPA2[[#This Row],[Starting Base Payment]])))</f>
        <v/>
      </c>
      <c r="G125" s="3" t="str">
        <f>IF(G$3="Not used","",IFERROR(VLOOKUP($A125,'Circumstance 2'!$B$6:$AB$15,27,FALSE),IFERROR(VLOOKUP($A125,'Circumstance 2'!$B$18:$AB$28,27,FALSE),TableBPA2[[#This Row],[Base Payment After Circumstance 1]])))</f>
        <v/>
      </c>
      <c r="H125" s="3" t="str">
        <f>IF(H$3="Not used","",IFERROR(VLOOKUP($A125,'Circumstance 3'!$B$6:$AB$15,27,FALSE),IFERROR(VLOOKUP($A125,'Circumstance 3'!$B$18:$AB$28,27,FALSE),TableBPA2[[#This Row],[Base Payment After Circumstance 2]])))</f>
        <v/>
      </c>
      <c r="I125" s="3" t="str">
        <f>IF(I$3="Not used","",IFERROR(VLOOKUP($A125,'Circumstance 4'!$B$6:$AB$15,27,FALSE),IFERROR(VLOOKUP($A125,'Circumstance 4'!$B$18:$AB$28,27,FALSE),TableBPA2[[#This Row],[Base Payment After Circumstance 3]])))</f>
        <v/>
      </c>
      <c r="J125" s="3" t="str">
        <f>IF(J$3="Not used","",IFERROR(VLOOKUP($A125,'Circumstance 5'!$B$6:$AB$15,27,FALSE),IFERROR(VLOOKUP($A125,'Circumstance 5'!$B$18:$AB$28,27,FALSE),TableBPA2[[#This Row],[Base Payment After Circumstance 4]])))</f>
        <v/>
      </c>
      <c r="K125" s="3" t="str">
        <f>IF(K$3="Not used","",IFERROR(VLOOKUP($A125,'Circumstance 6'!$B$6:$AB$15,27,FALSE),IFERROR(VLOOKUP($A125,'Circumstance 6'!$B$18:$AB$28,27,FALSE),TableBPA2[[#This Row],[Base Payment After Circumstance 5]])))</f>
        <v/>
      </c>
      <c r="L125" s="3" t="str">
        <f>IF(L$3="Not used","",IFERROR(VLOOKUP($A125,'Circumstance 7'!$B$6:$AB$15,27,FALSE),IFERROR(VLOOKUP($A125,'Circumstance 7'!$B$18:$AB$28,27,FALSE),TableBPA2[[#This Row],[Base Payment After Circumstance 6]])))</f>
        <v/>
      </c>
      <c r="M125" s="3" t="str">
        <f>IF(M$3="Not used","",IFERROR(VLOOKUP($A125,'Circumstance 8'!$B$6:$AB$15,27,FALSE),IFERROR(VLOOKUP($A125,'Circumstance 8'!$B$18:$AB$28,27,FALSE),TableBPA2[[#This Row],[Base Payment After Circumstance 7]])))</f>
        <v/>
      </c>
      <c r="N125" s="3" t="str">
        <f>IF(N$3="Not used","",IFERROR(VLOOKUP($A125,'Circumstance 9'!$B$6:$AB$15,27,FALSE),IFERROR(VLOOKUP($A125,'Circumstance 9'!$B$18:$AB$28,27,FALSE),TableBPA2[[#This Row],[Base Payment After Circumstance 8]])))</f>
        <v/>
      </c>
      <c r="O125" s="3" t="str">
        <f>IF(O$3="Not used","",IFERROR(VLOOKUP($A125,'Circumstance 10'!$B$6:$AB$15,27,FALSE),IFERROR(VLOOKUP($A125,'Circumstance 10'!$B$18:$AB$28,27,FALSE),TableBPA2[[#This Row],[Base Payment After Circumstance 9]])))</f>
        <v/>
      </c>
      <c r="P125" s="24" t="str">
        <f>IF(P$3="Not used","",IFERROR(VLOOKUP($A125,'Circumstance 11'!$B$6:$AB$15,27,FALSE),IFERROR(VLOOKUP($A125,'Circumstance 11'!$B$18:$AB$28,27,FALSE),TableBPA2[[#This Row],[Base Payment After Circumstance 10]])))</f>
        <v/>
      </c>
      <c r="Q125" s="24" t="str">
        <f>IF(Q$3="Not used","",IFERROR(VLOOKUP($A125,'Circumstance 12'!$B$6:$AB$15,27,FALSE),IFERROR(VLOOKUP($A125,'Circumstance 12'!$B$18:$AB$28,27,FALSE),TableBPA2[[#This Row],[Base Payment After Circumstance 11]])))</f>
        <v/>
      </c>
      <c r="R125" s="24" t="str">
        <f>IF(R$3="Not used","",IFERROR(VLOOKUP($A125,'Circumstance 13'!$B$6:$AB$15,27,FALSE),IFERROR(VLOOKUP($A125,'Circumstance 13'!$B$18:$AB$28,27,FALSE),TableBPA2[[#This Row],[Base Payment After Circumstance 12]])))</f>
        <v/>
      </c>
      <c r="S125" s="24" t="str">
        <f>IF(S$3="Not used","",IFERROR(VLOOKUP($A125,'Circumstance 14'!$B$6:$AB$15,27,FALSE),IFERROR(VLOOKUP($A125,'Circumstance 14'!$B$18:$AB$28,27,FALSE),TableBPA2[[#This Row],[Base Payment After Circumstance 13]])))</f>
        <v/>
      </c>
      <c r="T125" s="24" t="str">
        <f>IF(T$3="Not used","",IFERROR(VLOOKUP($A125,'Circumstance 15'!$B$6:$AB$15,27,FALSE),IFERROR(VLOOKUP($A125,'Circumstance 15'!$B$18:$AB$28,27,FALSE),TableBPA2[[#This Row],[Base Payment After Circumstance 14]])))</f>
        <v/>
      </c>
      <c r="U125" s="24" t="str">
        <f>IF(U$3="Not used","",IFERROR(VLOOKUP($A125,'Circumstance 16'!$B$6:$AB$15,27,FALSE),IFERROR(VLOOKUP($A125,'Circumstance 16'!$B$18:$AB$28,27,FALSE),TableBPA2[[#This Row],[Base Payment After Circumstance 15]])))</f>
        <v/>
      </c>
      <c r="V125" s="24" t="str">
        <f>IF(V$3="Not used","",IFERROR(VLOOKUP($A125,'Circumstance 17'!$B$6:$AB$15,27,FALSE),IFERROR(VLOOKUP($A125,'Circumstance 17'!$B$18:$AB$28,27,FALSE),TableBPA2[[#This Row],[Base Payment After Circumstance 16]])))</f>
        <v/>
      </c>
      <c r="W125" s="24" t="str">
        <f>IF(W$3="Not used","",IFERROR(VLOOKUP($A125,'Circumstance 18'!$B$6:$AB$15,27,FALSE),IFERROR(VLOOKUP($A125,'Circumstance 18'!$B$18:$AB$28,27,FALSE),TableBPA2[[#This Row],[Base Payment After Circumstance 17]])))</f>
        <v/>
      </c>
      <c r="X125" s="24" t="str">
        <f>IF(X$3="Not used","",IFERROR(VLOOKUP($A125,'Circumstance 19'!$B$6:$AB$15,27,FALSE),IFERROR(VLOOKUP($A125,'Circumstance 19'!$B$18:$AB$28,27,FALSE),TableBPA2[[#This Row],[Base Payment After Circumstance 18]])))</f>
        <v/>
      </c>
      <c r="Y125" s="24" t="str">
        <f>IF(Y$3="Not used","",IFERROR(VLOOKUP($A125,'Circumstance 20'!$B$6:$AB$15,27,FALSE),IFERROR(VLOOKUP($A125,'Circumstance 20'!$B$18:$AB$28,27,FALSE),TableBPA2[[#This Row],[Base Payment After Circumstance 19]])))</f>
        <v/>
      </c>
    </row>
    <row r="126" spans="1:25" x14ac:dyDescent="0.25">
      <c r="A126" s="11" t="str">
        <f>IF('LEA Information'!A135="","",'LEA Information'!A135)</f>
        <v/>
      </c>
      <c r="B126" s="11" t="str">
        <f>IF('LEA Information'!B135="","",'LEA Information'!B135)</f>
        <v/>
      </c>
      <c r="C126" s="68" t="str">
        <f>IF('LEA Information'!C135="","",'LEA Information'!C135)</f>
        <v/>
      </c>
      <c r="D126" s="8" t="str">
        <f>IF('LEA Information'!D135="","",'LEA Information'!D135)</f>
        <v/>
      </c>
      <c r="E126" s="32" t="str">
        <f t="shared" si="1"/>
        <v/>
      </c>
      <c r="F126" s="3" t="str">
        <f>IF(F$3="Not used","",IFERROR(VLOOKUP($A126,'Circumstance 1'!$B$6:$AB$15,27,FALSE),IFERROR(VLOOKUP(A126,'Circumstance 1'!$B$18:$AB$28,27,FALSE),TableBPA2[[#This Row],[Starting Base Payment]])))</f>
        <v/>
      </c>
      <c r="G126" s="3" t="str">
        <f>IF(G$3="Not used","",IFERROR(VLOOKUP($A126,'Circumstance 2'!$B$6:$AB$15,27,FALSE),IFERROR(VLOOKUP($A126,'Circumstance 2'!$B$18:$AB$28,27,FALSE),TableBPA2[[#This Row],[Base Payment After Circumstance 1]])))</f>
        <v/>
      </c>
      <c r="H126" s="3" t="str">
        <f>IF(H$3="Not used","",IFERROR(VLOOKUP($A126,'Circumstance 3'!$B$6:$AB$15,27,FALSE),IFERROR(VLOOKUP($A126,'Circumstance 3'!$B$18:$AB$28,27,FALSE),TableBPA2[[#This Row],[Base Payment After Circumstance 2]])))</f>
        <v/>
      </c>
      <c r="I126" s="3" t="str">
        <f>IF(I$3="Not used","",IFERROR(VLOOKUP($A126,'Circumstance 4'!$B$6:$AB$15,27,FALSE),IFERROR(VLOOKUP($A126,'Circumstance 4'!$B$18:$AB$28,27,FALSE),TableBPA2[[#This Row],[Base Payment After Circumstance 3]])))</f>
        <v/>
      </c>
      <c r="J126" s="3" t="str">
        <f>IF(J$3="Not used","",IFERROR(VLOOKUP($A126,'Circumstance 5'!$B$6:$AB$15,27,FALSE),IFERROR(VLOOKUP($A126,'Circumstance 5'!$B$18:$AB$28,27,FALSE),TableBPA2[[#This Row],[Base Payment After Circumstance 4]])))</f>
        <v/>
      </c>
      <c r="K126" s="3" t="str">
        <f>IF(K$3="Not used","",IFERROR(VLOOKUP($A126,'Circumstance 6'!$B$6:$AB$15,27,FALSE),IFERROR(VLOOKUP($A126,'Circumstance 6'!$B$18:$AB$28,27,FALSE),TableBPA2[[#This Row],[Base Payment After Circumstance 5]])))</f>
        <v/>
      </c>
      <c r="L126" s="3" t="str">
        <f>IF(L$3="Not used","",IFERROR(VLOOKUP($A126,'Circumstance 7'!$B$6:$AB$15,27,FALSE),IFERROR(VLOOKUP($A126,'Circumstance 7'!$B$18:$AB$28,27,FALSE),TableBPA2[[#This Row],[Base Payment After Circumstance 6]])))</f>
        <v/>
      </c>
      <c r="M126" s="3" t="str">
        <f>IF(M$3="Not used","",IFERROR(VLOOKUP($A126,'Circumstance 8'!$B$6:$AB$15,27,FALSE),IFERROR(VLOOKUP($A126,'Circumstance 8'!$B$18:$AB$28,27,FALSE),TableBPA2[[#This Row],[Base Payment After Circumstance 7]])))</f>
        <v/>
      </c>
      <c r="N126" s="3" t="str">
        <f>IF(N$3="Not used","",IFERROR(VLOOKUP($A126,'Circumstance 9'!$B$6:$AB$15,27,FALSE),IFERROR(VLOOKUP($A126,'Circumstance 9'!$B$18:$AB$28,27,FALSE),TableBPA2[[#This Row],[Base Payment After Circumstance 8]])))</f>
        <v/>
      </c>
      <c r="O126" s="3" t="str">
        <f>IF(O$3="Not used","",IFERROR(VLOOKUP($A126,'Circumstance 10'!$B$6:$AB$15,27,FALSE),IFERROR(VLOOKUP($A126,'Circumstance 10'!$B$18:$AB$28,27,FALSE),TableBPA2[[#This Row],[Base Payment After Circumstance 9]])))</f>
        <v/>
      </c>
      <c r="P126" s="24" t="str">
        <f>IF(P$3="Not used","",IFERROR(VLOOKUP($A126,'Circumstance 11'!$B$6:$AB$15,27,FALSE),IFERROR(VLOOKUP($A126,'Circumstance 11'!$B$18:$AB$28,27,FALSE),TableBPA2[[#This Row],[Base Payment After Circumstance 10]])))</f>
        <v/>
      </c>
      <c r="Q126" s="24" t="str">
        <f>IF(Q$3="Not used","",IFERROR(VLOOKUP($A126,'Circumstance 12'!$B$6:$AB$15,27,FALSE),IFERROR(VLOOKUP($A126,'Circumstance 12'!$B$18:$AB$28,27,FALSE),TableBPA2[[#This Row],[Base Payment After Circumstance 11]])))</f>
        <v/>
      </c>
      <c r="R126" s="24" t="str">
        <f>IF(R$3="Not used","",IFERROR(VLOOKUP($A126,'Circumstance 13'!$B$6:$AB$15,27,FALSE),IFERROR(VLOOKUP($A126,'Circumstance 13'!$B$18:$AB$28,27,FALSE),TableBPA2[[#This Row],[Base Payment After Circumstance 12]])))</f>
        <v/>
      </c>
      <c r="S126" s="24" t="str">
        <f>IF(S$3="Not used","",IFERROR(VLOOKUP($A126,'Circumstance 14'!$B$6:$AB$15,27,FALSE),IFERROR(VLOOKUP($A126,'Circumstance 14'!$B$18:$AB$28,27,FALSE),TableBPA2[[#This Row],[Base Payment After Circumstance 13]])))</f>
        <v/>
      </c>
      <c r="T126" s="24" t="str">
        <f>IF(T$3="Not used","",IFERROR(VLOOKUP($A126,'Circumstance 15'!$B$6:$AB$15,27,FALSE),IFERROR(VLOOKUP($A126,'Circumstance 15'!$B$18:$AB$28,27,FALSE),TableBPA2[[#This Row],[Base Payment After Circumstance 14]])))</f>
        <v/>
      </c>
      <c r="U126" s="24" t="str">
        <f>IF(U$3="Not used","",IFERROR(VLOOKUP($A126,'Circumstance 16'!$B$6:$AB$15,27,FALSE),IFERROR(VLOOKUP($A126,'Circumstance 16'!$B$18:$AB$28,27,FALSE),TableBPA2[[#This Row],[Base Payment After Circumstance 15]])))</f>
        <v/>
      </c>
      <c r="V126" s="24" t="str">
        <f>IF(V$3="Not used","",IFERROR(VLOOKUP($A126,'Circumstance 17'!$B$6:$AB$15,27,FALSE),IFERROR(VLOOKUP($A126,'Circumstance 17'!$B$18:$AB$28,27,FALSE),TableBPA2[[#This Row],[Base Payment After Circumstance 16]])))</f>
        <v/>
      </c>
      <c r="W126" s="24" t="str">
        <f>IF(W$3="Not used","",IFERROR(VLOOKUP($A126,'Circumstance 18'!$B$6:$AB$15,27,FALSE),IFERROR(VLOOKUP($A126,'Circumstance 18'!$B$18:$AB$28,27,FALSE),TableBPA2[[#This Row],[Base Payment After Circumstance 17]])))</f>
        <v/>
      </c>
      <c r="X126" s="24" t="str">
        <f>IF(X$3="Not used","",IFERROR(VLOOKUP($A126,'Circumstance 19'!$B$6:$AB$15,27,FALSE),IFERROR(VLOOKUP($A126,'Circumstance 19'!$B$18:$AB$28,27,FALSE),TableBPA2[[#This Row],[Base Payment After Circumstance 18]])))</f>
        <v/>
      </c>
      <c r="Y126" s="24" t="str">
        <f>IF(Y$3="Not used","",IFERROR(VLOOKUP($A126,'Circumstance 20'!$B$6:$AB$15,27,FALSE),IFERROR(VLOOKUP($A126,'Circumstance 20'!$B$18:$AB$28,27,FALSE),TableBPA2[[#This Row],[Base Payment After Circumstance 19]])))</f>
        <v/>
      </c>
    </row>
    <row r="127" spans="1:25" x14ac:dyDescent="0.25">
      <c r="A127" s="11" t="str">
        <f>IF('LEA Information'!A136="","",'LEA Information'!A136)</f>
        <v/>
      </c>
      <c r="B127" s="11" t="str">
        <f>IF('LEA Information'!B136="","",'LEA Information'!B136)</f>
        <v/>
      </c>
      <c r="C127" s="68" t="str">
        <f>IF('LEA Information'!C136="","",'LEA Information'!C136)</f>
        <v/>
      </c>
      <c r="D127" s="8" t="str">
        <f>IF('LEA Information'!D136="","",'LEA Information'!D136)</f>
        <v/>
      </c>
      <c r="E127" s="32" t="str">
        <f t="shared" si="1"/>
        <v/>
      </c>
      <c r="F127" s="3" t="str">
        <f>IF(F$3="Not used","",IFERROR(VLOOKUP($A127,'Circumstance 1'!$B$6:$AB$15,27,FALSE),IFERROR(VLOOKUP(A127,'Circumstance 1'!$B$18:$AB$28,27,FALSE),TableBPA2[[#This Row],[Starting Base Payment]])))</f>
        <v/>
      </c>
      <c r="G127" s="3" t="str">
        <f>IF(G$3="Not used","",IFERROR(VLOOKUP($A127,'Circumstance 2'!$B$6:$AB$15,27,FALSE),IFERROR(VLOOKUP($A127,'Circumstance 2'!$B$18:$AB$28,27,FALSE),TableBPA2[[#This Row],[Base Payment After Circumstance 1]])))</f>
        <v/>
      </c>
      <c r="H127" s="3" t="str">
        <f>IF(H$3="Not used","",IFERROR(VLOOKUP($A127,'Circumstance 3'!$B$6:$AB$15,27,FALSE),IFERROR(VLOOKUP($A127,'Circumstance 3'!$B$18:$AB$28,27,FALSE),TableBPA2[[#This Row],[Base Payment After Circumstance 2]])))</f>
        <v/>
      </c>
      <c r="I127" s="3" t="str">
        <f>IF(I$3="Not used","",IFERROR(VLOOKUP($A127,'Circumstance 4'!$B$6:$AB$15,27,FALSE),IFERROR(VLOOKUP($A127,'Circumstance 4'!$B$18:$AB$28,27,FALSE),TableBPA2[[#This Row],[Base Payment After Circumstance 3]])))</f>
        <v/>
      </c>
      <c r="J127" s="3" t="str">
        <f>IF(J$3="Not used","",IFERROR(VLOOKUP($A127,'Circumstance 5'!$B$6:$AB$15,27,FALSE),IFERROR(VLOOKUP($A127,'Circumstance 5'!$B$18:$AB$28,27,FALSE),TableBPA2[[#This Row],[Base Payment After Circumstance 4]])))</f>
        <v/>
      </c>
      <c r="K127" s="3" t="str">
        <f>IF(K$3="Not used","",IFERROR(VLOOKUP($A127,'Circumstance 6'!$B$6:$AB$15,27,FALSE),IFERROR(VLOOKUP($A127,'Circumstance 6'!$B$18:$AB$28,27,FALSE),TableBPA2[[#This Row],[Base Payment After Circumstance 5]])))</f>
        <v/>
      </c>
      <c r="L127" s="3" t="str">
        <f>IF(L$3="Not used","",IFERROR(VLOOKUP($A127,'Circumstance 7'!$B$6:$AB$15,27,FALSE),IFERROR(VLOOKUP($A127,'Circumstance 7'!$B$18:$AB$28,27,FALSE),TableBPA2[[#This Row],[Base Payment After Circumstance 6]])))</f>
        <v/>
      </c>
      <c r="M127" s="3" t="str">
        <f>IF(M$3="Not used","",IFERROR(VLOOKUP($A127,'Circumstance 8'!$B$6:$AB$15,27,FALSE),IFERROR(VLOOKUP($A127,'Circumstance 8'!$B$18:$AB$28,27,FALSE),TableBPA2[[#This Row],[Base Payment After Circumstance 7]])))</f>
        <v/>
      </c>
      <c r="N127" s="3" t="str">
        <f>IF(N$3="Not used","",IFERROR(VLOOKUP($A127,'Circumstance 9'!$B$6:$AB$15,27,FALSE),IFERROR(VLOOKUP($A127,'Circumstance 9'!$B$18:$AB$28,27,FALSE),TableBPA2[[#This Row],[Base Payment After Circumstance 8]])))</f>
        <v/>
      </c>
      <c r="O127" s="3" t="str">
        <f>IF(O$3="Not used","",IFERROR(VLOOKUP($A127,'Circumstance 10'!$B$6:$AB$15,27,FALSE),IFERROR(VLOOKUP($A127,'Circumstance 10'!$B$18:$AB$28,27,FALSE),TableBPA2[[#This Row],[Base Payment After Circumstance 9]])))</f>
        <v/>
      </c>
      <c r="P127" s="24" t="str">
        <f>IF(P$3="Not used","",IFERROR(VLOOKUP($A127,'Circumstance 11'!$B$6:$AB$15,27,FALSE),IFERROR(VLOOKUP($A127,'Circumstance 11'!$B$18:$AB$28,27,FALSE),TableBPA2[[#This Row],[Base Payment After Circumstance 10]])))</f>
        <v/>
      </c>
      <c r="Q127" s="24" t="str">
        <f>IF(Q$3="Not used","",IFERROR(VLOOKUP($A127,'Circumstance 12'!$B$6:$AB$15,27,FALSE),IFERROR(VLOOKUP($A127,'Circumstance 12'!$B$18:$AB$28,27,FALSE),TableBPA2[[#This Row],[Base Payment After Circumstance 11]])))</f>
        <v/>
      </c>
      <c r="R127" s="24" t="str">
        <f>IF(R$3="Not used","",IFERROR(VLOOKUP($A127,'Circumstance 13'!$B$6:$AB$15,27,FALSE),IFERROR(VLOOKUP($A127,'Circumstance 13'!$B$18:$AB$28,27,FALSE),TableBPA2[[#This Row],[Base Payment After Circumstance 12]])))</f>
        <v/>
      </c>
      <c r="S127" s="24" t="str">
        <f>IF(S$3="Not used","",IFERROR(VLOOKUP($A127,'Circumstance 14'!$B$6:$AB$15,27,FALSE),IFERROR(VLOOKUP($A127,'Circumstance 14'!$B$18:$AB$28,27,FALSE),TableBPA2[[#This Row],[Base Payment After Circumstance 13]])))</f>
        <v/>
      </c>
      <c r="T127" s="24" t="str">
        <f>IF(T$3="Not used","",IFERROR(VLOOKUP($A127,'Circumstance 15'!$B$6:$AB$15,27,FALSE),IFERROR(VLOOKUP($A127,'Circumstance 15'!$B$18:$AB$28,27,FALSE),TableBPA2[[#This Row],[Base Payment After Circumstance 14]])))</f>
        <v/>
      </c>
      <c r="U127" s="24" t="str">
        <f>IF(U$3="Not used","",IFERROR(VLOOKUP($A127,'Circumstance 16'!$B$6:$AB$15,27,FALSE),IFERROR(VLOOKUP($A127,'Circumstance 16'!$B$18:$AB$28,27,FALSE),TableBPA2[[#This Row],[Base Payment After Circumstance 15]])))</f>
        <v/>
      </c>
      <c r="V127" s="24" t="str">
        <f>IF(V$3="Not used","",IFERROR(VLOOKUP($A127,'Circumstance 17'!$B$6:$AB$15,27,FALSE),IFERROR(VLOOKUP($A127,'Circumstance 17'!$B$18:$AB$28,27,FALSE),TableBPA2[[#This Row],[Base Payment After Circumstance 16]])))</f>
        <v/>
      </c>
      <c r="W127" s="24" t="str">
        <f>IF(W$3="Not used","",IFERROR(VLOOKUP($A127,'Circumstance 18'!$B$6:$AB$15,27,FALSE),IFERROR(VLOOKUP($A127,'Circumstance 18'!$B$18:$AB$28,27,FALSE),TableBPA2[[#This Row],[Base Payment After Circumstance 17]])))</f>
        <v/>
      </c>
      <c r="X127" s="24" t="str">
        <f>IF(X$3="Not used","",IFERROR(VLOOKUP($A127,'Circumstance 19'!$B$6:$AB$15,27,FALSE),IFERROR(VLOOKUP($A127,'Circumstance 19'!$B$18:$AB$28,27,FALSE),TableBPA2[[#This Row],[Base Payment After Circumstance 18]])))</f>
        <v/>
      </c>
      <c r="Y127" s="24" t="str">
        <f>IF(Y$3="Not used","",IFERROR(VLOOKUP($A127,'Circumstance 20'!$B$6:$AB$15,27,FALSE),IFERROR(VLOOKUP($A127,'Circumstance 20'!$B$18:$AB$28,27,FALSE),TableBPA2[[#This Row],[Base Payment After Circumstance 19]])))</f>
        <v/>
      </c>
    </row>
    <row r="128" spans="1:25" x14ac:dyDescent="0.25">
      <c r="A128" s="11" t="str">
        <f>IF('LEA Information'!A137="","",'LEA Information'!A137)</f>
        <v/>
      </c>
      <c r="B128" s="11" t="str">
        <f>IF('LEA Information'!B137="","",'LEA Information'!B137)</f>
        <v/>
      </c>
      <c r="C128" s="68" t="str">
        <f>IF('LEA Information'!C137="","",'LEA Information'!C137)</f>
        <v/>
      </c>
      <c r="D128" s="8" t="str">
        <f>IF('LEA Information'!D137="","",'LEA Information'!D137)</f>
        <v/>
      </c>
      <c r="E128" s="32" t="str">
        <f t="shared" si="1"/>
        <v/>
      </c>
      <c r="F128" s="3" t="str">
        <f>IF(F$3="Not used","",IFERROR(VLOOKUP($A128,'Circumstance 1'!$B$6:$AB$15,27,FALSE),IFERROR(VLOOKUP(A128,'Circumstance 1'!$B$18:$AB$28,27,FALSE),TableBPA2[[#This Row],[Starting Base Payment]])))</f>
        <v/>
      </c>
      <c r="G128" s="3" t="str">
        <f>IF(G$3="Not used","",IFERROR(VLOOKUP($A128,'Circumstance 2'!$B$6:$AB$15,27,FALSE),IFERROR(VLOOKUP($A128,'Circumstance 2'!$B$18:$AB$28,27,FALSE),TableBPA2[[#This Row],[Base Payment After Circumstance 1]])))</f>
        <v/>
      </c>
      <c r="H128" s="3" t="str">
        <f>IF(H$3="Not used","",IFERROR(VLOOKUP($A128,'Circumstance 3'!$B$6:$AB$15,27,FALSE),IFERROR(VLOOKUP($A128,'Circumstance 3'!$B$18:$AB$28,27,FALSE),TableBPA2[[#This Row],[Base Payment After Circumstance 2]])))</f>
        <v/>
      </c>
      <c r="I128" s="3" t="str">
        <f>IF(I$3="Not used","",IFERROR(VLOOKUP($A128,'Circumstance 4'!$B$6:$AB$15,27,FALSE),IFERROR(VLOOKUP($A128,'Circumstance 4'!$B$18:$AB$28,27,FALSE),TableBPA2[[#This Row],[Base Payment After Circumstance 3]])))</f>
        <v/>
      </c>
      <c r="J128" s="3" t="str">
        <f>IF(J$3="Not used","",IFERROR(VLOOKUP($A128,'Circumstance 5'!$B$6:$AB$15,27,FALSE),IFERROR(VLOOKUP($A128,'Circumstance 5'!$B$18:$AB$28,27,FALSE),TableBPA2[[#This Row],[Base Payment After Circumstance 4]])))</f>
        <v/>
      </c>
      <c r="K128" s="3" t="str">
        <f>IF(K$3="Not used","",IFERROR(VLOOKUP($A128,'Circumstance 6'!$B$6:$AB$15,27,FALSE),IFERROR(VLOOKUP($A128,'Circumstance 6'!$B$18:$AB$28,27,FALSE),TableBPA2[[#This Row],[Base Payment After Circumstance 5]])))</f>
        <v/>
      </c>
      <c r="L128" s="3" t="str">
        <f>IF(L$3="Not used","",IFERROR(VLOOKUP($A128,'Circumstance 7'!$B$6:$AB$15,27,FALSE),IFERROR(VLOOKUP($A128,'Circumstance 7'!$B$18:$AB$28,27,FALSE),TableBPA2[[#This Row],[Base Payment After Circumstance 6]])))</f>
        <v/>
      </c>
      <c r="M128" s="3" t="str">
        <f>IF(M$3="Not used","",IFERROR(VLOOKUP($A128,'Circumstance 8'!$B$6:$AB$15,27,FALSE),IFERROR(VLOOKUP($A128,'Circumstance 8'!$B$18:$AB$28,27,FALSE),TableBPA2[[#This Row],[Base Payment After Circumstance 7]])))</f>
        <v/>
      </c>
      <c r="N128" s="3" t="str">
        <f>IF(N$3="Not used","",IFERROR(VLOOKUP($A128,'Circumstance 9'!$B$6:$AB$15,27,FALSE),IFERROR(VLOOKUP($A128,'Circumstance 9'!$B$18:$AB$28,27,FALSE),TableBPA2[[#This Row],[Base Payment After Circumstance 8]])))</f>
        <v/>
      </c>
      <c r="O128" s="3" t="str">
        <f>IF(O$3="Not used","",IFERROR(VLOOKUP($A128,'Circumstance 10'!$B$6:$AB$15,27,FALSE),IFERROR(VLOOKUP($A128,'Circumstance 10'!$B$18:$AB$28,27,FALSE),TableBPA2[[#This Row],[Base Payment After Circumstance 9]])))</f>
        <v/>
      </c>
      <c r="P128" s="24" t="str">
        <f>IF(P$3="Not used","",IFERROR(VLOOKUP($A128,'Circumstance 11'!$B$6:$AB$15,27,FALSE),IFERROR(VLOOKUP($A128,'Circumstance 11'!$B$18:$AB$28,27,FALSE),TableBPA2[[#This Row],[Base Payment After Circumstance 10]])))</f>
        <v/>
      </c>
      <c r="Q128" s="24" t="str">
        <f>IF(Q$3="Not used","",IFERROR(VLOOKUP($A128,'Circumstance 12'!$B$6:$AB$15,27,FALSE),IFERROR(VLOOKUP($A128,'Circumstance 12'!$B$18:$AB$28,27,FALSE),TableBPA2[[#This Row],[Base Payment After Circumstance 11]])))</f>
        <v/>
      </c>
      <c r="R128" s="24" t="str">
        <f>IF(R$3="Not used","",IFERROR(VLOOKUP($A128,'Circumstance 13'!$B$6:$AB$15,27,FALSE),IFERROR(VLOOKUP($A128,'Circumstance 13'!$B$18:$AB$28,27,FALSE),TableBPA2[[#This Row],[Base Payment After Circumstance 12]])))</f>
        <v/>
      </c>
      <c r="S128" s="24" t="str">
        <f>IF(S$3="Not used","",IFERROR(VLOOKUP($A128,'Circumstance 14'!$B$6:$AB$15,27,FALSE),IFERROR(VLOOKUP($A128,'Circumstance 14'!$B$18:$AB$28,27,FALSE),TableBPA2[[#This Row],[Base Payment After Circumstance 13]])))</f>
        <v/>
      </c>
      <c r="T128" s="24" t="str">
        <f>IF(T$3="Not used","",IFERROR(VLOOKUP($A128,'Circumstance 15'!$B$6:$AB$15,27,FALSE),IFERROR(VLOOKUP($A128,'Circumstance 15'!$B$18:$AB$28,27,FALSE),TableBPA2[[#This Row],[Base Payment After Circumstance 14]])))</f>
        <v/>
      </c>
      <c r="U128" s="24" t="str">
        <f>IF(U$3="Not used","",IFERROR(VLOOKUP($A128,'Circumstance 16'!$B$6:$AB$15,27,FALSE),IFERROR(VLOOKUP($A128,'Circumstance 16'!$B$18:$AB$28,27,FALSE),TableBPA2[[#This Row],[Base Payment After Circumstance 15]])))</f>
        <v/>
      </c>
      <c r="V128" s="24" t="str">
        <f>IF(V$3="Not used","",IFERROR(VLOOKUP($A128,'Circumstance 17'!$B$6:$AB$15,27,FALSE),IFERROR(VLOOKUP($A128,'Circumstance 17'!$B$18:$AB$28,27,FALSE),TableBPA2[[#This Row],[Base Payment After Circumstance 16]])))</f>
        <v/>
      </c>
      <c r="W128" s="24" t="str">
        <f>IF(W$3="Not used","",IFERROR(VLOOKUP($A128,'Circumstance 18'!$B$6:$AB$15,27,FALSE),IFERROR(VLOOKUP($A128,'Circumstance 18'!$B$18:$AB$28,27,FALSE),TableBPA2[[#This Row],[Base Payment After Circumstance 17]])))</f>
        <v/>
      </c>
      <c r="X128" s="24" t="str">
        <f>IF(X$3="Not used","",IFERROR(VLOOKUP($A128,'Circumstance 19'!$B$6:$AB$15,27,FALSE),IFERROR(VLOOKUP($A128,'Circumstance 19'!$B$18:$AB$28,27,FALSE),TableBPA2[[#This Row],[Base Payment After Circumstance 18]])))</f>
        <v/>
      </c>
      <c r="Y128" s="24" t="str">
        <f>IF(Y$3="Not used","",IFERROR(VLOOKUP($A128,'Circumstance 20'!$B$6:$AB$15,27,FALSE),IFERROR(VLOOKUP($A128,'Circumstance 20'!$B$18:$AB$28,27,FALSE),TableBPA2[[#This Row],[Base Payment After Circumstance 19]])))</f>
        <v/>
      </c>
    </row>
    <row r="129" spans="1:25" x14ac:dyDescent="0.25">
      <c r="A129" s="11" t="str">
        <f>IF('LEA Information'!A138="","",'LEA Information'!A138)</f>
        <v/>
      </c>
      <c r="B129" s="11" t="str">
        <f>IF('LEA Information'!B138="","",'LEA Information'!B138)</f>
        <v/>
      </c>
      <c r="C129" s="68" t="str">
        <f>IF('LEA Information'!C138="","",'LEA Information'!C138)</f>
        <v/>
      </c>
      <c r="D129" s="8" t="str">
        <f>IF('LEA Information'!D138="","",'LEA Information'!D138)</f>
        <v/>
      </c>
      <c r="E129" s="32" t="str">
        <f t="shared" si="1"/>
        <v/>
      </c>
      <c r="F129" s="3" t="str">
        <f>IF(F$3="Not used","",IFERROR(VLOOKUP($A129,'Circumstance 1'!$B$6:$AB$15,27,FALSE),IFERROR(VLOOKUP(A129,'Circumstance 1'!$B$18:$AB$28,27,FALSE),TableBPA2[[#This Row],[Starting Base Payment]])))</f>
        <v/>
      </c>
      <c r="G129" s="3" t="str">
        <f>IF(G$3="Not used","",IFERROR(VLOOKUP($A129,'Circumstance 2'!$B$6:$AB$15,27,FALSE),IFERROR(VLOOKUP($A129,'Circumstance 2'!$B$18:$AB$28,27,FALSE),TableBPA2[[#This Row],[Base Payment After Circumstance 1]])))</f>
        <v/>
      </c>
      <c r="H129" s="3" t="str">
        <f>IF(H$3="Not used","",IFERROR(VLOOKUP($A129,'Circumstance 3'!$B$6:$AB$15,27,FALSE),IFERROR(VLOOKUP($A129,'Circumstance 3'!$B$18:$AB$28,27,FALSE),TableBPA2[[#This Row],[Base Payment After Circumstance 2]])))</f>
        <v/>
      </c>
      <c r="I129" s="3" t="str">
        <f>IF(I$3="Not used","",IFERROR(VLOOKUP($A129,'Circumstance 4'!$B$6:$AB$15,27,FALSE),IFERROR(VLOOKUP($A129,'Circumstance 4'!$B$18:$AB$28,27,FALSE),TableBPA2[[#This Row],[Base Payment After Circumstance 3]])))</f>
        <v/>
      </c>
      <c r="J129" s="3" t="str">
        <f>IF(J$3="Not used","",IFERROR(VLOOKUP($A129,'Circumstance 5'!$B$6:$AB$15,27,FALSE),IFERROR(VLOOKUP($A129,'Circumstance 5'!$B$18:$AB$28,27,FALSE),TableBPA2[[#This Row],[Base Payment After Circumstance 4]])))</f>
        <v/>
      </c>
      <c r="K129" s="3" t="str">
        <f>IF(K$3="Not used","",IFERROR(VLOOKUP($A129,'Circumstance 6'!$B$6:$AB$15,27,FALSE),IFERROR(VLOOKUP($A129,'Circumstance 6'!$B$18:$AB$28,27,FALSE),TableBPA2[[#This Row],[Base Payment After Circumstance 5]])))</f>
        <v/>
      </c>
      <c r="L129" s="3" t="str">
        <f>IF(L$3="Not used","",IFERROR(VLOOKUP($A129,'Circumstance 7'!$B$6:$AB$15,27,FALSE),IFERROR(VLOOKUP($A129,'Circumstance 7'!$B$18:$AB$28,27,FALSE),TableBPA2[[#This Row],[Base Payment After Circumstance 6]])))</f>
        <v/>
      </c>
      <c r="M129" s="3" t="str">
        <f>IF(M$3="Not used","",IFERROR(VLOOKUP($A129,'Circumstance 8'!$B$6:$AB$15,27,FALSE),IFERROR(VLOOKUP($A129,'Circumstance 8'!$B$18:$AB$28,27,FALSE),TableBPA2[[#This Row],[Base Payment After Circumstance 7]])))</f>
        <v/>
      </c>
      <c r="N129" s="3" t="str">
        <f>IF(N$3="Not used","",IFERROR(VLOOKUP($A129,'Circumstance 9'!$B$6:$AB$15,27,FALSE),IFERROR(VLOOKUP($A129,'Circumstance 9'!$B$18:$AB$28,27,FALSE),TableBPA2[[#This Row],[Base Payment After Circumstance 8]])))</f>
        <v/>
      </c>
      <c r="O129" s="3" t="str">
        <f>IF(O$3="Not used","",IFERROR(VLOOKUP($A129,'Circumstance 10'!$B$6:$AB$15,27,FALSE),IFERROR(VLOOKUP($A129,'Circumstance 10'!$B$18:$AB$28,27,FALSE),TableBPA2[[#This Row],[Base Payment After Circumstance 9]])))</f>
        <v/>
      </c>
      <c r="P129" s="24" t="str">
        <f>IF(P$3="Not used","",IFERROR(VLOOKUP($A129,'Circumstance 11'!$B$6:$AB$15,27,FALSE),IFERROR(VLOOKUP($A129,'Circumstance 11'!$B$18:$AB$28,27,FALSE),TableBPA2[[#This Row],[Base Payment After Circumstance 10]])))</f>
        <v/>
      </c>
      <c r="Q129" s="24" t="str">
        <f>IF(Q$3="Not used","",IFERROR(VLOOKUP($A129,'Circumstance 12'!$B$6:$AB$15,27,FALSE),IFERROR(VLOOKUP($A129,'Circumstance 12'!$B$18:$AB$28,27,FALSE),TableBPA2[[#This Row],[Base Payment After Circumstance 11]])))</f>
        <v/>
      </c>
      <c r="R129" s="24" t="str">
        <f>IF(R$3="Not used","",IFERROR(VLOOKUP($A129,'Circumstance 13'!$B$6:$AB$15,27,FALSE),IFERROR(VLOOKUP($A129,'Circumstance 13'!$B$18:$AB$28,27,FALSE),TableBPA2[[#This Row],[Base Payment After Circumstance 12]])))</f>
        <v/>
      </c>
      <c r="S129" s="24" t="str">
        <f>IF(S$3="Not used","",IFERROR(VLOOKUP($A129,'Circumstance 14'!$B$6:$AB$15,27,FALSE),IFERROR(VLOOKUP($A129,'Circumstance 14'!$B$18:$AB$28,27,FALSE),TableBPA2[[#This Row],[Base Payment After Circumstance 13]])))</f>
        <v/>
      </c>
      <c r="T129" s="24" t="str">
        <f>IF(T$3="Not used","",IFERROR(VLOOKUP($A129,'Circumstance 15'!$B$6:$AB$15,27,FALSE),IFERROR(VLOOKUP($A129,'Circumstance 15'!$B$18:$AB$28,27,FALSE),TableBPA2[[#This Row],[Base Payment After Circumstance 14]])))</f>
        <v/>
      </c>
      <c r="U129" s="24" t="str">
        <f>IF(U$3="Not used","",IFERROR(VLOOKUP($A129,'Circumstance 16'!$B$6:$AB$15,27,FALSE),IFERROR(VLOOKUP($A129,'Circumstance 16'!$B$18:$AB$28,27,FALSE),TableBPA2[[#This Row],[Base Payment After Circumstance 15]])))</f>
        <v/>
      </c>
      <c r="V129" s="24" t="str">
        <f>IF(V$3="Not used","",IFERROR(VLOOKUP($A129,'Circumstance 17'!$B$6:$AB$15,27,FALSE),IFERROR(VLOOKUP($A129,'Circumstance 17'!$B$18:$AB$28,27,FALSE),TableBPA2[[#This Row],[Base Payment After Circumstance 16]])))</f>
        <v/>
      </c>
      <c r="W129" s="24" t="str">
        <f>IF(W$3="Not used","",IFERROR(VLOOKUP($A129,'Circumstance 18'!$B$6:$AB$15,27,FALSE),IFERROR(VLOOKUP($A129,'Circumstance 18'!$B$18:$AB$28,27,FALSE),TableBPA2[[#This Row],[Base Payment After Circumstance 17]])))</f>
        <v/>
      </c>
      <c r="X129" s="24" t="str">
        <f>IF(X$3="Not used","",IFERROR(VLOOKUP($A129,'Circumstance 19'!$B$6:$AB$15,27,FALSE),IFERROR(VLOOKUP($A129,'Circumstance 19'!$B$18:$AB$28,27,FALSE),TableBPA2[[#This Row],[Base Payment After Circumstance 18]])))</f>
        <v/>
      </c>
      <c r="Y129" s="24" t="str">
        <f>IF(Y$3="Not used","",IFERROR(VLOOKUP($A129,'Circumstance 20'!$B$6:$AB$15,27,FALSE),IFERROR(VLOOKUP($A129,'Circumstance 20'!$B$18:$AB$28,27,FALSE),TableBPA2[[#This Row],[Base Payment After Circumstance 19]])))</f>
        <v/>
      </c>
    </row>
    <row r="130" spans="1:25" x14ac:dyDescent="0.25">
      <c r="A130" s="11" t="str">
        <f>IF('LEA Information'!A139="","",'LEA Information'!A139)</f>
        <v/>
      </c>
      <c r="B130" s="11" t="str">
        <f>IF('LEA Information'!B139="","",'LEA Information'!B139)</f>
        <v/>
      </c>
      <c r="C130" s="68" t="str">
        <f>IF('LEA Information'!C139="","",'LEA Information'!C139)</f>
        <v/>
      </c>
      <c r="D130" s="8" t="str">
        <f>IF('LEA Information'!D139="","",'LEA Information'!D139)</f>
        <v/>
      </c>
      <c r="E130" s="32" t="str">
        <f t="shared" si="1"/>
        <v/>
      </c>
      <c r="F130" s="3" t="str">
        <f>IF(F$3="Not used","",IFERROR(VLOOKUP($A130,'Circumstance 1'!$B$6:$AB$15,27,FALSE),IFERROR(VLOOKUP(A130,'Circumstance 1'!$B$18:$AB$28,27,FALSE),TableBPA2[[#This Row],[Starting Base Payment]])))</f>
        <v/>
      </c>
      <c r="G130" s="3" t="str">
        <f>IF(G$3="Not used","",IFERROR(VLOOKUP($A130,'Circumstance 2'!$B$6:$AB$15,27,FALSE),IFERROR(VLOOKUP($A130,'Circumstance 2'!$B$18:$AB$28,27,FALSE),TableBPA2[[#This Row],[Base Payment After Circumstance 1]])))</f>
        <v/>
      </c>
      <c r="H130" s="3" t="str">
        <f>IF(H$3="Not used","",IFERROR(VLOOKUP($A130,'Circumstance 3'!$B$6:$AB$15,27,FALSE),IFERROR(VLOOKUP($A130,'Circumstance 3'!$B$18:$AB$28,27,FALSE),TableBPA2[[#This Row],[Base Payment After Circumstance 2]])))</f>
        <v/>
      </c>
      <c r="I130" s="3" t="str">
        <f>IF(I$3="Not used","",IFERROR(VLOOKUP($A130,'Circumstance 4'!$B$6:$AB$15,27,FALSE),IFERROR(VLOOKUP($A130,'Circumstance 4'!$B$18:$AB$28,27,FALSE),TableBPA2[[#This Row],[Base Payment After Circumstance 3]])))</f>
        <v/>
      </c>
      <c r="J130" s="3" t="str">
        <f>IF(J$3="Not used","",IFERROR(VLOOKUP($A130,'Circumstance 5'!$B$6:$AB$15,27,FALSE),IFERROR(VLOOKUP($A130,'Circumstance 5'!$B$18:$AB$28,27,FALSE),TableBPA2[[#This Row],[Base Payment After Circumstance 4]])))</f>
        <v/>
      </c>
      <c r="K130" s="3" t="str">
        <f>IF(K$3="Not used","",IFERROR(VLOOKUP($A130,'Circumstance 6'!$B$6:$AB$15,27,FALSE),IFERROR(VLOOKUP($A130,'Circumstance 6'!$B$18:$AB$28,27,FALSE),TableBPA2[[#This Row],[Base Payment After Circumstance 5]])))</f>
        <v/>
      </c>
      <c r="L130" s="3" t="str">
        <f>IF(L$3="Not used","",IFERROR(VLOOKUP($A130,'Circumstance 7'!$B$6:$AB$15,27,FALSE),IFERROR(VLOOKUP($A130,'Circumstance 7'!$B$18:$AB$28,27,FALSE),TableBPA2[[#This Row],[Base Payment After Circumstance 6]])))</f>
        <v/>
      </c>
      <c r="M130" s="3" t="str">
        <f>IF(M$3="Not used","",IFERROR(VLOOKUP($A130,'Circumstance 8'!$B$6:$AB$15,27,FALSE),IFERROR(VLOOKUP($A130,'Circumstance 8'!$B$18:$AB$28,27,FALSE),TableBPA2[[#This Row],[Base Payment After Circumstance 7]])))</f>
        <v/>
      </c>
      <c r="N130" s="3" t="str">
        <f>IF(N$3="Not used","",IFERROR(VLOOKUP($A130,'Circumstance 9'!$B$6:$AB$15,27,FALSE),IFERROR(VLOOKUP($A130,'Circumstance 9'!$B$18:$AB$28,27,FALSE),TableBPA2[[#This Row],[Base Payment After Circumstance 8]])))</f>
        <v/>
      </c>
      <c r="O130" s="3" t="str">
        <f>IF(O$3="Not used","",IFERROR(VLOOKUP($A130,'Circumstance 10'!$B$6:$AB$15,27,FALSE),IFERROR(VLOOKUP($A130,'Circumstance 10'!$B$18:$AB$28,27,FALSE),TableBPA2[[#This Row],[Base Payment After Circumstance 9]])))</f>
        <v/>
      </c>
      <c r="P130" s="24" t="str">
        <f>IF(P$3="Not used","",IFERROR(VLOOKUP($A130,'Circumstance 11'!$B$6:$AB$15,27,FALSE),IFERROR(VLOOKUP($A130,'Circumstance 11'!$B$18:$AB$28,27,FALSE),TableBPA2[[#This Row],[Base Payment After Circumstance 10]])))</f>
        <v/>
      </c>
      <c r="Q130" s="24" t="str">
        <f>IF(Q$3="Not used","",IFERROR(VLOOKUP($A130,'Circumstance 12'!$B$6:$AB$15,27,FALSE),IFERROR(VLOOKUP($A130,'Circumstance 12'!$B$18:$AB$28,27,FALSE),TableBPA2[[#This Row],[Base Payment After Circumstance 11]])))</f>
        <v/>
      </c>
      <c r="R130" s="24" t="str">
        <f>IF(R$3="Not used","",IFERROR(VLOOKUP($A130,'Circumstance 13'!$B$6:$AB$15,27,FALSE),IFERROR(VLOOKUP($A130,'Circumstance 13'!$B$18:$AB$28,27,FALSE),TableBPA2[[#This Row],[Base Payment After Circumstance 12]])))</f>
        <v/>
      </c>
      <c r="S130" s="24" t="str">
        <f>IF(S$3="Not used","",IFERROR(VLOOKUP($A130,'Circumstance 14'!$B$6:$AB$15,27,FALSE),IFERROR(VLOOKUP($A130,'Circumstance 14'!$B$18:$AB$28,27,FALSE),TableBPA2[[#This Row],[Base Payment After Circumstance 13]])))</f>
        <v/>
      </c>
      <c r="T130" s="24" t="str">
        <f>IF(T$3="Not used","",IFERROR(VLOOKUP($A130,'Circumstance 15'!$B$6:$AB$15,27,FALSE),IFERROR(VLOOKUP($A130,'Circumstance 15'!$B$18:$AB$28,27,FALSE),TableBPA2[[#This Row],[Base Payment After Circumstance 14]])))</f>
        <v/>
      </c>
      <c r="U130" s="24" t="str">
        <f>IF(U$3="Not used","",IFERROR(VLOOKUP($A130,'Circumstance 16'!$B$6:$AB$15,27,FALSE),IFERROR(VLOOKUP($A130,'Circumstance 16'!$B$18:$AB$28,27,FALSE),TableBPA2[[#This Row],[Base Payment After Circumstance 15]])))</f>
        <v/>
      </c>
      <c r="V130" s="24" t="str">
        <f>IF(V$3="Not used","",IFERROR(VLOOKUP($A130,'Circumstance 17'!$B$6:$AB$15,27,FALSE),IFERROR(VLOOKUP($A130,'Circumstance 17'!$B$18:$AB$28,27,FALSE),TableBPA2[[#This Row],[Base Payment After Circumstance 16]])))</f>
        <v/>
      </c>
      <c r="W130" s="24" t="str">
        <f>IF(W$3="Not used","",IFERROR(VLOOKUP($A130,'Circumstance 18'!$B$6:$AB$15,27,FALSE),IFERROR(VLOOKUP($A130,'Circumstance 18'!$B$18:$AB$28,27,FALSE),TableBPA2[[#This Row],[Base Payment After Circumstance 17]])))</f>
        <v/>
      </c>
      <c r="X130" s="24" t="str">
        <f>IF(X$3="Not used","",IFERROR(VLOOKUP($A130,'Circumstance 19'!$B$6:$AB$15,27,FALSE),IFERROR(VLOOKUP($A130,'Circumstance 19'!$B$18:$AB$28,27,FALSE),TableBPA2[[#This Row],[Base Payment After Circumstance 18]])))</f>
        <v/>
      </c>
      <c r="Y130" s="24" t="str">
        <f>IF(Y$3="Not used","",IFERROR(VLOOKUP($A130,'Circumstance 20'!$B$6:$AB$15,27,FALSE),IFERROR(VLOOKUP($A130,'Circumstance 20'!$B$18:$AB$28,27,FALSE),TableBPA2[[#This Row],[Base Payment After Circumstance 19]])))</f>
        <v/>
      </c>
    </row>
    <row r="131" spans="1:25" x14ac:dyDescent="0.25">
      <c r="A131" s="11" t="str">
        <f>IF('LEA Information'!A140="","",'LEA Information'!A140)</f>
        <v/>
      </c>
      <c r="B131" s="11" t="str">
        <f>IF('LEA Information'!B140="","",'LEA Information'!B140)</f>
        <v/>
      </c>
      <c r="C131" s="68" t="str">
        <f>IF('LEA Information'!C140="","",'LEA Information'!C140)</f>
        <v/>
      </c>
      <c r="D131" s="8" t="str">
        <f>IF('LEA Information'!D140="","",'LEA Information'!D140)</f>
        <v/>
      </c>
      <c r="E131" s="32" t="str">
        <f t="shared" si="1"/>
        <v/>
      </c>
      <c r="F131" s="3" t="str">
        <f>IF(F$3="Not used","",IFERROR(VLOOKUP($A131,'Circumstance 1'!$B$6:$AB$15,27,FALSE),IFERROR(VLOOKUP(A131,'Circumstance 1'!$B$18:$AB$28,27,FALSE),TableBPA2[[#This Row],[Starting Base Payment]])))</f>
        <v/>
      </c>
      <c r="G131" s="3" t="str">
        <f>IF(G$3="Not used","",IFERROR(VLOOKUP($A131,'Circumstance 2'!$B$6:$AB$15,27,FALSE),IFERROR(VLOOKUP($A131,'Circumstance 2'!$B$18:$AB$28,27,FALSE),TableBPA2[[#This Row],[Base Payment After Circumstance 1]])))</f>
        <v/>
      </c>
      <c r="H131" s="3" t="str">
        <f>IF(H$3="Not used","",IFERROR(VLOOKUP($A131,'Circumstance 3'!$B$6:$AB$15,27,FALSE),IFERROR(VLOOKUP($A131,'Circumstance 3'!$B$18:$AB$28,27,FALSE),TableBPA2[[#This Row],[Base Payment After Circumstance 2]])))</f>
        <v/>
      </c>
      <c r="I131" s="3" t="str">
        <f>IF(I$3="Not used","",IFERROR(VLOOKUP($A131,'Circumstance 4'!$B$6:$AB$15,27,FALSE),IFERROR(VLOOKUP($A131,'Circumstance 4'!$B$18:$AB$28,27,FALSE),TableBPA2[[#This Row],[Base Payment After Circumstance 3]])))</f>
        <v/>
      </c>
      <c r="J131" s="3" t="str">
        <f>IF(J$3="Not used","",IFERROR(VLOOKUP($A131,'Circumstance 5'!$B$6:$AB$15,27,FALSE),IFERROR(VLOOKUP($A131,'Circumstance 5'!$B$18:$AB$28,27,FALSE),TableBPA2[[#This Row],[Base Payment After Circumstance 4]])))</f>
        <v/>
      </c>
      <c r="K131" s="3" t="str">
        <f>IF(K$3="Not used","",IFERROR(VLOOKUP($A131,'Circumstance 6'!$B$6:$AB$15,27,FALSE),IFERROR(VLOOKUP($A131,'Circumstance 6'!$B$18:$AB$28,27,FALSE),TableBPA2[[#This Row],[Base Payment After Circumstance 5]])))</f>
        <v/>
      </c>
      <c r="L131" s="3" t="str">
        <f>IF(L$3="Not used","",IFERROR(VLOOKUP($A131,'Circumstance 7'!$B$6:$AB$15,27,FALSE),IFERROR(VLOOKUP($A131,'Circumstance 7'!$B$18:$AB$28,27,FALSE),TableBPA2[[#This Row],[Base Payment After Circumstance 6]])))</f>
        <v/>
      </c>
      <c r="M131" s="3" t="str">
        <f>IF(M$3="Not used","",IFERROR(VLOOKUP($A131,'Circumstance 8'!$B$6:$AB$15,27,FALSE),IFERROR(VLOOKUP($A131,'Circumstance 8'!$B$18:$AB$28,27,FALSE),TableBPA2[[#This Row],[Base Payment After Circumstance 7]])))</f>
        <v/>
      </c>
      <c r="N131" s="3" t="str">
        <f>IF(N$3="Not used","",IFERROR(VLOOKUP($A131,'Circumstance 9'!$B$6:$AB$15,27,FALSE),IFERROR(VLOOKUP($A131,'Circumstance 9'!$B$18:$AB$28,27,FALSE),TableBPA2[[#This Row],[Base Payment After Circumstance 8]])))</f>
        <v/>
      </c>
      <c r="O131" s="3" t="str">
        <f>IF(O$3="Not used","",IFERROR(VLOOKUP($A131,'Circumstance 10'!$B$6:$AB$15,27,FALSE),IFERROR(VLOOKUP($A131,'Circumstance 10'!$B$18:$AB$28,27,FALSE),TableBPA2[[#This Row],[Base Payment After Circumstance 9]])))</f>
        <v/>
      </c>
      <c r="P131" s="24" t="str">
        <f>IF(P$3="Not used","",IFERROR(VLOOKUP($A131,'Circumstance 11'!$B$6:$AB$15,27,FALSE),IFERROR(VLOOKUP($A131,'Circumstance 11'!$B$18:$AB$28,27,FALSE),TableBPA2[[#This Row],[Base Payment After Circumstance 10]])))</f>
        <v/>
      </c>
      <c r="Q131" s="24" t="str">
        <f>IF(Q$3="Not used","",IFERROR(VLOOKUP($A131,'Circumstance 12'!$B$6:$AB$15,27,FALSE),IFERROR(VLOOKUP($A131,'Circumstance 12'!$B$18:$AB$28,27,FALSE),TableBPA2[[#This Row],[Base Payment After Circumstance 11]])))</f>
        <v/>
      </c>
      <c r="R131" s="24" t="str">
        <f>IF(R$3="Not used","",IFERROR(VLOOKUP($A131,'Circumstance 13'!$B$6:$AB$15,27,FALSE),IFERROR(VLOOKUP($A131,'Circumstance 13'!$B$18:$AB$28,27,FALSE),TableBPA2[[#This Row],[Base Payment After Circumstance 12]])))</f>
        <v/>
      </c>
      <c r="S131" s="24" t="str">
        <f>IF(S$3="Not used","",IFERROR(VLOOKUP($A131,'Circumstance 14'!$B$6:$AB$15,27,FALSE),IFERROR(VLOOKUP($A131,'Circumstance 14'!$B$18:$AB$28,27,FALSE),TableBPA2[[#This Row],[Base Payment After Circumstance 13]])))</f>
        <v/>
      </c>
      <c r="T131" s="24" t="str">
        <f>IF(T$3="Not used","",IFERROR(VLOOKUP($A131,'Circumstance 15'!$B$6:$AB$15,27,FALSE),IFERROR(VLOOKUP($A131,'Circumstance 15'!$B$18:$AB$28,27,FALSE),TableBPA2[[#This Row],[Base Payment After Circumstance 14]])))</f>
        <v/>
      </c>
      <c r="U131" s="24" t="str">
        <f>IF(U$3="Not used","",IFERROR(VLOOKUP($A131,'Circumstance 16'!$B$6:$AB$15,27,FALSE),IFERROR(VLOOKUP($A131,'Circumstance 16'!$B$18:$AB$28,27,FALSE),TableBPA2[[#This Row],[Base Payment After Circumstance 15]])))</f>
        <v/>
      </c>
      <c r="V131" s="24" t="str">
        <f>IF(V$3="Not used","",IFERROR(VLOOKUP($A131,'Circumstance 17'!$B$6:$AB$15,27,FALSE),IFERROR(VLOOKUP($A131,'Circumstance 17'!$B$18:$AB$28,27,FALSE),TableBPA2[[#This Row],[Base Payment After Circumstance 16]])))</f>
        <v/>
      </c>
      <c r="W131" s="24" t="str">
        <f>IF(W$3="Not used","",IFERROR(VLOOKUP($A131,'Circumstance 18'!$B$6:$AB$15,27,FALSE),IFERROR(VLOOKUP($A131,'Circumstance 18'!$B$18:$AB$28,27,FALSE),TableBPA2[[#This Row],[Base Payment After Circumstance 17]])))</f>
        <v/>
      </c>
      <c r="X131" s="24" t="str">
        <f>IF(X$3="Not used","",IFERROR(VLOOKUP($A131,'Circumstance 19'!$B$6:$AB$15,27,FALSE),IFERROR(VLOOKUP($A131,'Circumstance 19'!$B$18:$AB$28,27,FALSE),TableBPA2[[#This Row],[Base Payment After Circumstance 18]])))</f>
        <v/>
      </c>
      <c r="Y131" s="24" t="str">
        <f>IF(Y$3="Not used","",IFERROR(VLOOKUP($A131,'Circumstance 20'!$B$6:$AB$15,27,FALSE),IFERROR(VLOOKUP($A131,'Circumstance 20'!$B$18:$AB$28,27,FALSE),TableBPA2[[#This Row],[Base Payment After Circumstance 19]])))</f>
        <v/>
      </c>
    </row>
    <row r="132" spans="1:25" x14ac:dyDescent="0.25">
      <c r="A132" s="11" t="str">
        <f>IF('LEA Information'!A141="","",'LEA Information'!A141)</f>
        <v/>
      </c>
      <c r="B132" s="11" t="str">
        <f>IF('LEA Information'!B141="","",'LEA Information'!B141)</f>
        <v/>
      </c>
      <c r="C132" s="68" t="str">
        <f>IF('LEA Information'!C141="","",'LEA Information'!C141)</f>
        <v/>
      </c>
      <c r="D132" s="8" t="str">
        <f>IF('LEA Information'!D141="","",'LEA Information'!D141)</f>
        <v/>
      </c>
      <c r="E132" s="32" t="str">
        <f t="shared" si="1"/>
        <v/>
      </c>
      <c r="F132" s="3" t="str">
        <f>IF(F$3="Not used","",IFERROR(VLOOKUP($A132,'Circumstance 1'!$B$6:$AB$15,27,FALSE),IFERROR(VLOOKUP(A132,'Circumstance 1'!$B$18:$AB$28,27,FALSE),TableBPA2[[#This Row],[Starting Base Payment]])))</f>
        <v/>
      </c>
      <c r="G132" s="3" t="str">
        <f>IF(G$3="Not used","",IFERROR(VLOOKUP($A132,'Circumstance 2'!$B$6:$AB$15,27,FALSE),IFERROR(VLOOKUP($A132,'Circumstance 2'!$B$18:$AB$28,27,FALSE),TableBPA2[[#This Row],[Base Payment After Circumstance 1]])))</f>
        <v/>
      </c>
      <c r="H132" s="3" t="str">
        <f>IF(H$3="Not used","",IFERROR(VLOOKUP($A132,'Circumstance 3'!$B$6:$AB$15,27,FALSE),IFERROR(VLOOKUP($A132,'Circumstance 3'!$B$18:$AB$28,27,FALSE),TableBPA2[[#This Row],[Base Payment After Circumstance 2]])))</f>
        <v/>
      </c>
      <c r="I132" s="3" t="str">
        <f>IF(I$3="Not used","",IFERROR(VLOOKUP($A132,'Circumstance 4'!$B$6:$AB$15,27,FALSE),IFERROR(VLOOKUP($A132,'Circumstance 4'!$B$18:$AB$28,27,FALSE),TableBPA2[[#This Row],[Base Payment After Circumstance 3]])))</f>
        <v/>
      </c>
      <c r="J132" s="3" t="str">
        <f>IF(J$3="Not used","",IFERROR(VLOOKUP($A132,'Circumstance 5'!$B$6:$AB$15,27,FALSE),IFERROR(VLOOKUP($A132,'Circumstance 5'!$B$18:$AB$28,27,FALSE),TableBPA2[[#This Row],[Base Payment After Circumstance 4]])))</f>
        <v/>
      </c>
      <c r="K132" s="3" t="str">
        <f>IF(K$3="Not used","",IFERROR(VLOOKUP($A132,'Circumstance 6'!$B$6:$AB$15,27,FALSE),IFERROR(VLOOKUP($A132,'Circumstance 6'!$B$18:$AB$28,27,FALSE),TableBPA2[[#This Row],[Base Payment After Circumstance 5]])))</f>
        <v/>
      </c>
      <c r="L132" s="3" t="str">
        <f>IF(L$3="Not used","",IFERROR(VLOOKUP($A132,'Circumstance 7'!$B$6:$AB$15,27,FALSE),IFERROR(VLOOKUP($A132,'Circumstance 7'!$B$18:$AB$28,27,FALSE),TableBPA2[[#This Row],[Base Payment After Circumstance 6]])))</f>
        <v/>
      </c>
      <c r="M132" s="3" t="str">
        <f>IF(M$3="Not used","",IFERROR(VLOOKUP($A132,'Circumstance 8'!$B$6:$AB$15,27,FALSE),IFERROR(VLOOKUP($A132,'Circumstance 8'!$B$18:$AB$28,27,FALSE),TableBPA2[[#This Row],[Base Payment After Circumstance 7]])))</f>
        <v/>
      </c>
      <c r="N132" s="3" t="str">
        <f>IF(N$3="Not used","",IFERROR(VLOOKUP($A132,'Circumstance 9'!$B$6:$AB$15,27,FALSE),IFERROR(VLOOKUP($A132,'Circumstance 9'!$B$18:$AB$28,27,FALSE),TableBPA2[[#This Row],[Base Payment After Circumstance 8]])))</f>
        <v/>
      </c>
      <c r="O132" s="3" t="str">
        <f>IF(O$3="Not used","",IFERROR(VLOOKUP($A132,'Circumstance 10'!$B$6:$AB$15,27,FALSE),IFERROR(VLOOKUP($A132,'Circumstance 10'!$B$18:$AB$28,27,FALSE),TableBPA2[[#This Row],[Base Payment After Circumstance 9]])))</f>
        <v/>
      </c>
      <c r="P132" s="24" t="str">
        <f>IF(P$3="Not used","",IFERROR(VLOOKUP($A132,'Circumstance 11'!$B$6:$AB$15,27,FALSE),IFERROR(VLOOKUP($A132,'Circumstance 11'!$B$18:$AB$28,27,FALSE),TableBPA2[[#This Row],[Base Payment After Circumstance 10]])))</f>
        <v/>
      </c>
      <c r="Q132" s="24" t="str">
        <f>IF(Q$3="Not used","",IFERROR(VLOOKUP($A132,'Circumstance 12'!$B$6:$AB$15,27,FALSE),IFERROR(VLOOKUP($A132,'Circumstance 12'!$B$18:$AB$28,27,FALSE),TableBPA2[[#This Row],[Base Payment After Circumstance 11]])))</f>
        <v/>
      </c>
      <c r="R132" s="24" t="str">
        <f>IF(R$3="Not used","",IFERROR(VLOOKUP($A132,'Circumstance 13'!$B$6:$AB$15,27,FALSE),IFERROR(VLOOKUP($A132,'Circumstance 13'!$B$18:$AB$28,27,FALSE),TableBPA2[[#This Row],[Base Payment After Circumstance 12]])))</f>
        <v/>
      </c>
      <c r="S132" s="24" t="str">
        <f>IF(S$3="Not used","",IFERROR(VLOOKUP($A132,'Circumstance 14'!$B$6:$AB$15,27,FALSE),IFERROR(VLOOKUP($A132,'Circumstance 14'!$B$18:$AB$28,27,FALSE),TableBPA2[[#This Row],[Base Payment After Circumstance 13]])))</f>
        <v/>
      </c>
      <c r="T132" s="24" t="str">
        <f>IF(T$3="Not used","",IFERROR(VLOOKUP($A132,'Circumstance 15'!$B$6:$AB$15,27,FALSE),IFERROR(VLOOKUP($A132,'Circumstance 15'!$B$18:$AB$28,27,FALSE),TableBPA2[[#This Row],[Base Payment After Circumstance 14]])))</f>
        <v/>
      </c>
      <c r="U132" s="24" t="str">
        <f>IF(U$3="Not used","",IFERROR(VLOOKUP($A132,'Circumstance 16'!$B$6:$AB$15,27,FALSE),IFERROR(VLOOKUP($A132,'Circumstance 16'!$B$18:$AB$28,27,FALSE),TableBPA2[[#This Row],[Base Payment After Circumstance 15]])))</f>
        <v/>
      </c>
      <c r="V132" s="24" t="str">
        <f>IF(V$3="Not used","",IFERROR(VLOOKUP($A132,'Circumstance 17'!$B$6:$AB$15,27,FALSE),IFERROR(VLOOKUP($A132,'Circumstance 17'!$B$18:$AB$28,27,FALSE),TableBPA2[[#This Row],[Base Payment After Circumstance 16]])))</f>
        <v/>
      </c>
      <c r="W132" s="24" t="str">
        <f>IF(W$3="Not used","",IFERROR(VLOOKUP($A132,'Circumstance 18'!$B$6:$AB$15,27,FALSE),IFERROR(VLOOKUP($A132,'Circumstance 18'!$B$18:$AB$28,27,FALSE),TableBPA2[[#This Row],[Base Payment After Circumstance 17]])))</f>
        <v/>
      </c>
      <c r="X132" s="24" t="str">
        <f>IF(X$3="Not used","",IFERROR(VLOOKUP($A132,'Circumstance 19'!$B$6:$AB$15,27,FALSE),IFERROR(VLOOKUP($A132,'Circumstance 19'!$B$18:$AB$28,27,FALSE),TableBPA2[[#This Row],[Base Payment After Circumstance 18]])))</f>
        <v/>
      </c>
      <c r="Y132" s="24" t="str">
        <f>IF(Y$3="Not used","",IFERROR(VLOOKUP($A132,'Circumstance 20'!$B$6:$AB$15,27,FALSE),IFERROR(VLOOKUP($A132,'Circumstance 20'!$B$18:$AB$28,27,FALSE),TableBPA2[[#This Row],[Base Payment After Circumstance 19]])))</f>
        <v/>
      </c>
    </row>
    <row r="133" spans="1:25" x14ac:dyDescent="0.25">
      <c r="A133" s="11" t="str">
        <f>IF('LEA Information'!A142="","",'LEA Information'!A142)</f>
        <v/>
      </c>
      <c r="B133" s="11" t="str">
        <f>IF('LEA Information'!B142="","",'LEA Information'!B142)</f>
        <v/>
      </c>
      <c r="C133" s="68" t="str">
        <f>IF('LEA Information'!C142="","",'LEA Information'!C142)</f>
        <v/>
      </c>
      <c r="D133" s="8" t="str">
        <f>IF('LEA Information'!D142="","",'LEA Information'!D142)</f>
        <v/>
      </c>
      <c r="E133" s="32" t="str">
        <f t="shared" si="1"/>
        <v/>
      </c>
      <c r="F133" s="3" t="str">
        <f>IF(F$3="Not used","",IFERROR(VLOOKUP($A133,'Circumstance 1'!$B$6:$AB$15,27,FALSE),IFERROR(VLOOKUP(A133,'Circumstance 1'!$B$18:$AB$28,27,FALSE),TableBPA2[[#This Row],[Starting Base Payment]])))</f>
        <v/>
      </c>
      <c r="G133" s="3" t="str">
        <f>IF(G$3="Not used","",IFERROR(VLOOKUP($A133,'Circumstance 2'!$B$6:$AB$15,27,FALSE),IFERROR(VLOOKUP($A133,'Circumstance 2'!$B$18:$AB$28,27,FALSE),TableBPA2[[#This Row],[Base Payment After Circumstance 1]])))</f>
        <v/>
      </c>
      <c r="H133" s="3" t="str">
        <f>IF(H$3="Not used","",IFERROR(VLOOKUP($A133,'Circumstance 3'!$B$6:$AB$15,27,FALSE),IFERROR(VLOOKUP($A133,'Circumstance 3'!$B$18:$AB$28,27,FALSE),TableBPA2[[#This Row],[Base Payment After Circumstance 2]])))</f>
        <v/>
      </c>
      <c r="I133" s="3" t="str">
        <f>IF(I$3="Not used","",IFERROR(VLOOKUP($A133,'Circumstance 4'!$B$6:$AB$15,27,FALSE),IFERROR(VLOOKUP($A133,'Circumstance 4'!$B$18:$AB$28,27,FALSE),TableBPA2[[#This Row],[Base Payment After Circumstance 3]])))</f>
        <v/>
      </c>
      <c r="J133" s="3" t="str">
        <f>IF(J$3="Not used","",IFERROR(VLOOKUP($A133,'Circumstance 5'!$B$6:$AB$15,27,FALSE),IFERROR(VLOOKUP($A133,'Circumstance 5'!$B$18:$AB$28,27,FALSE),TableBPA2[[#This Row],[Base Payment After Circumstance 4]])))</f>
        <v/>
      </c>
      <c r="K133" s="3" t="str">
        <f>IF(K$3="Not used","",IFERROR(VLOOKUP($A133,'Circumstance 6'!$B$6:$AB$15,27,FALSE),IFERROR(VLOOKUP($A133,'Circumstance 6'!$B$18:$AB$28,27,FALSE),TableBPA2[[#This Row],[Base Payment After Circumstance 5]])))</f>
        <v/>
      </c>
      <c r="L133" s="3" t="str">
        <f>IF(L$3="Not used","",IFERROR(VLOOKUP($A133,'Circumstance 7'!$B$6:$AB$15,27,FALSE),IFERROR(VLOOKUP($A133,'Circumstance 7'!$B$18:$AB$28,27,FALSE),TableBPA2[[#This Row],[Base Payment After Circumstance 6]])))</f>
        <v/>
      </c>
      <c r="M133" s="3" t="str">
        <f>IF(M$3="Not used","",IFERROR(VLOOKUP($A133,'Circumstance 8'!$B$6:$AB$15,27,FALSE),IFERROR(VLOOKUP($A133,'Circumstance 8'!$B$18:$AB$28,27,FALSE),TableBPA2[[#This Row],[Base Payment After Circumstance 7]])))</f>
        <v/>
      </c>
      <c r="N133" s="3" t="str">
        <f>IF(N$3="Not used","",IFERROR(VLOOKUP($A133,'Circumstance 9'!$B$6:$AB$15,27,FALSE),IFERROR(VLOOKUP($A133,'Circumstance 9'!$B$18:$AB$28,27,FALSE),TableBPA2[[#This Row],[Base Payment After Circumstance 8]])))</f>
        <v/>
      </c>
      <c r="O133" s="3" t="str">
        <f>IF(O$3="Not used","",IFERROR(VLOOKUP($A133,'Circumstance 10'!$B$6:$AB$15,27,FALSE),IFERROR(VLOOKUP($A133,'Circumstance 10'!$B$18:$AB$28,27,FALSE),TableBPA2[[#This Row],[Base Payment After Circumstance 9]])))</f>
        <v/>
      </c>
      <c r="P133" s="24" t="str">
        <f>IF(P$3="Not used","",IFERROR(VLOOKUP($A133,'Circumstance 11'!$B$6:$AB$15,27,FALSE),IFERROR(VLOOKUP($A133,'Circumstance 11'!$B$18:$AB$28,27,FALSE),TableBPA2[[#This Row],[Base Payment After Circumstance 10]])))</f>
        <v/>
      </c>
      <c r="Q133" s="24" t="str">
        <f>IF(Q$3="Not used","",IFERROR(VLOOKUP($A133,'Circumstance 12'!$B$6:$AB$15,27,FALSE),IFERROR(VLOOKUP($A133,'Circumstance 12'!$B$18:$AB$28,27,FALSE),TableBPA2[[#This Row],[Base Payment After Circumstance 11]])))</f>
        <v/>
      </c>
      <c r="R133" s="24" t="str">
        <f>IF(R$3="Not used","",IFERROR(VLOOKUP($A133,'Circumstance 13'!$B$6:$AB$15,27,FALSE),IFERROR(VLOOKUP($A133,'Circumstance 13'!$B$18:$AB$28,27,FALSE),TableBPA2[[#This Row],[Base Payment After Circumstance 12]])))</f>
        <v/>
      </c>
      <c r="S133" s="24" t="str">
        <f>IF(S$3="Not used","",IFERROR(VLOOKUP($A133,'Circumstance 14'!$B$6:$AB$15,27,FALSE),IFERROR(VLOOKUP($A133,'Circumstance 14'!$B$18:$AB$28,27,FALSE),TableBPA2[[#This Row],[Base Payment After Circumstance 13]])))</f>
        <v/>
      </c>
      <c r="T133" s="24" t="str">
        <f>IF(T$3="Not used","",IFERROR(VLOOKUP($A133,'Circumstance 15'!$B$6:$AB$15,27,FALSE),IFERROR(VLOOKUP($A133,'Circumstance 15'!$B$18:$AB$28,27,FALSE),TableBPA2[[#This Row],[Base Payment After Circumstance 14]])))</f>
        <v/>
      </c>
      <c r="U133" s="24" t="str">
        <f>IF(U$3="Not used","",IFERROR(VLOOKUP($A133,'Circumstance 16'!$B$6:$AB$15,27,FALSE),IFERROR(VLOOKUP($A133,'Circumstance 16'!$B$18:$AB$28,27,FALSE),TableBPA2[[#This Row],[Base Payment After Circumstance 15]])))</f>
        <v/>
      </c>
      <c r="V133" s="24" t="str">
        <f>IF(V$3="Not used","",IFERROR(VLOOKUP($A133,'Circumstance 17'!$B$6:$AB$15,27,FALSE),IFERROR(VLOOKUP($A133,'Circumstance 17'!$B$18:$AB$28,27,FALSE),TableBPA2[[#This Row],[Base Payment After Circumstance 16]])))</f>
        <v/>
      </c>
      <c r="W133" s="24" t="str">
        <f>IF(W$3="Not used","",IFERROR(VLOOKUP($A133,'Circumstance 18'!$B$6:$AB$15,27,FALSE),IFERROR(VLOOKUP($A133,'Circumstance 18'!$B$18:$AB$28,27,FALSE),TableBPA2[[#This Row],[Base Payment After Circumstance 17]])))</f>
        <v/>
      </c>
      <c r="X133" s="24" t="str">
        <f>IF(X$3="Not used","",IFERROR(VLOOKUP($A133,'Circumstance 19'!$B$6:$AB$15,27,FALSE),IFERROR(VLOOKUP($A133,'Circumstance 19'!$B$18:$AB$28,27,FALSE),TableBPA2[[#This Row],[Base Payment After Circumstance 18]])))</f>
        <v/>
      </c>
      <c r="Y133" s="24" t="str">
        <f>IF(Y$3="Not used","",IFERROR(VLOOKUP($A133,'Circumstance 20'!$B$6:$AB$15,27,FALSE),IFERROR(VLOOKUP($A133,'Circumstance 20'!$B$18:$AB$28,27,FALSE),TableBPA2[[#This Row],[Base Payment After Circumstance 19]])))</f>
        <v/>
      </c>
    </row>
    <row r="134" spans="1:25" x14ac:dyDescent="0.25">
      <c r="A134" s="11" t="str">
        <f>IF('LEA Information'!A143="","",'LEA Information'!A143)</f>
        <v/>
      </c>
      <c r="B134" s="11" t="str">
        <f>IF('LEA Information'!B143="","",'LEA Information'!B143)</f>
        <v/>
      </c>
      <c r="C134" s="68" t="str">
        <f>IF('LEA Information'!C143="","",'LEA Information'!C143)</f>
        <v/>
      </c>
      <c r="D134" s="8" t="str">
        <f>IF('LEA Information'!D143="","",'LEA Information'!D143)</f>
        <v/>
      </c>
      <c r="E134" s="32" t="str">
        <f t="shared" si="1"/>
        <v/>
      </c>
      <c r="F134" s="3" t="str">
        <f>IF(F$3="Not used","",IFERROR(VLOOKUP($A134,'Circumstance 1'!$B$6:$AB$15,27,FALSE),IFERROR(VLOOKUP(A134,'Circumstance 1'!$B$18:$AB$28,27,FALSE),TableBPA2[[#This Row],[Starting Base Payment]])))</f>
        <v/>
      </c>
      <c r="G134" s="3" t="str">
        <f>IF(G$3="Not used","",IFERROR(VLOOKUP($A134,'Circumstance 2'!$B$6:$AB$15,27,FALSE),IFERROR(VLOOKUP($A134,'Circumstance 2'!$B$18:$AB$28,27,FALSE),TableBPA2[[#This Row],[Base Payment After Circumstance 1]])))</f>
        <v/>
      </c>
      <c r="H134" s="3" t="str">
        <f>IF(H$3="Not used","",IFERROR(VLOOKUP($A134,'Circumstance 3'!$B$6:$AB$15,27,FALSE),IFERROR(VLOOKUP($A134,'Circumstance 3'!$B$18:$AB$28,27,FALSE),TableBPA2[[#This Row],[Base Payment After Circumstance 2]])))</f>
        <v/>
      </c>
      <c r="I134" s="3" t="str">
        <f>IF(I$3="Not used","",IFERROR(VLOOKUP($A134,'Circumstance 4'!$B$6:$AB$15,27,FALSE),IFERROR(VLOOKUP($A134,'Circumstance 4'!$B$18:$AB$28,27,FALSE),TableBPA2[[#This Row],[Base Payment After Circumstance 3]])))</f>
        <v/>
      </c>
      <c r="J134" s="3" t="str">
        <f>IF(J$3="Not used","",IFERROR(VLOOKUP($A134,'Circumstance 5'!$B$6:$AB$15,27,FALSE),IFERROR(VLOOKUP($A134,'Circumstance 5'!$B$18:$AB$28,27,FALSE),TableBPA2[[#This Row],[Base Payment After Circumstance 4]])))</f>
        <v/>
      </c>
      <c r="K134" s="3" t="str">
        <f>IF(K$3="Not used","",IFERROR(VLOOKUP($A134,'Circumstance 6'!$B$6:$AB$15,27,FALSE),IFERROR(VLOOKUP($A134,'Circumstance 6'!$B$18:$AB$28,27,FALSE),TableBPA2[[#This Row],[Base Payment After Circumstance 5]])))</f>
        <v/>
      </c>
      <c r="L134" s="3" t="str">
        <f>IF(L$3="Not used","",IFERROR(VLOOKUP($A134,'Circumstance 7'!$B$6:$AB$15,27,FALSE),IFERROR(VLOOKUP($A134,'Circumstance 7'!$B$18:$AB$28,27,FALSE),TableBPA2[[#This Row],[Base Payment After Circumstance 6]])))</f>
        <v/>
      </c>
      <c r="M134" s="3" t="str">
        <f>IF(M$3="Not used","",IFERROR(VLOOKUP($A134,'Circumstance 8'!$B$6:$AB$15,27,FALSE),IFERROR(VLOOKUP($A134,'Circumstance 8'!$B$18:$AB$28,27,FALSE),TableBPA2[[#This Row],[Base Payment After Circumstance 7]])))</f>
        <v/>
      </c>
      <c r="N134" s="3" t="str">
        <f>IF(N$3="Not used","",IFERROR(VLOOKUP($A134,'Circumstance 9'!$B$6:$AB$15,27,FALSE),IFERROR(VLOOKUP($A134,'Circumstance 9'!$B$18:$AB$28,27,FALSE),TableBPA2[[#This Row],[Base Payment After Circumstance 8]])))</f>
        <v/>
      </c>
      <c r="O134" s="3" t="str">
        <f>IF(O$3="Not used","",IFERROR(VLOOKUP($A134,'Circumstance 10'!$B$6:$AB$15,27,FALSE),IFERROR(VLOOKUP($A134,'Circumstance 10'!$B$18:$AB$28,27,FALSE),TableBPA2[[#This Row],[Base Payment After Circumstance 9]])))</f>
        <v/>
      </c>
      <c r="P134" s="24" t="str">
        <f>IF(P$3="Not used","",IFERROR(VLOOKUP($A134,'Circumstance 11'!$B$6:$AB$15,27,FALSE),IFERROR(VLOOKUP($A134,'Circumstance 11'!$B$18:$AB$28,27,FALSE),TableBPA2[[#This Row],[Base Payment After Circumstance 10]])))</f>
        <v/>
      </c>
      <c r="Q134" s="24" t="str">
        <f>IF(Q$3="Not used","",IFERROR(VLOOKUP($A134,'Circumstance 12'!$B$6:$AB$15,27,FALSE),IFERROR(VLOOKUP($A134,'Circumstance 12'!$B$18:$AB$28,27,FALSE),TableBPA2[[#This Row],[Base Payment After Circumstance 11]])))</f>
        <v/>
      </c>
      <c r="R134" s="24" t="str">
        <f>IF(R$3="Not used","",IFERROR(VLOOKUP($A134,'Circumstance 13'!$B$6:$AB$15,27,FALSE),IFERROR(VLOOKUP($A134,'Circumstance 13'!$B$18:$AB$28,27,FALSE),TableBPA2[[#This Row],[Base Payment After Circumstance 12]])))</f>
        <v/>
      </c>
      <c r="S134" s="24" t="str">
        <f>IF(S$3="Not used","",IFERROR(VLOOKUP($A134,'Circumstance 14'!$B$6:$AB$15,27,FALSE),IFERROR(VLOOKUP($A134,'Circumstance 14'!$B$18:$AB$28,27,FALSE),TableBPA2[[#This Row],[Base Payment After Circumstance 13]])))</f>
        <v/>
      </c>
      <c r="T134" s="24" t="str">
        <f>IF(T$3="Not used","",IFERROR(VLOOKUP($A134,'Circumstance 15'!$B$6:$AB$15,27,FALSE),IFERROR(VLOOKUP($A134,'Circumstance 15'!$B$18:$AB$28,27,FALSE),TableBPA2[[#This Row],[Base Payment After Circumstance 14]])))</f>
        <v/>
      </c>
      <c r="U134" s="24" t="str">
        <f>IF(U$3="Not used","",IFERROR(VLOOKUP($A134,'Circumstance 16'!$B$6:$AB$15,27,FALSE),IFERROR(VLOOKUP($A134,'Circumstance 16'!$B$18:$AB$28,27,FALSE),TableBPA2[[#This Row],[Base Payment After Circumstance 15]])))</f>
        <v/>
      </c>
      <c r="V134" s="24" t="str">
        <f>IF(V$3="Not used","",IFERROR(VLOOKUP($A134,'Circumstance 17'!$B$6:$AB$15,27,FALSE),IFERROR(VLOOKUP($A134,'Circumstance 17'!$B$18:$AB$28,27,FALSE),TableBPA2[[#This Row],[Base Payment After Circumstance 16]])))</f>
        <v/>
      </c>
      <c r="W134" s="24" t="str">
        <f>IF(W$3="Not used","",IFERROR(VLOOKUP($A134,'Circumstance 18'!$B$6:$AB$15,27,FALSE),IFERROR(VLOOKUP($A134,'Circumstance 18'!$B$18:$AB$28,27,FALSE),TableBPA2[[#This Row],[Base Payment After Circumstance 17]])))</f>
        <v/>
      </c>
      <c r="X134" s="24" t="str">
        <f>IF(X$3="Not used","",IFERROR(VLOOKUP($A134,'Circumstance 19'!$B$6:$AB$15,27,FALSE),IFERROR(VLOOKUP($A134,'Circumstance 19'!$B$18:$AB$28,27,FALSE),TableBPA2[[#This Row],[Base Payment After Circumstance 18]])))</f>
        <v/>
      </c>
      <c r="Y134" s="24" t="str">
        <f>IF(Y$3="Not used","",IFERROR(VLOOKUP($A134,'Circumstance 20'!$B$6:$AB$15,27,FALSE),IFERROR(VLOOKUP($A134,'Circumstance 20'!$B$18:$AB$28,27,FALSE),TableBPA2[[#This Row],[Base Payment After Circumstance 19]])))</f>
        <v/>
      </c>
    </row>
    <row r="135" spans="1:25" x14ac:dyDescent="0.25">
      <c r="A135" s="11" t="str">
        <f>IF('LEA Information'!A144="","",'LEA Information'!A144)</f>
        <v/>
      </c>
      <c r="B135" s="11" t="str">
        <f>IF('LEA Information'!B144="","",'LEA Information'!B144)</f>
        <v/>
      </c>
      <c r="C135" s="68" t="str">
        <f>IF('LEA Information'!C144="","",'LEA Information'!C144)</f>
        <v/>
      </c>
      <c r="D135" s="8" t="str">
        <f>IF('LEA Information'!D144="","",'LEA Information'!D144)</f>
        <v/>
      </c>
      <c r="E135" s="32" t="str">
        <f t="shared" ref="E135:E198" si="2">IF(A135="","",(LOOKUP(2,1/(ISNUMBER($F135:$Y135)),$F135:$Y135)))</f>
        <v/>
      </c>
      <c r="F135" s="3" t="str">
        <f>IF(F$3="Not used","",IFERROR(VLOOKUP($A135,'Circumstance 1'!$B$6:$AB$15,27,FALSE),IFERROR(VLOOKUP(A135,'Circumstance 1'!$B$18:$AB$28,27,FALSE),TableBPA2[[#This Row],[Starting Base Payment]])))</f>
        <v/>
      </c>
      <c r="G135" s="3" t="str">
        <f>IF(G$3="Not used","",IFERROR(VLOOKUP($A135,'Circumstance 2'!$B$6:$AB$15,27,FALSE),IFERROR(VLOOKUP($A135,'Circumstance 2'!$B$18:$AB$28,27,FALSE),TableBPA2[[#This Row],[Base Payment After Circumstance 1]])))</f>
        <v/>
      </c>
      <c r="H135" s="3" t="str">
        <f>IF(H$3="Not used","",IFERROR(VLOOKUP($A135,'Circumstance 3'!$B$6:$AB$15,27,FALSE),IFERROR(VLOOKUP($A135,'Circumstance 3'!$B$18:$AB$28,27,FALSE),TableBPA2[[#This Row],[Base Payment After Circumstance 2]])))</f>
        <v/>
      </c>
      <c r="I135" s="3" t="str">
        <f>IF(I$3="Not used","",IFERROR(VLOOKUP($A135,'Circumstance 4'!$B$6:$AB$15,27,FALSE),IFERROR(VLOOKUP($A135,'Circumstance 4'!$B$18:$AB$28,27,FALSE),TableBPA2[[#This Row],[Base Payment After Circumstance 3]])))</f>
        <v/>
      </c>
      <c r="J135" s="3" t="str">
        <f>IF(J$3="Not used","",IFERROR(VLOOKUP($A135,'Circumstance 5'!$B$6:$AB$15,27,FALSE),IFERROR(VLOOKUP($A135,'Circumstance 5'!$B$18:$AB$28,27,FALSE),TableBPA2[[#This Row],[Base Payment After Circumstance 4]])))</f>
        <v/>
      </c>
      <c r="K135" s="3" t="str">
        <f>IF(K$3="Not used","",IFERROR(VLOOKUP($A135,'Circumstance 6'!$B$6:$AB$15,27,FALSE),IFERROR(VLOOKUP($A135,'Circumstance 6'!$B$18:$AB$28,27,FALSE),TableBPA2[[#This Row],[Base Payment After Circumstance 5]])))</f>
        <v/>
      </c>
      <c r="L135" s="3" t="str">
        <f>IF(L$3="Not used","",IFERROR(VLOOKUP($A135,'Circumstance 7'!$B$6:$AB$15,27,FALSE),IFERROR(VLOOKUP($A135,'Circumstance 7'!$B$18:$AB$28,27,FALSE),TableBPA2[[#This Row],[Base Payment After Circumstance 6]])))</f>
        <v/>
      </c>
      <c r="M135" s="3" t="str">
        <f>IF(M$3="Not used","",IFERROR(VLOOKUP($A135,'Circumstance 8'!$B$6:$AB$15,27,FALSE),IFERROR(VLOOKUP($A135,'Circumstance 8'!$B$18:$AB$28,27,FALSE),TableBPA2[[#This Row],[Base Payment After Circumstance 7]])))</f>
        <v/>
      </c>
      <c r="N135" s="3" t="str">
        <f>IF(N$3="Not used","",IFERROR(VLOOKUP($A135,'Circumstance 9'!$B$6:$AB$15,27,FALSE),IFERROR(VLOOKUP($A135,'Circumstance 9'!$B$18:$AB$28,27,FALSE),TableBPA2[[#This Row],[Base Payment After Circumstance 8]])))</f>
        <v/>
      </c>
      <c r="O135" s="3" t="str">
        <f>IF(O$3="Not used","",IFERROR(VLOOKUP($A135,'Circumstance 10'!$B$6:$AB$15,27,FALSE),IFERROR(VLOOKUP($A135,'Circumstance 10'!$B$18:$AB$28,27,FALSE),TableBPA2[[#This Row],[Base Payment After Circumstance 9]])))</f>
        <v/>
      </c>
      <c r="P135" s="24" t="str">
        <f>IF(P$3="Not used","",IFERROR(VLOOKUP($A135,'Circumstance 11'!$B$6:$AB$15,27,FALSE),IFERROR(VLOOKUP($A135,'Circumstance 11'!$B$18:$AB$28,27,FALSE),TableBPA2[[#This Row],[Base Payment After Circumstance 10]])))</f>
        <v/>
      </c>
      <c r="Q135" s="24" t="str">
        <f>IF(Q$3="Not used","",IFERROR(VLOOKUP($A135,'Circumstance 12'!$B$6:$AB$15,27,FALSE),IFERROR(VLOOKUP($A135,'Circumstance 12'!$B$18:$AB$28,27,FALSE),TableBPA2[[#This Row],[Base Payment After Circumstance 11]])))</f>
        <v/>
      </c>
      <c r="R135" s="24" t="str">
        <f>IF(R$3="Not used","",IFERROR(VLOOKUP($A135,'Circumstance 13'!$B$6:$AB$15,27,FALSE),IFERROR(VLOOKUP($A135,'Circumstance 13'!$B$18:$AB$28,27,FALSE),TableBPA2[[#This Row],[Base Payment After Circumstance 12]])))</f>
        <v/>
      </c>
      <c r="S135" s="24" t="str">
        <f>IF(S$3="Not used","",IFERROR(VLOOKUP($A135,'Circumstance 14'!$B$6:$AB$15,27,FALSE),IFERROR(VLOOKUP($A135,'Circumstance 14'!$B$18:$AB$28,27,FALSE),TableBPA2[[#This Row],[Base Payment After Circumstance 13]])))</f>
        <v/>
      </c>
      <c r="T135" s="24" t="str">
        <f>IF(T$3="Not used","",IFERROR(VLOOKUP($A135,'Circumstance 15'!$B$6:$AB$15,27,FALSE),IFERROR(VLOOKUP($A135,'Circumstance 15'!$B$18:$AB$28,27,FALSE),TableBPA2[[#This Row],[Base Payment After Circumstance 14]])))</f>
        <v/>
      </c>
      <c r="U135" s="24" t="str">
        <f>IF(U$3="Not used","",IFERROR(VLOOKUP($A135,'Circumstance 16'!$B$6:$AB$15,27,FALSE),IFERROR(VLOOKUP($A135,'Circumstance 16'!$B$18:$AB$28,27,FALSE),TableBPA2[[#This Row],[Base Payment After Circumstance 15]])))</f>
        <v/>
      </c>
      <c r="V135" s="24" t="str">
        <f>IF(V$3="Not used","",IFERROR(VLOOKUP($A135,'Circumstance 17'!$B$6:$AB$15,27,FALSE),IFERROR(VLOOKUP($A135,'Circumstance 17'!$B$18:$AB$28,27,FALSE),TableBPA2[[#This Row],[Base Payment After Circumstance 16]])))</f>
        <v/>
      </c>
      <c r="W135" s="24" t="str">
        <f>IF(W$3="Not used","",IFERROR(VLOOKUP($A135,'Circumstance 18'!$B$6:$AB$15,27,FALSE),IFERROR(VLOOKUP($A135,'Circumstance 18'!$B$18:$AB$28,27,FALSE),TableBPA2[[#This Row],[Base Payment After Circumstance 17]])))</f>
        <v/>
      </c>
      <c r="X135" s="24" t="str">
        <f>IF(X$3="Not used","",IFERROR(VLOOKUP($A135,'Circumstance 19'!$B$6:$AB$15,27,FALSE),IFERROR(VLOOKUP($A135,'Circumstance 19'!$B$18:$AB$28,27,FALSE),TableBPA2[[#This Row],[Base Payment After Circumstance 18]])))</f>
        <v/>
      </c>
      <c r="Y135" s="24" t="str">
        <f>IF(Y$3="Not used","",IFERROR(VLOOKUP($A135,'Circumstance 20'!$B$6:$AB$15,27,FALSE),IFERROR(VLOOKUP($A135,'Circumstance 20'!$B$18:$AB$28,27,FALSE),TableBPA2[[#This Row],[Base Payment After Circumstance 19]])))</f>
        <v/>
      </c>
    </row>
    <row r="136" spans="1:25" x14ac:dyDescent="0.25">
      <c r="A136" s="11" t="str">
        <f>IF('LEA Information'!A145="","",'LEA Information'!A145)</f>
        <v/>
      </c>
      <c r="B136" s="11" t="str">
        <f>IF('LEA Information'!B145="","",'LEA Information'!B145)</f>
        <v/>
      </c>
      <c r="C136" s="68" t="str">
        <f>IF('LEA Information'!C145="","",'LEA Information'!C145)</f>
        <v/>
      </c>
      <c r="D136" s="8" t="str">
        <f>IF('LEA Information'!D145="","",'LEA Information'!D145)</f>
        <v/>
      </c>
      <c r="E136" s="32" t="str">
        <f t="shared" si="2"/>
        <v/>
      </c>
      <c r="F136" s="3" t="str">
        <f>IF(F$3="Not used","",IFERROR(VLOOKUP($A136,'Circumstance 1'!$B$6:$AB$15,27,FALSE),IFERROR(VLOOKUP(A136,'Circumstance 1'!$B$18:$AB$28,27,FALSE),TableBPA2[[#This Row],[Starting Base Payment]])))</f>
        <v/>
      </c>
      <c r="G136" s="3" t="str">
        <f>IF(G$3="Not used","",IFERROR(VLOOKUP($A136,'Circumstance 2'!$B$6:$AB$15,27,FALSE),IFERROR(VLOOKUP($A136,'Circumstance 2'!$B$18:$AB$28,27,FALSE),TableBPA2[[#This Row],[Base Payment After Circumstance 1]])))</f>
        <v/>
      </c>
      <c r="H136" s="3" t="str">
        <f>IF(H$3="Not used","",IFERROR(VLOOKUP($A136,'Circumstance 3'!$B$6:$AB$15,27,FALSE),IFERROR(VLOOKUP($A136,'Circumstance 3'!$B$18:$AB$28,27,FALSE),TableBPA2[[#This Row],[Base Payment After Circumstance 2]])))</f>
        <v/>
      </c>
      <c r="I136" s="3" t="str">
        <f>IF(I$3="Not used","",IFERROR(VLOOKUP($A136,'Circumstance 4'!$B$6:$AB$15,27,FALSE),IFERROR(VLOOKUP($A136,'Circumstance 4'!$B$18:$AB$28,27,FALSE),TableBPA2[[#This Row],[Base Payment After Circumstance 3]])))</f>
        <v/>
      </c>
      <c r="J136" s="3" t="str">
        <f>IF(J$3="Not used","",IFERROR(VLOOKUP($A136,'Circumstance 5'!$B$6:$AB$15,27,FALSE),IFERROR(VLOOKUP($A136,'Circumstance 5'!$B$18:$AB$28,27,FALSE),TableBPA2[[#This Row],[Base Payment After Circumstance 4]])))</f>
        <v/>
      </c>
      <c r="K136" s="3" t="str">
        <f>IF(K$3="Not used","",IFERROR(VLOOKUP($A136,'Circumstance 6'!$B$6:$AB$15,27,FALSE),IFERROR(VLOOKUP($A136,'Circumstance 6'!$B$18:$AB$28,27,FALSE),TableBPA2[[#This Row],[Base Payment After Circumstance 5]])))</f>
        <v/>
      </c>
      <c r="L136" s="3" t="str">
        <f>IF(L$3="Not used","",IFERROR(VLOOKUP($A136,'Circumstance 7'!$B$6:$AB$15,27,FALSE),IFERROR(VLOOKUP($A136,'Circumstance 7'!$B$18:$AB$28,27,FALSE),TableBPA2[[#This Row],[Base Payment After Circumstance 6]])))</f>
        <v/>
      </c>
      <c r="M136" s="3" t="str">
        <f>IF(M$3="Not used","",IFERROR(VLOOKUP($A136,'Circumstance 8'!$B$6:$AB$15,27,FALSE),IFERROR(VLOOKUP($A136,'Circumstance 8'!$B$18:$AB$28,27,FALSE),TableBPA2[[#This Row],[Base Payment After Circumstance 7]])))</f>
        <v/>
      </c>
      <c r="N136" s="3" t="str">
        <f>IF(N$3="Not used","",IFERROR(VLOOKUP($A136,'Circumstance 9'!$B$6:$AB$15,27,FALSE),IFERROR(VLOOKUP($A136,'Circumstance 9'!$B$18:$AB$28,27,FALSE),TableBPA2[[#This Row],[Base Payment After Circumstance 8]])))</f>
        <v/>
      </c>
      <c r="O136" s="3" t="str">
        <f>IF(O$3="Not used","",IFERROR(VLOOKUP($A136,'Circumstance 10'!$B$6:$AB$15,27,FALSE),IFERROR(VLOOKUP($A136,'Circumstance 10'!$B$18:$AB$28,27,FALSE),TableBPA2[[#This Row],[Base Payment After Circumstance 9]])))</f>
        <v/>
      </c>
      <c r="P136" s="24" t="str">
        <f>IF(P$3="Not used","",IFERROR(VLOOKUP($A136,'Circumstance 11'!$B$6:$AB$15,27,FALSE),IFERROR(VLOOKUP($A136,'Circumstance 11'!$B$18:$AB$28,27,FALSE),TableBPA2[[#This Row],[Base Payment After Circumstance 10]])))</f>
        <v/>
      </c>
      <c r="Q136" s="24" t="str">
        <f>IF(Q$3="Not used","",IFERROR(VLOOKUP($A136,'Circumstance 12'!$B$6:$AB$15,27,FALSE),IFERROR(VLOOKUP($A136,'Circumstance 12'!$B$18:$AB$28,27,FALSE),TableBPA2[[#This Row],[Base Payment After Circumstance 11]])))</f>
        <v/>
      </c>
      <c r="R136" s="24" t="str">
        <f>IF(R$3="Not used","",IFERROR(VLOOKUP($A136,'Circumstance 13'!$B$6:$AB$15,27,FALSE),IFERROR(VLOOKUP($A136,'Circumstance 13'!$B$18:$AB$28,27,FALSE),TableBPA2[[#This Row],[Base Payment After Circumstance 12]])))</f>
        <v/>
      </c>
      <c r="S136" s="24" t="str">
        <f>IF(S$3="Not used","",IFERROR(VLOOKUP($A136,'Circumstance 14'!$B$6:$AB$15,27,FALSE),IFERROR(VLOOKUP($A136,'Circumstance 14'!$B$18:$AB$28,27,FALSE),TableBPA2[[#This Row],[Base Payment After Circumstance 13]])))</f>
        <v/>
      </c>
      <c r="T136" s="24" t="str">
        <f>IF(T$3="Not used","",IFERROR(VLOOKUP($A136,'Circumstance 15'!$B$6:$AB$15,27,FALSE),IFERROR(VLOOKUP($A136,'Circumstance 15'!$B$18:$AB$28,27,FALSE),TableBPA2[[#This Row],[Base Payment After Circumstance 14]])))</f>
        <v/>
      </c>
      <c r="U136" s="24" t="str">
        <f>IF(U$3="Not used","",IFERROR(VLOOKUP($A136,'Circumstance 16'!$B$6:$AB$15,27,FALSE),IFERROR(VLOOKUP($A136,'Circumstance 16'!$B$18:$AB$28,27,FALSE),TableBPA2[[#This Row],[Base Payment After Circumstance 15]])))</f>
        <v/>
      </c>
      <c r="V136" s="24" t="str">
        <f>IF(V$3="Not used","",IFERROR(VLOOKUP($A136,'Circumstance 17'!$B$6:$AB$15,27,FALSE),IFERROR(VLOOKUP($A136,'Circumstance 17'!$B$18:$AB$28,27,FALSE),TableBPA2[[#This Row],[Base Payment After Circumstance 16]])))</f>
        <v/>
      </c>
      <c r="W136" s="24" t="str">
        <f>IF(W$3="Not used","",IFERROR(VLOOKUP($A136,'Circumstance 18'!$B$6:$AB$15,27,FALSE),IFERROR(VLOOKUP($A136,'Circumstance 18'!$B$18:$AB$28,27,FALSE),TableBPA2[[#This Row],[Base Payment After Circumstance 17]])))</f>
        <v/>
      </c>
      <c r="X136" s="24" t="str">
        <f>IF(X$3="Not used","",IFERROR(VLOOKUP($A136,'Circumstance 19'!$B$6:$AB$15,27,FALSE),IFERROR(VLOOKUP($A136,'Circumstance 19'!$B$18:$AB$28,27,FALSE),TableBPA2[[#This Row],[Base Payment After Circumstance 18]])))</f>
        <v/>
      </c>
      <c r="Y136" s="24" t="str">
        <f>IF(Y$3="Not used","",IFERROR(VLOOKUP($A136,'Circumstance 20'!$B$6:$AB$15,27,FALSE),IFERROR(VLOOKUP($A136,'Circumstance 20'!$B$18:$AB$28,27,FALSE),TableBPA2[[#This Row],[Base Payment After Circumstance 19]])))</f>
        <v/>
      </c>
    </row>
    <row r="137" spans="1:25" x14ac:dyDescent="0.25">
      <c r="A137" s="11" t="str">
        <f>IF('LEA Information'!A146="","",'LEA Information'!A146)</f>
        <v/>
      </c>
      <c r="B137" s="11" t="str">
        <f>IF('LEA Information'!B146="","",'LEA Information'!B146)</f>
        <v/>
      </c>
      <c r="C137" s="68" t="str">
        <f>IF('LEA Information'!C146="","",'LEA Information'!C146)</f>
        <v/>
      </c>
      <c r="D137" s="8" t="str">
        <f>IF('LEA Information'!D146="","",'LEA Information'!D146)</f>
        <v/>
      </c>
      <c r="E137" s="32" t="str">
        <f t="shared" si="2"/>
        <v/>
      </c>
      <c r="F137" s="3" t="str">
        <f>IF(F$3="Not used","",IFERROR(VLOOKUP($A137,'Circumstance 1'!$B$6:$AB$15,27,FALSE),IFERROR(VLOOKUP(A137,'Circumstance 1'!$B$18:$AB$28,27,FALSE),TableBPA2[[#This Row],[Starting Base Payment]])))</f>
        <v/>
      </c>
      <c r="G137" s="3" t="str">
        <f>IF(G$3="Not used","",IFERROR(VLOOKUP($A137,'Circumstance 2'!$B$6:$AB$15,27,FALSE),IFERROR(VLOOKUP($A137,'Circumstance 2'!$B$18:$AB$28,27,FALSE),TableBPA2[[#This Row],[Base Payment After Circumstance 1]])))</f>
        <v/>
      </c>
      <c r="H137" s="3" t="str">
        <f>IF(H$3="Not used","",IFERROR(VLOOKUP($A137,'Circumstance 3'!$B$6:$AB$15,27,FALSE),IFERROR(VLOOKUP($A137,'Circumstance 3'!$B$18:$AB$28,27,FALSE),TableBPA2[[#This Row],[Base Payment After Circumstance 2]])))</f>
        <v/>
      </c>
      <c r="I137" s="3" t="str">
        <f>IF(I$3="Not used","",IFERROR(VLOOKUP($A137,'Circumstance 4'!$B$6:$AB$15,27,FALSE),IFERROR(VLOOKUP($A137,'Circumstance 4'!$B$18:$AB$28,27,FALSE),TableBPA2[[#This Row],[Base Payment After Circumstance 3]])))</f>
        <v/>
      </c>
      <c r="J137" s="3" t="str">
        <f>IF(J$3="Not used","",IFERROR(VLOOKUP($A137,'Circumstance 5'!$B$6:$AB$15,27,FALSE),IFERROR(VLOOKUP($A137,'Circumstance 5'!$B$18:$AB$28,27,FALSE),TableBPA2[[#This Row],[Base Payment After Circumstance 4]])))</f>
        <v/>
      </c>
      <c r="K137" s="3" t="str">
        <f>IF(K$3="Not used","",IFERROR(VLOOKUP($A137,'Circumstance 6'!$B$6:$AB$15,27,FALSE),IFERROR(VLOOKUP($A137,'Circumstance 6'!$B$18:$AB$28,27,FALSE),TableBPA2[[#This Row],[Base Payment After Circumstance 5]])))</f>
        <v/>
      </c>
      <c r="L137" s="3" t="str">
        <f>IF(L$3="Not used","",IFERROR(VLOOKUP($A137,'Circumstance 7'!$B$6:$AB$15,27,FALSE),IFERROR(VLOOKUP($A137,'Circumstance 7'!$B$18:$AB$28,27,FALSE),TableBPA2[[#This Row],[Base Payment After Circumstance 6]])))</f>
        <v/>
      </c>
      <c r="M137" s="3" t="str">
        <f>IF(M$3="Not used","",IFERROR(VLOOKUP($A137,'Circumstance 8'!$B$6:$AB$15,27,FALSE),IFERROR(VLOOKUP($A137,'Circumstance 8'!$B$18:$AB$28,27,FALSE),TableBPA2[[#This Row],[Base Payment After Circumstance 7]])))</f>
        <v/>
      </c>
      <c r="N137" s="3" t="str">
        <f>IF(N$3="Not used","",IFERROR(VLOOKUP($A137,'Circumstance 9'!$B$6:$AB$15,27,FALSE),IFERROR(VLOOKUP($A137,'Circumstance 9'!$B$18:$AB$28,27,FALSE),TableBPA2[[#This Row],[Base Payment After Circumstance 8]])))</f>
        <v/>
      </c>
      <c r="O137" s="3" t="str">
        <f>IF(O$3="Not used","",IFERROR(VLOOKUP($A137,'Circumstance 10'!$B$6:$AB$15,27,FALSE),IFERROR(VLOOKUP($A137,'Circumstance 10'!$B$18:$AB$28,27,FALSE),TableBPA2[[#This Row],[Base Payment After Circumstance 9]])))</f>
        <v/>
      </c>
      <c r="P137" s="24" t="str">
        <f>IF(P$3="Not used","",IFERROR(VLOOKUP($A137,'Circumstance 11'!$B$6:$AB$15,27,FALSE),IFERROR(VLOOKUP($A137,'Circumstance 11'!$B$18:$AB$28,27,FALSE),TableBPA2[[#This Row],[Base Payment After Circumstance 10]])))</f>
        <v/>
      </c>
      <c r="Q137" s="24" t="str">
        <f>IF(Q$3="Not used","",IFERROR(VLOOKUP($A137,'Circumstance 12'!$B$6:$AB$15,27,FALSE),IFERROR(VLOOKUP($A137,'Circumstance 12'!$B$18:$AB$28,27,FALSE),TableBPA2[[#This Row],[Base Payment After Circumstance 11]])))</f>
        <v/>
      </c>
      <c r="R137" s="24" t="str">
        <f>IF(R$3="Not used","",IFERROR(VLOOKUP($A137,'Circumstance 13'!$B$6:$AB$15,27,FALSE),IFERROR(VLOOKUP($A137,'Circumstance 13'!$B$18:$AB$28,27,FALSE),TableBPA2[[#This Row],[Base Payment After Circumstance 12]])))</f>
        <v/>
      </c>
      <c r="S137" s="24" t="str">
        <f>IF(S$3="Not used","",IFERROR(VLOOKUP($A137,'Circumstance 14'!$B$6:$AB$15,27,FALSE),IFERROR(VLOOKUP($A137,'Circumstance 14'!$B$18:$AB$28,27,FALSE),TableBPA2[[#This Row],[Base Payment After Circumstance 13]])))</f>
        <v/>
      </c>
      <c r="T137" s="24" t="str">
        <f>IF(T$3="Not used","",IFERROR(VLOOKUP($A137,'Circumstance 15'!$B$6:$AB$15,27,FALSE),IFERROR(VLOOKUP($A137,'Circumstance 15'!$B$18:$AB$28,27,FALSE),TableBPA2[[#This Row],[Base Payment After Circumstance 14]])))</f>
        <v/>
      </c>
      <c r="U137" s="24" t="str">
        <f>IF(U$3="Not used","",IFERROR(VLOOKUP($A137,'Circumstance 16'!$B$6:$AB$15,27,FALSE),IFERROR(VLOOKUP($A137,'Circumstance 16'!$B$18:$AB$28,27,FALSE),TableBPA2[[#This Row],[Base Payment After Circumstance 15]])))</f>
        <v/>
      </c>
      <c r="V137" s="24" t="str">
        <f>IF(V$3="Not used","",IFERROR(VLOOKUP($A137,'Circumstance 17'!$B$6:$AB$15,27,FALSE),IFERROR(VLOOKUP($A137,'Circumstance 17'!$B$18:$AB$28,27,FALSE),TableBPA2[[#This Row],[Base Payment After Circumstance 16]])))</f>
        <v/>
      </c>
      <c r="W137" s="24" t="str">
        <f>IF(W$3="Not used","",IFERROR(VLOOKUP($A137,'Circumstance 18'!$B$6:$AB$15,27,FALSE),IFERROR(VLOOKUP($A137,'Circumstance 18'!$B$18:$AB$28,27,FALSE),TableBPA2[[#This Row],[Base Payment After Circumstance 17]])))</f>
        <v/>
      </c>
      <c r="X137" s="24" t="str">
        <f>IF(X$3="Not used","",IFERROR(VLOOKUP($A137,'Circumstance 19'!$B$6:$AB$15,27,FALSE),IFERROR(VLOOKUP($A137,'Circumstance 19'!$B$18:$AB$28,27,FALSE),TableBPA2[[#This Row],[Base Payment After Circumstance 18]])))</f>
        <v/>
      </c>
      <c r="Y137" s="24" t="str">
        <f>IF(Y$3="Not used","",IFERROR(VLOOKUP($A137,'Circumstance 20'!$B$6:$AB$15,27,FALSE),IFERROR(VLOOKUP($A137,'Circumstance 20'!$B$18:$AB$28,27,FALSE),TableBPA2[[#This Row],[Base Payment After Circumstance 19]])))</f>
        <v/>
      </c>
    </row>
    <row r="138" spans="1:25" x14ac:dyDescent="0.25">
      <c r="A138" s="11" t="str">
        <f>IF('LEA Information'!A147="","",'LEA Information'!A147)</f>
        <v/>
      </c>
      <c r="B138" s="11" t="str">
        <f>IF('LEA Information'!B147="","",'LEA Information'!B147)</f>
        <v/>
      </c>
      <c r="C138" s="68" t="str">
        <f>IF('LEA Information'!C147="","",'LEA Information'!C147)</f>
        <v/>
      </c>
      <c r="D138" s="8" t="str">
        <f>IF('LEA Information'!D147="","",'LEA Information'!D147)</f>
        <v/>
      </c>
      <c r="E138" s="32" t="str">
        <f t="shared" si="2"/>
        <v/>
      </c>
      <c r="F138" s="3" t="str">
        <f>IF(F$3="Not used","",IFERROR(VLOOKUP($A138,'Circumstance 1'!$B$6:$AB$15,27,FALSE),IFERROR(VLOOKUP(A138,'Circumstance 1'!$B$18:$AB$28,27,FALSE),TableBPA2[[#This Row],[Starting Base Payment]])))</f>
        <v/>
      </c>
      <c r="G138" s="3" t="str">
        <f>IF(G$3="Not used","",IFERROR(VLOOKUP($A138,'Circumstance 2'!$B$6:$AB$15,27,FALSE),IFERROR(VLOOKUP($A138,'Circumstance 2'!$B$18:$AB$28,27,FALSE),TableBPA2[[#This Row],[Base Payment After Circumstance 1]])))</f>
        <v/>
      </c>
      <c r="H138" s="3" t="str">
        <f>IF(H$3="Not used","",IFERROR(VLOOKUP($A138,'Circumstance 3'!$B$6:$AB$15,27,FALSE),IFERROR(VLOOKUP($A138,'Circumstance 3'!$B$18:$AB$28,27,FALSE),TableBPA2[[#This Row],[Base Payment After Circumstance 2]])))</f>
        <v/>
      </c>
      <c r="I138" s="3" t="str">
        <f>IF(I$3="Not used","",IFERROR(VLOOKUP($A138,'Circumstance 4'!$B$6:$AB$15,27,FALSE),IFERROR(VLOOKUP($A138,'Circumstance 4'!$B$18:$AB$28,27,FALSE),TableBPA2[[#This Row],[Base Payment After Circumstance 3]])))</f>
        <v/>
      </c>
      <c r="J138" s="3" t="str">
        <f>IF(J$3="Not used","",IFERROR(VLOOKUP($A138,'Circumstance 5'!$B$6:$AB$15,27,FALSE),IFERROR(VLOOKUP($A138,'Circumstance 5'!$B$18:$AB$28,27,FALSE),TableBPA2[[#This Row],[Base Payment After Circumstance 4]])))</f>
        <v/>
      </c>
      <c r="K138" s="3" t="str">
        <f>IF(K$3="Not used","",IFERROR(VLOOKUP($A138,'Circumstance 6'!$B$6:$AB$15,27,FALSE),IFERROR(VLOOKUP($A138,'Circumstance 6'!$B$18:$AB$28,27,FALSE),TableBPA2[[#This Row],[Base Payment After Circumstance 5]])))</f>
        <v/>
      </c>
      <c r="L138" s="3" t="str">
        <f>IF(L$3="Not used","",IFERROR(VLOOKUP($A138,'Circumstance 7'!$B$6:$AB$15,27,FALSE),IFERROR(VLOOKUP($A138,'Circumstance 7'!$B$18:$AB$28,27,FALSE),TableBPA2[[#This Row],[Base Payment After Circumstance 6]])))</f>
        <v/>
      </c>
      <c r="M138" s="3" t="str">
        <f>IF(M$3="Not used","",IFERROR(VLOOKUP($A138,'Circumstance 8'!$B$6:$AB$15,27,FALSE),IFERROR(VLOOKUP($A138,'Circumstance 8'!$B$18:$AB$28,27,FALSE),TableBPA2[[#This Row],[Base Payment After Circumstance 7]])))</f>
        <v/>
      </c>
      <c r="N138" s="3" t="str">
        <f>IF(N$3="Not used","",IFERROR(VLOOKUP($A138,'Circumstance 9'!$B$6:$AB$15,27,FALSE),IFERROR(VLOOKUP($A138,'Circumstance 9'!$B$18:$AB$28,27,FALSE),TableBPA2[[#This Row],[Base Payment After Circumstance 8]])))</f>
        <v/>
      </c>
      <c r="O138" s="3" t="str">
        <f>IF(O$3="Not used","",IFERROR(VLOOKUP($A138,'Circumstance 10'!$B$6:$AB$15,27,FALSE),IFERROR(VLOOKUP($A138,'Circumstance 10'!$B$18:$AB$28,27,FALSE),TableBPA2[[#This Row],[Base Payment After Circumstance 9]])))</f>
        <v/>
      </c>
      <c r="P138" s="24" t="str">
        <f>IF(P$3="Not used","",IFERROR(VLOOKUP($A138,'Circumstance 11'!$B$6:$AB$15,27,FALSE),IFERROR(VLOOKUP($A138,'Circumstance 11'!$B$18:$AB$28,27,FALSE),TableBPA2[[#This Row],[Base Payment After Circumstance 10]])))</f>
        <v/>
      </c>
      <c r="Q138" s="24" t="str">
        <f>IF(Q$3="Not used","",IFERROR(VLOOKUP($A138,'Circumstance 12'!$B$6:$AB$15,27,FALSE),IFERROR(VLOOKUP($A138,'Circumstance 12'!$B$18:$AB$28,27,FALSE),TableBPA2[[#This Row],[Base Payment After Circumstance 11]])))</f>
        <v/>
      </c>
      <c r="R138" s="24" t="str">
        <f>IF(R$3="Not used","",IFERROR(VLOOKUP($A138,'Circumstance 13'!$B$6:$AB$15,27,FALSE),IFERROR(VLOOKUP($A138,'Circumstance 13'!$B$18:$AB$28,27,FALSE),TableBPA2[[#This Row],[Base Payment After Circumstance 12]])))</f>
        <v/>
      </c>
      <c r="S138" s="24" t="str">
        <f>IF(S$3="Not used","",IFERROR(VLOOKUP($A138,'Circumstance 14'!$B$6:$AB$15,27,FALSE),IFERROR(VLOOKUP($A138,'Circumstance 14'!$B$18:$AB$28,27,FALSE),TableBPA2[[#This Row],[Base Payment After Circumstance 13]])))</f>
        <v/>
      </c>
      <c r="T138" s="24" t="str">
        <f>IF(T$3="Not used","",IFERROR(VLOOKUP($A138,'Circumstance 15'!$B$6:$AB$15,27,FALSE),IFERROR(VLOOKUP($A138,'Circumstance 15'!$B$18:$AB$28,27,FALSE),TableBPA2[[#This Row],[Base Payment After Circumstance 14]])))</f>
        <v/>
      </c>
      <c r="U138" s="24" t="str">
        <f>IF(U$3="Not used","",IFERROR(VLOOKUP($A138,'Circumstance 16'!$B$6:$AB$15,27,FALSE),IFERROR(VLOOKUP($A138,'Circumstance 16'!$B$18:$AB$28,27,FALSE),TableBPA2[[#This Row],[Base Payment After Circumstance 15]])))</f>
        <v/>
      </c>
      <c r="V138" s="24" t="str">
        <f>IF(V$3="Not used","",IFERROR(VLOOKUP($A138,'Circumstance 17'!$B$6:$AB$15,27,FALSE),IFERROR(VLOOKUP($A138,'Circumstance 17'!$B$18:$AB$28,27,FALSE),TableBPA2[[#This Row],[Base Payment After Circumstance 16]])))</f>
        <v/>
      </c>
      <c r="W138" s="24" t="str">
        <f>IF(W$3="Not used","",IFERROR(VLOOKUP($A138,'Circumstance 18'!$B$6:$AB$15,27,FALSE),IFERROR(VLOOKUP($A138,'Circumstance 18'!$B$18:$AB$28,27,FALSE),TableBPA2[[#This Row],[Base Payment After Circumstance 17]])))</f>
        <v/>
      </c>
      <c r="X138" s="24" t="str">
        <f>IF(X$3="Not used","",IFERROR(VLOOKUP($A138,'Circumstance 19'!$B$6:$AB$15,27,FALSE),IFERROR(VLOOKUP($A138,'Circumstance 19'!$B$18:$AB$28,27,FALSE),TableBPA2[[#This Row],[Base Payment After Circumstance 18]])))</f>
        <v/>
      </c>
      <c r="Y138" s="24" t="str">
        <f>IF(Y$3="Not used","",IFERROR(VLOOKUP($A138,'Circumstance 20'!$B$6:$AB$15,27,FALSE),IFERROR(VLOOKUP($A138,'Circumstance 20'!$B$18:$AB$28,27,FALSE),TableBPA2[[#This Row],[Base Payment After Circumstance 19]])))</f>
        <v/>
      </c>
    </row>
    <row r="139" spans="1:25" x14ac:dyDescent="0.25">
      <c r="A139" s="11" t="str">
        <f>IF('LEA Information'!A148="","",'LEA Information'!A148)</f>
        <v/>
      </c>
      <c r="B139" s="11" t="str">
        <f>IF('LEA Information'!B148="","",'LEA Information'!B148)</f>
        <v/>
      </c>
      <c r="C139" s="68" t="str">
        <f>IF('LEA Information'!C148="","",'LEA Information'!C148)</f>
        <v/>
      </c>
      <c r="D139" s="8" t="str">
        <f>IF('LEA Information'!D148="","",'LEA Information'!D148)</f>
        <v/>
      </c>
      <c r="E139" s="32" t="str">
        <f t="shared" si="2"/>
        <v/>
      </c>
      <c r="F139" s="3" t="str">
        <f>IF(F$3="Not used","",IFERROR(VLOOKUP($A139,'Circumstance 1'!$B$6:$AB$15,27,FALSE),IFERROR(VLOOKUP(A139,'Circumstance 1'!$B$18:$AB$28,27,FALSE),TableBPA2[[#This Row],[Starting Base Payment]])))</f>
        <v/>
      </c>
      <c r="G139" s="3" t="str">
        <f>IF(G$3="Not used","",IFERROR(VLOOKUP($A139,'Circumstance 2'!$B$6:$AB$15,27,FALSE),IFERROR(VLOOKUP($A139,'Circumstance 2'!$B$18:$AB$28,27,FALSE),TableBPA2[[#This Row],[Base Payment After Circumstance 1]])))</f>
        <v/>
      </c>
      <c r="H139" s="3" t="str">
        <f>IF(H$3="Not used","",IFERROR(VLOOKUP($A139,'Circumstance 3'!$B$6:$AB$15,27,FALSE),IFERROR(VLOOKUP($A139,'Circumstance 3'!$B$18:$AB$28,27,FALSE),TableBPA2[[#This Row],[Base Payment After Circumstance 2]])))</f>
        <v/>
      </c>
      <c r="I139" s="3" t="str">
        <f>IF(I$3="Not used","",IFERROR(VLOOKUP($A139,'Circumstance 4'!$B$6:$AB$15,27,FALSE),IFERROR(VLOOKUP($A139,'Circumstance 4'!$B$18:$AB$28,27,FALSE),TableBPA2[[#This Row],[Base Payment After Circumstance 3]])))</f>
        <v/>
      </c>
      <c r="J139" s="3" t="str">
        <f>IF(J$3="Not used","",IFERROR(VLOOKUP($A139,'Circumstance 5'!$B$6:$AB$15,27,FALSE),IFERROR(VLOOKUP($A139,'Circumstance 5'!$B$18:$AB$28,27,FALSE),TableBPA2[[#This Row],[Base Payment After Circumstance 4]])))</f>
        <v/>
      </c>
      <c r="K139" s="3" t="str">
        <f>IF(K$3="Not used","",IFERROR(VLOOKUP($A139,'Circumstance 6'!$B$6:$AB$15,27,FALSE),IFERROR(VLOOKUP($A139,'Circumstance 6'!$B$18:$AB$28,27,FALSE),TableBPA2[[#This Row],[Base Payment After Circumstance 5]])))</f>
        <v/>
      </c>
      <c r="L139" s="3" t="str">
        <f>IF(L$3="Not used","",IFERROR(VLOOKUP($A139,'Circumstance 7'!$B$6:$AB$15,27,FALSE),IFERROR(VLOOKUP($A139,'Circumstance 7'!$B$18:$AB$28,27,FALSE),TableBPA2[[#This Row],[Base Payment After Circumstance 6]])))</f>
        <v/>
      </c>
      <c r="M139" s="3" t="str">
        <f>IF(M$3="Not used","",IFERROR(VLOOKUP($A139,'Circumstance 8'!$B$6:$AB$15,27,FALSE),IFERROR(VLOOKUP($A139,'Circumstance 8'!$B$18:$AB$28,27,FALSE),TableBPA2[[#This Row],[Base Payment After Circumstance 7]])))</f>
        <v/>
      </c>
      <c r="N139" s="3" t="str">
        <f>IF(N$3="Not used","",IFERROR(VLOOKUP($A139,'Circumstance 9'!$B$6:$AB$15,27,FALSE),IFERROR(VLOOKUP($A139,'Circumstance 9'!$B$18:$AB$28,27,FALSE),TableBPA2[[#This Row],[Base Payment After Circumstance 8]])))</f>
        <v/>
      </c>
      <c r="O139" s="3" t="str">
        <f>IF(O$3="Not used","",IFERROR(VLOOKUP($A139,'Circumstance 10'!$B$6:$AB$15,27,FALSE),IFERROR(VLOOKUP($A139,'Circumstance 10'!$B$18:$AB$28,27,FALSE),TableBPA2[[#This Row],[Base Payment After Circumstance 9]])))</f>
        <v/>
      </c>
      <c r="P139" s="24" t="str">
        <f>IF(P$3="Not used","",IFERROR(VLOOKUP($A139,'Circumstance 11'!$B$6:$AB$15,27,FALSE),IFERROR(VLOOKUP($A139,'Circumstance 11'!$B$18:$AB$28,27,FALSE),TableBPA2[[#This Row],[Base Payment After Circumstance 10]])))</f>
        <v/>
      </c>
      <c r="Q139" s="24" t="str">
        <f>IF(Q$3="Not used","",IFERROR(VLOOKUP($A139,'Circumstance 12'!$B$6:$AB$15,27,FALSE),IFERROR(VLOOKUP($A139,'Circumstance 12'!$B$18:$AB$28,27,FALSE),TableBPA2[[#This Row],[Base Payment After Circumstance 11]])))</f>
        <v/>
      </c>
      <c r="R139" s="24" t="str">
        <f>IF(R$3="Not used","",IFERROR(VLOOKUP($A139,'Circumstance 13'!$B$6:$AB$15,27,FALSE),IFERROR(VLOOKUP($A139,'Circumstance 13'!$B$18:$AB$28,27,FALSE),TableBPA2[[#This Row],[Base Payment After Circumstance 12]])))</f>
        <v/>
      </c>
      <c r="S139" s="24" t="str">
        <f>IF(S$3="Not used","",IFERROR(VLOOKUP($A139,'Circumstance 14'!$B$6:$AB$15,27,FALSE),IFERROR(VLOOKUP($A139,'Circumstance 14'!$B$18:$AB$28,27,FALSE),TableBPA2[[#This Row],[Base Payment After Circumstance 13]])))</f>
        <v/>
      </c>
      <c r="T139" s="24" t="str">
        <f>IF(T$3="Not used","",IFERROR(VLOOKUP($A139,'Circumstance 15'!$B$6:$AB$15,27,FALSE),IFERROR(VLOOKUP($A139,'Circumstance 15'!$B$18:$AB$28,27,FALSE),TableBPA2[[#This Row],[Base Payment After Circumstance 14]])))</f>
        <v/>
      </c>
      <c r="U139" s="24" t="str">
        <f>IF(U$3="Not used","",IFERROR(VLOOKUP($A139,'Circumstance 16'!$B$6:$AB$15,27,FALSE),IFERROR(VLOOKUP($A139,'Circumstance 16'!$B$18:$AB$28,27,FALSE),TableBPA2[[#This Row],[Base Payment After Circumstance 15]])))</f>
        <v/>
      </c>
      <c r="V139" s="24" t="str">
        <f>IF(V$3="Not used","",IFERROR(VLOOKUP($A139,'Circumstance 17'!$B$6:$AB$15,27,FALSE),IFERROR(VLOOKUP($A139,'Circumstance 17'!$B$18:$AB$28,27,FALSE),TableBPA2[[#This Row],[Base Payment After Circumstance 16]])))</f>
        <v/>
      </c>
      <c r="W139" s="24" t="str">
        <f>IF(W$3="Not used","",IFERROR(VLOOKUP($A139,'Circumstance 18'!$B$6:$AB$15,27,FALSE),IFERROR(VLOOKUP($A139,'Circumstance 18'!$B$18:$AB$28,27,FALSE),TableBPA2[[#This Row],[Base Payment After Circumstance 17]])))</f>
        <v/>
      </c>
      <c r="X139" s="24" t="str">
        <f>IF(X$3="Not used","",IFERROR(VLOOKUP($A139,'Circumstance 19'!$B$6:$AB$15,27,FALSE),IFERROR(VLOOKUP($A139,'Circumstance 19'!$B$18:$AB$28,27,FALSE),TableBPA2[[#This Row],[Base Payment After Circumstance 18]])))</f>
        <v/>
      </c>
      <c r="Y139" s="24" t="str">
        <f>IF(Y$3="Not used","",IFERROR(VLOOKUP($A139,'Circumstance 20'!$B$6:$AB$15,27,FALSE),IFERROR(VLOOKUP($A139,'Circumstance 20'!$B$18:$AB$28,27,FALSE),TableBPA2[[#This Row],[Base Payment After Circumstance 19]])))</f>
        <v/>
      </c>
    </row>
    <row r="140" spans="1:25" x14ac:dyDescent="0.25">
      <c r="A140" s="11" t="str">
        <f>IF('LEA Information'!A149="","",'LEA Information'!A149)</f>
        <v/>
      </c>
      <c r="B140" s="11" t="str">
        <f>IF('LEA Information'!B149="","",'LEA Information'!B149)</f>
        <v/>
      </c>
      <c r="C140" s="68" t="str">
        <f>IF('LEA Information'!C149="","",'LEA Information'!C149)</f>
        <v/>
      </c>
      <c r="D140" s="8" t="str">
        <f>IF('LEA Information'!D149="","",'LEA Information'!D149)</f>
        <v/>
      </c>
      <c r="E140" s="32" t="str">
        <f t="shared" si="2"/>
        <v/>
      </c>
      <c r="F140" s="3" t="str">
        <f>IF(F$3="Not used","",IFERROR(VLOOKUP($A140,'Circumstance 1'!$B$6:$AB$15,27,FALSE),IFERROR(VLOOKUP(A140,'Circumstance 1'!$B$18:$AB$28,27,FALSE),TableBPA2[[#This Row],[Starting Base Payment]])))</f>
        <v/>
      </c>
      <c r="G140" s="3" t="str">
        <f>IF(G$3="Not used","",IFERROR(VLOOKUP($A140,'Circumstance 2'!$B$6:$AB$15,27,FALSE),IFERROR(VLOOKUP($A140,'Circumstance 2'!$B$18:$AB$28,27,FALSE),TableBPA2[[#This Row],[Base Payment After Circumstance 1]])))</f>
        <v/>
      </c>
      <c r="H140" s="3" t="str">
        <f>IF(H$3="Not used","",IFERROR(VLOOKUP($A140,'Circumstance 3'!$B$6:$AB$15,27,FALSE),IFERROR(VLOOKUP($A140,'Circumstance 3'!$B$18:$AB$28,27,FALSE),TableBPA2[[#This Row],[Base Payment After Circumstance 2]])))</f>
        <v/>
      </c>
      <c r="I140" s="3" t="str">
        <f>IF(I$3="Not used","",IFERROR(VLOOKUP($A140,'Circumstance 4'!$B$6:$AB$15,27,FALSE),IFERROR(VLOOKUP($A140,'Circumstance 4'!$B$18:$AB$28,27,FALSE),TableBPA2[[#This Row],[Base Payment After Circumstance 3]])))</f>
        <v/>
      </c>
      <c r="J140" s="3" t="str">
        <f>IF(J$3="Not used","",IFERROR(VLOOKUP($A140,'Circumstance 5'!$B$6:$AB$15,27,FALSE),IFERROR(VLOOKUP($A140,'Circumstance 5'!$B$18:$AB$28,27,FALSE),TableBPA2[[#This Row],[Base Payment After Circumstance 4]])))</f>
        <v/>
      </c>
      <c r="K140" s="3" t="str">
        <f>IF(K$3="Not used","",IFERROR(VLOOKUP($A140,'Circumstance 6'!$B$6:$AB$15,27,FALSE),IFERROR(VLOOKUP($A140,'Circumstance 6'!$B$18:$AB$28,27,FALSE),TableBPA2[[#This Row],[Base Payment After Circumstance 5]])))</f>
        <v/>
      </c>
      <c r="L140" s="3" t="str">
        <f>IF(L$3="Not used","",IFERROR(VLOOKUP($A140,'Circumstance 7'!$B$6:$AB$15,27,FALSE),IFERROR(VLOOKUP($A140,'Circumstance 7'!$B$18:$AB$28,27,FALSE),TableBPA2[[#This Row],[Base Payment After Circumstance 6]])))</f>
        <v/>
      </c>
      <c r="M140" s="3" t="str">
        <f>IF(M$3="Not used","",IFERROR(VLOOKUP($A140,'Circumstance 8'!$B$6:$AB$15,27,FALSE),IFERROR(VLOOKUP($A140,'Circumstance 8'!$B$18:$AB$28,27,FALSE),TableBPA2[[#This Row],[Base Payment After Circumstance 7]])))</f>
        <v/>
      </c>
      <c r="N140" s="3" t="str">
        <f>IF(N$3="Not used","",IFERROR(VLOOKUP($A140,'Circumstance 9'!$B$6:$AB$15,27,FALSE),IFERROR(VLOOKUP($A140,'Circumstance 9'!$B$18:$AB$28,27,FALSE),TableBPA2[[#This Row],[Base Payment After Circumstance 8]])))</f>
        <v/>
      </c>
      <c r="O140" s="3" t="str">
        <f>IF(O$3="Not used","",IFERROR(VLOOKUP($A140,'Circumstance 10'!$B$6:$AB$15,27,FALSE),IFERROR(VLOOKUP($A140,'Circumstance 10'!$B$18:$AB$28,27,FALSE),TableBPA2[[#This Row],[Base Payment After Circumstance 9]])))</f>
        <v/>
      </c>
      <c r="P140" s="24" t="str">
        <f>IF(P$3="Not used","",IFERROR(VLOOKUP($A140,'Circumstance 11'!$B$6:$AB$15,27,FALSE),IFERROR(VLOOKUP($A140,'Circumstance 11'!$B$18:$AB$28,27,FALSE),TableBPA2[[#This Row],[Base Payment After Circumstance 10]])))</f>
        <v/>
      </c>
      <c r="Q140" s="24" t="str">
        <f>IF(Q$3="Not used","",IFERROR(VLOOKUP($A140,'Circumstance 12'!$B$6:$AB$15,27,FALSE),IFERROR(VLOOKUP($A140,'Circumstance 12'!$B$18:$AB$28,27,FALSE),TableBPA2[[#This Row],[Base Payment After Circumstance 11]])))</f>
        <v/>
      </c>
      <c r="R140" s="24" t="str">
        <f>IF(R$3="Not used","",IFERROR(VLOOKUP($A140,'Circumstance 13'!$B$6:$AB$15,27,FALSE),IFERROR(VLOOKUP($A140,'Circumstance 13'!$B$18:$AB$28,27,FALSE),TableBPA2[[#This Row],[Base Payment After Circumstance 12]])))</f>
        <v/>
      </c>
      <c r="S140" s="24" t="str">
        <f>IF(S$3="Not used","",IFERROR(VLOOKUP($A140,'Circumstance 14'!$B$6:$AB$15,27,FALSE),IFERROR(VLOOKUP($A140,'Circumstance 14'!$B$18:$AB$28,27,FALSE),TableBPA2[[#This Row],[Base Payment After Circumstance 13]])))</f>
        <v/>
      </c>
      <c r="T140" s="24" t="str">
        <f>IF(T$3="Not used","",IFERROR(VLOOKUP($A140,'Circumstance 15'!$B$6:$AB$15,27,FALSE),IFERROR(VLOOKUP($A140,'Circumstance 15'!$B$18:$AB$28,27,FALSE),TableBPA2[[#This Row],[Base Payment After Circumstance 14]])))</f>
        <v/>
      </c>
      <c r="U140" s="24" t="str">
        <f>IF(U$3="Not used","",IFERROR(VLOOKUP($A140,'Circumstance 16'!$B$6:$AB$15,27,FALSE),IFERROR(VLOOKUP($A140,'Circumstance 16'!$B$18:$AB$28,27,FALSE),TableBPA2[[#This Row],[Base Payment After Circumstance 15]])))</f>
        <v/>
      </c>
      <c r="V140" s="24" t="str">
        <f>IF(V$3="Not used","",IFERROR(VLOOKUP($A140,'Circumstance 17'!$B$6:$AB$15,27,FALSE),IFERROR(VLOOKUP($A140,'Circumstance 17'!$B$18:$AB$28,27,FALSE),TableBPA2[[#This Row],[Base Payment After Circumstance 16]])))</f>
        <v/>
      </c>
      <c r="W140" s="24" t="str">
        <f>IF(W$3="Not used","",IFERROR(VLOOKUP($A140,'Circumstance 18'!$B$6:$AB$15,27,FALSE),IFERROR(VLOOKUP($A140,'Circumstance 18'!$B$18:$AB$28,27,FALSE),TableBPA2[[#This Row],[Base Payment After Circumstance 17]])))</f>
        <v/>
      </c>
      <c r="X140" s="24" t="str">
        <f>IF(X$3="Not used","",IFERROR(VLOOKUP($A140,'Circumstance 19'!$B$6:$AB$15,27,FALSE),IFERROR(VLOOKUP($A140,'Circumstance 19'!$B$18:$AB$28,27,FALSE),TableBPA2[[#This Row],[Base Payment After Circumstance 18]])))</f>
        <v/>
      </c>
      <c r="Y140" s="24" t="str">
        <f>IF(Y$3="Not used","",IFERROR(VLOOKUP($A140,'Circumstance 20'!$B$6:$AB$15,27,FALSE),IFERROR(VLOOKUP($A140,'Circumstance 20'!$B$18:$AB$28,27,FALSE),TableBPA2[[#This Row],[Base Payment After Circumstance 19]])))</f>
        <v/>
      </c>
    </row>
    <row r="141" spans="1:25" x14ac:dyDescent="0.25">
      <c r="A141" s="11" t="str">
        <f>IF('LEA Information'!A150="","",'LEA Information'!A150)</f>
        <v/>
      </c>
      <c r="B141" s="11" t="str">
        <f>IF('LEA Information'!B150="","",'LEA Information'!B150)</f>
        <v/>
      </c>
      <c r="C141" s="68" t="str">
        <f>IF('LEA Information'!C150="","",'LEA Information'!C150)</f>
        <v/>
      </c>
      <c r="D141" s="8" t="str">
        <f>IF('LEA Information'!D150="","",'LEA Information'!D150)</f>
        <v/>
      </c>
      <c r="E141" s="32" t="str">
        <f t="shared" si="2"/>
        <v/>
      </c>
      <c r="F141" s="3" t="str">
        <f>IF(F$3="Not used","",IFERROR(VLOOKUP($A141,'Circumstance 1'!$B$6:$AB$15,27,FALSE),IFERROR(VLOOKUP(A141,'Circumstance 1'!$B$18:$AB$28,27,FALSE),TableBPA2[[#This Row],[Starting Base Payment]])))</f>
        <v/>
      </c>
      <c r="G141" s="3" t="str">
        <f>IF(G$3="Not used","",IFERROR(VLOOKUP($A141,'Circumstance 2'!$B$6:$AB$15,27,FALSE),IFERROR(VLOOKUP($A141,'Circumstance 2'!$B$18:$AB$28,27,FALSE),TableBPA2[[#This Row],[Base Payment After Circumstance 1]])))</f>
        <v/>
      </c>
      <c r="H141" s="3" t="str">
        <f>IF(H$3="Not used","",IFERROR(VLOOKUP($A141,'Circumstance 3'!$B$6:$AB$15,27,FALSE),IFERROR(VLOOKUP($A141,'Circumstance 3'!$B$18:$AB$28,27,FALSE),TableBPA2[[#This Row],[Base Payment After Circumstance 2]])))</f>
        <v/>
      </c>
      <c r="I141" s="3" t="str">
        <f>IF(I$3="Not used","",IFERROR(VLOOKUP($A141,'Circumstance 4'!$B$6:$AB$15,27,FALSE),IFERROR(VLOOKUP($A141,'Circumstance 4'!$B$18:$AB$28,27,FALSE),TableBPA2[[#This Row],[Base Payment After Circumstance 3]])))</f>
        <v/>
      </c>
      <c r="J141" s="3" t="str">
        <f>IF(J$3="Not used","",IFERROR(VLOOKUP($A141,'Circumstance 5'!$B$6:$AB$15,27,FALSE),IFERROR(VLOOKUP($A141,'Circumstance 5'!$B$18:$AB$28,27,FALSE),TableBPA2[[#This Row],[Base Payment After Circumstance 4]])))</f>
        <v/>
      </c>
      <c r="K141" s="3" t="str">
        <f>IF(K$3="Not used","",IFERROR(VLOOKUP($A141,'Circumstance 6'!$B$6:$AB$15,27,FALSE),IFERROR(VLOOKUP($A141,'Circumstance 6'!$B$18:$AB$28,27,FALSE),TableBPA2[[#This Row],[Base Payment After Circumstance 5]])))</f>
        <v/>
      </c>
      <c r="L141" s="3" t="str">
        <f>IF(L$3="Not used","",IFERROR(VLOOKUP($A141,'Circumstance 7'!$B$6:$AB$15,27,FALSE),IFERROR(VLOOKUP($A141,'Circumstance 7'!$B$18:$AB$28,27,FALSE),TableBPA2[[#This Row],[Base Payment After Circumstance 6]])))</f>
        <v/>
      </c>
      <c r="M141" s="3" t="str">
        <f>IF(M$3="Not used","",IFERROR(VLOOKUP($A141,'Circumstance 8'!$B$6:$AB$15,27,FALSE),IFERROR(VLOOKUP($A141,'Circumstance 8'!$B$18:$AB$28,27,FALSE),TableBPA2[[#This Row],[Base Payment After Circumstance 7]])))</f>
        <v/>
      </c>
      <c r="N141" s="3" t="str">
        <f>IF(N$3="Not used","",IFERROR(VLOOKUP($A141,'Circumstance 9'!$B$6:$AB$15,27,FALSE),IFERROR(VLOOKUP($A141,'Circumstance 9'!$B$18:$AB$28,27,FALSE),TableBPA2[[#This Row],[Base Payment After Circumstance 8]])))</f>
        <v/>
      </c>
      <c r="O141" s="3" t="str">
        <f>IF(O$3="Not used","",IFERROR(VLOOKUP($A141,'Circumstance 10'!$B$6:$AB$15,27,FALSE),IFERROR(VLOOKUP($A141,'Circumstance 10'!$B$18:$AB$28,27,FALSE),TableBPA2[[#This Row],[Base Payment After Circumstance 9]])))</f>
        <v/>
      </c>
      <c r="P141" s="24" t="str">
        <f>IF(P$3="Not used","",IFERROR(VLOOKUP($A141,'Circumstance 11'!$B$6:$AB$15,27,FALSE),IFERROR(VLOOKUP($A141,'Circumstance 11'!$B$18:$AB$28,27,FALSE),TableBPA2[[#This Row],[Base Payment After Circumstance 10]])))</f>
        <v/>
      </c>
      <c r="Q141" s="24" t="str">
        <f>IF(Q$3="Not used","",IFERROR(VLOOKUP($A141,'Circumstance 12'!$B$6:$AB$15,27,FALSE),IFERROR(VLOOKUP($A141,'Circumstance 12'!$B$18:$AB$28,27,FALSE),TableBPA2[[#This Row],[Base Payment After Circumstance 11]])))</f>
        <v/>
      </c>
      <c r="R141" s="24" t="str">
        <f>IF(R$3="Not used","",IFERROR(VLOOKUP($A141,'Circumstance 13'!$B$6:$AB$15,27,FALSE),IFERROR(VLOOKUP($A141,'Circumstance 13'!$B$18:$AB$28,27,FALSE),TableBPA2[[#This Row],[Base Payment After Circumstance 12]])))</f>
        <v/>
      </c>
      <c r="S141" s="24" t="str">
        <f>IF(S$3="Not used","",IFERROR(VLOOKUP($A141,'Circumstance 14'!$B$6:$AB$15,27,FALSE),IFERROR(VLOOKUP($A141,'Circumstance 14'!$B$18:$AB$28,27,FALSE),TableBPA2[[#This Row],[Base Payment After Circumstance 13]])))</f>
        <v/>
      </c>
      <c r="T141" s="24" t="str">
        <f>IF(T$3="Not used","",IFERROR(VLOOKUP($A141,'Circumstance 15'!$B$6:$AB$15,27,FALSE),IFERROR(VLOOKUP($A141,'Circumstance 15'!$B$18:$AB$28,27,FALSE),TableBPA2[[#This Row],[Base Payment After Circumstance 14]])))</f>
        <v/>
      </c>
      <c r="U141" s="24" t="str">
        <f>IF(U$3="Not used","",IFERROR(VLOOKUP($A141,'Circumstance 16'!$B$6:$AB$15,27,FALSE),IFERROR(VLOOKUP($A141,'Circumstance 16'!$B$18:$AB$28,27,FALSE),TableBPA2[[#This Row],[Base Payment After Circumstance 15]])))</f>
        <v/>
      </c>
      <c r="V141" s="24" t="str">
        <f>IF(V$3="Not used","",IFERROR(VLOOKUP($A141,'Circumstance 17'!$B$6:$AB$15,27,FALSE),IFERROR(VLOOKUP($A141,'Circumstance 17'!$B$18:$AB$28,27,FALSE),TableBPA2[[#This Row],[Base Payment After Circumstance 16]])))</f>
        <v/>
      </c>
      <c r="W141" s="24" t="str">
        <f>IF(W$3="Not used","",IFERROR(VLOOKUP($A141,'Circumstance 18'!$B$6:$AB$15,27,FALSE),IFERROR(VLOOKUP($A141,'Circumstance 18'!$B$18:$AB$28,27,FALSE),TableBPA2[[#This Row],[Base Payment After Circumstance 17]])))</f>
        <v/>
      </c>
      <c r="X141" s="24" t="str">
        <f>IF(X$3="Not used","",IFERROR(VLOOKUP($A141,'Circumstance 19'!$B$6:$AB$15,27,FALSE),IFERROR(VLOOKUP($A141,'Circumstance 19'!$B$18:$AB$28,27,FALSE),TableBPA2[[#This Row],[Base Payment After Circumstance 18]])))</f>
        <v/>
      </c>
      <c r="Y141" s="24" t="str">
        <f>IF(Y$3="Not used","",IFERROR(VLOOKUP($A141,'Circumstance 20'!$B$6:$AB$15,27,FALSE),IFERROR(VLOOKUP($A141,'Circumstance 20'!$B$18:$AB$28,27,FALSE),TableBPA2[[#This Row],[Base Payment After Circumstance 19]])))</f>
        <v/>
      </c>
    </row>
    <row r="142" spans="1:25" x14ac:dyDescent="0.25">
      <c r="A142" s="11" t="str">
        <f>IF('LEA Information'!A151="","",'LEA Information'!A151)</f>
        <v/>
      </c>
      <c r="B142" s="11" t="str">
        <f>IF('LEA Information'!B151="","",'LEA Information'!B151)</f>
        <v/>
      </c>
      <c r="C142" s="68" t="str">
        <f>IF('LEA Information'!C151="","",'LEA Information'!C151)</f>
        <v/>
      </c>
      <c r="D142" s="8" t="str">
        <f>IF('LEA Information'!D151="","",'LEA Information'!D151)</f>
        <v/>
      </c>
      <c r="E142" s="32" t="str">
        <f t="shared" si="2"/>
        <v/>
      </c>
      <c r="F142" s="3" t="str">
        <f>IF(F$3="Not used","",IFERROR(VLOOKUP($A142,'Circumstance 1'!$B$6:$AB$15,27,FALSE),IFERROR(VLOOKUP(A142,'Circumstance 1'!$B$18:$AB$28,27,FALSE),TableBPA2[[#This Row],[Starting Base Payment]])))</f>
        <v/>
      </c>
      <c r="G142" s="3" t="str">
        <f>IF(G$3="Not used","",IFERROR(VLOOKUP($A142,'Circumstance 2'!$B$6:$AB$15,27,FALSE),IFERROR(VLOOKUP($A142,'Circumstance 2'!$B$18:$AB$28,27,FALSE),TableBPA2[[#This Row],[Base Payment After Circumstance 1]])))</f>
        <v/>
      </c>
      <c r="H142" s="3" t="str">
        <f>IF(H$3="Not used","",IFERROR(VLOOKUP($A142,'Circumstance 3'!$B$6:$AB$15,27,FALSE),IFERROR(VLOOKUP($A142,'Circumstance 3'!$B$18:$AB$28,27,FALSE),TableBPA2[[#This Row],[Base Payment After Circumstance 2]])))</f>
        <v/>
      </c>
      <c r="I142" s="3" t="str">
        <f>IF(I$3="Not used","",IFERROR(VLOOKUP($A142,'Circumstance 4'!$B$6:$AB$15,27,FALSE),IFERROR(VLOOKUP($A142,'Circumstance 4'!$B$18:$AB$28,27,FALSE),TableBPA2[[#This Row],[Base Payment After Circumstance 3]])))</f>
        <v/>
      </c>
      <c r="J142" s="3" t="str">
        <f>IF(J$3="Not used","",IFERROR(VLOOKUP($A142,'Circumstance 5'!$B$6:$AB$15,27,FALSE),IFERROR(VLOOKUP($A142,'Circumstance 5'!$B$18:$AB$28,27,FALSE),TableBPA2[[#This Row],[Base Payment After Circumstance 4]])))</f>
        <v/>
      </c>
      <c r="K142" s="3" t="str">
        <f>IF(K$3="Not used","",IFERROR(VLOOKUP($A142,'Circumstance 6'!$B$6:$AB$15,27,FALSE),IFERROR(VLOOKUP($A142,'Circumstance 6'!$B$18:$AB$28,27,FALSE),TableBPA2[[#This Row],[Base Payment After Circumstance 5]])))</f>
        <v/>
      </c>
      <c r="L142" s="3" t="str">
        <f>IF(L$3="Not used","",IFERROR(VLOOKUP($A142,'Circumstance 7'!$B$6:$AB$15,27,FALSE),IFERROR(VLOOKUP($A142,'Circumstance 7'!$B$18:$AB$28,27,FALSE),TableBPA2[[#This Row],[Base Payment After Circumstance 6]])))</f>
        <v/>
      </c>
      <c r="M142" s="3" t="str">
        <f>IF(M$3="Not used","",IFERROR(VLOOKUP($A142,'Circumstance 8'!$B$6:$AB$15,27,FALSE),IFERROR(VLOOKUP($A142,'Circumstance 8'!$B$18:$AB$28,27,FALSE),TableBPA2[[#This Row],[Base Payment After Circumstance 7]])))</f>
        <v/>
      </c>
      <c r="N142" s="3" t="str">
        <f>IF(N$3="Not used","",IFERROR(VLOOKUP($A142,'Circumstance 9'!$B$6:$AB$15,27,FALSE),IFERROR(VLOOKUP($A142,'Circumstance 9'!$B$18:$AB$28,27,FALSE),TableBPA2[[#This Row],[Base Payment After Circumstance 8]])))</f>
        <v/>
      </c>
      <c r="O142" s="3" t="str">
        <f>IF(O$3="Not used","",IFERROR(VLOOKUP($A142,'Circumstance 10'!$B$6:$AB$15,27,FALSE),IFERROR(VLOOKUP($A142,'Circumstance 10'!$B$18:$AB$28,27,FALSE),TableBPA2[[#This Row],[Base Payment After Circumstance 9]])))</f>
        <v/>
      </c>
      <c r="P142" s="24" t="str">
        <f>IF(P$3="Not used","",IFERROR(VLOOKUP($A142,'Circumstance 11'!$B$6:$AB$15,27,FALSE),IFERROR(VLOOKUP($A142,'Circumstance 11'!$B$18:$AB$28,27,FALSE),TableBPA2[[#This Row],[Base Payment After Circumstance 10]])))</f>
        <v/>
      </c>
      <c r="Q142" s="24" t="str">
        <f>IF(Q$3="Not used","",IFERROR(VLOOKUP($A142,'Circumstance 12'!$B$6:$AB$15,27,FALSE),IFERROR(VLOOKUP($A142,'Circumstance 12'!$B$18:$AB$28,27,FALSE),TableBPA2[[#This Row],[Base Payment After Circumstance 11]])))</f>
        <v/>
      </c>
      <c r="R142" s="24" t="str">
        <f>IF(R$3="Not used","",IFERROR(VLOOKUP($A142,'Circumstance 13'!$B$6:$AB$15,27,FALSE),IFERROR(VLOOKUP($A142,'Circumstance 13'!$B$18:$AB$28,27,FALSE),TableBPA2[[#This Row],[Base Payment After Circumstance 12]])))</f>
        <v/>
      </c>
      <c r="S142" s="24" t="str">
        <f>IF(S$3="Not used","",IFERROR(VLOOKUP($A142,'Circumstance 14'!$B$6:$AB$15,27,FALSE),IFERROR(VLOOKUP($A142,'Circumstance 14'!$B$18:$AB$28,27,FALSE),TableBPA2[[#This Row],[Base Payment After Circumstance 13]])))</f>
        <v/>
      </c>
      <c r="T142" s="24" t="str">
        <f>IF(T$3="Not used","",IFERROR(VLOOKUP($A142,'Circumstance 15'!$B$6:$AB$15,27,FALSE),IFERROR(VLOOKUP($A142,'Circumstance 15'!$B$18:$AB$28,27,FALSE),TableBPA2[[#This Row],[Base Payment After Circumstance 14]])))</f>
        <v/>
      </c>
      <c r="U142" s="24" t="str">
        <f>IF(U$3="Not used","",IFERROR(VLOOKUP($A142,'Circumstance 16'!$B$6:$AB$15,27,FALSE),IFERROR(VLOOKUP($A142,'Circumstance 16'!$B$18:$AB$28,27,FALSE),TableBPA2[[#This Row],[Base Payment After Circumstance 15]])))</f>
        <v/>
      </c>
      <c r="V142" s="24" t="str">
        <f>IF(V$3="Not used","",IFERROR(VLOOKUP($A142,'Circumstance 17'!$B$6:$AB$15,27,FALSE),IFERROR(VLOOKUP($A142,'Circumstance 17'!$B$18:$AB$28,27,FALSE),TableBPA2[[#This Row],[Base Payment After Circumstance 16]])))</f>
        <v/>
      </c>
      <c r="W142" s="24" t="str">
        <f>IF(W$3="Not used","",IFERROR(VLOOKUP($A142,'Circumstance 18'!$B$6:$AB$15,27,FALSE),IFERROR(VLOOKUP($A142,'Circumstance 18'!$B$18:$AB$28,27,FALSE),TableBPA2[[#This Row],[Base Payment After Circumstance 17]])))</f>
        <v/>
      </c>
      <c r="X142" s="24" t="str">
        <f>IF(X$3="Not used","",IFERROR(VLOOKUP($A142,'Circumstance 19'!$B$6:$AB$15,27,FALSE),IFERROR(VLOOKUP($A142,'Circumstance 19'!$B$18:$AB$28,27,FALSE),TableBPA2[[#This Row],[Base Payment After Circumstance 18]])))</f>
        <v/>
      </c>
      <c r="Y142" s="24" t="str">
        <f>IF(Y$3="Not used","",IFERROR(VLOOKUP($A142,'Circumstance 20'!$B$6:$AB$15,27,FALSE),IFERROR(VLOOKUP($A142,'Circumstance 20'!$B$18:$AB$28,27,FALSE),TableBPA2[[#This Row],[Base Payment After Circumstance 19]])))</f>
        <v/>
      </c>
    </row>
    <row r="143" spans="1:25" x14ac:dyDescent="0.25">
      <c r="A143" s="11" t="str">
        <f>IF('LEA Information'!A152="","",'LEA Information'!A152)</f>
        <v/>
      </c>
      <c r="B143" s="11" t="str">
        <f>IF('LEA Information'!B152="","",'LEA Information'!B152)</f>
        <v/>
      </c>
      <c r="C143" s="68" t="str">
        <f>IF('LEA Information'!C152="","",'LEA Information'!C152)</f>
        <v/>
      </c>
      <c r="D143" s="8" t="str">
        <f>IF('LEA Information'!D152="","",'LEA Information'!D152)</f>
        <v/>
      </c>
      <c r="E143" s="32" t="str">
        <f t="shared" si="2"/>
        <v/>
      </c>
      <c r="F143" s="3" t="str">
        <f>IF(F$3="Not used","",IFERROR(VLOOKUP($A143,'Circumstance 1'!$B$6:$AB$15,27,FALSE),IFERROR(VLOOKUP(A143,'Circumstance 1'!$B$18:$AB$28,27,FALSE),TableBPA2[[#This Row],[Starting Base Payment]])))</f>
        <v/>
      </c>
      <c r="G143" s="3" t="str">
        <f>IF(G$3="Not used","",IFERROR(VLOOKUP($A143,'Circumstance 2'!$B$6:$AB$15,27,FALSE),IFERROR(VLOOKUP($A143,'Circumstance 2'!$B$18:$AB$28,27,FALSE),TableBPA2[[#This Row],[Base Payment After Circumstance 1]])))</f>
        <v/>
      </c>
      <c r="H143" s="3" t="str">
        <f>IF(H$3="Not used","",IFERROR(VLOOKUP($A143,'Circumstance 3'!$B$6:$AB$15,27,FALSE),IFERROR(VLOOKUP($A143,'Circumstance 3'!$B$18:$AB$28,27,FALSE),TableBPA2[[#This Row],[Base Payment After Circumstance 2]])))</f>
        <v/>
      </c>
      <c r="I143" s="3" t="str">
        <f>IF(I$3="Not used","",IFERROR(VLOOKUP($A143,'Circumstance 4'!$B$6:$AB$15,27,FALSE),IFERROR(VLOOKUP($A143,'Circumstance 4'!$B$18:$AB$28,27,FALSE),TableBPA2[[#This Row],[Base Payment After Circumstance 3]])))</f>
        <v/>
      </c>
      <c r="J143" s="3" t="str">
        <f>IF(J$3="Not used","",IFERROR(VLOOKUP($A143,'Circumstance 5'!$B$6:$AB$15,27,FALSE),IFERROR(VLOOKUP($A143,'Circumstance 5'!$B$18:$AB$28,27,FALSE),TableBPA2[[#This Row],[Base Payment After Circumstance 4]])))</f>
        <v/>
      </c>
      <c r="K143" s="3" t="str">
        <f>IF(K$3="Not used","",IFERROR(VLOOKUP($A143,'Circumstance 6'!$B$6:$AB$15,27,FALSE),IFERROR(VLOOKUP($A143,'Circumstance 6'!$B$18:$AB$28,27,FALSE),TableBPA2[[#This Row],[Base Payment After Circumstance 5]])))</f>
        <v/>
      </c>
      <c r="L143" s="3" t="str">
        <f>IF(L$3="Not used","",IFERROR(VLOOKUP($A143,'Circumstance 7'!$B$6:$AB$15,27,FALSE),IFERROR(VLOOKUP($A143,'Circumstance 7'!$B$18:$AB$28,27,FALSE),TableBPA2[[#This Row],[Base Payment After Circumstance 6]])))</f>
        <v/>
      </c>
      <c r="M143" s="3" t="str">
        <f>IF(M$3="Not used","",IFERROR(VLOOKUP($A143,'Circumstance 8'!$B$6:$AB$15,27,FALSE),IFERROR(VLOOKUP($A143,'Circumstance 8'!$B$18:$AB$28,27,FALSE),TableBPA2[[#This Row],[Base Payment After Circumstance 7]])))</f>
        <v/>
      </c>
      <c r="N143" s="3" t="str">
        <f>IF(N$3="Not used","",IFERROR(VLOOKUP($A143,'Circumstance 9'!$B$6:$AB$15,27,FALSE),IFERROR(VLOOKUP($A143,'Circumstance 9'!$B$18:$AB$28,27,FALSE),TableBPA2[[#This Row],[Base Payment After Circumstance 8]])))</f>
        <v/>
      </c>
      <c r="O143" s="3" t="str">
        <f>IF(O$3="Not used","",IFERROR(VLOOKUP($A143,'Circumstance 10'!$B$6:$AB$15,27,FALSE),IFERROR(VLOOKUP($A143,'Circumstance 10'!$B$18:$AB$28,27,FALSE),TableBPA2[[#This Row],[Base Payment After Circumstance 9]])))</f>
        <v/>
      </c>
      <c r="P143" s="24" t="str">
        <f>IF(P$3="Not used","",IFERROR(VLOOKUP($A143,'Circumstance 11'!$B$6:$AB$15,27,FALSE),IFERROR(VLOOKUP($A143,'Circumstance 11'!$B$18:$AB$28,27,FALSE),TableBPA2[[#This Row],[Base Payment After Circumstance 10]])))</f>
        <v/>
      </c>
      <c r="Q143" s="24" t="str">
        <f>IF(Q$3="Not used","",IFERROR(VLOOKUP($A143,'Circumstance 12'!$B$6:$AB$15,27,FALSE),IFERROR(VLOOKUP($A143,'Circumstance 12'!$B$18:$AB$28,27,FALSE),TableBPA2[[#This Row],[Base Payment After Circumstance 11]])))</f>
        <v/>
      </c>
      <c r="R143" s="24" t="str">
        <f>IF(R$3="Not used","",IFERROR(VLOOKUP($A143,'Circumstance 13'!$B$6:$AB$15,27,FALSE),IFERROR(VLOOKUP($A143,'Circumstance 13'!$B$18:$AB$28,27,FALSE),TableBPA2[[#This Row],[Base Payment After Circumstance 12]])))</f>
        <v/>
      </c>
      <c r="S143" s="24" t="str">
        <f>IF(S$3="Not used","",IFERROR(VLOOKUP($A143,'Circumstance 14'!$B$6:$AB$15,27,FALSE),IFERROR(VLOOKUP($A143,'Circumstance 14'!$B$18:$AB$28,27,FALSE),TableBPA2[[#This Row],[Base Payment After Circumstance 13]])))</f>
        <v/>
      </c>
      <c r="T143" s="24" t="str">
        <f>IF(T$3="Not used","",IFERROR(VLOOKUP($A143,'Circumstance 15'!$B$6:$AB$15,27,FALSE),IFERROR(VLOOKUP($A143,'Circumstance 15'!$B$18:$AB$28,27,FALSE),TableBPA2[[#This Row],[Base Payment After Circumstance 14]])))</f>
        <v/>
      </c>
      <c r="U143" s="24" t="str">
        <f>IF(U$3="Not used","",IFERROR(VLOOKUP($A143,'Circumstance 16'!$B$6:$AB$15,27,FALSE),IFERROR(VLOOKUP($A143,'Circumstance 16'!$B$18:$AB$28,27,FALSE),TableBPA2[[#This Row],[Base Payment After Circumstance 15]])))</f>
        <v/>
      </c>
      <c r="V143" s="24" t="str">
        <f>IF(V$3="Not used","",IFERROR(VLOOKUP($A143,'Circumstance 17'!$B$6:$AB$15,27,FALSE),IFERROR(VLOOKUP($A143,'Circumstance 17'!$B$18:$AB$28,27,FALSE),TableBPA2[[#This Row],[Base Payment After Circumstance 16]])))</f>
        <v/>
      </c>
      <c r="W143" s="24" t="str">
        <f>IF(W$3="Not used","",IFERROR(VLOOKUP($A143,'Circumstance 18'!$B$6:$AB$15,27,FALSE),IFERROR(VLOOKUP($A143,'Circumstance 18'!$B$18:$AB$28,27,FALSE),TableBPA2[[#This Row],[Base Payment After Circumstance 17]])))</f>
        <v/>
      </c>
      <c r="X143" s="24" t="str">
        <f>IF(X$3="Not used","",IFERROR(VLOOKUP($A143,'Circumstance 19'!$B$6:$AB$15,27,FALSE),IFERROR(VLOOKUP($A143,'Circumstance 19'!$B$18:$AB$28,27,FALSE),TableBPA2[[#This Row],[Base Payment After Circumstance 18]])))</f>
        <v/>
      </c>
      <c r="Y143" s="24" t="str">
        <f>IF(Y$3="Not used","",IFERROR(VLOOKUP($A143,'Circumstance 20'!$B$6:$AB$15,27,FALSE),IFERROR(VLOOKUP($A143,'Circumstance 20'!$B$18:$AB$28,27,FALSE),TableBPA2[[#This Row],[Base Payment After Circumstance 19]])))</f>
        <v/>
      </c>
    </row>
    <row r="144" spans="1:25" x14ac:dyDescent="0.25">
      <c r="A144" s="11" t="str">
        <f>IF('LEA Information'!A153="","",'LEA Information'!A153)</f>
        <v/>
      </c>
      <c r="B144" s="11" t="str">
        <f>IF('LEA Information'!B153="","",'LEA Information'!B153)</f>
        <v/>
      </c>
      <c r="C144" s="68" t="str">
        <f>IF('LEA Information'!C153="","",'LEA Information'!C153)</f>
        <v/>
      </c>
      <c r="D144" s="8" t="str">
        <f>IF('LEA Information'!D153="","",'LEA Information'!D153)</f>
        <v/>
      </c>
      <c r="E144" s="32" t="str">
        <f t="shared" si="2"/>
        <v/>
      </c>
      <c r="F144" s="3" t="str">
        <f>IF(F$3="Not used","",IFERROR(VLOOKUP($A144,'Circumstance 1'!$B$6:$AB$15,27,FALSE),IFERROR(VLOOKUP(A144,'Circumstance 1'!$B$18:$AB$28,27,FALSE),TableBPA2[[#This Row],[Starting Base Payment]])))</f>
        <v/>
      </c>
      <c r="G144" s="3" t="str">
        <f>IF(G$3="Not used","",IFERROR(VLOOKUP($A144,'Circumstance 2'!$B$6:$AB$15,27,FALSE),IFERROR(VLOOKUP($A144,'Circumstance 2'!$B$18:$AB$28,27,FALSE),TableBPA2[[#This Row],[Base Payment After Circumstance 1]])))</f>
        <v/>
      </c>
      <c r="H144" s="3" t="str">
        <f>IF(H$3="Not used","",IFERROR(VLOOKUP($A144,'Circumstance 3'!$B$6:$AB$15,27,FALSE),IFERROR(VLOOKUP($A144,'Circumstance 3'!$B$18:$AB$28,27,FALSE),TableBPA2[[#This Row],[Base Payment After Circumstance 2]])))</f>
        <v/>
      </c>
      <c r="I144" s="3" t="str">
        <f>IF(I$3="Not used","",IFERROR(VLOOKUP($A144,'Circumstance 4'!$B$6:$AB$15,27,FALSE),IFERROR(VLOOKUP($A144,'Circumstance 4'!$B$18:$AB$28,27,FALSE),TableBPA2[[#This Row],[Base Payment After Circumstance 3]])))</f>
        <v/>
      </c>
      <c r="J144" s="3" t="str">
        <f>IF(J$3="Not used","",IFERROR(VLOOKUP($A144,'Circumstance 5'!$B$6:$AB$15,27,FALSE),IFERROR(VLOOKUP($A144,'Circumstance 5'!$B$18:$AB$28,27,FALSE),TableBPA2[[#This Row],[Base Payment After Circumstance 4]])))</f>
        <v/>
      </c>
      <c r="K144" s="3" t="str">
        <f>IF(K$3="Not used","",IFERROR(VLOOKUP($A144,'Circumstance 6'!$B$6:$AB$15,27,FALSE),IFERROR(VLOOKUP($A144,'Circumstance 6'!$B$18:$AB$28,27,FALSE),TableBPA2[[#This Row],[Base Payment After Circumstance 5]])))</f>
        <v/>
      </c>
      <c r="L144" s="3" t="str">
        <f>IF(L$3="Not used","",IFERROR(VLOOKUP($A144,'Circumstance 7'!$B$6:$AB$15,27,FALSE),IFERROR(VLOOKUP($A144,'Circumstance 7'!$B$18:$AB$28,27,FALSE),TableBPA2[[#This Row],[Base Payment After Circumstance 6]])))</f>
        <v/>
      </c>
      <c r="M144" s="3" t="str">
        <f>IF(M$3="Not used","",IFERROR(VLOOKUP($A144,'Circumstance 8'!$B$6:$AB$15,27,FALSE),IFERROR(VLOOKUP($A144,'Circumstance 8'!$B$18:$AB$28,27,FALSE),TableBPA2[[#This Row],[Base Payment After Circumstance 7]])))</f>
        <v/>
      </c>
      <c r="N144" s="3" t="str">
        <f>IF(N$3="Not used","",IFERROR(VLOOKUP($A144,'Circumstance 9'!$B$6:$AB$15,27,FALSE),IFERROR(VLOOKUP($A144,'Circumstance 9'!$B$18:$AB$28,27,FALSE),TableBPA2[[#This Row],[Base Payment After Circumstance 8]])))</f>
        <v/>
      </c>
      <c r="O144" s="3" t="str">
        <f>IF(O$3="Not used","",IFERROR(VLOOKUP($A144,'Circumstance 10'!$B$6:$AB$15,27,FALSE),IFERROR(VLOOKUP($A144,'Circumstance 10'!$B$18:$AB$28,27,FALSE),TableBPA2[[#This Row],[Base Payment After Circumstance 9]])))</f>
        <v/>
      </c>
      <c r="P144" s="24" t="str">
        <f>IF(P$3="Not used","",IFERROR(VLOOKUP($A144,'Circumstance 11'!$B$6:$AB$15,27,FALSE),IFERROR(VLOOKUP($A144,'Circumstance 11'!$B$18:$AB$28,27,FALSE),TableBPA2[[#This Row],[Base Payment After Circumstance 10]])))</f>
        <v/>
      </c>
      <c r="Q144" s="24" t="str">
        <f>IF(Q$3="Not used","",IFERROR(VLOOKUP($A144,'Circumstance 12'!$B$6:$AB$15,27,FALSE),IFERROR(VLOOKUP($A144,'Circumstance 12'!$B$18:$AB$28,27,FALSE),TableBPA2[[#This Row],[Base Payment After Circumstance 11]])))</f>
        <v/>
      </c>
      <c r="R144" s="24" t="str">
        <f>IF(R$3="Not used","",IFERROR(VLOOKUP($A144,'Circumstance 13'!$B$6:$AB$15,27,FALSE),IFERROR(VLOOKUP($A144,'Circumstance 13'!$B$18:$AB$28,27,FALSE),TableBPA2[[#This Row],[Base Payment After Circumstance 12]])))</f>
        <v/>
      </c>
      <c r="S144" s="24" t="str">
        <f>IF(S$3="Not used","",IFERROR(VLOOKUP($A144,'Circumstance 14'!$B$6:$AB$15,27,FALSE),IFERROR(VLOOKUP($A144,'Circumstance 14'!$B$18:$AB$28,27,FALSE),TableBPA2[[#This Row],[Base Payment After Circumstance 13]])))</f>
        <v/>
      </c>
      <c r="T144" s="24" t="str">
        <f>IF(T$3="Not used","",IFERROR(VLOOKUP($A144,'Circumstance 15'!$B$6:$AB$15,27,FALSE),IFERROR(VLOOKUP($A144,'Circumstance 15'!$B$18:$AB$28,27,FALSE),TableBPA2[[#This Row],[Base Payment After Circumstance 14]])))</f>
        <v/>
      </c>
      <c r="U144" s="24" t="str">
        <f>IF(U$3="Not used","",IFERROR(VLOOKUP($A144,'Circumstance 16'!$B$6:$AB$15,27,FALSE),IFERROR(VLOOKUP($A144,'Circumstance 16'!$B$18:$AB$28,27,FALSE),TableBPA2[[#This Row],[Base Payment After Circumstance 15]])))</f>
        <v/>
      </c>
      <c r="V144" s="24" t="str">
        <f>IF(V$3="Not used","",IFERROR(VLOOKUP($A144,'Circumstance 17'!$B$6:$AB$15,27,FALSE),IFERROR(VLOOKUP($A144,'Circumstance 17'!$B$18:$AB$28,27,FALSE),TableBPA2[[#This Row],[Base Payment After Circumstance 16]])))</f>
        <v/>
      </c>
      <c r="W144" s="24" t="str">
        <f>IF(W$3="Not used","",IFERROR(VLOOKUP($A144,'Circumstance 18'!$B$6:$AB$15,27,FALSE),IFERROR(VLOOKUP($A144,'Circumstance 18'!$B$18:$AB$28,27,FALSE),TableBPA2[[#This Row],[Base Payment After Circumstance 17]])))</f>
        <v/>
      </c>
      <c r="X144" s="24" t="str">
        <f>IF(X$3="Not used","",IFERROR(VLOOKUP($A144,'Circumstance 19'!$B$6:$AB$15,27,FALSE),IFERROR(VLOOKUP($A144,'Circumstance 19'!$B$18:$AB$28,27,FALSE),TableBPA2[[#This Row],[Base Payment After Circumstance 18]])))</f>
        <v/>
      </c>
      <c r="Y144" s="24" t="str">
        <f>IF(Y$3="Not used","",IFERROR(VLOOKUP($A144,'Circumstance 20'!$B$6:$AB$15,27,FALSE),IFERROR(VLOOKUP($A144,'Circumstance 20'!$B$18:$AB$28,27,FALSE),TableBPA2[[#This Row],[Base Payment After Circumstance 19]])))</f>
        <v/>
      </c>
    </row>
    <row r="145" spans="1:25" x14ac:dyDescent="0.25">
      <c r="A145" s="11" t="str">
        <f>IF('LEA Information'!A154="","",'LEA Information'!A154)</f>
        <v/>
      </c>
      <c r="B145" s="11" t="str">
        <f>IF('LEA Information'!B154="","",'LEA Information'!B154)</f>
        <v/>
      </c>
      <c r="C145" s="68" t="str">
        <f>IF('LEA Information'!C154="","",'LEA Information'!C154)</f>
        <v/>
      </c>
      <c r="D145" s="8" t="str">
        <f>IF('LEA Information'!D154="","",'LEA Information'!D154)</f>
        <v/>
      </c>
      <c r="E145" s="32" t="str">
        <f t="shared" si="2"/>
        <v/>
      </c>
      <c r="F145" s="3" t="str">
        <f>IF(F$3="Not used","",IFERROR(VLOOKUP($A145,'Circumstance 1'!$B$6:$AB$15,27,FALSE),IFERROR(VLOOKUP(A145,'Circumstance 1'!$B$18:$AB$28,27,FALSE),TableBPA2[[#This Row],[Starting Base Payment]])))</f>
        <v/>
      </c>
      <c r="G145" s="3" t="str">
        <f>IF(G$3="Not used","",IFERROR(VLOOKUP($A145,'Circumstance 2'!$B$6:$AB$15,27,FALSE),IFERROR(VLOOKUP($A145,'Circumstance 2'!$B$18:$AB$28,27,FALSE),TableBPA2[[#This Row],[Base Payment After Circumstance 1]])))</f>
        <v/>
      </c>
      <c r="H145" s="3" t="str">
        <f>IF(H$3="Not used","",IFERROR(VLOOKUP($A145,'Circumstance 3'!$B$6:$AB$15,27,FALSE),IFERROR(VLOOKUP($A145,'Circumstance 3'!$B$18:$AB$28,27,FALSE),TableBPA2[[#This Row],[Base Payment After Circumstance 2]])))</f>
        <v/>
      </c>
      <c r="I145" s="3" t="str">
        <f>IF(I$3="Not used","",IFERROR(VLOOKUP($A145,'Circumstance 4'!$B$6:$AB$15,27,FALSE),IFERROR(VLOOKUP($A145,'Circumstance 4'!$B$18:$AB$28,27,FALSE),TableBPA2[[#This Row],[Base Payment After Circumstance 3]])))</f>
        <v/>
      </c>
      <c r="J145" s="3" t="str">
        <f>IF(J$3="Not used","",IFERROR(VLOOKUP($A145,'Circumstance 5'!$B$6:$AB$15,27,FALSE),IFERROR(VLOOKUP($A145,'Circumstance 5'!$B$18:$AB$28,27,FALSE),TableBPA2[[#This Row],[Base Payment After Circumstance 4]])))</f>
        <v/>
      </c>
      <c r="K145" s="3" t="str">
        <f>IF(K$3="Not used","",IFERROR(VLOOKUP($A145,'Circumstance 6'!$B$6:$AB$15,27,FALSE),IFERROR(VLOOKUP($A145,'Circumstance 6'!$B$18:$AB$28,27,FALSE),TableBPA2[[#This Row],[Base Payment After Circumstance 5]])))</f>
        <v/>
      </c>
      <c r="L145" s="3" t="str">
        <f>IF(L$3="Not used","",IFERROR(VLOOKUP($A145,'Circumstance 7'!$B$6:$AB$15,27,FALSE),IFERROR(VLOOKUP($A145,'Circumstance 7'!$B$18:$AB$28,27,FALSE),TableBPA2[[#This Row],[Base Payment After Circumstance 6]])))</f>
        <v/>
      </c>
      <c r="M145" s="3" t="str">
        <f>IF(M$3="Not used","",IFERROR(VLOOKUP($A145,'Circumstance 8'!$B$6:$AB$15,27,FALSE),IFERROR(VLOOKUP($A145,'Circumstance 8'!$B$18:$AB$28,27,FALSE),TableBPA2[[#This Row],[Base Payment After Circumstance 7]])))</f>
        <v/>
      </c>
      <c r="N145" s="3" t="str">
        <f>IF(N$3="Not used","",IFERROR(VLOOKUP($A145,'Circumstance 9'!$B$6:$AB$15,27,FALSE),IFERROR(VLOOKUP($A145,'Circumstance 9'!$B$18:$AB$28,27,FALSE),TableBPA2[[#This Row],[Base Payment After Circumstance 8]])))</f>
        <v/>
      </c>
      <c r="O145" s="3" t="str">
        <f>IF(O$3="Not used","",IFERROR(VLOOKUP($A145,'Circumstance 10'!$B$6:$AB$15,27,FALSE),IFERROR(VLOOKUP($A145,'Circumstance 10'!$B$18:$AB$28,27,FALSE),TableBPA2[[#This Row],[Base Payment After Circumstance 9]])))</f>
        <v/>
      </c>
      <c r="P145" s="24" t="str">
        <f>IF(P$3="Not used","",IFERROR(VLOOKUP($A145,'Circumstance 11'!$B$6:$AB$15,27,FALSE),IFERROR(VLOOKUP($A145,'Circumstance 11'!$B$18:$AB$28,27,FALSE),TableBPA2[[#This Row],[Base Payment After Circumstance 10]])))</f>
        <v/>
      </c>
      <c r="Q145" s="24" t="str">
        <f>IF(Q$3="Not used","",IFERROR(VLOOKUP($A145,'Circumstance 12'!$B$6:$AB$15,27,FALSE),IFERROR(VLOOKUP($A145,'Circumstance 12'!$B$18:$AB$28,27,FALSE),TableBPA2[[#This Row],[Base Payment After Circumstance 11]])))</f>
        <v/>
      </c>
      <c r="R145" s="24" t="str">
        <f>IF(R$3="Not used","",IFERROR(VLOOKUP($A145,'Circumstance 13'!$B$6:$AB$15,27,FALSE),IFERROR(VLOOKUP($A145,'Circumstance 13'!$B$18:$AB$28,27,FALSE),TableBPA2[[#This Row],[Base Payment After Circumstance 12]])))</f>
        <v/>
      </c>
      <c r="S145" s="24" t="str">
        <f>IF(S$3="Not used","",IFERROR(VLOOKUP($A145,'Circumstance 14'!$B$6:$AB$15,27,FALSE),IFERROR(VLOOKUP($A145,'Circumstance 14'!$B$18:$AB$28,27,FALSE),TableBPA2[[#This Row],[Base Payment After Circumstance 13]])))</f>
        <v/>
      </c>
      <c r="T145" s="24" t="str">
        <f>IF(T$3="Not used","",IFERROR(VLOOKUP($A145,'Circumstance 15'!$B$6:$AB$15,27,FALSE),IFERROR(VLOOKUP($A145,'Circumstance 15'!$B$18:$AB$28,27,FALSE),TableBPA2[[#This Row],[Base Payment After Circumstance 14]])))</f>
        <v/>
      </c>
      <c r="U145" s="24" t="str">
        <f>IF(U$3="Not used","",IFERROR(VLOOKUP($A145,'Circumstance 16'!$B$6:$AB$15,27,FALSE),IFERROR(VLOOKUP($A145,'Circumstance 16'!$B$18:$AB$28,27,FALSE),TableBPA2[[#This Row],[Base Payment After Circumstance 15]])))</f>
        <v/>
      </c>
      <c r="V145" s="24" t="str">
        <f>IF(V$3="Not used","",IFERROR(VLOOKUP($A145,'Circumstance 17'!$B$6:$AB$15,27,FALSE),IFERROR(VLOOKUP($A145,'Circumstance 17'!$B$18:$AB$28,27,FALSE),TableBPA2[[#This Row],[Base Payment After Circumstance 16]])))</f>
        <v/>
      </c>
      <c r="W145" s="24" t="str">
        <f>IF(W$3="Not used","",IFERROR(VLOOKUP($A145,'Circumstance 18'!$B$6:$AB$15,27,FALSE),IFERROR(VLOOKUP($A145,'Circumstance 18'!$B$18:$AB$28,27,FALSE),TableBPA2[[#This Row],[Base Payment After Circumstance 17]])))</f>
        <v/>
      </c>
      <c r="X145" s="24" t="str">
        <f>IF(X$3="Not used","",IFERROR(VLOOKUP($A145,'Circumstance 19'!$B$6:$AB$15,27,FALSE),IFERROR(VLOOKUP($A145,'Circumstance 19'!$B$18:$AB$28,27,FALSE),TableBPA2[[#This Row],[Base Payment After Circumstance 18]])))</f>
        <v/>
      </c>
      <c r="Y145" s="24" t="str">
        <f>IF(Y$3="Not used","",IFERROR(VLOOKUP($A145,'Circumstance 20'!$B$6:$AB$15,27,FALSE),IFERROR(VLOOKUP($A145,'Circumstance 20'!$B$18:$AB$28,27,FALSE),TableBPA2[[#This Row],[Base Payment After Circumstance 19]])))</f>
        <v/>
      </c>
    </row>
    <row r="146" spans="1:25" x14ac:dyDescent="0.25">
      <c r="A146" s="11" t="str">
        <f>IF('LEA Information'!A155="","",'LEA Information'!A155)</f>
        <v/>
      </c>
      <c r="B146" s="11" t="str">
        <f>IF('LEA Information'!B155="","",'LEA Information'!B155)</f>
        <v/>
      </c>
      <c r="C146" s="68" t="str">
        <f>IF('LEA Information'!C155="","",'LEA Information'!C155)</f>
        <v/>
      </c>
      <c r="D146" s="8" t="str">
        <f>IF('LEA Information'!D155="","",'LEA Information'!D155)</f>
        <v/>
      </c>
      <c r="E146" s="32" t="str">
        <f t="shared" si="2"/>
        <v/>
      </c>
      <c r="F146" s="3" t="str">
        <f>IF(F$3="Not used","",IFERROR(VLOOKUP($A146,'Circumstance 1'!$B$6:$AB$15,27,FALSE),IFERROR(VLOOKUP(A146,'Circumstance 1'!$B$18:$AB$28,27,FALSE),TableBPA2[[#This Row],[Starting Base Payment]])))</f>
        <v/>
      </c>
      <c r="G146" s="3" t="str">
        <f>IF(G$3="Not used","",IFERROR(VLOOKUP($A146,'Circumstance 2'!$B$6:$AB$15,27,FALSE),IFERROR(VLOOKUP($A146,'Circumstance 2'!$B$18:$AB$28,27,FALSE),TableBPA2[[#This Row],[Base Payment After Circumstance 1]])))</f>
        <v/>
      </c>
      <c r="H146" s="3" t="str">
        <f>IF(H$3="Not used","",IFERROR(VLOOKUP($A146,'Circumstance 3'!$B$6:$AB$15,27,FALSE),IFERROR(VLOOKUP($A146,'Circumstance 3'!$B$18:$AB$28,27,FALSE),TableBPA2[[#This Row],[Base Payment After Circumstance 2]])))</f>
        <v/>
      </c>
      <c r="I146" s="3" t="str">
        <f>IF(I$3="Not used","",IFERROR(VLOOKUP($A146,'Circumstance 4'!$B$6:$AB$15,27,FALSE),IFERROR(VLOOKUP($A146,'Circumstance 4'!$B$18:$AB$28,27,FALSE),TableBPA2[[#This Row],[Base Payment After Circumstance 3]])))</f>
        <v/>
      </c>
      <c r="J146" s="3" t="str">
        <f>IF(J$3="Not used","",IFERROR(VLOOKUP($A146,'Circumstance 5'!$B$6:$AB$15,27,FALSE),IFERROR(VLOOKUP($A146,'Circumstance 5'!$B$18:$AB$28,27,FALSE),TableBPA2[[#This Row],[Base Payment After Circumstance 4]])))</f>
        <v/>
      </c>
      <c r="K146" s="3" t="str">
        <f>IF(K$3="Not used","",IFERROR(VLOOKUP($A146,'Circumstance 6'!$B$6:$AB$15,27,FALSE),IFERROR(VLOOKUP($A146,'Circumstance 6'!$B$18:$AB$28,27,FALSE),TableBPA2[[#This Row],[Base Payment After Circumstance 5]])))</f>
        <v/>
      </c>
      <c r="L146" s="3" t="str">
        <f>IF(L$3="Not used","",IFERROR(VLOOKUP($A146,'Circumstance 7'!$B$6:$AB$15,27,FALSE),IFERROR(VLOOKUP($A146,'Circumstance 7'!$B$18:$AB$28,27,FALSE),TableBPA2[[#This Row],[Base Payment After Circumstance 6]])))</f>
        <v/>
      </c>
      <c r="M146" s="3" t="str">
        <f>IF(M$3="Not used","",IFERROR(VLOOKUP($A146,'Circumstance 8'!$B$6:$AB$15,27,FALSE),IFERROR(VLOOKUP($A146,'Circumstance 8'!$B$18:$AB$28,27,FALSE),TableBPA2[[#This Row],[Base Payment After Circumstance 7]])))</f>
        <v/>
      </c>
      <c r="N146" s="3" t="str">
        <f>IF(N$3="Not used","",IFERROR(VLOOKUP($A146,'Circumstance 9'!$B$6:$AB$15,27,FALSE),IFERROR(VLOOKUP($A146,'Circumstance 9'!$B$18:$AB$28,27,FALSE),TableBPA2[[#This Row],[Base Payment After Circumstance 8]])))</f>
        <v/>
      </c>
      <c r="O146" s="3" t="str">
        <f>IF(O$3="Not used","",IFERROR(VLOOKUP($A146,'Circumstance 10'!$B$6:$AB$15,27,FALSE),IFERROR(VLOOKUP($A146,'Circumstance 10'!$B$18:$AB$28,27,FALSE),TableBPA2[[#This Row],[Base Payment After Circumstance 9]])))</f>
        <v/>
      </c>
      <c r="P146" s="24" t="str">
        <f>IF(P$3="Not used","",IFERROR(VLOOKUP($A146,'Circumstance 11'!$B$6:$AB$15,27,FALSE),IFERROR(VLOOKUP($A146,'Circumstance 11'!$B$18:$AB$28,27,FALSE),TableBPA2[[#This Row],[Base Payment After Circumstance 10]])))</f>
        <v/>
      </c>
      <c r="Q146" s="24" t="str">
        <f>IF(Q$3="Not used","",IFERROR(VLOOKUP($A146,'Circumstance 12'!$B$6:$AB$15,27,FALSE),IFERROR(VLOOKUP($A146,'Circumstance 12'!$B$18:$AB$28,27,FALSE),TableBPA2[[#This Row],[Base Payment After Circumstance 11]])))</f>
        <v/>
      </c>
      <c r="R146" s="24" t="str">
        <f>IF(R$3="Not used","",IFERROR(VLOOKUP($A146,'Circumstance 13'!$B$6:$AB$15,27,FALSE),IFERROR(VLOOKUP($A146,'Circumstance 13'!$B$18:$AB$28,27,FALSE),TableBPA2[[#This Row],[Base Payment After Circumstance 12]])))</f>
        <v/>
      </c>
      <c r="S146" s="24" t="str">
        <f>IF(S$3="Not used","",IFERROR(VLOOKUP($A146,'Circumstance 14'!$B$6:$AB$15,27,FALSE),IFERROR(VLOOKUP($A146,'Circumstance 14'!$B$18:$AB$28,27,FALSE),TableBPA2[[#This Row],[Base Payment After Circumstance 13]])))</f>
        <v/>
      </c>
      <c r="T146" s="24" t="str">
        <f>IF(T$3="Not used","",IFERROR(VLOOKUP($A146,'Circumstance 15'!$B$6:$AB$15,27,FALSE),IFERROR(VLOOKUP($A146,'Circumstance 15'!$B$18:$AB$28,27,FALSE),TableBPA2[[#This Row],[Base Payment After Circumstance 14]])))</f>
        <v/>
      </c>
      <c r="U146" s="24" t="str">
        <f>IF(U$3="Not used","",IFERROR(VLOOKUP($A146,'Circumstance 16'!$B$6:$AB$15,27,FALSE),IFERROR(VLOOKUP($A146,'Circumstance 16'!$B$18:$AB$28,27,FALSE),TableBPA2[[#This Row],[Base Payment After Circumstance 15]])))</f>
        <v/>
      </c>
      <c r="V146" s="24" t="str">
        <f>IF(V$3="Not used","",IFERROR(VLOOKUP($A146,'Circumstance 17'!$B$6:$AB$15,27,FALSE),IFERROR(VLOOKUP($A146,'Circumstance 17'!$B$18:$AB$28,27,FALSE),TableBPA2[[#This Row],[Base Payment After Circumstance 16]])))</f>
        <v/>
      </c>
      <c r="W146" s="24" t="str">
        <f>IF(W$3="Not used","",IFERROR(VLOOKUP($A146,'Circumstance 18'!$B$6:$AB$15,27,FALSE),IFERROR(VLOOKUP($A146,'Circumstance 18'!$B$18:$AB$28,27,FALSE),TableBPA2[[#This Row],[Base Payment After Circumstance 17]])))</f>
        <v/>
      </c>
      <c r="X146" s="24" t="str">
        <f>IF(X$3="Not used","",IFERROR(VLOOKUP($A146,'Circumstance 19'!$B$6:$AB$15,27,FALSE),IFERROR(VLOOKUP($A146,'Circumstance 19'!$B$18:$AB$28,27,FALSE),TableBPA2[[#This Row],[Base Payment After Circumstance 18]])))</f>
        <v/>
      </c>
      <c r="Y146" s="24" t="str">
        <f>IF(Y$3="Not used","",IFERROR(VLOOKUP($A146,'Circumstance 20'!$B$6:$AB$15,27,FALSE),IFERROR(VLOOKUP($A146,'Circumstance 20'!$B$18:$AB$28,27,FALSE),TableBPA2[[#This Row],[Base Payment After Circumstance 19]])))</f>
        <v/>
      </c>
    </row>
    <row r="147" spans="1:25" x14ac:dyDescent="0.25">
      <c r="A147" s="11" t="str">
        <f>IF('LEA Information'!A156="","",'LEA Information'!A156)</f>
        <v/>
      </c>
      <c r="B147" s="11" t="str">
        <f>IF('LEA Information'!B156="","",'LEA Information'!B156)</f>
        <v/>
      </c>
      <c r="C147" s="68" t="str">
        <f>IF('LEA Information'!C156="","",'LEA Information'!C156)</f>
        <v/>
      </c>
      <c r="D147" s="8" t="str">
        <f>IF('LEA Information'!D156="","",'LEA Information'!D156)</f>
        <v/>
      </c>
      <c r="E147" s="32" t="str">
        <f t="shared" si="2"/>
        <v/>
      </c>
      <c r="F147" s="3" t="str">
        <f>IF(F$3="Not used","",IFERROR(VLOOKUP($A147,'Circumstance 1'!$B$6:$AB$15,27,FALSE),IFERROR(VLOOKUP(A147,'Circumstance 1'!$B$18:$AB$28,27,FALSE),TableBPA2[[#This Row],[Starting Base Payment]])))</f>
        <v/>
      </c>
      <c r="G147" s="3" t="str">
        <f>IF(G$3="Not used","",IFERROR(VLOOKUP($A147,'Circumstance 2'!$B$6:$AB$15,27,FALSE),IFERROR(VLOOKUP($A147,'Circumstance 2'!$B$18:$AB$28,27,FALSE),TableBPA2[[#This Row],[Base Payment After Circumstance 1]])))</f>
        <v/>
      </c>
      <c r="H147" s="3" t="str">
        <f>IF(H$3="Not used","",IFERROR(VLOOKUP($A147,'Circumstance 3'!$B$6:$AB$15,27,FALSE),IFERROR(VLOOKUP($A147,'Circumstance 3'!$B$18:$AB$28,27,FALSE),TableBPA2[[#This Row],[Base Payment After Circumstance 2]])))</f>
        <v/>
      </c>
      <c r="I147" s="3" t="str">
        <f>IF(I$3="Not used","",IFERROR(VLOOKUP($A147,'Circumstance 4'!$B$6:$AB$15,27,FALSE),IFERROR(VLOOKUP($A147,'Circumstance 4'!$B$18:$AB$28,27,FALSE),TableBPA2[[#This Row],[Base Payment After Circumstance 3]])))</f>
        <v/>
      </c>
      <c r="J147" s="3" t="str">
        <f>IF(J$3="Not used","",IFERROR(VLOOKUP($A147,'Circumstance 5'!$B$6:$AB$15,27,FALSE),IFERROR(VLOOKUP($A147,'Circumstance 5'!$B$18:$AB$28,27,FALSE),TableBPA2[[#This Row],[Base Payment After Circumstance 4]])))</f>
        <v/>
      </c>
      <c r="K147" s="3" t="str">
        <f>IF(K$3="Not used","",IFERROR(VLOOKUP($A147,'Circumstance 6'!$B$6:$AB$15,27,FALSE),IFERROR(VLOOKUP($A147,'Circumstance 6'!$B$18:$AB$28,27,FALSE),TableBPA2[[#This Row],[Base Payment After Circumstance 5]])))</f>
        <v/>
      </c>
      <c r="L147" s="3" t="str">
        <f>IF(L$3="Not used","",IFERROR(VLOOKUP($A147,'Circumstance 7'!$B$6:$AB$15,27,FALSE),IFERROR(VLOOKUP($A147,'Circumstance 7'!$B$18:$AB$28,27,FALSE),TableBPA2[[#This Row],[Base Payment After Circumstance 6]])))</f>
        <v/>
      </c>
      <c r="M147" s="3" t="str">
        <f>IF(M$3="Not used","",IFERROR(VLOOKUP($A147,'Circumstance 8'!$B$6:$AB$15,27,FALSE),IFERROR(VLOOKUP($A147,'Circumstance 8'!$B$18:$AB$28,27,FALSE),TableBPA2[[#This Row],[Base Payment After Circumstance 7]])))</f>
        <v/>
      </c>
      <c r="N147" s="3" t="str">
        <f>IF(N$3="Not used","",IFERROR(VLOOKUP($A147,'Circumstance 9'!$B$6:$AB$15,27,FALSE),IFERROR(VLOOKUP($A147,'Circumstance 9'!$B$18:$AB$28,27,FALSE),TableBPA2[[#This Row],[Base Payment After Circumstance 8]])))</f>
        <v/>
      </c>
      <c r="O147" s="3" t="str">
        <f>IF(O$3="Not used","",IFERROR(VLOOKUP($A147,'Circumstance 10'!$B$6:$AB$15,27,FALSE),IFERROR(VLOOKUP($A147,'Circumstance 10'!$B$18:$AB$28,27,FALSE),TableBPA2[[#This Row],[Base Payment After Circumstance 9]])))</f>
        <v/>
      </c>
      <c r="P147" s="24" t="str">
        <f>IF(P$3="Not used","",IFERROR(VLOOKUP($A147,'Circumstance 11'!$B$6:$AB$15,27,FALSE),IFERROR(VLOOKUP($A147,'Circumstance 11'!$B$18:$AB$28,27,FALSE),TableBPA2[[#This Row],[Base Payment After Circumstance 10]])))</f>
        <v/>
      </c>
      <c r="Q147" s="24" t="str">
        <f>IF(Q$3="Not used","",IFERROR(VLOOKUP($A147,'Circumstance 12'!$B$6:$AB$15,27,FALSE),IFERROR(VLOOKUP($A147,'Circumstance 12'!$B$18:$AB$28,27,FALSE),TableBPA2[[#This Row],[Base Payment After Circumstance 11]])))</f>
        <v/>
      </c>
      <c r="R147" s="24" t="str">
        <f>IF(R$3="Not used","",IFERROR(VLOOKUP($A147,'Circumstance 13'!$B$6:$AB$15,27,FALSE),IFERROR(VLOOKUP($A147,'Circumstance 13'!$B$18:$AB$28,27,FALSE),TableBPA2[[#This Row],[Base Payment After Circumstance 12]])))</f>
        <v/>
      </c>
      <c r="S147" s="24" t="str">
        <f>IF(S$3="Not used","",IFERROR(VLOOKUP($A147,'Circumstance 14'!$B$6:$AB$15,27,FALSE),IFERROR(VLOOKUP($A147,'Circumstance 14'!$B$18:$AB$28,27,FALSE),TableBPA2[[#This Row],[Base Payment After Circumstance 13]])))</f>
        <v/>
      </c>
      <c r="T147" s="24" t="str">
        <f>IF(T$3="Not used","",IFERROR(VLOOKUP($A147,'Circumstance 15'!$B$6:$AB$15,27,FALSE),IFERROR(VLOOKUP($A147,'Circumstance 15'!$B$18:$AB$28,27,FALSE),TableBPA2[[#This Row],[Base Payment After Circumstance 14]])))</f>
        <v/>
      </c>
      <c r="U147" s="24" t="str">
        <f>IF(U$3="Not used","",IFERROR(VLOOKUP($A147,'Circumstance 16'!$B$6:$AB$15,27,FALSE),IFERROR(VLOOKUP($A147,'Circumstance 16'!$B$18:$AB$28,27,FALSE),TableBPA2[[#This Row],[Base Payment After Circumstance 15]])))</f>
        <v/>
      </c>
      <c r="V147" s="24" t="str">
        <f>IF(V$3="Not used","",IFERROR(VLOOKUP($A147,'Circumstance 17'!$B$6:$AB$15,27,FALSE),IFERROR(VLOOKUP($A147,'Circumstance 17'!$B$18:$AB$28,27,FALSE),TableBPA2[[#This Row],[Base Payment After Circumstance 16]])))</f>
        <v/>
      </c>
      <c r="W147" s="24" t="str">
        <f>IF(W$3="Not used","",IFERROR(VLOOKUP($A147,'Circumstance 18'!$B$6:$AB$15,27,FALSE),IFERROR(VLOOKUP($A147,'Circumstance 18'!$B$18:$AB$28,27,FALSE),TableBPA2[[#This Row],[Base Payment After Circumstance 17]])))</f>
        <v/>
      </c>
      <c r="X147" s="24" t="str">
        <f>IF(X$3="Not used","",IFERROR(VLOOKUP($A147,'Circumstance 19'!$B$6:$AB$15,27,FALSE),IFERROR(VLOOKUP($A147,'Circumstance 19'!$B$18:$AB$28,27,FALSE),TableBPA2[[#This Row],[Base Payment After Circumstance 18]])))</f>
        <v/>
      </c>
      <c r="Y147" s="24" t="str">
        <f>IF(Y$3="Not used","",IFERROR(VLOOKUP($A147,'Circumstance 20'!$B$6:$AB$15,27,FALSE),IFERROR(VLOOKUP($A147,'Circumstance 20'!$B$18:$AB$28,27,FALSE),TableBPA2[[#This Row],[Base Payment After Circumstance 19]])))</f>
        <v/>
      </c>
    </row>
    <row r="148" spans="1:25" x14ac:dyDescent="0.25">
      <c r="A148" s="11" t="str">
        <f>IF('LEA Information'!A157="","",'LEA Information'!A157)</f>
        <v/>
      </c>
      <c r="B148" s="11" t="str">
        <f>IF('LEA Information'!B157="","",'LEA Information'!B157)</f>
        <v/>
      </c>
      <c r="C148" s="68" t="str">
        <f>IF('LEA Information'!C157="","",'LEA Information'!C157)</f>
        <v/>
      </c>
      <c r="D148" s="8" t="str">
        <f>IF('LEA Information'!D157="","",'LEA Information'!D157)</f>
        <v/>
      </c>
      <c r="E148" s="32" t="str">
        <f t="shared" si="2"/>
        <v/>
      </c>
      <c r="F148" s="3" t="str">
        <f>IF(F$3="Not used","",IFERROR(VLOOKUP($A148,'Circumstance 1'!$B$6:$AB$15,27,FALSE),IFERROR(VLOOKUP(A148,'Circumstance 1'!$B$18:$AB$28,27,FALSE),TableBPA2[[#This Row],[Starting Base Payment]])))</f>
        <v/>
      </c>
      <c r="G148" s="3" t="str">
        <f>IF(G$3="Not used","",IFERROR(VLOOKUP($A148,'Circumstance 2'!$B$6:$AB$15,27,FALSE),IFERROR(VLOOKUP($A148,'Circumstance 2'!$B$18:$AB$28,27,FALSE),TableBPA2[[#This Row],[Base Payment After Circumstance 1]])))</f>
        <v/>
      </c>
      <c r="H148" s="3" t="str">
        <f>IF(H$3="Not used","",IFERROR(VLOOKUP($A148,'Circumstance 3'!$B$6:$AB$15,27,FALSE),IFERROR(VLOOKUP($A148,'Circumstance 3'!$B$18:$AB$28,27,FALSE),TableBPA2[[#This Row],[Base Payment After Circumstance 2]])))</f>
        <v/>
      </c>
      <c r="I148" s="3" t="str">
        <f>IF(I$3="Not used","",IFERROR(VLOOKUP($A148,'Circumstance 4'!$B$6:$AB$15,27,FALSE),IFERROR(VLOOKUP($A148,'Circumstance 4'!$B$18:$AB$28,27,FALSE),TableBPA2[[#This Row],[Base Payment After Circumstance 3]])))</f>
        <v/>
      </c>
      <c r="J148" s="3" t="str">
        <f>IF(J$3="Not used","",IFERROR(VLOOKUP($A148,'Circumstance 5'!$B$6:$AB$15,27,FALSE),IFERROR(VLOOKUP($A148,'Circumstance 5'!$B$18:$AB$28,27,FALSE),TableBPA2[[#This Row],[Base Payment After Circumstance 4]])))</f>
        <v/>
      </c>
      <c r="K148" s="3" t="str">
        <f>IF(K$3="Not used","",IFERROR(VLOOKUP($A148,'Circumstance 6'!$B$6:$AB$15,27,FALSE),IFERROR(VLOOKUP($A148,'Circumstance 6'!$B$18:$AB$28,27,FALSE),TableBPA2[[#This Row],[Base Payment After Circumstance 5]])))</f>
        <v/>
      </c>
      <c r="L148" s="3" t="str">
        <f>IF(L$3="Not used","",IFERROR(VLOOKUP($A148,'Circumstance 7'!$B$6:$AB$15,27,FALSE),IFERROR(VLOOKUP($A148,'Circumstance 7'!$B$18:$AB$28,27,FALSE),TableBPA2[[#This Row],[Base Payment After Circumstance 6]])))</f>
        <v/>
      </c>
      <c r="M148" s="3" t="str">
        <f>IF(M$3="Not used","",IFERROR(VLOOKUP($A148,'Circumstance 8'!$B$6:$AB$15,27,FALSE),IFERROR(VLOOKUP($A148,'Circumstance 8'!$B$18:$AB$28,27,FALSE),TableBPA2[[#This Row],[Base Payment After Circumstance 7]])))</f>
        <v/>
      </c>
      <c r="N148" s="3" t="str">
        <f>IF(N$3="Not used","",IFERROR(VLOOKUP($A148,'Circumstance 9'!$B$6:$AB$15,27,FALSE),IFERROR(VLOOKUP($A148,'Circumstance 9'!$B$18:$AB$28,27,FALSE),TableBPA2[[#This Row],[Base Payment After Circumstance 8]])))</f>
        <v/>
      </c>
      <c r="O148" s="3" t="str">
        <f>IF(O$3="Not used","",IFERROR(VLOOKUP($A148,'Circumstance 10'!$B$6:$AB$15,27,FALSE),IFERROR(VLOOKUP($A148,'Circumstance 10'!$B$18:$AB$28,27,FALSE),TableBPA2[[#This Row],[Base Payment After Circumstance 9]])))</f>
        <v/>
      </c>
      <c r="P148" s="24" t="str">
        <f>IF(P$3="Not used","",IFERROR(VLOOKUP($A148,'Circumstance 11'!$B$6:$AB$15,27,FALSE),IFERROR(VLOOKUP($A148,'Circumstance 11'!$B$18:$AB$28,27,FALSE),TableBPA2[[#This Row],[Base Payment After Circumstance 10]])))</f>
        <v/>
      </c>
      <c r="Q148" s="24" t="str">
        <f>IF(Q$3="Not used","",IFERROR(VLOOKUP($A148,'Circumstance 12'!$B$6:$AB$15,27,FALSE),IFERROR(VLOOKUP($A148,'Circumstance 12'!$B$18:$AB$28,27,FALSE),TableBPA2[[#This Row],[Base Payment After Circumstance 11]])))</f>
        <v/>
      </c>
      <c r="R148" s="24" t="str">
        <f>IF(R$3="Not used","",IFERROR(VLOOKUP($A148,'Circumstance 13'!$B$6:$AB$15,27,FALSE),IFERROR(VLOOKUP($A148,'Circumstance 13'!$B$18:$AB$28,27,FALSE),TableBPA2[[#This Row],[Base Payment After Circumstance 12]])))</f>
        <v/>
      </c>
      <c r="S148" s="24" t="str">
        <f>IF(S$3="Not used","",IFERROR(VLOOKUP($A148,'Circumstance 14'!$B$6:$AB$15,27,FALSE),IFERROR(VLOOKUP($A148,'Circumstance 14'!$B$18:$AB$28,27,FALSE),TableBPA2[[#This Row],[Base Payment After Circumstance 13]])))</f>
        <v/>
      </c>
      <c r="T148" s="24" t="str">
        <f>IF(T$3="Not used","",IFERROR(VLOOKUP($A148,'Circumstance 15'!$B$6:$AB$15,27,FALSE),IFERROR(VLOOKUP($A148,'Circumstance 15'!$B$18:$AB$28,27,FALSE),TableBPA2[[#This Row],[Base Payment After Circumstance 14]])))</f>
        <v/>
      </c>
      <c r="U148" s="24" t="str">
        <f>IF(U$3="Not used","",IFERROR(VLOOKUP($A148,'Circumstance 16'!$B$6:$AB$15,27,FALSE),IFERROR(VLOOKUP($A148,'Circumstance 16'!$B$18:$AB$28,27,FALSE),TableBPA2[[#This Row],[Base Payment After Circumstance 15]])))</f>
        <v/>
      </c>
      <c r="V148" s="24" t="str">
        <f>IF(V$3="Not used","",IFERROR(VLOOKUP($A148,'Circumstance 17'!$B$6:$AB$15,27,FALSE),IFERROR(VLOOKUP($A148,'Circumstance 17'!$B$18:$AB$28,27,FALSE),TableBPA2[[#This Row],[Base Payment After Circumstance 16]])))</f>
        <v/>
      </c>
      <c r="W148" s="24" t="str">
        <f>IF(W$3="Not used","",IFERROR(VLOOKUP($A148,'Circumstance 18'!$B$6:$AB$15,27,FALSE),IFERROR(VLOOKUP($A148,'Circumstance 18'!$B$18:$AB$28,27,FALSE),TableBPA2[[#This Row],[Base Payment After Circumstance 17]])))</f>
        <v/>
      </c>
      <c r="X148" s="24" t="str">
        <f>IF(X$3="Not used","",IFERROR(VLOOKUP($A148,'Circumstance 19'!$B$6:$AB$15,27,FALSE),IFERROR(VLOOKUP($A148,'Circumstance 19'!$B$18:$AB$28,27,FALSE),TableBPA2[[#This Row],[Base Payment After Circumstance 18]])))</f>
        <v/>
      </c>
      <c r="Y148" s="24" t="str">
        <f>IF(Y$3="Not used","",IFERROR(VLOOKUP($A148,'Circumstance 20'!$B$6:$AB$15,27,FALSE),IFERROR(VLOOKUP($A148,'Circumstance 20'!$B$18:$AB$28,27,FALSE),TableBPA2[[#This Row],[Base Payment After Circumstance 19]])))</f>
        <v/>
      </c>
    </row>
    <row r="149" spans="1:25" x14ac:dyDescent="0.25">
      <c r="A149" s="11" t="str">
        <f>IF('LEA Information'!A158="","",'LEA Information'!A158)</f>
        <v/>
      </c>
      <c r="B149" s="11" t="str">
        <f>IF('LEA Information'!B158="","",'LEA Information'!B158)</f>
        <v/>
      </c>
      <c r="C149" s="68" t="str">
        <f>IF('LEA Information'!C158="","",'LEA Information'!C158)</f>
        <v/>
      </c>
      <c r="D149" s="8" t="str">
        <f>IF('LEA Information'!D158="","",'LEA Information'!D158)</f>
        <v/>
      </c>
      <c r="E149" s="32" t="str">
        <f t="shared" si="2"/>
        <v/>
      </c>
      <c r="F149" s="3" t="str">
        <f>IF(F$3="Not used","",IFERROR(VLOOKUP($A149,'Circumstance 1'!$B$6:$AB$15,27,FALSE),IFERROR(VLOOKUP(A149,'Circumstance 1'!$B$18:$AB$28,27,FALSE),TableBPA2[[#This Row],[Starting Base Payment]])))</f>
        <v/>
      </c>
      <c r="G149" s="3" t="str">
        <f>IF(G$3="Not used","",IFERROR(VLOOKUP($A149,'Circumstance 2'!$B$6:$AB$15,27,FALSE),IFERROR(VLOOKUP($A149,'Circumstance 2'!$B$18:$AB$28,27,FALSE),TableBPA2[[#This Row],[Base Payment After Circumstance 1]])))</f>
        <v/>
      </c>
      <c r="H149" s="3" t="str">
        <f>IF(H$3="Not used","",IFERROR(VLOOKUP($A149,'Circumstance 3'!$B$6:$AB$15,27,FALSE),IFERROR(VLOOKUP($A149,'Circumstance 3'!$B$18:$AB$28,27,FALSE),TableBPA2[[#This Row],[Base Payment After Circumstance 2]])))</f>
        <v/>
      </c>
      <c r="I149" s="3" t="str">
        <f>IF(I$3="Not used","",IFERROR(VLOOKUP($A149,'Circumstance 4'!$B$6:$AB$15,27,FALSE),IFERROR(VLOOKUP($A149,'Circumstance 4'!$B$18:$AB$28,27,FALSE),TableBPA2[[#This Row],[Base Payment After Circumstance 3]])))</f>
        <v/>
      </c>
      <c r="J149" s="3" t="str">
        <f>IF(J$3="Not used","",IFERROR(VLOOKUP($A149,'Circumstance 5'!$B$6:$AB$15,27,FALSE),IFERROR(VLOOKUP($A149,'Circumstance 5'!$B$18:$AB$28,27,FALSE),TableBPA2[[#This Row],[Base Payment After Circumstance 4]])))</f>
        <v/>
      </c>
      <c r="K149" s="3" t="str">
        <f>IF(K$3="Not used","",IFERROR(VLOOKUP($A149,'Circumstance 6'!$B$6:$AB$15,27,FALSE),IFERROR(VLOOKUP($A149,'Circumstance 6'!$B$18:$AB$28,27,FALSE),TableBPA2[[#This Row],[Base Payment After Circumstance 5]])))</f>
        <v/>
      </c>
      <c r="L149" s="3" t="str">
        <f>IF(L$3="Not used","",IFERROR(VLOOKUP($A149,'Circumstance 7'!$B$6:$AB$15,27,FALSE),IFERROR(VLOOKUP($A149,'Circumstance 7'!$B$18:$AB$28,27,FALSE),TableBPA2[[#This Row],[Base Payment After Circumstance 6]])))</f>
        <v/>
      </c>
      <c r="M149" s="3" t="str">
        <f>IF(M$3="Not used","",IFERROR(VLOOKUP($A149,'Circumstance 8'!$B$6:$AB$15,27,FALSE),IFERROR(VLOOKUP($A149,'Circumstance 8'!$B$18:$AB$28,27,FALSE),TableBPA2[[#This Row],[Base Payment After Circumstance 7]])))</f>
        <v/>
      </c>
      <c r="N149" s="3" t="str">
        <f>IF(N$3="Not used","",IFERROR(VLOOKUP($A149,'Circumstance 9'!$B$6:$AB$15,27,FALSE),IFERROR(VLOOKUP($A149,'Circumstance 9'!$B$18:$AB$28,27,FALSE),TableBPA2[[#This Row],[Base Payment After Circumstance 8]])))</f>
        <v/>
      </c>
      <c r="O149" s="3" t="str">
        <f>IF(O$3="Not used","",IFERROR(VLOOKUP($A149,'Circumstance 10'!$B$6:$AB$15,27,FALSE),IFERROR(VLOOKUP($A149,'Circumstance 10'!$B$18:$AB$28,27,FALSE),TableBPA2[[#This Row],[Base Payment After Circumstance 9]])))</f>
        <v/>
      </c>
      <c r="P149" s="24" t="str">
        <f>IF(P$3="Not used","",IFERROR(VLOOKUP($A149,'Circumstance 11'!$B$6:$AB$15,27,FALSE),IFERROR(VLOOKUP($A149,'Circumstance 11'!$B$18:$AB$28,27,FALSE),TableBPA2[[#This Row],[Base Payment After Circumstance 10]])))</f>
        <v/>
      </c>
      <c r="Q149" s="24" t="str">
        <f>IF(Q$3="Not used","",IFERROR(VLOOKUP($A149,'Circumstance 12'!$B$6:$AB$15,27,FALSE),IFERROR(VLOOKUP($A149,'Circumstance 12'!$B$18:$AB$28,27,FALSE),TableBPA2[[#This Row],[Base Payment After Circumstance 11]])))</f>
        <v/>
      </c>
      <c r="R149" s="24" t="str">
        <f>IF(R$3="Not used","",IFERROR(VLOOKUP($A149,'Circumstance 13'!$B$6:$AB$15,27,FALSE),IFERROR(VLOOKUP($A149,'Circumstance 13'!$B$18:$AB$28,27,FALSE),TableBPA2[[#This Row],[Base Payment After Circumstance 12]])))</f>
        <v/>
      </c>
      <c r="S149" s="24" t="str">
        <f>IF(S$3="Not used","",IFERROR(VLOOKUP($A149,'Circumstance 14'!$B$6:$AB$15,27,FALSE),IFERROR(VLOOKUP($A149,'Circumstance 14'!$B$18:$AB$28,27,FALSE),TableBPA2[[#This Row],[Base Payment After Circumstance 13]])))</f>
        <v/>
      </c>
      <c r="T149" s="24" t="str">
        <f>IF(T$3="Not used","",IFERROR(VLOOKUP($A149,'Circumstance 15'!$B$6:$AB$15,27,FALSE),IFERROR(VLOOKUP($A149,'Circumstance 15'!$B$18:$AB$28,27,FALSE),TableBPA2[[#This Row],[Base Payment After Circumstance 14]])))</f>
        <v/>
      </c>
      <c r="U149" s="24" t="str">
        <f>IF(U$3="Not used","",IFERROR(VLOOKUP($A149,'Circumstance 16'!$B$6:$AB$15,27,FALSE),IFERROR(VLOOKUP($A149,'Circumstance 16'!$B$18:$AB$28,27,FALSE),TableBPA2[[#This Row],[Base Payment After Circumstance 15]])))</f>
        <v/>
      </c>
      <c r="V149" s="24" t="str">
        <f>IF(V$3="Not used","",IFERROR(VLOOKUP($A149,'Circumstance 17'!$B$6:$AB$15,27,FALSE),IFERROR(VLOOKUP($A149,'Circumstance 17'!$B$18:$AB$28,27,FALSE),TableBPA2[[#This Row],[Base Payment After Circumstance 16]])))</f>
        <v/>
      </c>
      <c r="W149" s="24" t="str">
        <f>IF(W$3="Not used","",IFERROR(VLOOKUP($A149,'Circumstance 18'!$B$6:$AB$15,27,FALSE),IFERROR(VLOOKUP($A149,'Circumstance 18'!$B$18:$AB$28,27,FALSE),TableBPA2[[#This Row],[Base Payment After Circumstance 17]])))</f>
        <v/>
      </c>
      <c r="X149" s="24" t="str">
        <f>IF(X$3="Not used","",IFERROR(VLOOKUP($A149,'Circumstance 19'!$B$6:$AB$15,27,FALSE),IFERROR(VLOOKUP($A149,'Circumstance 19'!$B$18:$AB$28,27,FALSE),TableBPA2[[#This Row],[Base Payment After Circumstance 18]])))</f>
        <v/>
      </c>
      <c r="Y149" s="24" t="str">
        <f>IF(Y$3="Not used","",IFERROR(VLOOKUP($A149,'Circumstance 20'!$B$6:$AB$15,27,FALSE),IFERROR(VLOOKUP($A149,'Circumstance 20'!$B$18:$AB$28,27,FALSE),TableBPA2[[#This Row],[Base Payment After Circumstance 19]])))</f>
        <v/>
      </c>
    </row>
    <row r="150" spans="1:25" x14ac:dyDescent="0.25">
      <c r="A150" s="11" t="str">
        <f>IF('LEA Information'!A159="","",'LEA Information'!A159)</f>
        <v/>
      </c>
      <c r="B150" s="11" t="str">
        <f>IF('LEA Information'!B159="","",'LEA Information'!B159)</f>
        <v/>
      </c>
      <c r="C150" s="68" t="str">
        <f>IF('LEA Information'!C159="","",'LEA Information'!C159)</f>
        <v/>
      </c>
      <c r="D150" s="8" t="str">
        <f>IF('LEA Information'!D159="","",'LEA Information'!D159)</f>
        <v/>
      </c>
      <c r="E150" s="32" t="str">
        <f t="shared" si="2"/>
        <v/>
      </c>
      <c r="F150" s="3" t="str">
        <f>IF(F$3="Not used","",IFERROR(VLOOKUP($A150,'Circumstance 1'!$B$6:$AB$15,27,FALSE),IFERROR(VLOOKUP(A150,'Circumstance 1'!$B$18:$AB$28,27,FALSE),TableBPA2[[#This Row],[Starting Base Payment]])))</f>
        <v/>
      </c>
      <c r="G150" s="3" t="str">
        <f>IF(G$3="Not used","",IFERROR(VLOOKUP($A150,'Circumstance 2'!$B$6:$AB$15,27,FALSE),IFERROR(VLOOKUP($A150,'Circumstance 2'!$B$18:$AB$28,27,FALSE),TableBPA2[[#This Row],[Base Payment After Circumstance 1]])))</f>
        <v/>
      </c>
      <c r="H150" s="3" t="str">
        <f>IF(H$3="Not used","",IFERROR(VLOOKUP($A150,'Circumstance 3'!$B$6:$AB$15,27,FALSE),IFERROR(VLOOKUP($A150,'Circumstance 3'!$B$18:$AB$28,27,FALSE),TableBPA2[[#This Row],[Base Payment After Circumstance 2]])))</f>
        <v/>
      </c>
      <c r="I150" s="3" t="str">
        <f>IF(I$3="Not used","",IFERROR(VLOOKUP($A150,'Circumstance 4'!$B$6:$AB$15,27,FALSE),IFERROR(VLOOKUP($A150,'Circumstance 4'!$B$18:$AB$28,27,FALSE),TableBPA2[[#This Row],[Base Payment After Circumstance 3]])))</f>
        <v/>
      </c>
      <c r="J150" s="3" t="str">
        <f>IF(J$3="Not used","",IFERROR(VLOOKUP($A150,'Circumstance 5'!$B$6:$AB$15,27,FALSE),IFERROR(VLOOKUP($A150,'Circumstance 5'!$B$18:$AB$28,27,FALSE),TableBPA2[[#This Row],[Base Payment After Circumstance 4]])))</f>
        <v/>
      </c>
      <c r="K150" s="3" t="str">
        <f>IF(K$3="Not used","",IFERROR(VLOOKUP($A150,'Circumstance 6'!$B$6:$AB$15,27,FALSE),IFERROR(VLOOKUP($A150,'Circumstance 6'!$B$18:$AB$28,27,FALSE),TableBPA2[[#This Row],[Base Payment After Circumstance 5]])))</f>
        <v/>
      </c>
      <c r="L150" s="3" t="str">
        <f>IF(L$3="Not used","",IFERROR(VLOOKUP($A150,'Circumstance 7'!$B$6:$AB$15,27,FALSE),IFERROR(VLOOKUP($A150,'Circumstance 7'!$B$18:$AB$28,27,FALSE),TableBPA2[[#This Row],[Base Payment After Circumstance 6]])))</f>
        <v/>
      </c>
      <c r="M150" s="3" t="str">
        <f>IF(M$3="Not used","",IFERROR(VLOOKUP($A150,'Circumstance 8'!$B$6:$AB$15,27,FALSE),IFERROR(VLOOKUP($A150,'Circumstance 8'!$B$18:$AB$28,27,FALSE),TableBPA2[[#This Row],[Base Payment After Circumstance 7]])))</f>
        <v/>
      </c>
      <c r="N150" s="3" t="str">
        <f>IF(N$3="Not used","",IFERROR(VLOOKUP($A150,'Circumstance 9'!$B$6:$AB$15,27,FALSE),IFERROR(VLOOKUP($A150,'Circumstance 9'!$B$18:$AB$28,27,FALSE),TableBPA2[[#This Row],[Base Payment After Circumstance 8]])))</f>
        <v/>
      </c>
      <c r="O150" s="3" t="str">
        <f>IF(O$3="Not used","",IFERROR(VLOOKUP($A150,'Circumstance 10'!$B$6:$AB$15,27,FALSE),IFERROR(VLOOKUP($A150,'Circumstance 10'!$B$18:$AB$28,27,FALSE),TableBPA2[[#This Row],[Base Payment After Circumstance 9]])))</f>
        <v/>
      </c>
      <c r="P150" s="24" t="str">
        <f>IF(P$3="Not used","",IFERROR(VLOOKUP($A150,'Circumstance 11'!$B$6:$AB$15,27,FALSE),IFERROR(VLOOKUP($A150,'Circumstance 11'!$B$18:$AB$28,27,FALSE),TableBPA2[[#This Row],[Base Payment After Circumstance 10]])))</f>
        <v/>
      </c>
      <c r="Q150" s="24" t="str">
        <f>IF(Q$3="Not used","",IFERROR(VLOOKUP($A150,'Circumstance 12'!$B$6:$AB$15,27,FALSE),IFERROR(VLOOKUP($A150,'Circumstance 12'!$B$18:$AB$28,27,FALSE),TableBPA2[[#This Row],[Base Payment After Circumstance 11]])))</f>
        <v/>
      </c>
      <c r="R150" s="24" t="str">
        <f>IF(R$3="Not used","",IFERROR(VLOOKUP($A150,'Circumstance 13'!$B$6:$AB$15,27,FALSE),IFERROR(VLOOKUP($A150,'Circumstance 13'!$B$18:$AB$28,27,FALSE),TableBPA2[[#This Row],[Base Payment After Circumstance 12]])))</f>
        <v/>
      </c>
      <c r="S150" s="24" t="str">
        <f>IF(S$3="Not used","",IFERROR(VLOOKUP($A150,'Circumstance 14'!$B$6:$AB$15,27,FALSE),IFERROR(VLOOKUP($A150,'Circumstance 14'!$B$18:$AB$28,27,FALSE),TableBPA2[[#This Row],[Base Payment After Circumstance 13]])))</f>
        <v/>
      </c>
      <c r="T150" s="24" t="str">
        <f>IF(T$3="Not used","",IFERROR(VLOOKUP($A150,'Circumstance 15'!$B$6:$AB$15,27,FALSE),IFERROR(VLOOKUP($A150,'Circumstance 15'!$B$18:$AB$28,27,FALSE),TableBPA2[[#This Row],[Base Payment After Circumstance 14]])))</f>
        <v/>
      </c>
      <c r="U150" s="24" t="str">
        <f>IF(U$3="Not used","",IFERROR(VLOOKUP($A150,'Circumstance 16'!$B$6:$AB$15,27,FALSE),IFERROR(VLOOKUP($A150,'Circumstance 16'!$B$18:$AB$28,27,FALSE),TableBPA2[[#This Row],[Base Payment After Circumstance 15]])))</f>
        <v/>
      </c>
      <c r="V150" s="24" t="str">
        <f>IF(V$3="Not used","",IFERROR(VLOOKUP($A150,'Circumstance 17'!$B$6:$AB$15,27,FALSE),IFERROR(VLOOKUP($A150,'Circumstance 17'!$B$18:$AB$28,27,FALSE),TableBPA2[[#This Row],[Base Payment After Circumstance 16]])))</f>
        <v/>
      </c>
      <c r="W150" s="24" t="str">
        <f>IF(W$3="Not used","",IFERROR(VLOOKUP($A150,'Circumstance 18'!$B$6:$AB$15,27,FALSE),IFERROR(VLOOKUP($A150,'Circumstance 18'!$B$18:$AB$28,27,FALSE),TableBPA2[[#This Row],[Base Payment After Circumstance 17]])))</f>
        <v/>
      </c>
      <c r="X150" s="24" t="str">
        <f>IF(X$3="Not used","",IFERROR(VLOOKUP($A150,'Circumstance 19'!$B$6:$AB$15,27,FALSE),IFERROR(VLOOKUP($A150,'Circumstance 19'!$B$18:$AB$28,27,FALSE),TableBPA2[[#This Row],[Base Payment After Circumstance 18]])))</f>
        <v/>
      </c>
      <c r="Y150" s="24" t="str">
        <f>IF(Y$3="Not used","",IFERROR(VLOOKUP($A150,'Circumstance 20'!$B$6:$AB$15,27,FALSE),IFERROR(VLOOKUP($A150,'Circumstance 20'!$B$18:$AB$28,27,FALSE),TableBPA2[[#This Row],[Base Payment After Circumstance 19]])))</f>
        <v/>
      </c>
    </row>
    <row r="151" spans="1:25" x14ac:dyDescent="0.25">
      <c r="A151" s="11" t="str">
        <f>IF('LEA Information'!A160="","",'LEA Information'!A160)</f>
        <v/>
      </c>
      <c r="B151" s="11" t="str">
        <f>IF('LEA Information'!B160="","",'LEA Information'!B160)</f>
        <v/>
      </c>
      <c r="C151" s="68" t="str">
        <f>IF('LEA Information'!C160="","",'LEA Information'!C160)</f>
        <v/>
      </c>
      <c r="D151" s="8" t="str">
        <f>IF('LEA Information'!D160="","",'LEA Information'!D160)</f>
        <v/>
      </c>
      <c r="E151" s="32" t="str">
        <f t="shared" si="2"/>
        <v/>
      </c>
      <c r="F151" s="3" t="str">
        <f>IF(F$3="Not used","",IFERROR(VLOOKUP($A151,'Circumstance 1'!$B$6:$AB$15,27,FALSE),IFERROR(VLOOKUP(A151,'Circumstance 1'!$B$18:$AB$28,27,FALSE),TableBPA2[[#This Row],[Starting Base Payment]])))</f>
        <v/>
      </c>
      <c r="G151" s="3" t="str">
        <f>IF(G$3="Not used","",IFERROR(VLOOKUP($A151,'Circumstance 2'!$B$6:$AB$15,27,FALSE),IFERROR(VLOOKUP($A151,'Circumstance 2'!$B$18:$AB$28,27,FALSE),TableBPA2[[#This Row],[Base Payment After Circumstance 1]])))</f>
        <v/>
      </c>
      <c r="H151" s="3" t="str">
        <f>IF(H$3="Not used","",IFERROR(VLOOKUP($A151,'Circumstance 3'!$B$6:$AB$15,27,FALSE),IFERROR(VLOOKUP($A151,'Circumstance 3'!$B$18:$AB$28,27,FALSE),TableBPA2[[#This Row],[Base Payment After Circumstance 2]])))</f>
        <v/>
      </c>
      <c r="I151" s="3" t="str">
        <f>IF(I$3="Not used","",IFERROR(VLOOKUP($A151,'Circumstance 4'!$B$6:$AB$15,27,FALSE),IFERROR(VLOOKUP($A151,'Circumstance 4'!$B$18:$AB$28,27,FALSE),TableBPA2[[#This Row],[Base Payment After Circumstance 3]])))</f>
        <v/>
      </c>
      <c r="J151" s="3" t="str">
        <f>IF(J$3="Not used","",IFERROR(VLOOKUP($A151,'Circumstance 5'!$B$6:$AB$15,27,FALSE),IFERROR(VLOOKUP($A151,'Circumstance 5'!$B$18:$AB$28,27,FALSE),TableBPA2[[#This Row],[Base Payment After Circumstance 4]])))</f>
        <v/>
      </c>
      <c r="K151" s="3" t="str">
        <f>IF(K$3="Not used","",IFERROR(VLOOKUP($A151,'Circumstance 6'!$B$6:$AB$15,27,FALSE),IFERROR(VLOOKUP($A151,'Circumstance 6'!$B$18:$AB$28,27,FALSE),TableBPA2[[#This Row],[Base Payment After Circumstance 5]])))</f>
        <v/>
      </c>
      <c r="L151" s="3" t="str">
        <f>IF(L$3="Not used","",IFERROR(VLOOKUP($A151,'Circumstance 7'!$B$6:$AB$15,27,FALSE),IFERROR(VLOOKUP($A151,'Circumstance 7'!$B$18:$AB$28,27,FALSE),TableBPA2[[#This Row],[Base Payment After Circumstance 6]])))</f>
        <v/>
      </c>
      <c r="M151" s="3" t="str">
        <f>IF(M$3="Not used","",IFERROR(VLOOKUP($A151,'Circumstance 8'!$B$6:$AB$15,27,FALSE),IFERROR(VLOOKUP($A151,'Circumstance 8'!$B$18:$AB$28,27,FALSE),TableBPA2[[#This Row],[Base Payment After Circumstance 7]])))</f>
        <v/>
      </c>
      <c r="N151" s="3" t="str">
        <f>IF(N$3="Not used","",IFERROR(VLOOKUP($A151,'Circumstance 9'!$B$6:$AB$15,27,FALSE),IFERROR(VLOOKUP($A151,'Circumstance 9'!$B$18:$AB$28,27,FALSE),TableBPA2[[#This Row],[Base Payment After Circumstance 8]])))</f>
        <v/>
      </c>
      <c r="O151" s="3" t="str">
        <f>IF(O$3="Not used","",IFERROR(VLOOKUP($A151,'Circumstance 10'!$B$6:$AB$15,27,FALSE),IFERROR(VLOOKUP($A151,'Circumstance 10'!$B$18:$AB$28,27,FALSE),TableBPA2[[#This Row],[Base Payment After Circumstance 9]])))</f>
        <v/>
      </c>
      <c r="P151" s="24" t="str">
        <f>IF(P$3="Not used","",IFERROR(VLOOKUP($A151,'Circumstance 11'!$B$6:$AB$15,27,FALSE),IFERROR(VLOOKUP($A151,'Circumstance 11'!$B$18:$AB$28,27,FALSE),TableBPA2[[#This Row],[Base Payment After Circumstance 10]])))</f>
        <v/>
      </c>
      <c r="Q151" s="24" t="str">
        <f>IF(Q$3="Not used","",IFERROR(VLOOKUP($A151,'Circumstance 12'!$B$6:$AB$15,27,FALSE),IFERROR(VLOOKUP($A151,'Circumstance 12'!$B$18:$AB$28,27,FALSE),TableBPA2[[#This Row],[Base Payment After Circumstance 11]])))</f>
        <v/>
      </c>
      <c r="R151" s="24" t="str">
        <f>IF(R$3="Not used","",IFERROR(VLOOKUP($A151,'Circumstance 13'!$B$6:$AB$15,27,FALSE),IFERROR(VLOOKUP($A151,'Circumstance 13'!$B$18:$AB$28,27,FALSE),TableBPA2[[#This Row],[Base Payment After Circumstance 12]])))</f>
        <v/>
      </c>
      <c r="S151" s="24" t="str">
        <f>IF(S$3="Not used","",IFERROR(VLOOKUP($A151,'Circumstance 14'!$B$6:$AB$15,27,FALSE),IFERROR(VLOOKUP($A151,'Circumstance 14'!$B$18:$AB$28,27,FALSE),TableBPA2[[#This Row],[Base Payment After Circumstance 13]])))</f>
        <v/>
      </c>
      <c r="T151" s="24" t="str">
        <f>IF(T$3="Not used","",IFERROR(VLOOKUP($A151,'Circumstance 15'!$B$6:$AB$15,27,FALSE),IFERROR(VLOOKUP($A151,'Circumstance 15'!$B$18:$AB$28,27,FALSE),TableBPA2[[#This Row],[Base Payment After Circumstance 14]])))</f>
        <v/>
      </c>
      <c r="U151" s="24" t="str">
        <f>IF(U$3="Not used","",IFERROR(VLOOKUP($A151,'Circumstance 16'!$B$6:$AB$15,27,FALSE),IFERROR(VLOOKUP($A151,'Circumstance 16'!$B$18:$AB$28,27,FALSE),TableBPA2[[#This Row],[Base Payment After Circumstance 15]])))</f>
        <v/>
      </c>
      <c r="V151" s="24" t="str">
        <f>IF(V$3="Not used","",IFERROR(VLOOKUP($A151,'Circumstance 17'!$B$6:$AB$15,27,FALSE),IFERROR(VLOOKUP($A151,'Circumstance 17'!$B$18:$AB$28,27,FALSE),TableBPA2[[#This Row],[Base Payment After Circumstance 16]])))</f>
        <v/>
      </c>
      <c r="W151" s="24" t="str">
        <f>IF(W$3="Not used","",IFERROR(VLOOKUP($A151,'Circumstance 18'!$B$6:$AB$15,27,FALSE),IFERROR(VLOOKUP($A151,'Circumstance 18'!$B$18:$AB$28,27,FALSE),TableBPA2[[#This Row],[Base Payment After Circumstance 17]])))</f>
        <v/>
      </c>
      <c r="X151" s="24" t="str">
        <f>IF(X$3="Not used","",IFERROR(VLOOKUP($A151,'Circumstance 19'!$B$6:$AB$15,27,FALSE),IFERROR(VLOOKUP($A151,'Circumstance 19'!$B$18:$AB$28,27,FALSE),TableBPA2[[#This Row],[Base Payment After Circumstance 18]])))</f>
        <v/>
      </c>
      <c r="Y151" s="24" t="str">
        <f>IF(Y$3="Not used","",IFERROR(VLOOKUP($A151,'Circumstance 20'!$B$6:$AB$15,27,FALSE),IFERROR(VLOOKUP($A151,'Circumstance 20'!$B$18:$AB$28,27,FALSE),TableBPA2[[#This Row],[Base Payment After Circumstance 19]])))</f>
        <v/>
      </c>
    </row>
    <row r="152" spans="1:25" x14ac:dyDescent="0.25">
      <c r="A152" s="11" t="str">
        <f>IF('LEA Information'!A161="","",'LEA Information'!A161)</f>
        <v/>
      </c>
      <c r="B152" s="11" t="str">
        <f>IF('LEA Information'!B161="","",'LEA Information'!B161)</f>
        <v/>
      </c>
      <c r="C152" s="68" t="str">
        <f>IF('LEA Information'!C161="","",'LEA Information'!C161)</f>
        <v/>
      </c>
      <c r="D152" s="8" t="str">
        <f>IF('LEA Information'!D161="","",'LEA Information'!D161)</f>
        <v/>
      </c>
      <c r="E152" s="32" t="str">
        <f t="shared" si="2"/>
        <v/>
      </c>
      <c r="F152" s="3" t="str">
        <f>IF(F$3="Not used","",IFERROR(VLOOKUP($A152,'Circumstance 1'!$B$6:$AB$15,27,FALSE),IFERROR(VLOOKUP(A152,'Circumstance 1'!$B$18:$AB$28,27,FALSE),TableBPA2[[#This Row],[Starting Base Payment]])))</f>
        <v/>
      </c>
      <c r="G152" s="3" t="str">
        <f>IF(G$3="Not used","",IFERROR(VLOOKUP($A152,'Circumstance 2'!$B$6:$AB$15,27,FALSE),IFERROR(VLOOKUP($A152,'Circumstance 2'!$B$18:$AB$28,27,FALSE),TableBPA2[[#This Row],[Base Payment After Circumstance 1]])))</f>
        <v/>
      </c>
      <c r="H152" s="3" t="str">
        <f>IF(H$3="Not used","",IFERROR(VLOOKUP($A152,'Circumstance 3'!$B$6:$AB$15,27,FALSE),IFERROR(VLOOKUP($A152,'Circumstance 3'!$B$18:$AB$28,27,FALSE),TableBPA2[[#This Row],[Base Payment After Circumstance 2]])))</f>
        <v/>
      </c>
      <c r="I152" s="3" t="str">
        <f>IF(I$3="Not used","",IFERROR(VLOOKUP($A152,'Circumstance 4'!$B$6:$AB$15,27,FALSE),IFERROR(VLOOKUP($A152,'Circumstance 4'!$B$18:$AB$28,27,FALSE),TableBPA2[[#This Row],[Base Payment After Circumstance 3]])))</f>
        <v/>
      </c>
      <c r="J152" s="3" t="str">
        <f>IF(J$3="Not used","",IFERROR(VLOOKUP($A152,'Circumstance 5'!$B$6:$AB$15,27,FALSE),IFERROR(VLOOKUP($A152,'Circumstance 5'!$B$18:$AB$28,27,FALSE),TableBPA2[[#This Row],[Base Payment After Circumstance 4]])))</f>
        <v/>
      </c>
      <c r="K152" s="3" t="str">
        <f>IF(K$3="Not used","",IFERROR(VLOOKUP($A152,'Circumstance 6'!$B$6:$AB$15,27,FALSE),IFERROR(VLOOKUP($A152,'Circumstance 6'!$B$18:$AB$28,27,FALSE),TableBPA2[[#This Row],[Base Payment After Circumstance 5]])))</f>
        <v/>
      </c>
      <c r="L152" s="3" t="str">
        <f>IF(L$3="Not used","",IFERROR(VLOOKUP($A152,'Circumstance 7'!$B$6:$AB$15,27,FALSE),IFERROR(VLOOKUP($A152,'Circumstance 7'!$B$18:$AB$28,27,FALSE),TableBPA2[[#This Row],[Base Payment After Circumstance 6]])))</f>
        <v/>
      </c>
      <c r="M152" s="3" t="str">
        <f>IF(M$3="Not used","",IFERROR(VLOOKUP($A152,'Circumstance 8'!$B$6:$AB$15,27,FALSE),IFERROR(VLOOKUP($A152,'Circumstance 8'!$B$18:$AB$28,27,FALSE),TableBPA2[[#This Row],[Base Payment After Circumstance 7]])))</f>
        <v/>
      </c>
      <c r="N152" s="3" t="str">
        <f>IF(N$3="Not used","",IFERROR(VLOOKUP($A152,'Circumstance 9'!$B$6:$AB$15,27,FALSE),IFERROR(VLOOKUP($A152,'Circumstance 9'!$B$18:$AB$28,27,FALSE),TableBPA2[[#This Row],[Base Payment After Circumstance 8]])))</f>
        <v/>
      </c>
      <c r="O152" s="3" t="str">
        <f>IF(O$3="Not used","",IFERROR(VLOOKUP($A152,'Circumstance 10'!$B$6:$AB$15,27,FALSE),IFERROR(VLOOKUP($A152,'Circumstance 10'!$B$18:$AB$28,27,FALSE),TableBPA2[[#This Row],[Base Payment After Circumstance 9]])))</f>
        <v/>
      </c>
      <c r="P152" s="24" t="str">
        <f>IF(P$3="Not used","",IFERROR(VLOOKUP($A152,'Circumstance 11'!$B$6:$AB$15,27,FALSE),IFERROR(VLOOKUP($A152,'Circumstance 11'!$B$18:$AB$28,27,FALSE),TableBPA2[[#This Row],[Base Payment After Circumstance 10]])))</f>
        <v/>
      </c>
      <c r="Q152" s="24" t="str">
        <f>IF(Q$3="Not used","",IFERROR(VLOOKUP($A152,'Circumstance 12'!$B$6:$AB$15,27,FALSE),IFERROR(VLOOKUP($A152,'Circumstance 12'!$B$18:$AB$28,27,FALSE),TableBPA2[[#This Row],[Base Payment After Circumstance 11]])))</f>
        <v/>
      </c>
      <c r="R152" s="24" t="str">
        <f>IF(R$3="Not used","",IFERROR(VLOOKUP($A152,'Circumstance 13'!$B$6:$AB$15,27,FALSE),IFERROR(VLOOKUP($A152,'Circumstance 13'!$B$18:$AB$28,27,FALSE),TableBPA2[[#This Row],[Base Payment After Circumstance 12]])))</f>
        <v/>
      </c>
      <c r="S152" s="24" t="str">
        <f>IF(S$3="Not used","",IFERROR(VLOOKUP($A152,'Circumstance 14'!$B$6:$AB$15,27,FALSE),IFERROR(VLOOKUP($A152,'Circumstance 14'!$B$18:$AB$28,27,FALSE),TableBPA2[[#This Row],[Base Payment After Circumstance 13]])))</f>
        <v/>
      </c>
      <c r="T152" s="24" t="str">
        <f>IF(T$3="Not used","",IFERROR(VLOOKUP($A152,'Circumstance 15'!$B$6:$AB$15,27,FALSE),IFERROR(VLOOKUP($A152,'Circumstance 15'!$B$18:$AB$28,27,FALSE),TableBPA2[[#This Row],[Base Payment After Circumstance 14]])))</f>
        <v/>
      </c>
      <c r="U152" s="24" t="str">
        <f>IF(U$3="Not used","",IFERROR(VLOOKUP($A152,'Circumstance 16'!$B$6:$AB$15,27,FALSE),IFERROR(VLOOKUP($A152,'Circumstance 16'!$B$18:$AB$28,27,FALSE),TableBPA2[[#This Row],[Base Payment After Circumstance 15]])))</f>
        <v/>
      </c>
      <c r="V152" s="24" t="str">
        <f>IF(V$3="Not used","",IFERROR(VLOOKUP($A152,'Circumstance 17'!$B$6:$AB$15,27,FALSE),IFERROR(VLOOKUP($A152,'Circumstance 17'!$B$18:$AB$28,27,FALSE),TableBPA2[[#This Row],[Base Payment After Circumstance 16]])))</f>
        <v/>
      </c>
      <c r="W152" s="24" t="str">
        <f>IF(W$3="Not used","",IFERROR(VLOOKUP($A152,'Circumstance 18'!$B$6:$AB$15,27,FALSE),IFERROR(VLOOKUP($A152,'Circumstance 18'!$B$18:$AB$28,27,FALSE),TableBPA2[[#This Row],[Base Payment After Circumstance 17]])))</f>
        <v/>
      </c>
      <c r="X152" s="24" t="str">
        <f>IF(X$3="Not used","",IFERROR(VLOOKUP($A152,'Circumstance 19'!$B$6:$AB$15,27,FALSE),IFERROR(VLOOKUP($A152,'Circumstance 19'!$B$18:$AB$28,27,FALSE),TableBPA2[[#This Row],[Base Payment After Circumstance 18]])))</f>
        <v/>
      </c>
      <c r="Y152" s="24" t="str">
        <f>IF(Y$3="Not used","",IFERROR(VLOOKUP($A152,'Circumstance 20'!$B$6:$AB$15,27,FALSE),IFERROR(VLOOKUP($A152,'Circumstance 20'!$B$18:$AB$28,27,FALSE),TableBPA2[[#This Row],[Base Payment After Circumstance 19]])))</f>
        <v/>
      </c>
    </row>
    <row r="153" spans="1:25" x14ac:dyDescent="0.25">
      <c r="A153" s="11" t="str">
        <f>IF('LEA Information'!A162="","",'LEA Information'!A162)</f>
        <v/>
      </c>
      <c r="B153" s="11" t="str">
        <f>IF('LEA Information'!B162="","",'LEA Information'!B162)</f>
        <v/>
      </c>
      <c r="C153" s="68" t="str">
        <f>IF('LEA Information'!C162="","",'LEA Information'!C162)</f>
        <v/>
      </c>
      <c r="D153" s="8" t="str">
        <f>IF('LEA Information'!D162="","",'LEA Information'!D162)</f>
        <v/>
      </c>
      <c r="E153" s="32" t="str">
        <f t="shared" si="2"/>
        <v/>
      </c>
      <c r="F153" s="3" t="str">
        <f>IF(F$3="Not used","",IFERROR(VLOOKUP($A153,'Circumstance 1'!$B$6:$AB$15,27,FALSE),IFERROR(VLOOKUP(A153,'Circumstance 1'!$B$18:$AB$28,27,FALSE),TableBPA2[[#This Row],[Starting Base Payment]])))</f>
        <v/>
      </c>
      <c r="G153" s="3" t="str">
        <f>IF(G$3="Not used","",IFERROR(VLOOKUP($A153,'Circumstance 2'!$B$6:$AB$15,27,FALSE),IFERROR(VLOOKUP($A153,'Circumstance 2'!$B$18:$AB$28,27,FALSE),TableBPA2[[#This Row],[Base Payment After Circumstance 1]])))</f>
        <v/>
      </c>
      <c r="H153" s="3" t="str">
        <f>IF(H$3="Not used","",IFERROR(VLOOKUP($A153,'Circumstance 3'!$B$6:$AB$15,27,FALSE),IFERROR(VLOOKUP($A153,'Circumstance 3'!$B$18:$AB$28,27,FALSE),TableBPA2[[#This Row],[Base Payment After Circumstance 2]])))</f>
        <v/>
      </c>
      <c r="I153" s="3" t="str">
        <f>IF(I$3="Not used","",IFERROR(VLOOKUP($A153,'Circumstance 4'!$B$6:$AB$15,27,FALSE),IFERROR(VLOOKUP($A153,'Circumstance 4'!$B$18:$AB$28,27,FALSE),TableBPA2[[#This Row],[Base Payment After Circumstance 3]])))</f>
        <v/>
      </c>
      <c r="J153" s="3" t="str">
        <f>IF(J$3="Not used","",IFERROR(VLOOKUP($A153,'Circumstance 5'!$B$6:$AB$15,27,FALSE),IFERROR(VLOOKUP($A153,'Circumstance 5'!$B$18:$AB$28,27,FALSE),TableBPA2[[#This Row],[Base Payment After Circumstance 4]])))</f>
        <v/>
      </c>
      <c r="K153" s="3" t="str">
        <f>IF(K$3="Not used","",IFERROR(VLOOKUP($A153,'Circumstance 6'!$B$6:$AB$15,27,FALSE),IFERROR(VLOOKUP($A153,'Circumstance 6'!$B$18:$AB$28,27,FALSE),TableBPA2[[#This Row],[Base Payment After Circumstance 5]])))</f>
        <v/>
      </c>
      <c r="L153" s="3" t="str">
        <f>IF(L$3="Not used","",IFERROR(VLOOKUP($A153,'Circumstance 7'!$B$6:$AB$15,27,FALSE),IFERROR(VLOOKUP($A153,'Circumstance 7'!$B$18:$AB$28,27,FALSE),TableBPA2[[#This Row],[Base Payment After Circumstance 6]])))</f>
        <v/>
      </c>
      <c r="M153" s="3" t="str">
        <f>IF(M$3="Not used","",IFERROR(VLOOKUP($A153,'Circumstance 8'!$B$6:$AB$15,27,FALSE),IFERROR(VLOOKUP($A153,'Circumstance 8'!$B$18:$AB$28,27,FALSE),TableBPA2[[#This Row],[Base Payment After Circumstance 7]])))</f>
        <v/>
      </c>
      <c r="N153" s="3" t="str">
        <f>IF(N$3="Not used","",IFERROR(VLOOKUP($A153,'Circumstance 9'!$B$6:$AB$15,27,FALSE),IFERROR(VLOOKUP($A153,'Circumstance 9'!$B$18:$AB$28,27,FALSE),TableBPA2[[#This Row],[Base Payment After Circumstance 8]])))</f>
        <v/>
      </c>
      <c r="O153" s="3" t="str">
        <f>IF(O$3="Not used","",IFERROR(VLOOKUP($A153,'Circumstance 10'!$B$6:$AB$15,27,FALSE),IFERROR(VLOOKUP($A153,'Circumstance 10'!$B$18:$AB$28,27,FALSE),TableBPA2[[#This Row],[Base Payment After Circumstance 9]])))</f>
        <v/>
      </c>
      <c r="P153" s="24" t="str">
        <f>IF(P$3="Not used","",IFERROR(VLOOKUP($A153,'Circumstance 11'!$B$6:$AB$15,27,FALSE),IFERROR(VLOOKUP($A153,'Circumstance 11'!$B$18:$AB$28,27,FALSE),TableBPA2[[#This Row],[Base Payment After Circumstance 10]])))</f>
        <v/>
      </c>
      <c r="Q153" s="24" t="str">
        <f>IF(Q$3="Not used","",IFERROR(VLOOKUP($A153,'Circumstance 12'!$B$6:$AB$15,27,FALSE),IFERROR(VLOOKUP($A153,'Circumstance 12'!$B$18:$AB$28,27,FALSE),TableBPA2[[#This Row],[Base Payment After Circumstance 11]])))</f>
        <v/>
      </c>
      <c r="R153" s="24" t="str">
        <f>IF(R$3="Not used","",IFERROR(VLOOKUP($A153,'Circumstance 13'!$B$6:$AB$15,27,FALSE),IFERROR(VLOOKUP($A153,'Circumstance 13'!$B$18:$AB$28,27,FALSE),TableBPA2[[#This Row],[Base Payment After Circumstance 12]])))</f>
        <v/>
      </c>
      <c r="S153" s="24" t="str">
        <f>IF(S$3="Not used","",IFERROR(VLOOKUP($A153,'Circumstance 14'!$B$6:$AB$15,27,FALSE),IFERROR(VLOOKUP($A153,'Circumstance 14'!$B$18:$AB$28,27,FALSE),TableBPA2[[#This Row],[Base Payment After Circumstance 13]])))</f>
        <v/>
      </c>
      <c r="T153" s="24" t="str">
        <f>IF(T$3="Not used","",IFERROR(VLOOKUP($A153,'Circumstance 15'!$B$6:$AB$15,27,FALSE),IFERROR(VLOOKUP($A153,'Circumstance 15'!$B$18:$AB$28,27,FALSE),TableBPA2[[#This Row],[Base Payment After Circumstance 14]])))</f>
        <v/>
      </c>
      <c r="U153" s="24" t="str">
        <f>IF(U$3="Not used","",IFERROR(VLOOKUP($A153,'Circumstance 16'!$B$6:$AB$15,27,FALSE),IFERROR(VLOOKUP($A153,'Circumstance 16'!$B$18:$AB$28,27,FALSE),TableBPA2[[#This Row],[Base Payment After Circumstance 15]])))</f>
        <v/>
      </c>
      <c r="V153" s="24" t="str">
        <f>IF(V$3="Not used","",IFERROR(VLOOKUP($A153,'Circumstance 17'!$B$6:$AB$15,27,FALSE),IFERROR(VLOOKUP($A153,'Circumstance 17'!$B$18:$AB$28,27,FALSE),TableBPA2[[#This Row],[Base Payment After Circumstance 16]])))</f>
        <v/>
      </c>
      <c r="W153" s="24" t="str">
        <f>IF(W$3="Not used","",IFERROR(VLOOKUP($A153,'Circumstance 18'!$B$6:$AB$15,27,FALSE),IFERROR(VLOOKUP($A153,'Circumstance 18'!$B$18:$AB$28,27,FALSE),TableBPA2[[#This Row],[Base Payment After Circumstance 17]])))</f>
        <v/>
      </c>
      <c r="X153" s="24" t="str">
        <f>IF(X$3="Not used","",IFERROR(VLOOKUP($A153,'Circumstance 19'!$B$6:$AB$15,27,FALSE),IFERROR(VLOOKUP($A153,'Circumstance 19'!$B$18:$AB$28,27,FALSE),TableBPA2[[#This Row],[Base Payment After Circumstance 18]])))</f>
        <v/>
      </c>
      <c r="Y153" s="24" t="str">
        <f>IF(Y$3="Not used","",IFERROR(VLOOKUP($A153,'Circumstance 20'!$B$6:$AB$15,27,FALSE),IFERROR(VLOOKUP($A153,'Circumstance 20'!$B$18:$AB$28,27,FALSE),TableBPA2[[#This Row],[Base Payment After Circumstance 19]])))</f>
        <v/>
      </c>
    </row>
    <row r="154" spans="1:25" x14ac:dyDescent="0.25">
      <c r="A154" s="11" t="str">
        <f>IF('LEA Information'!A163="","",'LEA Information'!A163)</f>
        <v/>
      </c>
      <c r="B154" s="11" t="str">
        <f>IF('LEA Information'!B163="","",'LEA Information'!B163)</f>
        <v/>
      </c>
      <c r="C154" s="68" t="str">
        <f>IF('LEA Information'!C163="","",'LEA Information'!C163)</f>
        <v/>
      </c>
      <c r="D154" s="8" t="str">
        <f>IF('LEA Information'!D163="","",'LEA Information'!D163)</f>
        <v/>
      </c>
      <c r="E154" s="32" t="str">
        <f t="shared" si="2"/>
        <v/>
      </c>
      <c r="F154" s="3" t="str">
        <f>IF(F$3="Not used","",IFERROR(VLOOKUP($A154,'Circumstance 1'!$B$6:$AB$15,27,FALSE),IFERROR(VLOOKUP(A154,'Circumstance 1'!$B$18:$AB$28,27,FALSE),TableBPA2[[#This Row],[Starting Base Payment]])))</f>
        <v/>
      </c>
      <c r="G154" s="3" t="str">
        <f>IF(G$3="Not used","",IFERROR(VLOOKUP($A154,'Circumstance 2'!$B$6:$AB$15,27,FALSE),IFERROR(VLOOKUP($A154,'Circumstance 2'!$B$18:$AB$28,27,FALSE),TableBPA2[[#This Row],[Base Payment After Circumstance 1]])))</f>
        <v/>
      </c>
      <c r="H154" s="3" t="str">
        <f>IF(H$3="Not used","",IFERROR(VLOOKUP($A154,'Circumstance 3'!$B$6:$AB$15,27,FALSE),IFERROR(VLOOKUP($A154,'Circumstance 3'!$B$18:$AB$28,27,FALSE),TableBPA2[[#This Row],[Base Payment After Circumstance 2]])))</f>
        <v/>
      </c>
      <c r="I154" s="3" t="str">
        <f>IF(I$3="Not used","",IFERROR(VLOOKUP($A154,'Circumstance 4'!$B$6:$AB$15,27,FALSE),IFERROR(VLOOKUP($A154,'Circumstance 4'!$B$18:$AB$28,27,FALSE),TableBPA2[[#This Row],[Base Payment After Circumstance 3]])))</f>
        <v/>
      </c>
      <c r="J154" s="3" t="str">
        <f>IF(J$3="Not used","",IFERROR(VLOOKUP($A154,'Circumstance 5'!$B$6:$AB$15,27,FALSE),IFERROR(VLOOKUP($A154,'Circumstance 5'!$B$18:$AB$28,27,FALSE),TableBPA2[[#This Row],[Base Payment After Circumstance 4]])))</f>
        <v/>
      </c>
      <c r="K154" s="3" t="str">
        <f>IF(K$3="Not used","",IFERROR(VLOOKUP($A154,'Circumstance 6'!$B$6:$AB$15,27,FALSE),IFERROR(VLOOKUP($A154,'Circumstance 6'!$B$18:$AB$28,27,FALSE),TableBPA2[[#This Row],[Base Payment After Circumstance 5]])))</f>
        <v/>
      </c>
      <c r="L154" s="3" t="str">
        <f>IF(L$3="Not used","",IFERROR(VLOOKUP($A154,'Circumstance 7'!$B$6:$AB$15,27,FALSE),IFERROR(VLOOKUP($A154,'Circumstance 7'!$B$18:$AB$28,27,FALSE),TableBPA2[[#This Row],[Base Payment After Circumstance 6]])))</f>
        <v/>
      </c>
      <c r="M154" s="3" t="str">
        <f>IF(M$3="Not used","",IFERROR(VLOOKUP($A154,'Circumstance 8'!$B$6:$AB$15,27,FALSE),IFERROR(VLOOKUP($A154,'Circumstance 8'!$B$18:$AB$28,27,FALSE),TableBPA2[[#This Row],[Base Payment After Circumstance 7]])))</f>
        <v/>
      </c>
      <c r="N154" s="3" t="str">
        <f>IF(N$3="Not used","",IFERROR(VLOOKUP($A154,'Circumstance 9'!$B$6:$AB$15,27,FALSE),IFERROR(VLOOKUP($A154,'Circumstance 9'!$B$18:$AB$28,27,FALSE),TableBPA2[[#This Row],[Base Payment After Circumstance 8]])))</f>
        <v/>
      </c>
      <c r="O154" s="3" t="str">
        <f>IF(O$3="Not used","",IFERROR(VLOOKUP($A154,'Circumstance 10'!$B$6:$AB$15,27,FALSE),IFERROR(VLOOKUP($A154,'Circumstance 10'!$B$18:$AB$28,27,FALSE),TableBPA2[[#This Row],[Base Payment After Circumstance 9]])))</f>
        <v/>
      </c>
      <c r="P154" s="24" t="str">
        <f>IF(P$3="Not used","",IFERROR(VLOOKUP($A154,'Circumstance 11'!$B$6:$AB$15,27,FALSE),IFERROR(VLOOKUP($A154,'Circumstance 11'!$B$18:$AB$28,27,FALSE),TableBPA2[[#This Row],[Base Payment After Circumstance 10]])))</f>
        <v/>
      </c>
      <c r="Q154" s="24" t="str">
        <f>IF(Q$3="Not used","",IFERROR(VLOOKUP($A154,'Circumstance 12'!$B$6:$AB$15,27,FALSE),IFERROR(VLOOKUP($A154,'Circumstance 12'!$B$18:$AB$28,27,FALSE),TableBPA2[[#This Row],[Base Payment After Circumstance 11]])))</f>
        <v/>
      </c>
      <c r="R154" s="24" t="str">
        <f>IF(R$3="Not used","",IFERROR(VLOOKUP($A154,'Circumstance 13'!$B$6:$AB$15,27,FALSE),IFERROR(VLOOKUP($A154,'Circumstance 13'!$B$18:$AB$28,27,FALSE),TableBPA2[[#This Row],[Base Payment After Circumstance 12]])))</f>
        <v/>
      </c>
      <c r="S154" s="24" t="str">
        <f>IF(S$3="Not used","",IFERROR(VLOOKUP($A154,'Circumstance 14'!$B$6:$AB$15,27,FALSE),IFERROR(VLOOKUP($A154,'Circumstance 14'!$B$18:$AB$28,27,FALSE),TableBPA2[[#This Row],[Base Payment After Circumstance 13]])))</f>
        <v/>
      </c>
      <c r="T154" s="24" t="str">
        <f>IF(T$3="Not used","",IFERROR(VLOOKUP($A154,'Circumstance 15'!$B$6:$AB$15,27,FALSE),IFERROR(VLOOKUP($A154,'Circumstance 15'!$B$18:$AB$28,27,FALSE),TableBPA2[[#This Row],[Base Payment After Circumstance 14]])))</f>
        <v/>
      </c>
      <c r="U154" s="24" t="str">
        <f>IF(U$3="Not used","",IFERROR(VLOOKUP($A154,'Circumstance 16'!$B$6:$AB$15,27,FALSE),IFERROR(VLOOKUP($A154,'Circumstance 16'!$B$18:$AB$28,27,FALSE),TableBPA2[[#This Row],[Base Payment After Circumstance 15]])))</f>
        <v/>
      </c>
      <c r="V154" s="24" t="str">
        <f>IF(V$3="Not used","",IFERROR(VLOOKUP($A154,'Circumstance 17'!$B$6:$AB$15,27,FALSE),IFERROR(VLOOKUP($A154,'Circumstance 17'!$B$18:$AB$28,27,FALSE),TableBPA2[[#This Row],[Base Payment After Circumstance 16]])))</f>
        <v/>
      </c>
      <c r="W154" s="24" t="str">
        <f>IF(W$3="Not used","",IFERROR(VLOOKUP($A154,'Circumstance 18'!$B$6:$AB$15,27,FALSE),IFERROR(VLOOKUP($A154,'Circumstance 18'!$B$18:$AB$28,27,FALSE),TableBPA2[[#This Row],[Base Payment After Circumstance 17]])))</f>
        <v/>
      </c>
      <c r="X154" s="24" t="str">
        <f>IF(X$3="Not used","",IFERROR(VLOOKUP($A154,'Circumstance 19'!$B$6:$AB$15,27,FALSE),IFERROR(VLOOKUP($A154,'Circumstance 19'!$B$18:$AB$28,27,FALSE),TableBPA2[[#This Row],[Base Payment After Circumstance 18]])))</f>
        <v/>
      </c>
      <c r="Y154" s="24" t="str">
        <f>IF(Y$3="Not used","",IFERROR(VLOOKUP($A154,'Circumstance 20'!$B$6:$AB$15,27,FALSE),IFERROR(VLOOKUP($A154,'Circumstance 20'!$B$18:$AB$28,27,FALSE),TableBPA2[[#This Row],[Base Payment After Circumstance 19]])))</f>
        <v/>
      </c>
    </row>
    <row r="155" spans="1:25" x14ac:dyDescent="0.25">
      <c r="A155" s="11" t="str">
        <f>IF('LEA Information'!A164="","",'LEA Information'!A164)</f>
        <v/>
      </c>
      <c r="B155" s="11" t="str">
        <f>IF('LEA Information'!B164="","",'LEA Information'!B164)</f>
        <v/>
      </c>
      <c r="C155" s="68" t="str">
        <f>IF('LEA Information'!C164="","",'LEA Information'!C164)</f>
        <v/>
      </c>
      <c r="D155" s="8" t="str">
        <f>IF('LEA Information'!D164="","",'LEA Information'!D164)</f>
        <v/>
      </c>
      <c r="E155" s="32" t="str">
        <f t="shared" si="2"/>
        <v/>
      </c>
      <c r="F155" s="3" t="str">
        <f>IF(F$3="Not used","",IFERROR(VLOOKUP($A155,'Circumstance 1'!$B$6:$AB$15,27,FALSE),IFERROR(VLOOKUP(A155,'Circumstance 1'!$B$18:$AB$28,27,FALSE),TableBPA2[[#This Row],[Starting Base Payment]])))</f>
        <v/>
      </c>
      <c r="G155" s="3" t="str">
        <f>IF(G$3="Not used","",IFERROR(VLOOKUP($A155,'Circumstance 2'!$B$6:$AB$15,27,FALSE),IFERROR(VLOOKUP($A155,'Circumstance 2'!$B$18:$AB$28,27,FALSE),TableBPA2[[#This Row],[Base Payment After Circumstance 1]])))</f>
        <v/>
      </c>
      <c r="H155" s="3" t="str">
        <f>IF(H$3="Not used","",IFERROR(VLOOKUP($A155,'Circumstance 3'!$B$6:$AB$15,27,FALSE),IFERROR(VLOOKUP($A155,'Circumstance 3'!$B$18:$AB$28,27,FALSE),TableBPA2[[#This Row],[Base Payment After Circumstance 2]])))</f>
        <v/>
      </c>
      <c r="I155" s="3" t="str">
        <f>IF(I$3="Not used","",IFERROR(VLOOKUP($A155,'Circumstance 4'!$B$6:$AB$15,27,FALSE),IFERROR(VLOOKUP($A155,'Circumstance 4'!$B$18:$AB$28,27,FALSE),TableBPA2[[#This Row],[Base Payment After Circumstance 3]])))</f>
        <v/>
      </c>
      <c r="J155" s="3" t="str">
        <f>IF(J$3="Not used","",IFERROR(VLOOKUP($A155,'Circumstance 5'!$B$6:$AB$15,27,FALSE),IFERROR(VLOOKUP($A155,'Circumstance 5'!$B$18:$AB$28,27,FALSE),TableBPA2[[#This Row],[Base Payment After Circumstance 4]])))</f>
        <v/>
      </c>
      <c r="K155" s="3" t="str">
        <f>IF(K$3="Not used","",IFERROR(VLOOKUP($A155,'Circumstance 6'!$B$6:$AB$15,27,FALSE),IFERROR(VLOOKUP($A155,'Circumstance 6'!$B$18:$AB$28,27,FALSE),TableBPA2[[#This Row],[Base Payment After Circumstance 5]])))</f>
        <v/>
      </c>
      <c r="L155" s="3" t="str">
        <f>IF(L$3="Not used","",IFERROR(VLOOKUP($A155,'Circumstance 7'!$B$6:$AB$15,27,FALSE),IFERROR(VLOOKUP($A155,'Circumstance 7'!$B$18:$AB$28,27,FALSE),TableBPA2[[#This Row],[Base Payment After Circumstance 6]])))</f>
        <v/>
      </c>
      <c r="M155" s="3" t="str">
        <f>IF(M$3="Not used","",IFERROR(VLOOKUP($A155,'Circumstance 8'!$B$6:$AB$15,27,FALSE),IFERROR(VLOOKUP($A155,'Circumstance 8'!$B$18:$AB$28,27,FALSE),TableBPA2[[#This Row],[Base Payment After Circumstance 7]])))</f>
        <v/>
      </c>
      <c r="N155" s="3" t="str">
        <f>IF(N$3="Not used","",IFERROR(VLOOKUP($A155,'Circumstance 9'!$B$6:$AB$15,27,FALSE),IFERROR(VLOOKUP($A155,'Circumstance 9'!$B$18:$AB$28,27,FALSE),TableBPA2[[#This Row],[Base Payment After Circumstance 8]])))</f>
        <v/>
      </c>
      <c r="O155" s="3" t="str">
        <f>IF(O$3="Not used","",IFERROR(VLOOKUP($A155,'Circumstance 10'!$B$6:$AB$15,27,FALSE),IFERROR(VLOOKUP($A155,'Circumstance 10'!$B$18:$AB$28,27,FALSE),TableBPA2[[#This Row],[Base Payment After Circumstance 9]])))</f>
        <v/>
      </c>
      <c r="P155" s="24" t="str">
        <f>IF(P$3="Not used","",IFERROR(VLOOKUP($A155,'Circumstance 11'!$B$6:$AB$15,27,FALSE),IFERROR(VLOOKUP($A155,'Circumstance 11'!$B$18:$AB$28,27,FALSE),TableBPA2[[#This Row],[Base Payment After Circumstance 10]])))</f>
        <v/>
      </c>
      <c r="Q155" s="24" t="str">
        <f>IF(Q$3="Not used","",IFERROR(VLOOKUP($A155,'Circumstance 12'!$B$6:$AB$15,27,FALSE),IFERROR(VLOOKUP($A155,'Circumstance 12'!$B$18:$AB$28,27,FALSE),TableBPA2[[#This Row],[Base Payment After Circumstance 11]])))</f>
        <v/>
      </c>
      <c r="R155" s="24" t="str">
        <f>IF(R$3="Not used","",IFERROR(VLOOKUP($A155,'Circumstance 13'!$B$6:$AB$15,27,FALSE),IFERROR(VLOOKUP($A155,'Circumstance 13'!$B$18:$AB$28,27,FALSE),TableBPA2[[#This Row],[Base Payment After Circumstance 12]])))</f>
        <v/>
      </c>
      <c r="S155" s="24" t="str">
        <f>IF(S$3="Not used","",IFERROR(VLOOKUP($A155,'Circumstance 14'!$B$6:$AB$15,27,FALSE),IFERROR(VLOOKUP($A155,'Circumstance 14'!$B$18:$AB$28,27,FALSE),TableBPA2[[#This Row],[Base Payment After Circumstance 13]])))</f>
        <v/>
      </c>
      <c r="T155" s="24" t="str">
        <f>IF(T$3="Not used","",IFERROR(VLOOKUP($A155,'Circumstance 15'!$B$6:$AB$15,27,FALSE),IFERROR(VLOOKUP($A155,'Circumstance 15'!$B$18:$AB$28,27,FALSE),TableBPA2[[#This Row],[Base Payment After Circumstance 14]])))</f>
        <v/>
      </c>
      <c r="U155" s="24" t="str">
        <f>IF(U$3="Not used","",IFERROR(VLOOKUP($A155,'Circumstance 16'!$B$6:$AB$15,27,FALSE),IFERROR(VLOOKUP($A155,'Circumstance 16'!$B$18:$AB$28,27,FALSE),TableBPA2[[#This Row],[Base Payment After Circumstance 15]])))</f>
        <v/>
      </c>
      <c r="V155" s="24" t="str">
        <f>IF(V$3="Not used","",IFERROR(VLOOKUP($A155,'Circumstance 17'!$B$6:$AB$15,27,FALSE),IFERROR(VLOOKUP($A155,'Circumstance 17'!$B$18:$AB$28,27,FALSE),TableBPA2[[#This Row],[Base Payment After Circumstance 16]])))</f>
        <v/>
      </c>
      <c r="W155" s="24" t="str">
        <f>IF(W$3="Not used","",IFERROR(VLOOKUP($A155,'Circumstance 18'!$B$6:$AB$15,27,FALSE),IFERROR(VLOOKUP($A155,'Circumstance 18'!$B$18:$AB$28,27,FALSE),TableBPA2[[#This Row],[Base Payment After Circumstance 17]])))</f>
        <v/>
      </c>
      <c r="X155" s="24" t="str">
        <f>IF(X$3="Not used","",IFERROR(VLOOKUP($A155,'Circumstance 19'!$B$6:$AB$15,27,FALSE),IFERROR(VLOOKUP($A155,'Circumstance 19'!$B$18:$AB$28,27,FALSE),TableBPA2[[#This Row],[Base Payment After Circumstance 18]])))</f>
        <v/>
      </c>
      <c r="Y155" s="24" t="str">
        <f>IF(Y$3="Not used","",IFERROR(VLOOKUP($A155,'Circumstance 20'!$B$6:$AB$15,27,FALSE),IFERROR(VLOOKUP($A155,'Circumstance 20'!$B$18:$AB$28,27,FALSE),TableBPA2[[#This Row],[Base Payment After Circumstance 19]])))</f>
        <v/>
      </c>
    </row>
    <row r="156" spans="1:25" x14ac:dyDescent="0.25">
      <c r="A156" s="11" t="str">
        <f>IF('LEA Information'!A165="","",'LEA Information'!A165)</f>
        <v/>
      </c>
      <c r="B156" s="11" t="str">
        <f>IF('LEA Information'!B165="","",'LEA Information'!B165)</f>
        <v/>
      </c>
      <c r="C156" s="68" t="str">
        <f>IF('LEA Information'!C165="","",'LEA Information'!C165)</f>
        <v/>
      </c>
      <c r="D156" s="8" t="str">
        <f>IF('LEA Information'!D165="","",'LEA Information'!D165)</f>
        <v/>
      </c>
      <c r="E156" s="32" t="str">
        <f t="shared" si="2"/>
        <v/>
      </c>
      <c r="F156" s="3" t="str">
        <f>IF(F$3="Not used","",IFERROR(VLOOKUP($A156,'Circumstance 1'!$B$6:$AB$15,27,FALSE),IFERROR(VLOOKUP(A156,'Circumstance 1'!$B$18:$AB$28,27,FALSE),TableBPA2[[#This Row],[Starting Base Payment]])))</f>
        <v/>
      </c>
      <c r="G156" s="3" t="str">
        <f>IF(G$3="Not used","",IFERROR(VLOOKUP($A156,'Circumstance 2'!$B$6:$AB$15,27,FALSE),IFERROR(VLOOKUP($A156,'Circumstance 2'!$B$18:$AB$28,27,FALSE),TableBPA2[[#This Row],[Base Payment After Circumstance 1]])))</f>
        <v/>
      </c>
      <c r="H156" s="3" t="str">
        <f>IF(H$3="Not used","",IFERROR(VLOOKUP($A156,'Circumstance 3'!$B$6:$AB$15,27,FALSE),IFERROR(VLOOKUP($A156,'Circumstance 3'!$B$18:$AB$28,27,FALSE),TableBPA2[[#This Row],[Base Payment After Circumstance 2]])))</f>
        <v/>
      </c>
      <c r="I156" s="3" t="str">
        <f>IF(I$3="Not used","",IFERROR(VLOOKUP($A156,'Circumstance 4'!$B$6:$AB$15,27,FALSE),IFERROR(VLOOKUP($A156,'Circumstance 4'!$B$18:$AB$28,27,FALSE),TableBPA2[[#This Row],[Base Payment After Circumstance 3]])))</f>
        <v/>
      </c>
      <c r="J156" s="3" t="str">
        <f>IF(J$3="Not used","",IFERROR(VLOOKUP($A156,'Circumstance 5'!$B$6:$AB$15,27,FALSE),IFERROR(VLOOKUP($A156,'Circumstance 5'!$B$18:$AB$28,27,FALSE),TableBPA2[[#This Row],[Base Payment After Circumstance 4]])))</f>
        <v/>
      </c>
      <c r="K156" s="3" t="str">
        <f>IF(K$3="Not used","",IFERROR(VLOOKUP($A156,'Circumstance 6'!$B$6:$AB$15,27,FALSE),IFERROR(VLOOKUP($A156,'Circumstance 6'!$B$18:$AB$28,27,FALSE),TableBPA2[[#This Row],[Base Payment After Circumstance 5]])))</f>
        <v/>
      </c>
      <c r="L156" s="3" t="str">
        <f>IF(L$3="Not used","",IFERROR(VLOOKUP($A156,'Circumstance 7'!$B$6:$AB$15,27,FALSE),IFERROR(VLOOKUP($A156,'Circumstance 7'!$B$18:$AB$28,27,FALSE),TableBPA2[[#This Row],[Base Payment After Circumstance 6]])))</f>
        <v/>
      </c>
      <c r="M156" s="3" t="str">
        <f>IF(M$3="Not used","",IFERROR(VLOOKUP($A156,'Circumstance 8'!$B$6:$AB$15,27,FALSE),IFERROR(VLOOKUP($A156,'Circumstance 8'!$B$18:$AB$28,27,FALSE),TableBPA2[[#This Row],[Base Payment After Circumstance 7]])))</f>
        <v/>
      </c>
      <c r="N156" s="3" t="str">
        <f>IF(N$3="Not used","",IFERROR(VLOOKUP($A156,'Circumstance 9'!$B$6:$AB$15,27,FALSE),IFERROR(VLOOKUP($A156,'Circumstance 9'!$B$18:$AB$28,27,FALSE),TableBPA2[[#This Row],[Base Payment After Circumstance 8]])))</f>
        <v/>
      </c>
      <c r="O156" s="3" t="str">
        <f>IF(O$3="Not used","",IFERROR(VLOOKUP($A156,'Circumstance 10'!$B$6:$AB$15,27,FALSE),IFERROR(VLOOKUP($A156,'Circumstance 10'!$B$18:$AB$28,27,FALSE),TableBPA2[[#This Row],[Base Payment After Circumstance 9]])))</f>
        <v/>
      </c>
      <c r="P156" s="24" t="str">
        <f>IF(P$3="Not used","",IFERROR(VLOOKUP($A156,'Circumstance 11'!$B$6:$AB$15,27,FALSE),IFERROR(VLOOKUP($A156,'Circumstance 11'!$B$18:$AB$28,27,FALSE),TableBPA2[[#This Row],[Base Payment After Circumstance 10]])))</f>
        <v/>
      </c>
      <c r="Q156" s="24" t="str">
        <f>IF(Q$3="Not used","",IFERROR(VLOOKUP($A156,'Circumstance 12'!$B$6:$AB$15,27,FALSE),IFERROR(VLOOKUP($A156,'Circumstance 12'!$B$18:$AB$28,27,FALSE),TableBPA2[[#This Row],[Base Payment After Circumstance 11]])))</f>
        <v/>
      </c>
      <c r="R156" s="24" t="str">
        <f>IF(R$3="Not used","",IFERROR(VLOOKUP($A156,'Circumstance 13'!$B$6:$AB$15,27,FALSE),IFERROR(VLOOKUP($A156,'Circumstance 13'!$B$18:$AB$28,27,FALSE),TableBPA2[[#This Row],[Base Payment After Circumstance 12]])))</f>
        <v/>
      </c>
      <c r="S156" s="24" t="str">
        <f>IF(S$3="Not used","",IFERROR(VLOOKUP($A156,'Circumstance 14'!$B$6:$AB$15,27,FALSE),IFERROR(VLOOKUP($A156,'Circumstance 14'!$B$18:$AB$28,27,FALSE),TableBPA2[[#This Row],[Base Payment After Circumstance 13]])))</f>
        <v/>
      </c>
      <c r="T156" s="24" t="str">
        <f>IF(T$3="Not used","",IFERROR(VLOOKUP($A156,'Circumstance 15'!$B$6:$AB$15,27,FALSE),IFERROR(VLOOKUP($A156,'Circumstance 15'!$B$18:$AB$28,27,FALSE),TableBPA2[[#This Row],[Base Payment After Circumstance 14]])))</f>
        <v/>
      </c>
      <c r="U156" s="24" t="str">
        <f>IF(U$3="Not used","",IFERROR(VLOOKUP($A156,'Circumstance 16'!$B$6:$AB$15,27,FALSE),IFERROR(VLOOKUP($A156,'Circumstance 16'!$B$18:$AB$28,27,FALSE),TableBPA2[[#This Row],[Base Payment After Circumstance 15]])))</f>
        <v/>
      </c>
      <c r="V156" s="24" t="str">
        <f>IF(V$3="Not used","",IFERROR(VLOOKUP($A156,'Circumstance 17'!$B$6:$AB$15,27,FALSE),IFERROR(VLOOKUP($A156,'Circumstance 17'!$B$18:$AB$28,27,FALSE),TableBPA2[[#This Row],[Base Payment After Circumstance 16]])))</f>
        <v/>
      </c>
      <c r="W156" s="24" t="str">
        <f>IF(W$3="Not used","",IFERROR(VLOOKUP($A156,'Circumstance 18'!$B$6:$AB$15,27,FALSE),IFERROR(VLOOKUP($A156,'Circumstance 18'!$B$18:$AB$28,27,FALSE),TableBPA2[[#This Row],[Base Payment After Circumstance 17]])))</f>
        <v/>
      </c>
      <c r="X156" s="24" t="str">
        <f>IF(X$3="Not used","",IFERROR(VLOOKUP($A156,'Circumstance 19'!$B$6:$AB$15,27,FALSE),IFERROR(VLOOKUP($A156,'Circumstance 19'!$B$18:$AB$28,27,FALSE),TableBPA2[[#This Row],[Base Payment After Circumstance 18]])))</f>
        <v/>
      </c>
      <c r="Y156" s="24" t="str">
        <f>IF(Y$3="Not used","",IFERROR(VLOOKUP($A156,'Circumstance 20'!$B$6:$AB$15,27,FALSE),IFERROR(VLOOKUP($A156,'Circumstance 20'!$B$18:$AB$28,27,FALSE),TableBPA2[[#This Row],[Base Payment After Circumstance 19]])))</f>
        <v/>
      </c>
    </row>
    <row r="157" spans="1:25" x14ac:dyDescent="0.25">
      <c r="A157" s="11" t="str">
        <f>IF('LEA Information'!A166="","",'LEA Information'!A166)</f>
        <v/>
      </c>
      <c r="B157" s="11" t="str">
        <f>IF('LEA Information'!B166="","",'LEA Information'!B166)</f>
        <v/>
      </c>
      <c r="C157" s="68" t="str">
        <f>IF('LEA Information'!C166="","",'LEA Information'!C166)</f>
        <v/>
      </c>
      <c r="D157" s="8" t="str">
        <f>IF('LEA Information'!D166="","",'LEA Information'!D166)</f>
        <v/>
      </c>
      <c r="E157" s="32" t="str">
        <f t="shared" si="2"/>
        <v/>
      </c>
      <c r="F157" s="3" t="str">
        <f>IF(F$3="Not used","",IFERROR(VLOOKUP($A157,'Circumstance 1'!$B$6:$AB$15,27,FALSE),IFERROR(VLOOKUP(A157,'Circumstance 1'!$B$18:$AB$28,27,FALSE),TableBPA2[[#This Row],[Starting Base Payment]])))</f>
        <v/>
      </c>
      <c r="G157" s="3" t="str">
        <f>IF(G$3="Not used","",IFERROR(VLOOKUP($A157,'Circumstance 2'!$B$6:$AB$15,27,FALSE),IFERROR(VLOOKUP($A157,'Circumstance 2'!$B$18:$AB$28,27,FALSE),TableBPA2[[#This Row],[Base Payment After Circumstance 1]])))</f>
        <v/>
      </c>
      <c r="H157" s="3" t="str">
        <f>IF(H$3="Not used","",IFERROR(VLOOKUP($A157,'Circumstance 3'!$B$6:$AB$15,27,FALSE),IFERROR(VLOOKUP($A157,'Circumstance 3'!$B$18:$AB$28,27,FALSE),TableBPA2[[#This Row],[Base Payment After Circumstance 2]])))</f>
        <v/>
      </c>
      <c r="I157" s="3" t="str">
        <f>IF(I$3="Not used","",IFERROR(VLOOKUP($A157,'Circumstance 4'!$B$6:$AB$15,27,FALSE),IFERROR(VLOOKUP($A157,'Circumstance 4'!$B$18:$AB$28,27,FALSE),TableBPA2[[#This Row],[Base Payment After Circumstance 3]])))</f>
        <v/>
      </c>
      <c r="J157" s="3" t="str">
        <f>IF(J$3="Not used","",IFERROR(VLOOKUP($A157,'Circumstance 5'!$B$6:$AB$15,27,FALSE),IFERROR(VLOOKUP($A157,'Circumstance 5'!$B$18:$AB$28,27,FALSE),TableBPA2[[#This Row],[Base Payment After Circumstance 4]])))</f>
        <v/>
      </c>
      <c r="K157" s="3" t="str">
        <f>IF(K$3="Not used","",IFERROR(VLOOKUP($A157,'Circumstance 6'!$B$6:$AB$15,27,FALSE),IFERROR(VLOOKUP($A157,'Circumstance 6'!$B$18:$AB$28,27,FALSE),TableBPA2[[#This Row],[Base Payment After Circumstance 5]])))</f>
        <v/>
      </c>
      <c r="L157" s="3" t="str">
        <f>IF(L$3="Not used","",IFERROR(VLOOKUP($A157,'Circumstance 7'!$B$6:$AB$15,27,FALSE),IFERROR(VLOOKUP($A157,'Circumstance 7'!$B$18:$AB$28,27,FALSE),TableBPA2[[#This Row],[Base Payment After Circumstance 6]])))</f>
        <v/>
      </c>
      <c r="M157" s="3" t="str">
        <f>IF(M$3="Not used","",IFERROR(VLOOKUP($A157,'Circumstance 8'!$B$6:$AB$15,27,FALSE),IFERROR(VLOOKUP($A157,'Circumstance 8'!$B$18:$AB$28,27,FALSE),TableBPA2[[#This Row],[Base Payment After Circumstance 7]])))</f>
        <v/>
      </c>
      <c r="N157" s="3" t="str">
        <f>IF(N$3="Not used","",IFERROR(VLOOKUP($A157,'Circumstance 9'!$B$6:$AB$15,27,FALSE),IFERROR(VLOOKUP($A157,'Circumstance 9'!$B$18:$AB$28,27,FALSE),TableBPA2[[#This Row],[Base Payment After Circumstance 8]])))</f>
        <v/>
      </c>
      <c r="O157" s="3" t="str">
        <f>IF(O$3="Not used","",IFERROR(VLOOKUP($A157,'Circumstance 10'!$B$6:$AB$15,27,FALSE),IFERROR(VLOOKUP($A157,'Circumstance 10'!$B$18:$AB$28,27,FALSE),TableBPA2[[#This Row],[Base Payment After Circumstance 9]])))</f>
        <v/>
      </c>
      <c r="P157" s="24" t="str">
        <f>IF(P$3="Not used","",IFERROR(VLOOKUP($A157,'Circumstance 11'!$B$6:$AB$15,27,FALSE),IFERROR(VLOOKUP($A157,'Circumstance 11'!$B$18:$AB$28,27,FALSE),TableBPA2[[#This Row],[Base Payment After Circumstance 10]])))</f>
        <v/>
      </c>
      <c r="Q157" s="24" t="str">
        <f>IF(Q$3="Not used","",IFERROR(VLOOKUP($A157,'Circumstance 12'!$B$6:$AB$15,27,FALSE),IFERROR(VLOOKUP($A157,'Circumstance 12'!$B$18:$AB$28,27,FALSE),TableBPA2[[#This Row],[Base Payment After Circumstance 11]])))</f>
        <v/>
      </c>
      <c r="R157" s="24" t="str">
        <f>IF(R$3="Not used","",IFERROR(VLOOKUP($A157,'Circumstance 13'!$B$6:$AB$15,27,FALSE),IFERROR(VLOOKUP($A157,'Circumstance 13'!$B$18:$AB$28,27,FALSE),TableBPA2[[#This Row],[Base Payment After Circumstance 12]])))</f>
        <v/>
      </c>
      <c r="S157" s="24" t="str">
        <f>IF(S$3="Not used","",IFERROR(VLOOKUP($A157,'Circumstance 14'!$B$6:$AB$15,27,FALSE),IFERROR(VLOOKUP($A157,'Circumstance 14'!$B$18:$AB$28,27,FALSE),TableBPA2[[#This Row],[Base Payment After Circumstance 13]])))</f>
        <v/>
      </c>
      <c r="T157" s="24" t="str">
        <f>IF(T$3="Not used","",IFERROR(VLOOKUP($A157,'Circumstance 15'!$B$6:$AB$15,27,FALSE),IFERROR(VLOOKUP($A157,'Circumstance 15'!$B$18:$AB$28,27,FALSE),TableBPA2[[#This Row],[Base Payment After Circumstance 14]])))</f>
        <v/>
      </c>
      <c r="U157" s="24" t="str">
        <f>IF(U$3="Not used","",IFERROR(VLOOKUP($A157,'Circumstance 16'!$B$6:$AB$15,27,FALSE),IFERROR(VLOOKUP($A157,'Circumstance 16'!$B$18:$AB$28,27,FALSE),TableBPA2[[#This Row],[Base Payment After Circumstance 15]])))</f>
        <v/>
      </c>
      <c r="V157" s="24" t="str">
        <f>IF(V$3="Not used","",IFERROR(VLOOKUP($A157,'Circumstance 17'!$B$6:$AB$15,27,FALSE),IFERROR(VLOOKUP($A157,'Circumstance 17'!$B$18:$AB$28,27,FALSE),TableBPA2[[#This Row],[Base Payment After Circumstance 16]])))</f>
        <v/>
      </c>
      <c r="W157" s="24" t="str">
        <f>IF(W$3="Not used","",IFERROR(VLOOKUP($A157,'Circumstance 18'!$B$6:$AB$15,27,FALSE),IFERROR(VLOOKUP($A157,'Circumstance 18'!$B$18:$AB$28,27,FALSE),TableBPA2[[#This Row],[Base Payment After Circumstance 17]])))</f>
        <v/>
      </c>
      <c r="X157" s="24" t="str">
        <f>IF(X$3="Not used","",IFERROR(VLOOKUP($A157,'Circumstance 19'!$B$6:$AB$15,27,FALSE),IFERROR(VLOOKUP($A157,'Circumstance 19'!$B$18:$AB$28,27,FALSE),TableBPA2[[#This Row],[Base Payment After Circumstance 18]])))</f>
        <v/>
      </c>
      <c r="Y157" s="24" t="str">
        <f>IF(Y$3="Not used","",IFERROR(VLOOKUP($A157,'Circumstance 20'!$B$6:$AB$15,27,FALSE),IFERROR(VLOOKUP($A157,'Circumstance 20'!$B$18:$AB$28,27,FALSE),TableBPA2[[#This Row],[Base Payment After Circumstance 19]])))</f>
        <v/>
      </c>
    </row>
    <row r="158" spans="1:25" x14ac:dyDescent="0.25">
      <c r="A158" s="11" t="str">
        <f>IF('LEA Information'!A167="","",'LEA Information'!A167)</f>
        <v/>
      </c>
      <c r="B158" s="11" t="str">
        <f>IF('LEA Information'!B167="","",'LEA Information'!B167)</f>
        <v/>
      </c>
      <c r="C158" s="68" t="str">
        <f>IF('LEA Information'!C167="","",'LEA Information'!C167)</f>
        <v/>
      </c>
      <c r="D158" s="8" t="str">
        <f>IF('LEA Information'!D167="","",'LEA Information'!D167)</f>
        <v/>
      </c>
      <c r="E158" s="32" t="str">
        <f t="shared" si="2"/>
        <v/>
      </c>
      <c r="F158" s="3" t="str">
        <f>IF(F$3="Not used","",IFERROR(VLOOKUP($A158,'Circumstance 1'!$B$6:$AB$15,27,FALSE),IFERROR(VLOOKUP(A158,'Circumstance 1'!$B$18:$AB$28,27,FALSE),TableBPA2[[#This Row],[Starting Base Payment]])))</f>
        <v/>
      </c>
      <c r="G158" s="3" t="str">
        <f>IF(G$3="Not used","",IFERROR(VLOOKUP($A158,'Circumstance 2'!$B$6:$AB$15,27,FALSE),IFERROR(VLOOKUP($A158,'Circumstance 2'!$B$18:$AB$28,27,FALSE),TableBPA2[[#This Row],[Base Payment After Circumstance 1]])))</f>
        <v/>
      </c>
      <c r="H158" s="3" t="str">
        <f>IF(H$3="Not used","",IFERROR(VLOOKUP($A158,'Circumstance 3'!$B$6:$AB$15,27,FALSE),IFERROR(VLOOKUP($A158,'Circumstance 3'!$B$18:$AB$28,27,FALSE),TableBPA2[[#This Row],[Base Payment After Circumstance 2]])))</f>
        <v/>
      </c>
      <c r="I158" s="3" t="str">
        <f>IF(I$3="Not used","",IFERROR(VLOOKUP($A158,'Circumstance 4'!$B$6:$AB$15,27,FALSE),IFERROR(VLOOKUP($A158,'Circumstance 4'!$B$18:$AB$28,27,FALSE),TableBPA2[[#This Row],[Base Payment After Circumstance 3]])))</f>
        <v/>
      </c>
      <c r="J158" s="3" t="str">
        <f>IF(J$3="Not used","",IFERROR(VLOOKUP($A158,'Circumstance 5'!$B$6:$AB$15,27,FALSE),IFERROR(VLOOKUP($A158,'Circumstance 5'!$B$18:$AB$28,27,FALSE),TableBPA2[[#This Row],[Base Payment After Circumstance 4]])))</f>
        <v/>
      </c>
      <c r="K158" s="3" t="str">
        <f>IF(K$3="Not used","",IFERROR(VLOOKUP($A158,'Circumstance 6'!$B$6:$AB$15,27,FALSE),IFERROR(VLOOKUP($A158,'Circumstance 6'!$B$18:$AB$28,27,FALSE),TableBPA2[[#This Row],[Base Payment After Circumstance 5]])))</f>
        <v/>
      </c>
      <c r="L158" s="3" t="str">
        <f>IF(L$3="Not used","",IFERROR(VLOOKUP($A158,'Circumstance 7'!$B$6:$AB$15,27,FALSE),IFERROR(VLOOKUP($A158,'Circumstance 7'!$B$18:$AB$28,27,FALSE),TableBPA2[[#This Row],[Base Payment After Circumstance 6]])))</f>
        <v/>
      </c>
      <c r="M158" s="3" t="str">
        <f>IF(M$3="Not used","",IFERROR(VLOOKUP($A158,'Circumstance 8'!$B$6:$AB$15,27,FALSE),IFERROR(VLOOKUP($A158,'Circumstance 8'!$B$18:$AB$28,27,FALSE),TableBPA2[[#This Row],[Base Payment After Circumstance 7]])))</f>
        <v/>
      </c>
      <c r="N158" s="3" t="str">
        <f>IF(N$3="Not used","",IFERROR(VLOOKUP($A158,'Circumstance 9'!$B$6:$AB$15,27,FALSE),IFERROR(VLOOKUP($A158,'Circumstance 9'!$B$18:$AB$28,27,FALSE),TableBPA2[[#This Row],[Base Payment After Circumstance 8]])))</f>
        <v/>
      </c>
      <c r="O158" s="3" t="str">
        <f>IF(O$3="Not used","",IFERROR(VLOOKUP($A158,'Circumstance 10'!$B$6:$AB$15,27,FALSE),IFERROR(VLOOKUP($A158,'Circumstance 10'!$B$18:$AB$28,27,FALSE),TableBPA2[[#This Row],[Base Payment After Circumstance 9]])))</f>
        <v/>
      </c>
      <c r="P158" s="24" t="str">
        <f>IF(P$3="Not used","",IFERROR(VLOOKUP($A158,'Circumstance 11'!$B$6:$AB$15,27,FALSE),IFERROR(VLOOKUP($A158,'Circumstance 11'!$B$18:$AB$28,27,FALSE),TableBPA2[[#This Row],[Base Payment After Circumstance 10]])))</f>
        <v/>
      </c>
      <c r="Q158" s="24" t="str">
        <f>IF(Q$3="Not used","",IFERROR(VLOOKUP($A158,'Circumstance 12'!$B$6:$AB$15,27,FALSE),IFERROR(VLOOKUP($A158,'Circumstance 12'!$B$18:$AB$28,27,FALSE),TableBPA2[[#This Row],[Base Payment After Circumstance 11]])))</f>
        <v/>
      </c>
      <c r="R158" s="24" t="str">
        <f>IF(R$3="Not used","",IFERROR(VLOOKUP($A158,'Circumstance 13'!$B$6:$AB$15,27,FALSE),IFERROR(VLOOKUP($A158,'Circumstance 13'!$B$18:$AB$28,27,FALSE),TableBPA2[[#This Row],[Base Payment After Circumstance 12]])))</f>
        <v/>
      </c>
      <c r="S158" s="24" t="str">
        <f>IF(S$3="Not used","",IFERROR(VLOOKUP($A158,'Circumstance 14'!$B$6:$AB$15,27,FALSE),IFERROR(VLOOKUP($A158,'Circumstance 14'!$B$18:$AB$28,27,FALSE),TableBPA2[[#This Row],[Base Payment After Circumstance 13]])))</f>
        <v/>
      </c>
      <c r="T158" s="24" t="str">
        <f>IF(T$3="Not used","",IFERROR(VLOOKUP($A158,'Circumstance 15'!$B$6:$AB$15,27,FALSE),IFERROR(VLOOKUP($A158,'Circumstance 15'!$B$18:$AB$28,27,FALSE),TableBPA2[[#This Row],[Base Payment After Circumstance 14]])))</f>
        <v/>
      </c>
      <c r="U158" s="24" t="str">
        <f>IF(U$3="Not used","",IFERROR(VLOOKUP($A158,'Circumstance 16'!$B$6:$AB$15,27,FALSE),IFERROR(VLOOKUP($A158,'Circumstance 16'!$B$18:$AB$28,27,FALSE),TableBPA2[[#This Row],[Base Payment After Circumstance 15]])))</f>
        <v/>
      </c>
      <c r="V158" s="24" t="str">
        <f>IF(V$3="Not used","",IFERROR(VLOOKUP($A158,'Circumstance 17'!$B$6:$AB$15,27,FALSE),IFERROR(VLOOKUP($A158,'Circumstance 17'!$B$18:$AB$28,27,FALSE),TableBPA2[[#This Row],[Base Payment After Circumstance 16]])))</f>
        <v/>
      </c>
      <c r="W158" s="24" t="str">
        <f>IF(W$3="Not used","",IFERROR(VLOOKUP($A158,'Circumstance 18'!$B$6:$AB$15,27,FALSE),IFERROR(VLOOKUP($A158,'Circumstance 18'!$B$18:$AB$28,27,FALSE),TableBPA2[[#This Row],[Base Payment After Circumstance 17]])))</f>
        <v/>
      </c>
      <c r="X158" s="24" t="str">
        <f>IF(X$3="Not used","",IFERROR(VLOOKUP($A158,'Circumstance 19'!$B$6:$AB$15,27,FALSE),IFERROR(VLOOKUP($A158,'Circumstance 19'!$B$18:$AB$28,27,FALSE),TableBPA2[[#This Row],[Base Payment After Circumstance 18]])))</f>
        <v/>
      </c>
      <c r="Y158" s="24" t="str">
        <f>IF(Y$3="Not used","",IFERROR(VLOOKUP($A158,'Circumstance 20'!$B$6:$AB$15,27,FALSE),IFERROR(VLOOKUP($A158,'Circumstance 20'!$B$18:$AB$28,27,FALSE),TableBPA2[[#This Row],[Base Payment After Circumstance 19]])))</f>
        <v/>
      </c>
    </row>
    <row r="159" spans="1:25" x14ac:dyDescent="0.25">
      <c r="A159" s="11" t="str">
        <f>IF('LEA Information'!A168="","",'LEA Information'!A168)</f>
        <v/>
      </c>
      <c r="B159" s="11" t="str">
        <f>IF('LEA Information'!B168="","",'LEA Information'!B168)</f>
        <v/>
      </c>
      <c r="C159" s="68" t="str">
        <f>IF('LEA Information'!C168="","",'LEA Information'!C168)</f>
        <v/>
      </c>
      <c r="D159" s="8" t="str">
        <f>IF('LEA Information'!D168="","",'LEA Information'!D168)</f>
        <v/>
      </c>
      <c r="E159" s="32" t="str">
        <f t="shared" si="2"/>
        <v/>
      </c>
      <c r="F159" s="3" t="str">
        <f>IF(F$3="Not used","",IFERROR(VLOOKUP($A159,'Circumstance 1'!$B$6:$AB$15,27,FALSE),IFERROR(VLOOKUP(A159,'Circumstance 1'!$B$18:$AB$28,27,FALSE),TableBPA2[[#This Row],[Starting Base Payment]])))</f>
        <v/>
      </c>
      <c r="G159" s="3" t="str">
        <f>IF(G$3="Not used","",IFERROR(VLOOKUP($A159,'Circumstance 2'!$B$6:$AB$15,27,FALSE),IFERROR(VLOOKUP($A159,'Circumstance 2'!$B$18:$AB$28,27,FALSE),TableBPA2[[#This Row],[Base Payment After Circumstance 1]])))</f>
        <v/>
      </c>
      <c r="H159" s="3" t="str">
        <f>IF(H$3="Not used","",IFERROR(VLOOKUP($A159,'Circumstance 3'!$B$6:$AB$15,27,FALSE),IFERROR(VLOOKUP($A159,'Circumstance 3'!$B$18:$AB$28,27,FALSE),TableBPA2[[#This Row],[Base Payment After Circumstance 2]])))</f>
        <v/>
      </c>
      <c r="I159" s="3" t="str">
        <f>IF(I$3="Not used","",IFERROR(VLOOKUP($A159,'Circumstance 4'!$B$6:$AB$15,27,FALSE),IFERROR(VLOOKUP($A159,'Circumstance 4'!$B$18:$AB$28,27,FALSE),TableBPA2[[#This Row],[Base Payment After Circumstance 3]])))</f>
        <v/>
      </c>
      <c r="J159" s="3" t="str">
        <f>IF(J$3="Not used","",IFERROR(VLOOKUP($A159,'Circumstance 5'!$B$6:$AB$15,27,FALSE),IFERROR(VLOOKUP($A159,'Circumstance 5'!$B$18:$AB$28,27,FALSE),TableBPA2[[#This Row],[Base Payment After Circumstance 4]])))</f>
        <v/>
      </c>
      <c r="K159" s="3" t="str">
        <f>IF(K$3="Not used","",IFERROR(VLOOKUP($A159,'Circumstance 6'!$B$6:$AB$15,27,FALSE),IFERROR(VLOOKUP($A159,'Circumstance 6'!$B$18:$AB$28,27,FALSE),TableBPA2[[#This Row],[Base Payment After Circumstance 5]])))</f>
        <v/>
      </c>
      <c r="L159" s="3" t="str">
        <f>IF(L$3="Not used","",IFERROR(VLOOKUP($A159,'Circumstance 7'!$B$6:$AB$15,27,FALSE),IFERROR(VLOOKUP($A159,'Circumstance 7'!$B$18:$AB$28,27,FALSE),TableBPA2[[#This Row],[Base Payment After Circumstance 6]])))</f>
        <v/>
      </c>
      <c r="M159" s="3" t="str">
        <f>IF(M$3="Not used","",IFERROR(VLOOKUP($A159,'Circumstance 8'!$B$6:$AB$15,27,FALSE),IFERROR(VLOOKUP($A159,'Circumstance 8'!$B$18:$AB$28,27,FALSE),TableBPA2[[#This Row],[Base Payment After Circumstance 7]])))</f>
        <v/>
      </c>
      <c r="N159" s="3" t="str">
        <f>IF(N$3="Not used","",IFERROR(VLOOKUP($A159,'Circumstance 9'!$B$6:$AB$15,27,FALSE),IFERROR(VLOOKUP($A159,'Circumstance 9'!$B$18:$AB$28,27,FALSE),TableBPA2[[#This Row],[Base Payment After Circumstance 8]])))</f>
        <v/>
      </c>
      <c r="O159" s="3" t="str">
        <f>IF(O$3="Not used","",IFERROR(VLOOKUP($A159,'Circumstance 10'!$B$6:$AB$15,27,FALSE),IFERROR(VLOOKUP($A159,'Circumstance 10'!$B$18:$AB$28,27,FALSE),TableBPA2[[#This Row],[Base Payment After Circumstance 9]])))</f>
        <v/>
      </c>
      <c r="P159" s="24" t="str">
        <f>IF(P$3="Not used","",IFERROR(VLOOKUP($A159,'Circumstance 11'!$B$6:$AB$15,27,FALSE),IFERROR(VLOOKUP($A159,'Circumstance 11'!$B$18:$AB$28,27,FALSE),TableBPA2[[#This Row],[Base Payment After Circumstance 10]])))</f>
        <v/>
      </c>
      <c r="Q159" s="24" t="str">
        <f>IF(Q$3="Not used","",IFERROR(VLOOKUP($A159,'Circumstance 12'!$B$6:$AB$15,27,FALSE),IFERROR(VLOOKUP($A159,'Circumstance 12'!$B$18:$AB$28,27,FALSE),TableBPA2[[#This Row],[Base Payment After Circumstance 11]])))</f>
        <v/>
      </c>
      <c r="R159" s="24" t="str">
        <f>IF(R$3="Not used","",IFERROR(VLOOKUP($A159,'Circumstance 13'!$B$6:$AB$15,27,FALSE),IFERROR(VLOOKUP($A159,'Circumstance 13'!$B$18:$AB$28,27,FALSE),TableBPA2[[#This Row],[Base Payment After Circumstance 12]])))</f>
        <v/>
      </c>
      <c r="S159" s="24" t="str">
        <f>IF(S$3="Not used","",IFERROR(VLOOKUP($A159,'Circumstance 14'!$B$6:$AB$15,27,FALSE),IFERROR(VLOOKUP($A159,'Circumstance 14'!$B$18:$AB$28,27,FALSE),TableBPA2[[#This Row],[Base Payment After Circumstance 13]])))</f>
        <v/>
      </c>
      <c r="T159" s="24" t="str">
        <f>IF(T$3="Not used","",IFERROR(VLOOKUP($A159,'Circumstance 15'!$B$6:$AB$15,27,FALSE),IFERROR(VLOOKUP($A159,'Circumstance 15'!$B$18:$AB$28,27,FALSE),TableBPA2[[#This Row],[Base Payment After Circumstance 14]])))</f>
        <v/>
      </c>
      <c r="U159" s="24" t="str">
        <f>IF(U$3="Not used","",IFERROR(VLOOKUP($A159,'Circumstance 16'!$B$6:$AB$15,27,FALSE),IFERROR(VLOOKUP($A159,'Circumstance 16'!$B$18:$AB$28,27,FALSE),TableBPA2[[#This Row],[Base Payment After Circumstance 15]])))</f>
        <v/>
      </c>
      <c r="V159" s="24" t="str">
        <f>IF(V$3="Not used","",IFERROR(VLOOKUP($A159,'Circumstance 17'!$B$6:$AB$15,27,FALSE),IFERROR(VLOOKUP($A159,'Circumstance 17'!$B$18:$AB$28,27,FALSE),TableBPA2[[#This Row],[Base Payment After Circumstance 16]])))</f>
        <v/>
      </c>
      <c r="W159" s="24" t="str">
        <f>IF(W$3="Not used","",IFERROR(VLOOKUP($A159,'Circumstance 18'!$B$6:$AB$15,27,FALSE),IFERROR(VLOOKUP($A159,'Circumstance 18'!$B$18:$AB$28,27,FALSE),TableBPA2[[#This Row],[Base Payment After Circumstance 17]])))</f>
        <v/>
      </c>
      <c r="X159" s="24" t="str">
        <f>IF(X$3="Not used","",IFERROR(VLOOKUP($A159,'Circumstance 19'!$B$6:$AB$15,27,FALSE),IFERROR(VLOOKUP($A159,'Circumstance 19'!$B$18:$AB$28,27,FALSE),TableBPA2[[#This Row],[Base Payment After Circumstance 18]])))</f>
        <v/>
      </c>
      <c r="Y159" s="24" t="str">
        <f>IF(Y$3="Not used","",IFERROR(VLOOKUP($A159,'Circumstance 20'!$B$6:$AB$15,27,FALSE),IFERROR(VLOOKUP($A159,'Circumstance 20'!$B$18:$AB$28,27,FALSE),TableBPA2[[#This Row],[Base Payment After Circumstance 19]])))</f>
        <v/>
      </c>
    </row>
    <row r="160" spans="1:25" x14ac:dyDescent="0.25">
      <c r="A160" s="11" t="str">
        <f>IF('LEA Information'!A169="","",'LEA Information'!A169)</f>
        <v/>
      </c>
      <c r="B160" s="11" t="str">
        <f>IF('LEA Information'!B169="","",'LEA Information'!B169)</f>
        <v/>
      </c>
      <c r="C160" s="68" t="str">
        <f>IF('LEA Information'!C169="","",'LEA Information'!C169)</f>
        <v/>
      </c>
      <c r="D160" s="8" t="str">
        <f>IF('LEA Information'!D169="","",'LEA Information'!D169)</f>
        <v/>
      </c>
      <c r="E160" s="32" t="str">
        <f t="shared" si="2"/>
        <v/>
      </c>
      <c r="F160" s="3" t="str">
        <f>IF(F$3="Not used","",IFERROR(VLOOKUP($A160,'Circumstance 1'!$B$6:$AB$15,27,FALSE),IFERROR(VLOOKUP(A160,'Circumstance 1'!$B$18:$AB$28,27,FALSE),TableBPA2[[#This Row],[Starting Base Payment]])))</f>
        <v/>
      </c>
      <c r="G160" s="3" t="str">
        <f>IF(G$3="Not used","",IFERROR(VLOOKUP($A160,'Circumstance 2'!$B$6:$AB$15,27,FALSE),IFERROR(VLOOKUP($A160,'Circumstance 2'!$B$18:$AB$28,27,FALSE),TableBPA2[[#This Row],[Base Payment After Circumstance 1]])))</f>
        <v/>
      </c>
      <c r="H160" s="3" t="str">
        <f>IF(H$3="Not used","",IFERROR(VLOOKUP($A160,'Circumstance 3'!$B$6:$AB$15,27,FALSE),IFERROR(VLOOKUP($A160,'Circumstance 3'!$B$18:$AB$28,27,FALSE),TableBPA2[[#This Row],[Base Payment After Circumstance 2]])))</f>
        <v/>
      </c>
      <c r="I160" s="3" t="str">
        <f>IF(I$3="Not used","",IFERROR(VLOOKUP($A160,'Circumstance 4'!$B$6:$AB$15,27,FALSE),IFERROR(VLOOKUP($A160,'Circumstance 4'!$B$18:$AB$28,27,FALSE),TableBPA2[[#This Row],[Base Payment After Circumstance 3]])))</f>
        <v/>
      </c>
      <c r="J160" s="3" t="str">
        <f>IF(J$3="Not used","",IFERROR(VLOOKUP($A160,'Circumstance 5'!$B$6:$AB$15,27,FALSE),IFERROR(VLOOKUP($A160,'Circumstance 5'!$B$18:$AB$28,27,FALSE),TableBPA2[[#This Row],[Base Payment After Circumstance 4]])))</f>
        <v/>
      </c>
      <c r="K160" s="3" t="str">
        <f>IF(K$3="Not used","",IFERROR(VLOOKUP($A160,'Circumstance 6'!$B$6:$AB$15,27,FALSE),IFERROR(VLOOKUP($A160,'Circumstance 6'!$B$18:$AB$28,27,FALSE),TableBPA2[[#This Row],[Base Payment After Circumstance 5]])))</f>
        <v/>
      </c>
      <c r="L160" s="3" t="str">
        <f>IF(L$3="Not used","",IFERROR(VLOOKUP($A160,'Circumstance 7'!$B$6:$AB$15,27,FALSE),IFERROR(VLOOKUP($A160,'Circumstance 7'!$B$18:$AB$28,27,FALSE),TableBPA2[[#This Row],[Base Payment After Circumstance 6]])))</f>
        <v/>
      </c>
      <c r="M160" s="3" t="str">
        <f>IF(M$3="Not used","",IFERROR(VLOOKUP($A160,'Circumstance 8'!$B$6:$AB$15,27,FALSE),IFERROR(VLOOKUP($A160,'Circumstance 8'!$B$18:$AB$28,27,FALSE),TableBPA2[[#This Row],[Base Payment After Circumstance 7]])))</f>
        <v/>
      </c>
      <c r="N160" s="3" t="str">
        <f>IF(N$3="Not used","",IFERROR(VLOOKUP($A160,'Circumstance 9'!$B$6:$AB$15,27,FALSE),IFERROR(VLOOKUP($A160,'Circumstance 9'!$B$18:$AB$28,27,FALSE),TableBPA2[[#This Row],[Base Payment After Circumstance 8]])))</f>
        <v/>
      </c>
      <c r="O160" s="3" t="str">
        <f>IF(O$3="Not used","",IFERROR(VLOOKUP($A160,'Circumstance 10'!$B$6:$AB$15,27,FALSE),IFERROR(VLOOKUP($A160,'Circumstance 10'!$B$18:$AB$28,27,FALSE),TableBPA2[[#This Row],[Base Payment After Circumstance 9]])))</f>
        <v/>
      </c>
      <c r="P160" s="24" t="str">
        <f>IF(P$3="Not used","",IFERROR(VLOOKUP($A160,'Circumstance 11'!$B$6:$AB$15,27,FALSE),IFERROR(VLOOKUP($A160,'Circumstance 11'!$B$18:$AB$28,27,FALSE),TableBPA2[[#This Row],[Base Payment After Circumstance 10]])))</f>
        <v/>
      </c>
      <c r="Q160" s="24" t="str">
        <f>IF(Q$3="Not used","",IFERROR(VLOOKUP($A160,'Circumstance 12'!$B$6:$AB$15,27,FALSE),IFERROR(VLOOKUP($A160,'Circumstance 12'!$B$18:$AB$28,27,FALSE),TableBPA2[[#This Row],[Base Payment After Circumstance 11]])))</f>
        <v/>
      </c>
      <c r="R160" s="24" t="str">
        <f>IF(R$3="Not used","",IFERROR(VLOOKUP($A160,'Circumstance 13'!$B$6:$AB$15,27,FALSE),IFERROR(VLOOKUP($A160,'Circumstance 13'!$B$18:$AB$28,27,FALSE),TableBPA2[[#This Row],[Base Payment After Circumstance 12]])))</f>
        <v/>
      </c>
      <c r="S160" s="24" t="str">
        <f>IF(S$3="Not used","",IFERROR(VLOOKUP($A160,'Circumstance 14'!$B$6:$AB$15,27,FALSE),IFERROR(VLOOKUP($A160,'Circumstance 14'!$B$18:$AB$28,27,FALSE),TableBPA2[[#This Row],[Base Payment After Circumstance 13]])))</f>
        <v/>
      </c>
      <c r="T160" s="24" t="str">
        <f>IF(T$3="Not used","",IFERROR(VLOOKUP($A160,'Circumstance 15'!$B$6:$AB$15,27,FALSE),IFERROR(VLOOKUP($A160,'Circumstance 15'!$B$18:$AB$28,27,FALSE),TableBPA2[[#This Row],[Base Payment After Circumstance 14]])))</f>
        <v/>
      </c>
      <c r="U160" s="24" t="str">
        <f>IF(U$3="Not used","",IFERROR(VLOOKUP($A160,'Circumstance 16'!$B$6:$AB$15,27,FALSE),IFERROR(VLOOKUP($A160,'Circumstance 16'!$B$18:$AB$28,27,FALSE),TableBPA2[[#This Row],[Base Payment After Circumstance 15]])))</f>
        <v/>
      </c>
      <c r="V160" s="24" t="str">
        <f>IF(V$3="Not used","",IFERROR(VLOOKUP($A160,'Circumstance 17'!$B$6:$AB$15,27,FALSE),IFERROR(VLOOKUP($A160,'Circumstance 17'!$B$18:$AB$28,27,FALSE),TableBPA2[[#This Row],[Base Payment After Circumstance 16]])))</f>
        <v/>
      </c>
      <c r="W160" s="24" t="str">
        <f>IF(W$3="Not used","",IFERROR(VLOOKUP($A160,'Circumstance 18'!$B$6:$AB$15,27,FALSE),IFERROR(VLOOKUP($A160,'Circumstance 18'!$B$18:$AB$28,27,FALSE),TableBPA2[[#This Row],[Base Payment After Circumstance 17]])))</f>
        <v/>
      </c>
      <c r="X160" s="24" t="str">
        <f>IF(X$3="Not used","",IFERROR(VLOOKUP($A160,'Circumstance 19'!$B$6:$AB$15,27,FALSE),IFERROR(VLOOKUP($A160,'Circumstance 19'!$B$18:$AB$28,27,FALSE),TableBPA2[[#This Row],[Base Payment After Circumstance 18]])))</f>
        <v/>
      </c>
      <c r="Y160" s="24" t="str">
        <f>IF(Y$3="Not used","",IFERROR(VLOOKUP($A160,'Circumstance 20'!$B$6:$AB$15,27,FALSE),IFERROR(VLOOKUP($A160,'Circumstance 20'!$B$18:$AB$28,27,FALSE),TableBPA2[[#This Row],[Base Payment After Circumstance 19]])))</f>
        <v/>
      </c>
    </row>
    <row r="161" spans="1:25" x14ac:dyDescent="0.25">
      <c r="A161" s="11" t="str">
        <f>IF('LEA Information'!A170="","",'LEA Information'!A170)</f>
        <v/>
      </c>
      <c r="B161" s="11" t="str">
        <f>IF('LEA Information'!B170="","",'LEA Information'!B170)</f>
        <v/>
      </c>
      <c r="C161" s="68" t="str">
        <f>IF('LEA Information'!C170="","",'LEA Information'!C170)</f>
        <v/>
      </c>
      <c r="D161" s="8" t="str">
        <f>IF('LEA Information'!D170="","",'LEA Information'!D170)</f>
        <v/>
      </c>
      <c r="E161" s="32" t="str">
        <f t="shared" si="2"/>
        <v/>
      </c>
      <c r="F161" s="3" t="str">
        <f>IF(F$3="Not used","",IFERROR(VLOOKUP($A161,'Circumstance 1'!$B$6:$AB$15,27,FALSE),IFERROR(VLOOKUP(A161,'Circumstance 1'!$B$18:$AB$28,27,FALSE),TableBPA2[[#This Row],[Starting Base Payment]])))</f>
        <v/>
      </c>
      <c r="G161" s="3" t="str">
        <f>IF(G$3="Not used","",IFERROR(VLOOKUP($A161,'Circumstance 2'!$B$6:$AB$15,27,FALSE),IFERROR(VLOOKUP($A161,'Circumstance 2'!$B$18:$AB$28,27,FALSE),TableBPA2[[#This Row],[Base Payment After Circumstance 1]])))</f>
        <v/>
      </c>
      <c r="H161" s="3" t="str">
        <f>IF(H$3="Not used","",IFERROR(VLOOKUP($A161,'Circumstance 3'!$B$6:$AB$15,27,FALSE),IFERROR(VLOOKUP($A161,'Circumstance 3'!$B$18:$AB$28,27,FALSE),TableBPA2[[#This Row],[Base Payment After Circumstance 2]])))</f>
        <v/>
      </c>
      <c r="I161" s="3" t="str">
        <f>IF(I$3="Not used","",IFERROR(VLOOKUP($A161,'Circumstance 4'!$B$6:$AB$15,27,FALSE),IFERROR(VLOOKUP($A161,'Circumstance 4'!$B$18:$AB$28,27,FALSE),TableBPA2[[#This Row],[Base Payment After Circumstance 3]])))</f>
        <v/>
      </c>
      <c r="J161" s="3" t="str">
        <f>IF(J$3="Not used","",IFERROR(VLOOKUP($A161,'Circumstance 5'!$B$6:$AB$15,27,FALSE),IFERROR(VLOOKUP($A161,'Circumstance 5'!$B$18:$AB$28,27,FALSE),TableBPA2[[#This Row],[Base Payment After Circumstance 4]])))</f>
        <v/>
      </c>
      <c r="K161" s="3" t="str">
        <f>IF(K$3="Not used","",IFERROR(VLOOKUP($A161,'Circumstance 6'!$B$6:$AB$15,27,FALSE),IFERROR(VLOOKUP($A161,'Circumstance 6'!$B$18:$AB$28,27,FALSE),TableBPA2[[#This Row],[Base Payment After Circumstance 5]])))</f>
        <v/>
      </c>
      <c r="L161" s="3" t="str">
        <f>IF(L$3="Not used","",IFERROR(VLOOKUP($A161,'Circumstance 7'!$B$6:$AB$15,27,FALSE),IFERROR(VLOOKUP($A161,'Circumstance 7'!$B$18:$AB$28,27,FALSE),TableBPA2[[#This Row],[Base Payment After Circumstance 6]])))</f>
        <v/>
      </c>
      <c r="M161" s="3" t="str">
        <f>IF(M$3="Not used","",IFERROR(VLOOKUP($A161,'Circumstance 8'!$B$6:$AB$15,27,FALSE),IFERROR(VLOOKUP($A161,'Circumstance 8'!$B$18:$AB$28,27,FALSE),TableBPA2[[#This Row],[Base Payment After Circumstance 7]])))</f>
        <v/>
      </c>
      <c r="N161" s="3" t="str">
        <f>IF(N$3="Not used","",IFERROR(VLOOKUP($A161,'Circumstance 9'!$B$6:$AB$15,27,FALSE),IFERROR(VLOOKUP($A161,'Circumstance 9'!$B$18:$AB$28,27,FALSE),TableBPA2[[#This Row],[Base Payment After Circumstance 8]])))</f>
        <v/>
      </c>
      <c r="O161" s="3" t="str">
        <f>IF(O$3="Not used","",IFERROR(VLOOKUP($A161,'Circumstance 10'!$B$6:$AB$15,27,FALSE),IFERROR(VLOOKUP($A161,'Circumstance 10'!$B$18:$AB$28,27,FALSE),TableBPA2[[#This Row],[Base Payment After Circumstance 9]])))</f>
        <v/>
      </c>
      <c r="P161" s="24" t="str">
        <f>IF(P$3="Not used","",IFERROR(VLOOKUP($A161,'Circumstance 11'!$B$6:$AB$15,27,FALSE),IFERROR(VLOOKUP($A161,'Circumstance 11'!$B$18:$AB$28,27,FALSE),TableBPA2[[#This Row],[Base Payment After Circumstance 10]])))</f>
        <v/>
      </c>
      <c r="Q161" s="24" t="str">
        <f>IF(Q$3="Not used","",IFERROR(VLOOKUP($A161,'Circumstance 12'!$B$6:$AB$15,27,FALSE),IFERROR(VLOOKUP($A161,'Circumstance 12'!$B$18:$AB$28,27,FALSE),TableBPA2[[#This Row],[Base Payment After Circumstance 11]])))</f>
        <v/>
      </c>
      <c r="R161" s="24" t="str">
        <f>IF(R$3="Not used","",IFERROR(VLOOKUP($A161,'Circumstance 13'!$B$6:$AB$15,27,FALSE),IFERROR(VLOOKUP($A161,'Circumstance 13'!$B$18:$AB$28,27,FALSE),TableBPA2[[#This Row],[Base Payment After Circumstance 12]])))</f>
        <v/>
      </c>
      <c r="S161" s="24" t="str">
        <f>IF(S$3="Not used","",IFERROR(VLOOKUP($A161,'Circumstance 14'!$B$6:$AB$15,27,FALSE),IFERROR(VLOOKUP($A161,'Circumstance 14'!$B$18:$AB$28,27,FALSE),TableBPA2[[#This Row],[Base Payment After Circumstance 13]])))</f>
        <v/>
      </c>
      <c r="T161" s="24" t="str">
        <f>IF(T$3="Not used","",IFERROR(VLOOKUP($A161,'Circumstance 15'!$B$6:$AB$15,27,FALSE),IFERROR(VLOOKUP($A161,'Circumstance 15'!$B$18:$AB$28,27,FALSE),TableBPA2[[#This Row],[Base Payment After Circumstance 14]])))</f>
        <v/>
      </c>
      <c r="U161" s="24" t="str">
        <f>IF(U$3="Not used","",IFERROR(VLOOKUP($A161,'Circumstance 16'!$B$6:$AB$15,27,FALSE),IFERROR(VLOOKUP($A161,'Circumstance 16'!$B$18:$AB$28,27,FALSE),TableBPA2[[#This Row],[Base Payment After Circumstance 15]])))</f>
        <v/>
      </c>
      <c r="V161" s="24" t="str">
        <f>IF(V$3="Not used","",IFERROR(VLOOKUP($A161,'Circumstance 17'!$B$6:$AB$15,27,FALSE),IFERROR(VLOOKUP($A161,'Circumstance 17'!$B$18:$AB$28,27,FALSE),TableBPA2[[#This Row],[Base Payment After Circumstance 16]])))</f>
        <v/>
      </c>
      <c r="W161" s="24" t="str">
        <f>IF(W$3="Not used","",IFERROR(VLOOKUP($A161,'Circumstance 18'!$B$6:$AB$15,27,FALSE),IFERROR(VLOOKUP($A161,'Circumstance 18'!$B$18:$AB$28,27,FALSE),TableBPA2[[#This Row],[Base Payment After Circumstance 17]])))</f>
        <v/>
      </c>
      <c r="X161" s="24" t="str">
        <f>IF(X$3="Not used","",IFERROR(VLOOKUP($A161,'Circumstance 19'!$B$6:$AB$15,27,FALSE),IFERROR(VLOOKUP($A161,'Circumstance 19'!$B$18:$AB$28,27,FALSE),TableBPA2[[#This Row],[Base Payment After Circumstance 18]])))</f>
        <v/>
      </c>
      <c r="Y161" s="24" t="str">
        <f>IF(Y$3="Not used","",IFERROR(VLOOKUP($A161,'Circumstance 20'!$B$6:$AB$15,27,FALSE),IFERROR(VLOOKUP($A161,'Circumstance 20'!$B$18:$AB$28,27,FALSE),TableBPA2[[#This Row],[Base Payment After Circumstance 19]])))</f>
        <v/>
      </c>
    </row>
    <row r="162" spans="1:25" x14ac:dyDescent="0.25">
      <c r="A162" s="11" t="str">
        <f>IF('LEA Information'!A171="","",'LEA Information'!A171)</f>
        <v/>
      </c>
      <c r="B162" s="11" t="str">
        <f>IF('LEA Information'!B171="","",'LEA Information'!B171)</f>
        <v/>
      </c>
      <c r="C162" s="68" t="str">
        <f>IF('LEA Information'!C171="","",'LEA Information'!C171)</f>
        <v/>
      </c>
      <c r="D162" s="8" t="str">
        <f>IF('LEA Information'!D171="","",'LEA Information'!D171)</f>
        <v/>
      </c>
      <c r="E162" s="32" t="str">
        <f t="shared" si="2"/>
        <v/>
      </c>
      <c r="F162" s="3" t="str">
        <f>IF(F$3="Not used","",IFERROR(VLOOKUP($A162,'Circumstance 1'!$B$6:$AB$15,27,FALSE),IFERROR(VLOOKUP(A162,'Circumstance 1'!$B$18:$AB$28,27,FALSE),TableBPA2[[#This Row],[Starting Base Payment]])))</f>
        <v/>
      </c>
      <c r="G162" s="3" t="str">
        <f>IF(G$3="Not used","",IFERROR(VLOOKUP($A162,'Circumstance 2'!$B$6:$AB$15,27,FALSE),IFERROR(VLOOKUP($A162,'Circumstance 2'!$B$18:$AB$28,27,FALSE),TableBPA2[[#This Row],[Base Payment After Circumstance 1]])))</f>
        <v/>
      </c>
      <c r="H162" s="3" t="str">
        <f>IF(H$3="Not used","",IFERROR(VLOOKUP($A162,'Circumstance 3'!$B$6:$AB$15,27,FALSE),IFERROR(VLOOKUP($A162,'Circumstance 3'!$B$18:$AB$28,27,FALSE),TableBPA2[[#This Row],[Base Payment After Circumstance 2]])))</f>
        <v/>
      </c>
      <c r="I162" s="3" t="str">
        <f>IF(I$3="Not used","",IFERROR(VLOOKUP($A162,'Circumstance 4'!$B$6:$AB$15,27,FALSE),IFERROR(VLOOKUP($A162,'Circumstance 4'!$B$18:$AB$28,27,FALSE),TableBPA2[[#This Row],[Base Payment After Circumstance 3]])))</f>
        <v/>
      </c>
      <c r="J162" s="3" t="str">
        <f>IF(J$3="Not used","",IFERROR(VLOOKUP($A162,'Circumstance 5'!$B$6:$AB$15,27,FALSE),IFERROR(VLOOKUP($A162,'Circumstance 5'!$B$18:$AB$28,27,FALSE),TableBPA2[[#This Row],[Base Payment After Circumstance 4]])))</f>
        <v/>
      </c>
      <c r="K162" s="3" t="str">
        <f>IF(K$3="Not used","",IFERROR(VLOOKUP($A162,'Circumstance 6'!$B$6:$AB$15,27,FALSE),IFERROR(VLOOKUP($A162,'Circumstance 6'!$B$18:$AB$28,27,FALSE),TableBPA2[[#This Row],[Base Payment After Circumstance 5]])))</f>
        <v/>
      </c>
      <c r="L162" s="3" t="str">
        <f>IF(L$3="Not used","",IFERROR(VLOOKUP($A162,'Circumstance 7'!$B$6:$AB$15,27,FALSE),IFERROR(VLOOKUP($A162,'Circumstance 7'!$B$18:$AB$28,27,FALSE),TableBPA2[[#This Row],[Base Payment After Circumstance 6]])))</f>
        <v/>
      </c>
      <c r="M162" s="3" t="str">
        <f>IF(M$3="Not used","",IFERROR(VLOOKUP($A162,'Circumstance 8'!$B$6:$AB$15,27,FALSE),IFERROR(VLOOKUP($A162,'Circumstance 8'!$B$18:$AB$28,27,FALSE),TableBPA2[[#This Row],[Base Payment After Circumstance 7]])))</f>
        <v/>
      </c>
      <c r="N162" s="3" t="str">
        <f>IF(N$3="Not used","",IFERROR(VLOOKUP($A162,'Circumstance 9'!$B$6:$AB$15,27,FALSE),IFERROR(VLOOKUP($A162,'Circumstance 9'!$B$18:$AB$28,27,FALSE),TableBPA2[[#This Row],[Base Payment After Circumstance 8]])))</f>
        <v/>
      </c>
      <c r="O162" s="3" t="str">
        <f>IF(O$3="Not used","",IFERROR(VLOOKUP($A162,'Circumstance 10'!$B$6:$AB$15,27,FALSE),IFERROR(VLOOKUP($A162,'Circumstance 10'!$B$18:$AB$28,27,FALSE),TableBPA2[[#This Row],[Base Payment After Circumstance 9]])))</f>
        <v/>
      </c>
      <c r="P162" s="24" t="str">
        <f>IF(P$3="Not used","",IFERROR(VLOOKUP($A162,'Circumstance 11'!$B$6:$AB$15,27,FALSE),IFERROR(VLOOKUP($A162,'Circumstance 11'!$B$18:$AB$28,27,FALSE),TableBPA2[[#This Row],[Base Payment After Circumstance 10]])))</f>
        <v/>
      </c>
      <c r="Q162" s="24" t="str">
        <f>IF(Q$3="Not used","",IFERROR(VLOOKUP($A162,'Circumstance 12'!$B$6:$AB$15,27,FALSE),IFERROR(VLOOKUP($A162,'Circumstance 12'!$B$18:$AB$28,27,FALSE),TableBPA2[[#This Row],[Base Payment After Circumstance 11]])))</f>
        <v/>
      </c>
      <c r="R162" s="24" t="str">
        <f>IF(R$3="Not used","",IFERROR(VLOOKUP($A162,'Circumstance 13'!$B$6:$AB$15,27,FALSE),IFERROR(VLOOKUP($A162,'Circumstance 13'!$B$18:$AB$28,27,FALSE),TableBPA2[[#This Row],[Base Payment After Circumstance 12]])))</f>
        <v/>
      </c>
      <c r="S162" s="24" t="str">
        <f>IF(S$3="Not used","",IFERROR(VLOOKUP($A162,'Circumstance 14'!$B$6:$AB$15,27,FALSE),IFERROR(VLOOKUP($A162,'Circumstance 14'!$B$18:$AB$28,27,FALSE),TableBPA2[[#This Row],[Base Payment After Circumstance 13]])))</f>
        <v/>
      </c>
      <c r="T162" s="24" t="str">
        <f>IF(T$3="Not used","",IFERROR(VLOOKUP($A162,'Circumstance 15'!$B$6:$AB$15,27,FALSE),IFERROR(VLOOKUP($A162,'Circumstance 15'!$B$18:$AB$28,27,FALSE),TableBPA2[[#This Row],[Base Payment After Circumstance 14]])))</f>
        <v/>
      </c>
      <c r="U162" s="24" t="str">
        <f>IF(U$3="Not used","",IFERROR(VLOOKUP($A162,'Circumstance 16'!$B$6:$AB$15,27,FALSE),IFERROR(VLOOKUP($A162,'Circumstance 16'!$B$18:$AB$28,27,FALSE),TableBPA2[[#This Row],[Base Payment After Circumstance 15]])))</f>
        <v/>
      </c>
      <c r="V162" s="24" t="str">
        <f>IF(V$3="Not used","",IFERROR(VLOOKUP($A162,'Circumstance 17'!$B$6:$AB$15,27,FALSE),IFERROR(VLOOKUP($A162,'Circumstance 17'!$B$18:$AB$28,27,FALSE),TableBPA2[[#This Row],[Base Payment After Circumstance 16]])))</f>
        <v/>
      </c>
      <c r="W162" s="24" t="str">
        <f>IF(W$3="Not used","",IFERROR(VLOOKUP($A162,'Circumstance 18'!$B$6:$AB$15,27,FALSE),IFERROR(VLOOKUP($A162,'Circumstance 18'!$B$18:$AB$28,27,FALSE),TableBPA2[[#This Row],[Base Payment After Circumstance 17]])))</f>
        <v/>
      </c>
      <c r="X162" s="24" t="str">
        <f>IF(X$3="Not used","",IFERROR(VLOOKUP($A162,'Circumstance 19'!$B$6:$AB$15,27,FALSE),IFERROR(VLOOKUP($A162,'Circumstance 19'!$B$18:$AB$28,27,FALSE),TableBPA2[[#This Row],[Base Payment After Circumstance 18]])))</f>
        <v/>
      </c>
      <c r="Y162" s="24" t="str">
        <f>IF(Y$3="Not used","",IFERROR(VLOOKUP($A162,'Circumstance 20'!$B$6:$AB$15,27,FALSE),IFERROR(VLOOKUP($A162,'Circumstance 20'!$B$18:$AB$28,27,FALSE),TableBPA2[[#This Row],[Base Payment After Circumstance 19]])))</f>
        <v/>
      </c>
    </row>
    <row r="163" spans="1:25" x14ac:dyDescent="0.25">
      <c r="A163" s="11" t="str">
        <f>IF('LEA Information'!A172="","",'LEA Information'!A172)</f>
        <v/>
      </c>
      <c r="B163" s="11" t="str">
        <f>IF('LEA Information'!B172="","",'LEA Information'!B172)</f>
        <v/>
      </c>
      <c r="C163" s="68" t="str">
        <f>IF('LEA Information'!C172="","",'LEA Information'!C172)</f>
        <v/>
      </c>
      <c r="D163" s="8" t="str">
        <f>IF('LEA Information'!D172="","",'LEA Information'!D172)</f>
        <v/>
      </c>
      <c r="E163" s="32" t="str">
        <f t="shared" si="2"/>
        <v/>
      </c>
      <c r="F163" s="3" t="str">
        <f>IF(F$3="Not used","",IFERROR(VLOOKUP($A163,'Circumstance 1'!$B$6:$AB$15,27,FALSE),IFERROR(VLOOKUP(A163,'Circumstance 1'!$B$18:$AB$28,27,FALSE),TableBPA2[[#This Row],[Starting Base Payment]])))</f>
        <v/>
      </c>
      <c r="G163" s="3" t="str">
        <f>IF(G$3="Not used","",IFERROR(VLOOKUP($A163,'Circumstance 2'!$B$6:$AB$15,27,FALSE),IFERROR(VLOOKUP($A163,'Circumstance 2'!$B$18:$AB$28,27,FALSE),TableBPA2[[#This Row],[Base Payment After Circumstance 1]])))</f>
        <v/>
      </c>
      <c r="H163" s="3" t="str">
        <f>IF(H$3="Not used","",IFERROR(VLOOKUP($A163,'Circumstance 3'!$B$6:$AB$15,27,FALSE),IFERROR(VLOOKUP($A163,'Circumstance 3'!$B$18:$AB$28,27,FALSE),TableBPA2[[#This Row],[Base Payment After Circumstance 2]])))</f>
        <v/>
      </c>
      <c r="I163" s="3" t="str">
        <f>IF(I$3="Not used","",IFERROR(VLOOKUP($A163,'Circumstance 4'!$B$6:$AB$15,27,FALSE),IFERROR(VLOOKUP($A163,'Circumstance 4'!$B$18:$AB$28,27,FALSE),TableBPA2[[#This Row],[Base Payment After Circumstance 3]])))</f>
        <v/>
      </c>
      <c r="J163" s="3" t="str">
        <f>IF(J$3="Not used","",IFERROR(VLOOKUP($A163,'Circumstance 5'!$B$6:$AB$15,27,FALSE),IFERROR(VLOOKUP($A163,'Circumstance 5'!$B$18:$AB$28,27,FALSE),TableBPA2[[#This Row],[Base Payment After Circumstance 4]])))</f>
        <v/>
      </c>
      <c r="K163" s="3" t="str">
        <f>IF(K$3="Not used","",IFERROR(VLOOKUP($A163,'Circumstance 6'!$B$6:$AB$15,27,FALSE),IFERROR(VLOOKUP($A163,'Circumstance 6'!$B$18:$AB$28,27,FALSE),TableBPA2[[#This Row],[Base Payment After Circumstance 5]])))</f>
        <v/>
      </c>
      <c r="L163" s="3" t="str">
        <f>IF(L$3="Not used","",IFERROR(VLOOKUP($A163,'Circumstance 7'!$B$6:$AB$15,27,FALSE),IFERROR(VLOOKUP($A163,'Circumstance 7'!$B$18:$AB$28,27,FALSE),TableBPA2[[#This Row],[Base Payment After Circumstance 6]])))</f>
        <v/>
      </c>
      <c r="M163" s="3" t="str">
        <f>IF(M$3="Not used","",IFERROR(VLOOKUP($A163,'Circumstance 8'!$B$6:$AB$15,27,FALSE),IFERROR(VLOOKUP($A163,'Circumstance 8'!$B$18:$AB$28,27,FALSE),TableBPA2[[#This Row],[Base Payment After Circumstance 7]])))</f>
        <v/>
      </c>
      <c r="N163" s="3" t="str">
        <f>IF(N$3="Not used","",IFERROR(VLOOKUP($A163,'Circumstance 9'!$B$6:$AB$15,27,FALSE),IFERROR(VLOOKUP($A163,'Circumstance 9'!$B$18:$AB$28,27,FALSE),TableBPA2[[#This Row],[Base Payment After Circumstance 8]])))</f>
        <v/>
      </c>
      <c r="O163" s="3" t="str">
        <f>IF(O$3="Not used","",IFERROR(VLOOKUP($A163,'Circumstance 10'!$B$6:$AB$15,27,FALSE),IFERROR(VLOOKUP($A163,'Circumstance 10'!$B$18:$AB$28,27,FALSE),TableBPA2[[#This Row],[Base Payment After Circumstance 9]])))</f>
        <v/>
      </c>
      <c r="P163" s="24" t="str">
        <f>IF(P$3="Not used","",IFERROR(VLOOKUP($A163,'Circumstance 11'!$B$6:$AB$15,27,FALSE),IFERROR(VLOOKUP($A163,'Circumstance 11'!$B$18:$AB$28,27,FALSE),TableBPA2[[#This Row],[Base Payment After Circumstance 10]])))</f>
        <v/>
      </c>
      <c r="Q163" s="24" t="str">
        <f>IF(Q$3="Not used","",IFERROR(VLOOKUP($A163,'Circumstance 12'!$B$6:$AB$15,27,FALSE),IFERROR(VLOOKUP($A163,'Circumstance 12'!$B$18:$AB$28,27,FALSE),TableBPA2[[#This Row],[Base Payment After Circumstance 11]])))</f>
        <v/>
      </c>
      <c r="R163" s="24" t="str">
        <f>IF(R$3="Not used","",IFERROR(VLOOKUP($A163,'Circumstance 13'!$B$6:$AB$15,27,FALSE),IFERROR(VLOOKUP($A163,'Circumstance 13'!$B$18:$AB$28,27,FALSE),TableBPA2[[#This Row],[Base Payment After Circumstance 12]])))</f>
        <v/>
      </c>
      <c r="S163" s="24" t="str">
        <f>IF(S$3="Not used","",IFERROR(VLOOKUP($A163,'Circumstance 14'!$B$6:$AB$15,27,FALSE),IFERROR(VLOOKUP($A163,'Circumstance 14'!$B$18:$AB$28,27,FALSE),TableBPA2[[#This Row],[Base Payment After Circumstance 13]])))</f>
        <v/>
      </c>
      <c r="T163" s="24" t="str">
        <f>IF(T$3="Not used","",IFERROR(VLOOKUP($A163,'Circumstance 15'!$B$6:$AB$15,27,FALSE),IFERROR(VLOOKUP($A163,'Circumstance 15'!$B$18:$AB$28,27,FALSE),TableBPA2[[#This Row],[Base Payment After Circumstance 14]])))</f>
        <v/>
      </c>
      <c r="U163" s="24" t="str">
        <f>IF(U$3="Not used","",IFERROR(VLOOKUP($A163,'Circumstance 16'!$B$6:$AB$15,27,FALSE),IFERROR(VLOOKUP($A163,'Circumstance 16'!$B$18:$AB$28,27,FALSE),TableBPA2[[#This Row],[Base Payment After Circumstance 15]])))</f>
        <v/>
      </c>
      <c r="V163" s="24" t="str">
        <f>IF(V$3="Not used","",IFERROR(VLOOKUP($A163,'Circumstance 17'!$B$6:$AB$15,27,FALSE),IFERROR(VLOOKUP($A163,'Circumstance 17'!$B$18:$AB$28,27,FALSE),TableBPA2[[#This Row],[Base Payment After Circumstance 16]])))</f>
        <v/>
      </c>
      <c r="W163" s="24" t="str">
        <f>IF(W$3="Not used","",IFERROR(VLOOKUP($A163,'Circumstance 18'!$B$6:$AB$15,27,FALSE),IFERROR(VLOOKUP($A163,'Circumstance 18'!$B$18:$AB$28,27,FALSE),TableBPA2[[#This Row],[Base Payment After Circumstance 17]])))</f>
        <v/>
      </c>
      <c r="X163" s="24" t="str">
        <f>IF(X$3="Not used","",IFERROR(VLOOKUP($A163,'Circumstance 19'!$B$6:$AB$15,27,FALSE),IFERROR(VLOOKUP($A163,'Circumstance 19'!$B$18:$AB$28,27,FALSE),TableBPA2[[#This Row],[Base Payment After Circumstance 18]])))</f>
        <v/>
      </c>
      <c r="Y163" s="24" t="str">
        <f>IF(Y$3="Not used","",IFERROR(VLOOKUP($A163,'Circumstance 20'!$B$6:$AB$15,27,FALSE),IFERROR(VLOOKUP($A163,'Circumstance 20'!$B$18:$AB$28,27,FALSE),TableBPA2[[#This Row],[Base Payment After Circumstance 19]])))</f>
        <v/>
      </c>
    </row>
    <row r="164" spans="1:25" x14ac:dyDescent="0.25">
      <c r="A164" s="11" t="str">
        <f>IF('LEA Information'!A173="","",'LEA Information'!A173)</f>
        <v/>
      </c>
      <c r="B164" s="11" t="str">
        <f>IF('LEA Information'!B173="","",'LEA Information'!B173)</f>
        <v/>
      </c>
      <c r="C164" s="68" t="str">
        <f>IF('LEA Information'!C173="","",'LEA Information'!C173)</f>
        <v/>
      </c>
      <c r="D164" s="8" t="str">
        <f>IF('LEA Information'!D173="","",'LEA Information'!D173)</f>
        <v/>
      </c>
      <c r="E164" s="32" t="str">
        <f t="shared" si="2"/>
        <v/>
      </c>
      <c r="F164" s="3" t="str">
        <f>IF(F$3="Not used","",IFERROR(VLOOKUP($A164,'Circumstance 1'!$B$6:$AB$15,27,FALSE),IFERROR(VLOOKUP(A164,'Circumstance 1'!$B$18:$AB$28,27,FALSE),TableBPA2[[#This Row],[Starting Base Payment]])))</f>
        <v/>
      </c>
      <c r="G164" s="3" t="str">
        <f>IF(G$3="Not used","",IFERROR(VLOOKUP($A164,'Circumstance 2'!$B$6:$AB$15,27,FALSE),IFERROR(VLOOKUP($A164,'Circumstance 2'!$B$18:$AB$28,27,FALSE),TableBPA2[[#This Row],[Base Payment After Circumstance 1]])))</f>
        <v/>
      </c>
      <c r="H164" s="3" t="str">
        <f>IF(H$3="Not used","",IFERROR(VLOOKUP($A164,'Circumstance 3'!$B$6:$AB$15,27,FALSE),IFERROR(VLOOKUP($A164,'Circumstance 3'!$B$18:$AB$28,27,FALSE),TableBPA2[[#This Row],[Base Payment After Circumstance 2]])))</f>
        <v/>
      </c>
      <c r="I164" s="3" t="str">
        <f>IF(I$3="Not used","",IFERROR(VLOOKUP($A164,'Circumstance 4'!$B$6:$AB$15,27,FALSE),IFERROR(VLOOKUP($A164,'Circumstance 4'!$B$18:$AB$28,27,FALSE),TableBPA2[[#This Row],[Base Payment After Circumstance 3]])))</f>
        <v/>
      </c>
      <c r="J164" s="3" t="str">
        <f>IF(J$3="Not used","",IFERROR(VLOOKUP($A164,'Circumstance 5'!$B$6:$AB$15,27,FALSE),IFERROR(VLOOKUP($A164,'Circumstance 5'!$B$18:$AB$28,27,FALSE),TableBPA2[[#This Row],[Base Payment After Circumstance 4]])))</f>
        <v/>
      </c>
      <c r="K164" s="3" t="str">
        <f>IF(K$3="Not used","",IFERROR(VLOOKUP($A164,'Circumstance 6'!$B$6:$AB$15,27,FALSE),IFERROR(VLOOKUP($A164,'Circumstance 6'!$B$18:$AB$28,27,FALSE),TableBPA2[[#This Row],[Base Payment After Circumstance 5]])))</f>
        <v/>
      </c>
      <c r="L164" s="3" t="str">
        <f>IF(L$3="Not used","",IFERROR(VLOOKUP($A164,'Circumstance 7'!$B$6:$AB$15,27,FALSE),IFERROR(VLOOKUP($A164,'Circumstance 7'!$B$18:$AB$28,27,FALSE),TableBPA2[[#This Row],[Base Payment After Circumstance 6]])))</f>
        <v/>
      </c>
      <c r="M164" s="3" t="str">
        <f>IF(M$3="Not used","",IFERROR(VLOOKUP($A164,'Circumstance 8'!$B$6:$AB$15,27,FALSE),IFERROR(VLOOKUP($A164,'Circumstance 8'!$B$18:$AB$28,27,FALSE),TableBPA2[[#This Row],[Base Payment After Circumstance 7]])))</f>
        <v/>
      </c>
      <c r="N164" s="3" t="str">
        <f>IF(N$3="Not used","",IFERROR(VLOOKUP($A164,'Circumstance 9'!$B$6:$AB$15,27,FALSE),IFERROR(VLOOKUP($A164,'Circumstance 9'!$B$18:$AB$28,27,FALSE),TableBPA2[[#This Row],[Base Payment After Circumstance 8]])))</f>
        <v/>
      </c>
      <c r="O164" s="3" t="str">
        <f>IF(O$3="Not used","",IFERROR(VLOOKUP($A164,'Circumstance 10'!$B$6:$AB$15,27,FALSE),IFERROR(VLOOKUP($A164,'Circumstance 10'!$B$18:$AB$28,27,FALSE),TableBPA2[[#This Row],[Base Payment After Circumstance 9]])))</f>
        <v/>
      </c>
      <c r="P164" s="24" t="str">
        <f>IF(P$3="Not used","",IFERROR(VLOOKUP($A164,'Circumstance 11'!$B$6:$AB$15,27,FALSE),IFERROR(VLOOKUP($A164,'Circumstance 11'!$B$18:$AB$28,27,FALSE),TableBPA2[[#This Row],[Base Payment After Circumstance 10]])))</f>
        <v/>
      </c>
      <c r="Q164" s="24" t="str">
        <f>IF(Q$3="Not used","",IFERROR(VLOOKUP($A164,'Circumstance 12'!$B$6:$AB$15,27,FALSE),IFERROR(VLOOKUP($A164,'Circumstance 12'!$B$18:$AB$28,27,FALSE),TableBPA2[[#This Row],[Base Payment After Circumstance 11]])))</f>
        <v/>
      </c>
      <c r="R164" s="24" t="str">
        <f>IF(R$3="Not used","",IFERROR(VLOOKUP($A164,'Circumstance 13'!$B$6:$AB$15,27,FALSE),IFERROR(VLOOKUP($A164,'Circumstance 13'!$B$18:$AB$28,27,FALSE),TableBPA2[[#This Row],[Base Payment After Circumstance 12]])))</f>
        <v/>
      </c>
      <c r="S164" s="24" t="str">
        <f>IF(S$3="Not used","",IFERROR(VLOOKUP($A164,'Circumstance 14'!$B$6:$AB$15,27,FALSE),IFERROR(VLOOKUP($A164,'Circumstance 14'!$B$18:$AB$28,27,FALSE),TableBPA2[[#This Row],[Base Payment After Circumstance 13]])))</f>
        <v/>
      </c>
      <c r="T164" s="24" t="str">
        <f>IF(T$3="Not used","",IFERROR(VLOOKUP($A164,'Circumstance 15'!$B$6:$AB$15,27,FALSE),IFERROR(VLOOKUP($A164,'Circumstance 15'!$B$18:$AB$28,27,FALSE),TableBPA2[[#This Row],[Base Payment After Circumstance 14]])))</f>
        <v/>
      </c>
      <c r="U164" s="24" t="str">
        <f>IF(U$3="Not used","",IFERROR(VLOOKUP($A164,'Circumstance 16'!$B$6:$AB$15,27,FALSE),IFERROR(VLOOKUP($A164,'Circumstance 16'!$B$18:$AB$28,27,FALSE),TableBPA2[[#This Row],[Base Payment After Circumstance 15]])))</f>
        <v/>
      </c>
      <c r="V164" s="24" t="str">
        <f>IF(V$3="Not used","",IFERROR(VLOOKUP($A164,'Circumstance 17'!$B$6:$AB$15,27,FALSE),IFERROR(VLOOKUP($A164,'Circumstance 17'!$B$18:$AB$28,27,FALSE),TableBPA2[[#This Row],[Base Payment After Circumstance 16]])))</f>
        <v/>
      </c>
      <c r="W164" s="24" t="str">
        <f>IF(W$3="Not used","",IFERROR(VLOOKUP($A164,'Circumstance 18'!$B$6:$AB$15,27,FALSE),IFERROR(VLOOKUP($A164,'Circumstance 18'!$B$18:$AB$28,27,FALSE),TableBPA2[[#This Row],[Base Payment After Circumstance 17]])))</f>
        <v/>
      </c>
      <c r="X164" s="24" t="str">
        <f>IF(X$3="Not used","",IFERROR(VLOOKUP($A164,'Circumstance 19'!$B$6:$AB$15,27,FALSE),IFERROR(VLOOKUP($A164,'Circumstance 19'!$B$18:$AB$28,27,FALSE),TableBPA2[[#This Row],[Base Payment After Circumstance 18]])))</f>
        <v/>
      </c>
      <c r="Y164" s="24" t="str">
        <f>IF(Y$3="Not used","",IFERROR(VLOOKUP($A164,'Circumstance 20'!$B$6:$AB$15,27,FALSE),IFERROR(VLOOKUP($A164,'Circumstance 20'!$B$18:$AB$28,27,FALSE),TableBPA2[[#This Row],[Base Payment After Circumstance 19]])))</f>
        <v/>
      </c>
    </row>
    <row r="165" spans="1:25" x14ac:dyDescent="0.25">
      <c r="A165" s="11" t="str">
        <f>IF('LEA Information'!A174="","",'LEA Information'!A174)</f>
        <v/>
      </c>
      <c r="B165" s="11" t="str">
        <f>IF('LEA Information'!B174="","",'LEA Information'!B174)</f>
        <v/>
      </c>
      <c r="C165" s="68" t="str">
        <f>IF('LEA Information'!C174="","",'LEA Information'!C174)</f>
        <v/>
      </c>
      <c r="D165" s="8" t="str">
        <f>IF('LEA Information'!D174="","",'LEA Information'!D174)</f>
        <v/>
      </c>
      <c r="E165" s="32" t="str">
        <f t="shared" si="2"/>
        <v/>
      </c>
      <c r="F165" s="3" t="str">
        <f>IF(F$3="Not used","",IFERROR(VLOOKUP($A165,'Circumstance 1'!$B$6:$AB$15,27,FALSE),IFERROR(VLOOKUP(A165,'Circumstance 1'!$B$18:$AB$28,27,FALSE),TableBPA2[[#This Row],[Starting Base Payment]])))</f>
        <v/>
      </c>
      <c r="G165" s="3" t="str">
        <f>IF(G$3="Not used","",IFERROR(VLOOKUP($A165,'Circumstance 2'!$B$6:$AB$15,27,FALSE),IFERROR(VLOOKUP($A165,'Circumstance 2'!$B$18:$AB$28,27,FALSE),TableBPA2[[#This Row],[Base Payment After Circumstance 1]])))</f>
        <v/>
      </c>
      <c r="H165" s="3" t="str">
        <f>IF(H$3="Not used","",IFERROR(VLOOKUP($A165,'Circumstance 3'!$B$6:$AB$15,27,FALSE),IFERROR(VLOOKUP($A165,'Circumstance 3'!$B$18:$AB$28,27,FALSE),TableBPA2[[#This Row],[Base Payment After Circumstance 2]])))</f>
        <v/>
      </c>
      <c r="I165" s="3" t="str">
        <f>IF(I$3="Not used","",IFERROR(VLOOKUP($A165,'Circumstance 4'!$B$6:$AB$15,27,FALSE),IFERROR(VLOOKUP($A165,'Circumstance 4'!$B$18:$AB$28,27,FALSE),TableBPA2[[#This Row],[Base Payment After Circumstance 3]])))</f>
        <v/>
      </c>
      <c r="J165" s="3" t="str">
        <f>IF(J$3="Not used","",IFERROR(VLOOKUP($A165,'Circumstance 5'!$B$6:$AB$15,27,FALSE),IFERROR(VLOOKUP($A165,'Circumstance 5'!$B$18:$AB$28,27,FALSE),TableBPA2[[#This Row],[Base Payment After Circumstance 4]])))</f>
        <v/>
      </c>
      <c r="K165" s="3" t="str">
        <f>IF(K$3="Not used","",IFERROR(VLOOKUP($A165,'Circumstance 6'!$B$6:$AB$15,27,FALSE),IFERROR(VLOOKUP($A165,'Circumstance 6'!$B$18:$AB$28,27,FALSE),TableBPA2[[#This Row],[Base Payment After Circumstance 5]])))</f>
        <v/>
      </c>
      <c r="L165" s="3" t="str">
        <f>IF(L$3="Not used","",IFERROR(VLOOKUP($A165,'Circumstance 7'!$B$6:$AB$15,27,FALSE),IFERROR(VLOOKUP($A165,'Circumstance 7'!$B$18:$AB$28,27,FALSE),TableBPA2[[#This Row],[Base Payment After Circumstance 6]])))</f>
        <v/>
      </c>
      <c r="M165" s="3" t="str">
        <f>IF(M$3="Not used","",IFERROR(VLOOKUP($A165,'Circumstance 8'!$B$6:$AB$15,27,FALSE),IFERROR(VLOOKUP($A165,'Circumstance 8'!$B$18:$AB$28,27,FALSE),TableBPA2[[#This Row],[Base Payment After Circumstance 7]])))</f>
        <v/>
      </c>
      <c r="N165" s="3" t="str">
        <f>IF(N$3="Not used","",IFERROR(VLOOKUP($A165,'Circumstance 9'!$B$6:$AB$15,27,FALSE),IFERROR(VLOOKUP($A165,'Circumstance 9'!$B$18:$AB$28,27,FALSE),TableBPA2[[#This Row],[Base Payment After Circumstance 8]])))</f>
        <v/>
      </c>
      <c r="O165" s="3" t="str">
        <f>IF(O$3="Not used","",IFERROR(VLOOKUP($A165,'Circumstance 10'!$B$6:$AB$15,27,FALSE),IFERROR(VLOOKUP($A165,'Circumstance 10'!$B$18:$AB$28,27,FALSE),TableBPA2[[#This Row],[Base Payment After Circumstance 9]])))</f>
        <v/>
      </c>
      <c r="P165" s="24" t="str">
        <f>IF(P$3="Not used","",IFERROR(VLOOKUP($A165,'Circumstance 11'!$B$6:$AB$15,27,FALSE),IFERROR(VLOOKUP($A165,'Circumstance 11'!$B$18:$AB$28,27,FALSE),TableBPA2[[#This Row],[Base Payment After Circumstance 10]])))</f>
        <v/>
      </c>
      <c r="Q165" s="24" t="str">
        <f>IF(Q$3="Not used","",IFERROR(VLOOKUP($A165,'Circumstance 12'!$B$6:$AB$15,27,FALSE),IFERROR(VLOOKUP($A165,'Circumstance 12'!$B$18:$AB$28,27,FALSE),TableBPA2[[#This Row],[Base Payment After Circumstance 11]])))</f>
        <v/>
      </c>
      <c r="R165" s="24" t="str">
        <f>IF(R$3="Not used","",IFERROR(VLOOKUP($A165,'Circumstance 13'!$B$6:$AB$15,27,FALSE),IFERROR(VLOOKUP($A165,'Circumstance 13'!$B$18:$AB$28,27,FALSE),TableBPA2[[#This Row],[Base Payment After Circumstance 12]])))</f>
        <v/>
      </c>
      <c r="S165" s="24" t="str">
        <f>IF(S$3="Not used","",IFERROR(VLOOKUP($A165,'Circumstance 14'!$B$6:$AB$15,27,FALSE),IFERROR(VLOOKUP($A165,'Circumstance 14'!$B$18:$AB$28,27,FALSE),TableBPA2[[#This Row],[Base Payment After Circumstance 13]])))</f>
        <v/>
      </c>
      <c r="T165" s="24" t="str">
        <f>IF(T$3="Not used","",IFERROR(VLOOKUP($A165,'Circumstance 15'!$B$6:$AB$15,27,FALSE),IFERROR(VLOOKUP($A165,'Circumstance 15'!$B$18:$AB$28,27,FALSE),TableBPA2[[#This Row],[Base Payment After Circumstance 14]])))</f>
        <v/>
      </c>
      <c r="U165" s="24" t="str">
        <f>IF(U$3="Not used","",IFERROR(VLOOKUP($A165,'Circumstance 16'!$B$6:$AB$15,27,FALSE),IFERROR(VLOOKUP($A165,'Circumstance 16'!$B$18:$AB$28,27,FALSE),TableBPA2[[#This Row],[Base Payment After Circumstance 15]])))</f>
        <v/>
      </c>
      <c r="V165" s="24" t="str">
        <f>IF(V$3="Not used","",IFERROR(VLOOKUP($A165,'Circumstance 17'!$B$6:$AB$15,27,FALSE),IFERROR(VLOOKUP($A165,'Circumstance 17'!$B$18:$AB$28,27,FALSE),TableBPA2[[#This Row],[Base Payment After Circumstance 16]])))</f>
        <v/>
      </c>
      <c r="W165" s="24" t="str">
        <f>IF(W$3="Not used","",IFERROR(VLOOKUP($A165,'Circumstance 18'!$B$6:$AB$15,27,FALSE),IFERROR(VLOOKUP($A165,'Circumstance 18'!$B$18:$AB$28,27,FALSE),TableBPA2[[#This Row],[Base Payment After Circumstance 17]])))</f>
        <v/>
      </c>
      <c r="X165" s="24" t="str">
        <f>IF(X$3="Not used","",IFERROR(VLOOKUP($A165,'Circumstance 19'!$B$6:$AB$15,27,FALSE),IFERROR(VLOOKUP($A165,'Circumstance 19'!$B$18:$AB$28,27,FALSE),TableBPA2[[#This Row],[Base Payment After Circumstance 18]])))</f>
        <v/>
      </c>
      <c r="Y165" s="24" t="str">
        <f>IF(Y$3="Not used","",IFERROR(VLOOKUP($A165,'Circumstance 20'!$B$6:$AB$15,27,FALSE),IFERROR(VLOOKUP($A165,'Circumstance 20'!$B$18:$AB$28,27,FALSE),TableBPA2[[#This Row],[Base Payment After Circumstance 19]])))</f>
        <v/>
      </c>
    </row>
    <row r="166" spans="1:25" x14ac:dyDescent="0.25">
      <c r="A166" s="11" t="str">
        <f>IF('LEA Information'!A175="","",'LEA Information'!A175)</f>
        <v/>
      </c>
      <c r="B166" s="11" t="str">
        <f>IF('LEA Information'!B175="","",'LEA Information'!B175)</f>
        <v/>
      </c>
      <c r="C166" s="68" t="str">
        <f>IF('LEA Information'!C175="","",'LEA Information'!C175)</f>
        <v/>
      </c>
      <c r="D166" s="8" t="str">
        <f>IF('LEA Information'!D175="","",'LEA Information'!D175)</f>
        <v/>
      </c>
      <c r="E166" s="32" t="str">
        <f t="shared" si="2"/>
        <v/>
      </c>
      <c r="F166" s="3" t="str">
        <f>IF(F$3="Not used","",IFERROR(VLOOKUP($A166,'Circumstance 1'!$B$6:$AB$15,27,FALSE),IFERROR(VLOOKUP(A166,'Circumstance 1'!$B$18:$AB$28,27,FALSE),TableBPA2[[#This Row],[Starting Base Payment]])))</f>
        <v/>
      </c>
      <c r="G166" s="3" t="str">
        <f>IF(G$3="Not used","",IFERROR(VLOOKUP($A166,'Circumstance 2'!$B$6:$AB$15,27,FALSE),IFERROR(VLOOKUP($A166,'Circumstance 2'!$B$18:$AB$28,27,FALSE),TableBPA2[[#This Row],[Base Payment After Circumstance 1]])))</f>
        <v/>
      </c>
      <c r="H166" s="3" t="str">
        <f>IF(H$3="Not used","",IFERROR(VLOOKUP($A166,'Circumstance 3'!$B$6:$AB$15,27,FALSE),IFERROR(VLOOKUP($A166,'Circumstance 3'!$B$18:$AB$28,27,FALSE),TableBPA2[[#This Row],[Base Payment After Circumstance 2]])))</f>
        <v/>
      </c>
      <c r="I166" s="3" t="str">
        <f>IF(I$3="Not used","",IFERROR(VLOOKUP($A166,'Circumstance 4'!$B$6:$AB$15,27,FALSE),IFERROR(VLOOKUP($A166,'Circumstance 4'!$B$18:$AB$28,27,FALSE),TableBPA2[[#This Row],[Base Payment After Circumstance 3]])))</f>
        <v/>
      </c>
      <c r="J166" s="3" t="str">
        <f>IF(J$3="Not used","",IFERROR(VLOOKUP($A166,'Circumstance 5'!$B$6:$AB$15,27,FALSE),IFERROR(VLOOKUP($A166,'Circumstance 5'!$B$18:$AB$28,27,FALSE),TableBPA2[[#This Row],[Base Payment After Circumstance 4]])))</f>
        <v/>
      </c>
      <c r="K166" s="3" t="str">
        <f>IF(K$3="Not used","",IFERROR(VLOOKUP($A166,'Circumstance 6'!$B$6:$AB$15,27,FALSE),IFERROR(VLOOKUP($A166,'Circumstance 6'!$B$18:$AB$28,27,FALSE),TableBPA2[[#This Row],[Base Payment After Circumstance 5]])))</f>
        <v/>
      </c>
      <c r="L166" s="3" t="str">
        <f>IF(L$3="Not used","",IFERROR(VLOOKUP($A166,'Circumstance 7'!$B$6:$AB$15,27,FALSE),IFERROR(VLOOKUP($A166,'Circumstance 7'!$B$18:$AB$28,27,FALSE),TableBPA2[[#This Row],[Base Payment After Circumstance 6]])))</f>
        <v/>
      </c>
      <c r="M166" s="3" t="str">
        <f>IF(M$3="Not used","",IFERROR(VLOOKUP($A166,'Circumstance 8'!$B$6:$AB$15,27,FALSE),IFERROR(VLOOKUP($A166,'Circumstance 8'!$B$18:$AB$28,27,FALSE),TableBPA2[[#This Row],[Base Payment After Circumstance 7]])))</f>
        <v/>
      </c>
      <c r="N166" s="3" t="str">
        <f>IF(N$3="Not used","",IFERROR(VLOOKUP($A166,'Circumstance 9'!$B$6:$AB$15,27,FALSE),IFERROR(VLOOKUP($A166,'Circumstance 9'!$B$18:$AB$28,27,FALSE),TableBPA2[[#This Row],[Base Payment After Circumstance 8]])))</f>
        <v/>
      </c>
      <c r="O166" s="3" t="str">
        <f>IF(O$3="Not used","",IFERROR(VLOOKUP($A166,'Circumstance 10'!$B$6:$AB$15,27,FALSE),IFERROR(VLOOKUP($A166,'Circumstance 10'!$B$18:$AB$28,27,FALSE),TableBPA2[[#This Row],[Base Payment After Circumstance 9]])))</f>
        <v/>
      </c>
      <c r="P166" s="24" t="str">
        <f>IF(P$3="Not used","",IFERROR(VLOOKUP($A166,'Circumstance 11'!$B$6:$AB$15,27,FALSE),IFERROR(VLOOKUP($A166,'Circumstance 11'!$B$18:$AB$28,27,FALSE),TableBPA2[[#This Row],[Base Payment After Circumstance 10]])))</f>
        <v/>
      </c>
      <c r="Q166" s="24" t="str">
        <f>IF(Q$3="Not used","",IFERROR(VLOOKUP($A166,'Circumstance 12'!$B$6:$AB$15,27,FALSE),IFERROR(VLOOKUP($A166,'Circumstance 12'!$B$18:$AB$28,27,FALSE),TableBPA2[[#This Row],[Base Payment After Circumstance 11]])))</f>
        <v/>
      </c>
      <c r="R166" s="24" t="str">
        <f>IF(R$3="Not used","",IFERROR(VLOOKUP($A166,'Circumstance 13'!$B$6:$AB$15,27,FALSE),IFERROR(VLOOKUP($A166,'Circumstance 13'!$B$18:$AB$28,27,FALSE),TableBPA2[[#This Row],[Base Payment After Circumstance 12]])))</f>
        <v/>
      </c>
      <c r="S166" s="24" t="str">
        <f>IF(S$3="Not used","",IFERROR(VLOOKUP($A166,'Circumstance 14'!$B$6:$AB$15,27,FALSE),IFERROR(VLOOKUP($A166,'Circumstance 14'!$B$18:$AB$28,27,FALSE),TableBPA2[[#This Row],[Base Payment After Circumstance 13]])))</f>
        <v/>
      </c>
      <c r="T166" s="24" t="str">
        <f>IF(T$3="Not used","",IFERROR(VLOOKUP($A166,'Circumstance 15'!$B$6:$AB$15,27,FALSE),IFERROR(VLOOKUP($A166,'Circumstance 15'!$B$18:$AB$28,27,FALSE),TableBPA2[[#This Row],[Base Payment After Circumstance 14]])))</f>
        <v/>
      </c>
      <c r="U166" s="24" t="str">
        <f>IF(U$3="Not used","",IFERROR(VLOOKUP($A166,'Circumstance 16'!$B$6:$AB$15,27,FALSE),IFERROR(VLOOKUP($A166,'Circumstance 16'!$B$18:$AB$28,27,FALSE),TableBPA2[[#This Row],[Base Payment After Circumstance 15]])))</f>
        <v/>
      </c>
      <c r="V166" s="24" t="str">
        <f>IF(V$3="Not used","",IFERROR(VLOOKUP($A166,'Circumstance 17'!$B$6:$AB$15,27,FALSE),IFERROR(VLOOKUP($A166,'Circumstance 17'!$B$18:$AB$28,27,FALSE),TableBPA2[[#This Row],[Base Payment After Circumstance 16]])))</f>
        <v/>
      </c>
      <c r="W166" s="24" t="str">
        <f>IF(W$3="Not used","",IFERROR(VLOOKUP($A166,'Circumstance 18'!$B$6:$AB$15,27,FALSE),IFERROR(VLOOKUP($A166,'Circumstance 18'!$B$18:$AB$28,27,FALSE),TableBPA2[[#This Row],[Base Payment After Circumstance 17]])))</f>
        <v/>
      </c>
      <c r="X166" s="24" t="str">
        <f>IF(X$3="Not used","",IFERROR(VLOOKUP($A166,'Circumstance 19'!$B$6:$AB$15,27,FALSE),IFERROR(VLOOKUP($A166,'Circumstance 19'!$B$18:$AB$28,27,FALSE),TableBPA2[[#This Row],[Base Payment After Circumstance 18]])))</f>
        <v/>
      </c>
      <c r="Y166" s="24" t="str">
        <f>IF(Y$3="Not used","",IFERROR(VLOOKUP($A166,'Circumstance 20'!$B$6:$AB$15,27,FALSE),IFERROR(VLOOKUP($A166,'Circumstance 20'!$B$18:$AB$28,27,FALSE),TableBPA2[[#This Row],[Base Payment After Circumstance 19]])))</f>
        <v/>
      </c>
    </row>
    <row r="167" spans="1:25" x14ac:dyDescent="0.25">
      <c r="A167" s="11" t="str">
        <f>IF('LEA Information'!A176="","",'LEA Information'!A176)</f>
        <v/>
      </c>
      <c r="B167" s="11" t="str">
        <f>IF('LEA Information'!B176="","",'LEA Information'!B176)</f>
        <v/>
      </c>
      <c r="C167" s="68" t="str">
        <f>IF('LEA Information'!C176="","",'LEA Information'!C176)</f>
        <v/>
      </c>
      <c r="D167" s="8" t="str">
        <f>IF('LEA Information'!D176="","",'LEA Information'!D176)</f>
        <v/>
      </c>
      <c r="E167" s="32" t="str">
        <f t="shared" si="2"/>
        <v/>
      </c>
      <c r="F167" s="3" t="str">
        <f>IF(F$3="Not used","",IFERROR(VLOOKUP($A167,'Circumstance 1'!$B$6:$AB$15,27,FALSE),IFERROR(VLOOKUP(A167,'Circumstance 1'!$B$18:$AB$28,27,FALSE),TableBPA2[[#This Row],[Starting Base Payment]])))</f>
        <v/>
      </c>
      <c r="G167" s="3" t="str">
        <f>IF(G$3="Not used","",IFERROR(VLOOKUP($A167,'Circumstance 2'!$B$6:$AB$15,27,FALSE),IFERROR(VLOOKUP($A167,'Circumstance 2'!$B$18:$AB$28,27,FALSE),TableBPA2[[#This Row],[Base Payment After Circumstance 1]])))</f>
        <v/>
      </c>
      <c r="H167" s="3" t="str">
        <f>IF(H$3="Not used","",IFERROR(VLOOKUP($A167,'Circumstance 3'!$B$6:$AB$15,27,FALSE),IFERROR(VLOOKUP($A167,'Circumstance 3'!$B$18:$AB$28,27,FALSE),TableBPA2[[#This Row],[Base Payment After Circumstance 2]])))</f>
        <v/>
      </c>
      <c r="I167" s="3" t="str">
        <f>IF(I$3="Not used","",IFERROR(VLOOKUP($A167,'Circumstance 4'!$B$6:$AB$15,27,FALSE),IFERROR(VLOOKUP($A167,'Circumstance 4'!$B$18:$AB$28,27,FALSE),TableBPA2[[#This Row],[Base Payment After Circumstance 3]])))</f>
        <v/>
      </c>
      <c r="J167" s="3" t="str">
        <f>IF(J$3="Not used","",IFERROR(VLOOKUP($A167,'Circumstance 5'!$B$6:$AB$15,27,FALSE),IFERROR(VLOOKUP($A167,'Circumstance 5'!$B$18:$AB$28,27,FALSE),TableBPA2[[#This Row],[Base Payment After Circumstance 4]])))</f>
        <v/>
      </c>
      <c r="K167" s="3" t="str">
        <f>IF(K$3="Not used","",IFERROR(VLOOKUP($A167,'Circumstance 6'!$B$6:$AB$15,27,FALSE),IFERROR(VLOOKUP($A167,'Circumstance 6'!$B$18:$AB$28,27,FALSE),TableBPA2[[#This Row],[Base Payment After Circumstance 5]])))</f>
        <v/>
      </c>
      <c r="L167" s="3" t="str">
        <f>IF(L$3="Not used","",IFERROR(VLOOKUP($A167,'Circumstance 7'!$B$6:$AB$15,27,FALSE),IFERROR(VLOOKUP($A167,'Circumstance 7'!$B$18:$AB$28,27,FALSE),TableBPA2[[#This Row],[Base Payment After Circumstance 6]])))</f>
        <v/>
      </c>
      <c r="M167" s="3" t="str">
        <f>IF(M$3="Not used","",IFERROR(VLOOKUP($A167,'Circumstance 8'!$B$6:$AB$15,27,FALSE),IFERROR(VLOOKUP($A167,'Circumstance 8'!$B$18:$AB$28,27,FALSE),TableBPA2[[#This Row],[Base Payment After Circumstance 7]])))</f>
        <v/>
      </c>
      <c r="N167" s="3" t="str">
        <f>IF(N$3="Not used","",IFERROR(VLOOKUP($A167,'Circumstance 9'!$B$6:$AB$15,27,FALSE),IFERROR(VLOOKUP($A167,'Circumstance 9'!$B$18:$AB$28,27,FALSE),TableBPA2[[#This Row],[Base Payment After Circumstance 8]])))</f>
        <v/>
      </c>
      <c r="O167" s="3" t="str">
        <f>IF(O$3="Not used","",IFERROR(VLOOKUP($A167,'Circumstance 10'!$B$6:$AB$15,27,FALSE),IFERROR(VLOOKUP($A167,'Circumstance 10'!$B$18:$AB$28,27,FALSE),TableBPA2[[#This Row],[Base Payment After Circumstance 9]])))</f>
        <v/>
      </c>
      <c r="P167" s="24" t="str">
        <f>IF(P$3="Not used","",IFERROR(VLOOKUP($A167,'Circumstance 11'!$B$6:$AB$15,27,FALSE),IFERROR(VLOOKUP($A167,'Circumstance 11'!$B$18:$AB$28,27,FALSE),TableBPA2[[#This Row],[Base Payment After Circumstance 10]])))</f>
        <v/>
      </c>
      <c r="Q167" s="24" t="str">
        <f>IF(Q$3="Not used","",IFERROR(VLOOKUP($A167,'Circumstance 12'!$B$6:$AB$15,27,FALSE),IFERROR(VLOOKUP($A167,'Circumstance 12'!$B$18:$AB$28,27,FALSE),TableBPA2[[#This Row],[Base Payment After Circumstance 11]])))</f>
        <v/>
      </c>
      <c r="R167" s="24" t="str">
        <f>IF(R$3="Not used","",IFERROR(VLOOKUP($A167,'Circumstance 13'!$B$6:$AB$15,27,FALSE),IFERROR(VLOOKUP($A167,'Circumstance 13'!$B$18:$AB$28,27,FALSE),TableBPA2[[#This Row],[Base Payment After Circumstance 12]])))</f>
        <v/>
      </c>
      <c r="S167" s="24" t="str">
        <f>IF(S$3="Not used","",IFERROR(VLOOKUP($A167,'Circumstance 14'!$B$6:$AB$15,27,FALSE),IFERROR(VLOOKUP($A167,'Circumstance 14'!$B$18:$AB$28,27,FALSE),TableBPA2[[#This Row],[Base Payment After Circumstance 13]])))</f>
        <v/>
      </c>
      <c r="T167" s="24" t="str">
        <f>IF(T$3="Not used","",IFERROR(VLOOKUP($A167,'Circumstance 15'!$B$6:$AB$15,27,FALSE),IFERROR(VLOOKUP($A167,'Circumstance 15'!$B$18:$AB$28,27,FALSE),TableBPA2[[#This Row],[Base Payment After Circumstance 14]])))</f>
        <v/>
      </c>
      <c r="U167" s="24" t="str">
        <f>IF(U$3="Not used","",IFERROR(VLOOKUP($A167,'Circumstance 16'!$B$6:$AB$15,27,FALSE),IFERROR(VLOOKUP($A167,'Circumstance 16'!$B$18:$AB$28,27,FALSE),TableBPA2[[#This Row],[Base Payment After Circumstance 15]])))</f>
        <v/>
      </c>
      <c r="V167" s="24" t="str">
        <f>IF(V$3="Not used","",IFERROR(VLOOKUP($A167,'Circumstance 17'!$B$6:$AB$15,27,FALSE),IFERROR(VLOOKUP($A167,'Circumstance 17'!$B$18:$AB$28,27,FALSE),TableBPA2[[#This Row],[Base Payment After Circumstance 16]])))</f>
        <v/>
      </c>
      <c r="W167" s="24" t="str">
        <f>IF(W$3="Not used","",IFERROR(VLOOKUP($A167,'Circumstance 18'!$B$6:$AB$15,27,FALSE),IFERROR(VLOOKUP($A167,'Circumstance 18'!$B$18:$AB$28,27,FALSE),TableBPA2[[#This Row],[Base Payment After Circumstance 17]])))</f>
        <v/>
      </c>
      <c r="X167" s="24" t="str">
        <f>IF(X$3="Not used","",IFERROR(VLOOKUP($A167,'Circumstance 19'!$B$6:$AB$15,27,FALSE),IFERROR(VLOOKUP($A167,'Circumstance 19'!$B$18:$AB$28,27,FALSE),TableBPA2[[#This Row],[Base Payment After Circumstance 18]])))</f>
        <v/>
      </c>
      <c r="Y167" s="24" t="str">
        <f>IF(Y$3="Not used","",IFERROR(VLOOKUP($A167,'Circumstance 20'!$B$6:$AB$15,27,FALSE),IFERROR(VLOOKUP($A167,'Circumstance 20'!$B$18:$AB$28,27,FALSE),TableBPA2[[#This Row],[Base Payment After Circumstance 19]])))</f>
        <v/>
      </c>
    </row>
    <row r="168" spans="1:25" x14ac:dyDescent="0.25">
      <c r="A168" s="11" t="str">
        <f>IF('LEA Information'!A177="","",'LEA Information'!A177)</f>
        <v/>
      </c>
      <c r="B168" s="11" t="str">
        <f>IF('LEA Information'!B177="","",'LEA Information'!B177)</f>
        <v/>
      </c>
      <c r="C168" s="68" t="str">
        <f>IF('LEA Information'!C177="","",'LEA Information'!C177)</f>
        <v/>
      </c>
      <c r="D168" s="8" t="str">
        <f>IF('LEA Information'!D177="","",'LEA Information'!D177)</f>
        <v/>
      </c>
      <c r="E168" s="32" t="str">
        <f t="shared" si="2"/>
        <v/>
      </c>
      <c r="F168" s="3" t="str">
        <f>IF(F$3="Not used","",IFERROR(VLOOKUP($A168,'Circumstance 1'!$B$6:$AB$15,27,FALSE),IFERROR(VLOOKUP(A168,'Circumstance 1'!$B$18:$AB$28,27,FALSE),TableBPA2[[#This Row],[Starting Base Payment]])))</f>
        <v/>
      </c>
      <c r="G168" s="3" t="str">
        <f>IF(G$3="Not used","",IFERROR(VLOOKUP($A168,'Circumstance 2'!$B$6:$AB$15,27,FALSE),IFERROR(VLOOKUP($A168,'Circumstance 2'!$B$18:$AB$28,27,FALSE),TableBPA2[[#This Row],[Base Payment After Circumstance 1]])))</f>
        <v/>
      </c>
      <c r="H168" s="3" t="str">
        <f>IF(H$3="Not used","",IFERROR(VLOOKUP($A168,'Circumstance 3'!$B$6:$AB$15,27,FALSE),IFERROR(VLOOKUP($A168,'Circumstance 3'!$B$18:$AB$28,27,FALSE),TableBPA2[[#This Row],[Base Payment After Circumstance 2]])))</f>
        <v/>
      </c>
      <c r="I168" s="3" t="str">
        <f>IF(I$3="Not used","",IFERROR(VLOOKUP($A168,'Circumstance 4'!$B$6:$AB$15,27,FALSE),IFERROR(VLOOKUP($A168,'Circumstance 4'!$B$18:$AB$28,27,FALSE),TableBPA2[[#This Row],[Base Payment After Circumstance 3]])))</f>
        <v/>
      </c>
      <c r="J168" s="3" t="str">
        <f>IF(J$3="Not used","",IFERROR(VLOOKUP($A168,'Circumstance 5'!$B$6:$AB$15,27,FALSE),IFERROR(VLOOKUP($A168,'Circumstance 5'!$B$18:$AB$28,27,FALSE),TableBPA2[[#This Row],[Base Payment After Circumstance 4]])))</f>
        <v/>
      </c>
      <c r="K168" s="3" t="str">
        <f>IF(K$3="Not used","",IFERROR(VLOOKUP($A168,'Circumstance 6'!$B$6:$AB$15,27,FALSE),IFERROR(VLOOKUP($A168,'Circumstance 6'!$B$18:$AB$28,27,FALSE),TableBPA2[[#This Row],[Base Payment After Circumstance 5]])))</f>
        <v/>
      </c>
      <c r="L168" s="3" t="str">
        <f>IF(L$3="Not used","",IFERROR(VLOOKUP($A168,'Circumstance 7'!$B$6:$AB$15,27,FALSE),IFERROR(VLOOKUP($A168,'Circumstance 7'!$B$18:$AB$28,27,FALSE),TableBPA2[[#This Row],[Base Payment After Circumstance 6]])))</f>
        <v/>
      </c>
      <c r="M168" s="3" t="str">
        <f>IF(M$3="Not used","",IFERROR(VLOOKUP($A168,'Circumstance 8'!$B$6:$AB$15,27,FALSE),IFERROR(VLOOKUP($A168,'Circumstance 8'!$B$18:$AB$28,27,FALSE),TableBPA2[[#This Row],[Base Payment After Circumstance 7]])))</f>
        <v/>
      </c>
      <c r="N168" s="3" t="str">
        <f>IF(N$3="Not used","",IFERROR(VLOOKUP($A168,'Circumstance 9'!$B$6:$AB$15,27,FALSE),IFERROR(VLOOKUP($A168,'Circumstance 9'!$B$18:$AB$28,27,FALSE),TableBPA2[[#This Row],[Base Payment After Circumstance 8]])))</f>
        <v/>
      </c>
      <c r="O168" s="3" t="str">
        <f>IF(O$3="Not used","",IFERROR(VLOOKUP($A168,'Circumstance 10'!$B$6:$AB$15,27,FALSE),IFERROR(VLOOKUP($A168,'Circumstance 10'!$B$18:$AB$28,27,FALSE),TableBPA2[[#This Row],[Base Payment After Circumstance 9]])))</f>
        <v/>
      </c>
      <c r="P168" s="24" t="str">
        <f>IF(P$3="Not used","",IFERROR(VLOOKUP($A168,'Circumstance 11'!$B$6:$AB$15,27,FALSE),IFERROR(VLOOKUP($A168,'Circumstance 11'!$B$18:$AB$28,27,FALSE),TableBPA2[[#This Row],[Base Payment After Circumstance 10]])))</f>
        <v/>
      </c>
      <c r="Q168" s="24" t="str">
        <f>IF(Q$3="Not used","",IFERROR(VLOOKUP($A168,'Circumstance 12'!$B$6:$AB$15,27,FALSE),IFERROR(VLOOKUP($A168,'Circumstance 12'!$B$18:$AB$28,27,FALSE),TableBPA2[[#This Row],[Base Payment After Circumstance 11]])))</f>
        <v/>
      </c>
      <c r="R168" s="24" t="str">
        <f>IF(R$3="Not used","",IFERROR(VLOOKUP($A168,'Circumstance 13'!$B$6:$AB$15,27,FALSE),IFERROR(VLOOKUP($A168,'Circumstance 13'!$B$18:$AB$28,27,FALSE),TableBPA2[[#This Row],[Base Payment After Circumstance 12]])))</f>
        <v/>
      </c>
      <c r="S168" s="24" t="str">
        <f>IF(S$3="Not used","",IFERROR(VLOOKUP($A168,'Circumstance 14'!$B$6:$AB$15,27,FALSE),IFERROR(VLOOKUP($A168,'Circumstance 14'!$B$18:$AB$28,27,FALSE),TableBPA2[[#This Row],[Base Payment After Circumstance 13]])))</f>
        <v/>
      </c>
      <c r="T168" s="24" t="str">
        <f>IF(T$3="Not used","",IFERROR(VLOOKUP($A168,'Circumstance 15'!$B$6:$AB$15,27,FALSE),IFERROR(VLOOKUP($A168,'Circumstance 15'!$B$18:$AB$28,27,FALSE),TableBPA2[[#This Row],[Base Payment After Circumstance 14]])))</f>
        <v/>
      </c>
      <c r="U168" s="24" t="str">
        <f>IF(U$3="Not used","",IFERROR(VLOOKUP($A168,'Circumstance 16'!$B$6:$AB$15,27,FALSE),IFERROR(VLOOKUP($A168,'Circumstance 16'!$B$18:$AB$28,27,FALSE),TableBPA2[[#This Row],[Base Payment After Circumstance 15]])))</f>
        <v/>
      </c>
      <c r="V168" s="24" t="str">
        <f>IF(V$3="Not used","",IFERROR(VLOOKUP($A168,'Circumstance 17'!$B$6:$AB$15,27,FALSE),IFERROR(VLOOKUP($A168,'Circumstance 17'!$B$18:$AB$28,27,FALSE),TableBPA2[[#This Row],[Base Payment After Circumstance 16]])))</f>
        <v/>
      </c>
      <c r="W168" s="24" t="str">
        <f>IF(W$3="Not used","",IFERROR(VLOOKUP($A168,'Circumstance 18'!$B$6:$AB$15,27,FALSE),IFERROR(VLOOKUP($A168,'Circumstance 18'!$B$18:$AB$28,27,FALSE),TableBPA2[[#This Row],[Base Payment After Circumstance 17]])))</f>
        <v/>
      </c>
      <c r="X168" s="24" t="str">
        <f>IF(X$3="Not used","",IFERROR(VLOOKUP($A168,'Circumstance 19'!$B$6:$AB$15,27,FALSE),IFERROR(VLOOKUP($A168,'Circumstance 19'!$B$18:$AB$28,27,FALSE),TableBPA2[[#This Row],[Base Payment After Circumstance 18]])))</f>
        <v/>
      </c>
      <c r="Y168" s="24" t="str">
        <f>IF(Y$3="Not used","",IFERROR(VLOOKUP($A168,'Circumstance 20'!$B$6:$AB$15,27,FALSE),IFERROR(VLOOKUP($A168,'Circumstance 20'!$B$18:$AB$28,27,FALSE),TableBPA2[[#This Row],[Base Payment After Circumstance 19]])))</f>
        <v/>
      </c>
    </row>
    <row r="169" spans="1:25" x14ac:dyDescent="0.25">
      <c r="A169" s="11" t="str">
        <f>IF('LEA Information'!A178="","",'LEA Information'!A178)</f>
        <v/>
      </c>
      <c r="B169" s="11" t="str">
        <f>IF('LEA Information'!B178="","",'LEA Information'!B178)</f>
        <v/>
      </c>
      <c r="C169" s="68" t="str">
        <f>IF('LEA Information'!C178="","",'LEA Information'!C178)</f>
        <v/>
      </c>
      <c r="D169" s="8" t="str">
        <f>IF('LEA Information'!D178="","",'LEA Information'!D178)</f>
        <v/>
      </c>
      <c r="E169" s="32" t="str">
        <f t="shared" si="2"/>
        <v/>
      </c>
      <c r="F169" s="3" t="str">
        <f>IF(F$3="Not used","",IFERROR(VLOOKUP($A169,'Circumstance 1'!$B$6:$AB$15,27,FALSE),IFERROR(VLOOKUP(A169,'Circumstance 1'!$B$18:$AB$28,27,FALSE),TableBPA2[[#This Row],[Starting Base Payment]])))</f>
        <v/>
      </c>
      <c r="G169" s="3" t="str">
        <f>IF(G$3="Not used","",IFERROR(VLOOKUP($A169,'Circumstance 2'!$B$6:$AB$15,27,FALSE),IFERROR(VLOOKUP($A169,'Circumstance 2'!$B$18:$AB$28,27,FALSE),TableBPA2[[#This Row],[Base Payment After Circumstance 1]])))</f>
        <v/>
      </c>
      <c r="H169" s="3" t="str">
        <f>IF(H$3="Not used","",IFERROR(VLOOKUP($A169,'Circumstance 3'!$B$6:$AB$15,27,FALSE),IFERROR(VLOOKUP($A169,'Circumstance 3'!$B$18:$AB$28,27,FALSE),TableBPA2[[#This Row],[Base Payment After Circumstance 2]])))</f>
        <v/>
      </c>
      <c r="I169" s="3" t="str">
        <f>IF(I$3="Not used","",IFERROR(VLOOKUP($A169,'Circumstance 4'!$B$6:$AB$15,27,FALSE),IFERROR(VLOOKUP($A169,'Circumstance 4'!$B$18:$AB$28,27,FALSE),TableBPA2[[#This Row],[Base Payment After Circumstance 3]])))</f>
        <v/>
      </c>
      <c r="J169" s="3" t="str">
        <f>IF(J$3="Not used","",IFERROR(VLOOKUP($A169,'Circumstance 5'!$B$6:$AB$15,27,FALSE),IFERROR(VLOOKUP($A169,'Circumstance 5'!$B$18:$AB$28,27,FALSE),TableBPA2[[#This Row],[Base Payment After Circumstance 4]])))</f>
        <v/>
      </c>
      <c r="K169" s="3" t="str">
        <f>IF(K$3="Not used","",IFERROR(VLOOKUP($A169,'Circumstance 6'!$B$6:$AB$15,27,FALSE),IFERROR(VLOOKUP($A169,'Circumstance 6'!$B$18:$AB$28,27,FALSE),TableBPA2[[#This Row],[Base Payment After Circumstance 5]])))</f>
        <v/>
      </c>
      <c r="L169" s="3" t="str">
        <f>IF(L$3="Not used","",IFERROR(VLOOKUP($A169,'Circumstance 7'!$B$6:$AB$15,27,FALSE),IFERROR(VLOOKUP($A169,'Circumstance 7'!$B$18:$AB$28,27,FALSE),TableBPA2[[#This Row],[Base Payment After Circumstance 6]])))</f>
        <v/>
      </c>
      <c r="M169" s="3" t="str">
        <f>IF(M$3="Not used","",IFERROR(VLOOKUP($A169,'Circumstance 8'!$B$6:$AB$15,27,FALSE),IFERROR(VLOOKUP($A169,'Circumstance 8'!$B$18:$AB$28,27,FALSE),TableBPA2[[#This Row],[Base Payment After Circumstance 7]])))</f>
        <v/>
      </c>
      <c r="N169" s="3" t="str">
        <f>IF(N$3="Not used","",IFERROR(VLOOKUP($A169,'Circumstance 9'!$B$6:$AB$15,27,FALSE),IFERROR(VLOOKUP($A169,'Circumstance 9'!$B$18:$AB$28,27,FALSE),TableBPA2[[#This Row],[Base Payment After Circumstance 8]])))</f>
        <v/>
      </c>
      <c r="O169" s="3" t="str">
        <f>IF(O$3="Not used","",IFERROR(VLOOKUP($A169,'Circumstance 10'!$B$6:$AB$15,27,FALSE),IFERROR(VLOOKUP($A169,'Circumstance 10'!$B$18:$AB$28,27,FALSE),TableBPA2[[#This Row],[Base Payment After Circumstance 9]])))</f>
        <v/>
      </c>
      <c r="P169" s="24" t="str">
        <f>IF(P$3="Not used","",IFERROR(VLOOKUP($A169,'Circumstance 11'!$B$6:$AB$15,27,FALSE),IFERROR(VLOOKUP($A169,'Circumstance 11'!$B$18:$AB$28,27,FALSE),TableBPA2[[#This Row],[Base Payment After Circumstance 10]])))</f>
        <v/>
      </c>
      <c r="Q169" s="24" t="str">
        <f>IF(Q$3="Not used","",IFERROR(VLOOKUP($A169,'Circumstance 12'!$B$6:$AB$15,27,FALSE),IFERROR(VLOOKUP($A169,'Circumstance 12'!$B$18:$AB$28,27,FALSE),TableBPA2[[#This Row],[Base Payment After Circumstance 11]])))</f>
        <v/>
      </c>
      <c r="R169" s="24" t="str">
        <f>IF(R$3="Not used","",IFERROR(VLOOKUP($A169,'Circumstance 13'!$B$6:$AB$15,27,FALSE),IFERROR(VLOOKUP($A169,'Circumstance 13'!$B$18:$AB$28,27,FALSE),TableBPA2[[#This Row],[Base Payment After Circumstance 12]])))</f>
        <v/>
      </c>
      <c r="S169" s="24" t="str">
        <f>IF(S$3="Not used","",IFERROR(VLOOKUP($A169,'Circumstance 14'!$B$6:$AB$15,27,FALSE),IFERROR(VLOOKUP($A169,'Circumstance 14'!$B$18:$AB$28,27,FALSE),TableBPA2[[#This Row],[Base Payment After Circumstance 13]])))</f>
        <v/>
      </c>
      <c r="T169" s="24" t="str">
        <f>IF(T$3="Not used","",IFERROR(VLOOKUP($A169,'Circumstance 15'!$B$6:$AB$15,27,FALSE),IFERROR(VLOOKUP($A169,'Circumstance 15'!$B$18:$AB$28,27,FALSE),TableBPA2[[#This Row],[Base Payment After Circumstance 14]])))</f>
        <v/>
      </c>
      <c r="U169" s="24" t="str">
        <f>IF(U$3="Not used","",IFERROR(VLOOKUP($A169,'Circumstance 16'!$B$6:$AB$15,27,FALSE),IFERROR(VLOOKUP($A169,'Circumstance 16'!$B$18:$AB$28,27,FALSE),TableBPA2[[#This Row],[Base Payment After Circumstance 15]])))</f>
        <v/>
      </c>
      <c r="V169" s="24" t="str">
        <f>IF(V$3="Not used","",IFERROR(VLOOKUP($A169,'Circumstance 17'!$B$6:$AB$15,27,FALSE),IFERROR(VLOOKUP($A169,'Circumstance 17'!$B$18:$AB$28,27,FALSE),TableBPA2[[#This Row],[Base Payment After Circumstance 16]])))</f>
        <v/>
      </c>
      <c r="W169" s="24" t="str">
        <f>IF(W$3="Not used","",IFERROR(VLOOKUP($A169,'Circumstance 18'!$B$6:$AB$15,27,FALSE),IFERROR(VLOOKUP($A169,'Circumstance 18'!$B$18:$AB$28,27,FALSE),TableBPA2[[#This Row],[Base Payment After Circumstance 17]])))</f>
        <v/>
      </c>
      <c r="X169" s="24" t="str">
        <f>IF(X$3="Not used","",IFERROR(VLOOKUP($A169,'Circumstance 19'!$B$6:$AB$15,27,FALSE),IFERROR(VLOOKUP($A169,'Circumstance 19'!$B$18:$AB$28,27,FALSE),TableBPA2[[#This Row],[Base Payment After Circumstance 18]])))</f>
        <v/>
      </c>
      <c r="Y169" s="24" t="str">
        <f>IF(Y$3="Not used","",IFERROR(VLOOKUP($A169,'Circumstance 20'!$B$6:$AB$15,27,FALSE),IFERROR(VLOOKUP($A169,'Circumstance 20'!$B$18:$AB$28,27,FALSE),TableBPA2[[#This Row],[Base Payment After Circumstance 19]])))</f>
        <v/>
      </c>
    </row>
    <row r="170" spans="1:25" x14ac:dyDescent="0.25">
      <c r="A170" s="11" t="str">
        <f>IF('LEA Information'!A179="","",'LEA Information'!A179)</f>
        <v/>
      </c>
      <c r="B170" s="11" t="str">
        <f>IF('LEA Information'!B179="","",'LEA Information'!B179)</f>
        <v/>
      </c>
      <c r="C170" s="68" t="str">
        <f>IF('LEA Information'!C179="","",'LEA Information'!C179)</f>
        <v/>
      </c>
      <c r="D170" s="8" t="str">
        <f>IF('LEA Information'!D179="","",'LEA Information'!D179)</f>
        <v/>
      </c>
      <c r="E170" s="32" t="str">
        <f t="shared" si="2"/>
        <v/>
      </c>
      <c r="F170" s="3" t="str">
        <f>IF(F$3="Not used","",IFERROR(VLOOKUP($A170,'Circumstance 1'!$B$6:$AB$15,27,FALSE),IFERROR(VLOOKUP(A170,'Circumstance 1'!$B$18:$AB$28,27,FALSE),TableBPA2[[#This Row],[Starting Base Payment]])))</f>
        <v/>
      </c>
      <c r="G170" s="3" t="str">
        <f>IF(G$3="Not used","",IFERROR(VLOOKUP($A170,'Circumstance 2'!$B$6:$AB$15,27,FALSE),IFERROR(VLOOKUP($A170,'Circumstance 2'!$B$18:$AB$28,27,FALSE),TableBPA2[[#This Row],[Base Payment After Circumstance 1]])))</f>
        <v/>
      </c>
      <c r="H170" s="3" t="str">
        <f>IF(H$3="Not used","",IFERROR(VLOOKUP($A170,'Circumstance 3'!$B$6:$AB$15,27,FALSE),IFERROR(VLOOKUP($A170,'Circumstance 3'!$B$18:$AB$28,27,FALSE),TableBPA2[[#This Row],[Base Payment After Circumstance 2]])))</f>
        <v/>
      </c>
      <c r="I170" s="3" t="str">
        <f>IF(I$3="Not used","",IFERROR(VLOOKUP($A170,'Circumstance 4'!$B$6:$AB$15,27,FALSE),IFERROR(VLOOKUP($A170,'Circumstance 4'!$B$18:$AB$28,27,FALSE),TableBPA2[[#This Row],[Base Payment After Circumstance 3]])))</f>
        <v/>
      </c>
      <c r="J170" s="3" t="str">
        <f>IF(J$3="Not used","",IFERROR(VLOOKUP($A170,'Circumstance 5'!$B$6:$AB$15,27,FALSE),IFERROR(VLOOKUP($A170,'Circumstance 5'!$B$18:$AB$28,27,FALSE),TableBPA2[[#This Row],[Base Payment After Circumstance 4]])))</f>
        <v/>
      </c>
      <c r="K170" s="3" t="str">
        <f>IF(K$3="Not used","",IFERROR(VLOOKUP($A170,'Circumstance 6'!$B$6:$AB$15,27,FALSE),IFERROR(VLOOKUP($A170,'Circumstance 6'!$B$18:$AB$28,27,FALSE),TableBPA2[[#This Row],[Base Payment After Circumstance 5]])))</f>
        <v/>
      </c>
      <c r="L170" s="3" t="str">
        <f>IF(L$3="Not used","",IFERROR(VLOOKUP($A170,'Circumstance 7'!$B$6:$AB$15,27,FALSE),IFERROR(VLOOKUP($A170,'Circumstance 7'!$B$18:$AB$28,27,FALSE),TableBPA2[[#This Row],[Base Payment After Circumstance 6]])))</f>
        <v/>
      </c>
      <c r="M170" s="3" t="str">
        <f>IF(M$3="Not used","",IFERROR(VLOOKUP($A170,'Circumstance 8'!$B$6:$AB$15,27,FALSE),IFERROR(VLOOKUP($A170,'Circumstance 8'!$B$18:$AB$28,27,FALSE),TableBPA2[[#This Row],[Base Payment After Circumstance 7]])))</f>
        <v/>
      </c>
      <c r="N170" s="3" t="str">
        <f>IF(N$3="Not used","",IFERROR(VLOOKUP($A170,'Circumstance 9'!$B$6:$AB$15,27,FALSE),IFERROR(VLOOKUP($A170,'Circumstance 9'!$B$18:$AB$28,27,FALSE),TableBPA2[[#This Row],[Base Payment After Circumstance 8]])))</f>
        <v/>
      </c>
      <c r="O170" s="3" t="str">
        <f>IF(O$3="Not used","",IFERROR(VLOOKUP($A170,'Circumstance 10'!$B$6:$AB$15,27,FALSE),IFERROR(VLOOKUP($A170,'Circumstance 10'!$B$18:$AB$28,27,FALSE),TableBPA2[[#This Row],[Base Payment After Circumstance 9]])))</f>
        <v/>
      </c>
      <c r="P170" s="24" t="str">
        <f>IF(P$3="Not used","",IFERROR(VLOOKUP($A170,'Circumstance 11'!$B$6:$AB$15,27,FALSE),IFERROR(VLOOKUP($A170,'Circumstance 11'!$B$18:$AB$28,27,FALSE),TableBPA2[[#This Row],[Base Payment After Circumstance 10]])))</f>
        <v/>
      </c>
      <c r="Q170" s="24" t="str">
        <f>IF(Q$3="Not used","",IFERROR(VLOOKUP($A170,'Circumstance 12'!$B$6:$AB$15,27,FALSE),IFERROR(VLOOKUP($A170,'Circumstance 12'!$B$18:$AB$28,27,FALSE),TableBPA2[[#This Row],[Base Payment After Circumstance 11]])))</f>
        <v/>
      </c>
      <c r="R170" s="24" t="str">
        <f>IF(R$3="Not used","",IFERROR(VLOOKUP($A170,'Circumstance 13'!$B$6:$AB$15,27,FALSE),IFERROR(VLOOKUP($A170,'Circumstance 13'!$B$18:$AB$28,27,FALSE),TableBPA2[[#This Row],[Base Payment After Circumstance 12]])))</f>
        <v/>
      </c>
      <c r="S170" s="24" t="str">
        <f>IF(S$3="Not used","",IFERROR(VLOOKUP($A170,'Circumstance 14'!$B$6:$AB$15,27,FALSE),IFERROR(VLOOKUP($A170,'Circumstance 14'!$B$18:$AB$28,27,FALSE),TableBPA2[[#This Row],[Base Payment After Circumstance 13]])))</f>
        <v/>
      </c>
      <c r="T170" s="24" t="str">
        <f>IF(T$3="Not used","",IFERROR(VLOOKUP($A170,'Circumstance 15'!$B$6:$AB$15,27,FALSE),IFERROR(VLOOKUP($A170,'Circumstance 15'!$B$18:$AB$28,27,FALSE),TableBPA2[[#This Row],[Base Payment After Circumstance 14]])))</f>
        <v/>
      </c>
      <c r="U170" s="24" t="str">
        <f>IF(U$3="Not used","",IFERROR(VLOOKUP($A170,'Circumstance 16'!$B$6:$AB$15,27,FALSE),IFERROR(VLOOKUP($A170,'Circumstance 16'!$B$18:$AB$28,27,FALSE),TableBPA2[[#This Row],[Base Payment After Circumstance 15]])))</f>
        <v/>
      </c>
      <c r="V170" s="24" t="str">
        <f>IF(V$3="Not used","",IFERROR(VLOOKUP($A170,'Circumstance 17'!$B$6:$AB$15,27,FALSE),IFERROR(VLOOKUP($A170,'Circumstance 17'!$B$18:$AB$28,27,FALSE),TableBPA2[[#This Row],[Base Payment After Circumstance 16]])))</f>
        <v/>
      </c>
      <c r="W170" s="24" t="str">
        <f>IF(W$3="Not used","",IFERROR(VLOOKUP($A170,'Circumstance 18'!$B$6:$AB$15,27,FALSE),IFERROR(VLOOKUP($A170,'Circumstance 18'!$B$18:$AB$28,27,FALSE),TableBPA2[[#This Row],[Base Payment After Circumstance 17]])))</f>
        <v/>
      </c>
      <c r="X170" s="24" t="str">
        <f>IF(X$3="Not used","",IFERROR(VLOOKUP($A170,'Circumstance 19'!$B$6:$AB$15,27,FALSE),IFERROR(VLOOKUP($A170,'Circumstance 19'!$B$18:$AB$28,27,FALSE),TableBPA2[[#This Row],[Base Payment After Circumstance 18]])))</f>
        <v/>
      </c>
      <c r="Y170" s="24" t="str">
        <f>IF(Y$3="Not used","",IFERROR(VLOOKUP($A170,'Circumstance 20'!$B$6:$AB$15,27,FALSE),IFERROR(VLOOKUP($A170,'Circumstance 20'!$B$18:$AB$28,27,FALSE),TableBPA2[[#This Row],[Base Payment After Circumstance 19]])))</f>
        <v/>
      </c>
    </row>
    <row r="171" spans="1:25" x14ac:dyDescent="0.25">
      <c r="A171" s="11" t="str">
        <f>IF('LEA Information'!A180="","",'LEA Information'!A180)</f>
        <v/>
      </c>
      <c r="B171" s="11" t="str">
        <f>IF('LEA Information'!B180="","",'LEA Information'!B180)</f>
        <v/>
      </c>
      <c r="C171" s="68" t="str">
        <f>IF('LEA Information'!C180="","",'LEA Information'!C180)</f>
        <v/>
      </c>
      <c r="D171" s="8" t="str">
        <f>IF('LEA Information'!D180="","",'LEA Information'!D180)</f>
        <v/>
      </c>
      <c r="E171" s="32" t="str">
        <f t="shared" si="2"/>
        <v/>
      </c>
      <c r="F171" s="3" t="str">
        <f>IF(F$3="Not used","",IFERROR(VLOOKUP($A171,'Circumstance 1'!$B$6:$AB$15,27,FALSE),IFERROR(VLOOKUP(A171,'Circumstance 1'!$B$18:$AB$28,27,FALSE),TableBPA2[[#This Row],[Starting Base Payment]])))</f>
        <v/>
      </c>
      <c r="G171" s="3" t="str">
        <f>IF(G$3="Not used","",IFERROR(VLOOKUP($A171,'Circumstance 2'!$B$6:$AB$15,27,FALSE),IFERROR(VLOOKUP($A171,'Circumstance 2'!$B$18:$AB$28,27,FALSE),TableBPA2[[#This Row],[Base Payment After Circumstance 1]])))</f>
        <v/>
      </c>
      <c r="H171" s="3" t="str">
        <f>IF(H$3="Not used","",IFERROR(VLOOKUP($A171,'Circumstance 3'!$B$6:$AB$15,27,FALSE),IFERROR(VLOOKUP($A171,'Circumstance 3'!$B$18:$AB$28,27,FALSE),TableBPA2[[#This Row],[Base Payment After Circumstance 2]])))</f>
        <v/>
      </c>
      <c r="I171" s="3" t="str">
        <f>IF(I$3="Not used","",IFERROR(VLOOKUP($A171,'Circumstance 4'!$B$6:$AB$15,27,FALSE),IFERROR(VLOOKUP($A171,'Circumstance 4'!$B$18:$AB$28,27,FALSE),TableBPA2[[#This Row],[Base Payment After Circumstance 3]])))</f>
        <v/>
      </c>
      <c r="J171" s="3" t="str">
        <f>IF(J$3="Not used","",IFERROR(VLOOKUP($A171,'Circumstance 5'!$B$6:$AB$15,27,FALSE),IFERROR(VLOOKUP($A171,'Circumstance 5'!$B$18:$AB$28,27,FALSE),TableBPA2[[#This Row],[Base Payment After Circumstance 4]])))</f>
        <v/>
      </c>
      <c r="K171" s="3" t="str">
        <f>IF(K$3="Not used","",IFERROR(VLOOKUP($A171,'Circumstance 6'!$B$6:$AB$15,27,FALSE),IFERROR(VLOOKUP($A171,'Circumstance 6'!$B$18:$AB$28,27,FALSE),TableBPA2[[#This Row],[Base Payment After Circumstance 5]])))</f>
        <v/>
      </c>
      <c r="L171" s="3" t="str">
        <f>IF(L$3="Not used","",IFERROR(VLOOKUP($A171,'Circumstance 7'!$B$6:$AB$15,27,FALSE),IFERROR(VLOOKUP($A171,'Circumstance 7'!$B$18:$AB$28,27,FALSE),TableBPA2[[#This Row],[Base Payment After Circumstance 6]])))</f>
        <v/>
      </c>
      <c r="M171" s="3" t="str">
        <f>IF(M$3="Not used","",IFERROR(VLOOKUP($A171,'Circumstance 8'!$B$6:$AB$15,27,FALSE),IFERROR(VLOOKUP($A171,'Circumstance 8'!$B$18:$AB$28,27,FALSE),TableBPA2[[#This Row],[Base Payment After Circumstance 7]])))</f>
        <v/>
      </c>
      <c r="N171" s="3" t="str">
        <f>IF(N$3="Not used","",IFERROR(VLOOKUP($A171,'Circumstance 9'!$B$6:$AB$15,27,FALSE),IFERROR(VLOOKUP($A171,'Circumstance 9'!$B$18:$AB$28,27,FALSE),TableBPA2[[#This Row],[Base Payment After Circumstance 8]])))</f>
        <v/>
      </c>
      <c r="O171" s="3" t="str">
        <f>IF(O$3="Not used","",IFERROR(VLOOKUP($A171,'Circumstance 10'!$B$6:$AB$15,27,FALSE),IFERROR(VLOOKUP($A171,'Circumstance 10'!$B$18:$AB$28,27,FALSE),TableBPA2[[#This Row],[Base Payment After Circumstance 9]])))</f>
        <v/>
      </c>
      <c r="P171" s="24" t="str">
        <f>IF(P$3="Not used","",IFERROR(VLOOKUP($A171,'Circumstance 11'!$B$6:$AB$15,27,FALSE),IFERROR(VLOOKUP($A171,'Circumstance 11'!$B$18:$AB$28,27,FALSE),TableBPA2[[#This Row],[Base Payment After Circumstance 10]])))</f>
        <v/>
      </c>
      <c r="Q171" s="24" t="str">
        <f>IF(Q$3="Not used","",IFERROR(VLOOKUP($A171,'Circumstance 12'!$B$6:$AB$15,27,FALSE),IFERROR(VLOOKUP($A171,'Circumstance 12'!$B$18:$AB$28,27,FALSE),TableBPA2[[#This Row],[Base Payment After Circumstance 11]])))</f>
        <v/>
      </c>
      <c r="R171" s="24" t="str">
        <f>IF(R$3="Not used","",IFERROR(VLOOKUP($A171,'Circumstance 13'!$B$6:$AB$15,27,FALSE),IFERROR(VLOOKUP($A171,'Circumstance 13'!$B$18:$AB$28,27,FALSE),TableBPA2[[#This Row],[Base Payment After Circumstance 12]])))</f>
        <v/>
      </c>
      <c r="S171" s="24" t="str">
        <f>IF(S$3="Not used","",IFERROR(VLOOKUP($A171,'Circumstance 14'!$B$6:$AB$15,27,FALSE),IFERROR(VLOOKUP($A171,'Circumstance 14'!$B$18:$AB$28,27,FALSE),TableBPA2[[#This Row],[Base Payment After Circumstance 13]])))</f>
        <v/>
      </c>
      <c r="T171" s="24" t="str">
        <f>IF(T$3="Not used","",IFERROR(VLOOKUP($A171,'Circumstance 15'!$B$6:$AB$15,27,FALSE),IFERROR(VLOOKUP($A171,'Circumstance 15'!$B$18:$AB$28,27,FALSE),TableBPA2[[#This Row],[Base Payment After Circumstance 14]])))</f>
        <v/>
      </c>
      <c r="U171" s="24" t="str">
        <f>IF(U$3="Not used","",IFERROR(VLOOKUP($A171,'Circumstance 16'!$B$6:$AB$15,27,FALSE),IFERROR(VLOOKUP($A171,'Circumstance 16'!$B$18:$AB$28,27,FALSE),TableBPA2[[#This Row],[Base Payment After Circumstance 15]])))</f>
        <v/>
      </c>
      <c r="V171" s="24" t="str">
        <f>IF(V$3="Not used","",IFERROR(VLOOKUP($A171,'Circumstance 17'!$B$6:$AB$15,27,FALSE),IFERROR(VLOOKUP($A171,'Circumstance 17'!$B$18:$AB$28,27,FALSE),TableBPA2[[#This Row],[Base Payment After Circumstance 16]])))</f>
        <v/>
      </c>
      <c r="W171" s="24" t="str">
        <f>IF(W$3="Not used","",IFERROR(VLOOKUP($A171,'Circumstance 18'!$B$6:$AB$15,27,FALSE),IFERROR(VLOOKUP($A171,'Circumstance 18'!$B$18:$AB$28,27,FALSE),TableBPA2[[#This Row],[Base Payment After Circumstance 17]])))</f>
        <v/>
      </c>
      <c r="X171" s="24" t="str">
        <f>IF(X$3="Not used","",IFERROR(VLOOKUP($A171,'Circumstance 19'!$B$6:$AB$15,27,FALSE),IFERROR(VLOOKUP($A171,'Circumstance 19'!$B$18:$AB$28,27,FALSE),TableBPA2[[#This Row],[Base Payment After Circumstance 18]])))</f>
        <v/>
      </c>
      <c r="Y171" s="24" t="str">
        <f>IF(Y$3="Not used","",IFERROR(VLOOKUP($A171,'Circumstance 20'!$B$6:$AB$15,27,FALSE),IFERROR(VLOOKUP($A171,'Circumstance 20'!$B$18:$AB$28,27,FALSE),TableBPA2[[#This Row],[Base Payment After Circumstance 19]])))</f>
        <v/>
      </c>
    </row>
    <row r="172" spans="1:25" x14ac:dyDescent="0.25">
      <c r="A172" s="11" t="str">
        <f>IF('LEA Information'!A181="","",'LEA Information'!A181)</f>
        <v/>
      </c>
      <c r="B172" s="11" t="str">
        <f>IF('LEA Information'!B181="","",'LEA Information'!B181)</f>
        <v/>
      </c>
      <c r="C172" s="68" t="str">
        <f>IF('LEA Information'!C181="","",'LEA Information'!C181)</f>
        <v/>
      </c>
      <c r="D172" s="8" t="str">
        <f>IF('LEA Information'!D181="","",'LEA Information'!D181)</f>
        <v/>
      </c>
      <c r="E172" s="32" t="str">
        <f t="shared" si="2"/>
        <v/>
      </c>
      <c r="F172" s="3" t="str">
        <f>IF(F$3="Not used","",IFERROR(VLOOKUP($A172,'Circumstance 1'!$B$6:$AB$15,27,FALSE),IFERROR(VLOOKUP(A172,'Circumstance 1'!$B$18:$AB$28,27,FALSE),TableBPA2[[#This Row],[Starting Base Payment]])))</f>
        <v/>
      </c>
      <c r="G172" s="3" t="str">
        <f>IF(G$3="Not used","",IFERROR(VLOOKUP($A172,'Circumstance 2'!$B$6:$AB$15,27,FALSE),IFERROR(VLOOKUP($A172,'Circumstance 2'!$B$18:$AB$28,27,FALSE),TableBPA2[[#This Row],[Base Payment After Circumstance 1]])))</f>
        <v/>
      </c>
      <c r="H172" s="3" t="str">
        <f>IF(H$3="Not used","",IFERROR(VLOOKUP($A172,'Circumstance 3'!$B$6:$AB$15,27,FALSE),IFERROR(VLOOKUP($A172,'Circumstance 3'!$B$18:$AB$28,27,FALSE),TableBPA2[[#This Row],[Base Payment After Circumstance 2]])))</f>
        <v/>
      </c>
      <c r="I172" s="3" t="str">
        <f>IF(I$3="Not used","",IFERROR(VLOOKUP($A172,'Circumstance 4'!$B$6:$AB$15,27,FALSE),IFERROR(VLOOKUP($A172,'Circumstance 4'!$B$18:$AB$28,27,FALSE),TableBPA2[[#This Row],[Base Payment After Circumstance 3]])))</f>
        <v/>
      </c>
      <c r="J172" s="3" t="str">
        <f>IF(J$3="Not used","",IFERROR(VLOOKUP($A172,'Circumstance 5'!$B$6:$AB$15,27,FALSE),IFERROR(VLOOKUP($A172,'Circumstance 5'!$B$18:$AB$28,27,FALSE),TableBPA2[[#This Row],[Base Payment After Circumstance 4]])))</f>
        <v/>
      </c>
      <c r="K172" s="3" t="str">
        <f>IF(K$3="Not used","",IFERROR(VLOOKUP($A172,'Circumstance 6'!$B$6:$AB$15,27,FALSE),IFERROR(VLOOKUP($A172,'Circumstance 6'!$B$18:$AB$28,27,FALSE),TableBPA2[[#This Row],[Base Payment After Circumstance 5]])))</f>
        <v/>
      </c>
      <c r="L172" s="3" t="str">
        <f>IF(L$3="Not used","",IFERROR(VLOOKUP($A172,'Circumstance 7'!$B$6:$AB$15,27,FALSE),IFERROR(VLOOKUP($A172,'Circumstance 7'!$B$18:$AB$28,27,FALSE),TableBPA2[[#This Row],[Base Payment After Circumstance 6]])))</f>
        <v/>
      </c>
      <c r="M172" s="3" t="str">
        <f>IF(M$3="Not used","",IFERROR(VLOOKUP($A172,'Circumstance 8'!$B$6:$AB$15,27,FALSE),IFERROR(VLOOKUP($A172,'Circumstance 8'!$B$18:$AB$28,27,FALSE),TableBPA2[[#This Row],[Base Payment After Circumstance 7]])))</f>
        <v/>
      </c>
      <c r="N172" s="3" t="str">
        <f>IF(N$3="Not used","",IFERROR(VLOOKUP($A172,'Circumstance 9'!$B$6:$AB$15,27,FALSE),IFERROR(VLOOKUP($A172,'Circumstance 9'!$B$18:$AB$28,27,FALSE),TableBPA2[[#This Row],[Base Payment After Circumstance 8]])))</f>
        <v/>
      </c>
      <c r="O172" s="3" t="str">
        <f>IF(O$3="Not used","",IFERROR(VLOOKUP($A172,'Circumstance 10'!$B$6:$AB$15,27,FALSE),IFERROR(VLOOKUP($A172,'Circumstance 10'!$B$18:$AB$28,27,FALSE),TableBPA2[[#This Row],[Base Payment After Circumstance 9]])))</f>
        <v/>
      </c>
      <c r="P172" s="24" t="str">
        <f>IF(P$3="Not used","",IFERROR(VLOOKUP($A172,'Circumstance 11'!$B$6:$AB$15,27,FALSE),IFERROR(VLOOKUP($A172,'Circumstance 11'!$B$18:$AB$28,27,FALSE),TableBPA2[[#This Row],[Base Payment After Circumstance 10]])))</f>
        <v/>
      </c>
      <c r="Q172" s="24" t="str">
        <f>IF(Q$3="Not used","",IFERROR(VLOOKUP($A172,'Circumstance 12'!$B$6:$AB$15,27,FALSE),IFERROR(VLOOKUP($A172,'Circumstance 12'!$B$18:$AB$28,27,FALSE),TableBPA2[[#This Row],[Base Payment After Circumstance 11]])))</f>
        <v/>
      </c>
      <c r="R172" s="24" t="str">
        <f>IF(R$3="Not used","",IFERROR(VLOOKUP($A172,'Circumstance 13'!$B$6:$AB$15,27,FALSE),IFERROR(VLOOKUP($A172,'Circumstance 13'!$B$18:$AB$28,27,FALSE),TableBPA2[[#This Row],[Base Payment After Circumstance 12]])))</f>
        <v/>
      </c>
      <c r="S172" s="24" t="str">
        <f>IF(S$3="Not used","",IFERROR(VLOOKUP($A172,'Circumstance 14'!$B$6:$AB$15,27,FALSE),IFERROR(VLOOKUP($A172,'Circumstance 14'!$B$18:$AB$28,27,FALSE),TableBPA2[[#This Row],[Base Payment After Circumstance 13]])))</f>
        <v/>
      </c>
      <c r="T172" s="24" t="str">
        <f>IF(T$3="Not used","",IFERROR(VLOOKUP($A172,'Circumstance 15'!$B$6:$AB$15,27,FALSE),IFERROR(VLOOKUP($A172,'Circumstance 15'!$B$18:$AB$28,27,FALSE),TableBPA2[[#This Row],[Base Payment After Circumstance 14]])))</f>
        <v/>
      </c>
      <c r="U172" s="24" t="str">
        <f>IF(U$3="Not used","",IFERROR(VLOOKUP($A172,'Circumstance 16'!$B$6:$AB$15,27,FALSE),IFERROR(VLOOKUP($A172,'Circumstance 16'!$B$18:$AB$28,27,FALSE),TableBPA2[[#This Row],[Base Payment After Circumstance 15]])))</f>
        <v/>
      </c>
      <c r="V172" s="24" t="str">
        <f>IF(V$3="Not used","",IFERROR(VLOOKUP($A172,'Circumstance 17'!$B$6:$AB$15,27,FALSE),IFERROR(VLOOKUP($A172,'Circumstance 17'!$B$18:$AB$28,27,FALSE),TableBPA2[[#This Row],[Base Payment After Circumstance 16]])))</f>
        <v/>
      </c>
      <c r="W172" s="24" t="str">
        <f>IF(W$3="Not used","",IFERROR(VLOOKUP($A172,'Circumstance 18'!$B$6:$AB$15,27,FALSE),IFERROR(VLOOKUP($A172,'Circumstance 18'!$B$18:$AB$28,27,FALSE),TableBPA2[[#This Row],[Base Payment After Circumstance 17]])))</f>
        <v/>
      </c>
      <c r="X172" s="24" t="str">
        <f>IF(X$3="Not used","",IFERROR(VLOOKUP($A172,'Circumstance 19'!$B$6:$AB$15,27,FALSE),IFERROR(VLOOKUP($A172,'Circumstance 19'!$B$18:$AB$28,27,FALSE),TableBPA2[[#This Row],[Base Payment After Circumstance 18]])))</f>
        <v/>
      </c>
      <c r="Y172" s="24" t="str">
        <f>IF(Y$3="Not used","",IFERROR(VLOOKUP($A172,'Circumstance 20'!$B$6:$AB$15,27,FALSE),IFERROR(VLOOKUP($A172,'Circumstance 20'!$B$18:$AB$28,27,FALSE),TableBPA2[[#This Row],[Base Payment After Circumstance 19]])))</f>
        <v/>
      </c>
    </row>
    <row r="173" spans="1:25" x14ac:dyDescent="0.25">
      <c r="A173" s="11" t="str">
        <f>IF('LEA Information'!A182="","",'LEA Information'!A182)</f>
        <v/>
      </c>
      <c r="B173" s="11" t="str">
        <f>IF('LEA Information'!B182="","",'LEA Information'!B182)</f>
        <v/>
      </c>
      <c r="C173" s="68" t="str">
        <f>IF('LEA Information'!C182="","",'LEA Information'!C182)</f>
        <v/>
      </c>
      <c r="D173" s="8" t="str">
        <f>IF('LEA Information'!D182="","",'LEA Information'!D182)</f>
        <v/>
      </c>
      <c r="E173" s="32" t="str">
        <f t="shared" si="2"/>
        <v/>
      </c>
      <c r="F173" s="3" t="str">
        <f>IF(F$3="Not used","",IFERROR(VLOOKUP($A173,'Circumstance 1'!$B$6:$AB$15,27,FALSE),IFERROR(VLOOKUP(A173,'Circumstance 1'!$B$18:$AB$28,27,FALSE),TableBPA2[[#This Row],[Starting Base Payment]])))</f>
        <v/>
      </c>
      <c r="G173" s="3" t="str">
        <f>IF(G$3="Not used","",IFERROR(VLOOKUP($A173,'Circumstance 2'!$B$6:$AB$15,27,FALSE),IFERROR(VLOOKUP($A173,'Circumstance 2'!$B$18:$AB$28,27,FALSE),TableBPA2[[#This Row],[Base Payment After Circumstance 1]])))</f>
        <v/>
      </c>
      <c r="H173" s="3" t="str">
        <f>IF(H$3="Not used","",IFERROR(VLOOKUP($A173,'Circumstance 3'!$B$6:$AB$15,27,FALSE),IFERROR(VLOOKUP($A173,'Circumstance 3'!$B$18:$AB$28,27,FALSE),TableBPA2[[#This Row],[Base Payment After Circumstance 2]])))</f>
        <v/>
      </c>
      <c r="I173" s="3" t="str">
        <f>IF(I$3="Not used","",IFERROR(VLOOKUP($A173,'Circumstance 4'!$B$6:$AB$15,27,FALSE),IFERROR(VLOOKUP($A173,'Circumstance 4'!$B$18:$AB$28,27,FALSE),TableBPA2[[#This Row],[Base Payment After Circumstance 3]])))</f>
        <v/>
      </c>
      <c r="J173" s="3" t="str">
        <f>IF(J$3="Not used","",IFERROR(VLOOKUP($A173,'Circumstance 5'!$B$6:$AB$15,27,FALSE),IFERROR(VLOOKUP($A173,'Circumstance 5'!$B$18:$AB$28,27,FALSE),TableBPA2[[#This Row],[Base Payment After Circumstance 4]])))</f>
        <v/>
      </c>
      <c r="K173" s="3" t="str">
        <f>IF(K$3="Not used","",IFERROR(VLOOKUP($A173,'Circumstance 6'!$B$6:$AB$15,27,FALSE),IFERROR(VLOOKUP($A173,'Circumstance 6'!$B$18:$AB$28,27,FALSE),TableBPA2[[#This Row],[Base Payment After Circumstance 5]])))</f>
        <v/>
      </c>
      <c r="L173" s="3" t="str">
        <f>IF(L$3="Not used","",IFERROR(VLOOKUP($A173,'Circumstance 7'!$B$6:$AB$15,27,FALSE),IFERROR(VLOOKUP($A173,'Circumstance 7'!$B$18:$AB$28,27,FALSE),TableBPA2[[#This Row],[Base Payment After Circumstance 6]])))</f>
        <v/>
      </c>
      <c r="M173" s="3" t="str">
        <f>IF(M$3="Not used","",IFERROR(VLOOKUP($A173,'Circumstance 8'!$B$6:$AB$15,27,FALSE),IFERROR(VLOOKUP($A173,'Circumstance 8'!$B$18:$AB$28,27,FALSE),TableBPA2[[#This Row],[Base Payment After Circumstance 7]])))</f>
        <v/>
      </c>
      <c r="N173" s="3" t="str">
        <f>IF(N$3="Not used","",IFERROR(VLOOKUP($A173,'Circumstance 9'!$B$6:$AB$15,27,FALSE),IFERROR(VLOOKUP($A173,'Circumstance 9'!$B$18:$AB$28,27,FALSE),TableBPA2[[#This Row],[Base Payment After Circumstance 8]])))</f>
        <v/>
      </c>
      <c r="O173" s="3" t="str">
        <f>IF(O$3="Not used","",IFERROR(VLOOKUP($A173,'Circumstance 10'!$B$6:$AB$15,27,FALSE),IFERROR(VLOOKUP($A173,'Circumstance 10'!$B$18:$AB$28,27,FALSE),TableBPA2[[#This Row],[Base Payment After Circumstance 9]])))</f>
        <v/>
      </c>
      <c r="P173" s="24" t="str">
        <f>IF(P$3="Not used","",IFERROR(VLOOKUP($A173,'Circumstance 11'!$B$6:$AB$15,27,FALSE),IFERROR(VLOOKUP($A173,'Circumstance 11'!$B$18:$AB$28,27,FALSE),TableBPA2[[#This Row],[Base Payment After Circumstance 10]])))</f>
        <v/>
      </c>
      <c r="Q173" s="24" t="str">
        <f>IF(Q$3="Not used","",IFERROR(VLOOKUP($A173,'Circumstance 12'!$B$6:$AB$15,27,FALSE),IFERROR(VLOOKUP($A173,'Circumstance 12'!$B$18:$AB$28,27,FALSE),TableBPA2[[#This Row],[Base Payment After Circumstance 11]])))</f>
        <v/>
      </c>
      <c r="R173" s="24" t="str">
        <f>IF(R$3="Not used","",IFERROR(VLOOKUP($A173,'Circumstance 13'!$B$6:$AB$15,27,FALSE),IFERROR(VLOOKUP($A173,'Circumstance 13'!$B$18:$AB$28,27,FALSE),TableBPA2[[#This Row],[Base Payment After Circumstance 12]])))</f>
        <v/>
      </c>
      <c r="S173" s="24" t="str">
        <f>IF(S$3="Not used","",IFERROR(VLOOKUP($A173,'Circumstance 14'!$B$6:$AB$15,27,FALSE),IFERROR(VLOOKUP($A173,'Circumstance 14'!$B$18:$AB$28,27,FALSE),TableBPA2[[#This Row],[Base Payment After Circumstance 13]])))</f>
        <v/>
      </c>
      <c r="T173" s="24" t="str">
        <f>IF(T$3="Not used","",IFERROR(VLOOKUP($A173,'Circumstance 15'!$B$6:$AB$15,27,FALSE),IFERROR(VLOOKUP($A173,'Circumstance 15'!$B$18:$AB$28,27,FALSE),TableBPA2[[#This Row],[Base Payment After Circumstance 14]])))</f>
        <v/>
      </c>
      <c r="U173" s="24" t="str">
        <f>IF(U$3="Not used","",IFERROR(VLOOKUP($A173,'Circumstance 16'!$B$6:$AB$15,27,FALSE),IFERROR(VLOOKUP($A173,'Circumstance 16'!$B$18:$AB$28,27,FALSE),TableBPA2[[#This Row],[Base Payment After Circumstance 15]])))</f>
        <v/>
      </c>
      <c r="V173" s="24" t="str">
        <f>IF(V$3="Not used","",IFERROR(VLOOKUP($A173,'Circumstance 17'!$B$6:$AB$15,27,FALSE),IFERROR(VLOOKUP($A173,'Circumstance 17'!$B$18:$AB$28,27,FALSE),TableBPA2[[#This Row],[Base Payment After Circumstance 16]])))</f>
        <v/>
      </c>
      <c r="W173" s="24" t="str">
        <f>IF(W$3="Not used","",IFERROR(VLOOKUP($A173,'Circumstance 18'!$B$6:$AB$15,27,FALSE),IFERROR(VLOOKUP($A173,'Circumstance 18'!$B$18:$AB$28,27,FALSE),TableBPA2[[#This Row],[Base Payment After Circumstance 17]])))</f>
        <v/>
      </c>
      <c r="X173" s="24" t="str">
        <f>IF(X$3="Not used","",IFERROR(VLOOKUP($A173,'Circumstance 19'!$B$6:$AB$15,27,FALSE),IFERROR(VLOOKUP($A173,'Circumstance 19'!$B$18:$AB$28,27,FALSE),TableBPA2[[#This Row],[Base Payment After Circumstance 18]])))</f>
        <v/>
      </c>
      <c r="Y173" s="24" t="str">
        <f>IF(Y$3="Not used","",IFERROR(VLOOKUP($A173,'Circumstance 20'!$B$6:$AB$15,27,FALSE),IFERROR(VLOOKUP($A173,'Circumstance 20'!$B$18:$AB$28,27,FALSE),TableBPA2[[#This Row],[Base Payment After Circumstance 19]])))</f>
        <v/>
      </c>
    </row>
    <row r="174" spans="1:25" x14ac:dyDescent="0.25">
      <c r="A174" s="11" t="str">
        <f>IF('LEA Information'!A183="","",'LEA Information'!A183)</f>
        <v/>
      </c>
      <c r="B174" s="11" t="str">
        <f>IF('LEA Information'!B183="","",'LEA Information'!B183)</f>
        <v/>
      </c>
      <c r="C174" s="68" t="str">
        <f>IF('LEA Information'!C183="","",'LEA Information'!C183)</f>
        <v/>
      </c>
      <c r="D174" s="8" t="str">
        <f>IF('LEA Information'!D183="","",'LEA Information'!D183)</f>
        <v/>
      </c>
      <c r="E174" s="32" t="str">
        <f t="shared" si="2"/>
        <v/>
      </c>
      <c r="F174" s="3" t="str">
        <f>IF(F$3="Not used","",IFERROR(VLOOKUP($A174,'Circumstance 1'!$B$6:$AB$15,27,FALSE),IFERROR(VLOOKUP(A174,'Circumstance 1'!$B$18:$AB$28,27,FALSE),TableBPA2[[#This Row],[Starting Base Payment]])))</f>
        <v/>
      </c>
      <c r="G174" s="3" t="str">
        <f>IF(G$3="Not used","",IFERROR(VLOOKUP($A174,'Circumstance 2'!$B$6:$AB$15,27,FALSE),IFERROR(VLOOKUP($A174,'Circumstance 2'!$B$18:$AB$28,27,FALSE),TableBPA2[[#This Row],[Base Payment After Circumstance 1]])))</f>
        <v/>
      </c>
      <c r="H174" s="3" t="str">
        <f>IF(H$3="Not used","",IFERROR(VLOOKUP($A174,'Circumstance 3'!$B$6:$AB$15,27,FALSE),IFERROR(VLOOKUP($A174,'Circumstance 3'!$B$18:$AB$28,27,FALSE),TableBPA2[[#This Row],[Base Payment After Circumstance 2]])))</f>
        <v/>
      </c>
      <c r="I174" s="3" t="str">
        <f>IF(I$3="Not used","",IFERROR(VLOOKUP($A174,'Circumstance 4'!$B$6:$AB$15,27,FALSE),IFERROR(VLOOKUP($A174,'Circumstance 4'!$B$18:$AB$28,27,FALSE),TableBPA2[[#This Row],[Base Payment After Circumstance 3]])))</f>
        <v/>
      </c>
      <c r="J174" s="3" t="str">
        <f>IF(J$3="Not used","",IFERROR(VLOOKUP($A174,'Circumstance 5'!$B$6:$AB$15,27,FALSE),IFERROR(VLOOKUP($A174,'Circumstance 5'!$B$18:$AB$28,27,FALSE),TableBPA2[[#This Row],[Base Payment After Circumstance 4]])))</f>
        <v/>
      </c>
      <c r="K174" s="3" t="str">
        <f>IF(K$3="Not used","",IFERROR(VLOOKUP($A174,'Circumstance 6'!$B$6:$AB$15,27,FALSE),IFERROR(VLOOKUP($A174,'Circumstance 6'!$B$18:$AB$28,27,FALSE),TableBPA2[[#This Row],[Base Payment After Circumstance 5]])))</f>
        <v/>
      </c>
      <c r="L174" s="3" t="str">
        <f>IF(L$3="Not used","",IFERROR(VLOOKUP($A174,'Circumstance 7'!$B$6:$AB$15,27,FALSE),IFERROR(VLOOKUP($A174,'Circumstance 7'!$B$18:$AB$28,27,FALSE),TableBPA2[[#This Row],[Base Payment After Circumstance 6]])))</f>
        <v/>
      </c>
      <c r="M174" s="3" t="str">
        <f>IF(M$3="Not used","",IFERROR(VLOOKUP($A174,'Circumstance 8'!$B$6:$AB$15,27,FALSE),IFERROR(VLOOKUP($A174,'Circumstance 8'!$B$18:$AB$28,27,FALSE),TableBPA2[[#This Row],[Base Payment After Circumstance 7]])))</f>
        <v/>
      </c>
      <c r="N174" s="3" t="str">
        <f>IF(N$3="Not used","",IFERROR(VLOOKUP($A174,'Circumstance 9'!$B$6:$AB$15,27,FALSE),IFERROR(VLOOKUP($A174,'Circumstance 9'!$B$18:$AB$28,27,FALSE),TableBPA2[[#This Row],[Base Payment After Circumstance 8]])))</f>
        <v/>
      </c>
      <c r="O174" s="3" t="str">
        <f>IF(O$3="Not used","",IFERROR(VLOOKUP($A174,'Circumstance 10'!$B$6:$AB$15,27,FALSE),IFERROR(VLOOKUP($A174,'Circumstance 10'!$B$18:$AB$28,27,FALSE),TableBPA2[[#This Row],[Base Payment After Circumstance 9]])))</f>
        <v/>
      </c>
      <c r="P174" s="24" t="str">
        <f>IF(P$3="Not used","",IFERROR(VLOOKUP($A174,'Circumstance 11'!$B$6:$AB$15,27,FALSE),IFERROR(VLOOKUP($A174,'Circumstance 11'!$B$18:$AB$28,27,FALSE),TableBPA2[[#This Row],[Base Payment After Circumstance 10]])))</f>
        <v/>
      </c>
      <c r="Q174" s="24" t="str">
        <f>IF(Q$3="Not used","",IFERROR(VLOOKUP($A174,'Circumstance 12'!$B$6:$AB$15,27,FALSE),IFERROR(VLOOKUP($A174,'Circumstance 12'!$B$18:$AB$28,27,FALSE),TableBPA2[[#This Row],[Base Payment After Circumstance 11]])))</f>
        <v/>
      </c>
      <c r="R174" s="24" t="str">
        <f>IF(R$3="Not used","",IFERROR(VLOOKUP($A174,'Circumstance 13'!$B$6:$AB$15,27,FALSE),IFERROR(VLOOKUP($A174,'Circumstance 13'!$B$18:$AB$28,27,FALSE),TableBPA2[[#This Row],[Base Payment After Circumstance 12]])))</f>
        <v/>
      </c>
      <c r="S174" s="24" t="str">
        <f>IF(S$3="Not used","",IFERROR(VLOOKUP($A174,'Circumstance 14'!$B$6:$AB$15,27,FALSE),IFERROR(VLOOKUP($A174,'Circumstance 14'!$B$18:$AB$28,27,FALSE),TableBPA2[[#This Row],[Base Payment After Circumstance 13]])))</f>
        <v/>
      </c>
      <c r="T174" s="24" t="str">
        <f>IF(T$3="Not used","",IFERROR(VLOOKUP($A174,'Circumstance 15'!$B$6:$AB$15,27,FALSE),IFERROR(VLOOKUP($A174,'Circumstance 15'!$B$18:$AB$28,27,FALSE),TableBPA2[[#This Row],[Base Payment After Circumstance 14]])))</f>
        <v/>
      </c>
      <c r="U174" s="24" t="str">
        <f>IF(U$3="Not used","",IFERROR(VLOOKUP($A174,'Circumstance 16'!$B$6:$AB$15,27,FALSE),IFERROR(VLOOKUP($A174,'Circumstance 16'!$B$18:$AB$28,27,FALSE),TableBPA2[[#This Row],[Base Payment After Circumstance 15]])))</f>
        <v/>
      </c>
      <c r="V174" s="24" t="str">
        <f>IF(V$3="Not used","",IFERROR(VLOOKUP($A174,'Circumstance 17'!$B$6:$AB$15,27,FALSE),IFERROR(VLOOKUP($A174,'Circumstance 17'!$B$18:$AB$28,27,FALSE),TableBPA2[[#This Row],[Base Payment After Circumstance 16]])))</f>
        <v/>
      </c>
      <c r="W174" s="24" t="str">
        <f>IF(W$3="Not used","",IFERROR(VLOOKUP($A174,'Circumstance 18'!$B$6:$AB$15,27,FALSE),IFERROR(VLOOKUP($A174,'Circumstance 18'!$B$18:$AB$28,27,FALSE),TableBPA2[[#This Row],[Base Payment After Circumstance 17]])))</f>
        <v/>
      </c>
      <c r="X174" s="24" t="str">
        <f>IF(X$3="Not used","",IFERROR(VLOOKUP($A174,'Circumstance 19'!$B$6:$AB$15,27,FALSE),IFERROR(VLOOKUP($A174,'Circumstance 19'!$B$18:$AB$28,27,FALSE),TableBPA2[[#This Row],[Base Payment After Circumstance 18]])))</f>
        <v/>
      </c>
      <c r="Y174" s="24" t="str">
        <f>IF(Y$3="Not used","",IFERROR(VLOOKUP($A174,'Circumstance 20'!$B$6:$AB$15,27,FALSE),IFERROR(VLOOKUP($A174,'Circumstance 20'!$B$18:$AB$28,27,FALSE),TableBPA2[[#This Row],[Base Payment After Circumstance 19]])))</f>
        <v/>
      </c>
    </row>
    <row r="175" spans="1:25" x14ac:dyDescent="0.25">
      <c r="A175" s="11" t="str">
        <f>IF('LEA Information'!A184="","",'LEA Information'!A184)</f>
        <v/>
      </c>
      <c r="B175" s="11" t="str">
        <f>IF('LEA Information'!B184="","",'LEA Information'!B184)</f>
        <v/>
      </c>
      <c r="C175" s="68" t="str">
        <f>IF('LEA Information'!C184="","",'LEA Information'!C184)</f>
        <v/>
      </c>
      <c r="D175" s="8" t="str">
        <f>IF('LEA Information'!D184="","",'LEA Information'!D184)</f>
        <v/>
      </c>
      <c r="E175" s="32" t="str">
        <f t="shared" si="2"/>
        <v/>
      </c>
      <c r="F175" s="3" t="str">
        <f>IF(F$3="Not used","",IFERROR(VLOOKUP($A175,'Circumstance 1'!$B$6:$AB$15,27,FALSE),IFERROR(VLOOKUP(A175,'Circumstance 1'!$B$18:$AB$28,27,FALSE),TableBPA2[[#This Row],[Starting Base Payment]])))</f>
        <v/>
      </c>
      <c r="G175" s="3" t="str">
        <f>IF(G$3="Not used","",IFERROR(VLOOKUP($A175,'Circumstance 2'!$B$6:$AB$15,27,FALSE),IFERROR(VLOOKUP($A175,'Circumstance 2'!$B$18:$AB$28,27,FALSE),TableBPA2[[#This Row],[Base Payment After Circumstance 1]])))</f>
        <v/>
      </c>
      <c r="H175" s="3" t="str">
        <f>IF(H$3="Not used","",IFERROR(VLOOKUP($A175,'Circumstance 3'!$B$6:$AB$15,27,FALSE),IFERROR(VLOOKUP($A175,'Circumstance 3'!$B$18:$AB$28,27,FALSE),TableBPA2[[#This Row],[Base Payment After Circumstance 2]])))</f>
        <v/>
      </c>
      <c r="I175" s="3" t="str">
        <f>IF(I$3="Not used","",IFERROR(VLOOKUP($A175,'Circumstance 4'!$B$6:$AB$15,27,FALSE),IFERROR(VLOOKUP($A175,'Circumstance 4'!$B$18:$AB$28,27,FALSE),TableBPA2[[#This Row],[Base Payment After Circumstance 3]])))</f>
        <v/>
      </c>
      <c r="J175" s="3" t="str">
        <f>IF(J$3="Not used","",IFERROR(VLOOKUP($A175,'Circumstance 5'!$B$6:$AB$15,27,FALSE),IFERROR(VLOOKUP($A175,'Circumstance 5'!$B$18:$AB$28,27,FALSE),TableBPA2[[#This Row],[Base Payment After Circumstance 4]])))</f>
        <v/>
      </c>
      <c r="K175" s="3" t="str">
        <f>IF(K$3="Not used","",IFERROR(VLOOKUP($A175,'Circumstance 6'!$B$6:$AB$15,27,FALSE),IFERROR(VLOOKUP($A175,'Circumstance 6'!$B$18:$AB$28,27,FALSE),TableBPA2[[#This Row],[Base Payment After Circumstance 5]])))</f>
        <v/>
      </c>
      <c r="L175" s="3" t="str">
        <f>IF(L$3="Not used","",IFERROR(VLOOKUP($A175,'Circumstance 7'!$B$6:$AB$15,27,FALSE),IFERROR(VLOOKUP($A175,'Circumstance 7'!$B$18:$AB$28,27,FALSE),TableBPA2[[#This Row],[Base Payment After Circumstance 6]])))</f>
        <v/>
      </c>
      <c r="M175" s="3" t="str">
        <f>IF(M$3="Not used","",IFERROR(VLOOKUP($A175,'Circumstance 8'!$B$6:$AB$15,27,FALSE),IFERROR(VLOOKUP($A175,'Circumstance 8'!$B$18:$AB$28,27,FALSE),TableBPA2[[#This Row],[Base Payment After Circumstance 7]])))</f>
        <v/>
      </c>
      <c r="N175" s="3" t="str">
        <f>IF(N$3="Not used","",IFERROR(VLOOKUP($A175,'Circumstance 9'!$B$6:$AB$15,27,FALSE),IFERROR(VLOOKUP($A175,'Circumstance 9'!$B$18:$AB$28,27,FALSE),TableBPA2[[#This Row],[Base Payment After Circumstance 8]])))</f>
        <v/>
      </c>
      <c r="O175" s="3" t="str">
        <f>IF(O$3="Not used","",IFERROR(VLOOKUP($A175,'Circumstance 10'!$B$6:$AB$15,27,FALSE),IFERROR(VLOOKUP($A175,'Circumstance 10'!$B$18:$AB$28,27,FALSE),TableBPA2[[#This Row],[Base Payment After Circumstance 9]])))</f>
        <v/>
      </c>
      <c r="P175" s="24" t="str">
        <f>IF(P$3="Not used","",IFERROR(VLOOKUP($A175,'Circumstance 11'!$B$6:$AB$15,27,FALSE),IFERROR(VLOOKUP($A175,'Circumstance 11'!$B$18:$AB$28,27,FALSE),TableBPA2[[#This Row],[Base Payment After Circumstance 10]])))</f>
        <v/>
      </c>
      <c r="Q175" s="24" t="str">
        <f>IF(Q$3="Not used","",IFERROR(VLOOKUP($A175,'Circumstance 12'!$B$6:$AB$15,27,FALSE),IFERROR(VLOOKUP($A175,'Circumstance 12'!$B$18:$AB$28,27,FALSE),TableBPA2[[#This Row],[Base Payment After Circumstance 11]])))</f>
        <v/>
      </c>
      <c r="R175" s="24" t="str">
        <f>IF(R$3="Not used","",IFERROR(VLOOKUP($A175,'Circumstance 13'!$B$6:$AB$15,27,FALSE),IFERROR(VLOOKUP($A175,'Circumstance 13'!$B$18:$AB$28,27,FALSE),TableBPA2[[#This Row],[Base Payment After Circumstance 12]])))</f>
        <v/>
      </c>
      <c r="S175" s="24" t="str">
        <f>IF(S$3="Not used","",IFERROR(VLOOKUP($A175,'Circumstance 14'!$B$6:$AB$15,27,FALSE),IFERROR(VLOOKUP($A175,'Circumstance 14'!$B$18:$AB$28,27,FALSE),TableBPA2[[#This Row],[Base Payment After Circumstance 13]])))</f>
        <v/>
      </c>
      <c r="T175" s="24" t="str">
        <f>IF(T$3="Not used","",IFERROR(VLOOKUP($A175,'Circumstance 15'!$B$6:$AB$15,27,FALSE),IFERROR(VLOOKUP($A175,'Circumstance 15'!$B$18:$AB$28,27,FALSE),TableBPA2[[#This Row],[Base Payment After Circumstance 14]])))</f>
        <v/>
      </c>
      <c r="U175" s="24" t="str">
        <f>IF(U$3="Not used","",IFERROR(VLOOKUP($A175,'Circumstance 16'!$B$6:$AB$15,27,FALSE),IFERROR(VLOOKUP($A175,'Circumstance 16'!$B$18:$AB$28,27,FALSE),TableBPA2[[#This Row],[Base Payment After Circumstance 15]])))</f>
        <v/>
      </c>
      <c r="V175" s="24" t="str">
        <f>IF(V$3="Not used","",IFERROR(VLOOKUP($A175,'Circumstance 17'!$B$6:$AB$15,27,FALSE),IFERROR(VLOOKUP($A175,'Circumstance 17'!$B$18:$AB$28,27,FALSE),TableBPA2[[#This Row],[Base Payment After Circumstance 16]])))</f>
        <v/>
      </c>
      <c r="W175" s="24" t="str">
        <f>IF(W$3="Not used","",IFERROR(VLOOKUP($A175,'Circumstance 18'!$B$6:$AB$15,27,FALSE),IFERROR(VLOOKUP($A175,'Circumstance 18'!$B$18:$AB$28,27,FALSE),TableBPA2[[#This Row],[Base Payment After Circumstance 17]])))</f>
        <v/>
      </c>
      <c r="X175" s="24" t="str">
        <f>IF(X$3="Not used","",IFERROR(VLOOKUP($A175,'Circumstance 19'!$B$6:$AB$15,27,FALSE),IFERROR(VLOOKUP($A175,'Circumstance 19'!$B$18:$AB$28,27,FALSE),TableBPA2[[#This Row],[Base Payment After Circumstance 18]])))</f>
        <v/>
      </c>
      <c r="Y175" s="24" t="str">
        <f>IF(Y$3="Not used","",IFERROR(VLOOKUP($A175,'Circumstance 20'!$B$6:$AB$15,27,FALSE),IFERROR(VLOOKUP($A175,'Circumstance 20'!$B$18:$AB$28,27,FALSE),TableBPA2[[#This Row],[Base Payment After Circumstance 19]])))</f>
        <v/>
      </c>
    </row>
    <row r="176" spans="1:25" x14ac:dyDescent="0.25">
      <c r="A176" s="11" t="str">
        <f>IF('LEA Information'!A185="","",'LEA Information'!A185)</f>
        <v/>
      </c>
      <c r="B176" s="11" t="str">
        <f>IF('LEA Information'!B185="","",'LEA Information'!B185)</f>
        <v/>
      </c>
      <c r="C176" s="68" t="str">
        <f>IF('LEA Information'!C185="","",'LEA Information'!C185)</f>
        <v/>
      </c>
      <c r="D176" s="8" t="str">
        <f>IF('LEA Information'!D185="","",'LEA Information'!D185)</f>
        <v/>
      </c>
      <c r="E176" s="32" t="str">
        <f t="shared" si="2"/>
        <v/>
      </c>
      <c r="F176" s="3" t="str">
        <f>IF(F$3="Not used","",IFERROR(VLOOKUP($A176,'Circumstance 1'!$B$6:$AB$15,27,FALSE),IFERROR(VLOOKUP(A176,'Circumstance 1'!$B$18:$AB$28,27,FALSE),TableBPA2[[#This Row],[Starting Base Payment]])))</f>
        <v/>
      </c>
      <c r="G176" s="3" t="str">
        <f>IF(G$3="Not used","",IFERROR(VLOOKUP($A176,'Circumstance 2'!$B$6:$AB$15,27,FALSE),IFERROR(VLOOKUP($A176,'Circumstance 2'!$B$18:$AB$28,27,FALSE),TableBPA2[[#This Row],[Base Payment After Circumstance 1]])))</f>
        <v/>
      </c>
      <c r="H176" s="3" t="str">
        <f>IF(H$3="Not used","",IFERROR(VLOOKUP($A176,'Circumstance 3'!$B$6:$AB$15,27,FALSE),IFERROR(VLOOKUP($A176,'Circumstance 3'!$B$18:$AB$28,27,FALSE),TableBPA2[[#This Row],[Base Payment After Circumstance 2]])))</f>
        <v/>
      </c>
      <c r="I176" s="3" t="str">
        <f>IF(I$3="Not used","",IFERROR(VLOOKUP($A176,'Circumstance 4'!$B$6:$AB$15,27,FALSE),IFERROR(VLOOKUP($A176,'Circumstance 4'!$B$18:$AB$28,27,FALSE),TableBPA2[[#This Row],[Base Payment After Circumstance 3]])))</f>
        <v/>
      </c>
      <c r="J176" s="3" t="str">
        <f>IF(J$3="Not used","",IFERROR(VLOOKUP($A176,'Circumstance 5'!$B$6:$AB$15,27,FALSE),IFERROR(VLOOKUP($A176,'Circumstance 5'!$B$18:$AB$28,27,FALSE),TableBPA2[[#This Row],[Base Payment After Circumstance 4]])))</f>
        <v/>
      </c>
      <c r="K176" s="3" t="str">
        <f>IF(K$3="Not used","",IFERROR(VLOOKUP($A176,'Circumstance 6'!$B$6:$AB$15,27,FALSE),IFERROR(VLOOKUP($A176,'Circumstance 6'!$B$18:$AB$28,27,FALSE),TableBPA2[[#This Row],[Base Payment After Circumstance 5]])))</f>
        <v/>
      </c>
      <c r="L176" s="3" t="str">
        <f>IF(L$3="Not used","",IFERROR(VLOOKUP($A176,'Circumstance 7'!$B$6:$AB$15,27,FALSE),IFERROR(VLOOKUP($A176,'Circumstance 7'!$B$18:$AB$28,27,FALSE),TableBPA2[[#This Row],[Base Payment After Circumstance 6]])))</f>
        <v/>
      </c>
      <c r="M176" s="3" t="str">
        <f>IF(M$3="Not used","",IFERROR(VLOOKUP($A176,'Circumstance 8'!$B$6:$AB$15,27,FALSE),IFERROR(VLOOKUP($A176,'Circumstance 8'!$B$18:$AB$28,27,FALSE),TableBPA2[[#This Row],[Base Payment After Circumstance 7]])))</f>
        <v/>
      </c>
      <c r="N176" s="3" t="str">
        <f>IF(N$3="Not used","",IFERROR(VLOOKUP($A176,'Circumstance 9'!$B$6:$AB$15,27,FALSE),IFERROR(VLOOKUP($A176,'Circumstance 9'!$B$18:$AB$28,27,FALSE),TableBPA2[[#This Row],[Base Payment After Circumstance 8]])))</f>
        <v/>
      </c>
      <c r="O176" s="3" t="str">
        <f>IF(O$3="Not used","",IFERROR(VLOOKUP($A176,'Circumstance 10'!$B$6:$AB$15,27,FALSE),IFERROR(VLOOKUP($A176,'Circumstance 10'!$B$18:$AB$28,27,FALSE),TableBPA2[[#This Row],[Base Payment After Circumstance 9]])))</f>
        <v/>
      </c>
      <c r="P176" s="24" t="str">
        <f>IF(P$3="Not used","",IFERROR(VLOOKUP($A176,'Circumstance 11'!$B$6:$AB$15,27,FALSE),IFERROR(VLOOKUP($A176,'Circumstance 11'!$B$18:$AB$28,27,FALSE),TableBPA2[[#This Row],[Base Payment After Circumstance 10]])))</f>
        <v/>
      </c>
      <c r="Q176" s="24" t="str">
        <f>IF(Q$3="Not used","",IFERROR(VLOOKUP($A176,'Circumstance 12'!$B$6:$AB$15,27,FALSE),IFERROR(VLOOKUP($A176,'Circumstance 12'!$B$18:$AB$28,27,FALSE),TableBPA2[[#This Row],[Base Payment After Circumstance 11]])))</f>
        <v/>
      </c>
      <c r="R176" s="24" t="str">
        <f>IF(R$3="Not used","",IFERROR(VLOOKUP($A176,'Circumstance 13'!$B$6:$AB$15,27,FALSE),IFERROR(VLOOKUP($A176,'Circumstance 13'!$B$18:$AB$28,27,FALSE),TableBPA2[[#This Row],[Base Payment After Circumstance 12]])))</f>
        <v/>
      </c>
      <c r="S176" s="24" t="str">
        <f>IF(S$3="Not used","",IFERROR(VLOOKUP($A176,'Circumstance 14'!$B$6:$AB$15,27,FALSE),IFERROR(VLOOKUP($A176,'Circumstance 14'!$B$18:$AB$28,27,FALSE),TableBPA2[[#This Row],[Base Payment After Circumstance 13]])))</f>
        <v/>
      </c>
      <c r="T176" s="24" t="str">
        <f>IF(T$3="Not used","",IFERROR(VLOOKUP($A176,'Circumstance 15'!$B$6:$AB$15,27,FALSE),IFERROR(VLOOKUP($A176,'Circumstance 15'!$B$18:$AB$28,27,FALSE),TableBPA2[[#This Row],[Base Payment After Circumstance 14]])))</f>
        <v/>
      </c>
      <c r="U176" s="24" t="str">
        <f>IF(U$3="Not used","",IFERROR(VLOOKUP($A176,'Circumstance 16'!$B$6:$AB$15,27,FALSE),IFERROR(VLOOKUP($A176,'Circumstance 16'!$B$18:$AB$28,27,FALSE),TableBPA2[[#This Row],[Base Payment After Circumstance 15]])))</f>
        <v/>
      </c>
      <c r="V176" s="24" t="str">
        <f>IF(V$3="Not used","",IFERROR(VLOOKUP($A176,'Circumstance 17'!$B$6:$AB$15,27,FALSE),IFERROR(VLOOKUP($A176,'Circumstance 17'!$B$18:$AB$28,27,FALSE),TableBPA2[[#This Row],[Base Payment After Circumstance 16]])))</f>
        <v/>
      </c>
      <c r="W176" s="24" t="str">
        <f>IF(W$3="Not used","",IFERROR(VLOOKUP($A176,'Circumstance 18'!$B$6:$AB$15,27,FALSE),IFERROR(VLOOKUP($A176,'Circumstance 18'!$B$18:$AB$28,27,FALSE),TableBPA2[[#This Row],[Base Payment After Circumstance 17]])))</f>
        <v/>
      </c>
      <c r="X176" s="24" t="str">
        <f>IF(X$3="Not used","",IFERROR(VLOOKUP($A176,'Circumstance 19'!$B$6:$AB$15,27,FALSE),IFERROR(VLOOKUP($A176,'Circumstance 19'!$B$18:$AB$28,27,FALSE),TableBPA2[[#This Row],[Base Payment After Circumstance 18]])))</f>
        <v/>
      </c>
      <c r="Y176" s="24" t="str">
        <f>IF(Y$3="Not used","",IFERROR(VLOOKUP($A176,'Circumstance 20'!$B$6:$AB$15,27,FALSE),IFERROR(VLOOKUP($A176,'Circumstance 20'!$B$18:$AB$28,27,FALSE),TableBPA2[[#This Row],[Base Payment After Circumstance 19]])))</f>
        <v/>
      </c>
    </row>
    <row r="177" spans="1:25" x14ac:dyDescent="0.25">
      <c r="A177" s="11" t="str">
        <f>IF('LEA Information'!A186="","",'LEA Information'!A186)</f>
        <v/>
      </c>
      <c r="B177" s="11" t="str">
        <f>IF('LEA Information'!B186="","",'LEA Information'!B186)</f>
        <v/>
      </c>
      <c r="C177" s="68" t="str">
        <f>IF('LEA Information'!C186="","",'LEA Information'!C186)</f>
        <v/>
      </c>
      <c r="D177" s="8" t="str">
        <f>IF('LEA Information'!D186="","",'LEA Information'!D186)</f>
        <v/>
      </c>
      <c r="E177" s="32" t="str">
        <f t="shared" si="2"/>
        <v/>
      </c>
      <c r="F177" s="3" t="str">
        <f>IF(F$3="Not used","",IFERROR(VLOOKUP($A177,'Circumstance 1'!$B$6:$AB$15,27,FALSE),IFERROR(VLOOKUP(A177,'Circumstance 1'!$B$18:$AB$28,27,FALSE),TableBPA2[[#This Row],[Starting Base Payment]])))</f>
        <v/>
      </c>
      <c r="G177" s="3" t="str">
        <f>IF(G$3="Not used","",IFERROR(VLOOKUP($A177,'Circumstance 2'!$B$6:$AB$15,27,FALSE),IFERROR(VLOOKUP($A177,'Circumstance 2'!$B$18:$AB$28,27,FALSE),TableBPA2[[#This Row],[Base Payment After Circumstance 1]])))</f>
        <v/>
      </c>
      <c r="H177" s="3" t="str">
        <f>IF(H$3="Not used","",IFERROR(VLOOKUP($A177,'Circumstance 3'!$B$6:$AB$15,27,FALSE),IFERROR(VLOOKUP($A177,'Circumstance 3'!$B$18:$AB$28,27,FALSE),TableBPA2[[#This Row],[Base Payment After Circumstance 2]])))</f>
        <v/>
      </c>
      <c r="I177" s="3" t="str">
        <f>IF(I$3="Not used","",IFERROR(VLOOKUP($A177,'Circumstance 4'!$B$6:$AB$15,27,FALSE),IFERROR(VLOOKUP($A177,'Circumstance 4'!$B$18:$AB$28,27,FALSE),TableBPA2[[#This Row],[Base Payment After Circumstance 3]])))</f>
        <v/>
      </c>
      <c r="J177" s="3" t="str">
        <f>IF(J$3="Not used","",IFERROR(VLOOKUP($A177,'Circumstance 5'!$B$6:$AB$15,27,FALSE),IFERROR(VLOOKUP($A177,'Circumstance 5'!$B$18:$AB$28,27,FALSE),TableBPA2[[#This Row],[Base Payment After Circumstance 4]])))</f>
        <v/>
      </c>
      <c r="K177" s="3" t="str">
        <f>IF(K$3="Not used","",IFERROR(VLOOKUP($A177,'Circumstance 6'!$B$6:$AB$15,27,FALSE),IFERROR(VLOOKUP($A177,'Circumstance 6'!$B$18:$AB$28,27,FALSE),TableBPA2[[#This Row],[Base Payment After Circumstance 5]])))</f>
        <v/>
      </c>
      <c r="L177" s="3" t="str">
        <f>IF(L$3="Not used","",IFERROR(VLOOKUP($A177,'Circumstance 7'!$B$6:$AB$15,27,FALSE),IFERROR(VLOOKUP($A177,'Circumstance 7'!$B$18:$AB$28,27,FALSE),TableBPA2[[#This Row],[Base Payment After Circumstance 6]])))</f>
        <v/>
      </c>
      <c r="M177" s="3" t="str">
        <f>IF(M$3="Not used","",IFERROR(VLOOKUP($A177,'Circumstance 8'!$B$6:$AB$15,27,FALSE),IFERROR(VLOOKUP($A177,'Circumstance 8'!$B$18:$AB$28,27,FALSE),TableBPA2[[#This Row],[Base Payment After Circumstance 7]])))</f>
        <v/>
      </c>
      <c r="N177" s="3" t="str">
        <f>IF(N$3="Not used","",IFERROR(VLOOKUP($A177,'Circumstance 9'!$B$6:$AB$15,27,FALSE),IFERROR(VLOOKUP($A177,'Circumstance 9'!$B$18:$AB$28,27,FALSE),TableBPA2[[#This Row],[Base Payment After Circumstance 8]])))</f>
        <v/>
      </c>
      <c r="O177" s="3" t="str">
        <f>IF(O$3="Not used","",IFERROR(VLOOKUP($A177,'Circumstance 10'!$B$6:$AB$15,27,FALSE),IFERROR(VLOOKUP($A177,'Circumstance 10'!$B$18:$AB$28,27,FALSE),TableBPA2[[#This Row],[Base Payment After Circumstance 9]])))</f>
        <v/>
      </c>
      <c r="P177" s="24" t="str">
        <f>IF(P$3="Not used","",IFERROR(VLOOKUP($A177,'Circumstance 11'!$B$6:$AB$15,27,FALSE),IFERROR(VLOOKUP($A177,'Circumstance 11'!$B$18:$AB$28,27,FALSE),TableBPA2[[#This Row],[Base Payment After Circumstance 10]])))</f>
        <v/>
      </c>
      <c r="Q177" s="24" t="str">
        <f>IF(Q$3="Not used","",IFERROR(VLOOKUP($A177,'Circumstance 12'!$B$6:$AB$15,27,FALSE),IFERROR(VLOOKUP($A177,'Circumstance 12'!$B$18:$AB$28,27,FALSE),TableBPA2[[#This Row],[Base Payment After Circumstance 11]])))</f>
        <v/>
      </c>
      <c r="R177" s="24" t="str">
        <f>IF(R$3="Not used","",IFERROR(VLOOKUP($A177,'Circumstance 13'!$B$6:$AB$15,27,FALSE),IFERROR(VLOOKUP($A177,'Circumstance 13'!$B$18:$AB$28,27,FALSE),TableBPA2[[#This Row],[Base Payment After Circumstance 12]])))</f>
        <v/>
      </c>
      <c r="S177" s="24" t="str">
        <f>IF(S$3="Not used","",IFERROR(VLOOKUP($A177,'Circumstance 14'!$B$6:$AB$15,27,FALSE),IFERROR(VLOOKUP($A177,'Circumstance 14'!$B$18:$AB$28,27,FALSE),TableBPA2[[#This Row],[Base Payment After Circumstance 13]])))</f>
        <v/>
      </c>
      <c r="T177" s="24" t="str">
        <f>IF(T$3="Not used","",IFERROR(VLOOKUP($A177,'Circumstance 15'!$B$6:$AB$15,27,FALSE),IFERROR(VLOOKUP($A177,'Circumstance 15'!$B$18:$AB$28,27,FALSE),TableBPA2[[#This Row],[Base Payment After Circumstance 14]])))</f>
        <v/>
      </c>
      <c r="U177" s="24" t="str">
        <f>IF(U$3="Not used","",IFERROR(VLOOKUP($A177,'Circumstance 16'!$B$6:$AB$15,27,FALSE),IFERROR(VLOOKUP($A177,'Circumstance 16'!$B$18:$AB$28,27,FALSE),TableBPA2[[#This Row],[Base Payment After Circumstance 15]])))</f>
        <v/>
      </c>
      <c r="V177" s="24" t="str">
        <f>IF(V$3="Not used","",IFERROR(VLOOKUP($A177,'Circumstance 17'!$B$6:$AB$15,27,FALSE),IFERROR(VLOOKUP($A177,'Circumstance 17'!$B$18:$AB$28,27,FALSE),TableBPA2[[#This Row],[Base Payment After Circumstance 16]])))</f>
        <v/>
      </c>
      <c r="W177" s="24" t="str">
        <f>IF(W$3="Not used","",IFERROR(VLOOKUP($A177,'Circumstance 18'!$B$6:$AB$15,27,FALSE),IFERROR(VLOOKUP($A177,'Circumstance 18'!$B$18:$AB$28,27,FALSE),TableBPA2[[#This Row],[Base Payment After Circumstance 17]])))</f>
        <v/>
      </c>
      <c r="X177" s="24" t="str">
        <f>IF(X$3="Not used","",IFERROR(VLOOKUP($A177,'Circumstance 19'!$B$6:$AB$15,27,FALSE),IFERROR(VLOOKUP($A177,'Circumstance 19'!$B$18:$AB$28,27,FALSE),TableBPA2[[#This Row],[Base Payment After Circumstance 18]])))</f>
        <v/>
      </c>
      <c r="Y177" s="24" t="str">
        <f>IF(Y$3="Not used","",IFERROR(VLOOKUP($A177,'Circumstance 20'!$B$6:$AB$15,27,FALSE),IFERROR(VLOOKUP($A177,'Circumstance 20'!$B$18:$AB$28,27,FALSE),TableBPA2[[#This Row],[Base Payment After Circumstance 19]])))</f>
        <v/>
      </c>
    </row>
    <row r="178" spans="1:25" x14ac:dyDescent="0.25">
      <c r="A178" s="11" t="str">
        <f>IF('LEA Information'!A187="","",'LEA Information'!A187)</f>
        <v/>
      </c>
      <c r="B178" s="11" t="str">
        <f>IF('LEA Information'!B187="","",'LEA Information'!B187)</f>
        <v/>
      </c>
      <c r="C178" s="68" t="str">
        <f>IF('LEA Information'!C187="","",'LEA Information'!C187)</f>
        <v/>
      </c>
      <c r="D178" s="8" t="str">
        <f>IF('LEA Information'!D187="","",'LEA Information'!D187)</f>
        <v/>
      </c>
      <c r="E178" s="32" t="str">
        <f t="shared" si="2"/>
        <v/>
      </c>
      <c r="F178" s="3" t="str">
        <f>IF(F$3="Not used","",IFERROR(VLOOKUP($A178,'Circumstance 1'!$B$6:$AB$15,27,FALSE),IFERROR(VLOOKUP(A178,'Circumstance 1'!$B$18:$AB$28,27,FALSE),TableBPA2[[#This Row],[Starting Base Payment]])))</f>
        <v/>
      </c>
      <c r="G178" s="3" t="str">
        <f>IF(G$3="Not used","",IFERROR(VLOOKUP($A178,'Circumstance 2'!$B$6:$AB$15,27,FALSE),IFERROR(VLOOKUP($A178,'Circumstance 2'!$B$18:$AB$28,27,FALSE),TableBPA2[[#This Row],[Base Payment After Circumstance 1]])))</f>
        <v/>
      </c>
      <c r="H178" s="3" t="str">
        <f>IF(H$3="Not used","",IFERROR(VLOOKUP($A178,'Circumstance 3'!$B$6:$AB$15,27,FALSE),IFERROR(VLOOKUP($A178,'Circumstance 3'!$B$18:$AB$28,27,FALSE),TableBPA2[[#This Row],[Base Payment After Circumstance 2]])))</f>
        <v/>
      </c>
      <c r="I178" s="3" t="str">
        <f>IF(I$3="Not used","",IFERROR(VLOOKUP($A178,'Circumstance 4'!$B$6:$AB$15,27,FALSE),IFERROR(VLOOKUP($A178,'Circumstance 4'!$B$18:$AB$28,27,FALSE),TableBPA2[[#This Row],[Base Payment After Circumstance 3]])))</f>
        <v/>
      </c>
      <c r="J178" s="3" t="str">
        <f>IF(J$3="Not used","",IFERROR(VLOOKUP($A178,'Circumstance 5'!$B$6:$AB$15,27,FALSE),IFERROR(VLOOKUP($A178,'Circumstance 5'!$B$18:$AB$28,27,FALSE),TableBPA2[[#This Row],[Base Payment After Circumstance 4]])))</f>
        <v/>
      </c>
      <c r="K178" s="3" t="str">
        <f>IF(K$3="Not used","",IFERROR(VLOOKUP($A178,'Circumstance 6'!$B$6:$AB$15,27,FALSE),IFERROR(VLOOKUP($A178,'Circumstance 6'!$B$18:$AB$28,27,FALSE),TableBPA2[[#This Row],[Base Payment After Circumstance 5]])))</f>
        <v/>
      </c>
      <c r="L178" s="3" t="str">
        <f>IF(L$3="Not used","",IFERROR(VLOOKUP($A178,'Circumstance 7'!$B$6:$AB$15,27,FALSE),IFERROR(VLOOKUP($A178,'Circumstance 7'!$B$18:$AB$28,27,FALSE),TableBPA2[[#This Row],[Base Payment After Circumstance 6]])))</f>
        <v/>
      </c>
      <c r="M178" s="3" t="str">
        <f>IF(M$3="Not used","",IFERROR(VLOOKUP($A178,'Circumstance 8'!$B$6:$AB$15,27,FALSE),IFERROR(VLOOKUP($A178,'Circumstance 8'!$B$18:$AB$28,27,FALSE),TableBPA2[[#This Row],[Base Payment After Circumstance 7]])))</f>
        <v/>
      </c>
      <c r="N178" s="3" t="str">
        <f>IF(N$3="Not used","",IFERROR(VLOOKUP($A178,'Circumstance 9'!$B$6:$AB$15,27,FALSE),IFERROR(VLOOKUP($A178,'Circumstance 9'!$B$18:$AB$28,27,FALSE),TableBPA2[[#This Row],[Base Payment After Circumstance 8]])))</f>
        <v/>
      </c>
      <c r="O178" s="3" t="str">
        <f>IF(O$3="Not used","",IFERROR(VLOOKUP($A178,'Circumstance 10'!$B$6:$AB$15,27,FALSE),IFERROR(VLOOKUP($A178,'Circumstance 10'!$B$18:$AB$28,27,FALSE),TableBPA2[[#This Row],[Base Payment After Circumstance 9]])))</f>
        <v/>
      </c>
      <c r="P178" s="24" t="str">
        <f>IF(P$3="Not used","",IFERROR(VLOOKUP($A178,'Circumstance 11'!$B$6:$AB$15,27,FALSE),IFERROR(VLOOKUP($A178,'Circumstance 11'!$B$18:$AB$28,27,FALSE),TableBPA2[[#This Row],[Base Payment After Circumstance 10]])))</f>
        <v/>
      </c>
      <c r="Q178" s="24" t="str">
        <f>IF(Q$3="Not used","",IFERROR(VLOOKUP($A178,'Circumstance 12'!$B$6:$AB$15,27,FALSE),IFERROR(VLOOKUP($A178,'Circumstance 12'!$B$18:$AB$28,27,FALSE),TableBPA2[[#This Row],[Base Payment After Circumstance 11]])))</f>
        <v/>
      </c>
      <c r="R178" s="24" t="str">
        <f>IF(R$3="Not used","",IFERROR(VLOOKUP($A178,'Circumstance 13'!$B$6:$AB$15,27,FALSE),IFERROR(VLOOKUP($A178,'Circumstance 13'!$B$18:$AB$28,27,FALSE),TableBPA2[[#This Row],[Base Payment After Circumstance 12]])))</f>
        <v/>
      </c>
      <c r="S178" s="24" t="str">
        <f>IF(S$3="Not used","",IFERROR(VLOOKUP($A178,'Circumstance 14'!$B$6:$AB$15,27,FALSE),IFERROR(VLOOKUP($A178,'Circumstance 14'!$B$18:$AB$28,27,FALSE),TableBPA2[[#This Row],[Base Payment After Circumstance 13]])))</f>
        <v/>
      </c>
      <c r="T178" s="24" t="str">
        <f>IF(T$3="Not used","",IFERROR(VLOOKUP($A178,'Circumstance 15'!$B$6:$AB$15,27,FALSE),IFERROR(VLOOKUP($A178,'Circumstance 15'!$B$18:$AB$28,27,FALSE),TableBPA2[[#This Row],[Base Payment After Circumstance 14]])))</f>
        <v/>
      </c>
      <c r="U178" s="24" t="str">
        <f>IF(U$3="Not used","",IFERROR(VLOOKUP($A178,'Circumstance 16'!$B$6:$AB$15,27,FALSE),IFERROR(VLOOKUP($A178,'Circumstance 16'!$B$18:$AB$28,27,FALSE),TableBPA2[[#This Row],[Base Payment After Circumstance 15]])))</f>
        <v/>
      </c>
      <c r="V178" s="24" t="str">
        <f>IF(V$3="Not used","",IFERROR(VLOOKUP($A178,'Circumstance 17'!$B$6:$AB$15,27,FALSE),IFERROR(VLOOKUP($A178,'Circumstance 17'!$B$18:$AB$28,27,FALSE),TableBPA2[[#This Row],[Base Payment After Circumstance 16]])))</f>
        <v/>
      </c>
      <c r="W178" s="24" t="str">
        <f>IF(W$3="Not used","",IFERROR(VLOOKUP($A178,'Circumstance 18'!$B$6:$AB$15,27,FALSE),IFERROR(VLOOKUP($A178,'Circumstance 18'!$B$18:$AB$28,27,FALSE),TableBPA2[[#This Row],[Base Payment After Circumstance 17]])))</f>
        <v/>
      </c>
      <c r="X178" s="24" t="str">
        <f>IF(X$3="Not used","",IFERROR(VLOOKUP($A178,'Circumstance 19'!$B$6:$AB$15,27,FALSE),IFERROR(VLOOKUP($A178,'Circumstance 19'!$B$18:$AB$28,27,FALSE),TableBPA2[[#This Row],[Base Payment After Circumstance 18]])))</f>
        <v/>
      </c>
      <c r="Y178" s="24" t="str">
        <f>IF(Y$3="Not used","",IFERROR(VLOOKUP($A178,'Circumstance 20'!$B$6:$AB$15,27,FALSE),IFERROR(VLOOKUP($A178,'Circumstance 20'!$B$18:$AB$28,27,FALSE),TableBPA2[[#This Row],[Base Payment After Circumstance 19]])))</f>
        <v/>
      </c>
    </row>
    <row r="179" spans="1:25" x14ac:dyDescent="0.25">
      <c r="A179" s="11" t="str">
        <f>IF('LEA Information'!A188="","",'LEA Information'!A188)</f>
        <v/>
      </c>
      <c r="B179" s="11" t="str">
        <f>IF('LEA Information'!B188="","",'LEA Information'!B188)</f>
        <v/>
      </c>
      <c r="C179" s="68" t="str">
        <f>IF('LEA Information'!C188="","",'LEA Information'!C188)</f>
        <v/>
      </c>
      <c r="D179" s="8" t="str">
        <f>IF('LEA Information'!D188="","",'LEA Information'!D188)</f>
        <v/>
      </c>
      <c r="E179" s="32" t="str">
        <f t="shared" si="2"/>
        <v/>
      </c>
      <c r="F179" s="3" t="str">
        <f>IF(F$3="Not used","",IFERROR(VLOOKUP($A179,'Circumstance 1'!$B$6:$AB$15,27,FALSE),IFERROR(VLOOKUP(A179,'Circumstance 1'!$B$18:$AB$28,27,FALSE),TableBPA2[[#This Row],[Starting Base Payment]])))</f>
        <v/>
      </c>
      <c r="G179" s="3" t="str">
        <f>IF(G$3="Not used","",IFERROR(VLOOKUP($A179,'Circumstance 2'!$B$6:$AB$15,27,FALSE),IFERROR(VLOOKUP($A179,'Circumstance 2'!$B$18:$AB$28,27,FALSE),TableBPA2[[#This Row],[Base Payment After Circumstance 1]])))</f>
        <v/>
      </c>
      <c r="H179" s="3" t="str">
        <f>IF(H$3="Not used","",IFERROR(VLOOKUP($A179,'Circumstance 3'!$B$6:$AB$15,27,FALSE),IFERROR(VLOOKUP($A179,'Circumstance 3'!$B$18:$AB$28,27,FALSE),TableBPA2[[#This Row],[Base Payment After Circumstance 2]])))</f>
        <v/>
      </c>
      <c r="I179" s="3" t="str">
        <f>IF(I$3="Not used","",IFERROR(VLOOKUP($A179,'Circumstance 4'!$B$6:$AB$15,27,FALSE),IFERROR(VLOOKUP($A179,'Circumstance 4'!$B$18:$AB$28,27,FALSE),TableBPA2[[#This Row],[Base Payment After Circumstance 3]])))</f>
        <v/>
      </c>
      <c r="J179" s="3" t="str">
        <f>IF(J$3="Not used","",IFERROR(VLOOKUP($A179,'Circumstance 5'!$B$6:$AB$15,27,FALSE),IFERROR(VLOOKUP($A179,'Circumstance 5'!$B$18:$AB$28,27,FALSE),TableBPA2[[#This Row],[Base Payment After Circumstance 4]])))</f>
        <v/>
      </c>
      <c r="K179" s="3" t="str">
        <f>IF(K$3="Not used","",IFERROR(VLOOKUP($A179,'Circumstance 6'!$B$6:$AB$15,27,FALSE),IFERROR(VLOOKUP($A179,'Circumstance 6'!$B$18:$AB$28,27,FALSE),TableBPA2[[#This Row],[Base Payment After Circumstance 5]])))</f>
        <v/>
      </c>
      <c r="L179" s="3" t="str">
        <f>IF(L$3="Not used","",IFERROR(VLOOKUP($A179,'Circumstance 7'!$B$6:$AB$15,27,FALSE),IFERROR(VLOOKUP($A179,'Circumstance 7'!$B$18:$AB$28,27,FALSE),TableBPA2[[#This Row],[Base Payment After Circumstance 6]])))</f>
        <v/>
      </c>
      <c r="M179" s="3" t="str">
        <f>IF(M$3="Not used","",IFERROR(VLOOKUP($A179,'Circumstance 8'!$B$6:$AB$15,27,FALSE),IFERROR(VLOOKUP($A179,'Circumstance 8'!$B$18:$AB$28,27,FALSE),TableBPA2[[#This Row],[Base Payment After Circumstance 7]])))</f>
        <v/>
      </c>
      <c r="N179" s="3" t="str">
        <f>IF(N$3="Not used","",IFERROR(VLOOKUP($A179,'Circumstance 9'!$B$6:$AB$15,27,FALSE),IFERROR(VLOOKUP($A179,'Circumstance 9'!$B$18:$AB$28,27,FALSE),TableBPA2[[#This Row],[Base Payment After Circumstance 8]])))</f>
        <v/>
      </c>
      <c r="O179" s="3" t="str">
        <f>IF(O$3="Not used","",IFERROR(VLOOKUP($A179,'Circumstance 10'!$B$6:$AB$15,27,FALSE),IFERROR(VLOOKUP($A179,'Circumstance 10'!$B$18:$AB$28,27,FALSE),TableBPA2[[#This Row],[Base Payment After Circumstance 9]])))</f>
        <v/>
      </c>
      <c r="P179" s="24" t="str">
        <f>IF(P$3="Not used","",IFERROR(VLOOKUP($A179,'Circumstance 11'!$B$6:$AB$15,27,FALSE),IFERROR(VLOOKUP($A179,'Circumstance 11'!$B$18:$AB$28,27,FALSE),TableBPA2[[#This Row],[Base Payment After Circumstance 10]])))</f>
        <v/>
      </c>
      <c r="Q179" s="24" t="str">
        <f>IF(Q$3="Not used","",IFERROR(VLOOKUP($A179,'Circumstance 12'!$B$6:$AB$15,27,FALSE),IFERROR(VLOOKUP($A179,'Circumstance 12'!$B$18:$AB$28,27,FALSE),TableBPA2[[#This Row],[Base Payment After Circumstance 11]])))</f>
        <v/>
      </c>
      <c r="R179" s="24" t="str">
        <f>IF(R$3="Not used","",IFERROR(VLOOKUP($A179,'Circumstance 13'!$B$6:$AB$15,27,FALSE),IFERROR(VLOOKUP($A179,'Circumstance 13'!$B$18:$AB$28,27,FALSE),TableBPA2[[#This Row],[Base Payment After Circumstance 12]])))</f>
        <v/>
      </c>
      <c r="S179" s="24" t="str">
        <f>IF(S$3="Not used","",IFERROR(VLOOKUP($A179,'Circumstance 14'!$B$6:$AB$15,27,FALSE),IFERROR(VLOOKUP($A179,'Circumstance 14'!$B$18:$AB$28,27,FALSE),TableBPA2[[#This Row],[Base Payment After Circumstance 13]])))</f>
        <v/>
      </c>
      <c r="T179" s="24" t="str">
        <f>IF(T$3="Not used","",IFERROR(VLOOKUP($A179,'Circumstance 15'!$B$6:$AB$15,27,FALSE),IFERROR(VLOOKUP($A179,'Circumstance 15'!$B$18:$AB$28,27,FALSE),TableBPA2[[#This Row],[Base Payment After Circumstance 14]])))</f>
        <v/>
      </c>
      <c r="U179" s="24" t="str">
        <f>IF(U$3="Not used","",IFERROR(VLOOKUP($A179,'Circumstance 16'!$B$6:$AB$15,27,FALSE),IFERROR(VLOOKUP($A179,'Circumstance 16'!$B$18:$AB$28,27,FALSE),TableBPA2[[#This Row],[Base Payment After Circumstance 15]])))</f>
        <v/>
      </c>
      <c r="V179" s="24" t="str">
        <f>IF(V$3="Not used","",IFERROR(VLOOKUP($A179,'Circumstance 17'!$B$6:$AB$15,27,FALSE),IFERROR(VLOOKUP($A179,'Circumstance 17'!$B$18:$AB$28,27,FALSE),TableBPA2[[#This Row],[Base Payment After Circumstance 16]])))</f>
        <v/>
      </c>
      <c r="W179" s="24" t="str">
        <f>IF(W$3="Not used","",IFERROR(VLOOKUP($A179,'Circumstance 18'!$B$6:$AB$15,27,FALSE),IFERROR(VLOOKUP($A179,'Circumstance 18'!$B$18:$AB$28,27,FALSE),TableBPA2[[#This Row],[Base Payment After Circumstance 17]])))</f>
        <v/>
      </c>
      <c r="X179" s="24" t="str">
        <f>IF(X$3="Not used","",IFERROR(VLOOKUP($A179,'Circumstance 19'!$B$6:$AB$15,27,FALSE),IFERROR(VLOOKUP($A179,'Circumstance 19'!$B$18:$AB$28,27,FALSE),TableBPA2[[#This Row],[Base Payment After Circumstance 18]])))</f>
        <v/>
      </c>
      <c r="Y179" s="24" t="str">
        <f>IF(Y$3="Not used","",IFERROR(VLOOKUP($A179,'Circumstance 20'!$B$6:$AB$15,27,FALSE),IFERROR(VLOOKUP($A179,'Circumstance 20'!$B$18:$AB$28,27,FALSE),TableBPA2[[#This Row],[Base Payment After Circumstance 19]])))</f>
        <v/>
      </c>
    </row>
    <row r="180" spans="1:25" x14ac:dyDescent="0.25">
      <c r="A180" s="11" t="str">
        <f>IF('LEA Information'!A189="","",'LEA Information'!A189)</f>
        <v/>
      </c>
      <c r="B180" s="11" t="str">
        <f>IF('LEA Information'!B189="","",'LEA Information'!B189)</f>
        <v/>
      </c>
      <c r="C180" s="68" t="str">
        <f>IF('LEA Information'!C189="","",'LEA Information'!C189)</f>
        <v/>
      </c>
      <c r="D180" s="8" t="str">
        <f>IF('LEA Information'!D189="","",'LEA Information'!D189)</f>
        <v/>
      </c>
      <c r="E180" s="32" t="str">
        <f t="shared" si="2"/>
        <v/>
      </c>
      <c r="F180" s="3" t="str">
        <f>IF(F$3="Not used","",IFERROR(VLOOKUP($A180,'Circumstance 1'!$B$6:$AB$15,27,FALSE),IFERROR(VLOOKUP(A180,'Circumstance 1'!$B$18:$AB$28,27,FALSE),TableBPA2[[#This Row],[Starting Base Payment]])))</f>
        <v/>
      </c>
      <c r="G180" s="3" t="str">
        <f>IF(G$3="Not used","",IFERROR(VLOOKUP($A180,'Circumstance 2'!$B$6:$AB$15,27,FALSE),IFERROR(VLOOKUP($A180,'Circumstance 2'!$B$18:$AB$28,27,FALSE),TableBPA2[[#This Row],[Base Payment After Circumstance 1]])))</f>
        <v/>
      </c>
      <c r="H180" s="3" t="str">
        <f>IF(H$3="Not used","",IFERROR(VLOOKUP($A180,'Circumstance 3'!$B$6:$AB$15,27,FALSE),IFERROR(VLOOKUP($A180,'Circumstance 3'!$B$18:$AB$28,27,FALSE),TableBPA2[[#This Row],[Base Payment After Circumstance 2]])))</f>
        <v/>
      </c>
      <c r="I180" s="3" t="str">
        <f>IF(I$3="Not used","",IFERROR(VLOOKUP($A180,'Circumstance 4'!$B$6:$AB$15,27,FALSE),IFERROR(VLOOKUP($A180,'Circumstance 4'!$B$18:$AB$28,27,FALSE),TableBPA2[[#This Row],[Base Payment After Circumstance 3]])))</f>
        <v/>
      </c>
      <c r="J180" s="3" t="str">
        <f>IF(J$3="Not used","",IFERROR(VLOOKUP($A180,'Circumstance 5'!$B$6:$AB$15,27,FALSE),IFERROR(VLOOKUP($A180,'Circumstance 5'!$B$18:$AB$28,27,FALSE),TableBPA2[[#This Row],[Base Payment After Circumstance 4]])))</f>
        <v/>
      </c>
      <c r="K180" s="3" t="str">
        <f>IF(K$3="Not used","",IFERROR(VLOOKUP($A180,'Circumstance 6'!$B$6:$AB$15,27,FALSE),IFERROR(VLOOKUP($A180,'Circumstance 6'!$B$18:$AB$28,27,FALSE),TableBPA2[[#This Row],[Base Payment After Circumstance 5]])))</f>
        <v/>
      </c>
      <c r="L180" s="3" t="str">
        <f>IF(L$3="Not used","",IFERROR(VLOOKUP($A180,'Circumstance 7'!$B$6:$AB$15,27,FALSE),IFERROR(VLOOKUP($A180,'Circumstance 7'!$B$18:$AB$28,27,FALSE),TableBPA2[[#This Row],[Base Payment After Circumstance 6]])))</f>
        <v/>
      </c>
      <c r="M180" s="3" t="str">
        <f>IF(M$3="Not used","",IFERROR(VLOOKUP($A180,'Circumstance 8'!$B$6:$AB$15,27,FALSE),IFERROR(VLOOKUP($A180,'Circumstance 8'!$B$18:$AB$28,27,FALSE),TableBPA2[[#This Row],[Base Payment After Circumstance 7]])))</f>
        <v/>
      </c>
      <c r="N180" s="3" t="str">
        <f>IF(N$3="Not used","",IFERROR(VLOOKUP($A180,'Circumstance 9'!$B$6:$AB$15,27,FALSE),IFERROR(VLOOKUP($A180,'Circumstance 9'!$B$18:$AB$28,27,FALSE),TableBPA2[[#This Row],[Base Payment After Circumstance 8]])))</f>
        <v/>
      </c>
      <c r="O180" s="3" t="str">
        <f>IF(O$3="Not used","",IFERROR(VLOOKUP($A180,'Circumstance 10'!$B$6:$AB$15,27,FALSE),IFERROR(VLOOKUP($A180,'Circumstance 10'!$B$18:$AB$28,27,FALSE),TableBPA2[[#This Row],[Base Payment After Circumstance 9]])))</f>
        <v/>
      </c>
      <c r="P180" s="24" t="str">
        <f>IF(P$3="Not used","",IFERROR(VLOOKUP($A180,'Circumstance 11'!$B$6:$AB$15,27,FALSE),IFERROR(VLOOKUP($A180,'Circumstance 11'!$B$18:$AB$28,27,FALSE),TableBPA2[[#This Row],[Base Payment After Circumstance 10]])))</f>
        <v/>
      </c>
      <c r="Q180" s="24" t="str">
        <f>IF(Q$3="Not used","",IFERROR(VLOOKUP($A180,'Circumstance 12'!$B$6:$AB$15,27,FALSE),IFERROR(VLOOKUP($A180,'Circumstance 12'!$B$18:$AB$28,27,FALSE),TableBPA2[[#This Row],[Base Payment After Circumstance 11]])))</f>
        <v/>
      </c>
      <c r="R180" s="24" t="str">
        <f>IF(R$3="Not used","",IFERROR(VLOOKUP($A180,'Circumstance 13'!$B$6:$AB$15,27,FALSE),IFERROR(VLOOKUP($A180,'Circumstance 13'!$B$18:$AB$28,27,FALSE),TableBPA2[[#This Row],[Base Payment After Circumstance 12]])))</f>
        <v/>
      </c>
      <c r="S180" s="24" t="str">
        <f>IF(S$3="Not used","",IFERROR(VLOOKUP($A180,'Circumstance 14'!$B$6:$AB$15,27,FALSE),IFERROR(VLOOKUP($A180,'Circumstance 14'!$B$18:$AB$28,27,FALSE),TableBPA2[[#This Row],[Base Payment After Circumstance 13]])))</f>
        <v/>
      </c>
      <c r="T180" s="24" t="str">
        <f>IF(T$3="Not used","",IFERROR(VLOOKUP($A180,'Circumstance 15'!$B$6:$AB$15,27,FALSE),IFERROR(VLOOKUP($A180,'Circumstance 15'!$B$18:$AB$28,27,FALSE),TableBPA2[[#This Row],[Base Payment After Circumstance 14]])))</f>
        <v/>
      </c>
      <c r="U180" s="24" t="str">
        <f>IF(U$3="Not used","",IFERROR(VLOOKUP($A180,'Circumstance 16'!$B$6:$AB$15,27,FALSE),IFERROR(VLOOKUP($A180,'Circumstance 16'!$B$18:$AB$28,27,FALSE),TableBPA2[[#This Row],[Base Payment After Circumstance 15]])))</f>
        <v/>
      </c>
      <c r="V180" s="24" t="str">
        <f>IF(V$3="Not used","",IFERROR(VLOOKUP($A180,'Circumstance 17'!$B$6:$AB$15,27,FALSE),IFERROR(VLOOKUP($A180,'Circumstance 17'!$B$18:$AB$28,27,FALSE),TableBPA2[[#This Row],[Base Payment After Circumstance 16]])))</f>
        <v/>
      </c>
      <c r="W180" s="24" t="str">
        <f>IF(W$3="Not used","",IFERROR(VLOOKUP($A180,'Circumstance 18'!$B$6:$AB$15,27,FALSE),IFERROR(VLOOKUP($A180,'Circumstance 18'!$B$18:$AB$28,27,FALSE),TableBPA2[[#This Row],[Base Payment After Circumstance 17]])))</f>
        <v/>
      </c>
      <c r="X180" s="24" t="str">
        <f>IF(X$3="Not used","",IFERROR(VLOOKUP($A180,'Circumstance 19'!$B$6:$AB$15,27,FALSE),IFERROR(VLOOKUP($A180,'Circumstance 19'!$B$18:$AB$28,27,FALSE),TableBPA2[[#This Row],[Base Payment After Circumstance 18]])))</f>
        <v/>
      </c>
      <c r="Y180" s="24" t="str">
        <f>IF(Y$3="Not used","",IFERROR(VLOOKUP($A180,'Circumstance 20'!$B$6:$AB$15,27,FALSE),IFERROR(VLOOKUP($A180,'Circumstance 20'!$B$18:$AB$28,27,FALSE),TableBPA2[[#This Row],[Base Payment After Circumstance 19]])))</f>
        <v/>
      </c>
    </row>
    <row r="181" spans="1:25" x14ac:dyDescent="0.25">
      <c r="A181" s="11" t="str">
        <f>IF('LEA Information'!A190="","",'LEA Information'!A190)</f>
        <v/>
      </c>
      <c r="B181" s="11" t="str">
        <f>IF('LEA Information'!B190="","",'LEA Information'!B190)</f>
        <v/>
      </c>
      <c r="C181" s="68" t="str">
        <f>IF('LEA Information'!C190="","",'LEA Information'!C190)</f>
        <v/>
      </c>
      <c r="D181" s="8" t="str">
        <f>IF('LEA Information'!D190="","",'LEA Information'!D190)</f>
        <v/>
      </c>
      <c r="E181" s="32" t="str">
        <f t="shared" si="2"/>
        <v/>
      </c>
      <c r="F181" s="3" t="str">
        <f>IF(F$3="Not used","",IFERROR(VLOOKUP($A181,'Circumstance 1'!$B$6:$AB$15,27,FALSE),IFERROR(VLOOKUP(A181,'Circumstance 1'!$B$18:$AB$28,27,FALSE),TableBPA2[[#This Row],[Starting Base Payment]])))</f>
        <v/>
      </c>
      <c r="G181" s="3" t="str">
        <f>IF(G$3="Not used","",IFERROR(VLOOKUP($A181,'Circumstance 2'!$B$6:$AB$15,27,FALSE),IFERROR(VLOOKUP($A181,'Circumstance 2'!$B$18:$AB$28,27,FALSE),TableBPA2[[#This Row],[Base Payment After Circumstance 1]])))</f>
        <v/>
      </c>
      <c r="H181" s="3" t="str">
        <f>IF(H$3="Not used","",IFERROR(VLOOKUP($A181,'Circumstance 3'!$B$6:$AB$15,27,FALSE),IFERROR(VLOOKUP($A181,'Circumstance 3'!$B$18:$AB$28,27,FALSE),TableBPA2[[#This Row],[Base Payment After Circumstance 2]])))</f>
        <v/>
      </c>
      <c r="I181" s="3" t="str">
        <f>IF(I$3="Not used","",IFERROR(VLOOKUP($A181,'Circumstance 4'!$B$6:$AB$15,27,FALSE),IFERROR(VLOOKUP($A181,'Circumstance 4'!$B$18:$AB$28,27,FALSE),TableBPA2[[#This Row],[Base Payment After Circumstance 3]])))</f>
        <v/>
      </c>
      <c r="J181" s="3" t="str">
        <f>IF(J$3="Not used","",IFERROR(VLOOKUP($A181,'Circumstance 5'!$B$6:$AB$15,27,FALSE),IFERROR(VLOOKUP($A181,'Circumstance 5'!$B$18:$AB$28,27,FALSE),TableBPA2[[#This Row],[Base Payment After Circumstance 4]])))</f>
        <v/>
      </c>
      <c r="K181" s="3" t="str">
        <f>IF(K$3="Not used","",IFERROR(VLOOKUP($A181,'Circumstance 6'!$B$6:$AB$15,27,FALSE),IFERROR(VLOOKUP($A181,'Circumstance 6'!$B$18:$AB$28,27,FALSE),TableBPA2[[#This Row],[Base Payment After Circumstance 5]])))</f>
        <v/>
      </c>
      <c r="L181" s="3" t="str">
        <f>IF(L$3="Not used","",IFERROR(VLOOKUP($A181,'Circumstance 7'!$B$6:$AB$15,27,FALSE),IFERROR(VLOOKUP($A181,'Circumstance 7'!$B$18:$AB$28,27,FALSE),TableBPA2[[#This Row],[Base Payment After Circumstance 6]])))</f>
        <v/>
      </c>
      <c r="M181" s="3" t="str">
        <f>IF(M$3="Not used","",IFERROR(VLOOKUP($A181,'Circumstance 8'!$B$6:$AB$15,27,FALSE),IFERROR(VLOOKUP($A181,'Circumstance 8'!$B$18:$AB$28,27,FALSE),TableBPA2[[#This Row],[Base Payment After Circumstance 7]])))</f>
        <v/>
      </c>
      <c r="N181" s="3" t="str">
        <f>IF(N$3="Not used","",IFERROR(VLOOKUP($A181,'Circumstance 9'!$B$6:$AB$15,27,FALSE),IFERROR(VLOOKUP($A181,'Circumstance 9'!$B$18:$AB$28,27,FALSE),TableBPA2[[#This Row],[Base Payment After Circumstance 8]])))</f>
        <v/>
      </c>
      <c r="O181" s="3" t="str">
        <f>IF(O$3="Not used","",IFERROR(VLOOKUP($A181,'Circumstance 10'!$B$6:$AB$15,27,FALSE),IFERROR(VLOOKUP($A181,'Circumstance 10'!$B$18:$AB$28,27,FALSE),TableBPA2[[#This Row],[Base Payment After Circumstance 9]])))</f>
        <v/>
      </c>
      <c r="P181" s="24" t="str">
        <f>IF(P$3="Not used","",IFERROR(VLOOKUP($A181,'Circumstance 11'!$B$6:$AB$15,27,FALSE),IFERROR(VLOOKUP($A181,'Circumstance 11'!$B$18:$AB$28,27,FALSE),TableBPA2[[#This Row],[Base Payment After Circumstance 10]])))</f>
        <v/>
      </c>
      <c r="Q181" s="24" t="str">
        <f>IF(Q$3="Not used","",IFERROR(VLOOKUP($A181,'Circumstance 12'!$B$6:$AB$15,27,FALSE),IFERROR(VLOOKUP($A181,'Circumstance 12'!$B$18:$AB$28,27,FALSE),TableBPA2[[#This Row],[Base Payment After Circumstance 11]])))</f>
        <v/>
      </c>
      <c r="R181" s="24" t="str">
        <f>IF(R$3="Not used","",IFERROR(VLOOKUP($A181,'Circumstance 13'!$B$6:$AB$15,27,FALSE),IFERROR(VLOOKUP($A181,'Circumstance 13'!$B$18:$AB$28,27,FALSE),TableBPA2[[#This Row],[Base Payment After Circumstance 12]])))</f>
        <v/>
      </c>
      <c r="S181" s="24" t="str">
        <f>IF(S$3="Not used","",IFERROR(VLOOKUP($A181,'Circumstance 14'!$B$6:$AB$15,27,FALSE),IFERROR(VLOOKUP($A181,'Circumstance 14'!$B$18:$AB$28,27,FALSE),TableBPA2[[#This Row],[Base Payment After Circumstance 13]])))</f>
        <v/>
      </c>
      <c r="T181" s="24" t="str">
        <f>IF(T$3="Not used","",IFERROR(VLOOKUP($A181,'Circumstance 15'!$B$6:$AB$15,27,FALSE),IFERROR(VLOOKUP($A181,'Circumstance 15'!$B$18:$AB$28,27,FALSE),TableBPA2[[#This Row],[Base Payment After Circumstance 14]])))</f>
        <v/>
      </c>
      <c r="U181" s="24" t="str">
        <f>IF(U$3="Not used","",IFERROR(VLOOKUP($A181,'Circumstance 16'!$B$6:$AB$15,27,FALSE),IFERROR(VLOOKUP($A181,'Circumstance 16'!$B$18:$AB$28,27,FALSE),TableBPA2[[#This Row],[Base Payment After Circumstance 15]])))</f>
        <v/>
      </c>
      <c r="V181" s="24" t="str">
        <f>IF(V$3="Not used","",IFERROR(VLOOKUP($A181,'Circumstance 17'!$B$6:$AB$15,27,FALSE),IFERROR(VLOOKUP($A181,'Circumstance 17'!$B$18:$AB$28,27,FALSE),TableBPA2[[#This Row],[Base Payment After Circumstance 16]])))</f>
        <v/>
      </c>
      <c r="W181" s="24" t="str">
        <f>IF(W$3="Not used","",IFERROR(VLOOKUP($A181,'Circumstance 18'!$B$6:$AB$15,27,FALSE),IFERROR(VLOOKUP($A181,'Circumstance 18'!$B$18:$AB$28,27,FALSE),TableBPA2[[#This Row],[Base Payment After Circumstance 17]])))</f>
        <v/>
      </c>
      <c r="X181" s="24" t="str">
        <f>IF(X$3="Not used","",IFERROR(VLOOKUP($A181,'Circumstance 19'!$B$6:$AB$15,27,FALSE),IFERROR(VLOOKUP($A181,'Circumstance 19'!$B$18:$AB$28,27,FALSE),TableBPA2[[#This Row],[Base Payment After Circumstance 18]])))</f>
        <v/>
      </c>
      <c r="Y181" s="24" t="str">
        <f>IF(Y$3="Not used","",IFERROR(VLOOKUP($A181,'Circumstance 20'!$B$6:$AB$15,27,FALSE),IFERROR(VLOOKUP($A181,'Circumstance 20'!$B$18:$AB$28,27,FALSE),TableBPA2[[#This Row],[Base Payment After Circumstance 19]])))</f>
        <v/>
      </c>
    </row>
    <row r="182" spans="1:25" x14ac:dyDescent="0.25">
      <c r="A182" s="11" t="str">
        <f>IF('LEA Information'!A191="","",'LEA Information'!A191)</f>
        <v/>
      </c>
      <c r="B182" s="11" t="str">
        <f>IF('LEA Information'!B191="","",'LEA Information'!B191)</f>
        <v/>
      </c>
      <c r="C182" s="68" t="str">
        <f>IF('LEA Information'!C191="","",'LEA Information'!C191)</f>
        <v/>
      </c>
      <c r="D182" s="8" t="str">
        <f>IF('LEA Information'!D191="","",'LEA Information'!D191)</f>
        <v/>
      </c>
      <c r="E182" s="32" t="str">
        <f t="shared" si="2"/>
        <v/>
      </c>
      <c r="F182" s="3" t="str">
        <f>IF(F$3="Not used","",IFERROR(VLOOKUP($A182,'Circumstance 1'!$B$6:$AB$15,27,FALSE),IFERROR(VLOOKUP(A182,'Circumstance 1'!$B$18:$AB$28,27,FALSE),TableBPA2[[#This Row],[Starting Base Payment]])))</f>
        <v/>
      </c>
      <c r="G182" s="3" t="str">
        <f>IF(G$3="Not used","",IFERROR(VLOOKUP($A182,'Circumstance 2'!$B$6:$AB$15,27,FALSE),IFERROR(VLOOKUP($A182,'Circumstance 2'!$B$18:$AB$28,27,FALSE),TableBPA2[[#This Row],[Base Payment After Circumstance 1]])))</f>
        <v/>
      </c>
      <c r="H182" s="3" t="str">
        <f>IF(H$3="Not used","",IFERROR(VLOOKUP($A182,'Circumstance 3'!$B$6:$AB$15,27,FALSE),IFERROR(VLOOKUP($A182,'Circumstance 3'!$B$18:$AB$28,27,FALSE),TableBPA2[[#This Row],[Base Payment After Circumstance 2]])))</f>
        <v/>
      </c>
      <c r="I182" s="3" t="str">
        <f>IF(I$3="Not used","",IFERROR(VLOOKUP($A182,'Circumstance 4'!$B$6:$AB$15,27,FALSE),IFERROR(VLOOKUP($A182,'Circumstance 4'!$B$18:$AB$28,27,FALSE),TableBPA2[[#This Row],[Base Payment After Circumstance 3]])))</f>
        <v/>
      </c>
      <c r="J182" s="3" t="str">
        <f>IF(J$3="Not used","",IFERROR(VLOOKUP($A182,'Circumstance 5'!$B$6:$AB$15,27,FALSE),IFERROR(VLOOKUP($A182,'Circumstance 5'!$B$18:$AB$28,27,FALSE),TableBPA2[[#This Row],[Base Payment After Circumstance 4]])))</f>
        <v/>
      </c>
      <c r="K182" s="3" t="str">
        <f>IF(K$3="Not used","",IFERROR(VLOOKUP($A182,'Circumstance 6'!$B$6:$AB$15,27,FALSE),IFERROR(VLOOKUP($A182,'Circumstance 6'!$B$18:$AB$28,27,FALSE),TableBPA2[[#This Row],[Base Payment After Circumstance 5]])))</f>
        <v/>
      </c>
      <c r="L182" s="3" t="str">
        <f>IF(L$3="Not used","",IFERROR(VLOOKUP($A182,'Circumstance 7'!$B$6:$AB$15,27,FALSE),IFERROR(VLOOKUP($A182,'Circumstance 7'!$B$18:$AB$28,27,FALSE),TableBPA2[[#This Row],[Base Payment After Circumstance 6]])))</f>
        <v/>
      </c>
      <c r="M182" s="3" t="str">
        <f>IF(M$3="Not used","",IFERROR(VLOOKUP($A182,'Circumstance 8'!$B$6:$AB$15,27,FALSE),IFERROR(VLOOKUP($A182,'Circumstance 8'!$B$18:$AB$28,27,FALSE),TableBPA2[[#This Row],[Base Payment After Circumstance 7]])))</f>
        <v/>
      </c>
      <c r="N182" s="3" t="str">
        <f>IF(N$3="Not used","",IFERROR(VLOOKUP($A182,'Circumstance 9'!$B$6:$AB$15,27,FALSE),IFERROR(VLOOKUP($A182,'Circumstance 9'!$B$18:$AB$28,27,FALSE),TableBPA2[[#This Row],[Base Payment After Circumstance 8]])))</f>
        <v/>
      </c>
      <c r="O182" s="3" t="str">
        <f>IF(O$3="Not used","",IFERROR(VLOOKUP($A182,'Circumstance 10'!$B$6:$AB$15,27,FALSE),IFERROR(VLOOKUP($A182,'Circumstance 10'!$B$18:$AB$28,27,FALSE),TableBPA2[[#This Row],[Base Payment After Circumstance 9]])))</f>
        <v/>
      </c>
      <c r="P182" s="24" t="str">
        <f>IF(P$3="Not used","",IFERROR(VLOOKUP($A182,'Circumstance 11'!$B$6:$AB$15,27,FALSE),IFERROR(VLOOKUP($A182,'Circumstance 11'!$B$18:$AB$28,27,FALSE),TableBPA2[[#This Row],[Base Payment After Circumstance 10]])))</f>
        <v/>
      </c>
      <c r="Q182" s="24" t="str">
        <f>IF(Q$3="Not used","",IFERROR(VLOOKUP($A182,'Circumstance 12'!$B$6:$AB$15,27,FALSE),IFERROR(VLOOKUP($A182,'Circumstance 12'!$B$18:$AB$28,27,FALSE),TableBPA2[[#This Row],[Base Payment After Circumstance 11]])))</f>
        <v/>
      </c>
      <c r="R182" s="24" t="str">
        <f>IF(R$3="Not used","",IFERROR(VLOOKUP($A182,'Circumstance 13'!$B$6:$AB$15,27,FALSE),IFERROR(VLOOKUP($A182,'Circumstance 13'!$B$18:$AB$28,27,FALSE),TableBPA2[[#This Row],[Base Payment After Circumstance 12]])))</f>
        <v/>
      </c>
      <c r="S182" s="24" t="str">
        <f>IF(S$3="Not used","",IFERROR(VLOOKUP($A182,'Circumstance 14'!$B$6:$AB$15,27,FALSE),IFERROR(VLOOKUP($A182,'Circumstance 14'!$B$18:$AB$28,27,FALSE),TableBPA2[[#This Row],[Base Payment After Circumstance 13]])))</f>
        <v/>
      </c>
      <c r="T182" s="24" t="str">
        <f>IF(T$3="Not used","",IFERROR(VLOOKUP($A182,'Circumstance 15'!$B$6:$AB$15,27,FALSE),IFERROR(VLOOKUP($A182,'Circumstance 15'!$B$18:$AB$28,27,FALSE),TableBPA2[[#This Row],[Base Payment After Circumstance 14]])))</f>
        <v/>
      </c>
      <c r="U182" s="24" t="str">
        <f>IF(U$3="Not used","",IFERROR(VLOOKUP($A182,'Circumstance 16'!$B$6:$AB$15,27,FALSE),IFERROR(VLOOKUP($A182,'Circumstance 16'!$B$18:$AB$28,27,FALSE),TableBPA2[[#This Row],[Base Payment After Circumstance 15]])))</f>
        <v/>
      </c>
      <c r="V182" s="24" t="str">
        <f>IF(V$3="Not used","",IFERROR(VLOOKUP($A182,'Circumstance 17'!$B$6:$AB$15,27,FALSE),IFERROR(VLOOKUP($A182,'Circumstance 17'!$B$18:$AB$28,27,FALSE),TableBPA2[[#This Row],[Base Payment After Circumstance 16]])))</f>
        <v/>
      </c>
      <c r="W182" s="24" t="str">
        <f>IF(W$3="Not used","",IFERROR(VLOOKUP($A182,'Circumstance 18'!$B$6:$AB$15,27,FALSE),IFERROR(VLOOKUP($A182,'Circumstance 18'!$B$18:$AB$28,27,FALSE),TableBPA2[[#This Row],[Base Payment After Circumstance 17]])))</f>
        <v/>
      </c>
      <c r="X182" s="24" t="str">
        <f>IF(X$3="Not used","",IFERROR(VLOOKUP($A182,'Circumstance 19'!$B$6:$AB$15,27,FALSE),IFERROR(VLOOKUP($A182,'Circumstance 19'!$B$18:$AB$28,27,FALSE),TableBPA2[[#This Row],[Base Payment After Circumstance 18]])))</f>
        <v/>
      </c>
      <c r="Y182" s="24" t="str">
        <f>IF(Y$3="Not used","",IFERROR(VLOOKUP($A182,'Circumstance 20'!$B$6:$AB$15,27,FALSE),IFERROR(VLOOKUP($A182,'Circumstance 20'!$B$18:$AB$28,27,FALSE),TableBPA2[[#This Row],[Base Payment After Circumstance 19]])))</f>
        <v/>
      </c>
    </row>
    <row r="183" spans="1:25" x14ac:dyDescent="0.25">
      <c r="A183" s="11" t="str">
        <f>IF('LEA Information'!A192="","",'LEA Information'!A192)</f>
        <v/>
      </c>
      <c r="B183" s="11" t="str">
        <f>IF('LEA Information'!B192="","",'LEA Information'!B192)</f>
        <v/>
      </c>
      <c r="C183" s="68" t="str">
        <f>IF('LEA Information'!C192="","",'LEA Information'!C192)</f>
        <v/>
      </c>
      <c r="D183" s="8" t="str">
        <f>IF('LEA Information'!D192="","",'LEA Information'!D192)</f>
        <v/>
      </c>
      <c r="E183" s="32" t="str">
        <f t="shared" si="2"/>
        <v/>
      </c>
      <c r="F183" s="3" t="str">
        <f>IF(F$3="Not used","",IFERROR(VLOOKUP($A183,'Circumstance 1'!$B$6:$AB$15,27,FALSE),IFERROR(VLOOKUP(A183,'Circumstance 1'!$B$18:$AB$28,27,FALSE),TableBPA2[[#This Row],[Starting Base Payment]])))</f>
        <v/>
      </c>
      <c r="G183" s="3" t="str">
        <f>IF(G$3="Not used","",IFERROR(VLOOKUP($A183,'Circumstance 2'!$B$6:$AB$15,27,FALSE),IFERROR(VLOOKUP($A183,'Circumstance 2'!$B$18:$AB$28,27,FALSE),TableBPA2[[#This Row],[Base Payment After Circumstance 1]])))</f>
        <v/>
      </c>
      <c r="H183" s="3" t="str">
        <f>IF(H$3="Not used","",IFERROR(VLOOKUP($A183,'Circumstance 3'!$B$6:$AB$15,27,FALSE),IFERROR(VLOOKUP($A183,'Circumstance 3'!$B$18:$AB$28,27,FALSE),TableBPA2[[#This Row],[Base Payment After Circumstance 2]])))</f>
        <v/>
      </c>
      <c r="I183" s="3" t="str">
        <f>IF(I$3="Not used","",IFERROR(VLOOKUP($A183,'Circumstance 4'!$B$6:$AB$15,27,FALSE),IFERROR(VLOOKUP($A183,'Circumstance 4'!$B$18:$AB$28,27,FALSE),TableBPA2[[#This Row],[Base Payment After Circumstance 3]])))</f>
        <v/>
      </c>
      <c r="J183" s="3" t="str">
        <f>IF(J$3="Not used","",IFERROR(VLOOKUP($A183,'Circumstance 5'!$B$6:$AB$15,27,FALSE),IFERROR(VLOOKUP($A183,'Circumstance 5'!$B$18:$AB$28,27,FALSE),TableBPA2[[#This Row],[Base Payment After Circumstance 4]])))</f>
        <v/>
      </c>
      <c r="K183" s="3" t="str">
        <f>IF(K$3="Not used","",IFERROR(VLOOKUP($A183,'Circumstance 6'!$B$6:$AB$15,27,FALSE),IFERROR(VLOOKUP($A183,'Circumstance 6'!$B$18:$AB$28,27,FALSE),TableBPA2[[#This Row],[Base Payment After Circumstance 5]])))</f>
        <v/>
      </c>
      <c r="L183" s="3" t="str">
        <f>IF(L$3="Not used","",IFERROR(VLOOKUP($A183,'Circumstance 7'!$B$6:$AB$15,27,FALSE),IFERROR(VLOOKUP($A183,'Circumstance 7'!$B$18:$AB$28,27,FALSE),TableBPA2[[#This Row],[Base Payment After Circumstance 6]])))</f>
        <v/>
      </c>
      <c r="M183" s="3" t="str">
        <f>IF(M$3="Not used","",IFERROR(VLOOKUP($A183,'Circumstance 8'!$B$6:$AB$15,27,FALSE),IFERROR(VLOOKUP($A183,'Circumstance 8'!$B$18:$AB$28,27,FALSE),TableBPA2[[#This Row],[Base Payment After Circumstance 7]])))</f>
        <v/>
      </c>
      <c r="N183" s="3" t="str">
        <f>IF(N$3="Not used","",IFERROR(VLOOKUP($A183,'Circumstance 9'!$B$6:$AB$15,27,FALSE),IFERROR(VLOOKUP($A183,'Circumstance 9'!$B$18:$AB$28,27,FALSE),TableBPA2[[#This Row],[Base Payment After Circumstance 8]])))</f>
        <v/>
      </c>
      <c r="O183" s="3" t="str">
        <f>IF(O$3="Not used","",IFERROR(VLOOKUP($A183,'Circumstance 10'!$B$6:$AB$15,27,FALSE),IFERROR(VLOOKUP($A183,'Circumstance 10'!$B$18:$AB$28,27,FALSE),TableBPA2[[#This Row],[Base Payment After Circumstance 9]])))</f>
        <v/>
      </c>
      <c r="P183" s="24" t="str">
        <f>IF(P$3="Not used","",IFERROR(VLOOKUP($A183,'Circumstance 11'!$B$6:$AB$15,27,FALSE),IFERROR(VLOOKUP($A183,'Circumstance 11'!$B$18:$AB$28,27,FALSE),TableBPA2[[#This Row],[Base Payment After Circumstance 10]])))</f>
        <v/>
      </c>
      <c r="Q183" s="24" t="str">
        <f>IF(Q$3="Not used","",IFERROR(VLOOKUP($A183,'Circumstance 12'!$B$6:$AB$15,27,FALSE),IFERROR(VLOOKUP($A183,'Circumstance 12'!$B$18:$AB$28,27,FALSE),TableBPA2[[#This Row],[Base Payment After Circumstance 11]])))</f>
        <v/>
      </c>
      <c r="R183" s="24" t="str">
        <f>IF(R$3="Not used","",IFERROR(VLOOKUP($A183,'Circumstance 13'!$B$6:$AB$15,27,FALSE),IFERROR(VLOOKUP($A183,'Circumstance 13'!$B$18:$AB$28,27,FALSE),TableBPA2[[#This Row],[Base Payment After Circumstance 12]])))</f>
        <v/>
      </c>
      <c r="S183" s="24" t="str">
        <f>IF(S$3="Not used","",IFERROR(VLOOKUP($A183,'Circumstance 14'!$B$6:$AB$15,27,FALSE),IFERROR(VLOOKUP($A183,'Circumstance 14'!$B$18:$AB$28,27,FALSE),TableBPA2[[#This Row],[Base Payment After Circumstance 13]])))</f>
        <v/>
      </c>
      <c r="T183" s="24" t="str">
        <f>IF(T$3="Not used","",IFERROR(VLOOKUP($A183,'Circumstance 15'!$B$6:$AB$15,27,FALSE),IFERROR(VLOOKUP($A183,'Circumstance 15'!$B$18:$AB$28,27,FALSE),TableBPA2[[#This Row],[Base Payment After Circumstance 14]])))</f>
        <v/>
      </c>
      <c r="U183" s="24" t="str">
        <f>IF(U$3="Not used","",IFERROR(VLOOKUP($A183,'Circumstance 16'!$B$6:$AB$15,27,FALSE),IFERROR(VLOOKUP($A183,'Circumstance 16'!$B$18:$AB$28,27,FALSE),TableBPA2[[#This Row],[Base Payment After Circumstance 15]])))</f>
        <v/>
      </c>
      <c r="V183" s="24" t="str">
        <f>IF(V$3="Not used","",IFERROR(VLOOKUP($A183,'Circumstance 17'!$B$6:$AB$15,27,FALSE),IFERROR(VLOOKUP($A183,'Circumstance 17'!$B$18:$AB$28,27,FALSE),TableBPA2[[#This Row],[Base Payment After Circumstance 16]])))</f>
        <v/>
      </c>
      <c r="W183" s="24" t="str">
        <f>IF(W$3="Not used","",IFERROR(VLOOKUP($A183,'Circumstance 18'!$B$6:$AB$15,27,FALSE),IFERROR(VLOOKUP($A183,'Circumstance 18'!$B$18:$AB$28,27,FALSE),TableBPA2[[#This Row],[Base Payment After Circumstance 17]])))</f>
        <v/>
      </c>
      <c r="X183" s="24" t="str">
        <f>IF(X$3="Not used","",IFERROR(VLOOKUP($A183,'Circumstance 19'!$B$6:$AB$15,27,FALSE),IFERROR(VLOOKUP($A183,'Circumstance 19'!$B$18:$AB$28,27,FALSE),TableBPA2[[#This Row],[Base Payment After Circumstance 18]])))</f>
        <v/>
      </c>
      <c r="Y183" s="24" t="str">
        <f>IF(Y$3="Not used","",IFERROR(VLOOKUP($A183,'Circumstance 20'!$B$6:$AB$15,27,FALSE),IFERROR(VLOOKUP($A183,'Circumstance 20'!$B$18:$AB$28,27,FALSE),TableBPA2[[#This Row],[Base Payment After Circumstance 19]])))</f>
        <v/>
      </c>
    </row>
    <row r="184" spans="1:25" x14ac:dyDescent="0.25">
      <c r="A184" s="11" t="str">
        <f>IF('LEA Information'!A193="","",'LEA Information'!A193)</f>
        <v/>
      </c>
      <c r="B184" s="11" t="str">
        <f>IF('LEA Information'!B193="","",'LEA Information'!B193)</f>
        <v/>
      </c>
      <c r="C184" s="68" t="str">
        <f>IF('LEA Information'!C193="","",'LEA Information'!C193)</f>
        <v/>
      </c>
      <c r="D184" s="8" t="str">
        <f>IF('LEA Information'!D193="","",'LEA Information'!D193)</f>
        <v/>
      </c>
      <c r="E184" s="32" t="str">
        <f t="shared" si="2"/>
        <v/>
      </c>
      <c r="F184" s="3" t="str">
        <f>IF(F$3="Not used","",IFERROR(VLOOKUP($A184,'Circumstance 1'!$B$6:$AB$15,27,FALSE),IFERROR(VLOOKUP(A184,'Circumstance 1'!$B$18:$AB$28,27,FALSE),TableBPA2[[#This Row],[Starting Base Payment]])))</f>
        <v/>
      </c>
      <c r="G184" s="3" t="str">
        <f>IF(G$3="Not used","",IFERROR(VLOOKUP($A184,'Circumstance 2'!$B$6:$AB$15,27,FALSE),IFERROR(VLOOKUP($A184,'Circumstance 2'!$B$18:$AB$28,27,FALSE),TableBPA2[[#This Row],[Base Payment After Circumstance 1]])))</f>
        <v/>
      </c>
      <c r="H184" s="3" t="str">
        <f>IF(H$3="Not used","",IFERROR(VLOOKUP($A184,'Circumstance 3'!$B$6:$AB$15,27,FALSE),IFERROR(VLOOKUP($A184,'Circumstance 3'!$B$18:$AB$28,27,FALSE),TableBPA2[[#This Row],[Base Payment After Circumstance 2]])))</f>
        <v/>
      </c>
      <c r="I184" s="3" t="str">
        <f>IF(I$3="Not used","",IFERROR(VLOOKUP($A184,'Circumstance 4'!$B$6:$AB$15,27,FALSE),IFERROR(VLOOKUP($A184,'Circumstance 4'!$B$18:$AB$28,27,FALSE),TableBPA2[[#This Row],[Base Payment After Circumstance 3]])))</f>
        <v/>
      </c>
      <c r="J184" s="3" t="str">
        <f>IF(J$3="Not used","",IFERROR(VLOOKUP($A184,'Circumstance 5'!$B$6:$AB$15,27,FALSE),IFERROR(VLOOKUP($A184,'Circumstance 5'!$B$18:$AB$28,27,FALSE),TableBPA2[[#This Row],[Base Payment After Circumstance 4]])))</f>
        <v/>
      </c>
      <c r="K184" s="3" t="str">
        <f>IF(K$3="Not used","",IFERROR(VLOOKUP($A184,'Circumstance 6'!$B$6:$AB$15,27,FALSE),IFERROR(VLOOKUP($A184,'Circumstance 6'!$B$18:$AB$28,27,FALSE),TableBPA2[[#This Row],[Base Payment After Circumstance 5]])))</f>
        <v/>
      </c>
      <c r="L184" s="3" t="str">
        <f>IF(L$3="Not used","",IFERROR(VLOOKUP($A184,'Circumstance 7'!$B$6:$AB$15,27,FALSE),IFERROR(VLOOKUP($A184,'Circumstance 7'!$B$18:$AB$28,27,FALSE),TableBPA2[[#This Row],[Base Payment After Circumstance 6]])))</f>
        <v/>
      </c>
      <c r="M184" s="3" t="str">
        <f>IF(M$3="Not used","",IFERROR(VLOOKUP($A184,'Circumstance 8'!$B$6:$AB$15,27,FALSE),IFERROR(VLOOKUP($A184,'Circumstance 8'!$B$18:$AB$28,27,FALSE),TableBPA2[[#This Row],[Base Payment After Circumstance 7]])))</f>
        <v/>
      </c>
      <c r="N184" s="3" t="str">
        <f>IF(N$3="Not used","",IFERROR(VLOOKUP($A184,'Circumstance 9'!$B$6:$AB$15,27,FALSE),IFERROR(VLOOKUP($A184,'Circumstance 9'!$B$18:$AB$28,27,FALSE),TableBPA2[[#This Row],[Base Payment After Circumstance 8]])))</f>
        <v/>
      </c>
      <c r="O184" s="3" t="str">
        <f>IF(O$3="Not used","",IFERROR(VLOOKUP($A184,'Circumstance 10'!$B$6:$AB$15,27,FALSE),IFERROR(VLOOKUP($A184,'Circumstance 10'!$B$18:$AB$28,27,FALSE),TableBPA2[[#This Row],[Base Payment After Circumstance 9]])))</f>
        <v/>
      </c>
      <c r="P184" s="24" t="str">
        <f>IF(P$3="Not used","",IFERROR(VLOOKUP($A184,'Circumstance 11'!$B$6:$AB$15,27,FALSE),IFERROR(VLOOKUP($A184,'Circumstance 11'!$B$18:$AB$28,27,FALSE),TableBPA2[[#This Row],[Base Payment After Circumstance 10]])))</f>
        <v/>
      </c>
      <c r="Q184" s="24" t="str">
        <f>IF(Q$3="Not used","",IFERROR(VLOOKUP($A184,'Circumstance 12'!$B$6:$AB$15,27,FALSE),IFERROR(VLOOKUP($A184,'Circumstance 12'!$B$18:$AB$28,27,FALSE),TableBPA2[[#This Row],[Base Payment After Circumstance 11]])))</f>
        <v/>
      </c>
      <c r="R184" s="24" t="str">
        <f>IF(R$3="Not used","",IFERROR(VLOOKUP($A184,'Circumstance 13'!$B$6:$AB$15,27,FALSE),IFERROR(VLOOKUP($A184,'Circumstance 13'!$B$18:$AB$28,27,FALSE),TableBPA2[[#This Row],[Base Payment After Circumstance 12]])))</f>
        <v/>
      </c>
      <c r="S184" s="24" t="str">
        <f>IF(S$3="Not used","",IFERROR(VLOOKUP($A184,'Circumstance 14'!$B$6:$AB$15,27,FALSE),IFERROR(VLOOKUP($A184,'Circumstance 14'!$B$18:$AB$28,27,FALSE),TableBPA2[[#This Row],[Base Payment After Circumstance 13]])))</f>
        <v/>
      </c>
      <c r="T184" s="24" t="str">
        <f>IF(T$3="Not used","",IFERROR(VLOOKUP($A184,'Circumstance 15'!$B$6:$AB$15,27,FALSE),IFERROR(VLOOKUP($A184,'Circumstance 15'!$B$18:$AB$28,27,FALSE),TableBPA2[[#This Row],[Base Payment After Circumstance 14]])))</f>
        <v/>
      </c>
      <c r="U184" s="24" t="str">
        <f>IF(U$3="Not used","",IFERROR(VLOOKUP($A184,'Circumstance 16'!$B$6:$AB$15,27,FALSE),IFERROR(VLOOKUP($A184,'Circumstance 16'!$B$18:$AB$28,27,FALSE),TableBPA2[[#This Row],[Base Payment After Circumstance 15]])))</f>
        <v/>
      </c>
      <c r="V184" s="24" t="str">
        <f>IF(V$3="Not used","",IFERROR(VLOOKUP($A184,'Circumstance 17'!$B$6:$AB$15,27,FALSE),IFERROR(VLOOKUP($A184,'Circumstance 17'!$B$18:$AB$28,27,FALSE),TableBPA2[[#This Row],[Base Payment After Circumstance 16]])))</f>
        <v/>
      </c>
      <c r="W184" s="24" t="str">
        <f>IF(W$3="Not used","",IFERROR(VLOOKUP($A184,'Circumstance 18'!$B$6:$AB$15,27,FALSE),IFERROR(VLOOKUP($A184,'Circumstance 18'!$B$18:$AB$28,27,FALSE),TableBPA2[[#This Row],[Base Payment After Circumstance 17]])))</f>
        <v/>
      </c>
      <c r="X184" s="24" t="str">
        <f>IF(X$3="Not used","",IFERROR(VLOOKUP($A184,'Circumstance 19'!$B$6:$AB$15,27,FALSE),IFERROR(VLOOKUP($A184,'Circumstance 19'!$B$18:$AB$28,27,FALSE),TableBPA2[[#This Row],[Base Payment After Circumstance 18]])))</f>
        <v/>
      </c>
      <c r="Y184" s="24" t="str">
        <f>IF(Y$3="Not used","",IFERROR(VLOOKUP($A184,'Circumstance 20'!$B$6:$AB$15,27,FALSE),IFERROR(VLOOKUP($A184,'Circumstance 20'!$B$18:$AB$28,27,FALSE),TableBPA2[[#This Row],[Base Payment After Circumstance 19]])))</f>
        <v/>
      </c>
    </row>
    <row r="185" spans="1:25" x14ac:dyDescent="0.25">
      <c r="A185" s="11" t="str">
        <f>IF('LEA Information'!A194="","",'LEA Information'!A194)</f>
        <v/>
      </c>
      <c r="B185" s="11" t="str">
        <f>IF('LEA Information'!B194="","",'LEA Information'!B194)</f>
        <v/>
      </c>
      <c r="C185" s="68" t="str">
        <f>IF('LEA Information'!C194="","",'LEA Information'!C194)</f>
        <v/>
      </c>
      <c r="D185" s="8" t="str">
        <f>IF('LEA Information'!D194="","",'LEA Information'!D194)</f>
        <v/>
      </c>
      <c r="E185" s="32" t="str">
        <f t="shared" si="2"/>
        <v/>
      </c>
      <c r="F185" s="3" t="str">
        <f>IF(F$3="Not used","",IFERROR(VLOOKUP($A185,'Circumstance 1'!$B$6:$AB$15,27,FALSE),IFERROR(VLOOKUP(A185,'Circumstance 1'!$B$18:$AB$28,27,FALSE),TableBPA2[[#This Row],[Starting Base Payment]])))</f>
        <v/>
      </c>
      <c r="G185" s="3" t="str">
        <f>IF(G$3="Not used","",IFERROR(VLOOKUP($A185,'Circumstance 2'!$B$6:$AB$15,27,FALSE),IFERROR(VLOOKUP($A185,'Circumstance 2'!$B$18:$AB$28,27,FALSE),TableBPA2[[#This Row],[Base Payment After Circumstance 1]])))</f>
        <v/>
      </c>
      <c r="H185" s="3" t="str">
        <f>IF(H$3="Not used","",IFERROR(VLOOKUP($A185,'Circumstance 3'!$B$6:$AB$15,27,FALSE),IFERROR(VLOOKUP($A185,'Circumstance 3'!$B$18:$AB$28,27,FALSE),TableBPA2[[#This Row],[Base Payment After Circumstance 2]])))</f>
        <v/>
      </c>
      <c r="I185" s="3" t="str">
        <f>IF(I$3="Not used","",IFERROR(VLOOKUP($A185,'Circumstance 4'!$B$6:$AB$15,27,FALSE),IFERROR(VLOOKUP($A185,'Circumstance 4'!$B$18:$AB$28,27,FALSE),TableBPA2[[#This Row],[Base Payment After Circumstance 3]])))</f>
        <v/>
      </c>
      <c r="J185" s="3" t="str">
        <f>IF(J$3="Not used","",IFERROR(VLOOKUP($A185,'Circumstance 5'!$B$6:$AB$15,27,FALSE),IFERROR(VLOOKUP($A185,'Circumstance 5'!$B$18:$AB$28,27,FALSE),TableBPA2[[#This Row],[Base Payment After Circumstance 4]])))</f>
        <v/>
      </c>
      <c r="K185" s="3" t="str">
        <f>IF(K$3="Not used","",IFERROR(VLOOKUP($A185,'Circumstance 6'!$B$6:$AB$15,27,FALSE),IFERROR(VLOOKUP($A185,'Circumstance 6'!$B$18:$AB$28,27,FALSE),TableBPA2[[#This Row],[Base Payment After Circumstance 5]])))</f>
        <v/>
      </c>
      <c r="L185" s="3" t="str">
        <f>IF(L$3="Not used","",IFERROR(VLOOKUP($A185,'Circumstance 7'!$B$6:$AB$15,27,FALSE),IFERROR(VLOOKUP($A185,'Circumstance 7'!$B$18:$AB$28,27,FALSE),TableBPA2[[#This Row],[Base Payment After Circumstance 6]])))</f>
        <v/>
      </c>
      <c r="M185" s="3" t="str">
        <f>IF(M$3="Not used","",IFERROR(VLOOKUP($A185,'Circumstance 8'!$B$6:$AB$15,27,FALSE),IFERROR(VLOOKUP($A185,'Circumstance 8'!$B$18:$AB$28,27,FALSE),TableBPA2[[#This Row],[Base Payment After Circumstance 7]])))</f>
        <v/>
      </c>
      <c r="N185" s="3" t="str">
        <f>IF(N$3="Not used","",IFERROR(VLOOKUP($A185,'Circumstance 9'!$B$6:$AB$15,27,FALSE),IFERROR(VLOOKUP($A185,'Circumstance 9'!$B$18:$AB$28,27,FALSE),TableBPA2[[#This Row],[Base Payment After Circumstance 8]])))</f>
        <v/>
      </c>
      <c r="O185" s="3" t="str">
        <f>IF(O$3="Not used","",IFERROR(VLOOKUP($A185,'Circumstance 10'!$B$6:$AB$15,27,FALSE),IFERROR(VLOOKUP($A185,'Circumstance 10'!$B$18:$AB$28,27,FALSE),TableBPA2[[#This Row],[Base Payment After Circumstance 9]])))</f>
        <v/>
      </c>
      <c r="P185" s="24" t="str">
        <f>IF(P$3="Not used","",IFERROR(VLOOKUP($A185,'Circumstance 11'!$B$6:$AB$15,27,FALSE),IFERROR(VLOOKUP($A185,'Circumstance 11'!$B$18:$AB$28,27,FALSE),TableBPA2[[#This Row],[Base Payment After Circumstance 10]])))</f>
        <v/>
      </c>
      <c r="Q185" s="24" t="str">
        <f>IF(Q$3="Not used","",IFERROR(VLOOKUP($A185,'Circumstance 12'!$B$6:$AB$15,27,FALSE),IFERROR(VLOOKUP($A185,'Circumstance 12'!$B$18:$AB$28,27,FALSE),TableBPA2[[#This Row],[Base Payment After Circumstance 11]])))</f>
        <v/>
      </c>
      <c r="R185" s="24" t="str">
        <f>IF(R$3="Not used","",IFERROR(VLOOKUP($A185,'Circumstance 13'!$B$6:$AB$15,27,FALSE),IFERROR(VLOOKUP($A185,'Circumstance 13'!$B$18:$AB$28,27,FALSE),TableBPA2[[#This Row],[Base Payment After Circumstance 12]])))</f>
        <v/>
      </c>
      <c r="S185" s="24" t="str">
        <f>IF(S$3="Not used","",IFERROR(VLOOKUP($A185,'Circumstance 14'!$B$6:$AB$15,27,FALSE),IFERROR(VLOOKUP($A185,'Circumstance 14'!$B$18:$AB$28,27,FALSE),TableBPA2[[#This Row],[Base Payment After Circumstance 13]])))</f>
        <v/>
      </c>
      <c r="T185" s="24" t="str">
        <f>IF(T$3="Not used","",IFERROR(VLOOKUP($A185,'Circumstance 15'!$B$6:$AB$15,27,FALSE),IFERROR(VLOOKUP($A185,'Circumstance 15'!$B$18:$AB$28,27,FALSE),TableBPA2[[#This Row],[Base Payment After Circumstance 14]])))</f>
        <v/>
      </c>
      <c r="U185" s="24" t="str">
        <f>IF(U$3="Not used","",IFERROR(VLOOKUP($A185,'Circumstance 16'!$B$6:$AB$15,27,FALSE),IFERROR(VLOOKUP($A185,'Circumstance 16'!$B$18:$AB$28,27,FALSE),TableBPA2[[#This Row],[Base Payment After Circumstance 15]])))</f>
        <v/>
      </c>
      <c r="V185" s="24" t="str">
        <f>IF(V$3="Not used","",IFERROR(VLOOKUP($A185,'Circumstance 17'!$B$6:$AB$15,27,FALSE),IFERROR(VLOOKUP($A185,'Circumstance 17'!$B$18:$AB$28,27,FALSE),TableBPA2[[#This Row],[Base Payment After Circumstance 16]])))</f>
        <v/>
      </c>
      <c r="W185" s="24" t="str">
        <f>IF(W$3="Not used","",IFERROR(VLOOKUP($A185,'Circumstance 18'!$B$6:$AB$15,27,FALSE),IFERROR(VLOOKUP($A185,'Circumstance 18'!$B$18:$AB$28,27,FALSE),TableBPA2[[#This Row],[Base Payment After Circumstance 17]])))</f>
        <v/>
      </c>
      <c r="X185" s="24" t="str">
        <f>IF(X$3="Not used","",IFERROR(VLOOKUP($A185,'Circumstance 19'!$B$6:$AB$15,27,FALSE),IFERROR(VLOOKUP($A185,'Circumstance 19'!$B$18:$AB$28,27,FALSE),TableBPA2[[#This Row],[Base Payment After Circumstance 18]])))</f>
        <v/>
      </c>
      <c r="Y185" s="24" t="str">
        <f>IF(Y$3="Not used","",IFERROR(VLOOKUP($A185,'Circumstance 20'!$B$6:$AB$15,27,FALSE),IFERROR(VLOOKUP($A185,'Circumstance 20'!$B$18:$AB$28,27,FALSE),TableBPA2[[#This Row],[Base Payment After Circumstance 19]])))</f>
        <v/>
      </c>
    </row>
    <row r="186" spans="1:25" x14ac:dyDescent="0.25">
      <c r="A186" s="11" t="str">
        <f>IF('LEA Information'!A195="","",'LEA Information'!A195)</f>
        <v/>
      </c>
      <c r="B186" s="11" t="str">
        <f>IF('LEA Information'!B195="","",'LEA Information'!B195)</f>
        <v/>
      </c>
      <c r="C186" s="68" t="str">
        <f>IF('LEA Information'!C195="","",'LEA Information'!C195)</f>
        <v/>
      </c>
      <c r="D186" s="8" t="str">
        <f>IF('LEA Information'!D195="","",'LEA Information'!D195)</f>
        <v/>
      </c>
      <c r="E186" s="32" t="str">
        <f t="shared" si="2"/>
        <v/>
      </c>
      <c r="F186" s="3" t="str">
        <f>IF(F$3="Not used","",IFERROR(VLOOKUP($A186,'Circumstance 1'!$B$6:$AB$15,27,FALSE),IFERROR(VLOOKUP(A186,'Circumstance 1'!$B$18:$AB$28,27,FALSE),TableBPA2[[#This Row],[Starting Base Payment]])))</f>
        <v/>
      </c>
      <c r="G186" s="3" t="str">
        <f>IF(G$3="Not used","",IFERROR(VLOOKUP($A186,'Circumstance 2'!$B$6:$AB$15,27,FALSE),IFERROR(VLOOKUP($A186,'Circumstance 2'!$B$18:$AB$28,27,FALSE),TableBPA2[[#This Row],[Base Payment After Circumstance 1]])))</f>
        <v/>
      </c>
      <c r="H186" s="3" t="str">
        <f>IF(H$3="Not used","",IFERROR(VLOOKUP($A186,'Circumstance 3'!$B$6:$AB$15,27,FALSE),IFERROR(VLOOKUP($A186,'Circumstance 3'!$B$18:$AB$28,27,FALSE),TableBPA2[[#This Row],[Base Payment After Circumstance 2]])))</f>
        <v/>
      </c>
      <c r="I186" s="3" t="str">
        <f>IF(I$3="Not used","",IFERROR(VLOOKUP($A186,'Circumstance 4'!$B$6:$AB$15,27,FALSE),IFERROR(VLOOKUP($A186,'Circumstance 4'!$B$18:$AB$28,27,FALSE),TableBPA2[[#This Row],[Base Payment After Circumstance 3]])))</f>
        <v/>
      </c>
      <c r="J186" s="3" t="str">
        <f>IF(J$3="Not used","",IFERROR(VLOOKUP($A186,'Circumstance 5'!$B$6:$AB$15,27,FALSE),IFERROR(VLOOKUP($A186,'Circumstance 5'!$B$18:$AB$28,27,FALSE),TableBPA2[[#This Row],[Base Payment After Circumstance 4]])))</f>
        <v/>
      </c>
      <c r="K186" s="3" t="str">
        <f>IF(K$3="Not used","",IFERROR(VLOOKUP($A186,'Circumstance 6'!$B$6:$AB$15,27,FALSE),IFERROR(VLOOKUP($A186,'Circumstance 6'!$B$18:$AB$28,27,FALSE),TableBPA2[[#This Row],[Base Payment After Circumstance 5]])))</f>
        <v/>
      </c>
      <c r="L186" s="3" t="str">
        <f>IF(L$3="Not used","",IFERROR(VLOOKUP($A186,'Circumstance 7'!$B$6:$AB$15,27,FALSE),IFERROR(VLOOKUP($A186,'Circumstance 7'!$B$18:$AB$28,27,FALSE),TableBPA2[[#This Row],[Base Payment After Circumstance 6]])))</f>
        <v/>
      </c>
      <c r="M186" s="3" t="str">
        <f>IF(M$3="Not used","",IFERROR(VLOOKUP($A186,'Circumstance 8'!$B$6:$AB$15,27,FALSE),IFERROR(VLOOKUP($A186,'Circumstance 8'!$B$18:$AB$28,27,FALSE),TableBPA2[[#This Row],[Base Payment After Circumstance 7]])))</f>
        <v/>
      </c>
      <c r="N186" s="3" t="str">
        <f>IF(N$3="Not used","",IFERROR(VLOOKUP($A186,'Circumstance 9'!$B$6:$AB$15,27,FALSE),IFERROR(VLOOKUP($A186,'Circumstance 9'!$B$18:$AB$28,27,FALSE),TableBPA2[[#This Row],[Base Payment After Circumstance 8]])))</f>
        <v/>
      </c>
      <c r="O186" s="3" t="str">
        <f>IF(O$3="Not used","",IFERROR(VLOOKUP($A186,'Circumstance 10'!$B$6:$AB$15,27,FALSE),IFERROR(VLOOKUP($A186,'Circumstance 10'!$B$18:$AB$28,27,FALSE),TableBPA2[[#This Row],[Base Payment After Circumstance 9]])))</f>
        <v/>
      </c>
      <c r="P186" s="24" t="str">
        <f>IF(P$3="Not used","",IFERROR(VLOOKUP($A186,'Circumstance 11'!$B$6:$AB$15,27,FALSE),IFERROR(VLOOKUP($A186,'Circumstance 11'!$B$18:$AB$28,27,FALSE),TableBPA2[[#This Row],[Base Payment After Circumstance 10]])))</f>
        <v/>
      </c>
      <c r="Q186" s="24" t="str">
        <f>IF(Q$3="Not used","",IFERROR(VLOOKUP($A186,'Circumstance 12'!$B$6:$AB$15,27,FALSE),IFERROR(VLOOKUP($A186,'Circumstance 12'!$B$18:$AB$28,27,FALSE),TableBPA2[[#This Row],[Base Payment After Circumstance 11]])))</f>
        <v/>
      </c>
      <c r="R186" s="24" t="str">
        <f>IF(R$3="Not used","",IFERROR(VLOOKUP($A186,'Circumstance 13'!$B$6:$AB$15,27,FALSE),IFERROR(VLOOKUP($A186,'Circumstance 13'!$B$18:$AB$28,27,FALSE),TableBPA2[[#This Row],[Base Payment After Circumstance 12]])))</f>
        <v/>
      </c>
      <c r="S186" s="24" t="str">
        <f>IF(S$3="Not used","",IFERROR(VLOOKUP($A186,'Circumstance 14'!$B$6:$AB$15,27,FALSE),IFERROR(VLOOKUP($A186,'Circumstance 14'!$B$18:$AB$28,27,FALSE),TableBPA2[[#This Row],[Base Payment After Circumstance 13]])))</f>
        <v/>
      </c>
      <c r="T186" s="24" t="str">
        <f>IF(T$3="Not used","",IFERROR(VLOOKUP($A186,'Circumstance 15'!$B$6:$AB$15,27,FALSE),IFERROR(VLOOKUP($A186,'Circumstance 15'!$B$18:$AB$28,27,FALSE),TableBPA2[[#This Row],[Base Payment After Circumstance 14]])))</f>
        <v/>
      </c>
      <c r="U186" s="24" t="str">
        <f>IF(U$3="Not used","",IFERROR(VLOOKUP($A186,'Circumstance 16'!$B$6:$AB$15,27,FALSE),IFERROR(VLOOKUP($A186,'Circumstance 16'!$B$18:$AB$28,27,FALSE),TableBPA2[[#This Row],[Base Payment After Circumstance 15]])))</f>
        <v/>
      </c>
      <c r="V186" s="24" t="str">
        <f>IF(V$3="Not used","",IFERROR(VLOOKUP($A186,'Circumstance 17'!$B$6:$AB$15,27,FALSE),IFERROR(VLOOKUP($A186,'Circumstance 17'!$B$18:$AB$28,27,FALSE),TableBPA2[[#This Row],[Base Payment After Circumstance 16]])))</f>
        <v/>
      </c>
      <c r="W186" s="24" t="str">
        <f>IF(W$3="Not used","",IFERROR(VLOOKUP($A186,'Circumstance 18'!$B$6:$AB$15,27,FALSE),IFERROR(VLOOKUP($A186,'Circumstance 18'!$B$18:$AB$28,27,FALSE),TableBPA2[[#This Row],[Base Payment After Circumstance 17]])))</f>
        <v/>
      </c>
      <c r="X186" s="24" t="str">
        <f>IF(X$3="Not used","",IFERROR(VLOOKUP($A186,'Circumstance 19'!$B$6:$AB$15,27,FALSE),IFERROR(VLOOKUP($A186,'Circumstance 19'!$B$18:$AB$28,27,FALSE),TableBPA2[[#This Row],[Base Payment After Circumstance 18]])))</f>
        <v/>
      </c>
      <c r="Y186" s="24" t="str">
        <f>IF(Y$3="Not used","",IFERROR(VLOOKUP($A186,'Circumstance 20'!$B$6:$AB$15,27,FALSE),IFERROR(VLOOKUP($A186,'Circumstance 20'!$B$18:$AB$28,27,FALSE),TableBPA2[[#This Row],[Base Payment After Circumstance 19]])))</f>
        <v/>
      </c>
    </row>
    <row r="187" spans="1:25" x14ac:dyDescent="0.25">
      <c r="A187" s="11" t="str">
        <f>IF('LEA Information'!A196="","",'LEA Information'!A196)</f>
        <v/>
      </c>
      <c r="B187" s="11" t="str">
        <f>IF('LEA Information'!B196="","",'LEA Information'!B196)</f>
        <v/>
      </c>
      <c r="C187" s="68" t="str">
        <f>IF('LEA Information'!C196="","",'LEA Information'!C196)</f>
        <v/>
      </c>
      <c r="D187" s="8" t="str">
        <f>IF('LEA Information'!D196="","",'LEA Information'!D196)</f>
        <v/>
      </c>
      <c r="E187" s="32" t="str">
        <f t="shared" si="2"/>
        <v/>
      </c>
      <c r="F187" s="3" t="str">
        <f>IF(F$3="Not used","",IFERROR(VLOOKUP($A187,'Circumstance 1'!$B$6:$AB$15,27,FALSE),IFERROR(VLOOKUP(A187,'Circumstance 1'!$B$18:$AB$28,27,FALSE),TableBPA2[[#This Row],[Starting Base Payment]])))</f>
        <v/>
      </c>
      <c r="G187" s="3" t="str">
        <f>IF(G$3="Not used","",IFERROR(VLOOKUP($A187,'Circumstance 2'!$B$6:$AB$15,27,FALSE),IFERROR(VLOOKUP($A187,'Circumstance 2'!$B$18:$AB$28,27,FALSE),TableBPA2[[#This Row],[Base Payment After Circumstance 1]])))</f>
        <v/>
      </c>
      <c r="H187" s="3" t="str">
        <f>IF(H$3="Not used","",IFERROR(VLOOKUP($A187,'Circumstance 3'!$B$6:$AB$15,27,FALSE),IFERROR(VLOOKUP($A187,'Circumstance 3'!$B$18:$AB$28,27,FALSE),TableBPA2[[#This Row],[Base Payment After Circumstance 2]])))</f>
        <v/>
      </c>
      <c r="I187" s="3" t="str">
        <f>IF(I$3="Not used","",IFERROR(VLOOKUP($A187,'Circumstance 4'!$B$6:$AB$15,27,FALSE),IFERROR(VLOOKUP($A187,'Circumstance 4'!$B$18:$AB$28,27,FALSE),TableBPA2[[#This Row],[Base Payment After Circumstance 3]])))</f>
        <v/>
      </c>
      <c r="J187" s="3" t="str">
        <f>IF(J$3="Not used","",IFERROR(VLOOKUP($A187,'Circumstance 5'!$B$6:$AB$15,27,FALSE),IFERROR(VLOOKUP($A187,'Circumstance 5'!$B$18:$AB$28,27,FALSE),TableBPA2[[#This Row],[Base Payment After Circumstance 4]])))</f>
        <v/>
      </c>
      <c r="K187" s="3" t="str">
        <f>IF(K$3="Not used","",IFERROR(VLOOKUP($A187,'Circumstance 6'!$B$6:$AB$15,27,FALSE),IFERROR(VLOOKUP($A187,'Circumstance 6'!$B$18:$AB$28,27,FALSE),TableBPA2[[#This Row],[Base Payment After Circumstance 5]])))</f>
        <v/>
      </c>
      <c r="L187" s="3" t="str">
        <f>IF(L$3="Not used","",IFERROR(VLOOKUP($A187,'Circumstance 7'!$B$6:$AB$15,27,FALSE),IFERROR(VLOOKUP($A187,'Circumstance 7'!$B$18:$AB$28,27,FALSE),TableBPA2[[#This Row],[Base Payment After Circumstance 6]])))</f>
        <v/>
      </c>
      <c r="M187" s="3" t="str">
        <f>IF(M$3="Not used","",IFERROR(VLOOKUP($A187,'Circumstance 8'!$B$6:$AB$15,27,FALSE),IFERROR(VLOOKUP($A187,'Circumstance 8'!$B$18:$AB$28,27,FALSE),TableBPA2[[#This Row],[Base Payment After Circumstance 7]])))</f>
        <v/>
      </c>
      <c r="N187" s="3" t="str">
        <f>IF(N$3="Not used","",IFERROR(VLOOKUP($A187,'Circumstance 9'!$B$6:$AB$15,27,FALSE),IFERROR(VLOOKUP($A187,'Circumstance 9'!$B$18:$AB$28,27,FALSE),TableBPA2[[#This Row],[Base Payment After Circumstance 8]])))</f>
        <v/>
      </c>
      <c r="O187" s="3" t="str">
        <f>IF(O$3="Not used","",IFERROR(VLOOKUP($A187,'Circumstance 10'!$B$6:$AB$15,27,FALSE),IFERROR(VLOOKUP($A187,'Circumstance 10'!$B$18:$AB$28,27,FALSE),TableBPA2[[#This Row],[Base Payment After Circumstance 9]])))</f>
        <v/>
      </c>
      <c r="P187" s="24" t="str">
        <f>IF(P$3="Not used","",IFERROR(VLOOKUP($A187,'Circumstance 11'!$B$6:$AB$15,27,FALSE),IFERROR(VLOOKUP($A187,'Circumstance 11'!$B$18:$AB$28,27,FALSE),TableBPA2[[#This Row],[Base Payment After Circumstance 10]])))</f>
        <v/>
      </c>
      <c r="Q187" s="24" t="str">
        <f>IF(Q$3="Not used","",IFERROR(VLOOKUP($A187,'Circumstance 12'!$B$6:$AB$15,27,FALSE),IFERROR(VLOOKUP($A187,'Circumstance 12'!$B$18:$AB$28,27,FALSE),TableBPA2[[#This Row],[Base Payment After Circumstance 11]])))</f>
        <v/>
      </c>
      <c r="R187" s="24" t="str">
        <f>IF(R$3="Not used","",IFERROR(VLOOKUP($A187,'Circumstance 13'!$B$6:$AB$15,27,FALSE),IFERROR(VLOOKUP($A187,'Circumstance 13'!$B$18:$AB$28,27,FALSE),TableBPA2[[#This Row],[Base Payment After Circumstance 12]])))</f>
        <v/>
      </c>
      <c r="S187" s="24" t="str">
        <f>IF(S$3="Not used","",IFERROR(VLOOKUP($A187,'Circumstance 14'!$B$6:$AB$15,27,FALSE),IFERROR(VLOOKUP($A187,'Circumstance 14'!$B$18:$AB$28,27,FALSE),TableBPA2[[#This Row],[Base Payment After Circumstance 13]])))</f>
        <v/>
      </c>
      <c r="T187" s="24" t="str">
        <f>IF(T$3="Not used","",IFERROR(VLOOKUP($A187,'Circumstance 15'!$B$6:$AB$15,27,FALSE),IFERROR(VLOOKUP($A187,'Circumstance 15'!$B$18:$AB$28,27,FALSE),TableBPA2[[#This Row],[Base Payment After Circumstance 14]])))</f>
        <v/>
      </c>
      <c r="U187" s="24" t="str">
        <f>IF(U$3="Not used","",IFERROR(VLOOKUP($A187,'Circumstance 16'!$B$6:$AB$15,27,FALSE),IFERROR(VLOOKUP($A187,'Circumstance 16'!$B$18:$AB$28,27,FALSE),TableBPA2[[#This Row],[Base Payment After Circumstance 15]])))</f>
        <v/>
      </c>
      <c r="V187" s="24" t="str">
        <f>IF(V$3="Not used","",IFERROR(VLOOKUP($A187,'Circumstance 17'!$B$6:$AB$15,27,FALSE),IFERROR(VLOOKUP($A187,'Circumstance 17'!$B$18:$AB$28,27,FALSE),TableBPA2[[#This Row],[Base Payment After Circumstance 16]])))</f>
        <v/>
      </c>
      <c r="W187" s="24" t="str">
        <f>IF(W$3="Not used","",IFERROR(VLOOKUP($A187,'Circumstance 18'!$B$6:$AB$15,27,FALSE),IFERROR(VLOOKUP($A187,'Circumstance 18'!$B$18:$AB$28,27,FALSE),TableBPA2[[#This Row],[Base Payment After Circumstance 17]])))</f>
        <v/>
      </c>
      <c r="X187" s="24" t="str">
        <f>IF(X$3="Not used","",IFERROR(VLOOKUP($A187,'Circumstance 19'!$B$6:$AB$15,27,FALSE),IFERROR(VLOOKUP($A187,'Circumstance 19'!$B$18:$AB$28,27,FALSE),TableBPA2[[#This Row],[Base Payment After Circumstance 18]])))</f>
        <v/>
      </c>
      <c r="Y187" s="24" t="str">
        <f>IF(Y$3="Not used","",IFERROR(VLOOKUP($A187,'Circumstance 20'!$B$6:$AB$15,27,FALSE),IFERROR(VLOOKUP($A187,'Circumstance 20'!$B$18:$AB$28,27,FALSE),TableBPA2[[#This Row],[Base Payment After Circumstance 19]])))</f>
        <v/>
      </c>
    </row>
    <row r="188" spans="1:25" x14ac:dyDescent="0.25">
      <c r="A188" s="11" t="str">
        <f>IF('LEA Information'!A197="","",'LEA Information'!A197)</f>
        <v/>
      </c>
      <c r="B188" s="11" t="str">
        <f>IF('LEA Information'!B197="","",'LEA Information'!B197)</f>
        <v/>
      </c>
      <c r="C188" s="68" t="str">
        <f>IF('LEA Information'!C197="","",'LEA Information'!C197)</f>
        <v/>
      </c>
      <c r="D188" s="8" t="str">
        <f>IF('LEA Information'!D197="","",'LEA Information'!D197)</f>
        <v/>
      </c>
      <c r="E188" s="32" t="str">
        <f t="shared" si="2"/>
        <v/>
      </c>
      <c r="F188" s="3" t="str">
        <f>IF(F$3="Not used","",IFERROR(VLOOKUP($A188,'Circumstance 1'!$B$6:$AB$15,27,FALSE),IFERROR(VLOOKUP(A188,'Circumstance 1'!$B$18:$AB$28,27,FALSE),TableBPA2[[#This Row],[Starting Base Payment]])))</f>
        <v/>
      </c>
      <c r="G188" s="3" t="str">
        <f>IF(G$3="Not used","",IFERROR(VLOOKUP($A188,'Circumstance 2'!$B$6:$AB$15,27,FALSE),IFERROR(VLOOKUP($A188,'Circumstance 2'!$B$18:$AB$28,27,FALSE),TableBPA2[[#This Row],[Base Payment After Circumstance 1]])))</f>
        <v/>
      </c>
      <c r="H188" s="3" t="str">
        <f>IF(H$3="Not used","",IFERROR(VLOOKUP($A188,'Circumstance 3'!$B$6:$AB$15,27,FALSE),IFERROR(VLOOKUP($A188,'Circumstance 3'!$B$18:$AB$28,27,FALSE),TableBPA2[[#This Row],[Base Payment After Circumstance 2]])))</f>
        <v/>
      </c>
      <c r="I188" s="3" t="str">
        <f>IF(I$3="Not used","",IFERROR(VLOOKUP($A188,'Circumstance 4'!$B$6:$AB$15,27,FALSE),IFERROR(VLOOKUP($A188,'Circumstance 4'!$B$18:$AB$28,27,FALSE),TableBPA2[[#This Row],[Base Payment After Circumstance 3]])))</f>
        <v/>
      </c>
      <c r="J188" s="3" t="str">
        <f>IF(J$3="Not used","",IFERROR(VLOOKUP($A188,'Circumstance 5'!$B$6:$AB$15,27,FALSE),IFERROR(VLOOKUP($A188,'Circumstance 5'!$B$18:$AB$28,27,FALSE),TableBPA2[[#This Row],[Base Payment After Circumstance 4]])))</f>
        <v/>
      </c>
      <c r="K188" s="3" t="str">
        <f>IF(K$3="Not used","",IFERROR(VLOOKUP($A188,'Circumstance 6'!$B$6:$AB$15,27,FALSE),IFERROR(VLOOKUP($A188,'Circumstance 6'!$B$18:$AB$28,27,FALSE),TableBPA2[[#This Row],[Base Payment After Circumstance 5]])))</f>
        <v/>
      </c>
      <c r="L188" s="3" t="str">
        <f>IF(L$3="Not used","",IFERROR(VLOOKUP($A188,'Circumstance 7'!$B$6:$AB$15,27,FALSE),IFERROR(VLOOKUP($A188,'Circumstance 7'!$B$18:$AB$28,27,FALSE),TableBPA2[[#This Row],[Base Payment After Circumstance 6]])))</f>
        <v/>
      </c>
      <c r="M188" s="3" t="str">
        <f>IF(M$3="Not used","",IFERROR(VLOOKUP($A188,'Circumstance 8'!$B$6:$AB$15,27,FALSE),IFERROR(VLOOKUP($A188,'Circumstance 8'!$B$18:$AB$28,27,FALSE),TableBPA2[[#This Row],[Base Payment After Circumstance 7]])))</f>
        <v/>
      </c>
      <c r="N188" s="3" t="str">
        <f>IF(N$3="Not used","",IFERROR(VLOOKUP($A188,'Circumstance 9'!$B$6:$AB$15,27,FALSE),IFERROR(VLOOKUP($A188,'Circumstance 9'!$B$18:$AB$28,27,FALSE),TableBPA2[[#This Row],[Base Payment After Circumstance 8]])))</f>
        <v/>
      </c>
      <c r="O188" s="3" t="str">
        <f>IF(O$3="Not used","",IFERROR(VLOOKUP($A188,'Circumstance 10'!$B$6:$AB$15,27,FALSE),IFERROR(VLOOKUP($A188,'Circumstance 10'!$B$18:$AB$28,27,FALSE),TableBPA2[[#This Row],[Base Payment After Circumstance 9]])))</f>
        <v/>
      </c>
      <c r="P188" s="24" t="str">
        <f>IF(P$3="Not used","",IFERROR(VLOOKUP($A188,'Circumstance 11'!$B$6:$AB$15,27,FALSE),IFERROR(VLOOKUP($A188,'Circumstance 11'!$B$18:$AB$28,27,FALSE),TableBPA2[[#This Row],[Base Payment After Circumstance 10]])))</f>
        <v/>
      </c>
      <c r="Q188" s="24" t="str">
        <f>IF(Q$3="Not used","",IFERROR(VLOOKUP($A188,'Circumstance 12'!$B$6:$AB$15,27,FALSE),IFERROR(VLOOKUP($A188,'Circumstance 12'!$B$18:$AB$28,27,FALSE),TableBPA2[[#This Row],[Base Payment After Circumstance 11]])))</f>
        <v/>
      </c>
      <c r="R188" s="24" t="str">
        <f>IF(R$3="Not used","",IFERROR(VLOOKUP($A188,'Circumstance 13'!$B$6:$AB$15,27,FALSE),IFERROR(VLOOKUP($A188,'Circumstance 13'!$B$18:$AB$28,27,FALSE),TableBPA2[[#This Row],[Base Payment After Circumstance 12]])))</f>
        <v/>
      </c>
      <c r="S188" s="24" t="str">
        <f>IF(S$3="Not used","",IFERROR(VLOOKUP($A188,'Circumstance 14'!$B$6:$AB$15,27,FALSE),IFERROR(VLOOKUP($A188,'Circumstance 14'!$B$18:$AB$28,27,FALSE),TableBPA2[[#This Row],[Base Payment After Circumstance 13]])))</f>
        <v/>
      </c>
      <c r="T188" s="24" t="str">
        <f>IF(T$3="Not used","",IFERROR(VLOOKUP($A188,'Circumstance 15'!$B$6:$AB$15,27,FALSE),IFERROR(VLOOKUP($A188,'Circumstance 15'!$B$18:$AB$28,27,FALSE),TableBPA2[[#This Row],[Base Payment After Circumstance 14]])))</f>
        <v/>
      </c>
      <c r="U188" s="24" t="str">
        <f>IF(U$3="Not used","",IFERROR(VLOOKUP($A188,'Circumstance 16'!$B$6:$AB$15,27,FALSE),IFERROR(VLOOKUP($A188,'Circumstance 16'!$B$18:$AB$28,27,FALSE),TableBPA2[[#This Row],[Base Payment After Circumstance 15]])))</f>
        <v/>
      </c>
      <c r="V188" s="24" t="str">
        <f>IF(V$3="Not used","",IFERROR(VLOOKUP($A188,'Circumstance 17'!$B$6:$AB$15,27,FALSE),IFERROR(VLOOKUP($A188,'Circumstance 17'!$B$18:$AB$28,27,FALSE),TableBPA2[[#This Row],[Base Payment After Circumstance 16]])))</f>
        <v/>
      </c>
      <c r="W188" s="24" t="str">
        <f>IF(W$3="Not used","",IFERROR(VLOOKUP($A188,'Circumstance 18'!$B$6:$AB$15,27,FALSE),IFERROR(VLOOKUP($A188,'Circumstance 18'!$B$18:$AB$28,27,FALSE),TableBPA2[[#This Row],[Base Payment After Circumstance 17]])))</f>
        <v/>
      </c>
      <c r="X188" s="24" t="str">
        <f>IF(X$3="Not used","",IFERROR(VLOOKUP($A188,'Circumstance 19'!$B$6:$AB$15,27,FALSE),IFERROR(VLOOKUP($A188,'Circumstance 19'!$B$18:$AB$28,27,FALSE),TableBPA2[[#This Row],[Base Payment After Circumstance 18]])))</f>
        <v/>
      </c>
      <c r="Y188" s="24" t="str">
        <f>IF(Y$3="Not used","",IFERROR(VLOOKUP($A188,'Circumstance 20'!$B$6:$AB$15,27,FALSE),IFERROR(VLOOKUP($A188,'Circumstance 20'!$B$18:$AB$28,27,FALSE),TableBPA2[[#This Row],[Base Payment After Circumstance 19]])))</f>
        <v/>
      </c>
    </row>
    <row r="189" spans="1:25" x14ac:dyDescent="0.25">
      <c r="A189" s="11" t="str">
        <f>IF('LEA Information'!A198="","",'LEA Information'!A198)</f>
        <v/>
      </c>
      <c r="B189" s="11" t="str">
        <f>IF('LEA Information'!B198="","",'LEA Information'!B198)</f>
        <v/>
      </c>
      <c r="C189" s="68" t="str">
        <f>IF('LEA Information'!C198="","",'LEA Information'!C198)</f>
        <v/>
      </c>
      <c r="D189" s="8" t="str">
        <f>IF('LEA Information'!D198="","",'LEA Information'!D198)</f>
        <v/>
      </c>
      <c r="E189" s="32" t="str">
        <f t="shared" si="2"/>
        <v/>
      </c>
      <c r="F189" s="3" t="str">
        <f>IF(F$3="Not used","",IFERROR(VLOOKUP($A189,'Circumstance 1'!$B$6:$AB$15,27,FALSE),IFERROR(VLOOKUP(A189,'Circumstance 1'!$B$18:$AB$28,27,FALSE),TableBPA2[[#This Row],[Starting Base Payment]])))</f>
        <v/>
      </c>
      <c r="G189" s="3" t="str">
        <f>IF(G$3="Not used","",IFERROR(VLOOKUP($A189,'Circumstance 2'!$B$6:$AB$15,27,FALSE),IFERROR(VLOOKUP($A189,'Circumstance 2'!$B$18:$AB$28,27,FALSE),TableBPA2[[#This Row],[Base Payment After Circumstance 1]])))</f>
        <v/>
      </c>
      <c r="H189" s="3" t="str">
        <f>IF(H$3="Not used","",IFERROR(VLOOKUP($A189,'Circumstance 3'!$B$6:$AB$15,27,FALSE),IFERROR(VLOOKUP($A189,'Circumstance 3'!$B$18:$AB$28,27,FALSE),TableBPA2[[#This Row],[Base Payment After Circumstance 2]])))</f>
        <v/>
      </c>
      <c r="I189" s="3" t="str">
        <f>IF(I$3="Not used","",IFERROR(VLOOKUP($A189,'Circumstance 4'!$B$6:$AB$15,27,FALSE),IFERROR(VLOOKUP($A189,'Circumstance 4'!$B$18:$AB$28,27,FALSE),TableBPA2[[#This Row],[Base Payment After Circumstance 3]])))</f>
        <v/>
      </c>
      <c r="J189" s="3" t="str">
        <f>IF(J$3="Not used","",IFERROR(VLOOKUP($A189,'Circumstance 5'!$B$6:$AB$15,27,FALSE),IFERROR(VLOOKUP($A189,'Circumstance 5'!$B$18:$AB$28,27,FALSE),TableBPA2[[#This Row],[Base Payment After Circumstance 4]])))</f>
        <v/>
      </c>
      <c r="K189" s="3" t="str">
        <f>IF(K$3="Not used","",IFERROR(VLOOKUP($A189,'Circumstance 6'!$B$6:$AB$15,27,FALSE),IFERROR(VLOOKUP($A189,'Circumstance 6'!$B$18:$AB$28,27,FALSE),TableBPA2[[#This Row],[Base Payment After Circumstance 5]])))</f>
        <v/>
      </c>
      <c r="L189" s="3" t="str">
        <f>IF(L$3="Not used","",IFERROR(VLOOKUP($A189,'Circumstance 7'!$B$6:$AB$15,27,FALSE),IFERROR(VLOOKUP($A189,'Circumstance 7'!$B$18:$AB$28,27,FALSE),TableBPA2[[#This Row],[Base Payment After Circumstance 6]])))</f>
        <v/>
      </c>
      <c r="M189" s="3" t="str">
        <f>IF(M$3="Not used","",IFERROR(VLOOKUP($A189,'Circumstance 8'!$B$6:$AB$15,27,FALSE),IFERROR(VLOOKUP($A189,'Circumstance 8'!$B$18:$AB$28,27,FALSE),TableBPA2[[#This Row],[Base Payment After Circumstance 7]])))</f>
        <v/>
      </c>
      <c r="N189" s="3" t="str">
        <f>IF(N$3="Not used","",IFERROR(VLOOKUP($A189,'Circumstance 9'!$B$6:$AB$15,27,FALSE),IFERROR(VLOOKUP($A189,'Circumstance 9'!$B$18:$AB$28,27,FALSE),TableBPA2[[#This Row],[Base Payment After Circumstance 8]])))</f>
        <v/>
      </c>
      <c r="O189" s="3" t="str">
        <f>IF(O$3="Not used","",IFERROR(VLOOKUP($A189,'Circumstance 10'!$B$6:$AB$15,27,FALSE),IFERROR(VLOOKUP($A189,'Circumstance 10'!$B$18:$AB$28,27,FALSE),TableBPA2[[#This Row],[Base Payment After Circumstance 9]])))</f>
        <v/>
      </c>
      <c r="P189" s="24" t="str">
        <f>IF(P$3="Not used","",IFERROR(VLOOKUP($A189,'Circumstance 11'!$B$6:$AB$15,27,FALSE),IFERROR(VLOOKUP($A189,'Circumstance 11'!$B$18:$AB$28,27,FALSE),TableBPA2[[#This Row],[Base Payment After Circumstance 10]])))</f>
        <v/>
      </c>
      <c r="Q189" s="24" t="str">
        <f>IF(Q$3="Not used","",IFERROR(VLOOKUP($A189,'Circumstance 12'!$B$6:$AB$15,27,FALSE),IFERROR(VLOOKUP($A189,'Circumstance 12'!$B$18:$AB$28,27,FALSE),TableBPA2[[#This Row],[Base Payment After Circumstance 11]])))</f>
        <v/>
      </c>
      <c r="R189" s="24" t="str">
        <f>IF(R$3="Not used","",IFERROR(VLOOKUP($A189,'Circumstance 13'!$B$6:$AB$15,27,FALSE),IFERROR(VLOOKUP($A189,'Circumstance 13'!$B$18:$AB$28,27,FALSE),TableBPA2[[#This Row],[Base Payment After Circumstance 12]])))</f>
        <v/>
      </c>
      <c r="S189" s="24" t="str">
        <f>IF(S$3="Not used","",IFERROR(VLOOKUP($A189,'Circumstance 14'!$B$6:$AB$15,27,FALSE),IFERROR(VLOOKUP($A189,'Circumstance 14'!$B$18:$AB$28,27,FALSE),TableBPA2[[#This Row],[Base Payment After Circumstance 13]])))</f>
        <v/>
      </c>
      <c r="T189" s="24" t="str">
        <f>IF(T$3="Not used","",IFERROR(VLOOKUP($A189,'Circumstance 15'!$B$6:$AB$15,27,FALSE),IFERROR(VLOOKUP($A189,'Circumstance 15'!$B$18:$AB$28,27,FALSE),TableBPA2[[#This Row],[Base Payment After Circumstance 14]])))</f>
        <v/>
      </c>
      <c r="U189" s="24" t="str">
        <f>IF(U$3="Not used","",IFERROR(VLOOKUP($A189,'Circumstance 16'!$B$6:$AB$15,27,FALSE),IFERROR(VLOOKUP($A189,'Circumstance 16'!$B$18:$AB$28,27,FALSE),TableBPA2[[#This Row],[Base Payment After Circumstance 15]])))</f>
        <v/>
      </c>
      <c r="V189" s="24" t="str">
        <f>IF(V$3="Not used","",IFERROR(VLOOKUP($A189,'Circumstance 17'!$B$6:$AB$15,27,FALSE),IFERROR(VLOOKUP($A189,'Circumstance 17'!$B$18:$AB$28,27,FALSE),TableBPA2[[#This Row],[Base Payment After Circumstance 16]])))</f>
        <v/>
      </c>
      <c r="W189" s="24" t="str">
        <f>IF(W$3="Not used","",IFERROR(VLOOKUP($A189,'Circumstance 18'!$B$6:$AB$15,27,FALSE),IFERROR(VLOOKUP($A189,'Circumstance 18'!$B$18:$AB$28,27,FALSE),TableBPA2[[#This Row],[Base Payment After Circumstance 17]])))</f>
        <v/>
      </c>
      <c r="X189" s="24" t="str">
        <f>IF(X$3="Not used","",IFERROR(VLOOKUP($A189,'Circumstance 19'!$B$6:$AB$15,27,FALSE),IFERROR(VLOOKUP($A189,'Circumstance 19'!$B$18:$AB$28,27,FALSE),TableBPA2[[#This Row],[Base Payment After Circumstance 18]])))</f>
        <v/>
      </c>
      <c r="Y189" s="24" t="str">
        <f>IF(Y$3="Not used","",IFERROR(VLOOKUP($A189,'Circumstance 20'!$B$6:$AB$15,27,FALSE),IFERROR(VLOOKUP($A189,'Circumstance 20'!$B$18:$AB$28,27,FALSE),TableBPA2[[#This Row],[Base Payment After Circumstance 19]])))</f>
        <v/>
      </c>
    </row>
    <row r="190" spans="1:25" x14ac:dyDescent="0.25">
      <c r="A190" s="11" t="str">
        <f>IF('LEA Information'!A199="","",'LEA Information'!A199)</f>
        <v/>
      </c>
      <c r="B190" s="11" t="str">
        <f>IF('LEA Information'!B199="","",'LEA Information'!B199)</f>
        <v/>
      </c>
      <c r="C190" s="68" t="str">
        <f>IF('LEA Information'!C199="","",'LEA Information'!C199)</f>
        <v/>
      </c>
      <c r="D190" s="8" t="str">
        <f>IF('LEA Information'!D199="","",'LEA Information'!D199)</f>
        <v/>
      </c>
      <c r="E190" s="32" t="str">
        <f t="shared" si="2"/>
        <v/>
      </c>
      <c r="F190" s="3" t="str">
        <f>IF(F$3="Not used","",IFERROR(VLOOKUP($A190,'Circumstance 1'!$B$6:$AB$15,27,FALSE),IFERROR(VLOOKUP(A190,'Circumstance 1'!$B$18:$AB$28,27,FALSE),TableBPA2[[#This Row],[Starting Base Payment]])))</f>
        <v/>
      </c>
      <c r="G190" s="3" t="str">
        <f>IF(G$3="Not used","",IFERROR(VLOOKUP($A190,'Circumstance 2'!$B$6:$AB$15,27,FALSE),IFERROR(VLOOKUP($A190,'Circumstance 2'!$B$18:$AB$28,27,FALSE),TableBPA2[[#This Row],[Base Payment After Circumstance 1]])))</f>
        <v/>
      </c>
      <c r="H190" s="3" t="str">
        <f>IF(H$3="Not used","",IFERROR(VLOOKUP($A190,'Circumstance 3'!$B$6:$AB$15,27,FALSE),IFERROR(VLOOKUP($A190,'Circumstance 3'!$B$18:$AB$28,27,FALSE),TableBPA2[[#This Row],[Base Payment After Circumstance 2]])))</f>
        <v/>
      </c>
      <c r="I190" s="3" t="str">
        <f>IF(I$3="Not used","",IFERROR(VLOOKUP($A190,'Circumstance 4'!$B$6:$AB$15,27,FALSE),IFERROR(VLOOKUP($A190,'Circumstance 4'!$B$18:$AB$28,27,FALSE),TableBPA2[[#This Row],[Base Payment After Circumstance 3]])))</f>
        <v/>
      </c>
      <c r="J190" s="3" t="str">
        <f>IF(J$3="Not used","",IFERROR(VLOOKUP($A190,'Circumstance 5'!$B$6:$AB$15,27,FALSE),IFERROR(VLOOKUP($A190,'Circumstance 5'!$B$18:$AB$28,27,FALSE),TableBPA2[[#This Row],[Base Payment After Circumstance 4]])))</f>
        <v/>
      </c>
      <c r="K190" s="3" t="str">
        <f>IF(K$3="Not used","",IFERROR(VLOOKUP($A190,'Circumstance 6'!$B$6:$AB$15,27,FALSE),IFERROR(VLOOKUP($A190,'Circumstance 6'!$B$18:$AB$28,27,FALSE),TableBPA2[[#This Row],[Base Payment After Circumstance 5]])))</f>
        <v/>
      </c>
      <c r="L190" s="3" t="str">
        <f>IF(L$3="Not used","",IFERROR(VLOOKUP($A190,'Circumstance 7'!$B$6:$AB$15,27,FALSE),IFERROR(VLOOKUP($A190,'Circumstance 7'!$B$18:$AB$28,27,FALSE),TableBPA2[[#This Row],[Base Payment After Circumstance 6]])))</f>
        <v/>
      </c>
      <c r="M190" s="3" t="str">
        <f>IF(M$3="Not used","",IFERROR(VLOOKUP($A190,'Circumstance 8'!$B$6:$AB$15,27,FALSE),IFERROR(VLOOKUP($A190,'Circumstance 8'!$B$18:$AB$28,27,FALSE),TableBPA2[[#This Row],[Base Payment After Circumstance 7]])))</f>
        <v/>
      </c>
      <c r="N190" s="3" t="str">
        <f>IF(N$3="Not used","",IFERROR(VLOOKUP($A190,'Circumstance 9'!$B$6:$AB$15,27,FALSE),IFERROR(VLOOKUP($A190,'Circumstance 9'!$B$18:$AB$28,27,FALSE),TableBPA2[[#This Row],[Base Payment After Circumstance 8]])))</f>
        <v/>
      </c>
      <c r="O190" s="3" t="str">
        <f>IF(O$3="Not used","",IFERROR(VLOOKUP($A190,'Circumstance 10'!$B$6:$AB$15,27,FALSE),IFERROR(VLOOKUP($A190,'Circumstance 10'!$B$18:$AB$28,27,FALSE),TableBPA2[[#This Row],[Base Payment After Circumstance 9]])))</f>
        <v/>
      </c>
      <c r="P190" s="24" t="str">
        <f>IF(P$3="Not used","",IFERROR(VLOOKUP($A190,'Circumstance 11'!$B$6:$AB$15,27,FALSE),IFERROR(VLOOKUP($A190,'Circumstance 11'!$B$18:$AB$28,27,FALSE),TableBPA2[[#This Row],[Base Payment After Circumstance 10]])))</f>
        <v/>
      </c>
      <c r="Q190" s="24" t="str">
        <f>IF(Q$3="Not used","",IFERROR(VLOOKUP($A190,'Circumstance 12'!$B$6:$AB$15,27,FALSE),IFERROR(VLOOKUP($A190,'Circumstance 12'!$B$18:$AB$28,27,FALSE),TableBPA2[[#This Row],[Base Payment After Circumstance 11]])))</f>
        <v/>
      </c>
      <c r="R190" s="24" t="str">
        <f>IF(R$3="Not used","",IFERROR(VLOOKUP($A190,'Circumstance 13'!$B$6:$AB$15,27,FALSE),IFERROR(VLOOKUP($A190,'Circumstance 13'!$B$18:$AB$28,27,FALSE),TableBPA2[[#This Row],[Base Payment After Circumstance 12]])))</f>
        <v/>
      </c>
      <c r="S190" s="24" t="str">
        <f>IF(S$3="Not used","",IFERROR(VLOOKUP($A190,'Circumstance 14'!$B$6:$AB$15,27,FALSE),IFERROR(VLOOKUP($A190,'Circumstance 14'!$B$18:$AB$28,27,FALSE),TableBPA2[[#This Row],[Base Payment After Circumstance 13]])))</f>
        <v/>
      </c>
      <c r="T190" s="24" t="str">
        <f>IF(T$3="Not used","",IFERROR(VLOOKUP($A190,'Circumstance 15'!$B$6:$AB$15,27,FALSE),IFERROR(VLOOKUP($A190,'Circumstance 15'!$B$18:$AB$28,27,FALSE),TableBPA2[[#This Row],[Base Payment After Circumstance 14]])))</f>
        <v/>
      </c>
      <c r="U190" s="24" t="str">
        <f>IF(U$3="Not used","",IFERROR(VLOOKUP($A190,'Circumstance 16'!$B$6:$AB$15,27,FALSE),IFERROR(VLOOKUP($A190,'Circumstance 16'!$B$18:$AB$28,27,FALSE),TableBPA2[[#This Row],[Base Payment After Circumstance 15]])))</f>
        <v/>
      </c>
      <c r="V190" s="24" t="str">
        <f>IF(V$3="Not used","",IFERROR(VLOOKUP($A190,'Circumstance 17'!$B$6:$AB$15,27,FALSE),IFERROR(VLOOKUP($A190,'Circumstance 17'!$B$18:$AB$28,27,FALSE),TableBPA2[[#This Row],[Base Payment After Circumstance 16]])))</f>
        <v/>
      </c>
      <c r="W190" s="24" t="str">
        <f>IF(W$3="Not used","",IFERROR(VLOOKUP($A190,'Circumstance 18'!$B$6:$AB$15,27,FALSE),IFERROR(VLOOKUP($A190,'Circumstance 18'!$B$18:$AB$28,27,FALSE),TableBPA2[[#This Row],[Base Payment After Circumstance 17]])))</f>
        <v/>
      </c>
      <c r="X190" s="24" t="str">
        <f>IF(X$3="Not used","",IFERROR(VLOOKUP($A190,'Circumstance 19'!$B$6:$AB$15,27,FALSE),IFERROR(VLOOKUP($A190,'Circumstance 19'!$B$18:$AB$28,27,FALSE),TableBPA2[[#This Row],[Base Payment After Circumstance 18]])))</f>
        <v/>
      </c>
      <c r="Y190" s="24" t="str">
        <f>IF(Y$3="Not used","",IFERROR(VLOOKUP($A190,'Circumstance 20'!$B$6:$AB$15,27,FALSE),IFERROR(VLOOKUP($A190,'Circumstance 20'!$B$18:$AB$28,27,FALSE),TableBPA2[[#This Row],[Base Payment After Circumstance 19]])))</f>
        <v/>
      </c>
    </row>
    <row r="191" spans="1:25" x14ac:dyDescent="0.25">
      <c r="A191" s="11" t="str">
        <f>IF('LEA Information'!A200="","",'LEA Information'!A200)</f>
        <v/>
      </c>
      <c r="B191" s="11" t="str">
        <f>IF('LEA Information'!B200="","",'LEA Information'!B200)</f>
        <v/>
      </c>
      <c r="C191" s="68" t="str">
        <f>IF('LEA Information'!C200="","",'LEA Information'!C200)</f>
        <v/>
      </c>
      <c r="D191" s="8" t="str">
        <f>IF('LEA Information'!D200="","",'LEA Information'!D200)</f>
        <v/>
      </c>
      <c r="E191" s="32" t="str">
        <f t="shared" si="2"/>
        <v/>
      </c>
      <c r="F191" s="3" t="str">
        <f>IF(F$3="Not used","",IFERROR(VLOOKUP($A191,'Circumstance 1'!$B$6:$AB$15,27,FALSE),IFERROR(VLOOKUP(A191,'Circumstance 1'!$B$18:$AB$28,27,FALSE),TableBPA2[[#This Row],[Starting Base Payment]])))</f>
        <v/>
      </c>
      <c r="G191" s="3" t="str">
        <f>IF(G$3="Not used","",IFERROR(VLOOKUP($A191,'Circumstance 2'!$B$6:$AB$15,27,FALSE),IFERROR(VLOOKUP($A191,'Circumstance 2'!$B$18:$AB$28,27,FALSE),TableBPA2[[#This Row],[Base Payment After Circumstance 1]])))</f>
        <v/>
      </c>
      <c r="H191" s="3" t="str">
        <f>IF(H$3="Not used","",IFERROR(VLOOKUP($A191,'Circumstance 3'!$B$6:$AB$15,27,FALSE),IFERROR(VLOOKUP($A191,'Circumstance 3'!$B$18:$AB$28,27,FALSE),TableBPA2[[#This Row],[Base Payment After Circumstance 2]])))</f>
        <v/>
      </c>
      <c r="I191" s="3" t="str">
        <f>IF(I$3="Not used","",IFERROR(VLOOKUP($A191,'Circumstance 4'!$B$6:$AB$15,27,FALSE),IFERROR(VLOOKUP($A191,'Circumstance 4'!$B$18:$AB$28,27,FALSE),TableBPA2[[#This Row],[Base Payment After Circumstance 3]])))</f>
        <v/>
      </c>
      <c r="J191" s="3" t="str">
        <f>IF(J$3="Not used","",IFERROR(VLOOKUP($A191,'Circumstance 5'!$B$6:$AB$15,27,FALSE),IFERROR(VLOOKUP($A191,'Circumstance 5'!$B$18:$AB$28,27,FALSE),TableBPA2[[#This Row],[Base Payment After Circumstance 4]])))</f>
        <v/>
      </c>
      <c r="K191" s="3" t="str">
        <f>IF(K$3="Not used","",IFERROR(VLOOKUP($A191,'Circumstance 6'!$B$6:$AB$15,27,FALSE),IFERROR(VLOOKUP($A191,'Circumstance 6'!$B$18:$AB$28,27,FALSE),TableBPA2[[#This Row],[Base Payment After Circumstance 5]])))</f>
        <v/>
      </c>
      <c r="L191" s="3" t="str">
        <f>IF(L$3="Not used","",IFERROR(VLOOKUP($A191,'Circumstance 7'!$B$6:$AB$15,27,FALSE),IFERROR(VLOOKUP($A191,'Circumstance 7'!$B$18:$AB$28,27,FALSE),TableBPA2[[#This Row],[Base Payment After Circumstance 6]])))</f>
        <v/>
      </c>
      <c r="M191" s="3" t="str">
        <f>IF(M$3="Not used","",IFERROR(VLOOKUP($A191,'Circumstance 8'!$B$6:$AB$15,27,FALSE),IFERROR(VLOOKUP($A191,'Circumstance 8'!$B$18:$AB$28,27,FALSE),TableBPA2[[#This Row],[Base Payment After Circumstance 7]])))</f>
        <v/>
      </c>
      <c r="N191" s="3" t="str">
        <f>IF(N$3="Not used","",IFERROR(VLOOKUP($A191,'Circumstance 9'!$B$6:$AB$15,27,FALSE),IFERROR(VLOOKUP($A191,'Circumstance 9'!$B$18:$AB$28,27,FALSE),TableBPA2[[#This Row],[Base Payment After Circumstance 8]])))</f>
        <v/>
      </c>
      <c r="O191" s="3" t="str">
        <f>IF(O$3="Not used","",IFERROR(VLOOKUP($A191,'Circumstance 10'!$B$6:$AB$15,27,FALSE),IFERROR(VLOOKUP($A191,'Circumstance 10'!$B$18:$AB$28,27,FALSE),TableBPA2[[#This Row],[Base Payment After Circumstance 9]])))</f>
        <v/>
      </c>
      <c r="P191" s="24" t="str">
        <f>IF(P$3="Not used","",IFERROR(VLOOKUP($A191,'Circumstance 11'!$B$6:$AB$15,27,FALSE),IFERROR(VLOOKUP($A191,'Circumstance 11'!$B$18:$AB$28,27,FALSE),TableBPA2[[#This Row],[Base Payment After Circumstance 10]])))</f>
        <v/>
      </c>
      <c r="Q191" s="24" t="str">
        <f>IF(Q$3="Not used","",IFERROR(VLOOKUP($A191,'Circumstance 12'!$B$6:$AB$15,27,FALSE),IFERROR(VLOOKUP($A191,'Circumstance 12'!$B$18:$AB$28,27,FALSE),TableBPA2[[#This Row],[Base Payment After Circumstance 11]])))</f>
        <v/>
      </c>
      <c r="R191" s="24" t="str">
        <f>IF(R$3="Not used","",IFERROR(VLOOKUP($A191,'Circumstance 13'!$B$6:$AB$15,27,FALSE),IFERROR(VLOOKUP($A191,'Circumstance 13'!$B$18:$AB$28,27,FALSE),TableBPA2[[#This Row],[Base Payment After Circumstance 12]])))</f>
        <v/>
      </c>
      <c r="S191" s="24" t="str">
        <f>IF(S$3="Not used","",IFERROR(VLOOKUP($A191,'Circumstance 14'!$B$6:$AB$15,27,FALSE),IFERROR(VLOOKUP($A191,'Circumstance 14'!$B$18:$AB$28,27,FALSE),TableBPA2[[#This Row],[Base Payment After Circumstance 13]])))</f>
        <v/>
      </c>
      <c r="T191" s="24" t="str">
        <f>IF(T$3="Not used","",IFERROR(VLOOKUP($A191,'Circumstance 15'!$B$6:$AB$15,27,FALSE),IFERROR(VLOOKUP($A191,'Circumstance 15'!$B$18:$AB$28,27,FALSE),TableBPA2[[#This Row],[Base Payment After Circumstance 14]])))</f>
        <v/>
      </c>
      <c r="U191" s="24" t="str">
        <f>IF(U$3="Not used","",IFERROR(VLOOKUP($A191,'Circumstance 16'!$B$6:$AB$15,27,FALSE),IFERROR(VLOOKUP($A191,'Circumstance 16'!$B$18:$AB$28,27,FALSE),TableBPA2[[#This Row],[Base Payment After Circumstance 15]])))</f>
        <v/>
      </c>
      <c r="V191" s="24" t="str">
        <f>IF(V$3="Not used","",IFERROR(VLOOKUP($A191,'Circumstance 17'!$B$6:$AB$15,27,FALSE),IFERROR(VLOOKUP($A191,'Circumstance 17'!$B$18:$AB$28,27,FALSE),TableBPA2[[#This Row],[Base Payment After Circumstance 16]])))</f>
        <v/>
      </c>
      <c r="W191" s="24" t="str">
        <f>IF(W$3="Not used","",IFERROR(VLOOKUP($A191,'Circumstance 18'!$B$6:$AB$15,27,FALSE),IFERROR(VLOOKUP($A191,'Circumstance 18'!$B$18:$AB$28,27,FALSE),TableBPA2[[#This Row],[Base Payment After Circumstance 17]])))</f>
        <v/>
      </c>
      <c r="X191" s="24" t="str">
        <f>IF(X$3="Not used","",IFERROR(VLOOKUP($A191,'Circumstance 19'!$B$6:$AB$15,27,FALSE),IFERROR(VLOOKUP($A191,'Circumstance 19'!$B$18:$AB$28,27,FALSE),TableBPA2[[#This Row],[Base Payment After Circumstance 18]])))</f>
        <v/>
      </c>
      <c r="Y191" s="24" t="str">
        <f>IF(Y$3="Not used","",IFERROR(VLOOKUP($A191,'Circumstance 20'!$B$6:$AB$15,27,FALSE),IFERROR(VLOOKUP($A191,'Circumstance 20'!$B$18:$AB$28,27,FALSE),TableBPA2[[#This Row],[Base Payment After Circumstance 19]])))</f>
        <v/>
      </c>
    </row>
    <row r="192" spans="1:25" x14ac:dyDescent="0.25">
      <c r="A192" s="11" t="str">
        <f>IF('LEA Information'!A201="","",'LEA Information'!A201)</f>
        <v/>
      </c>
      <c r="B192" s="11" t="str">
        <f>IF('LEA Information'!B201="","",'LEA Information'!B201)</f>
        <v/>
      </c>
      <c r="C192" s="68" t="str">
        <f>IF('LEA Information'!C201="","",'LEA Information'!C201)</f>
        <v/>
      </c>
      <c r="D192" s="8" t="str">
        <f>IF('LEA Information'!D201="","",'LEA Information'!D201)</f>
        <v/>
      </c>
      <c r="E192" s="32" t="str">
        <f t="shared" si="2"/>
        <v/>
      </c>
      <c r="F192" s="3" t="str">
        <f>IF(F$3="Not used","",IFERROR(VLOOKUP($A192,'Circumstance 1'!$B$6:$AB$15,27,FALSE),IFERROR(VLOOKUP(A192,'Circumstance 1'!$B$18:$AB$28,27,FALSE),TableBPA2[[#This Row],[Starting Base Payment]])))</f>
        <v/>
      </c>
      <c r="G192" s="3" t="str">
        <f>IF(G$3="Not used","",IFERROR(VLOOKUP($A192,'Circumstance 2'!$B$6:$AB$15,27,FALSE),IFERROR(VLOOKUP($A192,'Circumstance 2'!$B$18:$AB$28,27,FALSE),TableBPA2[[#This Row],[Base Payment After Circumstance 1]])))</f>
        <v/>
      </c>
      <c r="H192" s="3" t="str">
        <f>IF(H$3="Not used","",IFERROR(VLOOKUP($A192,'Circumstance 3'!$B$6:$AB$15,27,FALSE),IFERROR(VLOOKUP($A192,'Circumstance 3'!$B$18:$AB$28,27,FALSE),TableBPA2[[#This Row],[Base Payment After Circumstance 2]])))</f>
        <v/>
      </c>
      <c r="I192" s="3" t="str">
        <f>IF(I$3="Not used","",IFERROR(VLOOKUP($A192,'Circumstance 4'!$B$6:$AB$15,27,FALSE),IFERROR(VLOOKUP($A192,'Circumstance 4'!$B$18:$AB$28,27,FALSE),TableBPA2[[#This Row],[Base Payment After Circumstance 3]])))</f>
        <v/>
      </c>
      <c r="J192" s="3" t="str">
        <f>IF(J$3="Not used","",IFERROR(VLOOKUP($A192,'Circumstance 5'!$B$6:$AB$15,27,FALSE),IFERROR(VLOOKUP($A192,'Circumstance 5'!$B$18:$AB$28,27,FALSE),TableBPA2[[#This Row],[Base Payment After Circumstance 4]])))</f>
        <v/>
      </c>
      <c r="K192" s="3" t="str">
        <f>IF(K$3="Not used","",IFERROR(VLOOKUP($A192,'Circumstance 6'!$B$6:$AB$15,27,FALSE),IFERROR(VLOOKUP($A192,'Circumstance 6'!$B$18:$AB$28,27,FALSE),TableBPA2[[#This Row],[Base Payment After Circumstance 5]])))</f>
        <v/>
      </c>
      <c r="L192" s="3" t="str">
        <f>IF(L$3="Not used","",IFERROR(VLOOKUP($A192,'Circumstance 7'!$B$6:$AB$15,27,FALSE),IFERROR(VLOOKUP($A192,'Circumstance 7'!$B$18:$AB$28,27,FALSE),TableBPA2[[#This Row],[Base Payment After Circumstance 6]])))</f>
        <v/>
      </c>
      <c r="M192" s="3" t="str">
        <f>IF(M$3="Not used","",IFERROR(VLOOKUP($A192,'Circumstance 8'!$B$6:$AB$15,27,FALSE),IFERROR(VLOOKUP($A192,'Circumstance 8'!$B$18:$AB$28,27,FALSE),TableBPA2[[#This Row],[Base Payment After Circumstance 7]])))</f>
        <v/>
      </c>
      <c r="N192" s="3" t="str">
        <f>IF(N$3="Not used","",IFERROR(VLOOKUP($A192,'Circumstance 9'!$B$6:$AB$15,27,FALSE),IFERROR(VLOOKUP($A192,'Circumstance 9'!$B$18:$AB$28,27,FALSE),TableBPA2[[#This Row],[Base Payment After Circumstance 8]])))</f>
        <v/>
      </c>
      <c r="O192" s="3" t="str">
        <f>IF(O$3="Not used","",IFERROR(VLOOKUP($A192,'Circumstance 10'!$B$6:$AB$15,27,FALSE),IFERROR(VLOOKUP($A192,'Circumstance 10'!$B$18:$AB$28,27,FALSE),TableBPA2[[#This Row],[Base Payment After Circumstance 9]])))</f>
        <v/>
      </c>
      <c r="P192" s="24" t="str">
        <f>IF(P$3="Not used","",IFERROR(VLOOKUP($A192,'Circumstance 11'!$B$6:$AB$15,27,FALSE),IFERROR(VLOOKUP($A192,'Circumstance 11'!$B$18:$AB$28,27,FALSE),TableBPA2[[#This Row],[Base Payment After Circumstance 10]])))</f>
        <v/>
      </c>
      <c r="Q192" s="24" t="str">
        <f>IF(Q$3="Not used","",IFERROR(VLOOKUP($A192,'Circumstance 12'!$B$6:$AB$15,27,FALSE),IFERROR(VLOOKUP($A192,'Circumstance 12'!$B$18:$AB$28,27,FALSE),TableBPA2[[#This Row],[Base Payment After Circumstance 11]])))</f>
        <v/>
      </c>
      <c r="R192" s="24" t="str">
        <f>IF(R$3="Not used","",IFERROR(VLOOKUP($A192,'Circumstance 13'!$B$6:$AB$15,27,FALSE),IFERROR(VLOOKUP($A192,'Circumstance 13'!$B$18:$AB$28,27,FALSE),TableBPA2[[#This Row],[Base Payment After Circumstance 12]])))</f>
        <v/>
      </c>
      <c r="S192" s="24" t="str">
        <f>IF(S$3="Not used","",IFERROR(VLOOKUP($A192,'Circumstance 14'!$B$6:$AB$15,27,FALSE),IFERROR(VLOOKUP($A192,'Circumstance 14'!$B$18:$AB$28,27,FALSE),TableBPA2[[#This Row],[Base Payment After Circumstance 13]])))</f>
        <v/>
      </c>
      <c r="T192" s="24" t="str">
        <f>IF(T$3="Not used","",IFERROR(VLOOKUP($A192,'Circumstance 15'!$B$6:$AB$15,27,FALSE),IFERROR(VLOOKUP($A192,'Circumstance 15'!$B$18:$AB$28,27,FALSE),TableBPA2[[#This Row],[Base Payment After Circumstance 14]])))</f>
        <v/>
      </c>
      <c r="U192" s="24" t="str">
        <f>IF(U$3="Not used","",IFERROR(VLOOKUP($A192,'Circumstance 16'!$B$6:$AB$15,27,FALSE),IFERROR(VLOOKUP($A192,'Circumstance 16'!$B$18:$AB$28,27,FALSE),TableBPA2[[#This Row],[Base Payment After Circumstance 15]])))</f>
        <v/>
      </c>
      <c r="V192" s="24" t="str">
        <f>IF(V$3="Not used","",IFERROR(VLOOKUP($A192,'Circumstance 17'!$B$6:$AB$15,27,FALSE),IFERROR(VLOOKUP($A192,'Circumstance 17'!$B$18:$AB$28,27,FALSE),TableBPA2[[#This Row],[Base Payment After Circumstance 16]])))</f>
        <v/>
      </c>
      <c r="W192" s="24" t="str">
        <f>IF(W$3="Not used","",IFERROR(VLOOKUP($A192,'Circumstance 18'!$B$6:$AB$15,27,FALSE),IFERROR(VLOOKUP($A192,'Circumstance 18'!$B$18:$AB$28,27,FALSE),TableBPA2[[#This Row],[Base Payment After Circumstance 17]])))</f>
        <v/>
      </c>
      <c r="X192" s="24" t="str">
        <f>IF(X$3="Not used","",IFERROR(VLOOKUP($A192,'Circumstance 19'!$B$6:$AB$15,27,FALSE),IFERROR(VLOOKUP($A192,'Circumstance 19'!$B$18:$AB$28,27,FALSE),TableBPA2[[#This Row],[Base Payment After Circumstance 18]])))</f>
        <v/>
      </c>
      <c r="Y192" s="24" t="str">
        <f>IF(Y$3="Not used","",IFERROR(VLOOKUP($A192,'Circumstance 20'!$B$6:$AB$15,27,FALSE),IFERROR(VLOOKUP($A192,'Circumstance 20'!$B$18:$AB$28,27,FALSE),TableBPA2[[#This Row],[Base Payment After Circumstance 19]])))</f>
        <v/>
      </c>
    </row>
    <row r="193" spans="1:25" x14ac:dyDescent="0.25">
      <c r="A193" s="11" t="str">
        <f>IF('LEA Information'!A202="","",'LEA Information'!A202)</f>
        <v/>
      </c>
      <c r="B193" s="11" t="str">
        <f>IF('LEA Information'!B202="","",'LEA Information'!B202)</f>
        <v/>
      </c>
      <c r="C193" s="68" t="str">
        <f>IF('LEA Information'!C202="","",'LEA Information'!C202)</f>
        <v/>
      </c>
      <c r="D193" s="8" t="str">
        <f>IF('LEA Information'!D202="","",'LEA Information'!D202)</f>
        <v/>
      </c>
      <c r="E193" s="32" t="str">
        <f t="shared" si="2"/>
        <v/>
      </c>
      <c r="F193" s="3" t="str">
        <f>IF(F$3="Not used","",IFERROR(VLOOKUP($A193,'Circumstance 1'!$B$6:$AB$15,27,FALSE),IFERROR(VLOOKUP(A193,'Circumstance 1'!$B$18:$AB$28,27,FALSE),TableBPA2[[#This Row],[Starting Base Payment]])))</f>
        <v/>
      </c>
      <c r="G193" s="3" t="str">
        <f>IF(G$3="Not used","",IFERROR(VLOOKUP($A193,'Circumstance 2'!$B$6:$AB$15,27,FALSE),IFERROR(VLOOKUP($A193,'Circumstance 2'!$B$18:$AB$28,27,FALSE),TableBPA2[[#This Row],[Base Payment After Circumstance 1]])))</f>
        <v/>
      </c>
      <c r="H193" s="3" t="str">
        <f>IF(H$3="Not used","",IFERROR(VLOOKUP($A193,'Circumstance 3'!$B$6:$AB$15,27,FALSE),IFERROR(VLOOKUP($A193,'Circumstance 3'!$B$18:$AB$28,27,FALSE),TableBPA2[[#This Row],[Base Payment After Circumstance 2]])))</f>
        <v/>
      </c>
      <c r="I193" s="3" t="str">
        <f>IF(I$3="Not used","",IFERROR(VLOOKUP($A193,'Circumstance 4'!$B$6:$AB$15,27,FALSE),IFERROR(VLOOKUP($A193,'Circumstance 4'!$B$18:$AB$28,27,FALSE),TableBPA2[[#This Row],[Base Payment After Circumstance 3]])))</f>
        <v/>
      </c>
      <c r="J193" s="3" t="str">
        <f>IF(J$3="Not used","",IFERROR(VLOOKUP($A193,'Circumstance 5'!$B$6:$AB$15,27,FALSE),IFERROR(VLOOKUP($A193,'Circumstance 5'!$B$18:$AB$28,27,FALSE),TableBPA2[[#This Row],[Base Payment After Circumstance 4]])))</f>
        <v/>
      </c>
      <c r="K193" s="3" t="str">
        <f>IF(K$3="Not used","",IFERROR(VLOOKUP($A193,'Circumstance 6'!$B$6:$AB$15,27,FALSE),IFERROR(VLOOKUP($A193,'Circumstance 6'!$B$18:$AB$28,27,FALSE),TableBPA2[[#This Row],[Base Payment After Circumstance 5]])))</f>
        <v/>
      </c>
      <c r="L193" s="3" t="str">
        <f>IF(L$3="Not used","",IFERROR(VLOOKUP($A193,'Circumstance 7'!$B$6:$AB$15,27,FALSE),IFERROR(VLOOKUP($A193,'Circumstance 7'!$B$18:$AB$28,27,FALSE),TableBPA2[[#This Row],[Base Payment After Circumstance 6]])))</f>
        <v/>
      </c>
      <c r="M193" s="3" t="str">
        <f>IF(M$3="Not used","",IFERROR(VLOOKUP($A193,'Circumstance 8'!$B$6:$AB$15,27,FALSE),IFERROR(VLOOKUP($A193,'Circumstance 8'!$B$18:$AB$28,27,FALSE),TableBPA2[[#This Row],[Base Payment After Circumstance 7]])))</f>
        <v/>
      </c>
      <c r="N193" s="3" t="str">
        <f>IF(N$3="Not used","",IFERROR(VLOOKUP($A193,'Circumstance 9'!$B$6:$AB$15,27,FALSE),IFERROR(VLOOKUP($A193,'Circumstance 9'!$B$18:$AB$28,27,FALSE),TableBPA2[[#This Row],[Base Payment After Circumstance 8]])))</f>
        <v/>
      </c>
      <c r="O193" s="3" t="str">
        <f>IF(O$3="Not used","",IFERROR(VLOOKUP($A193,'Circumstance 10'!$B$6:$AB$15,27,FALSE),IFERROR(VLOOKUP($A193,'Circumstance 10'!$B$18:$AB$28,27,FALSE),TableBPA2[[#This Row],[Base Payment After Circumstance 9]])))</f>
        <v/>
      </c>
      <c r="P193" s="24" t="str">
        <f>IF(P$3="Not used","",IFERROR(VLOOKUP($A193,'Circumstance 11'!$B$6:$AB$15,27,FALSE),IFERROR(VLOOKUP($A193,'Circumstance 11'!$B$18:$AB$28,27,FALSE),TableBPA2[[#This Row],[Base Payment After Circumstance 10]])))</f>
        <v/>
      </c>
      <c r="Q193" s="24" t="str">
        <f>IF(Q$3="Not used","",IFERROR(VLOOKUP($A193,'Circumstance 12'!$B$6:$AB$15,27,FALSE),IFERROR(VLOOKUP($A193,'Circumstance 12'!$B$18:$AB$28,27,FALSE),TableBPA2[[#This Row],[Base Payment After Circumstance 11]])))</f>
        <v/>
      </c>
      <c r="R193" s="24" t="str">
        <f>IF(R$3="Not used","",IFERROR(VLOOKUP($A193,'Circumstance 13'!$B$6:$AB$15,27,FALSE),IFERROR(VLOOKUP($A193,'Circumstance 13'!$B$18:$AB$28,27,FALSE),TableBPA2[[#This Row],[Base Payment After Circumstance 12]])))</f>
        <v/>
      </c>
      <c r="S193" s="24" t="str">
        <f>IF(S$3="Not used","",IFERROR(VLOOKUP($A193,'Circumstance 14'!$B$6:$AB$15,27,FALSE),IFERROR(VLOOKUP($A193,'Circumstance 14'!$B$18:$AB$28,27,FALSE),TableBPA2[[#This Row],[Base Payment After Circumstance 13]])))</f>
        <v/>
      </c>
      <c r="T193" s="24" t="str">
        <f>IF(T$3="Not used","",IFERROR(VLOOKUP($A193,'Circumstance 15'!$B$6:$AB$15,27,FALSE),IFERROR(VLOOKUP($A193,'Circumstance 15'!$B$18:$AB$28,27,FALSE),TableBPA2[[#This Row],[Base Payment After Circumstance 14]])))</f>
        <v/>
      </c>
      <c r="U193" s="24" t="str">
        <f>IF(U$3="Not used","",IFERROR(VLOOKUP($A193,'Circumstance 16'!$B$6:$AB$15,27,FALSE),IFERROR(VLOOKUP($A193,'Circumstance 16'!$B$18:$AB$28,27,FALSE),TableBPA2[[#This Row],[Base Payment After Circumstance 15]])))</f>
        <v/>
      </c>
      <c r="V193" s="24" t="str">
        <f>IF(V$3="Not used","",IFERROR(VLOOKUP($A193,'Circumstance 17'!$B$6:$AB$15,27,FALSE),IFERROR(VLOOKUP($A193,'Circumstance 17'!$B$18:$AB$28,27,FALSE),TableBPA2[[#This Row],[Base Payment After Circumstance 16]])))</f>
        <v/>
      </c>
      <c r="W193" s="24" t="str">
        <f>IF(W$3="Not used","",IFERROR(VLOOKUP($A193,'Circumstance 18'!$B$6:$AB$15,27,FALSE),IFERROR(VLOOKUP($A193,'Circumstance 18'!$B$18:$AB$28,27,FALSE),TableBPA2[[#This Row],[Base Payment After Circumstance 17]])))</f>
        <v/>
      </c>
      <c r="X193" s="24" t="str">
        <f>IF(X$3="Not used","",IFERROR(VLOOKUP($A193,'Circumstance 19'!$B$6:$AB$15,27,FALSE),IFERROR(VLOOKUP($A193,'Circumstance 19'!$B$18:$AB$28,27,FALSE),TableBPA2[[#This Row],[Base Payment After Circumstance 18]])))</f>
        <v/>
      </c>
      <c r="Y193" s="24" t="str">
        <f>IF(Y$3="Not used","",IFERROR(VLOOKUP($A193,'Circumstance 20'!$B$6:$AB$15,27,FALSE),IFERROR(VLOOKUP($A193,'Circumstance 20'!$B$18:$AB$28,27,FALSE),TableBPA2[[#This Row],[Base Payment After Circumstance 19]])))</f>
        <v/>
      </c>
    </row>
    <row r="194" spans="1:25" x14ac:dyDescent="0.25">
      <c r="A194" s="11" t="str">
        <f>IF('LEA Information'!A203="","",'LEA Information'!A203)</f>
        <v/>
      </c>
      <c r="B194" s="11" t="str">
        <f>IF('LEA Information'!B203="","",'LEA Information'!B203)</f>
        <v/>
      </c>
      <c r="C194" s="68" t="str">
        <f>IF('LEA Information'!C203="","",'LEA Information'!C203)</f>
        <v/>
      </c>
      <c r="D194" s="8" t="str">
        <f>IF('LEA Information'!D203="","",'LEA Information'!D203)</f>
        <v/>
      </c>
      <c r="E194" s="32" t="str">
        <f t="shared" si="2"/>
        <v/>
      </c>
      <c r="F194" s="3" t="str">
        <f>IF(F$3="Not used","",IFERROR(VLOOKUP($A194,'Circumstance 1'!$B$6:$AB$15,27,FALSE),IFERROR(VLOOKUP(A194,'Circumstance 1'!$B$18:$AB$28,27,FALSE),TableBPA2[[#This Row],[Starting Base Payment]])))</f>
        <v/>
      </c>
      <c r="G194" s="3" t="str">
        <f>IF(G$3="Not used","",IFERROR(VLOOKUP($A194,'Circumstance 2'!$B$6:$AB$15,27,FALSE),IFERROR(VLOOKUP($A194,'Circumstance 2'!$B$18:$AB$28,27,FALSE),TableBPA2[[#This Row],[Base Payment After Circumstance 1]])))</f>
        <v/>
      </c>
      <c r="H194" s="3" t="str">
        <f>IF(H$3="Not used","",IFERROR(VLOOKUP($A194,'Circumstance 3'!$B$6:$AB$15,27,FALSE),IFERROR(VLOOKUP($A194,'Circumstance 3'!$B$18:$AB$28,27,FALSE),TableBPA2[[#This Row],[Base Payment After Circumstance 2]])))</f>
        <v/>
      </c>
      <c r="I194" s="3" t="str">
        <f>IF(I$3="Not used","",IFERROR(VLOOKUP($A194,'Circumstance 4'!$B$6:$AB$15,27,FALSE),IFERROR(VLOOKUP($A194,'Circumstance 4'!$B$18:$AB$28,27,FALSE),TableBPA2[[#This Row],[Base Payment After Circumstance 3]])))</f>
        <v/>
      </c>
      <c r="J194" s="3" t="str">
        <f>IF(J$3="Not used","",IFERROR(VLOOKUP($A194,'Circumstance 5'!$B$6:$AB$15,27,FALSE),IFERROR(VLOOKUP($A194,'Circumstance 5'!$B$18:$AB$28,27,FALSE),TableBPA2[[#This Row],[Base Payment After Circumstance 4]])))</f>
        <v/>
      </c>
      <c r="K194" s="3" t="str">
        <f>IF(K$3="Not used","",IFERROR(VLOOKUP($A194,'Circumstance 6'!$B$6:$AB$15,27,FALSE),IFERROR(VLOOKUP($A194,'Circumstance 6'!$B$18:$AB$28,27,FALSE),TableBPA2[[#This Row],[Base Payment After Circumstance 5]])))</f>
        <v/>
      </c>
      <c r="L194" s="3" t="str">
        <f>IF(L$3="Not used","",IFERROR(VLOOKUP($A194,'Circumstance 7'!$B$6:$AB$15,27,FALSE),IFERROR(VLOOKUP($A194,'Circumstance 7'!$B$18:$AB$28,27,FALSE),TableBPA2[[#This Row],[Base Payment After Circumstance 6]])))</f>
        <v/>
      </c>
      <c r="M194" s="3" t="str">
        <f>IF(M$3="Not used","",IFERROR(VLOOKUP($A194,'Circumstance 8'!$B$6:$AB$15,27,FALSE),IFERROR(VLOOKUP($A194,'Circumstance 8'!$B$18:$AB$28,27,FALSE),TableBPA2[[#This Row],[Base Payment After Circumstance 7]])))</f>
        <v/>
      </c>
      <c r="N194" s="3" t="str">
        <f>IF(N$3="Not used","",IFERROR(VLOOKUP($A194,'Circumstance 9'!$B$6:$AB$15,27,FALSE),IFERROR(VLOOKUP($A194,'Circumstance 9'!$B$18:$AB$28,27,FALSE),TableBPA2[[#This Row],[Base Payment After Circumstance 8]])))</f>
        <v/>
      </c>
      <c r="O194" s="3" t="str">
        <f>IF(O$3="Not used","",IFERROR(VLOOKUP($A194,'Circumstance 10'!$B$6:$AB$15,27,FALSE),IFERROR(VLOOKUP($A194,'Circumstance 10'!$B$18:$AB$28,27,FALSE),TableBPA2[[#This Row],[Base Payment After Circumstance 9]])))</f>
        <v/>
      </c>
      <c r="P194" s="24" t="str">
        <f>IF(P$3="Not used","",IFERROR(VLOOKUP($A194,'Circumstance 11'!$B$6:$AB$15,27,FALSE),IFERROR(VLOOKUP($A194,'Circumstance 11'!$B$18:$AB$28,27,FALSE),TableBPA2[[#This Row],[Base Payment After Circumstance 10]])))</f>
        <v/>
      </c>
      <c r="Q194" s="24" t="str">
        <f>IF(Q$3="Not used","",IFERROR(VLOOKUP($A194,'Circumstance 12'!$B$6:$AB$15,27,FALSE),IFERROR(VLOOKUP($A194,'Circumstance 12'!$B$18:$AB$28,27,FALSE),TableBPA2[[#This Row],[Base Payment After Circumstance 11]])))</f>
        <v/>
      </c>
      <c r="R194" s="24" t="str">
        <f>IF(R$3="Not used","",IFERROR(VLOOKUP($A194,'Circumstance 13'!$B$6:$AB$15,27,FALSE),IFERROR(VLOOKUP($A194,'Circumstance 13'!$B$18:$AB$28,27,FALSE),TableBPA2[[#This Row],[Base Payment After Circumstance 12]])))</f>
        <v/>
      </c>
      <c r="S194" s="24" t="str">
        <f>IF(S$3="Not used","",IFERROR(VLOOKUP($A194,'Circumstance 14'!$B$6:$AB$15,27,FALSE),IFERROR(VLOOKUP($A194,'Circumstance 14'!$B$18:$AB$28,27,FALSE),TableBPA2[[#This Row],[Base Payment After Circumstance 13]])))</f>
        <v/>
      </c>
      <c r="T194" s="24" t="str">
        <f>IF(T$3="Not used","",IFERROR(VLOOKUP($A194,'Circumstance 15'!$B$6:$AB$15,27,FALSE),IFERROR(VLOOKUP($A194,'Circumstance 15'!$B$18:$AB$28,27,FALSE),TableBPA2[[#This Row],[Base Payment After Circumstance 14]])))</f>
        <v/>
      </c>
      <c r="U194" s="24" t="str">
        <f>IF(U$3="Not used","",IFERROR(VLOOKUP($A194,'Circumstance 16'!$B$6:$AB$15,27,FALSE),IFERROR(VLOOKUP($A194,'Circumstance 16'!$B$18:$AB$28,27,FALSE),TableBPA2[[#This Row],[Base Payment After Circumstance 15]])))</f>
        <v/>
      </c>
      <c r="V194" s="24" t="str">
        <f>IF(V$3="Not used","",IFERROR(VLOOKUP($A194,'Circumstance 17'!$B$6:$AB$15,27,FALSE),IFERROR(VLOOKUP($A194,'Circumstance 17'!$B$18:$AB$28,27,FALSE),TableBPA2[[#This Row],[Base Payment After Circumstance 16]])))</f>
        <v/>
      </c>
      <c r="W194" s="24" t="str">
        <f>IF(W$3="Not used","",IFERROR(VLOOKUP($A194,'Circumstance 18'!$B$6:$AB$15,27,FALSE),IFERROR(VLOOKUP($A194,'Circumstance 18'!$B$18:$AB$28,27,FALSE),TableBPA2[[#This Row],[Base Payment After Circumstance 17]])))</f>
        <v/>
      </c>
      <c r="X194" s="24" t="str">
        <f>IF(X$3="Not used","",IFERROR(VLOOKUP($A194,'Circumstance 19'!$B$6:$AB$15,27,FALSE),IFERROR(VLOOKUP($A194,'Circumstance 19'!$B$18:$AB$28,27,FALSE),TableBPA2[[#This Row],[Base Payment After Circumstance 18]])))</f>
        <v/>
      </c>
      <c r="Y194" s="24" t="str">
        <f>IF(Y$3="Not used","",IFERROR(VLOOKUP($A194,'Circumstance 20'!$B$6:$AB$15,27,FALSE),IFERROR(VLOOKUP($A194,'Circumstance 20'!$B$18:$AB$28,27,FALSE),TableBPA2[[#This Row],[Base Payment After Circumstance 19]])))</f>
        <v/>
      </c>
    </row>
    <row r="195" spans="1:25" x14ac:dyDescent="0.25">
      <c r="A195" s="11" t="str">
        <f>IF('LEA Information'!A204="","",'LEA Information'!A204)</f>
        <v/>
      </c>
      <c r="B195" s="11" t="str">
        <f>IF('LEA Information'!B204="","",'LEA Information'!B204)</f>
        <v/>
      </c>
      <c r="C195" s="68" t="str">
        <f>IF('LEA Information'!C204="","",'LEA Information'!C204)</f>
        <v/>
      </c>
      <c r="D195" s="8" t="str">
        <f>IF('LEA Information'!D204="","",'LEA Information'!D204)</f>
        <v/>
      </c>
      <c r="E195" s="32" t="str">
        <f t="shared" si="2"/>
        <v/>
      </c>
      <c r="F195" s="3" t="str">
        <f>IF(F$3="Not used","",IFERROR(VLOOKUP($A195,'Circumstance 1'!$B$6:$AB$15,27,FALSE),IFERROR(VLOOKUP(A195,'Circumstance 1'!$B$18:$AB$28,27,FALSE),TableBPA2[[#This Row],[Starting Base Payment]])))</f>
        <v/>
      </c>
      <c r="G195" s="3" t="str">
        <f>IF(G$3="Not used","",IFERROR(VLOOKUP($A195,'Circumstance 2'!$B$6:$AB$15,27,FALSE),IFERROR(VLOOKUP($A195,'Circumstance 2'!$B$18:$AB$28,27,FALSE),TableBPA2[[#This Row],[Base Payment After Circumstance 1]])))</f>
        <v/>
      </c>
      <c r="H195" s="3" t="str">
        <f>IF(H$3="Not used","",IFERROR(VLOOKUP($A195,'Circumstance 3'!$B$6:$AB$15,27,FALSE),IFERROR(VLOOKUP($A195,'Circumstance 3'!$B$18:$AB$28,27,FALSE),TableBPA2[[#This Row],[Base Payment After Circumstance 2]])))</f>
        <v/>
      </c>
      <c r="I195" s="3" t="str">
        <f>IF(I$3="Not used","",IFERROR(VLOOKUP($A195,'Circumstance 4'!$B$6:$AB$15,27,FALSE),IFERROR(VLOOKUP($A195,'Circumstance 4'!$B$18:$AB$28,27,FALSE),TableBPA2[[#This Row],[Base Payment After Circumstance 3]])))</f>
        <v/>
      </c>
      <c r="J195" s="3" t="str">
        <f>IF(J$3="Not used","",IFERROR(VLOOKUP($A195,'Circumstance 5'!$B$6:$AB$15,27,FALSE),IFERROR(VLOOKUP($A195,'Circumstance 5'!$B$18:$AB$28,27,FALSE),TableBPA2[[#This Row],[Base Payment After Circumstance 4]])))</f>
        <v/>
      </c>
      <c r="K195" s="3" t="str">
        <f>IF(K$3="Not used","",IFERROR(VLOOKUP($A195,'Circumstance 6'!$B$6:$AB$15,27,FALSE),IFERROR(VLOOKUP($A195,'Circumstance 6'!$B$18:$AB$28,27,FALSE),TableBPA2[[#This Row],[Base Payment After Circumstance 5]])))</f>
        <v/>
      </c>
      <c r="L195" s="3" t="str">
        <f>IF(L$3="Not used","",IFERROR(VLOOKUP($A195,'Circumstance 7'!$B$6:$AB$15,27,FALSE),IFERROR(VLOOKUP($A195,'Circumstance 7'!$B$18:$AB$28,27,FALSE),TableBPA2[[#This Row],[Base Payment After Circumstance 6]])))</f>
        <v/>
      </c>
      <c r="M195" s="3" t="str">
        <f>IF(M$3="Not used","",IFERROR(VLOOKUP($A195,'Circumstance 8'!$B$6:$AB$15,27,FALSE),IFERROR(VLOOKUP($A195,'Circumstance 8'!$B$18:$AB$28,27,FALSE),TableBPA2[[#This Row],[Base Payment After Circumstance 7]])))</f>
        <v/>
      </c>
      <c r="N195" s="3" t="str">
        <f>IF(N$3="Not used","",IFERROR(VLOOKUP($A195,'Circumstance 9'!$B$6:$AB$15,27,FALSE),IFERROR(VLOOKUP($A195,'Circumstance 9'!$B$18:$AB$28,27,FALSE),TableBPA2[[#This Row],[Base Payment After Circumstance 8]])))</f>
        <v/>
      </c>
      <c r="O195" s="3" t="str">
        <f>IF(O$3="Not used","",IFERROR(VLOOKUP($A195,'Circumstance 10'!$B$6:$AB$15,27,FALSE),IFERROR(VLOOKUP($A195,'Circumstance 10'!$B$18:$AB$28,27,FALSE),TableBPA2[[#This Row],[Base Payment After Circumstance 9]])))</f>
        <v/>
      </c>
      <c r="P195" s="24" t="str">
        <f>IF(P$3="Not used","",IFERROR(VLOOKUP($A195,'Circumstance 11'!$B$6:$AB$15,27,FALSE),IFERROR(VLOOKUP($A195,'Circumstance 11'!$B$18:$AB$28,27,FALSE),TableBPA2[[#This Row],[Base Payment After Circumstance 10]])))</f>
        <v/>
      </c>
      <c r="Q195" s="24" t="str">
        <f>IF(Q$3="Not used","",IFERROR(VLOOKUP($A195,'Circumstance 12'!$B$6:$AB$15,27,FALSE),IFERROR(VLOOKUP($A195,'Circumstance 12'!$B$18:$AB$28,27,FALSE),TableBPA2[[#This Row],[Base Payment After Circumstance 11]])))</f>
        <v/>
      </c>
      <c r="R195" s="24" t="str">
        <f>IF(R$3="Not used","",IFERROR(VLOOKUP($A195,'Circumstance 13'!$B$6:$AB$15,27,FALSE),IFERROR(VLOOKUP($A195,'Circumstance 13'!$B$18:$AB$28,27,FALSE),TableBPA2[[#This Row],[Base Payment After Circumstance 12]])))</f>
        <v/>
      </c>
      <c r="S195" s="24" t="str">
        <f>IF(S$3="Not used","",IFERROR(VLOOKUP($A195,'Circumstance 14'!$B$6:$AB$15,27,FALSE),IFERROR(VLOOKUP($A195,'Circumstance 14'!$B$18:$AB$28,27,FALSE),TableBPA2[[#This Row],[Base Payment After Circumstance 13]])))</f>
        <v/>
      </c>
      <c r="T195" s="24" t="str">
        <f>IF(T$3="Not used","",IFERROR(VLOOKUP($A195,'Circumstance 15'!$B$6:$AB$15,27,FALSE),IFERROR(VLOOKUP($A195,'Circumstance 15'!$B$18:$AB$28,27,FALSE),TableBPA2[[#This Row],[Base Payment After Circumstance 14]])))</f>
        <v/>
      </c>
      <c r="U195" s="24" t="str">
        <f>IF(U$3="Not used","",IFERROR(VLOOKUP($A195,'Circumstance 16'!$B$6:$AB$15,27,FALSE),IFERROR(VLOOKUP($A195,'Circumstance 16'!$B$18:$AB$28,27,FALSE),TableBPA2[[#This Row],[Base Payment After Circumstance 15]])))</f>
        <v/>
      </c>
      <c r="V195" s="24" t="str">
        <f>IF(V$3="Not used","",IFERROR(VLOOKUP($A195,'Circumstance 17'!$B$6:$AB$15,27,FALSE),IFERROR(VLOOKUP($A195,'Circumstance 17'!$B$18:$AB$28,27,FALSE),TableBPA2[[#This Row],[Base Payment After Circumstance 16]])))</f>
        <v/>
      </c>
      <c r="W195" s="24" t="str">
        <f>IF(W$3="Not used","",IFERROR(VLOOKUP($A195,'Circumstance 18'!$B$6:$AB$15,27,FALSE),IFERROR(VLOOKUP($A195,'Circumstance 18'!$B$18:$AB$28,27,FALSE),TableBPA2[[#This Row],[Base Payment After Circumstance 17]])))</f>
        <v/>
      </c>
      <c r="X195" s="24" t="str">
        <f>IF(X$3="Not used","",IFERROR(VLOOKUP($A195,'Circumstance 19'!$B$6:$AB$15,27,FALSE),IFERROR(VLOOKUP($A195,'Circumstance 19'!$B$18:$AB$28,27,FALSE),TableBPA2[[#This Row],[Base Payment After Circumstance 18]])))</f>
        <v/>
      </c>
      <c r="Y195" s="24" t="str">
        <f>IF(Y$3="Not used","",IFERROR(VLOOKUP($A195,'Circumstance 20'!$B$6:$AB$15,27,FALSE),IFERROR(VLOOKUP($A195,'Circumstance 20'!$B$18:$AB$28,27,FALSE),TableBPA2[[#This Row],[Base Payment After Circumstance 19]])))</f>
        <v/>
      </c>
    </row>
    <row r="196" spans="1:25" x14ac:dyDescent="0.25">
      <c r="A196" s="11" t="str">
        <f>IF('LEA Information'!A205="","",'LEA Information'!A205)</f>
        <v/>
      </c>
      <c r="B196" s="11" t="str">
        <f>IF('LEA Information'!B205="","",'LEA Information'!B205)</f>
        <v/>
      </c>
      <c r="C196" s="68" t="str">
        <f>IF('LEA Information'!C205="","",'LEA Information'!C205)</f>
        <v/>
      </c>
      <c r="D196" s="8" t="str">
        <f>IF('LEA Information'!D205="","",'LEA Information'!D205)</f>
        <v/>
      </c>
      <c r="E196" s="32" t="str">
        <f t="shared" si="2"/>
        <v/>
      </c>
      <c r="F196" s="3" t="str">
        <f>IF(F$3="Not used","",IFERROR(VLOOKUP($A196,'Circumstance 1'!$B$6:$AB$15,27,FALSE),IFERROR(VLOOKUP(A196,'Circumstance 1'!$B$18:$AB$28,27,FALSE),TableBPA2[[#This Row],[Starting Base Payment]])))</f>
        <v/>
      </c>
      <c r="G196" s="3" t="str">
        <f>IF(G$3="Not used","",IFERROR(VLOOKUP($A196,'Circumstance 2'!$B$6:$AB$15,27,FALSE),IFERROR(VLOOKUP($A196,'Circumstance 2'!$B$18:$AB$28,27,FALSE),TableBPA2[[#This Row],[Base Payment After Circumstance 1]])))</f>
        <v/>
      </c>
      <c r="H196" s="3" t="str">
        <f>IF(H$3="Not used","",IFERROR(VLOOKUP($A196,'Circumstance 3'!$B$6:$AB$15,27,FALSE),IFERROR(VLOOKUP($A196,'Circumstance 3'!$B$18:$AB$28,27,FALSE),TableBPA2[[#This Row],[Base Payment After Circumstance 2]])))</f>
        <v/>
      </c>
      <c r="I196" s="3" t="str">
        <f>IF(I$3="Not used","",IFERROR(VLOOKUP($A196,'Circumstance 4'!$B$6:$AB$15,27,FALSE),IFERROR(VLOOKUP($A196,'Circumstance 4'!$B$18:$AB$28,27,FALSE),TableBPA2[[#This Row],[Base Payment After Circumstance 3]])))</f>
        <v/>
      </c>
      <c r="J196" s="3" t="str">
        <f>IF(J$3="Not used","",IFERROR(VLOOKUP($A196,'Circumstance 5'!$B$6:$AB$15,27,FALSE),IFERROR(VLOOKUP($A196,'Circumstance 5'!$B$18:$AB$28,27,FALSE),TableBPA2[[#This Row],[Base Payment After Circumstance 4]])))</f>
        <v/>
      </c>
      <c r="K196" s="3" t="str">
        <f>IF(K$3="Not used","",IFERROR(VLOOKUP($A196,'Circumstance 6'!$B$6:$AB$15,27,FALSE),IFERROR(VLOOKUP($A196,'Circumstance 6'!$B$18:$AB$28,27,FALSE),TableBPA2[[#This Row],[Base Payment After Circumstance 5]])))</f>
        <v/>
      </c>
      <c r="L196" s="3" t="str">
        <f>IF(L$3="Not used","",IFERROR(VLOOKUP($A196,'Circumstance 7'!$B$6:$AB$15,27,FALSE),IFERROR(VLOOKUP($A196,'Circumstance 7'!$B$18:$AB$28,27,FALSE),TableBPA2[[#This Row],[Base Payment After Circumstance 6]])))</f>
        <v/>
      </c>
      <c r="M196" s="3" t="str">
        <f>IF(M$3="Not used","",IFERROR(VLOOKUP($A196,'Circumstance 8'!$B$6:$AB$15,27,FALSE),IFERROR(VLOOKUP($A196,'Circumstance 8'!$B$18:$AB$28,27,FALSE),TableBPA2[[#This Row],[Base Payment After Circumstance 7]])))</f>
        <v/>
      </c>
      <c r="N196" s="3" t="str">
        <f>IF(N$3="Not used","",IFERROR(VLOOKUP($A196,'Circumstance 9'!$B$6:$AB$15,27,FALSE),IFERROR(VLOOKUP($A196,'Circumstance 9'!$B$18:$AB$28,27,FALSE),TableBPA2[[#This Row],[Base Payment After Circumstance 8]])))</f>
        <v/>
      </c>
      <c r="O196" s="3" t="str">
        <f>IF(O$3="Not used","",IFERROR(VLOOKUP($A196,'Circumstance 10'!$B$6:$AB$15,27,FALSE),IFERROR(VLOOKUP($A196,'Circumstance 10'!$B$18:$AB$28,27,FALSE),TableBPA2[[#This Row],[Base Payment After Circumstance 9]])))</f>
        <v/>
      </c>
      <c r="P196" s="24" t="str">
        <f>IF(P$3="Not used","",IFERROR(VLOOKUP($A196,'Circumstance 11'!$B$6:$AB$15,27,FALSE),IFERROR(VLOOKUP($A196,'Circumstance 11'!$B$18:$AB$28,27,FALSE),TableBPA2[[#This Row],[Base Payment After Circumstance 10]])))</f>
        <v/>
      </c>
      <c r="Q196" s="24" t="str">
        <f>IF(Q$3="Not used","",IFERROR(VLOOKUP($A196,'Circumstance 12'!$B$6:$AB$15,27,FALSE),IFERROR(VLOOKUP($A196,'Circumstance 12'!$B$18:$AB$28,27,FALSE),TableBPA2[[#This Row],[Base Payment After Circumstance 11]])))</f>
        <v/>
      </c>
      <c r="R196" s="24" t="str">
        <f>IF(R$3="Not used","",IFERROR(VLOOKUP($A196,'Circumstance 13'!$B$6:$AB$15,27,FALSE),IFERROR(VLOOKUP($A196,'Circumstance 13'!$B$18:$AB$28,27,FALSE),TableBPA2[[#This Row],[Base Payment After Circumstance 12]])))</f>
        <v/>
      </c>
      <c r="S196" s="24" t="str">
        <f>IF(S$3="Not used","",IFERROR(VLOOKUP($A196,'Circumstance 14'!$B$6:$AB$15,27,FALSE),IFERROR(VLOOKUP($A196,'Circumstance 14'!$B$18:$AB$28,27,FALSE),TableBPA2[[#This Row],[Base Payment After Circumstance 13]])))</f>
        <v/>
      </c>
      <c r="T196" s="24" t="str">
        <f>IF(T$3="Not used","",IFERROR(VLOOKUP($A196,'Circumstance 15'!$B$6:$AB$15,27,FALSE),IFERROR(VLOOKUP($A196,'Circumstance 15'!$B$18:$AB$28,27,FALSE),TableBPA2[[#This Row],[Base Payment After Circumstance 14]])))</f>
        <v/>
      </c>
      <c r="U196" s="24" t="str">
        <f>IF(U$3="Not used","",IFERROR(VLOOKUP($A196,'Circumstance 16'!$B$6:$AB$15,27,FALSE),IFERROR(VLOOKUP($A196,'Circumstance 16'!$B$18:$AB$28,27,FALSE),TableBPA2[[#This Row],[Base Payment After Circumstance 15]])))</f>
        <v/>
      </c>
      <c r="V196" s="24" t="str">
        <f>IF(V$3="Not used","",IFERROR(VLOOKUP($A196,'Circumstance 17'!$B$6:$AB$15,27,FALSE),IFERROR(VLOOKUP($A196,'Circumstance 17'!$B$18:$AB$28,27,FALSE),TableBPA2[[#This Row],[Base Payment After Circumstance 16]])))</f>
        <v/>
      </c>
      <c r="W196" s="24" t="str">
        <f>IF(W$3="Not used","",IFERROR(VLOOKUP($A196,'Circumstance 18'!$B$6:$AB$15,27,FALSE),IFERROR(VLOOKUP($A196,'Circumstance 18'!$B$18:$AB$28,27,FALSE),TableBPA2[[#This Row],[Base Payment After Circumstance 17]])))</f>
        <v/>
      </c>
      <c r="X196" s="24" t="str">
        <f>IF(X$3="Not used","",IFERROR(VLOOKUP($A196,'Circumstance 19'!$B$6:$AB$15,27,FALSE),IFERROR(VLOOKUP($A196,'Circumstance 19'!$B$18:$AB$28,27,FALSE),TableBPA2[[#This Row],[Base Payment After Circumstance 18]])))</f>
        <v/>
      </c>
      <c r="Y196" s="24" t="str">
        <f>IF(Y$3="Not used","",IFERROR(VLOOKUP($A196,'Circumstance 20'!$B$6:$AB$15,27,FALSE),IFERROR(VLOOKUP($A196,'Circumstance 20'!$B$18:$AB$28,27,FALSE),TableBPA2[[#This Row],[Base Payment After Circumstance 19]])))</f>
        <v/>
      </c>
    </row>
    <row r="197" spans="1:25" x14ac:dyDescent="0.25">
      <c r="A197" s="11" t="str">
        <f>IF('LEA Information'!A206="","",'LEA Information'!A206)</f>
        <v/>
      </c>
      <c r="B197" s="11" t="str">
        <f>IF('LEA Information'!B206="","",'LEA Information'!B206)</f>
        <v/>
      </c>
      <c r="C197" s="68" t="str">
        <f>IF('LEA Information'!C206="","",'LEA Information'!C206)</f>
        <v/>
      </c>
      <c r="D197" s="8" t="str">
        <f>IF('LEA Information'!D206="","",'LEA Information'!D206)</f>
        <v/>
      </c>
      <c r="E197" s="32" t="str">
        <f t="shared" si="2"/>
        <v/>
      </c>
      <c r="F197" s="3" t="str">
        <f>IF(F$3="Not used","",IFERROR(VLOOKUP($A197,'Circumstance 1'!$B$6:$AB$15,27,FALSE),IFERROR(VLOOKUP(A197,'Circumstance 1'!$B$18:$AB$28,27,FALSE),TableBPA2[[#This Row],[Starting Base Payment]])))</f>
        <v/>
      </c>
      <c r="G197" s="3" t="str">
        <f>IF(G$3="Not used","",IFERROR(VLOOKUP($A197,'Circumstance 2'!$B$6:$AB$15,27,FALSE),IFERROR(VLOOKUP($A197,'Circumstance 2'!$B$18:$AB$28,27,FALSE),TableBPA2[[#This Row],[Base Payment After Circumstance 1]])))</f>
        <v/>
      </c>
      <c r="H197" s="3" t="str">
        <f>IF(H$3="Not used","",IFERROR(VLOOKUP($A197,'Circumstance 3'!$B$6:$AB$15,27,FALSE),IFERROR(VLOOKUP($A197,'Circumstance 3'!$B$18:$AB$28,27,FALSE),TableBPA2[[#This Row],[Base Payment After Circumstance 2]])))</f>
        <v/>
      </c>
      <c r="I197" s="3" t="str">
        <f>IF(I$3="Not used","",IFERROR(VLOOKUP($A197,'Circumstance 4'!$B$6:$AB$15,27,FALSE),IFERROR(VLOOKUP($A197,'Circumstance 4'!$B$18:$AB$28,27,FALSE),TableBPA2[[#This Row],[Base Payment After Circumstance 3]])))</f>
        <v/>
      </c>
      <c r="J197" s="3" t="str">
        <f>IF(J$3="Not used","",IFERROR(VLOOKUP($A197,'Circumstance 5'!$B$6:$AB$15,27,FALSE),IFERROR(VLOOKUP($A197,'Circumstance 5'!$B$18:$AB$28,27,FALSE),TableBPA2[[#This Row],[Base Payment After Circumstance 4]])))</f>
        <v/>
      </c>
      <c r="K197" s="3" t="str">
        <f>IF(K$3="Not used","",IFERROR(VLOOKUP($A197,'Circumstance 6'!$B$6:$AB$15,27,FALSE),IFERROR(VLOOKUP($A197,'Circumstance 6'!$B$18:$AB$28,27,FALSE),TableBPA2[[#This Row],[Base Payment After Circumstance 5]])))</f>
        <v/>
      </c>
      <c r="L197" s="3" t="str">
        <f>IF(L$3="Not used","",IFERROR(VLOOKUP($A197,'Circumstance 7'!$B$6:$AB$15,27,FALSE),IFERROR(VLOOKUP($A197,'Circumstance 7'!$B$18:$AB$28,27,FALSE),TableBPA2[[#This Row],[Base Payment After Circumstance 6]])))</f>
        <v/>
      </c>
      <c r="M197" s="3" t="str">
        <f>IF(M$3="Not used","",IFERROR(VLOOKUP($A197,'Circumstance 8'!$B$6:$AB$15,27,FALSE),IFERROR(VLOOKUP($A197,'Circumstance 8'!$B$18:$AB$28,27,FALSE),TableBPA2[[#This Row],[Base Payment After Circumstance 7]])))</f>
        <v/>
      </c>
      <c r="N197" s="3" t="str">
        <f>IF(N$3="Not used","",IFERROR(VLOOKUP($A197,'Circumstance 9'!$B$6:$AB$15,27,FALSE),IFERROR(VLOOKUP($A197,'Circumstance 9'!$B$18:$AB$28,27,FALSE),TableBPA2[[#This Row],[Base Payment After Circumstance 8]])))</f>
        <v/>
      </c>
      <c r="O197" s="3" t="str">
        <f>IF(O$3="Not used","",IFERROR(VLOOKUP($A197,'Circumstance 10'!$B$6:$AB$15,27,FALSE),IFERROR(VLOOKUP($A197,'Circumstance 10'!$B$18:$AB$28,27,FALSE),TableBPA2[[#This Row],[Base Payment After Circumstance 9]])))</f>
        <v/>
      </c>
      <c r="P197" s="24" t="str">
        <f>IF(P$3="Not used","",IFERROR(VLOOKUP($A197,'Circumstance 11'!$B$6:$AB$15,27,FALSE),IFERROR(VLOOKUP($A197,'Circumstance 11'!$B$18:$AB$28,27,FALSE),TableBPA2[[#This Row],[Base Payment After Circumstance 10]])))</f>
        <v/>
      </c>
      <c r="Q197" s="24" t="str">
        <f>IF(Q$3="Not used","",IFERROR(VLOOKUP($A197,'Circumstance 12'!$B$6:$AB$15,27,FALSE),IFERROR(VLOOKUP($A197,'Circumstance 12'!$B$18:$AB$28,27,FALSE),TableBPA2[[#This Row],[Base Payment After Circumstance 11]])))</f>
        <v/>
      </c>
      <c r="R197" s="24" t="str">
        <f>IF(R$3="Not used","",IFERROR(VLOOKUP($A197,'Circumstance 13'!$B$6:$AB$15,27,FALSE),IFERROR(VLOOKUP($A197,'Circumstance 13'!$B$18:$AB$28,27,FALSE),TableBPA2[[#This Row],[Base Payment After Circumstance 12]])))</f>
        <v/>
      </c>
      <c r="S197" s="24" t="str">
        <f>IF(S$3="Not used","",IFERROR(VLOOKUP($A197,'Circumstance 14'!$B$6:$AB$15,27,FALSE),IFERROR(VLOOKUP($A197,'Circumstance 14'!$B$18:$AB$28,27,FALSE),TableBPA2[[#This Row],[Base Payment After Circumstance 13]])))</f>
        <v/>
      </c>
      <c r="T197" s="24" t="str">
        <f>IF(T$3="Not used","",IFERROR(VLOOKUP($A197,'Circumstance 15'!$B$6:$AB$15,27,FALSE),IFERROR(VLOOKUP($A197,'Circumstance 15'!$B$18:$AB$28,27,FALSE),TableBPA2[[#This Row],[Base Payment After Circumstance 14]])))</f>
        <v/>
      </c>
      <c r="U197" s="24" t="str">
        <f>IF(U$3="Not used","",IFERROR(VLOOKUP($A197,'Circumstance 16'!$B$6:$AB$15,27,FALSE),IFERROR(VLOOKUP($A197,'Circumstance 16'!$B$18:$AB$28,27,FALSE),TableBPA2[[#This Row],[Base Payment After Circumstance 15]])))</f>
        <v/>
      </c>
      <c r="V197" s="24" t="str">
        <f>IF(V$3="Not used","",IFERROR(VLOOKUP($A197,'Circumstance 17'!$B$6:$AB$15,27,FALSE),IFERROR(VLOOKUP($A197,'Circumstance 17'!$B$18:$AB$28,27,FALSE),TableBPA2[[#This Row],[Base Payment After Circumstance 16]])))</f>
        <v/>
      </c>
      <c r="W197" s="24" t="str">
        <f>IF(W$3="Not used","",IFERROR(VLOOKUP($A197,'Circumstance 18'!$B$6:$AB$15,27,FALSE),IFERROR(VLOOKUP($A197,'Circumstance 18'!$B$18:$AB$28,27,FALSE),TableBPA2[[#This Row],[Base Payment After Circumstance 17]])))</f>
        <v/>
      </c>
      <c r="X197" s="24" t="str">
        <f>IF(X$3="Not used","",IFERROR(VLOOKUP($A197,'Circumstance 19'!$B$6:$AB$15,27,FALSE),IFERROR(VLOOKUP($A197,'Circumstance 19'!$B$18:$AB$28,27,FALSE),TableBPA2[[#This Row],[Base Payment After Circumstance 18]])))</f>
        <v/>
      </c>
      <c r="Y197" s="24" t="str">
        <f>IF(Y$3="Not used","",IFERROR(VLOOKUP($A197,'Circumstance 20'!$B$6:$AB$15,27,FALSE),IFERROR(VLOOKUP($A197,'Circumstance 20'!$B$18:$AB$28,27,FALSE),TableBPA2[[#This Row],[Base Payment After Circumstance 19]])))</f>
        <v/>
      </c>
    </row>
    <row r="198" spans="1:25" x14ac:dyDescent="0.25">
      <c r="A198" s="11" t="str">
        <f>IF('LEA Information'!A207="","",'LEA Information'!A207)</f>
        <v/>
      </c>
      <c r="B198" s="11" t="str">
        <f>IF('LEA Information'!B207="","",'LEA Information'!B207)</f>
        <v/>
      </c>
      <c r="C198" s="68" t="str">
        <f>IF('LEA Information'!C207="","",'LEA Information'!C207)</f>
        <v/>
      </c>
      <c r="D198" s="8" t="str">
        <f>IF('LEA Information'!D207="","",'LEA Information'!D207)</f>
        <v/>
      </c>
      <c r="E198" s="32" t="str">
        <f t="shared" si="2"/>
        <v/>
      </c>
      <c r="F198" s="3" t="str">
        <f>IF(F$3="Not used","",IFERROR(VLOOKUP($A198,'Circumstance 1'!$B$6:$AB$15,27,FALSE),IFERROR(VLOOKUP(A198,'Circumstance 1'!$B$18:$AB$28,27,FALSE),TableBPA2[[#This Row],[Starting Base Payment]])))</f>
        <v/>
      </c>
      <c r="G198" s="3" t="str">
        <f>IF(G$3="Not used","",IFERROR(VLOOKUP($A198,'Circumstance 2'!$B$6:$AB$15,27,FALSE),IFERROR(VLOOKUP($A198,'Circumstance 2'!$B$18:$AB$28,27,FALSE),TableBPA2[[#This Row],[Base Payment After Circumstance 1]])))</f>
        <v/>
      </c>
      <c r="H198" s="3" t="str">
        <f>IF(H$3="Not used","",IFERROR(VLOOKUP($A198,'Circumstance 3'!$B$6:$AB$15,27,FALSE),IFERROR(VLOOKUP($A198,'Circumstance 3'!$B$18:$AB$28,27,FALSE),TableBPA2[[#This Row],[Base Payment After Circumstance 2]])))</f>
        <v/>
      </c>
      <c r="I198" s="3" t="str">
        <f>IF(I$3="Not used","",IFERROR(VLOOKUP($A198,'Circumstance 4'!$B$6:$AB$15,27,FALSE),IFERROR(VLOOKUP($A198,'Circumstance 4'!$B$18:$AB$28,27,FALSE),TableBPA2[[#This Row],[Base Payment After Circumstance 3]])))</f>
        <v/>
      </c>
      <c r="J198" s="3" t="str">
        <f>IF(J$3="Not used","",IFERROR(VLOOKUP($A198,'Circumstance 5'!$B$6:$AB$15,27,FALSE),IFERROR(VLOOKUP($A198,'Circumstance 5'!$B$18:$AB$28,27,FALSE),TableBPA2[[#This Row],[Base Payment After Circumstance 4]])))</f>
        <v/>
      </c>
      <c r="K198" s="3" t="str">
        <f>IF(K$3="Not used","",IFERROR(VLOOKUP($A198,'Circumstance 6'!$B$6:$AB$15,27,FALSE),IFERROR(VLOOKUP($A198,'Circumstance 6'!$B$18:$AB$28,27,FALSE),TableBPA2[[#This Row],[Base Payment After Circumstance 5]])))</f>
        <v/>
      </c>
      <c r="L198" s="3" t="str">
        <f>IF(L$3="Not used","",IFERROR(VLOOKUP($A198,'Circumstance 7'!$B$6:$AB$15,27,FALSE),IFERROR(VLOOKUP($A198,'Circumstance 7'!$B$18:$AB$28,27,FALSE),TableBPA2[[#This Row],[Base Payment After Circumstance 6]])))</f>
        <v/>
      </c>
      <c r="M198" s="3" t="str">
        <f>IF(M$3="Not used","",IFERROR(VLOOKUP($A198,'Circumstance 8'!$B$6:$AB$15,27,FALSE),IFERROR(VLOOKUP($A198,'Circumstance 8'!$B$18:$AB$28,27,FALSE),TableBPA2[[#This Row],[Base Payment After Circumstance 7]])))</f>
        <v/>
      </c>
      <c r="N198" s="3" t="str">
        <f>IF(N$3="Not used","",IFERROR(VLOOKUP($A198,'Circumstance 9'!$B$6:$AB$15,27,FALSE),IFERROR(VLOOKUP($A198,'Circumstance 9'!$B$18:$AB$28,27,FALSE),TableBPA2[[#This Row],[Base Payment After Circumstance 8]])))</f>
        <v/>
      </c>
      <c r="O198" s="3" t="str">
        <f>IF(O$3="Not used","",IFERROR(VLOOKUP($A198,'Circumstance 10'!$B$6:$AB$15,27,FALSE),IFERROR(VLOOKUP($A198,'Circumstance 10'!$B$18:$AB$28,27,FALSE),TableBPA2[[#This Row],[Base Payment After Circumstance 9]])))</f>
        <v/>
      </c>
      <c r="P198" s="24" t="str">
        <f>IF(P$3="Not used","",IFERROR(VLOOKUP($A198,'Circumstance 11'!$B$6:$AB$15,27,FALSE),IFERROR(VLOOKUP($A198,'Circumstance 11'!$B$18:$AB$28,27,FALSE),TableBPA2[[#This Row],[Base Payment After Circumstance 10]])))</f>
        <v/>
      </c>
      <c r="Q198" s="24" t="str">
        <f>IF(Q$3="Not used","",IFERROR(VLOOKUP($A198,'Circumstance 12'!$B$6:$AB$15,27,FALSE),IFERROR(VLOOKUP($A198,'Circumstance 12'!$B$18:$AB$28,27,FALSE),TableBPA2[[#This Row],[Base Payment After Circumstance 11]])))</f>
        <v/>
      </c>
      <c r="R198" s="24" t="str">
        <f>IF(R$3="Not used","",IFERROR(VLOOKUP($A198,'Circumstance 13'!$B$6:$AB$15,27,FALSE),IFERROR(VLOOKUP($A198,'Circumstance 13'!$B$18:$AB$28,27,FALSE),TableBPA2[[#This Row],[Base Payment After Circumstance 12]])))</f>
        <v/>
      </c>
      <c r="S198" s="24" t="str">
        <f>IF(S$3="Not used","",IFERROR(VLOOKUP($A198,'Circumstance 14'!$B$6:$AB$15,27,FALSE),IFERROR(VLOOKUP($A198,'Circumstance 14'!$B$18:$AB$28,27,FALSE),TableBPA2[[#This Row],[Base Payment After Circumstance 13]])))</f>
        <v/>
      </c>
      <c r="T198" s="24" t="str">
        <f>IF(T$3="Not used","",IFERROR(VLOOKUP($A198,'Circumstance 15'!$B$6:$AB$15,27,FALSE),IFERROR(VLOOKUP($A198,'Circumstance 15'!$B$18:$AB$28,27,FALSE),TableBPA2[[#This Row],[Base Payment After Circumstance 14]])))</f>
        <v/>
      </c>
      <c r="U198" s="24" t="str">
        <f>IF(U$3="Not used","",IFERROR(VLOOKUP($A198,'Circumstance 16'!$B$6:$AB$15,27,FALSE),IFERROR(VLOOKUP($A198,'Circumstance 16'!$B$18:$AB$28,27,FALSE),TableBPA2[[#This Row],[Base Payment After Circumstance 15]])))</f>
        <v/>
      </c>
      <c r="V198" s="24" t="str">
        <f>IF(V$3="Not used","",IFERROR(VLOOKUP($A198,'Circumstance 17'!$B$6:$AB$15,27,FALSE),IFERROR(VLOOKUP($A198,'Circumstance 17'!$B$18:$AB$28,27,FALSE),TableBPA2[[#This Row],[Base Payment After Circumstance 16]])))</f>
        <v/>
      </c>
      <c r="W198" s="24" t="str">
        <f>IF(W$3="Not used","",IFERROR(VLOOKUP($A198,'Circumstance 18'!$B$6:$AB$15,27,FALSE),IFERROR(VLOOKUP($A198,'Circumstance 18'!$B$18:$AB$28,27,FALSE),TableBPA2[[#This Row],[Base Payment After Circumstance 17]])))</f>
        <v/>
      </c>
      <c r="X198" s="24" t="str">
        <f>IF(X$3="Not used","",IFERROR(VLOOKUP($A198,'Circumstance 19'!$B$6:$AB$15,27,FALSE),IFERROR(VLOOKUP($A198,'Circumstance 19'!$B$18:$AB$28,27,FALSE),TableBPA2[[#This Row],[Base Payment After Circumstance 18]])))</f>
        <v/>
      </c>
      <c r="Y198" s="24" t="str">
        <f>IF(Y$3="Not used","",IFERROR(VLOOKUP($A198,'Circumstance 20'!$B$6:$AB$15,27,FALSE),IFERROR(VLOOKUP($A198,'Circumstance 20'!$B$18:$AB$28,27,FALSE),TableBPA2[[#This Row],[Base Payment After Circumstance 19]])))</f>
        <v/>
      </c>
    </row>
    <row r="199" spans="1:25" x14ac:dyDescent="0.25">
      <c r="A199" s="11" t="str">
        <f>IF('LEA Information'!A208="","",'LEA Information'!A208)</f>
        <v/>
      </c>
      <c r="B199" s="11" t="str">
        <f>IF('LEA Information'!B208="","",'LEA Information'!B208)</f>
        <v/>
      </c>
      <c r="C199" s="68" t="str">
        <f>IF('LEA Information'!C208="","",'LEA Information'!C208)</f>
        <v/>
      </c>
      <c r="D199" s="8" t="str">
        <f>IF('LEA Information'!D208="","",'LEA Information'!D208)</f>
        <v/>
      </c>
      <c r="E199" s="32" t="str">
        <f t="shared" ref="E199:E262" si="3">IF(A199="","",(LOOKUP(2,1/(ISNUMBER($F199:$Y199)),$F199:$Y199)))</f>
        <v/>
      </c>
      <c r="F199" s="3" t="str">
        <f>IF(F$3="Not used","",IFERROR(VLOOKUP($A199,'Circumstance 1'!$B$6:$AB$15,27,FALSE),IFERROR(VLOOKUP(A199,'Circumstance 1'!$B$18:$AB$28,27,FALSE),TableBPA2[[#This Row],[Starting Base Payment]])))</f>
        <v/>
      </c>
      <c r="G199" s="3" t="str">
        <f>IF(G$3="Not used","",IFERROR(VLOOKUP($A199,'Circumstance 2'!$B$6:$AB$15,27,FALSE),IFERROR(VLOOKUP($A199,'Circumstance 2'!$B$18:$AB$28,27,FALSE),TableBPA2[[#This Row],[Base Payment After Circumstance 1]])))</f>
        <v/>
      </c>
      <c r="H199" s="3" t="str">
        <f>IF(H$3="Not used","",IFERROR(VLOOKUP($A199,'Circumstance 3'!$B$6:$AB$15,27,FALSE),IFERROR(VLOOKUP($A199,'Circumstance 3'!$B$18:$AB$28,27,FALSE),TableBPA2[[#This Row],[Base Payment After Circumstance 2]])))</f>
        <v/>
      </c>
      <c r="I199" s="3" t="str">
        <f>IF(I$3="Not used","",IFERROR(VLOOKUP($A199,'Circumstance 4'!$B$6:$AB$15,27,FALSE),IFERROR(VLOOKUP($A199,'Circumstance 4'!$B$18:$AB$28,27,FALSE),TableBPA2[[#This Row],[Base Payment After Circumstance 3]])))</f>
        <v/>
      </c>
      <c r="J199" s="3" t="str">
        <f>IF(J$3="Not used","",IFERROR(VLOOKUP($A199,'Circumstance 5'!$B$6:$AB$15,27,FALSE),IFERROR(VLOOKUP($A199,'Circumstance 5'!$B$18:$AB$28,27,FALSE),TableBPA2[[#This Row],[Base Payment After Circumstance 4]])))</f>
        <v/>
      </c>
      <c r="K199" s="3" t="str">
        <f>IF(K$3="Not used","",IFERROR(VLOOKUP($A199,'Circumstance 6'!$B$6:$AB$15,27,FALSE),IFERROR(VLOOKUP($A199,'Circumstance 6'!$B$18:$AB$28,27,FALSE),TableBPA2[[#This Row],[Base Payment After Circumstance 5]])))</f>
        <v/>
      </c>
      <c r="L199" s="3" t="str">
        <f>IF(L$3="Not used","",IFERROR(VLOOKUP($A199,'Circumstance 7'!$B$6:$AB$15,27,FALSE),IFERROR(VLOOKUP($A199,'Circumstance 7'!$B$18:$AB$28,27,FALSE),TableBPA2[[#This Row],[Base Payment After Circumstance 6]])))</f>
        <v/>
      </c>
      <c r="M199" s="3" t="str">
        <f>IF(M$3="Not used","",IFERROR(VLOOKUP($A199,'Circumstance 8'!$B$6:$AB$15,27,FALSE),IFERROR(VLOOKUP($A199,'Circumstance 8'!$B$18:$AB$28,27,FALSE),TableBPA2[[#This Row],[Base Payment After Circumstance 7]])))</f>
        <v/>
      </c>
      <c r="N199" s="3" t="str">
        <f>IF(N$3="Not used","",IFERROR(VLOOKUP($A199,'Circumstance 9'!$B$6:$AB$15,27,FALSE),IFERROR(VLOOKUP($A199,'Circumstance 9'!$B$18:$AB$28,27,FALSE),TableBPA2[[#This Row],[Base Payment After Circumstance 8]])))</f>
        <v/>
      </c>
      <c r="O199" s="3" t="str">
        <f>IF(O$3="Not used","",IFERROR(VLOOKUP($A199,'Circumstance 10'!$B$6:$AB$15,27,FALSE),IFERROR(VLOOKUP($A199,'Circumstance 10'!$B$18:$AB$28,27,FALSE),TableBPA2[[#This Row],[Base Payment After Circumstance 9]])))</f>
        <v/>
      </c>
      <c r="P199" s="24" t="str">
        <f>IF(P$3="Not used","",IFERROR(VLOOKUP($A199,'Circumstance 11'!$B$6:$AB$15,27,FALSE),IFERROR(VLOOKUP($A199,'Circumstance 11'!$B$18:$AB$28,27,FALSE),TableBPA2[[#This Row],[Base Payment After Circumstance 10]])))</f>
        <v/>
      </c>
      <c r="Q199" s="24" t="str">
        <f>IF(Q$3="Not used","",IFERROR(VLOOKUP($A199,'Circumstance 12'!$B$6:$AB$15,27,FALSE),IFERROR(VLOOKUP($A199,'Circumstance 12'!$B$18:$AB$28,27,FALSE),TableBPA2[[#This Row],[Base Payment After Circumstance 11]])))</f>
        <v/>
      </c>
      <c r="R199" s="24" t="str">
        <f>IF(R$3="Not used","",IFERROR(VLOOKUP($A199,'Circumstance 13'!$B$6:$AB$15,27,FALSE),IFERROR(VLOOKUP($A199,'Circumstance 13'!$B$18:$AB$28,27,FALSE),TableBPA2[[#This Row],[Base Payment After Circumstance 12]])))</f>
        <v/>
      </c>
      <c r="S199" s="24" t="str">
        <f>IF(S$3="Not used","",IFERROR(VLOOKUP($A199,'Circumstance 14'!$B$6:$AB$15,27,FALSE),IFERROR(VLOOKUP($A199,'Circumstance 14'!$B$18:$AB$28,27,FALSE),TableBPA2[[#This Row],[Base Payment After Circumstance 13]])))</f>
        <v/>
      </c>
      <c r="T199" s="24" t="str">
        <f>IF(T$3="Not used","",IFERROR(VLOOKUP($A199,'Circumstance 15'!$B$6:$AB$15,27,FALSE),IFERROR(VLOOKUP($A199,'Circumstance 15'!$B$18:$AB$28,27,FALSE),TableBPA2[[#This Row],[Base Payment After Circumstance 14]])))</f>
        <v/>
      </c>
      <c r="U199" s="24" t="str">
        <f>IF(U$3="Not used","",IFERROR(VLOOKUP($A199,'Circumstance 16'!$B$6:$AB$15,27,FALSE),IFERROR(VLOOKUP($A199,'Circumstance 16'!$B$18:$AB$28,27,FALSE),TableBPA2[[#This Row],[Base Payment After Circumstance 15]])))</f>
        <v/>
      </c>
      <c r="V199" s="24" t="str">
        <f>IF(V$3="Not used","",IFERROR(VLOOKUP($A199,'Circumstance 17'!$B$6:$AB$15,27,FALSE),IFERROR(VLOOKUP($A199,'Circumstance 17'!$B$18:$AB$28,27,FALSE),TableBPA2[[#This Row],[Base Payment After Circumstance 16]])))</f>
        <v/>
      </c>
      <c r="W199" s="24" t="str">
        <f>IF(W$3="Not used","",IFERROR(VLOOKUP($A199,'Circumstance 18'!$B$6:$AB$15,27,FALSE),IFERROR(VLOOKUP($A199,'Circumstance 18'!$B$18:$AB$28,27,FALSE),TableBPA2[[#This Row],[Base Payment After Circumstance 17]])))</f>
        <v/>
      </c>
      <c r="X199" s="24" t="str">
        <f>IF(X$3="Not used","",IFERROR(VLOOKUP($A199,'Circumstance 19'!$B$6:$AB$15,27,FALSE),IFERROR(VLOOKUP($A199,'Circumstance 19'!$B$18:$AB$28,27,FALSE),TableBPA2[[#This Row],[Base Payment After Circumstance 18]])))</f>
        <v/>
      </c>
      <c r="Y199" s="24" t="str">
        <f>IF(Y$3="Not used","",IFERROR(VLOOKUP($A199,'Circumstance 20'!$B$6:$AB$15,27,FALSE),IFERROR(VLOOKUP($A199,'Circumstance 20'!$B$18:$AB$28,27,FALSE),TableBPA2[[#This Row],[Base Payment After Circumstance 19]])))</f>
        <v/>
      </c>
    </row>
    <row r="200" spans="1:25" x14ac:dyDescent="0.25">
      <c r="A200" s="11" t="str">
        <f>IF('LEA Information'!A209="","",'LEA Information'!A209)</f>
        <v/>
      </c>
      <c r="B200" s="11" t="str">
        <f>IF('LEA Information'!B209="","",'LEA Information'!B209)</f>
        <v/>
      </c>
      <c r="C200" s="68" t="str">
        <f>IF('LEA Information'!C209="","",'LEA Information'!C209)</f>
        <v/>
      </c>
      <c r="D200" s="8" t="str">
        <f>IF('LEA Information'!D209="","",'LEA Information'!D209)</f>
        <v/>
      </c>
      <c r="E200" s="32" t="str">
        <f t="shared" si="3"/>
        <v/>
      </c>
      <c r="F200" s="3" t="str">
        <f>IF(F$3="Not used","",IFERROR(VLOOKUP($A200,'Circumstance 1'!$B$6:$AB$15,27,FALSE),IFERROR(VLOOKUP(A200,'Circumstance 1'!$B$18:$AB$28,27,FALSE),TableBPA2[[#This Row],[Starting Base Payment]])))</f>
        <v/>
      </c>
      <c r="G200" s="3" t="str">
        <f>IF(G$3="Not used","",IFERROR(VLOOKUP($A200,'Circumstance 2'!$B$6:$AB$15,27,FALSE),IFERROR(VLOOKUP($A200,'Circumstance 2'!$B$18:$AB$28,27,FALSE),TableBPA2[[#This Row],[Base Payment After Circumstance 1]])))</f>
        <v/>
      </c>
      <c r="H200" s="3" t="str">
        <f>IF(H$3="Not used","",IFERROR(VLOOKUP($A200,'Circumstance 3'!$B$6:$AB$15,27,FALSE),IFERROR(VLOOKUP($A200,'Circumstance 3'!$B$18:$AB$28,27,FALSE),TableBPA2[[#This Row],[Base Payment After Circumstance 2]])))</f>
        <v/>
      </c>
      <c r="I200" s="3" t="str">
        <f>IF(I$3="Not used","",IFERROR(VLOOKUP($A200,'Circumstance 4'!$B$6:$AB$15,27,FALSE),IFERROR(VLOOKUP($A200,'Circumstance 4'!$B$18:$AB$28,27,FALSE),TableBPA2[[#This Row],[Base Payment After Circumstance 3]])))</f>
        <v/>
      </c>
      <c r="J200" s="3" t="str">
        <f>IF(J$3="Not used","",IFERROR(VLOOKUP($A200,'Circumstance 5'!$B$6:$AB$15,27,FALSE),IFERROR(VLOOKUP($A200,'Circumstance 5'!$B$18:$AB$28,27,FALSE),TableBPA2[[#This Row],[Base Payment After Circumstance 4]])))</f>
        <v/>
      </c>
      <c r="K200" s="3" t="str">
        <f>IF(K$3="Not used","",IFERROR(VLOOKUP($A200,'Circumstance 6'!$B$6:$AB$15,27,FALSE),IFERROR(VLOOKUP($A200,'Circumstance 6'!$B$18:$AB$28,27,FALSE),TableBPA2[[#This Row],[Base Payment After Circumstance 5]])))</f>
        <v/>
      </c>
      <c r="L200" s="3" t="str">
        <f>IF(L$3="Not used","",IFERROR(VLOOKUP($A200,'Circumstance 7'!$B$6:$AB$15,27,FALSE),IFERROR(VLOOKUP($A200,'Circumstance 7'!$B$18:$AB$28,27,FALSE),TableBPA2[[#This Row],[Base Payment After Circumstance 6]])))</f>
        <v/>
      </c>
      <c r="M200" s="3" t="str">
        <f>IF(M$3="Not used","",IFERROR(VLOOKUP($A200,'Circumstance 8'!$B$6:$AB$15,27,FALSE),IFERROR(VLOOKUP($A200,'Circumstance 8'!$B$18:$AB$28,27,FALSE),TableBPA2[[#This Row],[Base Payment After Circumstance 7]])))</f>
        <v/>
      </c>
      <c r="N200" s="3" t="str">
        <f>IF(N$3="Not used","",IFERROR(VLOOKUP($A200,'Circumstance 9'!$B$6:$AB$15,27,FALSE),IFERROR(VLOOKUP($A200,'Circumstance 9'!$B$18:$AB$28,27,FALSE),TableBPA2[[#This Row],[Base Payment After Circumstance 8]])))</f>
        <v/>
      </c>
      <c r="O200" s="3" t="str">
        <f>IF(O$3="Not used","",IFERROR(VLOOKUP($A200,'Circumstance 10'!$B$6:$AB$15,27,FALSE),IFERROR(VLOOKUP($A200,'Circumstance 10'!$B$18:$AB$28,27,FALSE),TableBPA2[[#This Row],[Base Payment After Circumstance 9]])))</f>
        <v/>
      </c>
      <c r="P200" s="24" t="str">
        <f>IF(P$3="Not used","",IFERROR(VLOOKUP($A200,'Circumstance 11'!$B$6:$AB$15,27,FALSE),IFERROR(VLOOKUP($A200,'Circumstance 11'!$B$18:$AB$28,27,FALSE),TableBPA2[[#This Row],[Base Payment After Circumstance 10]])))</f>
        <v/>
      </c>
      <c r="Q200" s="24" t="str">
        <f>IF(Q$3="Not used","",IFERROR(VLOOKUP($A200,'Circumstance 12'!$B$6:$AB$15,27,FALSE),IFERROR(VLOOKUP($A200,'Circumstance 12'!$B$18:$AB$28,27,FALSE),TableBPA2[[#This Row],[Base Payment After Circumstance 11]])))</f>
        <v/>
      </c>
      <c r="R200" s="24" t="str">
        <f>IF(R$3="Not used","",IFERROR(VLOOKUP($A200,'Circumstance 13'!$B$6:$AB$15,27,FALSE),IFERROR(VLOOKUP($A200,'Circumstance 13'!$B$18:$AB$28,27,FALSE),TableBPA2[[#This Row],[Base Payment After Circumstance 12]])))</f>
        <v/>
      </c>
      <c r="S200" s="24" t="str">
        <f>IF(S$3="Not used","",IFERROR(VLOOKUP($A200,'Circumstance 14'!$B$6:$AB$15,27,FALSE),IFERROR(VLOOKUP($A200,'Circumstance 14'!$B$18:$AB$28,27,FALSE),TableBPA2[[#This Row],[Base Payment After Circumstance 13]])))</f>
        <v/>
      </c>
      <c r="T200" s="24" t="str">
        <f>IF(T$3="Not used","",IFERROR(VLOOKUP($A200,'Circumstance 15'!$B$6:$AB$15,27,FALSE),IFERROR(VLOOKUP($A200,'Circumstance 15'!$B$18:$AB$28,27,FALSE),TableBPA2[[#This Row],[Base Payment After Circumstance 14]])))</f>
        <v/>
      </c>
      <c r="U200" s="24" t="str">
        <f>IF(U$3="Not used","",IFERROR(VLOOKUP($A200,'Circumstance 16'!$B$6:$AB$15,27,FALSE),IFERROR(VLOOKUP($A200,'Circumstance 16'!$B$18:$AB$28,27,FALSE),TableBPA2[[#This Row],[Base Payment After Circumstance 15]])))</f>
        <v/>
      </c>
      <c r="V200" s="24" t="str">
        <f>IF(V$3="Not used","",IFERROR(VLOOKUP($A200,'Circumstance 17'!$B$6:$AB$15,27,FALSE),IFERROR(VLOOKUP($A200,'Circumstance 17'!$B$18:$AB$28,27,FALSE),TableBPA2[[#This Row],[Base Payment After Circumstance 16]])))</f>
        <v/>
      </c>
      <c r="W200" s="24" t="str">
        <f>IF(W$3="Not used","",IFERROR(VLOOKUP($A200,'Circumstance 18'!$B$6:$AB$15,27,FALSE),IFERROR(VLOOKUP($A200,'Circumstance 18'!$B$18:$AB$28,27,FALSE),TableBPA2[[#This Row],[Base Payment After Circumstance 17]])))</f>
        <v/>
      </c>
      <c r="X200" s="24" t="str">
        <f>IF(X$3="Not used","",IFERROR(VLOOKUP($A200,'Circumstance 19'!$B$6:$AB$15,27,FALSE),IFERROR(VLOOKUP($A200,'Circumstance 19'!$B$18:$AB$28,27,FALSE),TableBPA2[[#This Row],[Base Payment After Circumstance 18]])))</f>
        <v/>
      </c>
      <c r="Y200" s="24" t="str">
        <f>IF(Y$3="Not used","",IFERROR(VLOOKUP($A200,'Circumstance 20'!$B$6:$AB$15,27,FALSE),IFERROR(VLOOKUP($A200,'Circumstance 20'!$B$18:$AB$28,27,FALSE),TableBPA2[[#This Row],[Base Payment After Circumstance 19]])))</f>
        <v/>
      </c>
    </row>
    <row r="201" spans="1:25" x14ac:dyDescent="0.25">
      <c r="A201" s="11" t="str">
        <f>IF('LEA Information'!A210="","",'LEA Information'!A210)</f>
        <v/>
      </c>
      <c r="B201" s="11" t="str">
        <f>IF('LEA Information'!B210="","",'LEA Information'!B210)</f>
        <v/>
      </c>
      <c r="C201" s="68" t="str">
        <f>IF('LEA Information'!C210="","",'LEA Information'!C210)</f>
        <v/>
      </c>
      <c r="D201" s="8" t="str">
        <f>IF('LEA Information'!D210="","",'LEA Information'!D210)</f>
        <v/>
      </c>
      <c r="E201" s="32" t="str">
        <f t="shared" si="3"/>
        <v/>
      </c>
      <c r="F201" s="3" t="str">
        <f>IF(F$3="Not used","",IFERROR(VLOOKUP($A201,'Circumstance 1'!$B$6:$AB$15,27,FALSE),IFERROR(VLOOKUP(A201,'Circumstance 1'!$B$18:$AB$28,27,FALSE),TableBPA2[[#This Row],[Starting Base Payment]])))</f>
        <v/>
      </c>
      <c r="G201" s="3" t="str">
        <f>IF(G$3="Not used","",IFERROR(VLOOKUP($A201,'Circumstance 2'!$B$6:$AB$15,27,FALSE),IFERROR(VLOOKUP($A201,'Circumstance 2'!$B$18:$AB$28,27,FALSE),TableBPA2[[#This Row],[Base Payment After Circumstance 1]])))</f>
        <v/>
      </c>
      <c r="H201" s="3" t="str">
        <f>IF(H$3="Not used","",IFERROR(VLOOKUP($A201,'Circumstance 3'!$B$6:$AB$15,27,FALSE),IFERROR(VLOOKUP($A201,'Circumstance 3'!$B$18:$AB$28,27,FALSE),TableBPA2[[#This Row],[Base Payment After Circumstance 2]])))</f>
        <v/>
      </c>
      <c r="I201" s="3" t="str">
        <f>IF(I$3="Not used","",IFERROR(VLOOKUP($A201,'Circumstance 4'!$B$6:$AB$15,27,FALSE),IFERROR(VLOOKUP($A201,'Circumstance 4'!$B$18:$AB$28,27,FALSE),TableBPA2[[#This Row],[Base Payment After Circumstance 3]])))</f>
        <v/>
      </c>
      <c r="J201" s="3" t="str">
        <f>IF(J$3="Not used","",IFERROR(VLOOKUP($A201,'Circumstance 5'!$B$6:$AB$15,27,FALSE),IFERROR(VLOOKUP($A201,'Circumstance 5'!$B$18:$AB$28,27,FALSE),TableBPA2[[#This Row],[Base Payment After Circumstance 4]])))</f>
        <v/>
      </c>
      <c r="K201" s="3" t="str">
        <f>IF(K$3="Not used","",IFERROR(VLOOKUP($A201,'Circumstance 6'!$B$6:$AB$15,27,FALSE),IFERROR(VLOOKUP($A201,'Circumstance 6'!$B$18:$AB$28,27,FALSE),TableBPA2[[#This Row],[Base Payment After Circumstance 5]])))</f>
        <v/>
      </c>
      <c r="L201" s="3" t="str">
        <f>IF(L$3="Not used","",IFERROR(VLOOKUP($A201,'Circumstance 7'!$B$6:$AB$15,27,FALSE),IFERROR(VLOOKUP($A201,'Circumstance 7'!$B$18:$AB$28,27,FALSE),TableBPA2[[#This Row],[Base Payment After Circumstance 6]])))</f>
        <v/>
      </c>
      <c r="M201" s="3" t="str">
        <f>IF(M$3="Not used","",IFERROR(VLOOKUP($A201,'Circumstance 8'!$B$6:$AB$15,27,FALSE),IFERROR(VLOOKUP($A201,'Circumstance 8'!$B$18:$AB$28,27,FALSE),TableBPA2[[#This Row],[Base Payment After Circumstance 7]])))</f>
        <v/>
      </c>
      <c r="N201" s="3" t="str">
        <f>IF(N$3="Not used","",IFERROR(VLOOKUP($A201,'Circumstance 9'!$B$6:$AB$15,27,FALSE),IFERROR(VLOOKUP($A201,'Circumstance 9'!$B$18:$AB$28,27,FALSE),TableBPA2[[#This Row],[Base Payment After Circumstance 8]])))</f>
        <v/>
      </c>
      <c r="O201" s="3" t="str">
        <f>IF(O$3="Not used","",IFERROR(VLOOKUP($A201,'Circumstance 10'!$B$6:$AB$15,27,FALSE),IFERROR(VLOOKUP($A201,'Circumstance 10'!$B$18:$AB$28,27,FALSE),TableBPA2[[#This Row],[Base Payment After Circumstance 9]])))</f>
        <v/>
      </c>
      <c r="P201" s="24" t="str">
        <f>IF(P$3="Not used","",IFERROR(VLOOKUP($A201,'Circumstance 11'!$B$6:$AB$15,27,FALSE),IFERROR(VLOOKUP($A201,'Circumstance 11'!$B$18:$AB$28,27,FALSE),TableBPA2[[#This Row],[Base Payment After Circumstance 10]])))</f>
        <v/>
      </c>
      <c r="Q201" s="24" t="str">
        <f>IF(Q$3="Not used","",IFERROR(VLOOKUP($A201,'Circumstance 12'!$B$6:$AB$15,27,FALSE),IFERROR(VLOOKUP($A201,'Circumstance 12'!$B$18:$AB$28,27,FALSE),TableBPA2[[#This Row],[Base Payment After Circumstance 11]])))</f>
        <v/>
      </c>
      <c r="R201" s="24" t="str">
        <f>IF(R$3="Not used","",IFERROR(VLOOKUP($A201,'Circumstance 13'!$B$6:$AB$15,27,FALSE),IFERROR(VLOOKUP($A201,'Circumstance 13'!$B$18:$AB$28,27,FALSE),TableBPA2[[#This Row],[Base Payment After Circumstance 12]])))</f>
        <v/>
      </c>
      <c r="S201" s="24" t="str">
        <f>IF(S$3="Not used","",IFERROR(VLOOKUP($A201,'Circumstance 14'!$B$6:$AB$15,27,FALSE),IFERROR(VLOOKUP($A201,'Circumstance 14'!$B$18:$AB$28,27,FALSE),TableBPA2[[#This Row],[Base Payment After Circumstance 13]])))</f>
        <v/>
      </c>
      <c r="T201" s="24" t="str">
        <f>IF(T$3="Not used","",IFERROR(VLOOKUP($A201,'Circumstance 15'!$B$6:$AB$15,27,FALSE),IFERROR(VLOOKUP($A201,'Circumstance 15'!$B$18:$AB$28,27,FALSE),TableBPA2[[#This Row],[Base Payment After Circumstance 14]])))</f>
        <v/>
      </c>
      <c r="U201" s="24" t="str">
        <f>IF(U$3="Not used","",IFERROR(VLOOKUP($A201,'Circumstance 16'!$B$6:$AB$15,27,FALSE),IFERROR(VLOOKUP($A201,'Circumstance 16'!$B$18:$AB$28,27,FALSE),TableBPA2[[#This Row],[Base Payment After Circumstance 15]])))</f>
        <v/>
      </c>
      <c r="V201" s="24" t="str">
        <f>IF(V$3="Not used","",IFERROR(VLOOKUP($A201,'Circumstance 17'!$B$6:$AB$15,27,FALSE),IFERROR(VLOOKUP($A201,'Circumstance 17'!$B$18:$AB$28,27,FALSE),TableBPA2[[#This Row],[Base Payment After Circumstance 16]])))</f>
        <v/>
      </c>
      <c r="W201" s="24" t="str">
        <f>IF(W$3="Not used","",IFERROR(VLOOKUP($A201,'Circumstance 18'!$B$6:$AB$15,27,FALSE),IFERROR(VLOOKUP($A201,'Circumstance 18'!$B$18:$AB$28,27,FALSE),TableBPA2[[#This Row],[Base Payment After Circumstance 17]])))</f>
        <v/>
      </c>
      <c r="X201" s="24" t="str">
        <f>IF(X$3="Not used","",IFERROR(VLOOKUP($A201,'Circumstance 19'!$B$6:$AB$15,27,FALSE),IFERROR(VLOOKUP($A201,'Circumstance 19'!$B$18:$AB$28,27,FALSE),TableBPA2[[#This Row],[Base Payment After Circumstance 18]])))</f>
        <v/>
      </c>
      <c r="Y201" s="24" t="str">
        <f>IF(Y$3="Not used","",IFERROR(VLOOKUP($A201,'Circumstance 20'!$B$6:$AB$15,27,FALSE),IFERROR(VLOOKUP($A201,'Circumstance 20'!$B$18:$AB$28,27,FALSE),TableBPA2[[#This Row],[Base Payment After Circumstance 19]])))</f>
        <v/>
      </c>
    </row>
    <row r="202" spans="1:25" x14ac:dyDescent="0.25">
      <c r="A202" s="11" t="str">
        <f>IF('LEA Information'!A211="","",'LEA Information'!A211)</f>
        <v/>
      </c>
      <c r="B202" s="11" t="str">
        <f>IF('LEA Information'!B211="","",'LEA Information'!B211)</f>
        <v/>
      </c>
      <c r="C202" s="68" t="str">
        <f>IF('LEA Information'!C211="","",'LEA Information'!C211)</f>
        <v/>
      </c>
      <c r="D202" s="8" t="str">
        <f>IF('LEA Information'!D211="","",'LEA Information'!D211)</f>
        <v/>
      </c>
      <c r="E202" s="32" t="str">
        <f t="shared" si="3"/>
        <v/>
      </c>
      <c r="F202" s="3" t="str">
        <f>IF(F$3="Not used","",IFERROR(VLOOKUP($A202,'Circumstance 1'!$B$6:$AB$15,27,FALSE),IFERROR(VLOOKUP(A202,'Circumstance 1'!$B$18:$AB$28,27,FALSE),TableBPA2[[#This Row],[Starting Base Payment]])))</f>
        <v/>
      </c>
      <c r="G202" s="3" t="str">
        <f>IF(G$3="Not used","",IFERROR(VLOOKUP($A202,'Circumstance 2'!$B$6:$AB$15,27,FALSE),IFERROR(VLOOKUP($A202,'Circumstance 2'!$B$18:$AB$28,27,FALSE),TableBPA2[[#This Row],[Base Payment After Circumstance 1]])))</f>
        <v/>
      </c>
      <c r="H202" s="3" t="str">
        <f>IF(H$3="Not used","",IFERROR(VLOOKUP($A202,'Circumstance 3'!$B$6:$AB$15,27,FALSE),IFERROR(VLOOKUP($A202,'Circumstance 3'!$B$18:$AB$28,27,FALSE),TableBPA2[[#This Row],[Base Payment After Circumstance 2]])))</f>
        <v/>
      </c>
      <c r="I202" s="3" t="str">
        <f>IF(I$3="Not used","",IFERROR(VLOOKUP($A202,'Circumstance 4'!$B$6:$AB$15,27,FALSE),IFERROR(VLOOKUP($A202,'Circumstance 4'!$B$18:$AB$28,27,FALSE),TableBPA2[[#This Row],[Base Payment After Circumstance 3]])))</f>
        <v/>
      </c>
      <c r="J202" s="3" t="str">
        <f>IF(J$3="Not used","",IFERROR(VLOOKUP($A202,'Circumstance 5'!$B$6:$AB$15,27,FALSE),IFERROR(VLOOKUP($A202,'Circumstance 5'!$B$18:$AB$28,27,FALSE),TableBPA2[[#This Row],[Base Payment After Circumstance 4]])))</f>
        <v/>
      </c>
      <c r="K202" s="3" t="str">
        <f>IF(K$3="Not used","",IFERROR(VLOOKUP($A202,'Circumstance 6'!$B$6:$AB$15,27,FALSE),IFERROR(VLOOKUP($A202,'Circumstance 6'!$B$18:$AB$28,27,FALSE),TableBPA2[[#This Row],[Base Payment After Circumstance 5]])))</f>
        <v/>
      </c>
      <c r="L202" s="3" t="str">
        <f>IF(L$3="Not used","",IFERROR(VLOOKUP($A202,'Circumstance 7'!$B$6:$AB$15,27,FALSE),IFERROR(VLOOKUP($A202,'Circumstance 7'!$B$18:$AB$28,27,FALSE),TableBPA2[[#This Row],[Base Payment After Circumstance 6]])))</f>
        <v/>
      </c>
      <c r="M202" s="3" t="str">
        <f>IF(M$3="Not used","",IFERROR(VLOOKUP($A202,'Circumstance 8'!$B$6:$AB$15,27,FALSE),IFERROR(VLOOKUP($A202,'Circumstance 8'!$B$18:$AB$28,27,FALSE),TableBPA2[[#This Row],[Base Payment After Circumstance 7]])))</f>
        <v/>
      </c>
      <c r="N202" s="3" t="str">
        <f>IF(N$3="Not used","",IFERROR(VLOOKUP($A202,'Circumstance 9'!$B$6:$AB$15,27,FALSE),IFERROR(VLOOKUP($A202,'Circumstance 9'!$B$18:$AB$28,27,FALSE),TableBPA2[[#This Row],[Base Payment After Circumstance 8]])))</f>
        <v/>
      </c>
      <c r="O202" s="3" t="str">
        <f>IF(O$3="Not used","",IFERROR(VLOOKUP($A202,'Circumstance 10'!$B$6:$AB$15,27,FALSE),IFERROR(VLOOKUP($A202,'Circumstance 10'!$B$18:$AB$28,27,FALSE),TableBPA2[[#This Row],[Base Payment After Circumstance 9]])))</f>
        <v/>
      </c>
      <c r="P202" s="24" t="str">
        <f>IF(P$3="Not used","",IFERROR(VLOOKUP($A202,'Circumstance 11'!$B$6:$AB$15,27,FALSE),IFERROR(VLOOKUP($A202,'Circumstance 11'!$B$18:$AB$28,27,FALSE),TableBPA2[[#This Row],[Base Payment After Circumstance 10]])))</f>
        <v/>
      </c>
      <c r="Q202" s="24" t="str">
        <f>IF(Q$3="Not used","",IFERROR(VLOOKUP($A202,'Circumstance 12'!$B$6:$AB$15,27,FALSE),IFERROR(VLOOKUP($A202,'Circumstance 12'!$B$18:$AB$28,27,FALSE),TableBPA2[[#This Row],[Base Payment After Circumstance 11]])))</f>
        <v/>
      </c>
      <c r="R202" s="24" t="str">
        <f>IF(R$3="Not used","",IFERROR(VLOOKUP($A202,'Circumstance 13'!$B$6:$AB$15,27,FALSE),IFERROR(VLOOKUP($A202,'Circumstance 13'!$B$18:$AB$28,27,FALSE),TableBPA2[[#This Row],[Base Payment After Circumstance 12]])))</f>
        <v/>
      </c>
      <c r="S202" s="24" t="str">
        <f>IF(S$3="Not used","",IFERROR(VLOOKUP($A202,'Circumstance 14'!$B$6:$AB$15,27,FALSE),IFERROR(VLOOKUP($A202,'Circumstance 14'!$B$18:$AB$28,27,FALSE),TableBPA2[[#This Row],[Base Payment After Circumstance 13]])))</f>
        <v/>
      </c>
      <c r="T202" s="24" t="str">
        <f>IF(T$3="Not used","",IFERROR(VLOOKUP($A202,'Circumstance 15'!$B$6:$AB$15,27,FALSE),IFERROR(VLOOKUP($A202,'Circumstance 15'!$B$18:$AB$28,27,FALSE),TableBPA2[[#This Row],[Base Payment After Circumstance 14]])))</f>
        <v/>
      </c>
      <c r="U202" s="24" t="str">
        <f>IF(U$3="Not used","",IFERROR(VLOOKUP($A202,'Circumstance 16'!$B$6:$AB$15,27,FALSE),IFERROR(VLOOKUP($A202,'Circumstance 16'!$B$18:$AB$28,27,FALSE),TableBPA2[[#This Row],[Base Payment After Circumstance 15]])))</f>
        <v/>
      </c>
      <c r="V202" s="24" t="str">
        <f>IF(V$3="Not used","",IFERROR(VLOOKUP($A202,'Circumstance 17'!$B$6:$AB$15,27,FALSE),IFERROR(VLOOKUP($A202,'Circumstance 17'!$B$18:$AB$28,27,FALSE),TableBPA2[[#This Row],[Base Payment After Circumstance 16]])))</f>
        <v/>
      </c>
      <c r="W202" s="24" t="str">
        <f>IF(W$3="Not used","",IFERROR(VLOOKUP($A202,'Circumstance 18'!$B$6:$AB$15,27,FALSE),IFERROR(VLOOKUP($A202,'Circumstance 18'!$B$18:$AB$28,27,FALSE),TableBPA2[[#This Row],[Base Payment After Circumstance 17]])))</f>
        <v/>
      </c>
      <c r="X202" s="24" t="str">
        <f>IF(X$3="Not used","",IFERROR(VLOOKUP($A202,'Circumstance 19'!$B$6:$AB$15,27,FALSE),IFERROR(VLOOKUP($A202,'Circumstance 19'!$B$18:$AB$28,27,FALSE),TableBPA2[[#This Row],[Base Payment After Circumstance 18]])))</f>
        <v/>
      </c>
      <c r="Y202" s="24" t="str">
        <f>IF(Y$3="Not used","",IFERROR(VLOOKUP($A202,'Circumstance 20'!$B$6:$AB$15,27,FALSE),IFERROR(VLOOKUP($A202,'Circumstance 20'!$B$18:$AB$28,27,FALSE),TableBPA2[[#This Row],[Base Payment After Circumstance 19]])))</f>
        <v/>
      </c>
    </row>
    <row r="203" spans="1:25" x14ac:dyDescent="0.25">
      <c r="A203" s="11" t="str">
        <f>IF('LEA Information'!A212="","",'LEA Information'!A212)</f>
        <v/>
      </c>
      <c r="B203" s="11" t="str">
        <f>IF('LEA Information'!B212="","",'LEA Information'!B212)</f>
        <v/>
      </c>
      <c r="C203" s="68" t="str">
        <f>IF('LEA Information'!C212="","",'LEA Information'!C212)</f>
        <v/>
      </c>
      <c r="D203" s="8" t="str">
        <f>IF('LEA Information'!D212="","",'LEA Information'!D212)</f>
        <v/>
      </c>
      <c r="E203" s="32" t="str">
        <f t="shared" si="3"/>
        <v/>
      </c>
      <c r="F203" s="3" t="str">
        <f>IF(F$3="Not used","",IFERROR(VLOOKUP($A203,'Circumstance 1'!$B$6:$AB$15,27,FALSE),IFERROR(VLOOKUP(A203,'Circumstance 1'!$B$18:$AB$28,27,FALSE),TableBPA2[[#This Row],[Starting Base Payment]])))</f>
        <v/>
      </c>
      <c r="G203" s="3" t="str">
        <f>IF(G$3="Not used","",IFERROR(VLOOKUP($A203,'Circumstance 2'!$B$6:$AB$15,27,FALSE),IFERROR(VLOOKUP($A203,'Circumstance 2'!$B$18:$AB$28,27,FALSE),TableBPA2[[#This Row],[Base Payment After Circumstance 1]])))</f>
        <v/>
      </c>
      <c r="H203" s="3" t="str">
        <f>IF(H$3="Not used","",IFERROR(VLOOKUP($A203,'Circumstance 3'!$B$6:$AB$15,27,FALSE),IFERROR(VLOOKUP($A203,'Circumstance 3'!$B$18:$AB$28,27,FALSE),TableBPA2[[#This Row],[Base Payment After Circumstance 2]])))</f>
        <v/>
      </c>
      <c r="I203" s="3" t="str">
        <f>IF(I$3="Not used","",IFERROR(VLOOKUP($A203,'Circumstance 4'!$B$6:$AB$15,27,FALSE),IFERROR(VLOOKUP($A203,'Circumstance 4'!$B$18:$AB$28,27,FALSE),TableBPA2[[#This Row],[Base Payment After Circumstance 3]])))</f>
        <v/>
      </c>
      <c r="J203" s="3" t="str">
        <f>IF(J$3="Not used","",IFERROR(VLOOKUP($A203,'Circumstance 5'!$B$6:$AB$15,27,FALSE),IFERROR(VLOOKUP($A203,'Circumstance 5'!$B$18:$AB$28,27,FALSE),TableBPA2[[#This Row],[Base Payment After Circumstance 4]])))</f>
        <v/>
      </c>
      <c r="K203" s="3" t="str">
        <f>IF(K$3="Not used","",IFERROR(VLOOKUP($A203,'Circumstance 6'!$B$6:$AB$15,27,FALSE),IFERROR(VLOOKUP($A203,'Circumstance 6'!$B$18:$AB$28,27,FALSE),TableBPA2[[#This Row],[Base Payment After Circumstance 5]])))</f>
        <v/>
      </c>
      <c r="L203" s="3" t="str">
        <f>IF(L$3="Not used","",IFERROR(VLOOKUP($A203,'Circumstance 7'!$B$6:$AB$15,27,FALSE),IFERROR(VLOOKUP($A203,'Circumstance 7'!$B$18:$AB$28,27,FALSE),TableBPA2[[#This Row],[Base Payment After Circumstance 6]])))</f>
        <v/>
      </c>
      <c r="M203" s="3" t="str">
        <f>IF(M$3="Not used","",IFERROR(VLOOKUP($A203,'Circumstance 8'!$B$6:$AB$15,27,FALSE),IFERROR(VLOOKUP($A203,'Circumstance 8'!$B$18:$AB$28,27,FALSE),TableBPA2[[#This Row],[Base Payment After Circumstance 7]])))</f>
        <v/>
      </c>
      <c r="N203" s="3" t="str">
        <f>IF(N$3="Not used","",IFERROR(VLOOKUP($A203,'Circumstance 9'!$B$6:$AB$15,27,FALSE),IFERROR(VLOOKUP($A203,'Circumstance 9'!$B$18:$AB$28,27,FALSE),TableBPA2[[#This Row],[Base Payment After Circumstance 8]])))</f>
        <v/>
      </c>
      <c r="O203" s="3" t="str">
        <f>IF(O$3="Not used","",IFERROR(VLOOKUP($A203,'Circumstance 10'!$B$6:$AB$15,27,FALSE),IFERROR(VLOOKUP($A203,'Circumstance 10'!$B$18:$AB$28,27,FALSE),TableBPA2[[#This Row],[Base Payment After Circumstance 9]])))</f>
        <v/>
      </c>
      <c r="P203" s="24" t="str">
        <f>IF(P$3="Not used","",IFERROR(VLOOKUP($A203,'Circumstance 11'!$B$6:$AB$15,27,FALSE),IFERROR(VLOOKUP($A203,'Circumstance 11'!$B$18:$AB$28,27,FALSE),TableBPA2[[#This Row],[Base Payment After Circumstance 10]])))</f>
        <v/>
      </c>
      <c r="Q203" s="24" t="str">
        <f>IF(Q$3="Not used","",IFERROR(VLOOKUP($A203,'Circumstance 12'!$B$6:$AB$15,27,FALSE),IFERROR(VLOOKUP($A203,'Circumstance 12'!$B$18:$AB$28,27,FALSE),TableBPA2[[#This Row],[Base Payment After Circumstance 11]])))</f>
        <v/>
      </c>
      <c r="R203" s="24" t="str">
        <f>IF(R$3="Not used","",IFERROR(VLOOKUP($A203,'Circumstance 13'!$B$6:$AB$15,27,FALSE),IFERROR(VLOOKUP($A203,'Circumstance 13'!$B$18:$AB$28,27,FALSE),TableBPA2[[#This Row],[Base Payment After Circumstance 12]])))</f>
        <v/>
      </c>
      <c r="S203" s="24" t="str">
        <f>IF(S$3="Not used","",IFERROR(VLOOKUP($A203,'Circumstance 14'!$B$6:$AB$15,27,FALSE),IFERROR(VLOOKUP($A203,'Circumstance 14'!$B$18:$AB$28,27,FALSE),TableBPA2[[#This Row],[Base Payment After Circumstance 13]])))</f>
        <v/>
      </c>
      <c r="T203" s="24" t="str">
        <f>IF(T$3="Not used","",IFERROR(VLOOKUP($A203,'Circumstance 15'!$B$6:$AB$15,27,FALSE),IFERROR(VLOOKUP($A203,'Circumstance 15'!$B$18:$AB$28,27,FALSE),TableBPA2[[#This Row],[Base Payment After Circumstance 14]])))</f>
        <v/>
      </c>
      <c r="U203" s="24" t="str">
        <f>IF(U$3="Not used","",IFERROR(VLOOKUP($A203,'Circumstance 16'!$B$6:$AB$15,27,FALSE),IFERROR(VLOOKUP($A203,'Circumstance 16'!$B$18:$AB$28,27,FALSE),TableBPA2[[#This Row],[Base Payment After Circumstance 15]])))</f>
        <v/>
      </c>
      <c r="V203" s="24" t="str">
        <f>IF(V$3="Not used","",IFERROR(VLOOKUP($A203,'Circumstance 17'!$B$6:$AB$15,27,FALSE),IFERROR(VLOOKUP($A203,'Circumstance 17'!$B$18:$AB$28,27,FALSE),TableBPA2[[#This Row],[Base Payment After Circumstance 16]])))</f>
        <v/>
      </c>
      <c r="W203" s="24" t="str">
        <f>IF(W$3="Not used","",IFERROR(VLOOKUP($A203,'Circumstance 18'!$B$6:$AB$15,27,FALSE),IFERROR(VLOOKUP($A203,'Circumstance 18'!$B$18:$AB$28,27,FALSE),TableBPA2[[#This Row],[Base Payment After Circumstance 17]])))</f>
        <v/>
      </c>
      <c r="X203" s="24" t="str">
        <f>IF(X$3="Not used","",IFERROR(VLOOKUP($A203,'Circumstance 19'!$B$6:$AB$15,27,FALSE),IFERROR(VLOOKUP($A203,'Circumstance 19'!$B$18:$AB$28,27,FALSE),TableBPA2[[#This Row],[Base Payment After Circumstance 18]])))</f>
        <v/>
      </c>
      <c r="Y203" s="24" t="str">
        <f>IF(Y$3="Not used","",IFERROR(VLOOKUP($A203,'Circumstance 20'!$B$6:$AB$15,27,FALSE),IFERROR(VLOOKUP($A203,'Circumstance 20'!$B$18:$AB$28,27,FALSE),TableBPA2[[#This Row],[Base Payment After Circumstance 19]])))</f>
        <v/>
      </c>
    </row>
    <row r="204" spans="1:25" x14ac:dyDescent="0.25">
      <c r="A204" s="11" t="str">
        <f>IF('LEA Information'!A213="","",'LEA Information'!A213)</f>
        <v/>
      </c>
      <c r="B204" s="11" t="str">
        <f>IF('LEA Information'!B213="","",'LEA Information'!B213)</f>
        <v/>
      </c>
      <c r="C204" s="68" t="str">
        <f>IF('LEA Information'!C213="","",'LEA Information'!C213)</f>
        <v/>
      </c>
      <c r="D204" s="8" t="str">
        <f>IF('LEA Information'!D213="","",'LEA Information'!D213)</f>
        <v/>
      </c>
      <c r="E204" s="32" t="str">
        <f t="shared" si="3"/>
        <v/>
      </c>
      <c r="F204" s="3" t="str">
        <f>IF(F$3="Not used","",IFERROR(VLOOKUP($A204,'Circumstance 1'!$B$6:$AB$15,27,FALSE),IFERROR(VLOOKUP(A204,'Circumstance 1'!$B$18:$AB$28,27,FALSE),TableBPA2[[#This Row],[Starting Base Payment]])))</f>
        <v/>
      </c>
      <c r="G204" s="3" t="str">
        <f>IF(G$3="Not used","",IFERROR(VLOOKUP($A204,'Circumstance 2'!$B$6:$AB$15,27,FALSE),IFERROR(VLOOKUP($A204,'Circumstance 2'!$B$18:$AB$28,27,FALSE),TableBPA2[[#This Row],[Base Payment After Circumstance 1]])))</f>
        <v/>
      </c>
      <c r="H204" s="3" t="str">
        <f>IF(H$3="Not used","",IFERROR(VLOOKUP($A204,'Circumstance 3'!$B$6:$AB$15,27,FALSE),IFERROR(VLOOKUP($A204,'Circumstance 3'!$B$18:$AB$28,27,FALSE),TableBPA2[[#This Row],[Base Payment After Circumstance 2]])))</f>
        <v/>
      </c>
      <c r="I204" s="3" t="str">
        <f>IF(I$3="Not used","",IFERROR(VLOOKUP($A204,'Circumstance 4'!$B$6:$AB$15,27,FALSE),IFERROR(VLOOKUP($A204,'Circumstance 4'!$B$18:$AB$28,27,FALSE),TableBPA2[[#This Row],[Base Payment After Circumstance 3]])))</f>
        <v/>
      </c>
      <c r="J204" s="3" t="str">
        <f>IF(J$3="Not used","",IFERROR(VLOOKUP($A204,'Circumstance 5'!$B$6:$AB$15,27,FALSE),IFERROR(VLOOKUP($A204,'Circumstance 5'!$B$18:$AB$28,27,FALSE),TableBPA2[[#This Row],[Base Payment After Circumstance 4]])))</f>
        <v/>
      </c>
      <c r="K204" s="3" t="str">
        <f>IF(K$3="Not used","",IFERROR(VLOOKUP($A204,'Circumstance 6'!$B$6:$AB$15,27,FALSE),IFERROR(VLOOKUP($A204,'Circumstance 6'!$B$18:$AB$28,27,FALSE),TableBPA2[[#This Row],[Base Payment After Circumstance 5]])))</f>
        <v/>
      </c>
      <c r="L204" s="3" t="str">
        <f>IF(L$3="Not used","",IFERROR(VLOOKUP($A204,'Circumstance 7'!$B$6:$AB$15,27,FALSE),IFERROR(VLOOKUP($A204,'Circumstance 7'!$B$18:$AB$28,27,FALSE),TableBPA2[[#This Row],[Base Payment After Circumstance 6]])))</f>
        <v/>
      </c>
      <c r="M204" s="3" t="str">
        <f>IF(M$3="Not used","",IFERROR(VLOOKUP($A204,'Circumstance 8'!$B$6:$AB$15,27,FALSE),IFERROR(VLOOKUP($A204,'Circumstance 8'!$B$18:$AB$28,27,FALSE),TableBPA2[[#This Row],[Base Payment After Circumstance 7]])))</f>
        <v/>
      </c>
      <c r="N204" s="3" t="str">
        <f>IF(N$3="Not used","",IFERROR(VLOOKUP($A204,'Circumstance 9'!$B$6:$AB$15,27,FALSE),IFERROR(VLOOKUP($A204,'Circumstance 9'!$B$18:$AB$28,27,FALSE),TableBPA2[[#This Row],[Base Payment After Circumstance 8]])))</f>
        <v/>
      </c>
      <c r="O204" s="3" t="str">
        <f>IF(O$3="Not used","",IFERROR(VLOOKUP($A204,'Circumstance 10'!$B$6:$AB$15,27,FALSE),IFERROR(VLOOKUP($A204,'Circumstance 10'!$B$18:$AB$28,27,FALSE),TableBPA2[[#This Row],[Base Payment After Circumstance 9]])))</f>
        <v/>
      </c>
      <c r="P204" s="24" t="str">
        <f>IF(P$3="Not used","",IFERROR(VLOOKUP($A204,'Circumstance 11'!$B$6:$AB$15,27,FALSE),IFERROR(VLOOKUP($A204,'Circumstance 11'!$B$18:$AB$28,27,FALSE),TableBPA2[[#This Row],[Base Payment After Circumstance 10]])))</f>
        <v/>
      </c>
      <c r="Q204" s="24" t="str">
        <f>IF(Q$3="Not used","",IFERROR(VLOOKUP($A204,'Circumstance 12'!$B$6:$AB$15,27,FALSE),IFERROR(VLOOKUP($A204,'Circumstance 12'!$B$18:$AB$28,27,FALSE),TableBPA2[[#This Row],[Base Payment After Circumstance 11]])))</f>
        <v/>
      </c>
      <c r="R204" s="24" t="str">
        <f>IF(R$3="Not used","",IFERROR(VLOOKUP($A204,'Circumstance 13'!$B$6:$AB$15,27,FALSE),IFERROR(VLOOKUP($A204,'Circumstance 13'!$B$18:$AB$28,27,FALSE),TableBPA2[[#This Row],[Base Payment After Circumstance 12]])))</f>
        <v/>
      </c>
      <c r="S204" s="24" t="str">
        <f>IF(S$3="Not used","",IFERROR(VLOOKUP($A204,'Circumstance 14'!$B$6:$AB$15,27,FALSE),IFERROR(VLOOKUP($A204,'Circumstance 14'!$B$18:$AB$28,27,FALSE),TableBPA2[[#This Row],[Base Payment After Circumstance 13]])))</f>
        <v/>
      </c>
      <c r="T204" s="24" t="str">
        <f>IF(T$3="Not used","",IFERROR(VLOOKUP($A204,'Circumstance 15'!$B$6:$AB$15,27,FALSE),IFERROR(VLOOKUP($A204,'Circumstance 15'!$B$18:$AB$28,27,FALSE),TableBPA2[[#This Row],[Base Payment After Circumstance 14]])))</f>
        <v/>
      </c>
      <c r="U204" s="24" t="str">
        <f>IF(U$3="Not used","",IFERROR(VLOOKUP($A204,'Circumstance 16'!$B$6:$AB$15,27,FALSE),IFERROR(VLOOKUP($A204,'Circumstance 16'!$B$18:$AB$28,27,FALSE),TableBPA2[[#This Row],[Base Payment After Circumstance 15]])))</f>
        <v/>
      </c>
      <c r="V204" s="24" t="str">
        <f>IF(V$3="Not used","",IFERROR(VLOOKUP($A204,'Circumstance 17'!$B$6:$AB$15,27,FALSE),IFERROR(VLOOKUP($A204,'Circumstance 17'!$B$18:$AB$28,27,FALSE),TableBPA2[[#This Row],[Base Payment After Circumstance 16]])))</f>
        <v/>
      </c>
      <c r="W204" s="24" t="str">
        <f>IF(W$3="Not used","",IFERROR(VLOOKUP($A204,'Circumstance 18'!$B$6:$AB$15,27,FALSE),IFERROR(VLOOKUP($A204,'Circumstance 18'!$B$18:$AB$28,27,FALSE),TableBPA2[[#This Row],[Base Payment After Circumstance 17]])))</f>
        <v/>
      </c>
      <c r="X204" s="24" t="str">
        <f>IF(X$3="Not used","",IFERROR(VLOOKUP($A204,'Circumstance 19'!$B$6:$AB$15,27,FALSE),IFERROR(VLOOKUP($A204,'Circumstance 19'!$B$18:$AB$28,27,FALSE),TableBPA2[[#This Row],[Base Payment After Circumstance 18]])))</f>
        <v/>
      </c>
      <c r="Y204" s="24" t="str">
        <f>IF(Y$3="Not used","",IFERROR(VLOOKUP($A204,'Circumstance 20'!$B$6:$AB$15,27,FALSE),IFERROR(VLOOKUP($A204,'Circumstance 20'!$B$18:$AB$28,27,FALSE),TableBPA2[[#This Row],[Base Payment After Circumstance 19]])))</f>
        <v/>
      </c>
    </row>
    <row r="205" spans="1:25" x14ac:dyDescent="0.25">
      <c r="A205" s="11" t="str">
        <f>IF('LEA Information'!A214="","",'LEA Information'!A214)</f>
        <v/>
      </c>
      <c r="B205" s="11" t="str">
        <f>IF('LEA Information'!B214="","",'LEA Information'!B214)</f>
        <v/>
      </c>
      <c r="C205" s="68" t="str">
        <f>IF('LEA Information'!C214="","",'LEA Information'!C214)</f>
        <v/>
      </c>
      <c r="D205" s="8" t="str">
        <f>IF('LEA Information'!D214="","",'LEA Information'!D214)</f>
        <v/>
      </c>
      <c r="E205" s="32" t="str">
        <f t="shared" si="3"/>
        <v/>
      </c>
      <c r="F205" s="3" t="str">
        <f>IF(F$3="Not used","",IFERROR(VLOOKUP($A205,'Circumstance 1'!$B$6:$AB$15,27,FALSE),IFERROR(VLOOKUP(A205,'Circumstance 1'!$B$18:$AB$28,27,FALSE),TableBPA2[[#This Row],[Starting Base Payment]])))</f>
        <v/>
      </c>
      <c r="G205" s="3" t="str">
        <f>IF(G$3="Not used","",IFERROR(VLOOKUP($A205,'Circumstance 2'!$B$6:$AB$15,27,FALSE),IFERROR(VLOOKUP($A205,'Circumstance 2'!$B$18:$AB$28,27,FALSE),TableBPA2[[#This Row],[Base Payment After Circumstance 1]])))</f>
        <v/>
      </c>
      <c r="H205" s="3" t="str">
        <f>IF(H$3="Not used","",IFERROR(VLOOKUP($A205,'Circumstance 3'!$B$6:$AB$15,27,FALSE),IFERROR(VLOOKUP($A205,'Circumstance 3'!$B$18:$AB$28,27,FALSE),TableBPA2[[#This Row],[Base Payment After Circumstance 2]])))</f>
        <v/>
      </c>
      <c r="I205" s="3" t="str">
        <f>IF(I$3="Not used","",IFERROR(VLOOKUP($A205,'Circumstance 4'!$B$6:$AB$15,27,FALSE),IFERROR(VLOOKUP($A205,'Circumstance 4'!$B$18:$AB$28,27,FALSE),TableBPA2[[#This Row],[Base Payment After Circumstance 3]])))</f>
        <v/>
      </c>
      <c r="J205" s="3" t="str">
        <f>IF(J$3="Not used","",IFERROR(VLOOKUP($A205,'Circumstance 5'!$B$6:$AB$15,27,FALSE),IFERROR(VLOOKUP($A205,'Circumstance 5'!$B$18:$AB$28,27,FALSE),TableBPA2[[#This Row],[Base Payment After Circumstance 4]])))</f>
        <v/>
      </c>
      <c r="K205" s="3" t="str">
        <f>IF(K$3="Not used","",IFERROR(VLOOKUP($A205,'Circumstance 6'!$B$6:$AB$15,27,FALSE),IFERROR(VLOOKUP($A205,'Circumstance 6'!$B$18:$AB$28,27,FALSE),TableBPA2[[#This Row],[Base Payment After Circumstance 5]])))</f>
        <v/>
      </c>
      <c r="L205" s="3" t="str">
        <f>IF(L$3="Not used","",IFERROR(VLOOKUP($A205,'Circumstance 7'!$B$6:$AB$15,27,FALSE),IFERROR(VLOOKUP($A205,'Circumstance 7'!$B$18:$AB$28,27,FALSE),TableBPA2[[#This Row],[Base Payment After Circumstance 6]])))</f>
        <v/>
      </c>
      <c r="M205" s="3" t="str">
        <f>IF(M$3="Not used","",IFERROR(VLOOKUP($A205,'Circumstance 8'!$B$6:$AB$15,27,FALSE),IFERROR(VLOOKUP($A205,'Circumstance 8'!$B$18:$AB$28,27,FALSE),TableBPA2[[#This Row],[Base Payment After Circumstance 7]])))</f>
        <v/>
      </c>
      <c r="N205" s="3" t="str">
        <f>IF(N$3="Not used","",IFERROR(VLOOKUP($A205,'Circumstance 9'!$B$6:$AB$15,27,FALSE),IFERROR(VLOOKUP($A205,'Circumstance 9'!$B$18:$AB$28,27,FALSE),TableBPA2[[#This Row],[Base Payment After Circumstance 8]])))</f>
        <v/>
      </c>
      <c r="O205" s="3" t="str">
        <f>IF(O$3="Not used","",IFERROR(VLOOKUP($A205,'Circumstance 10'!$B$6:$AB$15,27,FALSE),IFERROR(VLOOKUP($A205,'Circumstance 10'!$B$18:$AB$28,27,FALSE),TableBPA2[[#This Row],[Base Payment After Circumstance 9]])))</f>
        <v/>
      </c>
      <c r="P205" s="24" t="str">
        <f>IF(P$3="Not used","",IFERROR(VLOOKUP($A205,'Circumstance 11'!$B$6:$AB$15,27,FALSE),IFERROR(VLOOKUP($A205,'Circumstance 11'!$B$18:$AB$28,27,FALSE),TableBPA2[[#This Row],[Base Payment After Circumstance 10]])))</f>
        <v/>
      </c>
      <c r="Q205" s="24" t="str">
        <f>IF(Q$3="Not used","",IFERROR(VLOOKUP($A205,'Circumstance 12'!$B$6:$AB$15,27,FALSE),IFERROR(VLOOKUP($A205,'Circumstance 12'!$B$18:$AB$28,27,FALSE),TableBPA2[[#This Row],[Base Payment After Circumstance 11]])))</f>
        <v/>
      </c>
      <c r="R205" s="24" t="str">
        <f>IF(R$3="Not used","",IFERROR(VLOOKUP($A205,'Circumstance 13'!$B$6:$AB$15,27,FALSE),IFERROR(VLOOKUP($A205,'Circumstance 13'!$B$18:$AB$28,27,FALSE),TableBPA2[[#This Row],[Base Payment After Circumstance 12]])))</f>
        <v/>
      </c>
      <c r="S205" s="24" t="str">
        <f>IF(S$3="Not used","",IFERROR(VLOOKUP($A205,'Circumstance 14'!$B$6:$AB$15,27,FALSE),IFERROR(VLOOKUP($A205,'Circumstance 14'!$B$18:$AB$28,27,FALSE),TableBPA2[[#This Row],[Base Payment After Circumstance 13]])))</f>
        <v/>
      </c>
      <c r="T205" s="24" t="str">
        <f>IF(T$3="Not used","",IFERROR(VLOOKUP($A205,'Circumstance 15'!$B$6:$AB$15,27,FALSE),IFERROR(VLOOKUP($A205,'Circumstance 15'!$B$18:$AB$28,27,FALSE),TableBPA2[[#This Row],[Base Payment After Circumstance 14]])))</f>
        <v/>
      </c>
      <c r="U205" s="24" t="str">
        <f>IF(U$3="Not used","",IFERROR(VLOOKUP($A205,'Circumstance 16'!$B$6:$AB$15,27,FALSE),IFERROR(VLOOKUP($A205,'Circumstance 16'!$B$18:$AB$28,27,FALSE),TableBPA2[[#This Row],[Base Payment After Circumstance 15]])))</f>
        <v/>
      </c>
      <c r="V205" s="24" t="str">
        <f>IF(V$3="Not used","",IFERROR(VLOOKUP($A205,'Circumstance 17'!$B$6:$AB$15,27,FALSE),IFERROR(VLOOKUP($A205,'Circumstance 17'!$B$18:$AB$28,27,FALSE),TableBPA2[[#This Row],[Base Payment After Circumstance 16]])))</f>
        <v/>
      </c>
      <c r="W205" s="24" t="str">
        <f>IF(W$3="Not used","",IFERROR(VLOOKUP($A205,'Circumstance 18'!$B$6:$AB$15,27,FALSE),IFERROR(VLOOKUP($A205,'Circumstance 18'!$B$18:$AB$28,27,FALSE),TableBPA2[[#This Row],[Base Payment After Circumstance 17]])))</f>
        <v/>
      </c>
      <c r="X205" s="24" t="str">
        <f>IF(X$3="Not used","",IFERROR(VLOOKUP($A205,'Circumstance 19'!$B$6:$AB$15,27,FALSE),IFERROR(VLOOKUP($A205,'Circumstance 19'!$B$18:$AB$28,27,FALSE),TableBPA2[[#This Row],[Base Payment After Circumstance 18]])))</f>
        <v/>
      </c>
      <c r="Y205" s="24" t="str">
        <f>IF(Y$3="Not used","",IFERROR(VLOOKUP($A205,'Circumstance 20'!$B$6:$AB$15,27,FALSE),IFERROR(VLOOKUP($A205,'Circumstance 20'!$B$18:$AB$28,27,FALSE),TableBPA2[[#This Row],[Base Payment After Circumstance 19]])))</f>
        <v/>
      </c>
    </row>
    <row r="206" spans="1:25" x14ac:dyDescent="0.25">
      <c r="A206" s="11" t="str">
        <f>IF('LEA Information'!A215="","",'LEA Information'!A215)</f>
        <v/>
      </c>
      <c r="B206" s="11" t="str">
        <f>IF('LEA Information'!B215="","",'LEA Information'!B215)</f>
        <v/>
      </c>
      <c r="C206" s="68" t="str">
        <f>IF('LEA Information'!C215="","",'LEA Information'!C215)</f>
        <v/>
      </c>
      <c r="D206" s="8" t="str">
        <f>IF('LEA Information'!D215="","",'LEA Information'!D215)</f>
        <v/>
      </c>
      <c r="E206" s="32" t="str">
        <f t="shared" si="3"/>
        <v/>
      </c>
      <c r="F206" s="3" t="str">
        <f>IF(F$3="Not used","",IFERROR(VLOOKUP($A206,'Circumstance 1'!$B$6:$AB$15,27,FALSE),IFERROR(VLOOKUP(A206,'Circumstance 1'!$B$18:$AB$28,27,FALSE),TableBPA2[[#This Row],[Starting Base Payment]])))</f>
        <v/>
      </c>
      <c r="G206" s="3" t="str">
        <f>IF(G$3="Not used","",IFERROR(VLOOKUP($A206,'Circumstance 2'!$B$6:$AB$15,27,FALSE),IFERROR(VLOOKUP($A206,'Circumstance 2'!$B$18:$AB$28,27,FALSE),TableBPA2[[#This Row],[Base Payment After Circumstance 1]])))</f>
        <v/>
      </c>
      <c r="H206" s="3" t="str">
        <f>IF(H$3="Not used","",IFERROR(VLOOKUP($A206,'Circumstance 3'!$B$6:$AB$15,27,FALSE),IFERROR(VLOOKUP($A206,'Circumstance 3'!$B$18:$AB$28,27,FALSE),TableBPA2[[#This Row],[Base Payment After Circumstance 2]])))</f>
        <v/>
      </c>
      <c r="I206" s="3" t="str">
        <f>IF(I$3="Not used","",IFERROR(VLOOKUP($A206,'Circumstance 4'!$B$6:$AB$15,27,FALSE),IFERROR(VLOOKUP($A206,'Circumstance 4'!$B$18:$AB$28,27,FALSE),TableBPA2[[#This Row],[Base Payment After Circumstance 3]])))</f>
        <v/>
      </c>
      <c r="J206" s="3" t="str">
        <f>IF(J$3="Not used","",IFERROR(VLOOKUP($A206,'Circumstance 5'!$B$6:$AB$15,27,FALSE),IFERROR(VLOOKUP($A206,'Circumstance 5'!$B$18:$AB$28,27,FALSE),TableBPA2[[#This Row],[Base Payment After Circumstance 4]])))</f>
        <v/>
      </c>
      <c r="K206" s="3" t="str">
        <f>IF(K$3="Not used","",IFERROR(VLOOKUP($A206,'Circumstance 6'!$B$6:$AB$15,27,FALSE),IFERROR(VLOOKUP($A206,'Circumstance 6'!$B$18:$AB$28,27,FALSE),TableBPA2[[#This Row],[Base Payment After Circumstance 5]])))</f>
        <v/>
      </c>
      <c r="L206" s="3" t="str">
        <f>IF(L$3="Not used","",IFERROR(VLOOKUP($A206,'Circumstance 7'!$B$6:$AB$15,27,FALSE),IFERROR(VLOOKUP($A206,'Circumstance 7'!$B$18:$AB$28,27,FALSE),TableBPA2[[#This Row],[Base Payment After Circumstance 6]])))</f>
        <v/>
      </c>
      <c r="M206" s="3" t="str">
        <f>IF(M$3="Not used","",IFERROR(VLOOKUP($A206,'Circumstance 8'!$B$6:$AB$15,27,FALSE),IFERROR(VLOOKUP($A206,'Circumstance 8'!$B$18:$AB$28,27,FALSE),TableBPA2[[#This Row],[Base Payment After Circumstance 7]])))</f>
        <v/>
      </c>
      <c r="N206" s="3" t="str">
        <f>IF(N$3="Not used","",IFERROR(VLOOKUP($A206,'Circumstance 9'!$B$6:$AB$15,27,FALSE),IFERROR(VLOOKUP($A206,'Circumstance 9'!$B$18:$AB$28,27,FALSE),TableBPA2[[#This Row],[Base Payment After Circumstance 8]])))</f>
        <v/>
      </c>
      <c r="O206" s="3" t="str">
        <f>IF(O$3="Not used","",IFERROR(VLOOKUP($A206,'Circumstance 10'!$B$6:$AB$15,27,FALSE),IFERROR(VLOOKUP($A206,'Circumstance 10'!$B$18:$AB$28,27,FALSE),TableBPA2[[#This Row],[Base Payment After Circumstance 9]])))</f>
        <v/>
      </c>
      <c r="P206" s="24" t="str">
        <f>IF(P$3="Not used","",IFERROR(VLOOKUP($A206,'Circumstance 11'!$B$6:$AB$15,27,FALSE),IFERROR(VLOOKUP($A206,'Circumstance 11'!$B$18:$AB$28,27,FALSE),TableBPA2[[#This Row],[Base Payment After Circumstance 10]])))</f>
        <v/>
      </c>
      <c r="Q206" s="24" t="str">
        <f>IF(Q$3="Not used","",IFERROR(VLOOKUP($A206,'Circumstance 12'!$B$6:$AB$15,27,FALSE),IFERROR(VLOOKUP($A206,'Circumstance 12'!$B$18:$AB$28,27,FALSE),TableBPA2[[#This Row],[Base Payment After Circumstance 11]])))</f>
        <v/>
      </c>
      <c r="R206" s="24" t="str">
        <f>IF(R$3="Not used","",IFERROR(VLOOKUP($A206,'Circumstance 13'!$B$6:$AB$15,27,FALSE),IFERROR(VLOOKUP($A206,'Circumstance 13'!$B$18:$AB$28,27,FALSE),TableBPA2[[#This Row],[Base Payment After Circumstance 12]])))</f>
        <v/>
      </c>
      <c r="S206" s="24" t="str">
        <f>IF(S$3="Not used","",IFERROR(VLOOKUP($A206,'Circumstance 14'!$B$6:$AB$15,27,FALSE),IFERROR(VLOOKUP($A206,'Circumstance 14'!$B$18:$AB$28,27,FALSE),TableBPA2[[#This Row],[Base Payment After Circumstance 13]])))</f>
        <v/>
      </c>
      <c r="T206" s="24" t="str">
        <f>IF(T$3="Not used","",IFERROR(VLOOKUP($A206,'Circumstance 15'!$B$6:$AB$15,27,FALSE),IFERROR(VLOOKUP($A206,'Circumstance 15'!$B$18:$AB$28,27,FALSE),TableBPA2[[#This Row],[Base Payment After Circumstance 14]])))</f>
        <v/>
      </c>
      <c r="U206" s="24" t="str">
        <f>IF(U$3="Not used","",IFERROR(VLOOKUP($A206,'Circumstance 16'!$B$6:$AB$15,27,FALSE),IFERROR(VLOOKUP($A206,'Circumstance 16'!$B$18:$AB$28,27,FALSE),TableBPA2[[#This Row],[Base Payment After Circumstance 15]])))</f>
        <v/>
      </c>
      <c r="V206" s="24" t="str">
        <f>IF(V$3="Not used","",IFERROR(VLOOKUP($A206,'Circumstance 17'!$B$6:$AB$15,27,FALSE),IFERROR(VLOOKUP($A206,'Circumstance 17'!$B$18:$AB$28,27,FALSE),TableBPA2[[#This Row],[Base Payment After Circumstance 16]])))</f>
        <v/>
      </c>
      <c r="W206" s="24" t="str">
        <f>IF(W$3="Not used","",IFERROR(VLOOKUP($A206,'Circumstance 18'!$B$6:$AB$15,27,FALSE),IFERROR(VLOOKUP($A206,'Circumstance 18'!$B$18:$AB$28,27,FALSE),TableBPA2[[#This Row],[Base Payment After Circumstance 17]])))</f>
        <v/>
      </c>
      <c r="X206" s="24" t="str">
        <f>IF(X$3="Not used","",IFERROR(VLOOKUP($A206,'Circumstance 19'!$B$6:$AB$15,27,FALSE),IFERROR(VLOOKUP($A206,'Circumstance 19'!$B$18:$AB$28,27,FALSE),TableBPA2[[#This Row],[Base Payment After Circumstance 18]])))</f>
        <v/>
      </c>
      <c r="Y206" s="24" t="str">
        <f>IF(Y$3="Not used","",IFERROR(VLOOKUP($A206,'Circumstance 20'!$B$6:$AB$15,27,FALSE),IFERROR(VLOOKUP($A206,'Circumstance 20'!$B$18:$AB$28,27,FALSE),TableBPA2[[#This Row],[Base Payment After Circumstance 19]])))</f>
        <v/>
      </c>
    </row>
    <row r="207" spans="1:25" x14ac:dyDescent="0.25">
      <c r="A207" s="11" t="str">
        <f>IF('LEA Information'!A216="","",'LEA Information'!A216)</f>
        <v/>
      </c>
      <c r="B207" s="11" t="str">
        <f>IF('LEA Information'!B216="","",'LEA Information'!B216)</f>
        <v/>
      </c>
      <c r="C207" s="68" t="str">
        <f>IF('LEA Information'!C216="","",'LEA Information'!C216)</f>
        <v/>
      </c>
      <c r="D207" s="8" t="str">
        <f>IF('LEA Information'!D216="","",'LEA Information'!D216)</f>
        <v/>
      </c>
      <c r="E207" s="32" t="str">
        <f t="shared" si="3"/>
        <v/>
      </c>
      <c r="F207" s="3" t="str">
        <f>IF(F$3="Not used","",IFERROR(VLOOKUP($A207,'Circumstance 1'!$B$6:$AB$15,27,FALSE),IFERROR(VLOOKUP(A207,'Circumstance 1'!$B$18:$AB$28,27,FALSE),TableBPA2[[#This Row],[Starting Base Payment]])))</f>
        <v/>
      </c>
      <c r="G207" s="3" t="str">
        <f>IF(G$3="Not used","",IFERROR(VLOOKUP($A207,'Circumstance 2'!$B$6:$AB$15,27,FALSE),IFERROR(VLOOKUP($A207,'Circumstance 2'!$B$18:$AB$28,27,FALSE),TableBPA2[[#This Row],[Base Payment After Circumstance 1]])))</f>
        <v/>
      </c>
      <c r="H207" s="3" t="str">
        <f>IF(H$3="Not used","",IFERROR(VLOOKUP($A207,'Circumstance 3'!$B$6:$AB$15,27,FALSE),IFERROR(VLOOKUP($A207,'Circumstance 3'!$B$18:$AB$28,27,FALSE),TableBPA2[[#This Row],[Base Payment After Circumstance 2]])))</f>
        <v/>
      </c>
      <c r="I207" s="3" t="str">
        <f>IF(I$3="Not used","",IFERROR(VLOOKUP($A207,'Circumstance 4'!$B$6:$AB$15,27,FALSE),IFERROR(VLOOKUP($A207,'Circumstance 4'!$B$18:$AB$28,27,FALSE),TableBPA2[[#This Row],[Base Payment After Circumstance 3]])))</f>
        <v/>
      </c>
      <c r="J207" s="3" t="str">
        <f>IF(J$3="Not used","",IFERROR(VLOOKUP($A207,'Circumstance 5'!$B$6:$AB$15,27,FALSE),IFERROR(VLOOKUP($A207,'Circumstance 5'!$B$18:$AB$28,27,FALSE),TableBPA2[[#This Row],[Base Payment After Circumstance 4]])))</f>
        <v/>
      </c>
      <c r="K207" s="3" t="str">
        <f>IF(K$3="Not used","",IFERROR(VLOOKUP($A207,'Circumstance 6'!$B$6:$AB$15,27,FALSE),IFERROR(VLOOKUP($A207,'Circumstance 6'!$B$18:$AB$28,27,FALSE),TableBPA2[[#This Row],[Base Payment After Circumstance 5]])))</f>
        <v/>
      </c>
      <c r="L207" s="3" t="str">
        <f>IF(L$3="Not used","",IFERROR(VLOOKUP($A207,'Circumstance 7'!$B$6:$AB$15,27,FALSE),IFERROR(VLOOKUP($A207,'Circumstance 7'!$B$18:$AB$28,27,FALSE),TableBPA2[[#This Row],[Base Payment After Circumstance 6]])))</f>
        <v/>
      </c>
      <c r="M207" s="3" t="str">
        <f>IF(M$3="Not used","",IFERROR(VLOOKUP($A207,'Circumstance 8'!$B$6:$AB$15,27,FALSE),IFERROR(VLOOKUP($A207,'Circumstance 8'!$B$18:$AB$28,27,FALSE),TableBPA2[[#This Row],[Base Payment After Circumstance 7]])))</f>
        <v/>
      </c>
      <c r="N207" s="3" t="str">
        <f>IF(N$3="Not used","",IFERROR(VLOOKUP($A207,'Circumstance 9'!$B$6:$AB$15,27,FALSE),IFERROR(VLOOKUP($A207,'Circumstance 9'!$B$18:$AB$28,27,FALSE),TableBPA2[[#This Row],[Base Payment After Circumstance 8]])))</f>
        <v/>
      </c>
      <c r="O207" s="3" t="str">
        <f>IF(O$3="Not used","",IFERROR(VLOOKUP($A207,'Circumstance 10'!$B$6:$AB$15,27,FALSE),IFERROR(VLOOKUP($A207,'Circumstance 10'!$B$18:$AB$28,27,FALSE),TableBPA2[[#This Row],[Base Payment After Circumstance 9]])))</f>
        <v/>
      </c>
      <c r="P207" s="24" t="str">
        <f>IF(P$3="Not used","",IFERROR(VLOOKUP($A207,'Circumstance 11'!$B$6:$AB$15,27,FALSE),IFERROR(VLOOKUP($A207,'Circumstance 11'!$B$18:$AB$28,27,FALSE),TableBPA2[[#This Row],[Base Payment After Circumstance 10]])))</f>
        <v/>
      </c>
      <c r="Q207" s="24" t="str">
        <f>IF(Q$3="Not used","",IFERROR(VLOOKUP($A207,'Circumstance 12'!$B$6:$AB$15,27,FALSE),IFERROR(VLOOKUP($A207,'Circumstance 12'!$B$18:$AB$28,27,FALSE),TableBPA2[[#This Row],[Base Payment After Circumstance 11]])))</f>
        <v/>
      </c>
      <c r="R207" s="24" t="str">
        <f>IF(R$3="Not used","",IFERROR(VLOOKUP($A207,'Circumstance 13'!$B$6:$AB$15,27,FALSE),IFERROR(VLOOKUP($A207,'Circumstance 13'!$B$18:$AB$28,27,FALSE),TableBPA2[[#This Row],[Base Payment After Circumstance 12]])))</f>
        <v/>
      </c>
      <c r="S207" s="24" t="str">
        <f>IF(S$3="Not used","",IFERROR(VLOOKUP($A207,'Circumstance 14'!$B$6:$AB$15,27,FALSE),IFERROR(VLOOKUP($A207,'Circumstance 14'!$B$18:$AB$28,27,FALSE),TableBPA2[[#This Row],[Base Payment After Circumstance 13]])))</f>
        <v/>
      </c>
      <c r="T207" s="24" t="str">
        <f>IF(T$3="Not used","",IFERROR(VLOOKUP($A207,'Circumstance 15'!$B$6:$AB$15,27,FALSE),IFERROR(VLOOKUP($A207,'Circumstance 15'!$B$18:$AB$28,27,FALSE),TableBPA2[[#This Row],[Base Payment After Circumstance 14]])))</f>
        <v/>
      </c>
      <c r="U207" s="24" t="str">
        <f>IF(U$3="Not used","",IFERROR(VLOOKUP($A207,'Circumstance 16'!$B$6:$AB$15,27,FALSE),IFERROR(VLOOKUP($A207,'Circumstance 16'!$B$18:$AB$28,27,FALSE),TableBPA2[[#This Row],[Base Payment After Circumstance 15]])))</f>
        <v/>
      </c>
      <c r="V207" s="24" t="str">
        <f>IF(V$3="Not used","",IFERROR(VLOOKUP($A207,'Circumstance 17'!$B$6:$AB$15,27,FALSE),IFERROR(VLOOKUP($A207,'Circumstance 17'!$B$18:$AB$28,27,FALSE),TableBPA2[[#This Row],[Base Payment After Circumstance 16]])))</f>
        <v/>
      </c>
      <c r="W207" s="24" t="str">
        <f>IF(W$3="Not used","",IFERROR(VLOOKUP($A207,'Circumstance 18'!$B$6:$AB$15,27,FALSE),IFERROR(VLOOKUP($A207,'Circumstance 18'!$B$18:$AB$28,27,FALSE),TableBPA2[[#This Row],[Base Payment After Circumstance 17]])))</f>
        <v/>
      </c>
      <c r="X207" s="24" t="str">
        <f>IF(X$3="Not used","",IFERROR(VLOOKUP($A207,'Circumstance 19'!$B$6:$AB$15,27,FALSE),IFERROR(VLOOKUP($A207,'Circumstance 19'!$B$18:$AB$28,27,FALSE),TableBPA2[[#This Row],[Base Payment After Circumstance 18]])))</f>
        <v/>
      </c>
      <c r="Y207" s="24" t="str">
        <f>IF(Y$3="Not used","",IFERROR(VLOOKUP($A207,'Circumstance 20'!$B$6:$AB$15,27,FALSE),IFERROR(VLOOKUP($A207,'Circumstance 20'!$B$18:$AB$28,27,FALSE),TableBPA2[[#This Row],[Base Payment After Circumstance 19]])))</f>
        <v/>
      </c>
    </row>
    <row r="208" spans="1:25" x14ac:dyDescent="0.25">
      <c r="A208" s="11" t="str">
        <f>IF('LEA Information'!A217="","",'LEA Information'!A217)</f>
        <v/>
      </c>
      <c r="B208" s="11" t="str">
        <f>IF('LEA Information'!B217="","",'LEA Information'!B217)</f>
        <v/>
      </c>
      <c r="C208" s="68" t="str">
        <f>IF('LEA Information'!C217="","",'LEA Information'!C217)</f>
        <v/>
      </c>
      <c r="D208" s="8" t="str">
        <f>IF('LEA Information'!D217="","",'LEA Information'!D217)</f>
        <v/>
      </c>
      <c r="E208" s="32" t="str">
        <f t="shared" si="3"/>
        <v/>
      </c>
      <c r="F208" s="3" t="str">
        <f>IF(F$3="Not used","",IFERROR(VLOOKUP($A208,'Circumstance 1'!$B$6:$AB$15,27,FALSE),IFERROR(VLOOKUP(A208,'Circumstance 1'!$B$18:$AB$28,27,FALSE),TableBPA2[[#This Row],[Starting Base Payment]])))</f>
        <v/>
      </c>
      <c r="G208" s="3" t="str">
        <f>IF(G$3="Not used","",IFERROR(VLOOKUP($A208,'Circumstance 2'!$B$6:$AB$15,27,FALSE),IFERROR(VLOOKUP($A208,'Circumstance 2'!$B$18:$AB$28,27,FALSE),TableBPA2[[#This Row],[Base Payment After Circumstance 1]])))</f>
        <v/>
      </c>
      <c r="H208" s="3" t="str">
        <f>IF(H$3="Not used","",IFERROR(VLOOKUP($A208,'Circumstance 3'!$B$6:$AB$15,27,FALSE),IFERROR(VLOOKUP($A208,'Circumstance 3'!$B$18:$AB$28,27,FALSE),TableBPA2[[#This Row],[Base Payment After Circumstance 2]])))</f>
        <v/>
      </c>
      <c r="I208" s="3" t="str">
        <f>IF(I$3="Not used","",IFERROR(VLOOKUP($A208,'Circumstance 4'!$B$6:$AB$15,27,FALSE),IFERROR(VLOOKUP($A208,'Circumstance 4'!$B$18:$AB$28,27,FALSE),TableBPA2[[#This Row],[Base Payment After Circumstance 3]])))</f>
        <v/>
      </c>
      <c r="J208" s="3" t="str">
        <f>IF(J$3="Not used","",IFERROR(VLOOKUP($A208,'Circumstance 5'!$B$6:$AB$15,27,FALSE),IFERROR(VLOOKUP($A208,'Circumstance 5'!$B$18:$AB$28,27,FALSE),TableBPA2[[#This Row],[Base Payment After Circumstance 4]])))</f>
        <v/>
      </c>
      <c r="K208" s="3" t="str">
        <f>IF(K$3="Not used","",IFERROR(VLOOKUP($A208,'Circumstance 6'!$B$6:$AB$15,27,FALSE),IFERROR(VLOOKUP($A208,'Circumstance 6'!$B$18:$AB$28,27,FALSE),TableBPA2[[#This Row],[Base Payment After Circumstance 5]])))</f>
        <v/>
      </c>
      <c r="L208" s="3" t="str">
        <f>IF(L$3="Not used","",IFERROR(VLOOKUP($A208,'Circumstance 7'!$B$6:$AB$15,27,FALSE),IFERROR(VLOOKUP($A208,'Circumstance 7'!$B$18:$AB$28,27,FALSE),TableBPA2[[#This Row],[Base Payment After Circumstance 6]])))</f>
        <v/>
      </c>
      <c r="M208" s="3" t="str">
        <f>IF(M$3="Not used","",IFERROR(VLOOKUP($A208,'Circumstance 8'!$B$6:$AB$15,27,FALSE),IFERROR(VLOOKUP($A208,'Circumstance 8'!$B$18:$AB$28,27,FALSE),TableBPA2[[#This Row],[Base Payment After Circumstance 7]])))</f>
        <v/>
      </c>
      <c r="N208" s="3" t="str">
        <f>IF(N$3="Not used","",IFERROR(VLOOKUP($A208,'Circumstance 9'!$B$6:$AB$15,27,FALSE),IFERROR(VLOOKUP($A208,'Circumstance 9'!$B$18:$AB$28,27,FALSE),TableBPA2[[#This Row],[Base Payment After Circumstance 8]])))</f>
        <v/>
      </c>
      <c r="O208" s="3" t="str">
        <f>IF(O$3="Not used","",IFERROR(VLOOKUP($A208,'Circumstance 10'!$B$6:$AB$15,27,FALSE),IFERROR(VLOOKUP($A208,'Circumstance 10'!$B$18:$AB$28,27,FALSE),TableBPA2[[#This Row],[Base Payment After Circumstance 9]])))</f>
        <v/>
      </c>
      <c r="P208" s="24" t="str">
        <f>IF(P$3="Not used","",IFERROR(VLOOKUP($A208,'Circumstance 11'!$B$6:$AB$15,27,FALSE),IFERROR(VLOOKUP($A208,'Circumstance 11'!$B$18:$AB$28,27,FALSE),TableBPA2[[#This Row],[Base Payment After Circumstance 10]])))</f>
        <v/>
      </c>
      <c r="Q208" s="24" t="str">
        <f>IF(Q$3="Not used","",IFERROR(VLOOKUP($A208,'Circumstance 12'!$B$6:$AB$15,27,FALSE),IFERROR(VLOOKUP($A208,'Circumstance 12'!$B$18:$AB$28,27,FALSE),TableBPA2[[#This Row],[Base Payment After Circumstance 11]])))</f>
        <v/>
      </c>
      <c r="R208" s="24" t="str">
        <f>IF(R$3="Not used","",IFERROR(VLOOKUP($A208,'Circumstance 13'!$B$6:$AB$15,27,FALSE),IFERROR(VLOOKUP($A208,'Circumstance 13'!$B$18:$AB$28,27,FALSE),TableBPA2[[#This Row],[Base Payment After Circumstance 12]])))</f>
        <v/>
      </c>
      <c r="S208" s="24" t="str">
        <f>IF(S$3="Not used","",IFERROR(VLOOKUP($A208,'Circumstance 14'!$B$6:$AB$15,27,FALSE),IFERROR(VLOOKUP($A208,'Circumstance 14'!$B$18:$AB$28,27,FALSE),TableBPA2[[#This Row],[Base Payment After Circumstance 13]])))</f>
        <v/>
      </c>
      <c r="T208" s="24" t="str">
        <f>IF(T$3="Not used","",IFERROR(VLOOKUP($A208,'Circumstance 15'!$B$6:$AB$15,27,FALSE),IFERROR(VLOOKUP($A208,'Circumstance 15'!$B$18:$AB$28,27,FALSE),TableBPA2[[#This Row],[Base Payment After Circumstance 14]])))</f>
        <v/>
      </c>
      <c r="U208" s="24" t="str">
        <f>IF(U$3="Not used","",IFERROR(VLOOKUP($A208,'Circumstance 16'!$B$6:$AB$15,27,FALSE),IFERROR(VLOOKUP($A208,'Circumstance 16'!$B$18:$AB$28,27,FALSE),TableBPA2[[#This Row],[Base Payment After Circumstance 15]])))</f>
        <v/>
      </c>
      <c r="V208" s="24" t="str">
        <f>IF(V$3="Not used","",IFERROR(VLOOKUP($A208,'Circumstance 17'!$B$6:$AB$15,27,FALSE),IFERROR(VLOOKUP($A208,'Circumstance 17'!$B$18:$AB$28,27,FALSE),TableBPA2[[#This Row],[Base Payment After Circumstance 16]])))</f>
        <v/>
      </c>
      <c r="W208" s="24" t="str">
        <f>IF(W$3="Not used","",IFERROR(VLOOKUP($A208,'Circumstance 18'!$B$6:$AB$15,27,FALSE),IFERROR(VLOOKUP($A208,'Circumstance 18'!$B$18:$AB$28,27,FALSE),TableBPA2[[#This Row],[Base Payment After Circumstance 17]])))</f>
        <v/>
      </c>
      <c r="X208" s="24" t="str">
        <f>IF(X$3="Not used","",IFERROR(VLOOKUP($A208,'Circumstance 19'!$B$6:$AB$15,27,FALSE),IFERROR(VLOOKUP($A208,'Circumstance 19'!$B$18:$AB$28,27,FALSE),TableBPA2[[#This Row],[Base Payment After Circumstance 18]])))</f>
        <v/>
      </c>
      <c r="Y208" s="24" t="str">
        <f>IF(Y$3="Not used","",IFERROR(VLOOKUP($A208,'Circumstance 20'!$B$6:$AB$15,27,FALSE),IFERROR(VLOOKUP($A208,'Circumstance 20'!$B$18:$AB$28,27,FALSE),TableBPA2[[#This Row],[Base Payment After Circumstance 19]])))</f>
        <v/>
      </c>
    </row>
    <row r="209" spans="1:25" x14ac:dyDescent="0.25">
      <c r="A209" s="11" t="str">
        <f>IF('LEA Information'!A218="","",'LEA Information'!A218)</f>
        <v/>
      </c>
      <c r="B209" s="11" t="str">
        <f>IF('LEA Information'!B218="","",'LEA Information'!B218)</f>
        <v/>
      </c>
      <c r="C209" s="68" t="str">
        <f>IF('LEA Information'!C218="","",'LEA Information'!C218)</f>
        <v/>
      </c>
      <c r="D209" s="8" t="str">
        <f>IF('LEA Information'!D218="","",'LEA Information'!D218)</f>
        <v/>
      </c>
      <c r="E209" s="32" t="str">
        <f t="shared" si="3"/>
        <v/>
      </c>
      <c r="F209" s="3" t="str">
        <f>IF(F$3="Not used","",IFERROR(VLOOKUP($A209,'Circumstance 1'!$B$6:$AB$15,27,FALSE),IFERROR(VLOOKUP(A209,'Circumstance 1'!$B$18:$AB$28,27,FALSE),TableBPA2[[#This Row],[Starting Base Payment]])))</f>
        <v/>
      </c>
      <c r="G209" s="3" t="str">
        <f>IF(G$3="Not used","",IFERROR(VLOOKUP($A209,'Circumstance 2'!$B$6:$AB$15,27,FALSE),IFERROR(VLOOKUP($A209,'Circumstance 2'!$B$18:$AB$28,27,FALSE),TableBPA2[[#This Row],[Base Payment After Circumstance 1]])))</f>
        <v/>
      </c>
      <c r="H209" s="3" t="str">
        <f>IF(H$3="Not used","",IFERROR(VLOOKUP($A209,'Circumstance 3'!$B$6:$AB$15,27,FALSE),IFERROR(VLOOKUP($A209,'Circumstance 3'!$B$18:$AB$28,27,FALSE),TableBPA2[[#This Row],[Base Payment After Circumstance 2]])))</f>
        <v/>
      </c>
      <c r="I209" s="3" t="str">
        <f>IF(I$3="Not used","",IFERROR(VLOOKUP($A209,'Circumstance 4'!$B$6:$AB$15,27,FALSE),IFERROR(VLOOKUP($A209,'Circumstance 4'!$B$18:$AB$28,27,FALSE),TableBPA2[[#This Row],[Base Payment After Circumstance 3]])))</f>
        <v/>
      </c>
      <c r="J209" s="3" t="str">
        <f>IF(J$3="Not used","",IFERROR(VLOOKUP($A209,'Circumstance 5'!$B$6:$AB$15,27,FALSE),IFERROR(VLOOKUP($A209,'Circumstance 5'!$B$18:$AB$28,27,FALSE),TableBPA2[[#This Row],[Base Payment After Circumstance 4]])))</f>
        <v/>
      </c>
      <c r="K209" s="3" t="str">
        <f>IF(K$3="Not used","",IFERROR(VLOOKUP($A209,'Circumstance 6'!$B$6:$AB$15,27,FALSE),IFERROR(VLOOKUP($A209,'Circumstance 6'!$B$18:$AB$28,27,FALSE),TableBPA2[[#This Row],[Base Payment After Circumstance 5]])))</f>
        <v/>
      </c>
      <c r="L209" s="3" t="str">
        <f>IF(L$3="Not used","",IFERROR(VLOOKUP($A209,'Circumstance 7'!$B$6:$AB$15,27,FALSE),IFERROR(VLOOKUP($A209,'Circumstance 7'!$B$18:$AB$28,27,FALSE),TableBPA2[[#This Row],[Base Payment After Circumstance 6]])))</f>
        <v/>
      </c>
      <c r="M209" s="3" t="str">
        <f>IF(M$3="Not used","",IFERROR(VLOOKUP($A209,'Circumstance 8'!$B$6:$AB$15,27,FALSE),IFERROR(VLOOKUP($A209,'Circumstance 8'!$B$18:$AB$28,27,FALSE),TableBPA2[[#This Row],[Base Payment After Circumstance 7]])))</f>
        <v/>
      </c>
      <c r="N209" s="3" t="str">
        <f>IF(N$3="Not used","",IFERROR(VLOOKUP($A209,'Circumstance 9'!$B$6:$AB$15,27,FALSE),IFERROR(VLOOKUP($A209,'Circumstance 9'!$B$18:$AB$28,27,FALSE),TableBPA2[[#This Row],[Base Payment After Circumstance 8]])))</f>
        <v/>
      </c>
      <c r="O209" s="3" t="str">
        <f>IF(O$3="Not used","",IFERROR(VLOOKUP($A209,'Circumstance 10'!$B$6:$AB$15,27,FALSE),IFERROR(VLOOKUP($A209,'Circumstance 10'!$B$18:$AB$28,27,FALSE),TableBPA2[[#This Row],[Base Payment After Circumstance 9]])))</f>
        <v/>
      </c>
      <c r="P209" s="24" t="str">
        <f>IF(P$3="Not used","",IFERROR(VLOOKUP($A209,'Circumstance 11'!$B$6:$AB$15,27,FALSE),IFERROR(VLOOKUP($A209,'Circumstance 11'!$B$18:$AB$28,27,FALSE),TableBPA2[[#This Row],[Base Payment After Circumstance 10]])))</f>
        <v/>
      </c>
      <c r="Q209" s="24" t="str">
        <f>IF(Q$3="Not used","",IFERROR(VLOOKUP($A209,'Circumstance 12'!$B$6:$AB$15,27,FALSE),IFERROR(VLOOKUP($A209,'Circumstance 12'!$B$18:$AB$28,27,FALSE),TableBPA2[[#This Row],[Base Payment After Circumstance 11]])))</f>
        <v/>
      </c>
      <c r="R209" s="24" t="str">
        <f>IF(R$3="Not used","",IFERROR(VLOOKUP($A209,'Circumstance 13'!$B$6:$AB$15,27,FALSE),IFERROR(VLOOKUP($A209,'Circumstance 13'!$B$18:$AB$28,27,FALSE),TableBPA2[[#This Row],[Base Payment After Circumstance 12]])))</f>
        <v/>
      </c>
      <c r="S209" s="24" t="str">
        <f>IF(S$3="Not used","",IFERROR(VLOOKUP($A209,'Circumstance 14'!$B$6:$AB$15,27,FALSE),IFERROR(VLOOKUP($A209,'Circumstance 14'!$B$18:$AB$28,27,FALSE),TableBPA2[[#This Row],[Base Payment After Circumstance 13]])))</f>
        <v/>
      </c>
      <c r="T209" s="24" t="str">
        <f>IF(T$3="Not used","",IFERROR(VLOOKUP($A209,'Circumstance 15'!$B$6:$AB$15,27,FALSE),IFERROR(VLOOKUP($A209,'Circumstance 15'!$B$18:$AB$28,27,FALSE),TableBPA2[[#This Row],[Base Payment After Circumstance 14]])))</f>
        <v/>
      </c>
      <c r="U209" s="24" t="str">
        <f>IF(U$3="Not used","",IFERROR(VLOOKUP($A209,'Circumstance 16'!$B$6:$AB$15,27,FALSE),IFERROR(VLOOKUP($A209,'Circumstance 16'!$B$18:$AB$28,27,FALSE),TableBPA2[[#This Row],[Base Payment After Circumstance 15]])))</f>
        <v/>
      </c>
      <c r="V209" s="24" t="str">
        <f>IF(V$3="Not used","",IFERROR(VLOOKUP($A209,'Circumstance 17'!$B$6:$AB$15,27,FALSE),IFERROR(VLOOKUP($A209,'Circumstance 17'!$B$18:$AB$28,27,FALSE),TableBPA2[[#This Row],[Base Payment After Circumstance 16]])))</f>
        <v/>
      </c>
      <c r="W209" s="24" t="str">
        <f>IF(W$3="Not used","",IFERROR(VLOOKUP($A209,'Circumstance 18'!$B$6:$AB$15,27,FALSE),IFERROR(VLOOKUP($A209,'Circumstance 18'!$B$18:$AB$28,27,FALSE),TableBPA2[[#This Row],[Base Payment After Circumstance 17]])))</f>
        <v/>
      </c>
      <c r="X209" s="24" t="str">
        <f>IF(X$3="Not used","",IFERROR(VLOOKUP($A209,'Circumstance 19'!$B$6:$AB$15,27,FALSE),IFERROR(VLOOKUP($A209,'Circumstance 19'!$B$18:$AB$28,27,FALSE),TableBPA2[[#This Row],[Base Payment After Circumstance 18]])))</f>
        <v/>
      </c>
      <c r="Y209" s="24" t="str">
        <f>IF(Y$3="Not used","",IFERROR(VLOOKUP($A209,'Circumstance 20'!$B$6:$AB$15,27,FALSE),IFERROR(VLOOKUP($A209,'Circumstance 20'!$B$18:$AB$28,27,FALSE),TableBPA2[[#This Row],[Base Payment After Circumstance 19]])))</f>
        <v/>
      </c>
    </row>
    <row r="210" spans="1:25" x14ac:dyDescent="0.25">
      <c r="A210" s="11" t="str">
        <f>IF('LEA Information'!A219="","",'LEA Information'!A219)</f>
        <v/>
      </c>
      <c r="B210" s="11" t="str">
        <f>IF('LEA Information'!B219="","",'LEA Information'!B219)</f>
        <v/>
      </c>
      <c r="C210" s="68" t="str">
        <f>IF('LEA Information'!C219="","",'LEA Information'!C219)</f>
        <v/>
      </c>
      <c r="D210" s="8" t="str">
        <f>IF('LEA Information'!D219="","",'LEA Information'!D219)</f>
        <v/>
      </c>
      <c r="E210" s="32" t="str">
        <f t="shared" si="3"/>
        <v/>
      </c>
      <c r="F210" s="3" t="str">
        <f>IF(F$3="Not used","",IFERROR(VLOOKUP($A210,'Circumstance 1'!$B$6:$AB$15,27,FALSE),IFERROR(VLOOKUP(A210,'Circumstance 1'!$B$18:$AB$28,27,FALSE),TableBPA2[[#This Row],[Starting Base Payment]])))</f>
        <v/>
      </c>
      <c r="G210" s="3" t="str">
        <f>IF(G$3="Not used","",IFERROR(VLOOKUP($A210,'Circumstance 2'!$B$6:$AB$15,27,FALSE),IFERROR(VLOOKUP($A210,'Circumstance 2'!$B$18:$AB$28,27,FALSE),TableBPA2[[#This Row],[Base Payment After Circumstance 1]])))</f>
        <v/>
      </c>
      <c r="H210" s="3" t="str">
        <f>IF(H$3="Not used","",IFERROR(VLOOKUP($A210,'Circumstance 3'!$B$6:$AB$15,27,FALSE),IFERROR(VLOOKUP($A210,'Circumstance 3'!$B$18:$AB$28,27,FALSE),TableBPA2[[#This Row],[Base Payment After Circumstance 2]])))</f>
        <v/>
      </c>
      <c r="I210" s="3" t="str">
        <f>IF(I$3="Not used","",IFERROR(VLOOKUP($A210,'Circumstance 4'!$B$6:$AB$15,27,FALSE),IFERROR(VLOOKUP($A210,'Circumstance 4'!$B$18:$AB$28,27,FALSE),TableBPA2[[#This Row],[Base Payment After Circumstance 3]])))</f>
        <v/>
      </c>
      <c r="J210" s="3" t="str">
        <f>IF(J$3="Not used","",IFERROR(VLOOKUP($A210,'Circumstance 5'!$B$6:$AB$15,27,FALSE),IFERROR(VLOOKUP($A210,'Circumstance 5'!$B$18:$AB$28,27,FALSE),TableBPA2[[#This Row],[Base Payment After Circumstance 4]])))</f>
        <v/>
      </c>
      <c r="K210" s="3" t="str">
        <f>IF(K$3="Not used","",IFERROR(VLOOKUP($A210,'Circumstance 6'!$B$6:$AB$15,27,FALSE),IFERROR(VLOOKUP($A210,'Circumstance 6'!$B$18:$AB$28,27,FALSE),TableBPA2[[#This Row],[Base Payment After Circumstance 5]])))</f>
        <v/>
      </c>
      <c r="L210" s="3" t="str">
        <f>IF(L$3="Not used","",IFERROR(VLOOKUP($A210,'Circumstance 7'!$B$6:$AB$15,27,FALSE),IFERROR(VLOOKUP($A210,'Circumstance 7'!$B$18:$AB$28,27,FALSE),TableBPA2[[#This Row],[Base Payment After Circumstance 6]])))</f>
        <v/>
      </c>
      <c r="M210" s="3" t="str">
        <f>IF(M$3="Not used","",IFERROR(VLOOKUP($A210,'Circumstance 8'!$B$6:$AB$15,27,FALSE),IFERROR(VLOOKUP($A210,'Circumstance 8'!$B$18:$AB$28,27,FALSE),TableBPA2[[#This Row],[Base Payment After Circumstance 7]])))</f>
        <v/>
      </c>
      <c r="N210" s="3" t="str">
        <f>IF(N$3="Not used","",IFERROR(VLOOKUP($A210,'Circumstance 9'!$B$6:$AB$15,27,FALSE),IFERROR(VLOOKUP($A210,'Circumstance 9'!$B$18:$AB$28,27,FALSE),TableBPA2[[#This Row],[Base Payment After Circumstance 8]])))</f>
        <v/>
      </c>
      <c r="O210" s="3" t="str">
        <f>IF(O$3="Not used","",IFERROR(VLOOKUP($A210,'Circumstance 10'!$B$6:$AB$15,27,FALSE),IFERROR(VLOOKUP($A210,'Circumstance 10'!$B$18:$AB$28,27,FALSE),TableBPA2[[#This Row],[Base Payment After Circumstance 9]])))</f>
        <v/>
      </c>
      <c r="P210" s="24" t="str">
        <f>IF(P$3="Not used","",IFERROR(VLOOKUP($A210,'Circumstance 11'!$B$6:$AB$15,27,FALSE),IFERROR(VLOOKUP($A210,'Circumstance 11'!$B$18:$AB$28,27,FALSE),TableBPA2[[#This Row],[Base Payment After Circumstance 10]])))</f>
        <v/>
      </c>
      <c r="Q210" s="24" t="str">
        <f>IF(Q$3="Not used","",IFERROR(VLOOKUP($A210,'Circumstance 12'!$B$6:$AB$15,27,FALSE),IFERROR(VLOOKUP($A210,'Circumstance 12'!$B$18:$AB$28,27,FALSE),TableBPA2[[#This Row],[Base Payment After Circumstance 11]])))</f>
        <v/>
      </c>
      <c r="R210" s="24" t="str">
        <f>IF(R$3="Not used","",IFERROR(VLOOKUP($A210,'Circumstance 13'!$B$6:$AB$15,27,FALSE),IFERROR(VLOOKUP($A210,'Circumstance 13'!$B$18:$AB$28,27,FALSE),TableBPA2[[#This Row],[Base Payment After Circumstance 12]])))</f>
        <v/>
      </c>
      <c r="S210" s="24" t="str">
        <f>IF(S$3="Not used","",IFERROR(VLOOKUP($A210,'Circumstance 14'!$B$6:$AB$15,27,FALSE),IFERROR(VLOOKUP($A210,'Circumstance 14'!$B$18:$AB$28,27,FALSE),TableBPA2[[#This Row],[Base Payment After Circumstance 13]])))</f>
        <v/>
      </c>
      <c r="T210" s="24" t="str">
        <f>IF(T$3="Not used","",IFERROR(VLOOKUP($A210,'Circumstance 15'!$B$6:$AB$15,27,FALSE),IFERROR(VLOOKUP($A210,'Circumstance 15'!$B$18:$AB$28,27,FALSE),TableBPA2[[#This Row],[Base Payment After Circumstance 14]])))</f>
        <v/>
      </c>
      <c r="U210" s="24" t="str">
        <f>IF(U$3="Not used","",IFERROR(VLOOKUP($A210,'Circumstance 16'!$B$6:$AB$15,27,FALSE),IFERROR(VLOOKUP($A210,'Circumstance 16'!$B$18:$AB$28,27,FALSE),TableBPA2[[#This Row],[Base Payment After Circumstance 15]])))</f>
        <v/>
      </c>
      <c r="V210" s="24" t="str">
        <f>IF(V$3="Not used","",IFERROR(VLOOKUP($A210,'Circumstance 17'!$B$6:$AB$15,27,FALSE),IFERROR(VLOOKUP($A210,'Circumstance 17'!$B$18:$AB$28,27,FALSE),TableBPA2[[#This Row],[Base Payment After Circumstance 16]])))</f>
        <v/>
      </c>
      <c r="W210" s="24" t="str">
        <f>IF(W$3="Not used","",IFERROR(VLOOKUP($A210,'Circumstance 18'!$B$6:$AB$15,27,FALSE),IFERROR(VLOOKUP($A210,'Circumstance 18'!$B$18:$AB$28,27,FALSE),TableBPA2[[#This Row],[Base Payment After Circumstance 17]])))</f>
        <v/>
      </c>
      <c r="X210" s="24" t="str">
        <f>IF(X$3="Not used","",IFERROR(VLOOKUP($A210,'Circumstance 19'!$B$6:$AB$15,27,FALSE),IFERROR(VLOOKUP($A210,'Circumstance 19'!$B$18:$AB$28,27,FALSE),TableBPA2[[#This Row],[Base Payment After Circumstance 18]])))</f>
        <v/>
      </c>
      <c r="Y210" s="24" t="str">
        <f>IF(Y$3="Not used","",IFERROR(VLOOKUP($A210,'Circumstance 20'!$B$6:$AB$15,27,FALSE),IFERROR(VLOOKUP($A210,'Circumstance 20'!$B$18:$AB$28,27,FALSE),TableBPA2[[#This Row],[Base Payment After Circumstance 19]])))</f>
        <v/>
      </c>
    </row>
    <row r="211" spans="1:25" x14ac:dyDescent="0.25">
      <c r="A211" s="11" t="str">
        <f>IF('LEA Information'!A220="","",'LEA Information'!A220)</f>
        <v/>
      </c>
      <c r="B211" s="11" t="str">
        <f>IF('LEA Information'!B220="","",'LEA Information'!B220)</f>
        <v/>
      </c>
      <c r="C211" s="68" t="str">
        <f>IF('LEA Information'!C220="","",'LEA Information'!C220)</f>
        <v/>
      </c>
      <c r="D211" s="8" t="str">
        <f>IF('LEA Information'!D220="","",'LEA Information'!D220)</f>
        <v/>
      </c>
      <c r="E211" s="32" t="str">
        <f t="shared" si="3"/>
        <v/>
      </c>
      <c r="F211" s="3" t="str">
        <f>IF(F$3="Not used","",IFERROR(VLOOKUP($A211,'Circumstance 1'!$B$6:$AB$15,27,FALSE),IFERROR(VLOOKUP(A211,'Circumstance 1'!$B$18:$AB$28,27,FALSE),TableBPA2[[#This Row],[Starting Base Payment]])))</f>
        <v/>
      </c>
      <c r="G211" s="3" t="str">
        <f>IF(G$3="Not used","",IFERROR(VLOOKUP($A211,'Circumstance 2'!$B$6:$AB$15,27,FALSE),IFERROR(VLOOKUP($A211,'Circumstance 2'!$B$18:$AB$28,27,FALSE),TableBPA2[[#This Row],[Base Payment After Circumstance 1]])))</f>
        <v/>
      </c>
      <c r="H211" s="3" t="str">
        <f>IF(H$3="Not used","",IFERROR(VLOOKUP($A211,'Circumstance 3'!$B$6:$AB$15,27,FALSE),IFERROR(VLOOKUP($A211,'Circumstance 3'!$B$18:$AB$28,27,FALSE),TableBPA2[[#This Row],[Base Payment After Circumstance 2]])))</f>
        <v/>
      </c>
      <c r="I211" s="3" t="str">
        <f>IF(I$3="Not used","",IFERROR(VLOOKUP($A211,'Circumstance 4'!$B$6:$AB$15,27,FALSE),IFERROR(VLOOKUP($A211,'Circumstance 4'!$B$18:$AB$28,27,FALSE),TableBPA2[[#This Row],[Base Payment After Circumstance 3]])))</f>
        <v/>
      </c>
      <c r="J211" s="3" t="str">
        <f>IF(J$3="Not used","",IFERROR(VLOOKUP($A211,'Circumstance 5'!$B$6:$AB$15,27,FALSE),IFERROR(VLOOKUP($A211,'Circumstance 5'!$B$18:$AB$28,27,FALSE),TableBPA2[[#This Row],[Base Payment After Circumstance 4]])))</f>
        <v/>
      </c>
      <c r="K211" s="3" t="str">
        <f>IF(K$3="Not used","",IFERROR(VLOOKUP($A211,'Circumstance 6'!$B$6:$AB$15,27,FALSE),IFERROR(VLOOKUP($A211,'Circumstance 6'!$B$18:$AB$28,27,FALSE),TableBPA2[[#This Row],[Base Payment After Circumstance 5]])))</f>
        <v/>
      </c>
      <c r="L211" s="3" t="str">
        <f>IF(L$3="Not used","",IFERROR(VLOOKUP($A211,'Circumstance 7'!$B$6:$AB$15,27,FALSE),IFERROR(VLOOKUP($A211,'Circumstance 7'!$B$18:$AB$28,27,FALSE),TableBPA2[[#This Row],[Base Payment After Circumstance 6]])))</f>
        <v/>
      </c>
      <c r="M211" s="3" t="str">
        <f>IF(M$3="Not used","",IFERROR(VLOOKUP($A211,'Circumstance 8'!$B$6:$AB$15,27,FALSE),IFERROR(VLOOKUP($A211,'Circumstance 8'!$B$18:$AB$28,27,FALSE),TableBPA2[[#This Row],[Base Payment After Circumstance 7]])))</f>
        <v/>
      </c>
      <c r="N211" s="3" t="str">
        <f>IF(N$3="Not used","",IFERROR(VLOOKUP($A211,'Circumstance 9'!$B$6:$AB$15,27,FALSE),IFERROR(VLOOKUP($A211,'Circumstance 9'!$B$18:$AB$28,27,FALSE),TableBPA2[[#This Row],[Base Payment After Circumstance 8]])))</f>
        <v/>
      </c>
      <c r="O211" s="3" t="str">
        <f>IF(O$3="Not used","",IFERROR(VLOOKUP($A211,'Circumstance 10'!$B$6:$AB$15,27,FALSE),IFERROR(VLOOKUP($A211,'Circumstance 10'!$B$18:$AB$28,27,FALSE),TableBPA2[[#This Row],[Base Payment After Circumstance 9]])))</f>
        <v/>
      </c>
      <c r="P211" s="24" t="str">
        <f>IF(P$3="Not used","",IFERROR(VLOOKUP($A211,'Circumstance 11'!$B$6:$AB$15,27,FALSE),IFERROR(VLOOKUP($A211,'Circumstance 11'!$B$18:$AB$28,27,FALSE),TableBPA2[[#This Row],[Base Payment After Circumstance 10]])))</f>
        <v/>
      </c>
      <c r="Q211" s="24" t="str">
        <f>IF(Q$3="Not used","",IFERROR(VLOOKUP($A211,'Circumstance 12'!$B$6:$AB$15,27,FALSE),IFERROR(VLOOKUP($A211,'Circumstance 12'!$B$18:$AB$28,27,FALSE),TableBPA2[[#This Row],[Base Payment After Circumstance 11]])))</f>
        <v/>
      </c>
      <c r="R211" s="24" t="str">
        <f>IF(R$3="Not used","",IFERROR(VLOOKUP($A211,'Circumstance 13'!$B$6:$AB$15,27,FALSE),IFERROR(VLOOKUP($A211,'Circumstance 13'!$B$18:$AB$28,27,FALSE),TableBPA2[[#This Row],[Base Payment After Circumstance 12]])))</f>
        <v/>
      </c>
      <c r="S211" s="24" t="str">
        <f>IF(S$3="Not used","",IFERROR(VLOOKUP($A211,'Circumstance 14'!$B$6:$AB$15,27,FALSE),IFERROR(VLOOKUP($A211,'Circumstance 14'!$B$18:$AB$28,27,FALSE),TableBPA2[[#This Row],[Base Payment After Circumstance 13]])))</f>
        <v/>
      </c>
      <c r="T211" s="24" t="str">
        <f>IF(T$3="Not used","",IFERROR(VLOOKUP($A211,'Circumstance 15'!$B$6:$AB$15,27,FALSE),IFERROR(VLOOKUP($A211,'Circumstance 15'!$B$18:$AB$28,27,FALSE),TableBPA2[[#This Row],[Base Payment After Circumstance 14]])))</f>
        <v/>
      </c>
      <c r="U211" s="24" t="str">
        <f>IF(U$3="Not used","",IFERROR(VLOOKUP($A211,'Circumstance 16'!$B$6:$AB$15,27,FALSE),IFERROR(VLOOKUP($A211,'Circumstance 16'!$B$18:$AB$28,27,FALSE),TableBPA2[[#This Row],[Base Payment After Circumstance 15]])))</f>
        <v/>
      </c>
      <c r="V211" s="24" t="str">
        <f>IF(V$3="Not used","",IFERROR(VLOOKUP($A211,'Circumstance 17'!$B$6:$AB$15,27,FALSE),IFERROR(VLOOKUP($A211,'Circumstance 17'!$B$18:$AB$28,27,FALSE),TableBPA2[[#This Row],[Base Payment After Circumstance 16]])))</f>
        <v/>
      </c>
      <c r="W211" s="24" t="str">
        <f>IF(W$3="Not used","",IFERROR(VLOOKUP($A211,'Circumstance 18'!$B$6:$AB$15,27,FALSE),IFERROR(VLOOKUP($A211,'Circumstance 18'!$B$18:$AB$28,27,FALSE),TableBPA2[[#This Row],[Base Payment After Circumstance 17]])))</f>
        <v/>
      </c>
      <c r="X211" s="24" t="str">
        <f>IF(X$3="Not used","",IFERROR(VLOOKUP($A211,'Circumstance 19'!$B$6:$AB$15,27,FALSE),IFERROR(VLOOKUP($A211,'Circumstance 19'!$B$18:$AB$28,27,FALSE),TableBPA2[[#This Row],[Base Payment After Circumstance 18]])))</f>
        <v/>
      </c>
      <c r="Y211" s="24" t="str">
        <f>IF(Y$3="Not used","",IFERROR(VLOOKUP($A211,'Circumstance 20'!$B$6:$AB$15,27,FALSE),IFERROR(VLOOKUP($A211,'Circumstance 20'!$B$18:$AB$28,27,FALSE),TableBPA2[[#This Row],[Base Payment After Circumstance 19]])))</f>
        <v/>
      </c>
    </row>
    <row r="212" spans="1:25" x14ac:dyDescent="0.25">
      <c r="A212" s="11" t="str">
        <f>IF('LEA Information'!A221="","",'LEA Information'!A221)</f>
        <v/>
      </c>
      <c r="B212" s="11" t="str">
        <f>IF('LEA Information'!B221="","",'LEA Information'!B221)</f>
        <v/>
      </c>
      <c r="C212" s="68" t="str">
        <f>IF('LEA Information'!C221="","",'LEA Information'!C221)</f>
        <v/>
      </c>
      <c r="D212" s="8" t="str">
        <f>IF('LEA Information'!D221="","",'LEA Information'!D221)</f>
        <v/>
      </c>
      <c r="E212" s="32" t="str">
        <f t="shared" si="3"/>
        <v/>
      </c>
      <c r="F212" s="3" t="str">
        <f>IF(F$3="Not used","",IFERROR(VLOOKUP($A212,'Circumstance 1'!$B$6:$AB$15,27,FALSE),IFERROR(VLOOKUP(A212,'Circumstance 1'!$B$18:$AB$28,27,FALSE),TableBPA2[[#This Row],[Starting Base Payment]])))</f>
        <v/>
      </c>
      <c r="G212" s="3" t="str">
        <f>IF(G$3="Not used","",IFERROR(VLOOKUP($A212,'Circumstance 2'!$B$6:$AB$15,27,FALSE),IFERROR(VLOOKUP($A212,'Circumstance 2'!$B$18:$AB$28,27,FALSE),TableBPA2[[#This Row],[Base Payment After Circumstance 1]])))</f>
        <v/>
      </c>
      <c r="H212" s="3" t="str">
        <f>IF(H$3="Not used","",IFERROR(VLOOKUP($A212,'Circumstance 3'!$B$6:$AB$15,27,FALSE),IFERROR(VLOOKUP($A212,'Circumstance 3'!$B$18:$AB$28,27,FALSE),TableBPA2[[#This Row],[Base Payment After Circumstance 2]])))</f>
        <v/>
      </c>
      <c r="I212" s="3" t="str">
        <f>IF(I$3="Not used","",IFERROR(VLOOKUP($A212,'Circumstance 4'!$B$6:$AB$15,27,FALSE),IFERROR(VLOOKUP($A212,'Circumstance 4'!$B$18:$AB$28,27,FALSE),TableBPA2[[#This Row],[Base Payment After Circumstance 3]])))</f>
        <v/>
      </c>
      <c r="J212" s="3" t="str">
        <f>IF(J$3="Not used","",IFERROR(VLOOKUP($A212,'Circumstance 5'!$B$6:$AB$15,27,FALSE),IFERROR(VLOOKUP($A212,'Circumstance 5'!$B$18:$AB$28,27,FALSE),TableBPA2[[#This Row],[Base Payment After Circumstance 4]])))</f>
        <v/>
      </c>
      <c r="K212" s="3" t="str">
        <f>IF(K$3="Not used","",IFERROR(VLOOKUP($A212,'Circumstance 6'!$B$6:$AB$15,27,FALSE),IFERROR(VLOOKUP($A212,'Circumstance 6'!$B$18:$AB$28,27,FALSE),TableBPA2[[#This Row],[Base Payment After Circumstance 5]])))</f>
        <v/>
      </c>
      <c r="L212" s="3" t="str">
        <f>IF(L$3="Not used","",IFERROR(VLOOKUP($A212,'Circumstance 7'!$B$6:$AB$15,27,FALSE),IFERROR(VLOOKUP($A212,'Circumstance 7'!$B$18:$AB$28,27,FALSE),TableBPA2[[#This Row],[Base Payment After Circumstance 6]])))</f>
        <v/>
      </c>
      <c r="M212" s="3" t="str">
        <f>IF(M$3="Not used","",IFERROR(VLOOKUP($A212,'Circumstance 8'!$B$6:$AB$15,27,FALSE),IFERROR(VLOOKUP($A212,'Circumstance 8'!$B$18:$AB$28,27,FALSE),TableBPA2[[#This Row],[Base Payment After Circumstance 7]])))</f>
        <v/>
      </c>
      <c r="N212" s="3" t="str">
        <f>IF(N$3="Not used","",IFERROR(VLOOKUP($A212,'Circumstance 9'!$B$6:$AB$15,27,FALSE),IFERROR(VLOOKUP($A212,'Circumstance 9'!$B$18:$AB$28,27,FALSE),TableBPA2[[#This Row],[Base Payment After Circumstance 8]])))</f>
        <v/>
      </c>
      <c r="O212" s="3" t="str">
        <f>IF(O$3="Not used","",IFERROR(VLOOKUP($A212,'Circumstance 10'!$B$6:$AB$15,27,FALSE),IFERROR(VLOOKUP($A212,'Circumstance 10'!$B$18:$AB$28,27,FALSE),TableBPA2[[#This Row],[Base Payment After Circumstance 9]])))</f>
        <v/>
      </c>
      <c r="P212" s="24" t="str">
        <f>IF(P$3="Not used","",IFERROR(VLOOKUP($A212,'Circumstance 11'!$B$6:$AB$15,27,FALSE),IFERROR(VLOOKUP($A212,'Circumstance 11'!$B$18:$AB$28,27,FALSE),TableBPA2[[#This Row],[Base Payment After Circumstance 10]])))</f>
        <v/>
      </c>
      <c r="Q212" s="24" t="str">
        <f>IF(Q$3="Not used","",IFERROR(VLOOKUP($A212,'Circumstance 12'!$B$6:$AB$15,27,FALSE),IFERROR(VLOOKUP($A212,'Circumstance 12'!$B$18:$AB$28,27,FALSE),TableBPA2[[#This Row],[Base Payment After Circumstance 11]])))</f>
        <v/>
      </c>
      <c r="R212" s="24" t="str">
        <f>IF(R$3="Not used","",IFERROR(VLOOKUP($A212,'Circumstance 13'!$B$6:$AB$15,27,FALSE),IFERROR(VLOOKUP($A212,'Circumstance 13'!$B$18:$AB$28,27,FALSE),TableBPA2[[#This Row],[Base Payment After Circumstance 12]])))</f>
        <v/>
      </c>
      <c r="S212" s="24" t="str">
        <f>IF(S$3="Not used","",IFERROR(VLOOKUP($A212,'Circumstance 14'!$B$6:$AB$15,27,FALSE),IFERROR(VLOOKUP($A212,'Circumstance 14'!$B$18:$AB$28,27,FALSE),TableBPA2[[#This Row],[Base Payment After Circumstance 13]])))</f>
        <v/>
      </c>
      <c r="T212" s="24" t="str">
        <f>IF(T$3="Not used","",IFERROR(VLOOKUP($A212,'Circumstance 15'!$B$6:$AB$15,27,FALSE),IFERROR(VLOOKUP($A212,'Circumstance 15'!$B$18:$AB$28,27,FALSE),TableBPA2[[#This Row],[Base Payment After Circumstance 14]])))</f>
        <v/>
      </c>
      <c r="U212" s="24" t="str">
        <f>IF(U$3="Not used","",IFERROR(VLOOKUP($A212,'Circumstance 16'!$B$6:$AB$15,27,FALSE),IFERROR(VLOOKUP($A212,'Circumstance 16'!$B$18:$AB$28,27,FALSE),TableBPA2[[#This Row],[Base Payment After Circumstance 15]])))</f>
        <v/>
      </c>
      <c r="V212" s="24" t="str">
        <f>IF(V$3="Not used","",IFERROR(VLOOKUP($A212,'Circumstance 17'!$B$6:$AB$15,27,FALSE),IFERROR(VLOOKUP($A212,'Circumstance 17'!$B$18:$AB$28,27,FALSE),TableBPA2[[#This Row],[Base Payment After Circumstance 16]])))</f>
        <v/>
      </c>
      <c r="W212" s="24" t="str">
        <f>IF(W$3="Not used","",IFERROR(VLOOKUP($A212,'Circumstance 18'!$B$6:$AB$15,27,FALSE),IFERROR(VLOOKUP($A212,'Circumstance 18'!$B$18:$AB$28,27,FALSE),TableBPA2[[#This Row],[Base Payment After Circumstance 17]])))</f>
        <v/>
      </c>
      <c r="X212" s="24" t="str">
        <f>IF(X$3="Not used","",IFERROR(VLOOKUP($A212,'Circumstance 19'!$B$6:$AB$15,27,FALSE),IFERROR(VLOOKUP($A212,'Circumstance 19'!$B$18:$AB$28,27,FALSE),TableBPA2[[#This Row],[Base Payment After Circumstance 18]])))</f>
        <v/>
      </c>
      <c r="Y212" s="24" t="str">
        <f>IF(Y$3="Not used","",IFERROR(VLOOKUP($A212,'Circumstance 20'!$B$6:$AB$15,27,FALSE),IFERROR(VLOOKUP($A212,'Circumstance 20'!$B$18:$AB$28,27,FALSE),TableBPA2[[#This Row],[Base Payment After Circumstance 19]])))</f>
        <v/>
      </c>
    </row>
    <row r="213" spans="1:25" x14ac:dyDescent="0.25">
      <c r="A213" s="11" t="str">
        <f>IF('LEA Information'!A222="","",'LEA Information'!A222)</f>
        <v/>
      </c>
      <c r="B213" s="11" t="str">
        <f>IF('LEA Information'!B222="","",'LEA Information'!B222)</f>
        <v/>
      </c>
      <c r="C213" s="68" t="str">
        <f>IF('LEA Information'!C222="","",'LEA Information'!C222)</f>
        <v/>
      </c>
      <c r="D213" s="8" t="str">
        <f>IF('LEA Information'!D222="","",'LEA Information'!D222)</f>
        <v/>
      </c>
      <c r="E213" s="32" t="str">
        <f t="shared" si="3"/>
        <v/>
      </c>
      <c r="F213" s="3" t="str">
        <f>IF(F$3="Not used","",IFERROR(VLOOKUP($A213,'Circumstance 1'!$B$6:$AB$15,27,FALSE),IFERROR(VLOOKUP(A213,'Circumstance 1'!$B$18:$AB$28,27,FALSE),TableBPA2[[#This Row],[Starting Base Payment]])))</f>
        <v/>
      </c>
      <c r="G213" s="3" t="str">
        <f>IF(G$3="Not used","",IFERROR(VLOOKUP($A213,'Circumstance 2'!$B$6:$AB$15,27,FALSE),IFERROR(VLOOKUP($A213,'Circumstance 2'!$B$18:$AB$28,27,FALSE),TableBPA2[[#This Row],[Base Payment After Circumstance 1]])))</f>
        <v/>
      </c>
      <c r="H213" s="3" t="str">
        <f>IF(H$3="Not used","",IFERROR(VLOOKUP($A213,'Circumstance 3'!$B$6:$AB$15,27,FALSE),IFERROR(VLOOKUP($A213,'Circumstance 3'!$B$18:$AB$28,27,FALSE),TableBPA2[[#This Row],[Base Payment After Circumstance 2]])))</f>
        <v/>
      </c>
      <c r="I213" s="3" t="str">
        <f>IF(I$3="Not used","",IFERROR(VLOOKUP($A213,'Circumstance 4'!$B$6:$AB$15,27,FALSE),IFERROR(VLOOKUP($A213,'Circumstance 4'!$B$18:$AB$28,27,FALSE),TableBPA2[[#This Row],[Base Payment After Circumstance 3]])))</f>
        <v/>
      </c>
      <c r="J213" s="3" t="str">
        <f>IF(J$3="Not used","",IFERROR(VLOOKUP($A213,'Circumstance 5'!$B$6:$AB$15,27,FALSE),IFERROR(VLOOKUP($A213,'Circumstance 5'!$B$18:$AB$28,27,FALSE),TableBPA2[[#This Row],[Base Payment After Circumstance 4]])))</f>
        <v/>
      </c>
      <c r="K213" s="3" t="str">
        <f>IF(K$3="Not used","",IFERROR(VLOOKUP($A213,'Circumstance 6'!$B$6:$AB$15,27,FALSE),IFERROR(VLOOKUP($A213,'Circumstance 6'!$B$18:$AB$28,27,FALSE),TableBPA2[[#This Row],[Base Payment After Circumstance 5]])))</f>
        <v/>
      </c>
      <c r="L213" s="3" t="str">
        <f>IF(L$3="Not used","",IFERROR(VLOOKUP($A213,'Circumstance 7'!$B$6:$AB$15,27,FALSE),IFERROR(VLOOKUP($A213,'Circumstance 7'!$B$18:$AB$28,27,FALSE),TableBPA2[[#This Row],[Base Payment After Circumstance 6]])))</f>
        <v/>
      </c>
      <c r="M213" s="3" t="str">
        <f>IF(M$3="Not used","",IFERROR(VLOOKUP($A213,'Circumstance 8'!$B$6:$AB$15,27,FALSE),IFERROR(VLOOKUP($A213,'Circumstance 8'!$B$18:$AB$28,27,FALSE),TableBPA2[[#This Row],[Base Payment After Circumstance 7]])))</f>
        <v/>
      </c>
      <c r="N213" s="3" t="str">
        <f>IF(N$3="Not used","",IFERROR(VLOOKUP($A213,'Circumstance 9'!$B$6:$AB$15,27,FALSE),IFERROR(VLOOKUP($A213,'Circumstance 9'!$B$18:$AB$28,27,FALSE),TableBPA2[[#This Row],[Base Payment After Circumstance 8]])))</f>
        <v/>
      </c>
      <c r="O213" s="3" t="str">
        <f>IF(O$3="Not used","",IFERROR(VLOOKUP($A213,'Circumstance 10'!$B$6:$AB$15,27,FALSE),IFERROR(VLOOKUP($A213,'Circumstance 10'!$B$18:$AB$28,27,FALSE),TableBPA2[[#This Row],[Base Payment After Circumstance 9]])))</f>
        <v/>
      </c>
      <c r="P213" s="24" t="str">
        <f>IF(P$3="Not used","",IFERROR(VLOOKUP($A213,'Circumstance 11'!$B$6:$AB$15,27,FALSE),IFERROR(VLOOKUP($A213,'Circumstance 11'!$B$18:$AB$28,27,FALSE),TableBPA2[[#This Row],[Base Payment After Circumstance 10]])))</f>
        <v/>
      </c>
      <c r="Q213" s="24" t="str">
        <f>IF(Q$3="Not used","",IFERROR(VLOOKUP($A213,'Circumstance 12'!$B$6:$AB$15,27,FALSE),IFERROR(VLOOKUP($A213,'Circumstance 12'!$B$18:$AB$28,27,FALSE),TableBPA2[[#This Row],[Base Payment After Circumstance 11]])))</f>
        <v/>
      </c>
      <c r="R213" s="24" t="str">
        <f>IF(R$3="Not used","",IFERROR(VLOOKUP($A213,'Circumstance 13'!$B$6:$AB$15,27,FALSE),IFERROR(VLOOKUP($A213,'Circumstance 13'!$B$18:$AB$28,27,FALSE),TableBPA2[[#This Row],[Base Payment After Circumstance 12]])))</f>
        <v/>
      </c>
      <c r="S213" s="24" t="str">
        <f>IF(S$3="Not used","",IFERROR(VLOOKUP($A213,'Circumstance 14'!$B$6:$AB$15,27,FALSE),IFERROR(VLOOKUP($A213,'Circumstance 14'!$B$18:$AB$28,27,FALSE),TableBPA2[[#This Row],[Base Payment After Circumstance 13]])))</f>
        <v/>
      </c>
      <c r="T213" s="24" t="str">
        <f>IF(T$3="Not used","",IFERROR(VLOOKUP($A213,'Circumstance 15'!$B$6:$AB$15,27,FALSE),IFERROR(VLOOKUP($A213,'Circumstance 15'!$B$18:$AB$28,27,FALSE),TableBPA2[[#This Row],[Base Payment After Circumstance 14]])))</f>
        <v/>
      </c>
      <c r="U213" s="24" t="str">
        <f>IF(U$3="Not used","",IFERROR(VLOOKUP($A213,'Circumstance 16'!$B$6:$AB$15,27,FALSE),IFERROR(VLOOKUP($A213,'Circumstance 16'!$B$18:$AB$28,27,FALSE),TableBPA2[[#This Row],[Base Payment After Circumstance 15]])))</f>
        <v/>
      </c>
      <c r="V213" s="24" t="str">
        <f>IF(V$3="Not used","",IFERROR(VLOOKUP($A213,'Circumstance 17'!$B$6:$AB$15,27,FALSE),IFERROR(VLOOKUP($A213,'Circumstance 17'!$B$18:$AB$28,27,FALSE),TableBPA2[[#This Row],[Base Payment After Circumstance 16]])))</f>
        <v/>
      </c>
      <c r="W213" s="24" t="str">
        <f>IF(W$3="Not used","",IFERROR(VLOOKUP($A213,'Circumstance 18'!$B$6:$AB$15,27,FALSE),IFERROR(VLOOKUP($A213,'Circumstance 18'!$B$18:$AB$28,27,FALSE),TableBPA2[[#This Row],[Base Payment After Circumstance 17]])))</f>
        <v/>
      </c>
      <c r="X213" s="24" t="str">
        <f>IF(X$3="Not used","",IFERROR(VLOOKUP($A213,'Circumstance 19'!$B$6:$AB$15,27,FALSE),IFERROR(VLOOKUP($A213,'Circumstance 19'!$B$18:$AB$28,27,FALSE),TableBPA2[[#This Row],[Base Payment After Circumstance 18]])))</f>
        <v/>
      </c>
      <c r="Y213" s="24" t="str">
        <f>IF(Y$3="Not used","",IFERROR(VLOOKUP($A213,'Circumstance 20'!$B$6:$AB$15,27,FALSE),IFERROR(VLOOKUP($A213,'Circumstance 20'!$B$18:$AB$28,27,FALSE),TableBPA2[[#This Row],[Base Payment After Circumstance 19]])))</f>
        <v/>
      </c>
    </row>
    <row r="214" spans="1:25" x14ac:dyDescent="0.25">
      <c r="A214" s="11" t="str">
        <f>IF('LEA Information'!A223="","",'LEA Information'!A223)</f>
        <v/>
      </c>
      <c r="B214" s="11" t="str">
        <f>IF('LEA Information'!B223="","",'LEA Information'!B223)</f>
        <v/>
      </c>
      <c r="C214" s="68" t="str">
        <f>IF('LEA Information'!C223="","",'LEA Information'!C223)</f>
        <v/>
      </c>
      <c r="D214" s="8" t="str">
        <f>IF('LEA Information'!D223="","",'LEA Information'!D223)</f>
        <v/>
      </c>
      <c r="E214" s="32" t="str">
        <f t="shared" si="3"/>
        <v/>
      </c>
      <c r="F214" s="3" t="str">
        <f>IF(F$3="Not used","",IFERROR(VLOOKUP($A214,'Circumstance 1'!$B$6:$AB$15,27,FALSE),IFERROR(VLOOKUP(A214,'Circumstance 1'!$B$18:$AB$28,27,FALSE),TableBPA2[[#This Row],[Starting Base Payment]])))</f>
        <v/>
      </c>
      <c r="G214" s="3" t="str">
        <f>IF(G$3="Not used","",IFERROR(VLOOKUP($A214,'Circumstance 2'!$B$6:$AB$15,27,FALSE),IFERROR(VLOOKUP($A214,'Circumstance 2'!$B$18:$AB$28,27,FALSE),TableBPA2[[#This Row],[Base Payment After Circumstance 1]])))</f>
        <v/>
      </c>
      <c r="H214" s="3" t="str">
        <f>IF(H$3="Not used","",IFERROR(VLOOKUP($A214,'Circumstance 3'!$B$6:$AB$15,27,FALSE),IFERROR(VLOOKUP($A214,'Circumstance 3'!$B$18:$AB$28,27,FALSE),TableBPA2[[#This Row],[Base Payment After Circumstance 2]])))</f>
        <v/>
      </c>
      <c r="I214" s="3" t="str">
        <f>IF(I$3="Not used","",IFERROR(VLOOKUP($A214,'Circumstance 4'!$B$6:$AB$15,27,FALSE),IFERROR(VLOOKUP($A214,'Circumstance 4'!$B$18:$AB$28,27,FALSE),TableBPA2[[#This Row],[Base Payment After Circumstance 3]])))</f>
        <v/>
      </c>
      <c r="J214" s="3" t="str">
        <f>IF(J$3="Not used","",IFERROR(VLOOKUP($A214,'Circumstance 5'!$B$6:$AB$15,27,FALSE),IFERROR(VLOOKUP($A214,'Circumstance 5'!$B$18:$AB$28,27,FALSE),TableBPA2[[#This Row],[Base Payment After Circumstance 4]])))</f>
        <v/>
      </c>
      <c r="K214" s="3" t="str">
        <f>IF(K$3="Not used","",IFERROR(VLOOKUP($A214,'Circumstance 6'!$B$6:$AB$15,27,FALSE),IFERROR(VLOOKUP($A214,'Circumstance 6'!$B$18:$AB$28,27,FALSE),TableBPA2[[#This Row],[Base Payment After Circumstance 5]])))</f>
        <v/>
      </c>
      <c r="L214" s="3" t="str">
        <f>IF(L$3="Not used","",IFERROR(VLOOKUP($A214,'Circumstance 7'!$B$6:$AB$15,27,FALSE),IFERROR(VLOOKUP($A214,'Circumstance 7'!$B$18:$AB$28,27,FALSE),TableBPA2[[#This Row],[Base Payment After Circumstance 6]])))</f>
        <v/>
      </c>
      <c r="M214" s="3" t="str">
        <f>IF(M$3="Not used","",IFERROR(VLOOKUP($A214,'Circumstance 8'!$B$6:$AB$15,27,FALSE),IFERROR(VLOOKUP($A214,'Circumstance 8'!$B$18:$AB$28,27,FALSE),TableBPA2[[#This Row],[Base Payment After Circumstance 7]])))</f>
        <v/>
      </c>
      <c r="N214" s="3" t="str">
        <f>IF(N$3="Not used","",IFERROR(VLOOKUP($A214,'Circumstance 9'!$B$6:$AB$15,27,FALSE),IFERROR(VLOOKUP($A214,'Circumstance 9'!$B$18:$AB$28,27,FALSE),TableBPA2[[#This Row],[Base Payment After Circumstance 8]])))</f>
        <v/>
      </c>
      <c r="O214" s="3" t="str">
        <f>IF(O$3="Not used","",IFERROR(VLOOKUP($A214,'Circumstance 10'!$B$6:$AB$15,27,FALSE),IFERROR(VLOOKUP($A214,'Circumstance 10'!$B$18:$AB$28,27,FALSE),TableBPA2[[#This Row],[Base Payment After Circumstance 9]])))</f>
        <v/>
      </c>
      <c r="P214" s="24" t="str">
        <f>IF(P$3="Not used","",IFERROR(VLOOKUP($A214,'Circumstance 11'!$B$6:$AB$15,27,FALSE),IFERROR(VLOOKUP($A214,'Circumstance 11'!$B$18:$AB$28,27,FALSE),TableBPA2[[#This Row],[Base Payment After Circumstance 10]])))</f>
        <v/>
      </c>
      <c r="Q214" s="24" t="str">
        <f>IF(Q$3="Not used","",IFERROR(VLOOKUP($A214,'Circumstance 12'!$B$6:$AB$15,27,FALSE),IFERROR(VLOOKUP($A214,'Circumstance 12'!$B$18:$AB$28,27,FALSE),TableBPA2[[#This Row],[Base Payment After Circumstance 11]])))</f>
        <v/>
      </c>
      <c r="R214" s="24" t="str">
        <f>IF(R$3="Not used","",IFERROR(VLOOKUP($A214,'Circumstance 13'!$B$6:$AB$15,27,FALSE),IFERROR(VLOOKUP($A214,'Circumstance 13'!$B$18:$AB$28,27,FALSE),TableBPA2[[#This Row],[Base Payment After Circumstance 12]])))</f>
        <v/>
      </c>
      <c r="S214" s="24" t="str">
        <f>IF(S$3="Not used","",IFERROR(VLOOKUP($A214,'Circumstance 14'!$B$6:$AB$15,27,FALSE),IFERROR(VLOOKUP($A214,'Circumstance 14'!$B$18:$AB$28,27,FALSE),TableBPA2[[#This Row],[Base Payment After Circumstance 13]])))</f>
        <v/>
      </c>
      <c r="T214" s="24" t="str">
        <f>IF(T$3="Not used","",IFERROR(VLOOKUP($A214,'Circumstance 15'!$B$6:$AB$15,27,FALSE),IFERROR(VLOOKUP($A214,'Circumstance 15'!$B$18:$AB$28,27,FALSE),TableBPA2[[#This Row],[Base Payment After Circumstance 14]])))</f>
        <v/>
      </c>
      <c r="U214" s="24" t="str">
        <f>IF(U$3="Not used","",IFERROR(VLOOKUP($A214,'Circumstance 16'!$B$6:$AB$15,27,FALSE),IFERROR(VLOOKUP($A214,'Circumstance 16'!$B$18:$AB$28,27,FALSE),TableBPA2[[#This Row],[Base Payment After Circumstance 15]])))</f>
        <v/>
      </c>
      <c r="V214" s="24" t="str">
        <f>IF(V$3="Not used","",IFERROR(VLOOKUP($A214,'Circumstance 17'!$B$6:$AB$15,27,FALSE),IFERROR(VLOOKUP($A214,'Circumstance 17'!$B$18:$AB$28,27,FALSE),TableBPA2[[#This Row],[Base Payment After Circumstance 16]])))</f>
        <v/>
      </c>
      <c r="W214" s="24" t="str">
        <f>IF(W$3="Not used","",IFERROR(VLOOKUP($A214,'Circumstance 18'!$B$6:$AB$15,27,FALSE),IFERROR(VLOOKUP($A214,'Circumstance 18'!$B$18:$AB$28,27,FALSE),TableBPA2[[#This Row],[Base Payment After Circumstance 17]])))</f>
        <v/>
      </c>
      <c r="X214" s="24" t="str">
        <f>IF(X$3="Not used","",IFERROR(VLOOKUP($A214,'Circumstance 19'!$B$6:$AB$15,27,FALSE),IFERROR(VLOOKUP($A214,'Circumstance 19'!$B$18:$AB$28,27,FALSE),TableBPA2[[#This Row],[Base Payment After Circumstance 18]])))</f>
        <v/>
      </c>
      <c r="Y214" s="24" t="str">
        <f>IF(Y$3="Not used","",IFERROR(VLOOKUP($A214,'Circumstance 20'!$B$6:$AB$15,27,FALSE),IFERROR(VLOOKUP($A214,'Circumstance 20'!$B$18:$AB$28,27,FALSE),TableBPA2[[#This Row],[Base Payment After Circumstance 19]])))</f>
        <v/>
      </c>
    </row>
    <row r="215" spans="1:25" x14ac:dyDescent="0.25">
      <c r="A215" s="11" t="str">
        <f>IF('LEA Information'!A224="","",'LEA Information'!A224)</f>
        <v/>
      </c>
      <c r="B215" s="11" t="str">
        <f>IF('LEA Information'!B224="","",'LEA Information'!B224)</f>
        <v/>
      </c>
      <c r="C215" s="68" t="str">
        <f>IF('LEA Information'!C224="","",'LEA Information'!C224)</f>
        <v/>
      </c>
      <c r="D215" s="8" t="str">
        <f>IF('LEA Information'!D224="","",'LEA Information'!D224)</f>
        <v/>
      </c>
      <c r="E215" s="32" t="str">
        <f t="shared" si="3"/>
        <v/>
      </c>
      <c r="F215" s="3" t="str">
        <f>IF(F$3="Not used","",IFERROR(VLOOKUP($A215,'Circumstance 1'!$B$6:$AB$15,27,FALSE),IFERROR(VLOOKUP(A215,'Circumstance 1'!$B$18:$AB$28,27,FALSE),TableBPA2[[#This Row],[Starting Base Payment]])))</f>
        <v/>
      </c>
      <c r="G215" s="3" t="str">
        <f>IF(G$3="Not used","",IFERROR(VLOOKUP($A215,'Circumstance 2'!$B$6:$AB$15,27,FALSE),IFERROR(VLOOKUP($A215,'Circumstance 2'!$B$18:$AB$28,27,FALSE),TableBPA2[[#This Row],[Base Payment After Circumstance 1]])))</f>
        <v/>
      </c>
      <c r="H215" s="3" t="str">
        <f>IF(H$3="Not used","",IFERROR(VLOOKUP($A215,'Circumstance 3'!$B$6:$AB$15,27,FALSE),IFERROR(VLOOKUP($A215,'Circumstance 3'!$B$18:$AB$28,27,FALSE),TableBPA2[[#This Row],[Base Payment After Circumstance 2]])))</f>
        <v/>
      </c>
      <c r="I215" s="3" t="str">
        <f>IF(I$3="Not used","",IFERROR(VLOOKUP($A215,'Circumstance 4'!$B$6:$AB$15,27,FALSE),IFERROR(VLOOKUP($A215,'Circumstance 4'!$B$18:$AB$28,27,FALSE),TableBPA2[[#This Row],[Base Payment After Circumstance 3]])))</f>
        <v/>
      </c>
      <c r="J215" s="3" t="str">
        <f>IF(J$3="Not used","",IFERROR(VLOOKUP($A215,'Circumstance 5'!$B$6:$AB$15,27,FALSE),IFERROR(VLOOKUP($A215,'Circumstance 5'!$B$18:$AB$28,27,FALSE),TableBPA2[[#This Row],[Base Payment After Circumstance 4]])))</f>
        <v/>
      </c>
      <c r="K215" s="3" t="str">
        <f>IF(K$3="Not used","",IFERROR(VLOOKUP($A215,'Circumstance 6'!$B$6:$AB$15,27,FALSE),IFERROR(VLOOKUP($A215,'Circumstance 6'!$B$18:$AB$28,27,FALSE),TableBPA2[[#This Row],[Base Payment After Circumstance 5]])))</f>
        <v/>
      </c>
      <c r="L215" s="3" t="str">
        <f>IF(L$3="Not used","",IFERROR(VLOOKUP($A215,'Circumstance 7'!$B$6:$AB$15,27,FALSE),IFERROR(VLOOKUP($A215,'Circumstance 7'!$B$18:$AB$28,27,FALSE),TableBPA2[[#This Row],[Base Payment After Circumstance 6]])))</f>
        <v/>
      </c>
      <c r="M215" s="3" t="str">
        <f>IF(M$3="Not used","",IFERROR(VLOOKUP($A215,'Circumstance 8'!$B$6:$AB$15,27,FALSE),IFERROR(VLOOKUP($A215,'Circumstance 8'!$B$18:$AB$28,27,FALSE),TableBPA2[[#This Row],[Base Payment After Circumstance 7]])))</f>
        <v/>
      </c>
      <c r="N215" s="3" t="str">
        <f>IF(N$3="Not used","",IFERROR(VLOOKUP($A215,'Circumstance 9'!$B$6:$AB$15,27,FALSE),IFERROR(VLOOKUP($A215,'Circumstance 9'!$B$18:$AB$28,27,FALSE),TableBPA2[[#This Row],[Base Payment After Circumstance 8]])))</f>
        <v/>
      </c>
      <c r="O215" s="3" t="str">
        <f>IF(O$3="Not used","",IFERROR(VLOOKUP($A215,'Circumstance 10'!$B$6:$AB$15,27,FALSE),IFERROR(VLOOKUP($A215,'Circumstance 10'!$B$18:$AB$28,27,FALSE),TableBPA2[[#This Row],[Base Payment After Circumstance 9]])))</f>
        <v/>
      </c>
      <c r="P215" s="24" t="str">
        <f>IF(P$3="Not used","",IFERROR(VLOOKUP($A215,'Circumstance 11'!$B$6:$AB$15,27,FALSE),IFERROR(VLOOKUP($A215,'Circumstance 11'!$B$18:$AB$28,27,FALSE),TableBPA2[[#This Row],[Base Payment After Circumstance 10]])))</f>
        <v/>
      </c>
      <c r="Q215" s="24" t="str">
        <f>IF(Q$3="Not used","",IFERROR(VLOOKUP($A215,'Circumstance 12'!$B$6:$AB$15,27,FALSE),IFERROR(VLOOKUP($A215,'Circumstance 12'!$B$18:$AB$28,27,FALSE),TableBPA2[[#This Row],[Base Payment After Circumstance 11]])))</f>
        <v/>
      </c>
      <c r="R215" s="24" t="str">
        <f>IF(R$3="Not used","",IFERROR(VLOOKUP($A215,'Circumstance 13'!$B$6:$AB$15,27,FALSE),IFERROR(VLOOKUP($A215,'Circumstance 13'!$B$18:$AB$28,27,FALSE),TableBPA2[[#This Row],[Base Payment After Circumstance 12]])))</f>
        <v/>
      </c>
      <c r="S215" s="24" t="str">
        <f>IF(S$3="Not used","",IFERROR(VLOOKUP($A215,'Circumstance 14'!$B$6:$AB$15,27,FALSE),IFERROR(VLOOKUP($A215,'Circumstance 14'!$B$18:$AB$28,27,FALSE),TableBPA2[[#This Row],[Base Payment After Circumstance 13]])))</f>
        <v/>
      </c>
      <c r="T215" s="24" t="str">
        <f>IF(T$3="Not used","",IFERROR(VLOOKUP($A215,'Circumstance 15'!$B$6:$AB$15,27,FALSE),IFERROR(VLOOKUP($A215,'Circumstance 15'!$B$18:$AB$28,27,FALSE),TableBPA2[[#This Row],[Base Payment After Circumstance 14]])))</f>
        <v/>
      </c>
      <c r="U215" s="24" t="str">
        <f>IF(U$3="Not used","",IFERROR(VLOOKUP($A215,'Circumstance 16'!$B$6:$AB$15,27,FALSE),IFERROR(VLOOKUP($A215,'Circumstance 16'!$B$18:$AB$28,27,FALSE),TableBPA2[[#This Row],[Base Payment After Circumstance 15]])))</f>
        <v/>
      </c>
      <c r="V215" s="24" t="str">
        <f>IF(V$3="Not used","",IFERROR(VLOOKUP($A215,'Circumstance 17'!$B$6:$AB$15,27,FALSE),IFERROR(VLOOKUP($A215,'Circumstance 17'!$B$18:$AB$28,27,FALSE),TableBPA2[[#This Row],[Base Payment After Circumstance 16]])))</f>
        <v/>
      </c>
      <c r="W215" s="24" t="str">
        <f>IF(W$3="Not used","",IFERROR(VLOOKUP($A215,'Circumstance 18'!$B$6:$AB$15,27,FALSE),IFERROR(VLOOKUP($A215,'Circumstance 18'!$B$18:$AB$28,27,FALSE),TableBPA2[[#This Row],[Base Payment After Circumstance 17]])))</f>
        <v/>
      </c>
      <c r="X215" s="24" t="str">
        <f>IF(X$3="Not used","",IFERROR(VLOOKUP($A215,'Circumstance 19'!$B$6:$AB$15,27,FALSE),IFERROR(VLOOKUP($A215,'Circumstance 19'!$B$18:$AB$28,27,FALSE),TableBPA2[[#This Row],[Base Payment After Circumstance 18]])))</f>
        <v/>
      </c>
      <c r="Y215" s="24" t="str">
        <f>IF(Y$3="Not used","",IFERROR(VLOOKUP($A215,'Circumstance 20'!$B$6:$AB$15,27,FALSE),IFERROR(VLOOKUP($A215,'Circumstance 20'!$B$18:$AB$28,27,FALSE),TableBPA2[[#This Row],[Base Payment After Circumstance 19]])))</f>
        <v/>
      </c>
    </row>
    <row r="216" spans="1:25" x14ac:dyDescent="0.25">
      <c r="A216" s="11" t="str">
        <f>IF('LEA Information'!A225="","",'LEA Information'!A225)</f>
        <v/>
      </c>
      <c r="B216" s="11" t="str">
        <f>IF('LEA Information'!B225="","",'LEA Information'!B225)</f>
        <v/>
      </c>
      <c r="C216" s="68" t="str">
        <f>IF('LEA Information'!C225="","",'LEA Information'!C225)</f>
        <v/>
      </c>
      <c r="D216" s="8" t="str">
        <f>IF('LEA Information'!D225="","",'LEA Information'!D225)</f>
        <v/>
      </c>
      <c r="E216" s="32" t="str">
        <f t="shared" si="3"/>
        <v/>
      </c>
      <c r="F216" s="3" t="str">
        <f>IF(F$3="Not used","",IFERROR(VLOOKUP($A216,'Circumstance 1'!$B$6:$AB$15,27,FALSE),IFERROR(VLOOKUP(A216,'Circumstance 1'!$B$18:$AB$28,27,FALSE),TableBPA2[[#This Row],[Starting Base Payment]])))</f>
        <v/>
      </c>
      <c r="G216" s="3" t="str">
        <f>IF(G$3="Not used","",IFERROR(VLOOKUP($A216,'Circumstance 2'!$B$6:$AB$15,27,FALSE),IFERROR(VLOOKUP($A216,'Circumstance 2'!$B$18:$AB$28,27,FALSE),TableBPA2[[#This Row],[Base Payment After Circumstance 1]])))</f>
        <v/>
      </c>
      <c r="H216" s="3" t="str">
        <f>IF(H$3="Not used","",IFERROR(VLOOKUP($A216,'Circumstance 3'!$B$6:$AB$15,27,FALSE),IFERROR(VLOOKUP($A216,'Circumstance 3'!$B$18:$AB$28,27,FALSE),TableBPA2[[#This Row],[Base Payment After Circumstance 2]])))</f>
        <v/>
      </c>
      <c r="I216" s="3" t="str">
        <f>IF(I$3="Not used","",IFERROR(VLOOKUP($A216,'Circumstance 4'!$B$6:$AB$15,27,FALSE),IFERROR(VLOOKUP($A216,'Circumstance 4'!$B$18:$AB$28,27,FALSE),TableBPA2[[#This Row],[Base Payment After Circumstance 3]])))</f>
        <v/>
      </c>
      <c r="J216" s="3" t="str">
        <f>IF(J$3="Not used","",IFERROR(VLOOKUP($A216,'Circumstance 5'!$B$6:$AB$15,27,FALSE),IFERROR(VLOOKUP($A216,'Circumstance 5'!$B$18:$AB$28,27,FALSE),TableBPA2[[#This Row],[Base Payment After Circumstance 4]])))</f>
        <v/>
      </c>
      <c r="K216" s="3" t="str">
        <f>IF(K$3="Not used","",IFERROR(VLOOKUP($A216,'Circumstance 6'!$B$6:$AB$15,27,FALSE),IFERROR(VLOOKUP($A216,'Circumstance 6'!$B$18:$AB$28,27,FALSE),TableBPA2[[#This Row],[Base Payment After Circumstance 5]])))</f>
        <v/>
      </c>
      <c r="L216" s="3" t="str">
        <f>IF(L$3="Not used","",IFERROR(VLOOKUP($A216,'Circumstance 7'!$B$6:$AB$15,27,FALSE),IFERROR(VLOOKUP($A216,'Circumstance 7'!$B$18:$AB$28,27,FALSE),TableBPA2[[#This Row],[Base Payment After Circumstance 6]])))</f>
        <v/>
      </c>
      <c r="M216" s="3" t="str">
        <f>IF(M$3="Not used","",IFERROR(VLOOKUP($A216,'Circumstance 8'!$B$6:$AB$15,27,FALSE),IFERROR(VLOOKUP($A216,'Circumstance 8'!$B$18:$AB$28,27,FALSE),TableBPA2[[#This Row],[Base Payment After Circumstance 7]])))</f>
        <v/>
      </c>
      <c r="N216" s="3" t="str">
        <f>IF(N$3="Not used","",IFERROR(VLOOKUP($A216,'Circumstance 9'!$B$6:$AB$15,27,FALSE),IFERROR(VLOOKUP($A216,'Circumstance 9'!$B$18:$AB$28,27,FALSE),TableBPA2[[#This Row],[Base Payment After Circumstance 8]])))</f>
        <v/>
      </c>
      <c r="O216" s="3" t="str">
        <f>IF(O$3="Not used","",IFERROR(VLOOKUP($A216,'Circumstance 10'!$B$6:$AB$15,27,FALSE),IFERROR(VLOOKUP($A216,'Circumstance 10'!$B$18:$AB$28,27,FALSE),TableBPA2[[#This Row],[Base Payment After Circumstance 9]])))</f>
        <v/>
      </c>
      <c r="P216" s="24" t="str">
        <f>IF(P$3="Not used","",IFERROR(VLOOKUP($A216,'Circumstance 11'!$B$6:$AB$15,27,FALSE),IFERROR(VLOOKUP($A216,'Circumstance 11'!$B$18:$AB$28,27,FALSE),TableBPA2[[#This Row],[Base Payment After Circumstance 10]])))</f>
        <v/>
      </c>
      <c r="Q216" s="24" t="str">
        <f>IF(Q$3="Not used","",IFERROR(VLOOKUP($A216,'Circumstance 12'!$B$6:$AB$15,27,FALSE),IFERROR(VLOOKUP($A216,'Circumstance 12'!$B$18:$AB$28,27,FALSE),TableBPA2[[#This Row],[Base Payment After Circumstance 11]])))</f>
        <v/>
      </c>
      <c r="R216" s="24" t="str">
        <f>IF(R$3="Not used","",IFERROR(VLOOKUP($A216,'Circumstance 13'!$B$6:$AB$15,27,FALSE),IFERROR(VLOOKUP($A216,'Circumstance 13'!$B$18:$AB$28,27,FALSE),TableBPA2[[#This Row],[Base Payment After Circumstance 12]])))</f>
        <v/>
      </c>
      <c r="S216" s="24" t="str">
        <f>IF(S$3="Not used","",IFERROR(VLOOKUP($A216,'Circumstance 14'!$B$6:$AB$15,27,FALSE),IFERROR(VLOOKUP($A216,'Circumstance 14'!$B$18:$AB$28,27,FALSE),TableBPA2[[#This Row],[Base Payment After Circumstance 13]])))</f>
        <v/>
      </c>
      <c r="T216" s="24" t="str">
        <f>IF(T$3="Not used","",IFERROR(VLOOKUP($A216,'Circumstance 15'!$B$6:$AB$15,27,FALSE),IFERROR(VLOOKUP($A216,'Circumstance 15'!$B$18:$AB$28,27,FALSE),TableBPA2[[#This Row],[Base Payment After Circumstance 14]])))</f>
        <v/>
      </c>
      <c r="U216" s="24" t="str">
        <f>IF(U$3="Not used","",IFERROR(VLOOKUP($A216,'Circumstance 16'!$B$6:$AB$15,27,FALSE),IFERROR(VLOOKUP($A216,'Circumstance 16'!$B$18:$AB$28,27,FALSE),TableBPA2[[#This Row],[Base Payment After Circumstance 15]])))</f>
        <v/>
      </c>
      <c r="V216" s="24" t="str">
        <f>IF(V$3="Not used","",IFERROR(VLOOKUP($A216,'Circumstance 17'!$B$6:$AB$15,27,FALSE),IFERROR(VLOOKUP($A216,'Circumstance 17'!$B$18:$AB$28,27,FALSE),TableBPA2[[#This Row],[Base Payment After Circumstance 16]])))</f>
        <v/>
      </c>
      <c r="W216" s="24" t="str">
        <f>IF(W$3="Not used","",IFERROR(VLOOKUP($A216,'Circumstance 18'!$B$6:$AB$15,27,FALSE),IFERROR(VLOOKUP($A216,'Circumstance 18'!$B$18:$AB$28,27,FALSE),TableBPA2[[#This Row],[Base Payment After Circumstance 17]])))</f>
        <v/>
      </c>
      <c r="X216" s="24" t="str">
        <f>IF(X$3="Not used","",IFERROR(VLOOKUP($A216,'Circumstance 19'!$B$6:$AB$15,27,FALSE),IFERROR(VLOOKUP($A216,'Circumstance 19'!$B$18:$AB$28,27,FALSE),TableBPA2[[#This Row],[Base Payment After Circumstance 18]])))</f>
        <v/>
      </c>
      <c r="Y216" s="24" t="str">
        <f>IF(Y$3="Not used","",IFERROR(VLOOKUP($A216,'Circumstance 20'!$B$6:$AB$15,27,FALSE),IFERROR(VLOOKUP($A216,'Circumstance 20'!$B$18:$AB$28,27,FALSE),TableBPA2[[#This Row],[Base Payment After Circumstance 19]])))</f>
        <v/>
      </c>
    </row>
    <row r="217" spans="1:25" x14ac:dyDescent="0.25">
      <c r="A217" s="11" t="str">
        <f>IF('LEA Information'!A226="","",'LEA Information'!A226)</f>
        <v/>
      </c>
      <c r="B217" s="11" t="str">
        <f>IF('LEA Information'!B226="","",'LEA Information'!B226)</f>
        <v/>
      </c>
      <c r="C217" s="68" t="str">
        <f>IF('LEA Information'!C226="","",'LEA Information'!C226)</f>
        <v/>
      </c>
      <c r="D217" s="8" t="str">
        <f>IF('LEA Information'!D226="","",'LEA Information'!D226)</f>
        <v/>
      </c>
      <c r="E217" s="32" t="str">
        <f t="shared" si="3"/>
        <v/>
      </c>
      <c r="F217" s="3" t="str">
        <f>IF(F$3="Not used","",IFERROR(VLOOKUP($A217,'Circumstance 1'!$B$6:$AB$15,27,FALSE),IFERROR(VLOOKUP(A217,'Circumstance 1'!$B$18:$AB$28,27,FALSE),TableBPA2[[#This Row],[Starting Base Payment]])))</f>
        <v/>
      </c>
      <c r="G217" s="3" t="str">
        <f>IF(G$3="Not used","",IFERROR(VLOOKUP($A217,'Circumstance 2'!$B$6:$AB$15,27,FALSE),IFERROR(VLOOKUP($A217,'Circumstance 2'!$B$18:$AB$28,27,FALSE),TableBPA2[[#This Row],[Base Payment After Circumstance 1]])))</f>
        <v/>
      </c>
      <c r="H217" s="3" t="str">
        <f>IF(H$3="Not used","",IFERROR(VLOOKUP($A217,'Circumstance 3'!$B$6:$AB$15,27,FALSE),IFERROR(VLOOKUP($A217,'Circumstance 3'!$B$18:$AB$28,27,FALSE),TableBPA2[[#This Row],[Base Payment After Circumstance 2]])))</f>
        <v/>
      </c>
      <c r="I217" s="3" t="str">
        <f>IF(I$3="Not used","",IFERROR(VLOOKUP($A217,'Circumstance 4'!$B$6:$AB$15,27,FALSE),IFERROR(VLOOKUP($A217,'Circumstance 4'!$B$18:$AB$28,27,FALSE),TableBPA2[[#This Row],[Base Payment After Circumstance 3]])))</f>
        <v/>
      </c>
      <c r="J217" s="3" t="str">
        <f>IF(J$3="Not used","",IFERROR(VLOOKUP($A217,'Circumstance 5'!$B$6:$AB$15,27,FALSE),IFERROR(VLOOKUP($A217,'Circumstance 5'!$B$18:$AB$28,27,FALSE),TableBPA2[[#This Row],[Base Payment After Circumstance 4]])))</f>
        <v/>
      </c>
      <c r="K217" s="3" t="str">
        <f>IF(K$3="Not used","",IFERROR(VLOOKUP($A217,'Circumstance 6'!$B$6:$AB$15,27,FALSE),IFERROR(VLOOKUP($A217,'Circumstance 6'!$B$18:$AB$28,27,FALSE),TableBPA2[[#This Row],[Base Payment After Circumstance 5]])))</f>
        <v/>
      </c>
      <c r="L217" s="3" t="str">
        <f>IF(L$3="Not used","",IFERROR(VLOOKUP($A217,'Circumstance 7'!$B$6:$AB$15,27,FALSE),IFERROR(VLOOKUP($A217,'Circumstance 7'!$B$18:$AB$28,27,FALSE),TableBPA2[[#This Row],[Base Payment After Circumstance 6]])))</f>
        <v/>
      </c>
      <c r="M217" s="3" t="str">
        <f>IF(M$3="Not used","",IFERROR(VLOOKUP($A217,'Circumstance 8'!$B$6:$AB$15,27,FALSE),IFERROR(VLOOKUP($A217,'Circumstance 8'!$B$18:$AB$28,27,FALSE),TableBPA2[[#This Row],[Base Payment After Circumstance 7]])))</f>
        <v/>
      </c>
      <c r="N217" s="3" t="str">
        <f>IF(N$3="Not used","",IFERROR(VLOOKUP($A217,'Circumstance 9'!$B$6:$AB$15,27,FALSE),IFERROR(VLOOKUP($A217,'Circumstance 9'!$B$18:$AB$28,27,FALSE),TableBPA2[[#This Row],[Base Payment After Circumstance 8]])))</f>
        <v/>
      </c>
      <c r="O217" s="3" t="str">
        <f>IF(O$3="Not used","",IFERROR(VLOOKUP($A217,'Circumstance 10'!$B$6:$AB$15,27,FALSE),IFERROR(VLOOKUP($A217,'Circumstance 10'!$B$18:$AB$28,27,FALSE),TableBPA2[[#This Row],[Base Payment After Circumstance 9]])))</f>
        <v/>
      </c>
      <c r="P217" s="24" t="str">
        <f>IF(P$3="Not used","",IFERROR(VLOOKUP($A217,'Circumstance 11'!$B$6:$AB$15,27,FALSE),IFERROR(VLOOKUP($A217,'Circumstance 11'!$B$18:$AB$28,27,FALSE),TableBPA2[[#This Row],[Base Payment After Circumstance 10]])))</f>
        <v/>
      </c>
      <c r="Q217" s="24" t="str">
        <f>IF(Q$3="Not used","",IFERROR(VLOOKUP($A217,'Circumstance 12'!$B$6:$AB$15,27,FALSE),IFERROR(VLOOKUP($A217,'Circumstance 12'!$B$18:$AB$28,27,FALSE),TableBPA2[[#This Row],[Base Payment After Circumstance 11]])))</f>
        <v/>
      </c>
      <c r="R217" s="24" t="str">
        <f>IF(R$3="Not used","",IFERROR(VLOOKUP($A217,'Circumstance 13'!$B$6:$AB$15,27,FALSE),IFERROR(VLOOKUP($A217,'Circumstance 13'!$B$18:$AB$28,27,FALSE),TableBPA2[[#This Row],[Base Payment After Circumstance 12]])))</f>
        <v/>
      </c>
      <c r="S217" s="24" t="str">
        <f>IF(S$3="Not used","",IFERROR(VLOOKUP($A217,'Circumstance 14'!$B$6:$AB$15,27,FALSE),IFERROR(VLOOKUP($A217,'Circumstance 14'!$B$18:$AB$28,27,FALSE),TableBPA2[[#This Row],[Base Payment After Circumstance 13]])))</f>
        <v/>
      </c>
      <c r="T217" s="24" t="str">
        <f>IF(T$3="Not used","",IFERROR(VLOOKUP($A217,'Circumstance 15'!$B$6:$AB$15,27,FALSE),IFERROR(VLOOKUP($A217,'Circumstance 15'!$B$18:$AB$28,27,FALSE),TableBPA2[[#This Row],[Base Payment After Circumstance 14]])))</f>
        <v/>
      </c>
      <c r="U217" s="24" t="str">
        <f>IF(U$3="Not used","",IFERROR(VLOOKUP($A217,'Circumstance 16'!$B$6:$AB$15,27,FALSE),IFERROR(VLOOKUP($A217,'Circumstance 16'!$B$18:$AB$28,27,FALSE),TableBPA2[[#This Row],[Base Payment After Circumstance 15]])))</f>
        <v/>
      </c>
      <c r="V217" s="24" t="str">
        <f>IF(V$3="Not used","",IFERROR(VLOOKUP($A217,'Circumstance 17'!$B$6:$AB$15,27,FALSE),IFERROR(VLOOKUP($A217,'Circumstance 17'!$B$18:$AB$28,27,FALSE),TableBPA2[[#This Row],[Base Payment After Circumstance 16]])))</f>
        <v/>
      </c>
      <c r="W217" s="24" t="str">
        <f>IF(W$3="Not used","",IFERROR(VLOOKUP($A217,'Circumstance 18'!$B$6:$AB$15,27,FALSE),IFERROR(VLOOKUP($A217,'Circumstance 18'!$B$18:$AB$28,27,FALSE),TableBPA2[[#This Row],[Base Payment After Circumstance 17]])))</f>
        <v/>
      </c>
      <c r="X217" s="24" t="str">
        <f>IF(X$3="Not used","",IFERROR(VLOOKUP($A217,'Circumstance 19'!$B$6:$AB$15,27,FALSE),IFERROR(VLOOKUP($A217,'Circumstance 19'!$B$18:$AB$28,27,FALSE),TableBPA2[[#This Row],[Base Payment After Circumstance 18]])))</f>
        <v/>
      </c>
      <c r="Y217" s="24" t="str">
        <f>IF(Y$3="Not used","",IFERROR(VLOOKUP($A217,'Circumstance 20'!$B$6:$AB$15,27,FALSE),IFERROR(VLOOKUP($A217,'Circumstance 20'!$B$18:$AB$28,27,FALSE),TableBPA2[[#This Row],[Base Payment After Circumstance 19]])))</f>
        <v/>
      </c>
    </row>
    <row r="218" spans="1:25" x14ac:dyDescent="0.25">
      <c r="A218" s="11" t="str">
        <f>IF('LEA Information'!A227="","",'LEA Information'!A227)</f>
        <v/>
      </c>
      <c r="B218" s="11" t="str">
        <f>IF('LEA Information'!B227="","",'LEA Information'!B227)</f>
        <v/>
      </c>
      <c r="C218" s="68" t="str">
        <f>IF('LEA Information'!C227="","",'LEA Information'!C227)</f>
        <v/>
      </c>
      <c r="D218" s="8" t="str">
        <f>IF('LEA Information'!D227="","",'LEA Information'!D227)</f>
        <v/>
      </c>
      <c r="E218" s="32" t="str">
        <f t="shared" si="3"/>
        <v/>
      </c>
      <c r="F218" s="3" t="str">
        <f>IF(F$3="Not used","",IFERROR(VLOOKUP($A218,'Circumstance 1'!$B$6:$AB$15,27,FALSE),IFERROR(VLOOKUP(A218,'Circumstance 1'!$B$18:$AB$28,27,FALSE),TableBPA2[[#This Row],[Starting Base Payment]])))</f>
        <v/>
      </c>
      <c r="G218" s="3" t="str">
        <f>IF(G$3="Not used","",IFERROR(VLOOKUP($A218,'Circumstance 2'!$B$6:$AB$15,27,FALSE),IFERROR(VLOOKUP($A218,'Circumstance 2'!$B$18:$AB$28,27,FALSE),TableBPA2[[#This Row],[Base Payment After Circumstance 1]])))</f>
        <v/>
      </c>
      <c r="H218" s="3" t="str">
        <f>IF(H$3="Not used","",IFERROR(VLOOKUP($A218,'Circumstance 3'!$B$6:$AB$15,27,FALSE),IFERROR(VLOOKUP($A218,'Circumstance 3'!$B$18:$AB$28,27,FALSE),TableBPA2[[#This Row],[Base Payment After Circumstance 2]])))</f>
        <v/>
      </c>
      <c r="I218" s="3" t="str">
        <f>IF(I$3="Not used","",IFERROR(VLOOKUP($A218,'Circumstance 4'!$B$6:$AB$15,27,FALSE),IFERROR(VLOOKUP($A218,'Circumstance 4'!$B$18:$AB$28,27,FALSE),TableBPA2[[#This Row],[Base Payment After Circumstance 3]])))</f>
        <v/>
      </c>
      <c r="J218" s="3" t="str">
        <f>IF(J$3="Not used","",IFERROR(VLOOKUP($A218,'Circumstance 5'!$B$6:$AB$15,27,FALSE),IFERROR(VLOOKUP($A218,'Circumstance 5'!$B$18:$AB$28,27,FALSE),TableBPA2[[#This Row],[Base Payment After Circumstance 4]])))</f>
        <v/>
      </c>
      <c r="K218" s="3" t="str">
        <f>IF(K$3="Not used","",IFERROR(VLOOKUP($A218,'Circumstance 6'!$B$6:$AB$15,27,FALSE),IFERROR(VLOOKUP($A218,'Circumstance 6'!$B$18:$AB$28,27,FALSE),TableBPA2[[#This Row],[Base Payment After Circumstance 5]])))</f>
        <v/>
      </c>
      <c r="L218" s="3" t="str">
        <f>IF(L$3="Not used","",IFERROR(VLOOKUP($A218,'Circumstance 7'!$B$6:$AB$15,27,FALSE),IFERROR(VLOOKUP($A218,'Circumstance 7'!$B$18:$AB$28,27,FALSE),TableBPA2[[#This Row],[Base Payment After Circumstance 6]])))</f>
        <v/>
      </c>
      <c r="M218" s="3" t="str">
        <f>IF(M$3="Not used","",IFERROR(VLOOKUP($A218,'Circumstance 8'!$B$6:$AB$15,27,FALSE),IFERROR(VLOOKUP($A218,'Circumstance 8'!$B$18:$AB$28,27,FALSE),TableBPA2[[#This Row],[Base Payment After Circumstance 7]])))</f>
        <v/>
      </c>
      <c r="N218" s="3" t="str">
        <f>IF(N$3="Not used","",IFERROR(VLOOKUP($A218,'Circumstance 9'!$B$6:$AB$15,27,FALSE),IFERROR(VLOOKUP($A218,'Circumstance 9'!$B$18:$AB$28,27,FALSE),TableBPA2[[#This Row],[Base Payment After Circumstance 8]])))</f>
        <v/>
      </c>
      <c r="O218" s="3" t="str">
        <f>IF(O$3="Not used","",IFERROR(VLOOKUP($A218,'Circumstance 10'!$B$6:$AB$15,27,FALSE),IFERROR(VLOOKUP($A218,'Circumstance 10'!$B$18:$AB$28,27,FALSE),TableBPA2[[#This Row],[Base Payment After Circumstance 9]])))</f>
        <v/>
      </c>
      <c r="P218" s="24" t="str">
        <f>IF(P$3="Not used","",IFERROR(VLOOKUP($A218,'Circumstance 11'!$B$6:$AB$15,27,FALSE),IFERROR(VLOOKUP($A218,'Circumstance 11'!$B$18:$AB$28,27,FALSE),TableBPA2[[#This Row],[Base Payment After Circumstance 10]])))</f>
        <v/>
      </c>
      <c r="Q218" s="24" t="str">
        <f>IF(Q$3="Not used","",IFERROR(VLOOKUP($A218,'Circumstance 12'!$B$6:$AB$15,27,FALSE),IFERROR(VLOOKUP($A218,'Circumstance 12'!$B$18:$AB$28,27,FALSE),TableBPA2[[#This Row],[Base Payment After Circumstance 11]])))</f>
        <v/>
      </c>
      <c r="R218" s="24" t="str">
        <f>IF(R$3="Not used","",IFERROR(VLOOKUP($A218,'Circumstance 13'!$B$6:$AB$15,27,FALSE),IFERROR(VLOOKUP($A218,'Circumstance 13'!$B$18:$AB$28,27,FALSE),TableBPA2[[#This Row],[Base Payment After Circumstance 12]])))</f>
        <v/>
      </c>
      <c r="S218" s="24" t="str">
        <f>IF(S$3="Not used","",IFERROR(VLOOKUP($A218,'Circumstance 14'!$B$6:$AB$15,27,FALSE),IFERROR(VLOOKUP($A218,'Circumstance 14'!$B$18:$AB$28,27,FALSE),TableBPA2[[#This Row],[Base Payment After Circumstance 13]])))</f>
        <v/>
      </c>
      <c r="T218" s="24" t="str">
        <f>IF(T$3="Not used","",IFERROR(VLOOKUP($A218,'Circumstance 15'!$B$6:$AB$15,27,FALSE),IFERROR(VLOOKUP($A218,'Circumstance 15'!$B$18:$AB$28,27,FALSE),TableBPA2[[#This Row],[Base Payment After Circumstance 14]])))</f>
        <v/>
      </c>
      <c r="U218" s="24" t="str">
        <f>IF(U$3="Not used","",IFERROR(VLOOKUP($A218,'Circumstance 16'!$B$6:$AB$15,27,FALSE),IFERROR(VLOOKUP($A218,'Circumstance 16'!$B$18:$AB$28,27,FALSE),TableBPA2[[#This Row],[Base Payment After Circumstance 15]])))</f>
        <v/>
      </c>
      <c r="V218" s="24" t="str">
        <f>IF(V$3="Not used","",IFERROR(VLOOKUP($A218,'Circumstance 17'!$B$6:$AB$15,27,FALSE),IFERROR(VLOOKUP($A218,'Circumstance 17'!$B$18:$AB$28,27,FALSE),TableBPA2[[#This Row],[Base Payment After Circumstance 16]])))</f>
        <v/>
      </c>
      <c r="W218" s="24" t="str">
        <f>IF(W$3="Not used","",IFERROR(VLOOKUP($A218,'Circumstance 18'!$B$6:$AB$15,27,FALSE),IFERROR(VLOOKUP($A218,'Circumstance 18'!$B$18:$AB$28,27,FALSE),TableBPA2[[#This Row],[Base Payment After Circumstance 17]])))</f>
        <v/>
      </c>
      <c r="X218" s="24" t="str">
        <f>IF(X$3="Not used","",IFERROR(VLOOKUP($A218,'Circumstance 19'!$B$6:$AB$15,27,FALSE),IFERROR(VLOOKUP($A218,'Circumstance 19'!$B$18:$AB$28,27,FALSE),TableBPA2[[#This Row],[Base Payment After Circumstance 18]])))</f>
        <v/>
      </c>
      <c r="Y218" s="24" t="str">
        <f>IF(Y$3="Not used","",IFERROR(VLOOKUP($A218,'Circumstance 20'!$B$6:$AB$15,27,FALSE),IFERROR(VLOOKUP($A218,'Circumstance 20'!$B$18:$AB$28,27,FALSE),TableBPA2[[#This Row],[Base Payment After Circumstance 19]])))</f>
        <v/>
      </c>
    </row>
    <row r="219" spans="1:25" x14ac:dyDescent="0.25">
      <c r="A219" s="11" t="str">
        <f>IF('LEA Information'!A228="","",'LEA Information'!A228)</f>
        <v/>
      </c>
      <c r="B219" s="11" t="str">
        <f>IF('LEA Information'!B228="","",'LEA Information'!B228)</f>
        <v/>
      </c>
      <c r="C219" s="68" t="str">
        <f>IF('LEA Information'!C228="","",'LEA Information'!C228)</f>
        <v/>
      </c>
      <c r="D219" s="8" t="str">
        <f>IF('LEA Information'!D228="","",'LEA Information'!D228)</f>
        <v/>
      </c>
      <c r="E219" s="32" t="str">
        <f t="shared" si="3"/>
        <v/>
      </c>
      <c r="F219" s="3" t="str">
        <f>IF(F$3="Not used","",IFERROR(VLOOKUP($A219,'Circumstance 1'!$B$6:$AB$15,27,FALSE),IFERROR(VLOOKUP(A219,'Circumstance 1'!$B$18:$AB$28,27,FALSE),TableBPA2[[#This Row],[Starting Base Payment]])))</f>
        <v/>
      </c>
      <c r="G219" s="3" t="str">
        <f>IF(G$3="Not used","",IFERROR(VLOOKUP($A219,'Circumstance 2'!$B$6:$AB$15,27,FALSE),IFERROR(VLOOKUP($A219,'Circumstance 2'!$B$18:$AB$28,27,FALSE),TableBPA2[[#This Row],[Base Payment After Circumstance 1]])))</f>
        <v/>
      </c>
      <c r="H219" s="3" t="str">
        <f>IF(H$3="Not used","",IFERROR(VLOOKUP($A219,'Circumstance 3'!$B$6:$AB$15,27,FALSE),IFERROR(VLOOKUP($A219,'Circumstance 3'!$B$18:$AB$28,27,FALSE),TableBPA2[[#This Row],[Base Payment After Circumstance 2]])))</f>
        <v/>
      </c>
      <c r="I219" s="3" t="str">
        <f>IF(I$3="Not used","",IFERROR(VLOOKUP($A219,'Circumstance 4'!$B$6:$AB$15,27,FALSE),IFERROR(VLOOKUP($A219,'Circumstance 4'!$B$18:$AB$28,27,FALSE),TableBPA2[[#This Row],[Base Payment After Circumstance 3]])))</f>
        <v/>
      </c>
      <c r="J219" s="3" t="str">
        <f>IF(J$3="Not used","",IFERROR(VLOOKUP($A219,'Circumstance 5'!$B$6:$AB$15,27,FALSE),IFERROR(VLOOKUP($A219,'Circumstance 5'!$B$18:$AB$28,27,FALSE),TableBPA2[[#This Row],[Base Payment After Circumstance 4]])))</f>
        <v/>
      </c>
      <c r="K219" s="3" t="str">
        <f>IF(K$3="Not used","",IFERROR(VLOOKUP($A219,'Circumstance 6'!$B$6:$AB$15,27,FALSE),IFERROR(VLOOKUP($A219,'Circumstance 6'!$B$18:$AB$28,27,FALSE),TableBPA2[[#This Row],[Base Payment After Circumstance 5]])))</f>
        <v/>
      </c>
      <c r="L219" s="3" t="str">
        <f>IF(L$3="Not used","",IFERROR(VLOOKUP($A219,'Circumstance 7'!$B$6:$AB$15,27,FALSE),IFERROR(VLOOKUP($A219,'Circumstance 7'!$B$18:$AB$28,27,FALSE),TableBPA2[[#This Row],[Base Payment After Circumstance 6]])))</f>
        <v/>
      </c>
      <c r="M219" s="3" t="str">
        <f>IF(M$3="Not used","",IFERROR(VLOOKUP($A219,'Circumstance 8'!$B$6:$AB$15,27,FALSE),IFERROR(VLOOKUP($A219,'Circumstance 8'!$B$18:$AB$28,27,FALSE),TableBPA2[[#This Row],[Base Payment After Circumstance 7]])))</f>
        <v/>
      </c>
      <c r="N219" s="3" t="str">
        <f>IF(N$3="Not used","",IFERROR(VLOOKUP($A219,'Circumstance 9'!$B$6:$AB$15,27,FALSE),IFERROR(VLOOKUP($A219,'Circumstance 9'!$B$18:$AB$28,27,FALSE),TableBPA2[[#This Row],[Base Payment After Circumstance 8]])))</f>
        <v/>
      </c>
      <c r="O219" s="3" t="str">
        <f>IF(O$3="Not used","",IFERROR(VLOOKUP($A219,'Circumstance 10'!$B$6:$AB$15,27,FALSE),IFERROR(VLOOKUP($A219,'Circumstance 10'!$B$18:$AB$28,27,FALSE),TableBPA2[[#This Row],[Base Payment After Circumstance 9]])))</f>
        <v/>
      </c>
      <c r="P219" s="24" t="str">
        <f>IF(P$3="Not used","",IFERROR(VLOOKUP($A219,'Circumstance 11'!$B$6:$AB$15,27,FALSE),IFERROR(VLOOKUP($A219,'Circumstance 11'!$B$18:$AB$28,27,FALSE),TableBPA2[[#This Row],[Base Payment After Circumstance 10]])))</f>
        <v/>
      </c>
      <c r="Q219" s="24" t="str">
        <f>IF(Q$3="Not used","",IFERROR(VLOOKUP($A219,'Circumstance 12'!$B$6:$AB$15,27,FALSE),IFERROR(VLOOKUP($A219,'Circumstance 12'!$B$18:$AB$28,27,FALSE),TableBPA2[[#This Row],[Base Payment After Circumstance 11]])))</f>
        <v/>
      </c>
      <c r="R219" s="24" t="str">
        <f>IF(R$3="Not used","",IFERROR(VLOOKUP($A219,'Circumstance 13'!$B$6:$AB$15,27,FALSE),IFERROR(VLOOKUP($A219,'Circumstance 13'!$B$18:$AB$28,27,FALSE),TableBPA2[[#This Row],[Base Payment After Circumstance 12]])))</f>
        <v/>
      </c>
      <c r="S219" s="24" t="str">
        <f>IF(S$3="Not used","",IFERROR(VLOOKUP($A219,'Circumstance 14'!$B$6:$AB$15,27,FALSE),IFERROR(VLOOKUP($A219,'Circumstance 14'!$B$18:$AB$28,27,FALSE),TableBPA2[[#This Row],[Base Payment After Circumstance 13]])))</f>
        <v/>
      </c>
      <c r="T219" s="24" t="str">
        <f>IF(T$3="Not used","",IFERROR(VLOOKUP($A219,'Circumstance 15'!$B$6:$AB$15,27,FALSE),IFERROR(VLOOKUP($A219,'Circumstance 15'!$B$18:$AB$28,27,FALSE),TableBPA2[[#This Row],[Base Payment After Circumstance 14]])))</f>
        <v/>
      </c>
      <c r="U219" s="24" t="str">
        <f>IF(U$3="Not used","",IFERROR(VLOOKUP($A219,'Circumstance 16'!$B$6:$AB$15,27,FALSE),IFERROR(VLOOKUP($A219,'Circumstance 16'!$B$18:$AB$28,27,FALSE),TableBPA2[[#This Row],[Base Payment After Circumstance 15]])))</f>
        <v/>
      </c>
      <c r="V219" s="24" t="str">
        <f>IF(V$3="Not used","",IFERROR(VLOOKUP($A219,'Circumstance 17'!$B$6:$AB$15,27,FALSE),IFERROR(VLOOKUP($A219,'Circumstance 17'!$B$18:$AB$28,27,FALSE),TableBPA2[[#This Row],[Base Payment After Circumstance 16]])))</f>
        <v/>
      </c>
      <c r="W219" s="24" t="str">
        <f>IF(W$3="Not used","",IFERROR(VLOOKUP($A219,'Circumstance 18'!$B$6:$AB$15,27,FALSE),IFERROR(VLOOKUP($A219,'Circumstance 18'!$B$18:$AB$28,27,FALSE),TableBPA2[[#This Row],[Base Payment After Circumstance 17]])))</f>
        <v/>
      </c>
      <c r="X219" s="24" t="str">
        <f>IF(X$3="Not used","",IFERROR(VLOOKUP($A219,'Circumstance 19'!$B$6:$AB$15,27,FALSE),IFERROR(VLOOKUP($A219,'Circumstance 19'!$B$18:$AB$28,27,FALSE),TableBPA2[[#This Row],[Base Payment After Circumstance 18]])))</f>
        <v/>
      </c>
      <c r="Y219" s="24" t="str">
        <f>IF(Y$3="Not used","",IFERROR(VLOOKUP($A219,'Circumstance 20'!$B$6:$AB$15,27,FALSE),IFERROR(VLOOKUP($A219,'Circumstance 20'!$B$18:$AB$28,27,FALSE),TableBPA2[[#This Row],[Base Payment After Circumstance 19]])))</f>
        <v/>
      </c>
    </row>
    <row r="220" spans="1:25" x14ac:dyDescent="0.25">
      <c r="A220" s="11" t="str">
        <f>IF('LEA Information'!A229="","",'LEA Information'!A229)</f>
        <v/>
      </c>
      <c r="B220" s="11" t="str">
        <f>IF('LEA Information'!B229="","",'LEA Information'!B229)</f>
        <v/>
      </c>
      <c r="C220" s="68" t="str">
        <f>IF('LEA Information'!C229="","",'LEA Information'!C229)</f>
        <v/>
      </c>
      <c r="D220" s="8" t="str">
        <f>IF('LEA Information'!D229="","",'LEA Information'!D229)</f>
        <v/>
      </c>
      <c r="E220" s="32" t="str">
        <f t="shared" si="3"/>
        <v/>
      </c>
      <c r="F220" s="3" t="str">
        <f>IF(F$3="Not used","",IFERROR(VLOOKUP($A220,'Circumstance 1'!$B$6:$AB$15,27,FALSE),IFERROR(VLOOKUP(A220,'Circumstance 1'!$B$18:$AB$28,27,FALSE),TableBPA2[[#This Row],[Starting Base Payment]])))</f>
        <v/>
      </c>
      <c r="G220" s="3" t="str">
        <f>IF(G$3="Not used","",IFERROR(VLOOKUP($A220,'Circumstance 2'!$B$6:$AB$15,27,FALSE),IFERROR(VLOOKUP($A220,'Circumstance 2'!$B$18:$AB$28,27,FALSE),TableBPA2[[#This Row],[Base Payment After Circumstance 1]])))</f>
        <v/>
      </c>
      <c r="H220" s="3" t="str">
        <f>IF(H$3="Not used","",IFERROR(VLOOKUP($A220,'Circumstance 3'!$B$6:$AB$15,27,FALSE),IFERROR(VLOOKUP($A220,'Circumstance 3'!$B$18:$AB$28,27,FALSE),TableBPA2[[#This Row],[Base Payment After Circumstance 2]])))</f>
        <v/>
      </c>
      <c r="I220" s="3" t="str">
        <f>IF(I$3="Not used","",IFERROR(VLOOKUP($A220,'Circumstance 4'!$B$6:$AB$15,27,FALSE),IFERROR(VLOOKUP($A220,'Circumstance 4'!$B$18:$AB$28,27,FALSE),TableBPA2[[#This Row],[Base Payment After Circumstance 3]])))</f>
        <v/>
      </c>
      <c r="J220" s="3" t="str">
        <f>IF(J$3="Not used","",IFERROR(VLOOKUP($A220,'Circumstance 5'!$B$6:$AB$15,27,FALSE),IFERROR(VLOOKUP($A220,'Circumstance 5'!$B$18:$AB$28,27,FALSE),TableBPA2[[#This Row],[Base Payment After Circumstance 4]])))</f>
        <v/>
      </c>
      <c r="K220" s="3" t="str">
        <f>IF(K$3="Not used","",IFERROR(VLOOKUP($A220,'Circumstance 6'!$B$6:$AB$15,27,FALSE),IFERROR(VLOOKUP($A220,'Circumstance 6'!$B$18:$AB$28,27,FALSE),TableBPA2[[#This Row],[Base Payment After Circumstance 5]])))</f>
        <v/>
      </c>
      <c r="L220" s="3" t="str">
        <f>IF(L$3="Not used","",IFERROR(VLOOKUP($A220,'Circumstance 7'!$B$6:$AB$15,27,FALSE),IFERROR(VLOOKUP($A220,'Circumstance 7'!$B$18:$AB$28,27,FALSE),TableBPA2[[#This Row],[Base Payment After Circumstance 6]])))</f>
        <v/>
      </c>
      <c r="M220" s="3" t="str">
        <f>IF(M$3="Not used","",IFERROR(VLOOKUP($A220,'Circumstance 8'!$B$6:$AB$15,27,FALSE),IFERROR(VLOOKUP($A220,'Circumstance 8'!$B$18:$AB$28,27,FALSE),TableBPA2[[#This Row],[Base Payment After Circumstance 7]])))</f>
        <v/>
      </c>
      <c r="N220" s="3" t="str">
        <f>IF(N$3="Not used","",IFERROR(VLOOKUP($A220,'Circumstance 9'!$B$6:$AB$15,27,FALSE),IFERROR(VLOOKUP($A220,'Circumstance 9'!$B$18:$AB$28,27,FALSE),TableBPA2[[#This Row],[Base Payment After Circumstance 8]])))</f>
        <v/>
      </c>
      <c r="O220" s="3" t="str">
        <f>IF(O$3="Not used","",IFERROR(VLOOKUP($A220,'Circumstance 10'!$B$6:$AB$15,27,FALSE),IFERROR(VLOOKUP($A220,'Circumstance 10'!$B$18:$AB$28,27,FALSE),TableBPA2[[#This Row],[Base Payment After Circumstance 9]])))</f>
        <v/>
      </c>
      <c r="P220" s="24" t="str">
        <f>IF(P$3="Not used","",IFERROR(VLOOKUP($A220,'Circumstance 11'!$B$6:$AB$15,27,FALSE),IFERROR(VLOOKUP($A220,'Circumstance 11'!$B$18:$AB$28,27,FALSE),TableBPA2[[#This Row],[Base Payment After Circumstance 10]])))</f>
        <v/>
      </c>
      <c r="Q220" s="24" t="str">
        <f>IF(Q$3="Not used","",IFERROR(VLOOKUP($A220,'Circumstance 12'!$B$6:$AB$15,27,FALSE),IFERROR(VLOOKUP($A220,'Circumstance 12'!$B$18:$AB$28,27,FALSE),TableBPA2[[#This Row],[Base Payment After Circumstance 11]])))</f>
        <v/>
      </c>
      <c r="R220" s="24" t="str">
        <f>IF(R$3="Not used","",IFERROR(VLOOKUP($A220,'Circumstance 13'!$B$6:$AB$15,27,FALSE),IFERROR(VLOOKUP($A220,'Circumstance 13'!$B$18:$AB$28,27,FALSE),TableBPA2[[#This Row],[Base Payment After Circumstance 12]])))</f>
        <v/>
      </c>
      <c r="S220" s="24" t="str">
        <f>IF(S$3="Not used","",IFERROR(VLOOKUP($A220,'Circumstance 14'!$B$6:$AB$15,27,FALSE),IFERROR(VLOOKUP($A220,'Circumstance 14'!$B$18:$AB$28,27,FALSE),TableBPA2[[#This Row],[Base Payment After Circumstance 13]])))</f>
        <v/>
      </c>
      <c r="T220" s="24" t="str">
        <f>IF(T$3="Not used","",IFERROR(VLOOKUP($A220,'Circumstance 15'!$B$6:$AB$15,27,FALSE),IFERROR(VLOOKUP($A220,'Circumstance 15'!$B$18:$AB$28,27,FALSE),TableBPA2[[#This Row],[Base Payment After Circumstance 14]])))</f>
        <v/>
      </c>
      <c r="U220" s="24" t="str">
        <f>IF(U$3="Not used","",IFERROR(VLOOKUP($A220,'Circumstance 16'!$B$6:$AB$15,27,FALSE),IFERROR(VLOOKUP($A220,'Circumstance 16'!$B$18:$AB$28,27,FALSE),TableBPA2[[#This Row],[Base Payment After Circumstance 15]])))</f>
        <v/>
      </c>
      <c r="V220" s="24" t="str">
        <f>IF(V$3="Not used","",IFERROR(VLOOKUP($A220,'Circumstance 17'!$B$6:$AB$15,27,FALSE),IFERROR(VLOOKUP($A220,'Circumstance 17'!$B$18:$AB$28,27,FALSE),TableBPA2[[#This Row],[Base Payment After Circumstance 16]])))</f>
        <v/>
      </c>
      <c r="W220" s="24" t="str">
        <f>IF(W$3="Not used","",IFERROR(VLOOKUP($A220,'Circumstance 18'!$B$6:$AB$15,27,FALSE),IFERROR(VLOOKUP($A220,'Circumstance 18'!$B$18:$AB$28,27,FALSE),TableBPA2[[#This Row],[Base Payment After Circumstance 17]])))</f>
        <v/>
      </c>
      <c r="X220" s="24" t="str">
        <f>IF(X$3="Not used","",IFERROR(VLOOKUP($A220,'Circumstance 19'!$B$6:$AB$15,27,FALSE),IFERROR(VLOOKUP($A220,'Circumstance 19'!$B$18:$AB$28,27,FALSE),TableBPA2[[#This Row],[Base Payment After Circumstance 18]])))</f>
        <v/>
      </c>
      <c r="Y220" s="24" t="str">
        <f>IF(Y$3="Not used","",IFERROR(VLOOKUP($A220,'Circumstance 20'!$B$6:$AB$15,27,FALSE),IFERROR(VLOOKUP($A220,'Circumstance 20'!$B$18:$AB$28,27,FALSE),TableBPA2[[#This Row],[Base Payment After Circumstance 19]])))</f>
        <v/>
      </c>
    </row>
    <row r="221" spans="1:25" x14ac:dyDescent="0.25">
      <c r="A221" s="11" t="str">
        <f>IF('LEA Information'!A230="","",'LEA Information'!A230)</f>
        <v/>
      </c>
      <c r="B221" s="11" t="str">
        <f>IF('LEA Information'!B230="","",'LEA Information'!B230)</f>
        <v/>
      </c>
      <c r="C221" s="68" t="str">
        <f>IF('LEA Information'!C230="","",'LEA Information'!C230)</f>
        <v/>
      </c>
      <c r="D221" s="8" t="str">
        <f>IF('LEA Information'!D230="","",'LEA Information'!D230)</f>
        <v/>
      </c>
      <c r="E221" s="32" t="str">
        <f t="shared" si="3"/>
        <v/>
      </c>
      <c r="F221" s="3" t="str">
        <f>IF(F$3="Not used","",IFERROR(VLOOKUP($A221,'Circumstance 1'!$B$6:$AB$15,27,FALSE),IFERROR(VLOOKUP(A221,'Circumstance 1'!$B$18:$AB$28,27,FALSE),TableBPA2[[#This Row],[Starting Base Payment]])))</f>
        <v/>
      </c>
      <c r="G221" s="3" t="str">
        <f>IF(G$3="Not used","",IFERROR(VLOOKUP($A221,'Circumstance 2'!$B$6:$AB$15,27,FALSE),IFERROR(VLOOKUP($A221,'Circumstance 2'!$B$18:$AB$28,27,FALSE),TableBPA2[[#This Row],[Base Payment After Circumstance 1]])))</f>
        <v/>
      </c>
      <c r="H221" s="3" t="str">
        <f>IF(H$3="Not used","",IFERROR(VLOOKUP($A221,'Circumstance 3'!$B$6:$AB$15,27,FALSE),IFERROR(VLOOKUP($A221,'Circumstance 3'!$B$18:$AB$28,27,FALSE),TableBPA2[[#This Row],[Base Payment After Circumstance 2]])))</f>
        <v/>
      </c>
      <c r="I221" s="3" t="str">
        <f>IF(I$3="Not used","",IFERROR(VLOOKUP($A221,'Circumstance 4'!$B$6:$AB$15,27,FALSE),IFERROR(VLOOKUP($A221,'Circumstance 4'!$B$18:$AB$28,27,FALSE),TableBPA2[[#This Row],[Base Payment After Circumstance 3]])))</f>
        <v/>
      </c>
      <c r="J221" s="3" t="str">
        <f>IF(J$3="Not used","",IFERROR(VLOOKUP($A221,'Circumstance 5'!$B$6:$AB$15,27,FALSE),IFERROR(VLOOKUP($A221,'Circumstance 5'!$B$18:$AB$28,27,FALSE),TableBPA2[[#This Row],[Base Payment After Circumstance 4]])))</f>
        <v/>
      </c>
      <c r="K221" s="3" t="str">
        <f>IF(K$3="Not used","",IFERROR(VLOOKUP($A221,'Circumstance 6'!$B$6:$AB$15,27,FALSE),IFERROR(VLOOKUP($A221,'Circumstance 6'!$B$18:$AB$28,27,FALSE),TableBPA2[[#This Row],[Base Payment After Circumstance 5]])))</f>
        <v/>
      </c>
      <c r="L221" s="3" t="str">
        <f>IF(L$3="Not used","",IFERROR(VLOOKUP($A221,'Circumstance 7'!$B$6:$AB$15,27,FALSE),IFERROR(VLOOKUP($A221,'Circumstance 7'!$B$18:$AB$28,27,FALSE),TableBPA2[[#This Row],[Base Payment After Circumstance 6]])))</f>
        <v/>
      </c>
      <c r="M221" s="3" t="str">
        <f>IF(M$3="Not used","",IFERROR(VLOOKUP($A221,'Circumstance 8'!$B$6:$AB$15,27,FALSE),IFERROR(VLOOKUP($A221,'Circumstance 8'!$B$18:$AB$28,27,FALSE),TableBPA2[[#This Row],[Base Payment After Circumstance 7]])))</f>
        <v/>
      </c>
      <c r="N221" s="3" t="str">
        <f>IF(N$3="Not used","",IFERROR(VLOOKUP($A221,'Circumstance 9'!$B$6:$AB$15,27,FALSE),IFERROR(VLOOKUP($A221,'Circumstance 9'!$B$18:$AB$28,27,FALSE),TableBPA2[[#This Row],[Base Payment After Circumstance 8]])))</f>
        <v/>
      </c>
      <c r="O221" s="3" t="str">
        <f>IF(O$3="Not used","",IFERROR(VLOOKUP($A221,'Circumstance 10'!$B$6:$AB$15,27,FALSE),IFERROR(VLOOKUP($A221,'Circumstance 10'!$B$18:$AB$28,27,FALSE),TableBPA2[[#This Row],[Base Payment After Circumstance 9]])))</f>
        <v/>
      </c>
      <c r="P221" s="24" t="str">
        <f>IF(P$3="Not used","",IFERROR(VLOOKUP($A221,'Circumstance 11'!$B$6:$AB$15,27,FALSE),IFERROR(VLOOKUP($A221,'Circumstance 11'!$B$18:$AB$28,27,FALSE),TableBPA2[[#This Row],[Base Payment After Circumstance 10]])))</f>
        <v/>
      </c>
      <c r="Q221" s="24" t="str">
        <f>IF(Q$3="Not used","",IFERROR(VLOOKUP($A221,'Circumstance 12'!$B$6:$AB$15,27,FALSE),IFERROR(VLOOKUP($A221,'Circumstance 12'!$B$18:$AB$28,27,FALSE),TableBPA2[[#This Row],[Base Payment After Circumstance 11]])))</f>
        <v/>
      </c>
      <c r="R221" s="24" t="str">
        <f>IF(R$3="Not used","",IFERROR(VLOOKUP($A221,'Circumstance 13'!$B$6:$AB$15,27,FALSE),IFERROR(VLOOKUP($A221,'Circumstance 13'!$B$18:$AB$28,27,FALSE),TableBPA2[[#This Row],[Base Payment After Circumstance 12]])))</f>
        <v/>
      </c>
      <c r="S221" s="24" t="str">
        <f>IF(S$3="Not used","",IFERROR(VLOOKUP($A221,'Circumstance 14'!$B$6:$AB$15,27,FALSE),IFERROR(VLOOKUP($A221,'Circumstance 14'!$B$18:$AB$28,27,FALSE),TableBPA2[[#This Row],[Base Payment After Circumstance 13]])))</f>
        <v/>
      </c>
      <c r="T221" s="24" t="str">
        <f>IF(T$3="Not used","",IFERROR(VLOOKUP($A221,'Circumstance 15'!$B$6:$AB$15,27,FALSE),IFERROR(VLOOKUP($A221,'Circumstance 15'!$B$18:$AB$28,27,FALSE),TableBPA2[[#This Row],[Base Payment After Circumstance 14]])))</f>
        <v/>
      </c>
      <c r="U221" s="24" t="str">
        <f>IF(U$3="Not used","",IFERROR(VLOOKUP($A221,'Circumstance 16'!$B$6:$AB$15,27,FALSE),IFERROR(VLOOKUP($A221,'Circumstance 16'!$B$18:$AB$28,27,FALSE),TableBPA2[[#This Row],[Base Payment After Circumstance 15]])))</f>
        <v/>
      </c>
      <c r="V221" s="24" t="str">
        <f>IF(V$3="Not used","",IFERROR(VLOOKUP($A221,'Circumstance 17'!$B$6:$AB$15,27,FALSE),IFERROR(VLOOKUP($A221,'Circumstance 17'!$B$18:$AB$28,27,FALSE),TableBPA2[[#This Row],[Base Payment After Circumstance 16]])))</f>
        <v/>
      </c>
      <c r="W221" s="24" t="str">
        <f>IF(W$3="Not used","",IFERROR(VLOOKUP($A221,'Circumstance 18'!$B$6:$AB$15,27,FALSE),IFERROR(VLOOKUP($A221,'Circumstance 18'!$B$18:$AB$28,27,FALSE),TableBPA2[[#This Row],[Base Payment After Circumstance 17]])))</f>
        <v/>
      </c>
      <c r="X221" s="24" t="str">
        <f>IF(X$3="Not used","",IFERROR(VLOOKUP($A221,'Circumstance 19'!$B$6:$AB$15,27,FALSE),IFERROR(VLOOKUP($A221,'Circumstance 19'!$B$18:$AB$28,27,FALSE),TableBPA2[[#This Row],[Base Payment After Circumstance 18]])))</f>
        <v/>
      </c>
      <c r="Y221" s="24" t="str">
        <f>IF(Y$3="Not used","",IFERROR(VLOOKUP($A221,'Circumstance 20'!$B$6:$AB$15,27,FALSE),IFERROR(VLOOKUP($A221,'Circumstance 20'!$B$18:$AB$28,27,FALSE),TableBPA2[[#This Row],[Base Payment After Circumstance 19]])))</f>
        <v/>
      </c>
    </row>
    <row r="222" spans="1:25" x14ac:dyDescent="0.25">
      <c r="A222" s="11" t="str">
        <f>IF('LEA Information'!A231="","",'LEA Information'!A231)</f>
        <v/>
      </c>
      <c r="B222" s="11" t="str">
        <f>IF('LEA Information'!B231="","",'LEA Information'!B231)</f>
        <v/>
      </c>
      <c r="C222" s="68" t="str">
        <f>IF('LEA Information'!C231="","",'LEA Information'!C231)</f>
        <v/>
      </c>
      <c r="D222" s="8" t="str">
        <f>IF('LEA Information'!D231="","",'LEA Information'!D231)</f>
        <v/>
      </c>
      <c r="E222" s="32" t="str">
        <f t="shared" si="3"/>
        <v/>
      </c>
      <c r="F222" s="3" t="str">
        <f>IF(F$3="Not used","",IFERROR(VLOOKUP($A222,'Circumstance 1'!$B$6:$AB$15,27,FALSE),IFERROR(VLOOKUP(A222,'Circumstance 1'!$B$18:$AB$28,27,FALSE),TableBPA2[[#This Row],[Starting Base Payment]])))</f>
        <v/>
      </c>
      <c r="G222" s="3" t="str">
        <f>IF(G$3="Not used","",IFERROR(VLOOKUP($A222,'Circumstance 2'!$B$6:$AB$15,27,FALSE),IFERROR(VLOOKUP($A222,'Circumstance 2'!$B$18:$AB$28,27,FALSE),TableBPA2[[#This Row],[Base Payment After Circumstance 1]])))</f>
        <v/>
      </c>
      <c r="H222" s="3" t="str">
        <f>IF(H$3="Not used","",IFERROR(VLOOKUP($A222,'Circumstance 3'!$B$6:$AB$15,27,FALSE),IFERROR(VLOOKUP($A222,'Circumstance 3'!$B$18:$AB$28,27,FALSE),TableBPA2[[#This Row],[Base Payment After Circumstance 2]])))</f>
        <v/>
      </c>
      <c r="I222" s="3" t="str">
        <f>IF(I$3="Not used","",IFERROR(VLOOKUP($A222,'Circumstance 4'!$B$6:$AB$15,27,FALSE),IFERROR(VLOOKUP($A222,'Circumstance 4'!$B$18:$AB$28,27,FALSE),TableBPA2[[#This Row],[Base Payment After Circumstance 3]])))</f>
        <v/>
      </c>
      <c r="J222" s="3" t="str">
        <f>IF(J$3="Not used","",IFERROR(VLOOKUP($A222,'Circumstance 5'!$B$6:$AB$15,27,FALSE),IFERROR(VLOOKUP($A222,'Circumstance 5'!$B$18:$AB$28,27,FALSE),TableBPA2[[#This Row],[Base Payment After Circumstance 4]])))</f>
        <v/>
      </c>
      <c r="K222" s="3" t="str">
        <f>IF(K$3="Not used","",IFERROR(VLOOKUP($A222,'Circumstance 6'!$B$6:$AB$15,27,FALSE),IFERROR(VLOOKUP($A222,'Circumstance 6'!$B$18:$AB$28,27,FALSE),TableBPA2[[#This Row],[Base Payment After Circumstance 5]])))</f>
        <v/>
      </c>
      <c r="L222" s="3" t="str">
        <f>IF(L$3="Not used","",IFERROR(VLOOKUP($A222,'Circumstance 7'!$B$6:$AB$15,27,FALSE),IFERROR(VLOOKUP($A222,'Circumstance 7'!$B$18:$AB$28,27,FALSE),TableBPA2[[#This Row],[Base Payment After Circumstance 6]])))</f>
        <v/>
      </c>
      <c r="M222" s="3" t="str">
        <f>IF(M$3="Not used","",IFERROR(VLOOKUP($A222,'Circumstance 8'!$B$6:$AB$15,27,FALSE),IFERROR(VLOOKUP($A222,'Circumstance 8'!$B$18:$AB$28,27,FALSE),TableBPA2[[#This Row],[Base Payment After Circumstance 7]])))</f>
        <v/>
      </c>
      <c r="N222" s="3" t="str">
        <f>IF(N$3="Not used","",IFERROR(VLOOKUP($A222,'Circumstance 9'!$B$6:$AB$15,27,FALSE),IFERROR(VLOOKUP($A222,'Circumstance 9'!$B$18:$AB$28,27,FALSE),TableBPA2[[#This Row],[Base Payment After Circumstance 8]])))</f>
        <v/>
      </c>
      <c r="O222" s="3" t="str">
        <f>IF(O$3="Not used","",IFERROR(VLOOKUP($A222,'Circumstance 10'!$B$6:$AB$15,27,FALSE),IFERROR(VLOOKUP($A222,'Circumstance 10'!$B$18:$AB$28,27,FALSE),TableBPA2[[#This Row],[Base Payment After Circumstance 9]])))</f>
        <v/>
      </c>
      <c r="P222" s="24" t="str">
        <f>IF(P$3="Not used","",IFERROR(VLOOKUP($A222,'Circumstance 11'!$B$6:$AB$15,27,FALSE),IFERROR(VLOOKUP($A222,'Circumstance 11'!$B$18:$AB$28,27,FALSE),TableBPA2[[#This Row],[Base Payment After Circumstance 10]])))</f>
        <v/>
      </c>
      <c r="Q222" s="24" t="str">
        <f>IF(Q$3="Not used","",IFERROR(VLOOKUP($A222,'Circumstance 12'!$B$6:$AB$15,27,FALSE),IFERROR(VLOOKUP($A222,'Circumstance 12'!$B$18:$AB$28,27,FALSE),TableBPA2[[#This Row],[Base Payment After Circumstance 11]])))</f>
        <v/>
      </c>
      <c r="R222" s="24" t="str">
        <f>IF(R$3="Not used","",IFERROR(VLOOKUP($A222,'Circumstance 13'!$B$6:$AB$15,27,FALSE),IFERROR(VLOOKUP($A222,'Circumstance 13'!$B$18:$AB$28,27,FALSE),TableBPA2[[#This Row],[Base Payment After Circumstance 12]])))</f>
        <v/>
      </c>
      <c r="S222" s="24" t="str">
        <f>IF(S$3="Not used","",IFERROR(VLOOKUP($A222,'Circumstance 14'!$B$6:$AB$15,27,FALSE),IFERROR(VLOOKUP($A222,'Circumstance 14'!$B$18:$AB$28,27,FALSE),TableBPA2[[#This Row],[Base Payment After Circumstance 13]])))</f>
        <v/>
      </c>
      <c r="T222" s="24" t="str">
        <f>IF(T$3="Not used","",IFERROR(VLOOKUP($A222,'Circumstance 15'!$B$6:$AB$15,27,FALSE),IFERROR(VLOOKUP($A222,'Circumstance 15'!$B$18:$AB$28,27,FALSE),TableBPA2[[#This Row],[Base Payment After Circumstance 14]])))</f>
        <v/>
      </c>
      <c r="U222" s="24" t="str">
        <f>IF(U$3="Not used","",IFERROR(VLOOKUP($A222,'Circumstance 16'!$B$6:$AB$15,27,FALSE),IFERROR(VLOOKUP($A222,'Circumstance 16'!$B$18:$AB$28,27,FALSE),TableBPA2[[#This Row],[Base Payment After Circumstance 15]])))</f>
        <v/>
      </c>
      <c r="V222" s="24" t="str">
        <f>IF(V$3="Not used","",IFERROR(VLOOKUP($A222,'Circumstance 17'!$B$6:$AB$15,27,FALSE),IFERROR(VLOOKUP($A222,'Circumstance 17'!$B$18:$AB$28,27,FALSE),TableBPA2[[#This Row],[Base Payment After Circumstance 16]])))</f>
        <v/>
      </c>
      <c r="W222" s="24" t="str">
        <f>IF(W$3="Not used","",IFERROR(VLOOKUP($A222,'Circumstance 18'!$B$6:$AB$15,27,FALSE),IFERROR(VLOOKUP($A222,'Circumstance 18'!$B$18:$AB$28,27,FALSE),TableBPA2[[#This Row],[Base Payment After Circumstance 17]])))</f>
        <v/>
      </c>
      <c r="X222" s="24" t="str">
        <f>IF(X$3="Not used","",IFERROR(VLOOKUP($A222,'Circumstance 19'!$B$6:$AB$15,27,FALSE),IFERROR(VLOOKUP($A222,'Circumstance 19'!$B$18:$AB$28,27,FALSE),TableBPA2[[#This Row],[Base Payment After Circumstance 18]])))</f>
        <v/>
      </c>
      <c r="Y222" s="24" t="str">
        <f>IF(Y$3="Not used","",IFERROR(VLOOKUP($A222,'Circumstance 20'!$B$6:$AB$15,27,FALSE),IFERROR(VLOOKUP($A222,'Circumstance 20'!$B$18:$AB$28,27,FALSE),TableBPA2[[#This Row],[Base Payment After Circumstance 19]])))</f>
        <v/>
      </c>
    </row>
    <row r="223" spans="1:25" x14ac:dyDescent="0.25">
      <c r="A223" s="11" t="str">
        <f>IF('LEA Information'!A232="","",'LEA Information'!A232)</f>
        <v/>
      </c>
      <c r="B223" s="11" t="str">
        <f>IF('LEA Information'!B232="","",'LEA Information'!B232)</f>
        <v/>
      </c>
      <c r="C223" s="68" t="str">
        <f>IF('LEA Information'!C232="","",'LEA Information'!C232)</f>
        <v/>
      </c>
      <c r="D223" s="8" t="str">
        <f>IF('LEA Information'!D232="","",'LEA Information'!D232)</f>
        <v/>
      </c>
      <c r="E223" s="32" t="str">
        <f t="shared" si="3"/>
        <v/>
      </c>
      <c r="F223" s="3" t="str">
        <f>IF(F$3="Not used","",IFERROR(VLOOKUP($A223,'Circumstance 1'!$B$6:$AB$15,27,FALSE),IFERROR(VLOOKUP(A223,'Circumstance 1'!$B$18:$AB$28,27,FALSE),TableBPA2[[#This Row],[Starting Base Payment]])))</f>
        <v/>
      </c>
      <c r="G223" s="3" t="str">
        <f>IF(G$3="Not used","",IFERROR(VLOOKUP($A223,'Circumstance 2'!$B$6:$AB$15,27,FALSE),IFERROR(VLOOKUP($A223,'Circumstance 2'!$B$18:$AB$28,27,FALSE),TableBPA2[[#This Row],[Base Payment After Circumstance 1]])))</f>
        <v/>
      </c>
      <c r="H223" s="3" t="str">
        <f>IF(H$3="Not used","",IFERROR(VLOOKUP($A223,'Circumstance 3'!$B$6:$AB$15,27,FALSE),IFERROR(VLOOKUP($A223,'Circumstance 3'!$B$18:$AB$28,27,FALSE),TableBPA2[[#This Row],[Base Payment After Circumstance 2]])))</f>
        <v/>
      </c>
      <c r="I223" s="3" t="str">
        <f>IF(I$3="Not used","",IFERROR(VLOOKUP($A223,'Circumstance 4'!$B$6:$AB$15,27,FALSE),IFERROR(VLOOKUP($A223,'Circumstance 4'!$B$18:$AB$28,27,FALSE),TableBPA2[[#This Row],[Base Payment After Circumstance 3]])))</f>
        <v/>
      </c>
      <c r="J223" s="3" t="str">
        <f>IF(J$3="Not used","",IFERROR(VLOOKUP($A223,'Circumstance 5'!$B$6:$AB$15,27,FALSE),IFERROR(VLOOKUP($A223,'Circumstance 5'!$B$18:$AB$28,27,FALSE),TableBPA2[[#This Row],[Base Payment After Circumstance 4]])))</f>
        <v/>
      </c>
      <c r="K223" s="3" t="str">
        <f>IF(K$3="Not used","",IFERROR(VLOOKUP($A223,'Circumstance 6'!$B$6:$AB$15,27,FALSE),IFERROR(VLOOKUP($A223,'Circumstance 6'!$B$18:$AB$28,27,FALSE),TableBPA2[[#This Row],[Base Payment After Circumstance 5]])))</f>
        <v/>
      </c>
      <c r="L223" s="3" t="str">
        <f>IF(L$3="Not used","",IFERROR(VLOOKUP($A223,'Circumstance 7'!$B$6:$AB$15,27,FALSE),IFERROR(VLOOKUP($A223,'Circumstance 7'!$B$18:$AB$28,27,FALSE),TableBPA2[[#This Row],[Base Payment After Circumstance 6]])))</f>
        <v/>
      </c>
      <c r="M223" s="3" t="str">
        <f>IF(M$3="Not used","",IFERROR(VLOOKUP($A223,'Circumstance 8'!$B$6:$AB$15,27,FALSE),IFERROR(VLOOKUP($A223,'Circumstance 8'!$B$18:$AB$28,27,FALSE),TableBPA2[[#This Row],[Base Payment After Circumstance 7]])))</f>
        <v/>
      </c>
      <c r="N223" s="3" t="str">
        <f>IF(N$3="Not used","",IFERROR(VLOOKUP($A223,'Circumstance 9'!$B$6:$AB$15,27,FALSE),IFERROR(VLOOKUP($A223,'Circumstance 9'!$B$18:$AB$28,27,FALSE),TableBPA2[[#This Row],[Base Payment After Circumstance 8]])))</f>
        <v/>
      </c>
      <c r="O223" s="3" t="str">
        <f>IF(O$3="Not used","",IFERROR(VLOOKUP($A223,'Circumstance 10'!$B$6:$AB$15,27,FALSE),IFERROR(VLOOKUP($A223,'Circumstance 10'!$B$18:$AB$28,27,FALSE),TableBPA2[[#This Row],[Base Payment After Circumstance 9]])))</f>
        <v/>
      </c>
      <c r="P223" s="24" t="str">
        <f>IF(P$3="Not used","",IFERROR(VLOOKUP($A223,'Circumstance 11'!$B$6:$AB$15,27,FALSE),IFERROR(VLOOKUP($A223,'Circumstance 11'!$B$18:$AB$28,27,FALSE),TableBPA2[[#This Row],[Base Payment After Circumstance 10]])))</f>
        <v/>
      </c>
      <c r="Q223" s="24" t="str">
        <f>IF(Q$3="Not used","",IFERROR(VLOOKUP($A223,'Circumstance 12'!$B$6:$AB$15,27,FALSE),IFERROR(VLOOKUP($A223,'Circumstance 12'!$B$18:$AB$28,27,FALSE),TableBPA2[[#This Row],[Base Payment After Circumstance 11]])))</f>
        <v/>
      </c>
      <c r="R223" s="24" t="str">
        <f>IF(R$3="Not used","",IFERROR(VLOOKUP($A223,'Circumstance 13'!$B$6:$AB$15,27,FALSE),IFERROR(VLOOKUP($A223,'Circumstance 13'!$B$18:$AB$28,27,FALSE),TableBPA2[[#This Row],[Base Payment After Circumstance 12]])))</f>
        <v/>
      </c>
      <c r="S223" s="24" t="str">
        <f>IF(S$3="Not used","",IFERROR(VLOOKUP($A223,'Circumstance 14'!$B$6:$AB$15,27,FALSE),IFERROR(VLOOKUP($A223,'Circumstance 14'!$B$18:$AB$28,27,FALSE),TableBPA2[[#This Row],[Base Payment After Circumstance 13]])))</f>
        <v/>
      </c>
      <c r="T223" s="24" t="str">
        <f>IF(T$3="Not used","",IFERROR(VLOOKUP($A223,'Circumstance 15'!$B$6:$AB$15,27,FALSE),IFERROR(VLOOKUP($A223,'Circumstance 15'!$B$18:$AB$28,27,FALSE),TableBPA2[[#This Row],[Base Payment After Circumstance 14]])))</f>
        <v/>
      </c>
      <c r="U223" s="24" t="str">
        <f>IF(U$3="Not used","",IFERROR(VLOOKUP($A223,'Circumstance 16'!$B$6:$AB$15,27,FALSE),IFERROR(VLOOKUP($A223,'Circumstance 16'!$B$18:$AB$28,27,FALSE),TableBPA2[[#This Row],[Base Payment After Circumstance 15]])))</f>
        <v/>
      </c>
      <c r="V223" s="24" t="str">
        <f>IF(V$3="Not used","",IFERROR(VLOOKUP($A223,'Circumstance 17'!$B$6:$AB$15,27,FALSE),IFERROR(VLOOKUP($A223,'Circumstance 17'!$B$18:$AB$28,27,FALSE),TableBPA2[[#This Row],[Base Payment After Circumstance 16]])))</f>
        <v/>
      </c>
      <c r="W223" s="24" t="str">
        <f>IF(W$3="Not used","",IFERROR(VLOOKUP($A223,'Circumstance 18'!$B$6:$AB$15,27,FALSE),IFERROR(VLOOKUP($A223,'Circumstance 18'!$B$18:$AB$28,27,FALSE),TableBPA2[[#This Row],[Base Payment After Circumstance 17]])))</f>
        <v/>
      </c>
      <c r="X223" s="24" t="str">
        <f>IF(X$3="Not used","",IFERROR(VLOOKUP($A223,'Circumstance 19'!$B$6:$AB$15,27,FALSE),IFERROR(VLOOKUP($A223,'Circumstance 19'!$B$18:$AB$28,27,FALSE),TableBPA2[[#This Row],[Base Payment After Circumstance 18]])))</f>
        <v/>
      </c>
      <c r="Y223" s="24" t="str">
        <f>IF(Y$3="Not used","",IFERROR(VLOOKUP($A223,'Circumstance 20'!$B$6:$AB$15,27,FALSE),IFERROR(VLOOKUP($A223,'Circumstance 20'!$B$18:$AB$28,27,FALSE),TableBPA2[[#This Row],[Base Payment After Circumstance 19]])))</f>
        <v/>
      </c>
    </row>
    <row r="224" spans="1:25" x14ac:dyDescent="0.25">
      <c r="A224" s="11" t="str">
        <f>IF('LEA Information'!A233="","",'LEA Information'!A233)</f>
        <v/>
      </c>
      <c r="B224" s="11" t="str">
        <f>IF('LEA Information'!B233="","",'LEA Information'!B233)</f>
        <v/>
      </c>
      <c r="C224" s="68" t="str">
        <f>IF('LEA Information'!C233="","",'LEA Information'!C233)</f>
        <v/>
      </c>
      <c r="D224" s="8" t="str">
        <f>IF('LEA Information'!D233="","",'LEA Information'!D233)</f>
        <v/>
      </c>
      <c r="E224" s="32" t="str">
        <f t="shared" si="3"/>
        <v/>
      </c>
      <c r="F224" s="3" t="str">
        <f>IF(F$3="Not used","",IFERROR(VLOOKUP($A224,'Circumstance 1'!$B$6:$AB$15,27,FALSE),IFERROR(VLOOKUP(A224,'Circumstance 1'!$B$18:$AB$28,27,FALSE),TableBPA2[[#This Row],[Starting Base Payment]])))</f>
        <v/>
      </c>
      <c r="G224" s="3" t="str">
        <f>IF(G$3="Not used","",IFERROR(VLOOKUP($A224,'Circumstance 2'!$B$6:$AB$15,27,FALSE),IFERROR(VLOOKUP($A224,'Circumstance 2'!$B$18:$AB$28,27,FALSE),TableBPA2[[#This Row],[Base Payment After Circumstance 1]])))</f>
        <v/>
      </c>
      <c r="H224" s="3" t="str">
        <f>IF(H$3="Not used","",IFERROR(VLOOKUP($A224,'Circumstance 3'!$B$6:$AB$15,27,FALSE),IFERROR(VLOOKUP($A224,'Circumstance 3'!$B$18:$AB$28,27,FALSE),TableBPA2[[#This Row],[Base Payment After Circumstance 2]])))</f>
        <v/>
      </c>
      <c r="I224" s="3" t="str">
        <f>IF(I$3="Not used","",IFERROR(VLOOKUP($A224,'Circumstance 4'!$B$6:$AB$15,27,FALSE),IFERROR(VLOOKUP($A224,'Circumstance 4'!$B$18:$AB$28,27,FALSE),TableBPA2[[#This Row],[Base Payment After Circumstance 3]])))</f>
        <v/>
      </c>
      <c r="J224" s="3" t="str">
        <f>IF(J$3="Not used","",IFERROR(VLOOKUP($A224,'Circumstance 5'!$B$6:$AB$15,27,FALSE),IFERROR(VLOOKUP($A224,'Circumstance 5'!$B$18:$AB$28,27,FALSE),TableBPA2[[#This Row],[Base Payment After Circumstance 4]])))</f>
        <v/>
      </c>
      <c r="K224" s="3" t="str">
        <f>IF(K$3="Not used","",IFERROR(VLOOKUP($A224,'Circumstance 6'!$B$6:$AB$15,27,FALSE),IFERROR(VLOOKUP($A224,'Circumstance 6'!$B$18:$AB$28,27,FALSE),TableBPA2[[#This Row],[Base Payment After Circumstance 5]])))</f>
        <v/>
      </c>
      <c r="L224" s="3" t="str">
        <f>IF(L$3="Not used","",IFERROR(VLOOKUP($A224,'Circumstance 7'!$B$6:$AB$15,27,FALSE),IFERROR(VLOOKUP($A224,'Circumstance 7'!$B$18:$AB$28,27,FALSE),TableBPA2[[#This Row],[Base Payment After Circumstance 6]])))</f>
        <v/>
      </c>
      <c r="M224" s="3" t="str">
        <f>IF(M$3="Not used","",IFERROR(VLOOKUP($A224,'Circumstance 8'!$B$6:$AB$15,27,FALSE),IFERROR(VLOOKUP($A224,'Circumstance 8'!$B$18:$AB$28,27,FALSE),TableBPA2[[#This Row],[Base Payment After Circumstance 7]])))</f>
        <v/>
      </c>
      <c r="N224" s="3" t="str">
        <f>IF(N$3="Not used","",IFERROR(VLOOKUP($A224,'Circumstance 9'!$B$6:$AB$15,27,FALSE),IFERROR(VLOOKUP($A224,'Circumstance 9'!$B$18:$AB$28,27,FALSE),TableBPA2[[#This Row],[Base Payment After Circumstance 8]])))</f>
        <v/>
      </c>
      <c r="O224" s="3" t="str">
        <f>IF(O$3="Not used","",IFERROR(VLOOKUP($A224,'Circumstance 10'!$B$6:$AB$15,27,FALSE),IFERROR(VLOOKUP($A224,'Circumstance 10'!$B$18:$AB$28,27,FALSE),TableBPA2[[#This Row],[Base Payment After Circumstance 9]])))</f>
        <v/>
      </c>
      <c r="P224" s="24" t="str">
        <f>IF(P$3="Not used","",IFERROR(VLOOKUP($A224,'Circumstance 11'!$B$6:$AB$15,27,FALSE),IFERROR(VLOOKUP($A224,'Circumstance 11'!$B$18:$AB$28,27,FALSE),TableBPA2[[#This Row],[Base Payment After Circumstance 10]])))</f>
        <v/>
      </c>
      <c r="Q224" s="24" t="str">
        <f>IF(Q$3="Not used","",IFERROR(VLOOKUP($A224,'Circumstance 12'!$B$6:$AB$15,27,FALSE),IFERROR(VLOOKUP($A224,'Circumstance 12'!$B$18:$AB$28,27,FALSE),TableBPA2[[#This Row],[Base Payment After Circumstance 11]])))</f>
        <v/>
      </c>
      <c r="R224" s="24" t="str">
        <f>IF(R$3="Not used","",IFERROR(VLOOKUP($A224,'Circumstance 13'!$B$6:$AB$15,27,FALSE),IFERROR(VLOOKUP($A224,'Circumstance 13'!$B$18:$AB$28,27,FALSE),TableBPA2[[#This Row],[Base Payment After Circumstance 12]])))</f>
        <v/>
      </c>
      <c r="S224" s="24" t="str">
        <f>IF(S$3="Not used","",IFERROR(VLOOKUP($A224,'Circumstance 14'!$B$6:$AB$15,27,FALSE),IFERROR(VLOOKUP($A224,'Circumstance 14'!$B$18:$AB$28,27,FALSE),TableBPA2[[#This Row],[Base Payment After Circumstance 13]])))</f>
        <v/>
      </c>
      <c r="T224" s="24" t="str">
        <f>IF(T$3="Not used","",IFERROR(VLOOKUP($A224,'Circumstance 15'!$B$6:$AB$15,27,FALSE),IFERROR(VLOOKUP($A224,'Circumstance 15'!$B$18:$AB$28,27,FALSE),TableBPA2[[#This Row],[Base Payment After Circumstance 14]])))</f>
        <v/>
      </c>
      <c r="U224" s="24" t="str">
        <f>IF(U$3="Not used","",IFERROR(VLOOKUP($A224,'Circumstance 16'!$B$6:$AB$15,27,FALSE),IFERROR(VLOOKUP($A224,'Circumstance 16'!$B$18:$AB$28,27,FALSE),TableBPA2[[#This Row],[Base Payment After Circumstance 15]])))</f>
        <v/>
      </c>
      <c r="V224" s="24" t="str">
        <f>IF(V$3="Not used","",IFERROR(VLOOKUP($A224,'Circumstance 17'!$B$6:$AB$15,27,FALSE),IFERROR(VLOOKUP($A224,'Circumstance 17'!$B$18:$AB$28,27,FALSE),TableBPA2[[#This Row],[Base Payment After Circumstance 16]])))</f>
        <v/>
      </c>
      <c r="W224" s="24" t="str">
        <f>IF(W$3="Not used","",IFERROR(VLOOKUP($A224,'Circumstance 18'!$B$6:$AB$15,27,FALSE),IFERROR(VLOOKUP($A224,'Circumstance 18'!$B$18:$AB$28,27,FALSE),TableBPA2[[#This Row],[Base Payment After Circumstance 17]])))</f>
        <v/>
      </c>
      <c r="X224" s="24" t="str">
        <f>IF(X$3="Not used","",IFERROR(VLOOKUP($A224,'Circumstance 19'!$B$6:$AB$15,27,FALSE),IFERROR(VLOOKUP($A224,'Circumstance 19'!$B$18:$AB$28,27,FALSE),TableBPA2[[#This Row],[Base Payment After Circumstance 18]])))</f>
        <v/>
      </c>
      <c r="Y224" s="24" t="str">
        <f>IF(Y$3="Not used","",IFERROR(VLOOKUP($A224,'Circumstance 20'!$B$6:$AB$15,27,FALSE),IFERROR(VLOOKUP($A224,'Circumstance 20'!$B$18:$AB$28,27,FALSE),TableBPA2[[#This Row],[Base Payment After Circumstance 19]])))</f>
        <v/>
      </c>
    </row>
    <row r="225" spans="1:25" x14ac:dyDescent="0.25">
      <c r="A225" s="11" t="str">
        <f>IF('LEA Information'!A234="","",'LEA Information'!A234)</f>
        <v/>
      </c>
      <c r="B225" s="11" t="str">
        <f>IF('LEA Information'!B234="","",'LEA Information'!B234)</f>
        <v/>
      </c>
      <c r="C225" s="68" t="str">
        <f>IF('LEA Information'!C234="","",'LEA Information'!C234)</f>
        <v/>
      </c>
      <c r="D225" s="8" t="str">
        <f>IF('LEA Information'!D234="","",'LEA Information'!D234)</f>
        <v/>
      </c>
      <c r="E225" s="32" t="str">
        <f t="shared" si="3"/>
        <v/>
      </c>
      <c r="F225" s="3" t="str">
        <f>IF(F$3="Not used","",IFERROR(VLOOKUP($A225,'Circumstance 1'!$B$6:$AB$15,27,FALSE),IFERROR(VLOOKUP(A225,'Circumstance 1'!$B$18:$AB$28,27,FALSE),TableBPA2[[#This Row],[Starting Base Payment]])))</f>
        <v/>
      </c>
      <c r="G225" s="3" t="str">
        <f>IF(G$3="Not used","",IFERROR(VLOOKUP($A225,'Circumstance 2'!$B$6:$AB$15,27,FALSE),IFERROR(VLOOKUP($A225,'Circumstance 2'!$B$18:$AB$28,27,FALSE),TableBPA2[[#This Row],[Base Payment After Circumstance 1]])))</f>
        <v/>
      </c>
      <c r="H225" s="3" t="str">
        <f>IF(H$3="Not used","",IFERROR(VLOOKUP($A225,'Circumstance 3'!$B$6:$AB$15,27,FALSE),IFERROR(VLOOKUP($A225,'Circumstance 3'!$B$18:$AB$28,27,FALSE),TableBPA2[[#This Row],[Base Payment After Circumstance 2]])))</f>
        <v/>
      </c>
      <c r="I225" s="3" t="str">
        <f>IF(I$3="Not used","",IFERROR(VLOOKUP($A225,'Circumstance 4'!$B$6:$AB$15,27,FALSE),IFERROR(VLOOKUP($A225,'Circumstance 4'!$B$18:$AB$28,27,FALSE),TableBPA2[[#This Row],[Base Payment After Circumstance 3]])))</f>
        <v/>
      </c>
      <c r="J225" s="3" t="str">
        <f>IF(J$3="Not used","",IFERROR(VLOOKUP($A225,'Circumstance 5'!$B$6:$AB$15,27,FALSE),IFERROR(VLOOKUP($A225,'Circumstance 5'!$B$18:$AB$28,27,FALSE),TableBPA2[[#This Row],[Base Payment After Circumstance 4]])))</f>
        <v/>
      </c>
      <c r="K225" s="3" t="str">
        <f>IF(K$3="Not used","",IFERROR(VLOOKUP($A225,'Circumstance 6'!$B$6:$AB$15,27,FALSE),IFERROR(VLOOKUP($A225,'Circumstance 6'!$B$18:$AB$28,27,FALSE),TableBPA2[[#This Row],[Base Payment After Circumstance 5]])))</f>
        <v/>
      </c>
      <c r="L225" s="3" t="str">
        <f>IF(L$3="Not used","",IFERROR(VLOOKUP($A225,'Circumstance 7'!$B$6:$AB$15,27,FALSE),IFERROR(VLOOKUP($A225,'Circumstance 7'!$B$18:$AB$28,27,FALSE),TableBPA2[[#This Row],[Base Payment After Circumstance 6]])))</f>
        <v/>
      </c>
      <c r="M225" s="3" t="str">
        <f>IF(M$3="Not used","",IFERROR(VLOOKUP($A225,'Circumstance 8'!$B$6:$AB$15,27,FALSE),IFERROR(VLOOKUP($A225,'Circumstance 8'!$B$18:$AB$28,27,FALSE),TableBPA2[[#This Row],[Base Payment After Circumstance 7]])))</f>
        <v/>
      </c>
      <c r="N225" s="3" t="str">
        <f>IF(N$3="Not used","",IFERROR(VLOOKUP($A225,'Circumstance 9'!$B$6:$AB$15,27,FALSE),IFERROR(VLOOKUP($A225,'Circumstance 9'!$B$18:$AB$28,27,FALSE),TableBPA2[[#This Row],[Base Payment After Circumstance 8]])))</f>
        <v/>
      </c>
      <c r="O225" s="3" t="str">
        <f>IF(O$3="Not used","",IFERROR(VLOOKUP($A225,'Circumstance 10'!$B$6:$AB$15,27,FALSE),IFERROR(VLOOKUP($A225,'Circumstance 10'!$B$18:$AB$28,27,FALSE),TableBPA2[[#This Row],[Base Payment After Circumstance 9]])))</f>
        <v/>
      </c>
      <c r="P225" s="24" t="str">
        <f>IF(P$3="Not used","",IFERROR(VLOOKUP($A225,'Circumstance 11'!$B$6:$AB$15,27,FALSE),IFERROR(VLOOKUP($A225,'Circumstance 11'!$B$18:$AB$28,27,FALSE),TableBPA2[[#This Row],[Base Payment After Circumstance 10]])))</f>
        <v/>
      </c>
      <c r="Q225" s="24" t="str">
        <f>IF(Q$3="Not used","",IFERROR(VLOOKUP($A225,'Circumstance 12'!$B$6:$AB$15,27,FALSE),IFERROR(VLOOKUP($A225,'Circumstance 12'!$B$18:$AB$28,27,FALSE),TableBPA2[[#This Row],[Base Payment After Circumstance 11]])))</f>
        <v/>
      </c>
      <c r="R225" s="24" t="str">
        <f>IF(R$3="Not used","",IFERROR(VLOOKUP($A225,'Circumstance 13'!$B$6:$AB$15,27,FALSE),IFERROR(VLOOKUP($A225,'Circumstance 13'!$B$18:$AB$28,27,FALSE),TableBPA2[[#This Row],[Base Payment After Circumstance 12]])))</f>
        <v/>
      </c>
      <c r="S225" s="24" t="str">
        <f>IF(S$3="Not used","",IFERROR(VLOOKUP($A225,'Circumstance 14'!$B$6:$AB$15,27,FALSE),IFERROR(VLOOKUP($A225,'Circumstance 14'!$B$18:$AB$28,27,FALSE),TableBPA2[[#This Row],[Base Payment After Circumstance 13]])))</f>
        <v/>
      </c>
      <c r="T225" s="24" t="str">
        <f>IF(T$3="Not used","",IFERROR(VLOOKUP($A225,'Circumstance 15'!$B$6:$AB$15,27,FALSE),IFERROR(VLOOKUP($A225,'Circumstance 15'!$B$18:$AB$28,27,FALSE),TableBPA2[[#This Row],[Base Payment After Circumstance 14]])))</f>
        <v/>
      </c>
      <c r="U225" s="24" t="str">
        <f>IF(U$3="Not used","",IFERROR(VLOOKUP($A225,'Circumstance 16'!$B$6:$AB$15,27,FALSE),IFERROR(VLOOKUP($A225,'Circumstance 16'!$B$18:$AB$28,27,FALSE),TableBPA2[[#This Row],[Base Payment After Circumstance 15]])))</f>
        <v/>
      </c>
      <c r="V225" s="24" t="str">
        <f>IF(V$3="Not used","",IFERROR(VLOOKUP($A225,'Circumstance 17'!$B$6:$AB$15,27,FALSE),IFERROR(VLOOKUP($A225,'Circumstance 17'!$B$18:$AB$28,27,FALSE),TableBPA2[[#This Row],[Base Payment After Circumstance 16]])))</f>
        <v/>
      </c>
      <c r="W225" s="24" t="str">
        <f>IF(W$3="Not used","",IFERROR(VLOOKUP($A225,'Circumstance 18'!$B$6:$AB$15,27,FALSE),IFERROR(VLOOKUP($A225,'Circumstance 18'!$B$18:$AB$28,27,FALSE),TableBPA2[[#This Row],[Base Payment After Circumstance 17]])))</f>
        <v/>
      </c>
      <c r="X225" s="24" t="str">
        <f>IF(X$3="Not used","",IFERROR(VLOOKUP($A225,'Circumstance 19'!$B$6:$AB$15,27,FALSE),IFERROR(VLOOKUP($A225,'Circumstance 19'!$B$18:$AB$28,27,FALSE),TableBPA2[[#This Row],[Base Payment After Circumstance 18]])))</f>
        <v/>
      </c>
      <c r="Y225" s="24" t="str">
        <f>IF(Y$3="Not used","",IFERROR(VLOOKUP($A225,'Circumstance 20'!$B$6:$AB$15,27,FALSE),IFERROR(VLOOKUP($A225,'Circumstance 20'!$B$18:$AB$28,27,FALSE),TableBPA2[[#This Row],[Base Payment After Circumstance 19]])))</f>
        <v/>
      </c>
    </row>
    <row r="226" spans="1:25" x14ac:dyDescent="0.25">
      <c r="A226" s="11" t="str">
        <f>IF('LEA Information'!A235="","",'LEA Information'!A235)</f>
        <v/>
      </c>
      <c r="B226" s="11" t="str">
        <f>IF('LEA Information'!B235="","",'LEA Information'!B235)</f>
        <v/>
      </c>
      <c r="C226" s="68" t="str">
        <f>IF('LEA Information'!C235="","",'LEA Information'!C235)</f>
        <v/>
      </c>
      <c r="D226" s="8" t="str">
        <f>IF('LEA Information'!D235="","",'LEA Information'!D235)</f>
        <v/>
      </c>
      <c r="E226" s="32" t="str">
        <f t="shared" si="3"/>
        <v/>
      </c>
      <c r="F226" s="3" t="str">
        <f>IF(F$3="Not used","",IFERROR(VLOOKUP($A226,'Circumstance 1'!$B$6:$AB$15,27,FALSE),IFERROR(VLOOKUP(A226,'Circumstance 1'!$B$18:$AB$28,27,FALSE),TableBPA2[[#This Row],[Starting Base Payment]])))</f>
        <v/>
      </c>
      <c r="G226" s="3" t="str">
        <f>IF(G$3="Not used","",IFERROR(VLOOKUP($A226,'Circumstance 2'!$B$6:$AB$15,27,FALSE),IFERROR(VLOOKUP($A226,'Circumstance 2'!$B$18:$AB$28,27,FALSE),TableBPA2[[#This Row],[Base Payment After Circumstance 1]])))</f>
        <v/>
      </c>
      <c r="H226" s="3" t="str">
        <f>IF(H$3="Not used","",IFERROR(VLOOKUP($A226,'Circumstance 3'!$B$6:$AB$15,27,FALSE),IFERROR(VLOOKUP($A226,'Circumstance 3'!$B$18:$AB$28,27,FALSE),TableBPA2[[#This Row],[Base Payment After Circumstance 2]])))</f>
        <v/>
      </c>
      <c r="I226" s="3" t="str">
        <f>IF(I$3="Not used","",IFERROR(VLOOKUP($A226,'Circumstance 4'!$B$6:$AB$15,27,FALSE),IFERROR(VLOOKUP($A226,'Circumstance 4'!$B$18:$AB$28,27,FALSE),TableBPA2[[#This Row],[Base Payment After Circumstance 3]])))</f>
        <v/>
      </c>
      <c r="J226" s="3" t="str">
        <f>IF(J$3="Not used","",IFERROR(VLOOKUP($A226,'Circumstance 5'!$B$6:$AB$15,27,FALSE),IFERROR(VLOOKUP($A226,'Circumstance 5'!$B$18:$AB$28,27,FALSE),TableBPA2[[#This Row],[Base Payment After Circumstance 4]])))</f>
        <v/>
      </c>
      <c r="K226" s="3" t="str">
        <f>IF(K$3="Not used","",IFERROR(VLOOKUP($A226,'Circumstance 6'!$B$6:$AB$15,27,FALSE),IFERROR(VLOOKUP($A226,'Circumstance 6'!$B$18:$AB$28,27,FALSE),TableBPA2[[#This Row],[Base Payment After Circumstance 5]])))</f>
        <v/>
      </c>
      <c r="L226" s="3" t="str">
        <f>IF(L$3="Not used","",IFERROR(VLOOKUP($A226,'Circumstance 7'!$B$6:$AB$15,27,FALSE),IFERROR(VLOOKUP($A226,'Circumstance 7'!$B$18:$AB$28,27,FALSE),TableBPA2[[#This Row],[Base Payment After Circumstance 6]])))</f>
        <v/>
      </c>
      <c r="M226" s="3" t="str">
        <f>IF(M$3="Not used","",IFERROR(VLOOKUP($A226,'Circumstance 8'!$B$6:$AB$15,27,FALSE),IFERROR(VLOOKUP($A226,'Circumstance 8'!$B$18:$AB$28,27,FALSE),TableBPA2[[#This Row],[Base Payment After Circumstance 7]])))</f>
        <v/>
      </c>
      <c r="N226" s="3" t="str">
        <f>IF(N$3="Not used","",IFERROR(VLOOKUP($A226,'Circumstance 9'!$B$6:$AB$15,27,FALSE),IFERROR(VLOOKUP($A226,'Circumstance 9'!$B$18:$AB$28,27,FALSE),TableBPA2[[#This Row],[Base Payment After Circumstance 8]])))</f>
        <v/>
      </c>
      <c r="O226" s="3" t="str">
        <f>IF(O$3="Not used","",IFERROR(VLOOKUP($A226,'Circumstance 10'!$B$6:$AB$15,27,FALSE),IFERROR(VLOOKUP($A226,'Circumstance 10'!$B$18:$AB$28,27,FALSE),TableBPA2[[#This Row],[Base Payment After Circumstance 9]])))</f>
        <v/>
      </c>
      <c r="P226" s="24" t="str">
        <f>IF(P$3="Not used","",IFERROR(VLOOKUP($A226,'Circumstance 11'!$B$6:$AB$15,27,FALSE),IFERROR(VLOOKUP($A226,'Circumstance 11'!$B$18:$AB$28,27,FALSE),TableBPA2[[#This Row],[Base Payment After Circumstance 10]])))</f>
        <v/>
      </c>
      <c r="Q226" s="24" t="str">
        <f>IF(Q$3="Not used","",IFERROR(VLOOKUP($A226,'Circumstance 12'!$B$6:$AB$15,27,FALSE),IFERROR(VLOOKUP($A226,'Circumstance 12'!$B$18:$AB$28,27,FALSE),TableBPA2[[#This Row],[Base Payment After Circumstance 11]])))</f>
        <v/>
      </c>
      <c r="R226" s="24" t="str">
        <f>IF(R$3="Not used","",IFERROR(VLOOKUP($A226,'Circumstance 13'!$B$6:$AB$15,27,FALSE),IFERROR(VLOOKUP($A226,'Circumstance 13'!$B$18:$AB$28,27,FALSE),TableBPA2[[#This Row],[Base Payment After Circumstance 12]])))</f>
        <v/>
      </c>
      <c r="S226" s="24" t="str">
        <f>IF(S$3="Not used","",IFERROR(VLOOKUP($A226,'Circumstance 14'!$B$6:$AB$15,27,FALSE),IFERROR(VLOOKUP($A226,'Circumstance 14'!$B$18:$AB$28,27,FALSE),TableBPA2[[#This Row],[Base Payment After Circumstance 13]])))</f>
        <v/>
      </c>
      <c r="T226" s="24" t="str">
        <f>IF(T$3="Not used","",IFERROR(VLOOKUP($A226,'Circumstance 15'!$B$6:$AB$15,27,FALSE),IFERROR(VLOOKUP($A226,'Circumstance 15'!$B$18:$AB$28,27,FALSE),TableBPA2[[#This Row],[Base Payment After Circumstance 14]])))</f>
        <v/>
      </c>
      <c r="U226" s="24" t="str">
        <f>IF(U$3="Not used","",IFERROR(VLOOKUP($A226,'Circumstance 16'!$B$6:$AB$15,27,FALSE),IFERROR(VLOOKUP($A226,'Circumstance 16'!$B$18:$AB$28,27,FALSE),TableBPA2[[#This Row],[Base Payment After Circumstance 15]])))</f>
        <v/>
      </c>
      <c r="V226" s="24" t="str">
        <f>IF(V$3="Not used","",IFERROR(VLOOKUP($A226,'Circumstance 17'!$B$6:$AB$15,27,FALSE),IFERROR(VLOOKUP($A226,'Circumstance 17'!$B$18:$AB$28,27,FALSE),TableBPA2[[#This Row],[Base Payment After Circumstance 16]])))</f>
        <v/>
      </c>
      <c r="W226" s="24" t="str">
        <f>IF(W$3="Not used","",IFERROR(VLOOKUP($A226,'Circumstance 18'!$B$6:$AB$15,27,FALSE),IFERROR(VLOOKUP($A226,'Circumstance 18'!$B$18:$AB$28,27,FALSE),TableBPA2[[#This Row],[Base Payment After Circumstance 17]])))</f>
        <v/>
      </c>
      <c r="X226" s="24" t="str">
        <f>IF(X$3="Not used","",IFERROR(VLOOKUP($A226,'Circumstance 19'!$B$6:$AB$15,27,FALSE),IFERROR(VLOOKUP($A226,'Circumstance 19'!$B$18:$AB$28,27,FALSE),TableBPA2[[#This Row],[Base Payment After Circumstance 18]])))</f>
        <v/>
      </c>
      <c r="Y226" s="24" t="str">
        <f>IF(Y$3="Not used","",IFERROR(VLOOKUP($A226,'Circumstance 20'!$B$6:$AB$15,27,FALSE),IFERROR(VLOOKUP($A226,'Circumstance 20'!$B$18:$AB$28,27,FALSE),TableBPA2[[#This Row],[Base Payment After Circumstance 19]])))</f>
        <v/>
      </c>
    </row>
    <row r="227" spans="1:25" x14ac:dyDescent="0.25">
      <c r="A227" s="11" t="str">
        <f>IF('LEA Information'!A236="","",'LEA Information'!A236)</f>
        <v/>
      </c>
      <c r="B227" s="11" t="str">
        <f>IF('LEA Information'!B236="","",'LEA Information'!B236)</f>
        <v/>
      </c>
      <c r="C227" s="68" t="str">
        <f>IF('LEA Information'!C236="","",'LEA Information'!C236)</f>
        <v/>
      </c>
      <c r="D227" s="8" t="str">
        <f>IF('LEA Information'!D236="","",'LEA Information'!D236)</f>
        <v/>
      </c>
      <c r="E227" s="32" t="str">
        <f t="shared" si="3"/>
        <v/>
      </c>
      <c r="F227" s="3" t="str">
        <f>IF(F$3="Not used","",IFERROR(VLOOKUP($A227,'Circumstance 1'!$B$6:$AB$15,27,FALSE),IFERROR(VLOOKUP(A227,'Circumstance 1'!$B$18:$AB$28,27,FALSE),TableBPA2[[#This Row],[Starting Base Payment]])))</f>
        <v/>
      </c>
      <c r="G227" s="3" t="str">
        <f>IF(G$3="Not used","",IFERROR(VLOOKUP($A227,'Circumstance 2'!$B$6:$AB$15,27,FALSE),IFERROR(VLOOKUP($A227,'Circumstance 2'!$B$18:$AB$28,27,FALSE),TableBPA2[[#This Row],[Base Payment After Circumstance 1]])))</f>
        <v/>
      </c>
      <c r="H227" s="3" t="str">
        <f>IF(H$3="Not used","",IFERROR(VLOOKUP($A227,'Circumstance 3'!$B$6:$AB$15,27,FALSE),IFERROR(VLOOKUP($A227,'Circumstance 3'!$B$18:$AB$28,27,FALSE),TableBPA2[[#This Row],[Base Payment After Circumstance 2]])))</f>
        <v/>
      </c>
      <c r="I227" s="3" t="str">
        <f>IF(I$3="Not used","",IFERROR(VLOOKUP($A227,'Circumstance 4'!$B$6:$AB$15,27,FALSE),IFERROR(VLOOKUP($A227,'Circumstance 4'!$B$18:$AB$28,27,FALSE),TableBPA2[[#This Row],[Base Payment After Circumstance 3]])))</f>
        <v/>
      </c>
      <c r="J227" s="3" t="str">
        <f>IF(J$3="Not used","",IFERROR(VLOOKUP($A227,'Circumstance 5'!$B$6:$AB$15,27,FALSE),IFERROR(VLOOKUP($A227,'Circumstance 5'!$B$18:$AB$28,27,FALSE),TableBPA2[[#This Row],[Base Payment After Circumstance 4]])))</f>
        <v/>
      </c>
      <c r="K227" s="3" t="str">
        <f>IF(K$3="Not used","",IFERROR(VLOOKUP($A227,'Circumstance 6'!$B$6:$AB$15,27,FALSE),IFERROR(VLOOKUP($A227,'Circumstance 6'!$B$18:$AB$28,27,FALSE),TableBPA2[[#This Row],[Base Payment After Circumstance 5]])))</f>
        <v/>
      </c>
      <c r="L227" s="3" t="str">
        <f>IF(L$3="Not used","",IFERROR(VLOOKUP($A227,'Circumstance 7'!$B$6:$AB$15,27,FALSE),IFERROR(VLOOKUP($A227,'Circumstance 7'!$B$18:$AB$28,27,FALSE),TableBPA2[[#This Row],[Base Payment After Circumstance 6]])))</f>
        <v/>
      </c>
      <c r="M227" s="3" t="str">
        <f>IF(M$3="Not used","",IFERROR(VLOOKUP($A227,'Circumstance 8'!$B$6:$AB$15,27,FALSE),IFERROR(VLOOKUP($A227,'Circumstance 8'!$B$18:$AB$28,27,FALSE),TableBPA2[[#This Row],[Base Payment After Circumstance 7]])))</f>
        <v/>
      </c>
      <c r="N227" s="3" t="str">
        <f>IF(N$3="Not used","",IFERROR(VLOOKUP($A227,'Circumstance 9'!$B$6:$AB$15,27,FALSE),IFERROR(VLOOKUP($A227,'Circumstance 9'!$B$18:$AB$28,27,FALSE),TableBPA2[[#This Row],[Base Payment After Circumstance 8]])))</f>
        <v/>
      </c>
      <c r="O227" s="3" t="str">
        <f>IF(O$3="Not used","",IFERROR(VLOOKUP($A227,'Circumstance 10'!$B$6:$AB$15,27,FALSE),IFERROR(VLOOKUP($A227,'Circumstance 10'!$B$18:$AB$28,27,FALSE),TableBPA2[[#This Row],[Base Payment After Circumstance 9]])))</f>
        <v/>
      </c>
      <c r="P227" s="24" t="str">
        <f>IF(P$3="Not used","",IFERROR(VLOOKUP($A227,'Circumstance 11'!$B$6:$AB$15,27,FALSE),IFERROR(VLOOKUP($A227,'Circumstance 11'!$B$18:$AB$28,27,FALSE),TableBPA2[[#This Row],[Base Payment After Circumstance 10]])))</f>
        <v/>
      </c>
      <c r="Q227" s="24" t="str">
        <f>IF(Q$3="Not used","",IFERROR(VLOOKUP($A227,'Circumstance 12'!$B$6:$AB$15,27,FALSE),IFERROR(VLOOKUP($A227,'Circumstance 12'!$B$18:$AB$28,27,FALSE),TableBPA2[[#This Row],[Base Payment After Circumstance 11]])))</f>
        <v/>
      </c>
      <c r="R227" s="24" t="str">
        <f>IF(R$3="Not used","",IFERROR(VLOOKUP($A227,'Circumstance 13'!$B$6:$AB$15,27,FALSE),IFERROR(VLOOKUP($A227,'Circumstance 13'!$B$18:$AB$28,27,FALSE),TableBPA2[[#This Row],[Base Payment After Circumstance 12]])))</f>
        <v/>
      </c>
      <c r="S227" s="24" t="str">
        <f>IF(S$3="Not used","",IFERROR(VLOOKUP($A227,'Circumstance 14'!$B$6:$AB$15,27,FALSE),IFERROR(VLOOKUP($A227,'Circumstance 14'!$B$18:$AB$28,27,FALSE),TableBPA2[[#This Row],[Base Payment After Circumstance 13]])))</f>
        <v/>
      </c>
      <c r="T227" s="24" t="str">
        <f>IF(T$3="Not used","",IFERROR(VLOOKUP($A227,'Circumstance 15'!$B$6:$AB$15,27,FALSE),IFERROR(VLOOKUP($A227,'Circumstance 15'!$B$18:$AB$28,27,FALSE),TableBPA2[[#This Row],[Base Payment After Circumstance 14]])))</f>
        <v/>
      </c>
      <c r="U227" s="24" t="str">
        <f>IF(U$3="Not used","",IFERROR(VLOOKUP($A227,'Circumstance 16'!$B$6:$AB$15,27,FALSE),IFERROR(VLOOKUP($A227,'Circumstance 16'!$B$18:$AB$28,27,FALSE),TableBPA2[[#This Row],[Base Payment After Circumstance 15]])))</f>
        <v/>
      </c>
      <c r="V227" s="24" t="str">
        <f>IF(V$3="Not used","",IFERROR(VLOOKUP($A227,'Circumstance 17'!$B$6:$AB$15,27,FALSE),IFERROR(VLOOKUP($A227,'Circumstance 17'!$B$18:$AB$28,27,FALSE),TableBPA2[[#This Row],[Base Payment After Circumstance 16]])))</f>
        <v/>
      </c>
      <c r="W227" s="24" t="str">
        <f>IF(W$3="Not used","",IFERROR(VLOOKUP($A227,'Circumstance 18'!$B$6:$AB$15,27,FALSE),IFERROR(VLOOKUP($A227,'Circumstance 18'!$B$18:$AB$28,27,FALSE),TableBPA2[[#This Row],[Base Payment After Circumstance 17]])))</f>
        <v/>
      </c>
      <c r="X227" s="24" t="str">
        <f>IF(X$3="Not used","",IFERROR(VLOOKUP($A227,'Circumstance 19'!$B$6:$AB$15,27,FALSE),IFERROR(VLOOKUP($A227,'Circumstance 19'!$B$18:$AB$28,27,FALSE),TableBPA2[[#This Row],[Base Payment After Circumstance 18]])))</f>
        <v/>
      </c>
      <c r="Y227" s="24" t="str">
        <f>IF(Y$3="Not used","",IFERROR(VLOOKUP($A227,'Circumstance 20'!$B$6:$AB$15,27,FALSE),IFERROR(VLOOKUP($A227,'Circumstance 20'!$B$18:$AB$28,27,FALSE),TableBPA2[[#This Row],[Base Payment After Circumstance 19]])))</f>
        <v/>
      </c>
    </row>
    <row r="228" spans="1:25" x14ac:dyDescent="0.25">
      <c r="A228" s="11" t="str">
        <f>IF('LEA Information'!A237="","",'LEA Information'!A237)</f>
        <v/>
      </c>
      <c r="B228" s="11" t="str">
        <f>IF('LEA Information'!B237="","",'LEA Information'!B237)</f>
        <v/>
      </c>
      <c r="C228" s="68" t="str">
        <f>IF('LEA Information'!C237="","",'LEA Information'!C237)</f>
        <v/>
      </c>
      <c r="D228" s="8" t="str">
        <f>IF('LEA Information'!D237="","",'LEA Information'!D237)</f>
        <v/>
      </c>
      <c r="E228" s="32" t="str">
        <f t="shared" si="3"/>
        <v/>
      </c>
      <c r="F228" s="3" t="str">
        <f>IF(F$3="Not used","",IFERROR(VLOOKUP($A228,'Circumstance 1'!$B$6:$AB$15,27,FALSE),IFERROR(VLOOKUP(A228,'Circumstance 1'!$B$18:$AB$28,27,FALSE),TableBPA2[[#This Row],[Starting Base Payment]])))</f>
        <v/>
      </c>
      <c r="G228" s="3" t="str">
        <f>IF(G$3="Not used","",IFERROR(VLOOKUP($A228,'Circumstance 2'!$B$6:$AB$15,27,FALSE),IFERROR(VLOOKUP($A228,'Circumstance 2'!$B$18:$AB$28,27,FALSE),TableBPA2[[#This Row],[Base Payment After Circumstance 1]])))</f>
        <v/>
      </c>
      <c r="H228" s="3" t="str">
        <f>IF(H$3="Not used","",IFERROR(VLOOKUP($A228,'Circumstance 3'!$B$6:$AB$15,27,FALSE),IFERROR(VLOOKUP($A228,'Circumstance 3'!$B$18:$AB$28,27,FALSE),TableBPA2[[#This Row],[Base Payment After Circumstance 2]])))</f>
        <v/>
      </c>
      <c r="I228" s="3" t="str">
        <f>IF(I$3="Not used","",IFERROR(VLOOKUP($A228,'Circumstance 4'!$B$6:$AB$15,27,FALSE),IFERROR(VLOOKUP($A228,'Circumstance 4'!$B$18:$AB$28,27,FALSE),TableBPA2[[#This Row],[Base Payment After Circumstance 3]])))</f>
        <v/>
      </c>
      <c r="J228" s="3" t="str">
        <f>IF(J$3="Not used","",IFERROR(VLOOKUP($A228,'Circumstance 5'!$B$6:$AB$15,27,FALSE),IFERROR(VLOOKUP($A228,'Circumstance 5'!$B$18:$AB$28,27,FALSE),TableBPA2[[#This Row],[Base Payment After Circumstance 4]])))</f>
        <v/>
      </c>
      <c r="K228" s="3" t="str">
        <f>IF(K$3="Not used","",IFERROR(VLOOKUP($A228,'Circumstance 6'!$B$6:$AB$15,27,FALSE),IFERROR(VLOOKUP($A228,'Circumstance 6'!$B$18:$AB$28,27,FALSE),TableBPA2[[#This Row],[Base Payment After Circumstance 5]])))</f>
        <v/>
      </c>
      <c r="L228" s="3" t="str">
        <f>IF(L$3="Not used","",IFERROR(VLOOKUP($A228,'Circumstance 7'!$B$6:$AB$15,27,FALSE),IFERROR(VLOOKUP($A228,'Circumstance 7'!$B$18:$AB$28,27,FALSE),TableBPA2[[#This Row],[Base Payment After Circumstance 6]])))</f>
        <v/>
      </c>
      <c r="M228" s="3" t="str">
        <f>IF(M$3="Not used","",IFERROR(VLOOKUP($A228,'Circumstance 8'!$B$6:$AB$15,27,FALSE),IFERROR(VLOOKUP($A228,'Circumstance 8'!$B$18:$AB$28,27,FALSE),TableBPA2[[#This Row],[Base Payment After Circumstance 7]])))</f>
        <v/>
      </c>
      <c r="N228" s="3" t="str">
        <f>IF(N$3="Not used","",IFERROR(VLOOKUP($A228,'Circumstance 9'!$B$6:$AB$15,27,FALSE),IFERROR(VLOOKUP($A228,'Circumstance 9'!$B$18:$AB$28,27,FALSE),TableBPA2[[#This Row],[Base Payment After Circumstance 8]])))</f>
        <v/>
      </c>
      <c r="O228" s="3" t="str">
        <f>IF(O$3="Not used","",IFERROR(VLOOKUP($A228,'Circumstance 10'!$B$6:$AB$15,27,FALSE),IFERROR(VLOOKUP($A228,'Circumstance 10'!$B$18:$AB$28,27,FALSE),TableBPA2[[#This Row],[Base Payment After Circumstance 9]])))</f>
        <v/>
      </c>
      <c r="P228" s="24" t="str">
        <f>IF(P$3="Not used","",IFERROR(VLOOKUP($A228,'Circumstance 11'!$B$6:$AB$15,27,FALSE),IFERROR(VLOOKUP($A228,'Circumstance 11'!$B$18:$AB$28,27,FALSE),TableBPA2[[#This Row],[Base Payment After Circumstance 10]])))</f>
        <v/>
      </c>
      <c r="Q228" s="24" t="str">
        <f>IF(Q$3="Not used","",IFERROR(VLOOKUP($A228,'Circumstance 12'!$B$6:$AB$15,27,FALSE),IFERROR(VLOOKUP($A228,'Circumstance 12'!$B$18:$AB$28,27,FALSE),TableBPA2[[#This Row],[Base Payment After Circumstance 11]])))</f>
        <v/>
      </c>
      <c r="R228" s="24" t="str">
        <f>IF(R$3="Not used","",IFERROR(VLOOKUP($A228,'Circumstance 13'!$B$6:$AB$15,27,FALSE),IFERROR(VLOOKUP($A228,'Circumstance 13'!$B$18:$AB$28,27,FALSE),TableBPA2[[#This Row],[Base Payment After Circumstance 12]])))</f>
        <v/>
      </c>
      <c r="S228" s="24" t="str">
        <f>IF(S$3="Not used","",IFERROR(VLOOKUP($A228,'Circumstance 14'!$B$6:$AB$15,27,FALSE),IFERROR(VLOOKUP($A228,'Circumstance 14'!$B$18:$AB$28,27,FALSE),TableBPA2[[#This Row],[Base Payment After Circumstance 13]])))</f>
        <v/>
      </c>
      <c r="T228" s="24" t="str">
        <f>IF(T$3="Not used","",IFERROR(VLOOKUP($A228,'Circumstance 15'!$B$6:$AB$15,27,FALSE),IFERROR(VLOOKUP($A228,'Circumstance 15'!$B$18:$AB$28,27,FALSE),TableBPA2[[#This Row],[Base Payment After Circumstance 14]])))</f>
        <v/>
      </c>
      <c r="U228" s="24" t="str">
        <f>IF(U$3="Not used","",IFERROR(VLOOKUP($A228,'Circumstance 16'!$B$6:$AB$15,27,FALSE),IFERROR(VLOOKUP($A228,'Circumstance 16'!$B$18:$AB$28,27,FALSE),TableBPA2[[#This Row],[Base Payment After Circumstance 15]])))</f>
        <v/>
      </c>
      <c r="V228" s="24" t="str">
        <f>IF(V$3="Not used","",IFERROR(VLOOKUP($A228,'Circumstance 17'!$B$6:$AB$15,27,FALSE),IFERROR(VLOOKUP($A228,'Circumstance 17'!$B$18:$AB$28,27,FALSE),TableBPA2[[#This Row],[Base Payment After Circumstance 16]])))</f>
        <v/>
      </c>
      <c r="W228" s="24" t="str">
        <f>IF(W$3="Not used","",IFERROR(VLOOKUP($A228,'Circumstance 18'!$B$6:$AB$15,27,FALSE),IFERROR(VLOOKUP($A228,'Circumstance 18'!$B$18:$AB$28,27,FALSE),TableBPA2[[#This Row],[Base Payment After Circumstance 17]])))</f>
        <v/>
      </c>
      <c r="X228" s="24" t="str">
        <f>IF(X$3="Not used","",IFERROR(VLOOKUP($A228,'Circumstance 19'!$B$6:$AB$15,27,FALSE),IFERROR(VLOOKUP($A228,'Circumstance 19'!$B$18:$AB$28,27,FALSE),TableBPA2[[#This Row],[Base Payment After Circumstance 18]])))</f>
        <v/>
      </c>
      <c r="Y228" s="24" t="str">
        <f>IF(Y$3="Not used","",IFERROR(VLOOKUP($A228,'Circumstance 20'!$B$6:$AB$15,27,FALSE),IFERROR(VLOOKUP($A228,'Circumstance 20'!$B$18:$AB$28,27,FALSE),TableBPA2[[#This Row],[Base Payment After Circumstance 19]])))</f>
        <v/>
      </c>
    </row>
    <row r="229" spans="1:25" x14ac:dyDescent="0.25">
      <c r="A229" s="11" t="str">
        <f>IF('LEA Information'!A238="","",'LEA Information'!A238)</f>
        <v/>
      </c>
      <c r="B229" s="11" t="str">
        <f>IF('LEA Information'!B238="","",'LEA Information'!B238)</f>
        <v/>
      </c>
      <c r="C229" s="68" t="str">
        <f>IF('LEA Information'!C238="","",'LEA Information'!C238)</f>
        <v/>
      </c>
      <c r="D229" s="8" t="str">
        <f>IF('LEA Information'!D238="","",'LEA Information'!D238)</f>
        <v/>
      </c>
      <c r="E229" s="32" t="str">
        <f t="shared" si="3"/>
        <v/>
      </c>
      <c r="F229" s="3" t="str">
        <f>IF(F$3="Not used","",IFERROR(VLOOKUP($A229,'Circumstance 1'!$B$6:$AB$15,27,FALSE),IFERROR(VLOOKUP(A229,'Circumstance 1'!$B$18:$AB$28,27,FALSE),TableBPA2[[#This Row],[Starting Base Payment]])))</f>
        <v/>
      </c>
      <c r="G229" s="3" t="str">
        <f>IF(G$3="Not used","",IFERROR(VLOOKUP($A229,'Circumstance 2'!$B$6:$AB$15,27,FALSE),IFERROR(VLOOKUP($A229,'Circumstance 2'!$B$18:$AB$28,27,FALSE),TableBPA2[[#This Row],[Base Payment After Circumstance 1]])))</f>
        <v/>
      </c>
      <c r="H229" s="3" t="str">
        <f>IF(H$3="Not used","",IFERROR(VLOOKUP($A229,'Circumstance 3'!$B$6:$AB$15,27,FALSE),IFERROR(VLOOKUP($A229,'Circumstance 3'!$B$18:$AB$28,27,FALSE),TableBPA2[[#This Row],[Base Payment After Circumstance 2]])))</f>
        <v/>
      </c>
      <c r="I229" s="3" t="str">
        <f>IF(I$3="Not used","",IFERROR(VLOOKUP($A229,'Circumstance 4'!$B$6:$AB$15,27,FALSE),IFERROR(VLOOKUP($A229,'Circumstance 4'!$B$18:$AB$28,27,FALSE),TableBPA2[[#This Row],[Base Payment After Circumstance 3]])))</f>
        <v/>
      </c>
      <c r="J229" s="3" t="str">
        <f>IF(J$3="Not used","",IFERROR(VLOOKUP($A229,'Circumstance 5'!$B$6:$AB$15,27,FALSE),IFERROR(VLOOKUP($A229,'Circumstance 5'!$B$18:$AB$28,27,FALSE),TableBPA2[[#This Row],[Base Payment After Circumstance 4]])))</f>
        <v/>
      </c>
      <c r="K229" s="3" t="str">
        <f>IF(K$3="Not used","",IFERROR(VLOOKUP($A229,'Circumstance 6'!$B$6:$AB$15,27,FALSE),IFERROR(VLOOKUP($A229,'Circumstance 6'!$B$18:$AB$28,27,FALSE),TableBPA2[[#This Row],[Base Payment After Circumstance 5]])))</f>
        <v/>
      </c>
      <c r="L229" s="3" t="str">
        <f>IF(L$3="Not used","",IFERROR(VLOOKUP($A229,'Circumstance 7'!$B$6:$AB$15,27,FALSE),IFERROR(VLOOKUP($A229,'Circumstance 7'!$B$18:$AB$28,27,FALSE),TableBPA2[[#This Row],[Base Payment After Circumstance 6]])))</f>
        <v/>
      </c>
      <c r="M229" s="3" t="str">
        <f>IF(M$3="Not used","",IFERROR(VLOOKUP($A229,'Circumstance 8'!$B$6:$AB$15,27,FALSE),IFERROR(VLOOKUP($A229,'Circumstance 8'!$B$18:$AB$28,27,FALSE),TableBPA2[[#This Row],[Base Payment After Circumstance 7]])))</f>
        <v/>
      </c>
      <c r="N229" s="3" t="str">
        <f>IF(N$3="Not used","",IFERROR(VLOOKUP($A229,'Circumstance 9'!$B$6:$AB$15,27,FALSE),IFERROR(VLOOKUP($A229,'Circumstance 9'!$B$18:$AB$28,27,FALSE),TableBPA2[[#This Row],[Base Payment After Circumstance 8]])))</f>
        <v/>
      </c>
      <c r="O229" s="3" t="str">
        <f>IF(O$3="Not used","",IFERROR(VLOOKUP($A229,'Circumstance 10'!$B$6:$AB$15,27,FALSE),IFERROR(VLOOKUP($A229,'Circumstance 10'!$B$18:$AB$28,27,FALSE),TableBPA2[[#This Row],[Base Payment After Circumstance 9]])))</f>
        <v/>
      </c>
      <c r="P229" s="24" t="str">
        <f>IF(P$3="Not used","",IFERROR(VLOOKUP($A229,'Circumstance 11'!$B$6:$AB$15,27,FALSE),IFERROR(VLOOKUP($A229,'Circumstance 11'!$B$18:$AB$28,27,FALSE),TableBPA2[[#This Row],[Base Payment After Circumstance 10]])))</f>
        <v/>
      </c>
      <c r="Q229" s="24" t="str">
        <f>IF(Q$3="Not used","",IFERROR(VLOOKUP($A229,'Circumstance 12'!$B$6:$AB$15,27,FALSE),IFERROR(VLOOKUP($A229,'Circumstance 12'!$B$18:$AB$28,27,FALSE),TableBPA2[[#This Row],[Base Payment After Circumstance 11]])))</f>
        <v/>
      </c>
      <c r="R229" s="24" t="str">
        <f>IF(R$3="Not used","",IFERROR(VLOOKUP($A229,'Circumstance 13'!$B$6:$AB$15,27,FALSE),IFERROR(VLOOKUP($A229,'Circumstance 13'!$B$18:$AB$28,27,FALSE),TableBPA2[[#This Row],[Base Payment After Circumstance 12]])))</f>
        <v/>
      </c>
      <c r="S229" s="24" t="str">
        <f>IF(S$3="Not used","",IFERROR(VLOOKUP($A229,'Circumstance 14'!$B$6:$AB$15,27,FALSE),IFERROR(VLOOKUP($A229,'Circumstance 14'!$B$18:$AB$28,27,FALSE),TableBPA2[[#This Row],[Base Payment After Circumstance 13]])))</f>
        <v/>
      </c>
      <c r="T229" s="24" t="str">
        <f>IF(T$3="Not used","",IFERROR(VLOOKUP($A229,'Circumstance 15'!$B$6:$AB$15,27,FALSE),IFERROR(VLOOKUP($A229,'Circumstance 15'!$B$18:$AB$28,27,FALSE),TableBPA2[[#This Row],[Base Payment After Circumstance 14]])))</f>
        <v/>
      </c>
      <c r="U229" s="24" t="str">
        <f>IF(U$3="Not used","",IFERROR(VLOOKUP($A229,'Circumstance 16'!$B$6:$AB$15,27,FALSE),IFERROR(VLOOKUP($A229,'Circumstance 16'!$B$18:$AB$28,27,FALSE),TableBPA2[[#This Row],[Base Payment After Circumstance 15]])))</f>
        <v/>
      </c>
      <c r="V229" s="24" t="str">
        <f>IF(V$3="Not used","",IFERROR(VLOOKUP($A229,'Circumstance 17'!$B$6:$AB$15,27,FALSE),IFERROR(VLOOKUP($A229,'Circumstance 17'!$B$18:$AB$28,27,FALSE),TableBPA2[[#This Row],[Base Payment After Circumstance 16]])))</f>
        <v/>
      </c>
      <c r="W229" s="24" t="str">
        <f>IF(W$3="Not used","",IFERROR(VLOOKUP($A229,'Circumstance 18'!$B$6:$AB$15,27,FALSE),IFERROR(VLOOKUP($A229,'Circumstance 18'!$B$18:$AB$28,27,FALSE),TableBPA2[[#This Row],[Base Payment After Circumstance 17]])))</f>
        <v/>
      </c>
      <c r="X229" s="24" t="str">
        <f>IF(X$3="Not used","",IFERROR(VLOOKUP($A229,'Circumstance 19'!$B$6:$AB$15,27,FALSE),IFERROR(VLOOKUP($A229,'Circumstance 19'!$B$18:$AB$28,27,FALSE),TableBPA2[[#This Row],[Base Payment After Circumstance 18]])))</f>
        <v/>
      </c>
      <c r="Y229" s="24" t="str">
        <f>IF(Y$3="Not used","",IFERROR(VLOOKUP($A229,'Circumstance 20'!$B$6:$AB$15,27,FALSE),IFERROR(VLOOKUP($A229,'Circumstance 20'!$B$18:$AB$28,27,FALSE),TableBPA2[[#This Row],[Base Payment After Circumstance 19]])))</f>
        <v/>
      </c>
    </row>
    <row r="230" spans="1:25" x14ac:dyDescent="0.25">
      <c r="A230" s="11" t="str">
        <f>IF('LEA Information'!A239="","",'LEA Information'!A239)</f>
        <v/>
      </c>
      <c r="B230" s="11" t="str">
        <f>IF('LEA Information'!B239="","",'LEA Information'!B239)</f>
        <v/>
      </c>
      <c r="C230" s="68" t="str">
        <f>IF('LEA Information'!C239="","",'LEA Information'!C239)</f>
        <v/>
      </c>
      <c r="D230" s="8" t="str">
        <f>IF('LEA Information'!D239="","",'LEA Information'!D239)</f>
        <v/>
      </c>
      <c r="E230" s="32" t="str">
        <f t="shared" si="3"/>
        <v/>
      </c>
      <c r="F230" s="3" t="str">
        <f>IF(F$3="Not used","",IFERROR(VLOOKUP($A230,'Circumstance 1'!$B$6:$AB$15,27,FALSE),IFERROR(VLOOKUP(A230,'Circumstance 1'!$B$18:$AB$28,27,FALSE),TableBPA2[[#This Row],[Starting Base Payment]])))</f>
        <v/>
      </c>
      <c r="G230" s="3" t="str">
        <f>IF(G$3="Not used","",IFERROR(VLOOKUP($A230,'Circumstance 2'!$B$6:$AB$15,27,FALSE),IFERROR(VLOOKUP($A230,'Circumstance 2'!$B$18:$AB$28,27,FALSE),TableBPA2[[#This Row],[Base Payment After Circumstance 1]])))</f>
        <v/>
      </c>
      <c r="H230" s="3" t="str">
        <f>IF(H$3="Not used","",IFERROR(VLOOKUP($A230,'Circumstance 3'!$B$6:$AB$15,27,FALSE),IFERROR(VLOOKUP($A230,'Circumstance 3'!$B$18:$AB$28,27,FALSE),TableBPA2[[#This Row],[Base Payment After Circumstance 2]])))</f>
        <v/>
      </c>
      <c r="I230" s="3" t="str">
        <f>IF(I$3="Not used","",IFERROR(VLOOKUP($A230,'Circumstance 4'!$B$6:$AB$15,27,FALSE),IFERROR(VLOOKUP($A230,'Circumstance 4'!$B$18:$AB$28,27,FALSE),TableBPA2[[#This Row],[Base Payment After Circumstance 3]])))</f>
        <v/>
      </c>
      <c r="J230" s="3" t="str">
        <f>IF(J$3="Not used","",IFERROR(VLOOKUP($A230,'Circumstance 5'!$B$6:$AB$15,27,FALSE),IFERROR(VLOOKUP($A230,'Circumstance 5'!$B$18:$AB$28,27,FALSE),TableBPA2[[#This Row],[Base Payment After Circumstance 4]])))</f>
        <v/>
      </c>
      <c r="K230" s="3" t="str">
        <f>IF(K$3="Not used","",IFERROR(VLOOKUP($A230,'Circumstance 6'!$B$6:$AB$15,27,FALSE),IFERROR(VLOOKUP($A230,'Circumstance 6'!$B$18:$AB$28,27,FALSE),TableBPA2[[#This Row],[Base Payment After Circumstance 5]])))</f>
        <v/>
      </c>
      <c r="L230" s="3" t="str">
        <f>IF(L$3="Not used","",IFERROR(VLOOKUP($A230,'Circumstance 7'!$B$6:$AB$15,27,FALSE),IFERROR(VLOOKUP($A230,'Circumstance 7'!$B$18:$AB$28,27,FALSE),TableBPA2[[#This Row],[Base Payment After Circumstance 6]])))</f>
        <v/>
      </c>
      <c r="M230" s="3" t="str">
        <f>IF(M$3="Not used","",IFERROR(VLOOKUP($A230,'Circumstance 8'!$B$6:$AB$15,27,FALSE),IFERROR(VLOOKUP($A230,'Circumstance 8'!$B$18:$AB$28,27,FALSE),TableBPA2[[#This Row],[Base Payment After Circumstance 7]])))</f>
        <v/>
      </c>
      <c r="N230" s="3" t="str">
        <f>IF(N$3="Not used","",IFERROR(VLOOKUP($A230,'Circumstance 9'!$B$6:$AB$15,27,FALSE),IFERROR(VLOOKUP($A230,'Circumstance 9'!$B$18:$AB$28,27,FALSE),TableBPA2[[#This Row],[Base Payment After Circumstance 8]])))</f>
        <v/>
      </c>
      <c r="O230" s="3" t="str">
        <f>IF(O$3="Not used","",IFERROR(VLOOKUP($A230,'Circumstance 10'!$B$6:$AB$15,27,FALSE),IFERROR(VLOOKUP($A230,'Circumstance 10'!$B$18:$AB$28,27,FALSE),TableBPA2[[#This Row],[Base Payment After Circumstance 9]])))</f>
        <v/>
      </c>
      <c r="P230" s="24" t="str">
        <f>IF(P$3="Not used","",IFERROR(VLOOKUP($A230,'Circumstance 11'!$B$6:$AB$15,27,FALSE),IFERROR(VLOOKUP($A230,'Circumstance 11'!$B$18:$AB$28,27,FALSE),TableBPA2[[#This Row],[Base Payment After Circumstance 10]])))</f>
        <v/>
      </c>
      <c r="Q230" s="24" t="str">
        <f>IF(Q$3="Not used","",IFERROR(VLOOKUP($A230,'Circumstance 12'!$B$6:$AB$15,27,FALSE),IFERROR(VLOOKUP($A230,'Circumstance 12'!$B$18:$AB$28,27,FALSE),TableBPA2[[#This Row],[Base Payment After Circumstance 11]])))</f>
        <v/>
      </c>
      <c r="R230" s="24" t="str">
        <f>IF(R$3="Not used","",IFERROR(VLOOKUP($A230,'Circumstance 13'!$B$6:$AB$15,27,FALSE),IFERROR(VLOOKUP($A230,'Circumstance 13'!$B$18:$AB$28,27,FALSE),TableBPA2[[#This Row],[Base Payment After Circumstance 12]])))</f>
        <v/>
      </c>
      <c r="S230" s="24" t="str">
        <f>IF(S$3="Not used","",IFERROR(VLOOKUP($A230,'Circumstance 14'!$B$6:$AB$15,27,FALSE),IFERROR(VLOOKUP($A230,'Circumstance 14'!$B$18:$AB$28,27,FALSE),TableBPA2[[#This Row],[Base Payment After Circumstance 13]])))</f>
        <v/>
      </c>
      <c r="T230" s="24" t="str">
        <f>IF(T$3="Not used","",IFERROR(VLOOKUP($A230,'Circumstance 15'!$B$6:$AB$15,27,FALSE),IFERROR(VLOOKUP($A230,'Circumstance 15'!$B$18:$AB$28,27,FALSE),TableBPA2[[#This Row],[Base Payment After Circumstance 14]])))</f>
        <v/>
      </c>
      <c r="U230" s="24" t="str">
        <f>IF(U$3="Not used","",IFERROR(VLOOKUP($A230,'Circumstance 16'!$B$6:$AB$15,27,FALSE),IFERROR(VLOOKUP($A230,'Circumstance 16'!$B$18:$AB$28,27,FALSE),TableBPA2[[#This Row],[Base Payment After Circumstance 15]])))</f>
        <v/>
      </c>
      <c r="V230" s="24" t="str">
        <f>IF(V$3="Not used","",IFERROR(VLOOKUP($A230,'Circumstance 17'!$B$6:$AB$15,27,FALSE),IFERROR(VLOOKUP($A230,'Circumstance 17'!$B$18:$AB$28,27,FALSE),TableBPA2[[#This Row],[Base Payment After Circumstance 16]])))</f>
        <v/>
      </c>
      <c r="W230" s="24" t="str">
        <f>IF(W$3="Not used","",IFERROR(VLOOKUP($A230,'Circumstance 18'!$B$6:$AB$15,27,FALSE),IFERROR(VLOOKUP($A230,'Circumstance 18'!$B$18:$AB$28,27,FALSE),TableBPA2[[#This Row],[Base Payment After Circumstance 17]])))</f>
        <v/>
      </c>
      <c r="X230" s="24" t="str">
        <f>IF(X$3="Not used","",IFERROR(VLOOKUP($A230,'Circumstance 19'!$B$6:$AB$15,27,FALSE),IFERROR(VLOOKUP($A230,'Circumstance 19'!$B$18:$AB$28,27,FALSE),TableBPA2[[#This Row],[Base Payment After Circumstance 18]])))</f>
        <v/>
      </c>
      <c r="Y230" s="24" t="str">
        <f>IF(Y$3="Not used","",IFERROR(VLOOKUP($A230,'Circumstance 20'!$B$6:$AB$15,27,FALSE),IFERROR(VLOOKUP($A230,'Circumstance 20'!$B$18:$AB$28,27,FALSE),TableBPA2[[#This Row],[Base Payment After Circumstance 19]])))</f>
        <v/>
      </c>
    </row>
    <row r="231" spans="1:25" x14ac:dyDescent="0.25">
      <c r="A231" s="11" t="str">
        <f>IF('LEA Information'!A240="","",'LEA Information'!A240)</f>
        <v/>
      </c>
      <c r="B231" s="11" t="str">
        <f>IF('LEA Information'!B240="","",'LEA Information'!B240)</f>
        <v/>
      </c>
      <c r="C231" s="68" t="str">
        <f>IF('LEA Information'!C240="","",'LEA Information'!C240)</f>
        <v/>
      </c>
      <c r="D231" s="8" t="str">
        <f>IF('LEA Information'!D240="","",'LEA Information'!D240)</f>
        <v/>
      </c>
      <c r="E231" s="32" t="str">
        <f t="shared" si="3"/>
        <v/>
      </c>
      <c r="F231" s="3" t="str">
        <f>IF(F$3="Not used","",IFERROR(VLOOKUP($A231,'Circumstance 1'!$B$6:$AB$15,27,FALSE),IFERROR(VLOOKUP(A231,'Circumstance 1'!$B$18:$AB$28,27,FALSE),TableBPA2[[#This Row],[Starting Base Payment]])))</f>
        <v/>
      </c>
      <c r="G231" s="3" t="str">
        <f>IF(G$3="Not used","",IFERROR(VLOOKUP($A231,'Circumstance 2'!$B$6:$AB$15,27,FALSE),IFERROR(VLOOKUP($A231,'Circumstance 2'!$B$18:$AB$28,27,FALSE),TableBPA2[[#This Row],[Base Payment After Circumstance 1]])))</f>
        <v/>
      </c>
      <c r="H231" s="3" t="str">
        <f>IF(H$3="Not used","",IFERROR(VLOOKUP($A231,'Circumstance 3'!$B$6:$AB$15,27,FALSE),IFERROR(VLOOKUP($A231,'Circumstance 3'!$B$18:$AB$28,27,FALSE),TableBPA2[[#This Row],[Base Payment After Circumstance 2]])))</f>
        <v/>
      </c>
      <c r="I231" s="3" t="str">
        <f>IF(I$3="Not used","",IFERROR(VLOOKUP($A231,'Circumstance 4'!$B$6:$AB$15,27,FALSE),IFERROR(VLOOKUP($A231,'Circumstance 4'!$B$18:$AB$28,27,FALSE),TableBPA2[[#This Row],[Base Payment After Circumstance 3]])))</f>
        <v/>
      </c>
      <c r="J231" s="3" t="str">
        <f>IF(J$3="Not used","",IFERROR(VLOOKUP($A231,'Circumstance 5'!$B$6:$AB$15,27,FALSE),IFERROR(VLOOKUP($A231,'Circumstance 5'!$B$18:$AB$28,27,FALSE),TableBPA2[[#This Row],[Base Payment After Circumstance 4]])))</f>
        <v/>
      </c>
      <c r="K231" s="3" t="str">
        <f>IF(K$3="Not used","",IFERROR(VLOOKUP($A231,'Circumstance 6'!$B$6:$AB$15,27,FALSE),IFERROR(VLOOKUP($A231,'Circumstance 6'!$B$18:$AB$28,27,FALSE),TableBPA2[[#This Row],[Base Payment After Circumstance 5]])))</f>
        <v/>
      </c>
      <c r="L231" s="3" t="str">
        <f>IF(L$3="Not used","",IFERROR(VLOOKUP($A231,'Circumstance 7'!$B$6:$AB$15,27,FALSE),IFERROR(VLOOKUP($A231,'Circumstance 7'!$B$18:$AB$28,27,FALSE),TableBPA2[[#This Row],[Base Payment After Circumstance 6]])))</f>
        <v/>
      </c>
      <c r="M231" s="3" t="str">
        <f>IF(M$3="Not used","",IFERROR(VLOOKUP($A231,'Circumstance 8'!$B$6:$AB$15,27,FALSE),IFERROR(VLOOKUP($A231,'Circumstance 8'!$B$18:$AB$28,27,FALSE),TableBPA2[[#This Row],[Base Payment After Circumstance 7]])))</f>
        <v/>
      </c>
      <c r="N231" s="3" t="str">
        <f>IF(N$3="Not used","",IFERROR(VLOOKUP($A231,'Circumstance 9'!$B$6:$AB$15,27,FALSE),IFERROR(VLOOKUP($A231,'Circumstance 9'!$B$18:$AB$28,27,FALSE),TableBPA2[[#This Row],[Base Payment After Circumstance 8]])))</f>
        <v/>
      </c>
      <c r="O231" s="3" t="str">
        <f>IF(O$3="Not used","",IFERROR(VLOOKUP($A231,'Circumstance 10'!$B$6:$AB$15,27,FALSE),IFERROR(VLOOKUP($A231,'Circumstance 10'!$B$18:$AB$28,27,FALSE),TableBPA2[[#This Row],[Base Payment After Circumstance 9]])))</f>
        <v/>
      </c>
      <c r="P231" s="24" t="str">
        <f>IF(P$3="Not used","",IFERROR(VLOOKUP($A231,'Circumstance 11'!$B$6:$AB$15,27,FALSE),IFERROR(VLOOKUP($A231,'Circumstance 11'!$B$18:$AB$28,27,FALSE),TableBPA2[[#This Row],[Base Payment After Circumstance 10]])))</f>
        <v/>
      </c>
      <c r="Q231" s="24" t="str">
        <f>IF(Q$3="Not used","",IFERROR(VLOOKUP($A231,'Circumstance 12'!$B$6:$AB$15,27,FALSE),IFERROR(VLOOKUP($A231,'Circumstance 12'!$B$18:$AB$28,27,FALSE),TableBPA2[[#This Row],[Base Payment After Circumstance 11]])))</f>
        <v/>
      </c>
      <c r="R231" s="24" t="str">
        <f>IF(R$3="Not used","",IFERROR(VLOOKUP($A231,'Circumstance 13'!$B$6:$AB$15,27,FALSE),IFERROR(VLOOKUP($A231,'Circumstance 13'!$B$18:$AB$28,27,FALSE),TableBPA2[[#This Row],[Base Payment After Circumstance 12]])))</f>
        <v/>
      </c>
      <c r="S231" s="24" t="str">
        <f>IF(S$3="Not used","",IFERROR(VLOOKUP($A231,'Circumstance 14'!$B$6:$AB$15,27,FALSE),IFERROR(VLOOKUP($A231,'Circumstance 14'!$B$18:$AB$28,27,FALSE),TableBPA2[[#This Row],[Base Payment After Circumstance 13]])))</f>
        <v/>
      </c>
      <c r="T231" s="24" t="str">
        <f>IF(T$3="Not used","",IFERROR(VLOOKUP($A231,'Circumstance 15'!$B$6:$AB$15,27,FALSE),IFERROR(VLOOKUP($A231,'Circumstance 15'!$B$18:$AB$28,27,FALSE),TableBPA2[[#This Row],[Base Payment After Circumstance 14]])))</f>
        <v/>
      </c>
      <c r="U231" s="24" t="str">
        <f>IF(U$3="Not used","",IFERROR(VLOOKUP($A231,'Circumstance 16'!$B$6:$AB$15,27,FALSE),IFERROR(VLOOKUP($A231,'Circumstance 16'!$B$18:$AB$28,27,FALSE),TableBPA2[[#This Row],[Base Payment After Circumstance 15]])))</f>
        <v/>
      </c>
      <c r="V231" s="24" t="str">
        <f>IF(V$3="Not used","",IFERROR(VLOOKUP($A231,'Circumstance 17'!$B$6:$AB$15,27,FALSE),IFERROR(VLOOKUP($A231,'Circumstance 17'!$B$18:$AB$28,27,FALSE),TableBPA2[[#This Row],[Base Payment After Circumstance 16]])))</f>
        <v/>
      </c>
      <c r="W231" s="24" t="str">
        <f>IF(W$3="Not used","",IFERROR(VLOOKUP($A231,'Circumstance 18'!$B$6:$AB$15,27,FALSE),IFERROR(VLOOKUP($A231,'Circumstance 18'!$B$18:$AB$28,27,FALSE),TableBPA2[[#This Row],[Base Payment After Circumstance 17]])))</f>
        <v/>
      </c>
      <c r="X231" s="24" t="str">
        <f>IF(X$3="Not used","",IFERROR(VLOOKUP($A231,'Circumstance 19'!$B$6:$AB$15,27,FALSE),IFERROR(VLOOKUP($A231,'Circumstance 19'!$B$18:$AB$28,27,FALSE),TableBPA2[[#This Row],[Base Payment After Circumstance 18]])))</f>
        <v/>
      </c>
      <c r="Y231" s="24" t="str">
        <f>IF(Y$3="Not used","",IFERROR(VLOOKUP($A231,'Circumstance 20'!$B$6:$AB$15,27,FALSE),IFERROR(VLOOKUP($A231,'Circumstance 20'!$B$18:$AB$28,27,FALSE),TableBPA2[[#This Row],[Base Payment After Circumstance 19]])))</f>
        <v/>
      </c>
    </row>
    <row r="232" spans="1:25" x14ac:dyDescent="0.25">
      <c r="A232" s="11" t="str">
        <f>IF('LEA Information'!A241="","",'LEA Information'!A241)</f>
        <v/>
      </c>
      <c r="B232" s="11" t="str">
        <f>IF('LEA Information'!B241="","",'LEA Information'!B241)</f>
        <v/>
      </c>
      <c r="C232" s="68" t="str">
        <f>IF('LEA Information'!C241="","",'LEA Information'!C241)</f>
        <v/>
      </c>
      <c r="D232" s="8" t="str">
        <f>IF('LEA Information'!D241="","",'LEA Information'!D241)</f>
        <v/>
      </c>
      <c r="E232" s="32" t="str">
        <f t="shared" si="3"/>
        <v/>
      </c>
      <c r="F232" s="3" t="str">
        <f>IF(F$3="Not used","",IFERROR(VLOOKUP($A232,'Circumstance 1'!$B$6:$AB$15,27,FALSE),IFERROR(VLOOKUP(A232,'Circumstance 1'!$B$18:$AB$28,27,FALSE),TableBPA2[[#This Row],[Starting Base Payment]])))</f>
        <v/>
      </c>
      <c r="G232" s="3" t="str">
        <f>IF(G$3="Not used","",IFERROR(VLOOKUP($A232,'Circumstance 2'!$B$6:$AB$15,27,FALSE),IFERROR(VLOOKUP($A232,'Circumstance 2'!$B$18:$AB$28,27,FALSE),TableBPA2[[#This Row],[Base Payment After Circumstance 1]])))</f>
        <v/>
      </c>
      <c r="H232" s="3" t="str">
        <f>IF(H$3="Not used","",IFERROR(VLOOKUP($A232,'Circumstance 3'!$B$6:$AB$15,27,FALSE),IFERROR(VLOOKUP($A232,'Circumstance 3'!$B$18:$AB$28,27,FALSE),TableBPA2[[#This Row],[Base Payment After Circumstance 2]])))</f>
        <v/>
      </c>
      <c r="I232" s="3" t="str">
        <f>IF(I$3="Not used","",IFERROR(VLOOKUP($A232,'Circumstance 4'!$B$6:$AB$15,27,FALSE),IFERROR(VLOOKUP($A232,'Circumstance 4'!$B$18:$AB$28,27,FALSE),TableBPA2[[#This Row],[Base Payment After Circumstance 3]])))</f>
        <v/>
      </c>
      <c r="J232" s="3" t="str">
        <f>IF(J$3="Not used","",IFERROR(VLOOKUP($A232,'Circumstance 5'!$B$6:$AB$15,27,FALSE),IFERROR(VLOOKUP($A232,'Circumstance 5'!$B$18:$AB$28,27,FALSE),TableBPA2[[#This Row],[Base Payment After Circumstance 4]])))</f>
        <v/>
      </c>
      <c r="K232" s="3" t="str">
        <f>IF(K$3="Not used","",IFERROR(VLOOKUP($A232,'Circumstance 6'!$B$6:$AB$15,27,FALSE),IFERROR(VLOOKUP($A232,'Circumstance 6'!$B$18:$AB$28,27,FALSE),TableBPA2[[#This Row],[Base Payment After Circumstance 5]])))</f>
        <v/>
      </c>
      <c r="L232" s="3" t="str">
        <f>IF(L$3="Not used","",IFERROR(VLOOKUP($A232,'Circumstance 7'!$B$6:$AB$15,27,FALSE),IFERROR(VLOOKUP($A232,'Circumstance 7'!$B$18:$AB$28,27,FALSE),TableBPA2[[#This Row],[Base Payment After Circumstance 6]])))</f>
        <v/>
      </c>
      <c r="M232" s="3" t="str">
        <f>IF(M$3="Not used","",IFERROR(VLOOKUP($A232,'Circumstance 8'!$B$6:$AB$15,27,FALSE),IFERROR(VLOOKUP($A232,'Circumstance 8'!$B$18:$AB$28,27,FALSE),TableBPA2[[#This Row],[Base Payment After Circumstance 7]])))</f>
        <v/>
      </c>
      <c r="N232" s="3" t="str">
        <f>IF(N$3="Not used","",IFERROR(VLOOKUP($A232,'Circumstance 9'!$B$6:$AB$15,27,FALSE),IFERROR(VLOOKUP($A232,'Circumstance 9'!$B$18:$AB$28,27,FALSE),TableBPA2[[#This Row],[Base Payment After Circumstance 8]])))</f>
        <v/>
      </c>
      <c r="O232" s="3" t="str">
        <f>IF(O$3="Not used","",IFERROR(VLOOKUP($A232,'Circumstance 10'!$B$6:$AB$15,27,FALSE),IFERROR(VLOOKUP($A232,'Circumstance 10'!$B$18:$AB$28,27,FALSE),TableBPA2[[#This Row],[Base Payment After Circumstance 9]])))</f>
        <v/>
      </c>
      <c r="P232" s="24" t="str">
        <f>IF(P$3="Not used","",IFERROR(VLOOKUP($A232,'Circumstance 11'!$B$6:$AB$15,27,FALSE),IFERROR(VLOOKUP($A232,'Circumstance 11'!$B$18:$AB$28,27,FALSE),TableBPA2[[#This Row],[Base Payment After Circumstance 10]])))</f>
        <v/>
      </c>
      <c r="Q232" s="24" t="str">
        <f>IF(Q$3="Not used","",IFERROR(VLOOKUP($A232,'Circumstance 12'!$B$6:$AB$15,27,FALSE),IFERROR(VLOOKUP($A232,'Circumstance 12'!$B$18:$AB$28,27,FALSE),TableBPA2[[#This Row],[Base Payment After Circumstance 11]])))</f>
        <v/>
      </c>
      <c r="R232" s="24" t="str">
        <f>IF(R$3="Not used","",IFERROR(VLOOKUP($A232,'Circumstance 13'!$B$6:$AB$15,27,FALSE),IFERROR(VLOOKUP($A232,'Circumstance 13'!$B$18:$AB$28,27,FALSE),TableBPA2[[#This Row],[Base Payment After Circumstance 12]])))</f>
        <v/>
      </c>
      <c r="S232" s="24" t="str">
        <f>IF(S$3="Not used","",IFERROR(VLOOKUP($A232,'Circumstance 14'!$B$6:$AB$15,27,FALSE),IFERROR(VLOOKUP($A232,'Circumstance 14'!$B$18:$AB$28,27,FALSE),TableBPA2[[#This Row],[Base Payment After Circumstance 13]])))</f>
        <v/>
      </c>
      <c r="T232" s="24" t="str">
        <f>IF(T$3="Not used","",IFERROR(VLOOKUP($A232,'Circumstance 15'!$B$6:$AB$15,27,FALSE),IFERROR(VLOOKUP($A232,'Circumstance 15'!$B$18:$AB$28,27,FALSE),TableBPA2[[#This Row],[Base Payment After Circumstance 14]])))</f>
        <v/>
      </c>
      <c r="U232" s="24" t="str">
        <f>IF(U$3="Not used","",IFERROR(VLOOKUP($A232,'Circumstance 16'!$B$6:$AB$15,27,FALSE),IFERROR(VLOOKUP($A232,'Circumstance 16'!$B$18:$AB$28,27,FALSE),TableBPA2[[#This Row],[Base Payment After Circumstance 15]])))</f>
        <v/>
      </c>
      <c r="V232" s="24" t="str">
        <f>IF(V$3="Not used","",IFERROR(VLOOKUP($A232,'Circumstance 17'!$B$6:$AB$15,27,FALSE),IFERROR(VLOOKUP($A232,'Circumstance 17'!$B$18:$AB$28,27,FALSE),TableBPA2[[#This Row],[Base Payment After Circumstance 16]])))</f>
        <v/>
      </c>
      <c r="W232" s="24" t="str">
        <f>IF(W$3="Not used","",IFERROR(VLOOKUP($A232,'Circumstance 18'!$B$6:$AB$15,27,FALSE),IFERROR(VLOOKUP($A232,'Circumstance 18'!$B$18:$AB$28,27,FALSE),TableBPA2[[#This Row],[Base Payment After Circumstance 17]])))</f>
        <v/>
      </c>
      <c r="X232" s="24" t="str">
        <f>IF(X$3="Not used","",IFERROR(VLOOKUP($A232,'Circumstance 19'!$B$6:$AB$15,27,FALSE),IFERROR(VLOOKUP($A232,'Circumstance 19'!$B$18:$AB$28,27,FALSE),TableBPA2[[#This Row],[Base Payment After Circumstance 18]])))</f>
        <v/>
      </c>
      <c r="Y232" s="24" t="str">
        <f>IF(Y$3="Not used","",IFERROR(VLOOKUP($A232,'Circumstance 20'!$B$6:$AB$15,27,FALSE),IFERROR(VLOOKUP($A232,'Circumstance 20'!$B$18:$AB$28,27,FALSE),TableBPA2[[#This Row],[Base Payment After Circumstance 19]])))</f>
        <v/>
      </c>
    </row>
    <row r="233" spans="1:25" x14ac:dyDescent="0.25">
      <c r="A233" s="11" t="str">
        <f>IF('LEA Information'!A242="","",'LEA Information'!A242)</f>
        <v/>
      </c>
      <c r="B233" s="11" t="str">
        <f>IF('LEA Information'!B242="","",'LEA Information'!B242)</f>
        <v/>
      </c>
      <c r="C233" s="68" t="str">
        <f>IF('LEA Information'!C242="","",'LEA Information'!C242)</f>
        <v/>
      </c>
      <c r="D233" s="8" t="str">
        <f>IF('LEA Information'!D242="","",'LEA Information'!D242)</f>
        <v/>
      </c>
      <c r="E233" s="32" t="str">
        <f t="shared" si="3"/>
        <v/>
      </c>
      <c r="F233" s="3" t="str">
        <f>IF(F$3="Not used","",IFERROR(VLOOKUP($A233,'Circumstance 1'!$B$6:$AB$15,27,FALSE),IFERROR(VLOOKUP(A233,'Circumstance 1'!$B$18:$AB$28,27,FALSE),TableBPA2[[#This Row],[Starting Base Payment]])))</f>
        <v/>
      </c>
      <c r="G233" s="3" t="str">
        <f>IF(G$3="Not used","",IFERROR(VLOOKUP($A233,'Circumstance 2'!$B$6:$AB$15,27,FALSE),IFERROR(VLOOKUP($A233,'Circumstance 2'!$B$18:$AB$28,27,FALSE),TableBPA2[[#This Row],[Base Payment After Circumstance 1]])))</f>
        <v/>
      </c>
      <c r="H233" s="3" t="str">
        <f>IF(H$3="Not used","",IFERROR(VLOOKUP($A233,'Circumstance 3'!$B$6:$AB$15,27,FALSE),IFERROR(VLOOKUP($A233,'Circumstance 3'!$B$18:$AB$28,27,FALSE),TableBPA2[[#This Row],[Base Payment After Circumstance 2]])))</f>
        <v/>
      </c>
      <c r="I233" s="3" t="str">
        <f>IF(I$3="Not used","",IFERROR(VLOOKUP($A233,'Circumstance 4'!$B$6:$AB$15,27,FALSE),IFERROR(VLOOKUP($A233,'Circumstance 4'!$B$18:$AB$28,27,FALSE),TableBPA2[[#This Row],[Base Payment After Circumstance 3]])))</f>
        <v/>
      </c>
      <c r="J233" s="3" t="str">
        <f>IF(J$3="Not used","",IFERROR(VLOOKUP($A233,'Circumstance 5'!$B$6:$AB$15,27,FALSE),IFERROR(VLOOKUP($A233,'Circumstance 5'!$B$18:$AB$28,27,FALSE),TableBPA2[[#This Row],[Base Payment After Circumstance 4]])))</f>
        <v/>
      </c>
      <c r="K233" s="3" t="str">
        <f>IF(K$3="Not used","",IFERROR(VLOOKUP($A233,'Circumstance 6'!$B$6:$AB$15,27,FALSE),IFERROR(VLOOKUP($A233,'Circumstance 6'!$B$18:$AB$28,27,FALSE),TableBPA2[[#This Row],[Base Payment After Circumstance 5]])))</f>
        <v/>
      </c>
      <c r="L233" s="3" t="str">
        <f>IF(L$3="Not used","",IFERROR(VLOOKUP($A233,'Circumstance 7'!$B$6:$AB$15,27,FALSE),IFERROR(VLOOKUP($A233,'Circumstance 7'!$B$18:$AB$28,27,FALSE),TableBPA2[[#This Row],[Base Payment After Circumstance 6]])))</f>
        <v/>
      </c>
      <c r="M233" s="3" t="str">
        <f>IF(M$3="Not used","",IFERROR(VLOOKUP($A233,'Circumstance 8'!$B$6:$AB$15,27,FALSE),IFERROR(VLOOKUP($A233,'Circumstance 8'!$B$18:$AB$28,27,FALSE),TableBPA2[[#This Row],[Base Payment After Circumstance 7]])))</f>
        <v/>
      </c>
      <c r="N233" s="3" t="str">
        <f>IF(N$3="Not used","",IFERROR(VLOOKUP($A233,'Circumstance 9'!$B$6:$AB$15,27,FALSE),IFERROR(VLOOKUP($A233,'Circumstance 9'!$B$18:$AB$28,27,FALSE),TableBPA2[[#This Row],[Base Payment After Circumstance 8]])))</f>
        <v/>
      </c>
      <c r="O233" s="3" t="str">
        <f>IF(O$3="Not used","",IFERROR(VLOOKUP($A233,'Circumstance 10'!$B$6:$AB$15,27,FALSE),IFERROR(VLOOKUP($A233,'Circumstance 10'!$B$18:$AB$28,27,FALSE),TableBPA2[[#This Row],[Base Payment After Circumstance 9]])))</f>
        <v/>
      </c>
      <c r="P233" s="24" t="str">
        <f>IF(P$3="Not used","",IFERROR(VLOOKUP($A233,'Circumstance 11'!$B$6:$AB$15,27,FALSE),IFERROR(VLOOKUP($A233,'Circumstance 11'!$B$18:$AB$28,27,FALSE),TableBPA2[[#This Row],[Base Payment After Circumstance 10]])))</f>
        <v/>
      </c>
      <c r="Q233" s="24" t="str">
        <f>IF(Q$3="Not used","",IFERROR(VLOOKUP($A233,'Circumstance 12'!$B$6:$AB$15,27,FALSE),IFERROR(VLOOKUP($A233,'Circumstance 12'!$B$18:$AB$28,27,FALSE),TableBPA2[[#This Row],[Base Payment After Circumstance 11]])))</f>
        <v/>
      </c>
      <c r="R233" s="24" t="str">
        <f>IF(R$3="Not used","",IFERROR(VLOOKUP($A233,'Circumstance 13'!$B$6:$AB$15,27,FALSE),IFERROR(VLOOKUP($A233,'Circumstance 13'!$B$18:$AB$28,27,FALSE),TableBPA2[[#This Row],[Base Payment After Circumstance 12]])))</f>
        <v/>
      </c>
      <c r="S233" s="24" t="str">
        <f>IF(S$3="Not used","",IFERROR(VLOOKUP($A233,'Circumstance 14'!$B$6:$AB$15,27,FALSE),IFERROR(VLOOKUP($A233,'Circumstance 14'!$B$18:$AB$28,27,FALSE),TableBPA2[[#This Row],[Base Payment After Circumstance 13]])))</f>
        <v/>
      </c>
      <c r="T233" s="24" t="str">
        <f>IF(T$3="Not used","",IFERROR(VLOOKUP($A233,'Circumstance 15'!$B$6:$AB$15,27,FALSE),IFERROR(VLOOKUP($A233,'Circumstance 15'!$B$18:$AB$28,27,FALSE),TableBPA2[[#This Row],[Base Payment After Circumstance 14]])))</f>
        <v/>
      </c>
      <c r="U233" s="24" t="str">
        <f>IF(U$3="Not used","",IFERROR(VLOOKUP($A233,'Circumstance 16'!$B$6:$AB$15,27,FALSE),IFERROR(VLOOKUP($A233,'Circumstance 16'!$B$18:$AB$28,27,FALSE),TableBPA2[[#This Row],[Base Payment After Circumstance 15]])))</f>
        <v/>
      </c>
      <c r="V233" s="24" t="str">
        <f>IF(V$3="Not used","",IFERROR(VLOOKUP($A233,'Circumstance 17'!$B$6:$AB$15,27,FALSE),IFERROR(VLOOKUP($A233,'Circumstance 17'!$B$18:$AB$28,27,FALSE),TableBPA2[[#This Row],[Base Payment After Circumstance 16]])))</f>
        <v/>
      </c>
      <c r="W233" s="24" t="str">
        <f>IF(W$3="Not used","",IFERROR(VLOOKUP($A233,'Circumstance 18'!$B$6:$AB$15,27,FALSE),IFERROR(VLOOKUP($A233,'Circumstance 18'!$B$18:$AB$28,27,FALSE),TableBPA2[[#This Row],[Base Payment After Circumstance 17]])))</f>
        <v/>
      </c>
      <c r="X233" s="24" t="str">
        <f>IF(X$3="Not used","",IFERROR(VLOOKUP($A233,'Circumstance 19'!$B$6:$AB$15,27,FALSE),IFERROR(VLOOKUP($A233,'Circumstance 19'!$B$18:$AB$28,27,FALSE),TableBPA2[[#This Row],[Base Payment After Circumstance 18]])))</f>
        <v/>
      </c>
      <c r="Y233" s="24" t="str">
        <f>IF(Y$3="Not used","",IFERROR(VLOOKUP($A233,'Circumstance 20'!$B$6:$AB$15,27,FALSE),IFERROR(VLOOKUP($A233,'Circumstance 20'!$B$18:$AB$28,27,FALSE),TableBPA2[[#This Row],[Base Payment After Circumstance 19]])))</f>
        <v/>
      </c>
    </row>
    <row r="234" spans="1:25" x14ac:dyDescent="0.25">
      <c r="A234" s="11" t="str">
        <f>IF('LEA Information'!A243="","",'LEA Information'!A243)</f>
        <v/>
      </c>
      <c r="B234" s="11" t="str">
        <f>IF('LEA Information'!B243="","",'LEA Information'!B243)</f>
        <v/>
      </c>
      <c r="C234" s="68" t="str">
        <f>IF('LEA Information'!C243="","",'LEA Information'!C243)</f>
        <v/>
      </c>
      <c r="D234" s="8" t="str">
        <f>IF('LEA Information'!D243="","",'LEA Information'!D243)</f>
        <v/>
      </c>
      <c r="E234" s="32" t="str">
        <f t="shared" si="3"/>
        <v/>
      </c>
      <c r="F234" s="3" t="str">
        <f>IF(F$3="Not used","",IFERROR(VLOOKUP($A234,'Circumstance 1'!$B$6:$AB$15,27,FALSE),IFERROR(VLOOKUP(A234,'Circumstance 1'!$B$18:$AB$28,27,FALSE),TableBPA2[[#This Row],[Starting Base Payment]])))</f>
        <v/>
      </c>
      <c r="G234" s="3" t="str">
        <f>IF(G$3="Not used","",IFERROR(VLOOKUP($A234,'Circumstance 2'!$B$6:$AB$15,27,FALSE),IFERROR(VLOOKUP($A234,'Circumstance 2'!$B$18:$AB$28,27,FALSE),TableBPA2[[#This Row],[Base Payment After Circumstance 1]])))</f>
        <v/>
      </c>
      <c r="H234" s="3" t="str">
        <f>IF(H$3="Not used","",IFERROR(VLOOKUP($A234,'Circumstance 3'!$B$6:$AB$15,27,FALSE),IFERROR(VLOOKUP($A234,'Circumstance 3'!$B$18:$AB$28,27,FALSE),TableBPA2[[#This Row],[Base Payment After Circumstance 2]])))</f>
        <v/>
      </c>
      <c r="I234" s="3" t="str">
        <f>IF(I$3="Not used","",IFERROR(VLOOKUP($A234,'Circumstance 4'!$B$6:$AB$15,27,FALSE),IFERROR(VLOOKUP($A234,'Circumstance 4'!$B$18:$AB$28,27,FALSE),TableBPA2[[#This Row],[Base Payment After Circumstance 3]])))</f>
        <v/>
      </c>
      <c r="J234" s="3" t="str">
        <f>IF(J$3="Not used","",IFERROR(VLOOKUP($A234,'Circumstance 5'!$B$6:$AB$15,27,FALSE),IFERROR(VLOOKUP($A234,'Circumstance 5'!$B$18:$AB$28,27,FALSE),TableBPA2[[#This Row],[Base Payment After Circumstance 4]])))</f>
        <v/>
      </c>
      <c r="K234" s="3" t="str">
        <f>IF(K$3="Not used","",IFERROR(VLOOKUP($A234,'Circumstance 6'!$B$6:$AB$15,27,FALSE),IFERROR(VLOOKUP($A234,'Circumstance 6'!$B$18:$AB$28,27,FALSE),TableBPA2[[#This Row],[Base Payment After Circumstance 5]])))</f>
        <v/>
      </c>
      <c r="L234" s="3" t="str">
        <f>IF(L$3="Not used","",IFERROR(VLOOKUP($A234,'Circumstance 7'!$B$6:$AB$15,27,FALSE),IFERROR(VLOOKUP($A234,'Circumstance 7'!$B$18:$AB$28,27,FALSE),TableBPA2[[#This Row],[Base Payment After Circumstance 6]])))</f>
        <v/>
      </c>
      <c r="M234" s="3" t="str">
        <f>IF(M$3="Not used","",IFERROR(VLOOKUP($A234,'Circumstance 8'!$B$6:$AB$15,27,FALSE),IFERROR(VLOOKUP($A234,'Circumstance 8'!$B$18:$AB$28,27,FALSE),TableBPA2[[#This Row],[Base Payment After Circumstance 7]])))</f>
        <v/>
      </c>
      <c r="N234" s="3" t="str">
        <f>IF(N$3="Not used","",IFERROR(VLOOKUP($A234,'Circumstance 9'!$B$6:$AB$15,27,FALSE),IFERROR(VLOOKUP($A234,'Circumstance 9'!$B$18:$AB$28,27,FALSE),TableBPA2[[#This Row],[Base Payment After Circumstance 8]])))</f>
        <v/>
      </c>
      <c r="O234" s="3" t="str">
        <f>IF(O$3="Not used","",IFERROR(VLOOKUP($A234,'Circumstance 10'!$B$6:$AB$15,27,FALSE),IFERROR(VLOOKUP($A234,'Circumstance 10'!$B$18:$AB$28,27,FALSE),TableBPA2[[#This Row],[Base Payment After Circumstance 9]])))</f>
        <v/>
      </c>
      <c r="P234" s="24" t="str">
        <f>IF(P$3="Not used","",IFERROR(VLOOKUP($A234,'Circumstance 11'!$B$6:$AB$15,27,FALSE),IFERROR(VLOOKUP($A234,'Circumstance 11'!$B$18:$AB$28,27,FALSE),TableBPA2[[#This Row],[Base Payment After Circumstance 10]])))</f>
        <v/>
      </c>
      <c r="Q234" s="24" t="str">
        <f>IF(Q$3="Not used","",IFERROR(VLOOKUP($A234,'Circumstance 12'!$B$6:$AB$15,27,FALSE),IFERROR(VLOOKUP($A234,'Circumstance 12'!$B$18:$AB$28,27,FALSE),TableBPA2[[#This Row],[Base Payment After Circumstance 11]])))</f>
        <v/>
      </c>
      <c r="R234" s="24" t="str">
        <f>IF(R$3="Not used","",IFERROR(VLOOKUP($A234,'Circumstance 13'!$B$6:$AB$15,27,FALSE),IFERROR(VLOOKUP($A234,'Circumstance 13'!$B$18:$AB$28,27,FALSE),TableBPA2[[#This Row],[Base Payment After Circumstance 12]])))</f>
        <v/>
      </c>
      <c r="S234" s="24" t="str">
        <f>IF(S$3="Not used","",IFERROR(VLOOKUP($A234,'Circumstance 14'!$B$6:$AB$15,27,FALSE),IFERROR(VLOOKUP($A234,'Circumstance 14'!$B$18:$AB$28,27,FALSE),TableBPA2[[#This Row],[Base Payment After Circumstance 13]])))</f>
        <v/>
      </c>
      <c r="T234" s="24" t="str">
        <f>IF(T$3="Not used","",IFERROR(VLOOKUP($A234,'Circumstance 15'!$B$6:$AB$15,27,FALSE),IFERROR(VLOOKUP($A234,'Circumstance 15'!$B$18:$AB$28,27,FALSE),TableBPA2[[#This Row],[Base Payment After Circumstance 14]])))</f>
        <v/>
      </c>
      <c r="U234" s="24" t="str">
        <f>IF(U$3="Not used","",IFERROR(VLOOKUP($A234,'Circumstance 16'!$B$6:$AB$15,27,FALSE),IFERROR(VLOOKUP($A234,'Circumstance 16'!$B$18:$AB$28,27,FALSE),TableBPA2[[#This Row],[Base Payment After Circumstance 15]])))</f>
        <v/>
      </c>
      <c r="V234" s="24" t="str">
        <f>IF(V$3="Not used","",IFERROR(VLOOKUP($A234,'Circumstance 17'!$B$6:$AB$15,27,FALSE),IFERROR(VLOOKUP($A234,'Circumstance 17'!$B$18:$AB$28,27,FALSE),TableBPA2[[#This Row],[Base Payment After Circumstance 16]])))</f>
        <v/>
      </c>
      <c r="W234" s="24" t="str">
        <f>IF(W$3="Not used","",IFERROR(VLOOKUP($A234,'Circumstance 18'!$B$6:$AB$15,27,FALSE),IFERROR(VLOOKUP($A234,'Circumstance 18'!$B$18:$AB$28,27,FALSE),TableBPA2[[#This Row],[Base Payment After Circumstance 17]])))</f>
        <v/>
      </c>
      <c r="X234" s="24" t="str">
        <f>IF(X$3="Not used","",IFERROR(VLOOKUP($A234,'Circumstance 19'!$B$6:$AB$15,27,FALSE),IFERROR(VLOOKUP($A234,'Circumstance 19'!$B$18:$AB$28,27,FALSE),TableBPA2[[#This Row],[Base Payment After Circumstance 18]])))</f>
        <v/>
      </c>
      <c r="Y234" s="24" t="str">
        <f>IF(Y$3="Not used","",IFERROR(VLOOKUP($A234,'Circumstance 20'!$B$6:$AB$15,27,FALSE),IFERROR(VLOOKUP($A234,'Circumstance 20'!$B$18:$AB$28,27,FALSE),TableBPA2[[#This Row],[Base Payment After Circumstance 19]])))</f>
        <v/>
      </c>
    </row>
    <row r="235" spans="1:25" x14ac:dyDescent="0.25">
      <c r="A235" s="11" t="str">
        <f>IF('LEA Information'!A244="","",'LEA Information'!A244)</f>
        <v/>
      </c>
      <c r="B235" s="11" t="str">
        <f>IF('LEA Information'!B244="","",'LEA Information'!B244)</f>
        <v/>
      </c>
      <c r="C235" s="68" t="str">
        <f>IF('LEA Information'!C244="","",'LEA Information'!C244)</f>
        <v/>
      </c>
      <c r="D235" s="8" t="str">
        <f>IF('LEA Information'!D244="","",'LEA Information'!D244)</f>
        <v/>
      </c>
      <c r="E235" s="32" t="str">
        <f t="shared" si="3"/>
        <v/>
      </c>
      <c r="F235" s="3" t="str">
        <f>IF(F$3="Not used","",IFERROR(VLOOKUP($A235,'Circumstance 1'!$B$6:$AB$15,27,FALSE),IFERROR(VLOOKUP(A235,'Circumstance 1'!$B$18:$AB$28,27,FALSE),TableBPA2[[#This Row],[Starting Base Payment]])))</f>
        <v/>
      </c>
      <c r="G235" s="3" t="str">
        <f>IF(G$3="Not used","",IFERROR(VLOOKUP($A235,'Circumstance 2'!$B$6:$AB$15,27,FALSE),IFERROR(VLOOKUP($A235,'Circumstance 2'!$B$18:$AB$28,27,FALSE),TableBPA2[[#This Row],[Base Payment After Circumstance 1]])))</f>
        <v/>
      </c>
      <c r="H235" s="3" t="str">
        <f>IF(H$3="Not used","",IFERROR(VLOOKUP($A235,'Circumstance 3'!$B$6:$AB$15,27,FALSE),IFERROR(VLOOKUP($A235,'Circumstance 3'!$B$18:$AB$28,27,FALSE),TableBPA2[[#This Row],[Base Payment After Circumstance 2]])))</f>
        <v/>
      </c>
      <c r="I235" s="3" t="str">
        <f>IF(I$3="Not used","",IFERROR(VLOOKUP($A235,'Circumstance 4'!$B$6:$AB$15,27,FALSE),IFERROR(VLOOKUP($A235,'Circumstance 4'!$B$18:$AB$28,27,FALSE),TableBPA2[[#This Row],[Base Payment After Circumstance 3]])))</f>
        <v/>
      </c>
      <c r="J235" s="3" t="str">
        <f>IF(J$3="Not used","",IFERROR(VLOOKUP($A235,'Circumstance 5'!$B$6:$AB$15,27,FALSE),IFERROR(VLOOKUP($A235,'Circumstance 5'!$B$18:$AB$28,27,FALSE),TableBPA2[[#This Row],[Base Payment After Circumstance 4]])))</f>
        <v/>
      </c>
      <c r="K235" s="3" t="str">
        <f>IF(K$3="Not used","",IFERROR(VLOOKUP($A235,'Circumstance 6'!$B$6:$AB$15,27,FALSE),IFERROR(VLOOKUP($A235,'Circumstance 6'!$B$18:$AB$28,27,FALSE),TableBPA2[[#This Row],[Base Payment After Circumstance 5]])))</f>
        <v/>
      </c>
      <c r="L235" s="3" t="str">
        <f>IF(L$3="Not used","",IFERROR(VLOOKUP($A235,'Circumstance 7'!$B$6:$AB$15,27,FALSE),IFERROR(VLOOKUP($A235,'Circumstance 7'!$B$18:$AB$28,27,FALSE),TableBPA2[[#This Row],[Base Payment After Circumstance 6]])))</f>
        <v/>
      </c>
      <c r="M235" s="3" t="str">
        <f>IF(M$3="Not used","",IFERROR(VLOOKUP($A235,'Circumstance 8'!$B$6:$AB$15,27,FALSE),IFERROR(VLOOKUP($A235,'Circumstance 8'!$B$18:$AB$28,27,FALSE),TableBPA2[[#This Row],[Base Payment After Circumstance 7]])))</f>
        <v/>
      </c>
      <c r="N235" s="3" t="str">
        <f>IF(N$3="Not used","",IFERROR(VLOOKUP($A235,'Circumstance 9'!$B$6:$AB$15,27,FALSE),IFERROR(VLOOKUP($A235,'Circumstance 9'!$B$18:$AB$28,27,FALSE),TableBPA2[[#This Row],[Base Payment After Circumstance 8]])))</f>
        <v/>
      </c>
      <c r="O235" s="3" t="str">
        <f>IF(O$3="Not used","",IFERROR(VLOOKUP($A235,'Circumstance 10'!$B$6:$AB$15,27,FALSE),IFERROR(VLOOKUP($A235,'Circumstance 10'!$B$18:$AB$28,27,FALSE),TableBPA2[[#This Row],[Base Payment After Circumstance 9]])))</f>
        <v/>
      </c>
      <c r="P235" s="24" t="str">
        <f>IF(P$3="Not used","",IFERROR(VLOOKUP($A235,'Circumstance 11'!$B$6:$AB$15,27,FALSE),IFERROR(VLOOKUP($A235,'Circumstance 11'!$B$18:$AB$28,27,FALSE),TableBPA2[[#This Row],[Base Payment After Circumstance 10]])))</f>
        <v/>
      </c>
      <c r="Q235" s="24" t="str">
        <f>IF(Q$3="Not used","",IFERROR(VLOOKUP($A235,'Circumstance 12'!$B$6:$AB$15,27,FALSE),IFERROR(VLOOKUP($A235,'Circumstance 12'!$B$18:$AB$28,27,FALSE),TableBPA2[[#This Row],[Base Payment After Circumstance 11]])))</f>
        <v/>
      </c>
      <c r="R235" s="24" t="str">
        <f>IF(R$3="Not used","",IFERROR(VLOOKUP($A235,'Circumstance 13'!$B$6:$AB$15,27,FALSE),IFERROR(VLOOKUP($A235,'Circumstance 13'!$B$18:$AB$28,27,FALSE),TableBPA2[[#This Row],[Base Payment After Circumstance 12]])))</f>
        <v/>
      </c>
      <c r="S235" s="24" t="str">
        <f>IF(S$3="Not used","",IFERROR(VLOOKUP($A235,'Circumstance 14'!$B$6:$AB$15,27,FALSE),IFERROR(VLOOKUP($A235,'Circumstance 14'!$B$18:$AB$28,27,FALSE),TableBPA2[[#This Row],[Base Payment After Circumstance 13]])))</f>
        <v/>
      </c>
      <c r="T235" s="24" t="str">
        <f>IF(T$3="Not used","",IFERROR(VLOOKUP($A235,'Circumstance 15'!$B$6:$AB$15,27,FALSE),IFERROR(VLOOKUP($A235,'Circumstance 15'!$B$18:$AB$28,27,FALSE),TableBPA2[[#This Row],[Base Payment After Circumstance 14]])))</f>
        <v/>
      </c>
      <c r="U235" s="24" t="str">
        <f>IF(U$3="Not used","",IFERROR(VLOOKUP($A235,'Circumstance 16'!$B$6:$AB$15,27,FALSE),IFERROR(VLOOKUP($A235,'Circumstance 16'!$B$18:$AB$28,27,FALSE),TableBPA2[[#This Row],[Base Payment After Circumstance 15]])))</f>
        <v/>
      </c>
      <c r="V235" s="24" t="str">
        <f>IF(V$3="Not used","",IFERROR(VLOOKUP($A235,'Circumstance 17'!$B$6:$AB$15,27,FALSE),IFERROR(VLOOKUP($A235,'Circumstance 17'!$B$18:$AB$28,27,FALSE),TableBPA2[[#This Row],[Base Payment After Circumstance 16]])))</f>
        <v/>
      </c>
      <c r="W235" s="24" t="str">
        <f>IF(W$3="Not used","",IFERROR(VLOOKUP($A235,'Circumstance 18'!$B$6:$AB$15,27,FALSE),IFERROR(VLOOKUP($A235,'Circumstance 18'!$B$18:$AB$28,27,FALSE),TableBPA2[[#This Row],[Base Payment After Circumstance 17]])))</f>
        <v/>
      </c>
      <c r="X235" s="24" t="str">
        <f>IF(X$3="Not used","",IFERROR(VLOOKUP($A235,'Circumstance 19'!$B$6:$AB$15,27,FALSE),IFERROR(VLOOKUP($A235,'Circumstance 19'!$B$18:$AB$28,27,FALSE),TableBPA2[[#This Row],[Base Payment After Circumstance 18]])))</f>
        <v/>
      </c>
      <c r="Y235" s="24" t="str">
        <f>IF(Y$3="Not used","",IFERROR(VLOOKUP($A235,'Circumstance 20'!$B$6:$AB$15,27,FALSE),IFERROR(VLOOKUP($A235,'Circumstance 20'!$B$18:$AB$28,27,FALSE),TableBPA2[[#This Row],[Base Payment After Circumstance 19]])))</f>
        <v/>
      </c>
    </row>
    <row r="236" spans="1:25" x14ac:dyDescent="0.25">
      <c r="A236" s="11" t="str">
        <f>IF('LEA Information'!A245="","",'LEA Information'!A245)</f>
        <v/>
      </c>
      <c r="B236" s="11" t="str">
        <f>IF('LEA Information'!B245="","",'LEA Information'!B245)</f>
        <v/>
      </c>
      <c r="C236" s="68" t="str">
        <f>IF('LEA Information'!C245="","",'LEA Information'!C245)</f>
        <v/>
      </c>
      <c r="D236" s="8" t="str">
        <f>IF('LEA Information'!D245="","",'LEA Information'!D245)</f>
        <v/>
      </c>
      <c r="E236" s="32" t="str">
        <f t="shared" si="3"/>
        <v/>
      </c>
      <c r="F236" s="3" t="str">
        <f>IF(F$3="Not used","",IFERROR(VLOOKUP($A236,'Circumstance 1'!$B$6:$AB$15,27,FALSE),IFERROR(VLOOKUP(A236,'Circumstance 1'!$B$18:$AB$28,27,FALSE),TableBPA2[[#This Row],[Starting Base Payment]])))</f>
        <v/>
      </c>
      <c r="G236" s="3" t="str">
        <f>IF(G$3="Not used","",IFERROR(VLOOKUP($A236,'Circumstance 2'!$B$6:$AB$15,27,FALSE),IFERROR(VLOOKUP($A236,'Circumstance 2'!$B$18:$AB$28,27,FALSE),TableBPA2[[#This Row],[Base Payment After Circumstance 1]])))</f>
        <v/>
      </c>
      <c r="H236" s="3" t="str">
        <f>IF(H$3="Not used","",IFERROR(VLOOKUP($A236,'Circumstance 3'!$B$6:$AB$15,27,FALSE),IFERROR(VLOOKUP($A236,'Circumstance 3'!$B$18:$AB$28,27,FALSE),TableBPA2[[#This Row],[Base Payment After Circumstance 2]])))</f>
        <v/>
      </c>
      <c r="I236" s="3" t="str">
        <f>IF(I$3="Not used","",IFERROR(VLOOKUP($A236,'Circumstance 4'!$B$6:$AB$15,27,FALSE),IFERROR(VLOOKUP($A236,'Circumstance 4'!$B$18:$AB$28,27,FALSE),TableBPA2[[#This Row],[Base Payment After Circumstance 3]])))</f>
        <v/>
      </c>
      <c r="J236" s="3" t="str">
        <f>IF(J$3="Not used","",IFERROR(VLOOKUP($A236,'Circumstance 5'!$B$6:$AB$15,27,FALSE),IFERROR(VLOOKUP($A236,'Circumstance 5'!$B$18:$AB$28,27,FALSE),TableBPA2[[#This Row],[Base Payment After Circumstance 4]])))</f>
        <v/>
      </c>
      <c r="K236" s="3" t="str">
        <f>IF(K$3="Not used","",IFERROR(VLOOKUP($A236,'Circumstance 6'!$B$6:$AB$15,27,FALSE),IFERROR(VLOOKUP($A236,'Circumstance 6'!$B$18:$AB$28,27,FALSE),TableBPA2[[#This Row],[Base Payment After Circumstance 5]])))</f>
        <v/>
      </c>
      <c r="L236" s="3" t="str">
        <f>IF(L$3="Not used","",IFERROR(VLOOKUP($A236,'Circumstance 7'!$B$6:$AB$15,27,FALSE),IFERROR(VLOOKUP($A236,'Circumstance 7'!$B$18:$AB$28,27,FALSE),TableBPA2[[#This Row],[Base Payment After Circumstance 6]])))</f>
        <v/>
      </c>
      <c r="M236" s="3" t="str">
        <f>IF(M$3="Not used","",IFERROR(VLOOKUP($A236,'Circumstance 8'!$B$6:$AB$15,27,FALSE),IFERROR(VLOOKUP($A236,'Circumstance 8'!$B$18:$AB$28,27,FALSE),TableBPA2[[#This Row],[Base Payment After Circumstance 7]])))</f>
        <v/>
      </c>
      <c r="N236" s="3" t="str">
        <f>IF(N$3="Not used","",IFERROR(VLOOKUP($A236,'Circumstance 9'!$B$6:$AB$15,27,FALSE),IFERROR(VLOOKUP($A236,'Circumstance 9'!$B$18:$AB$28,27,FALSE),TableBPA2[[#This Row],[Base Payment After Circumstance 8]])))</f>
        <v/>
      </c>
      <c r="O236" s="3" t="str">
        <f>IF(O$3="Not used","",IFERROR(VLOOKUP($A236,'Circumstance 10'!$B$6:$AB$15,27,FALSE),IFERROR(VLOOKUP($A236,'Circumstance 10'!$B$18:$AB$28,27,FALSE),TableBPA2[[#This Row],[Base Payment After Circumstance 9]])))</f>
        <v/>
      </c>
      <c r="P236" s="24" t="str">
        <f>IF(P$3="Not used","",IFERROR(VLOOKUP($A236,'Circumstance 11'!$B$6:$AB$15,27,FALSE),IFERROR(VLOOKUP($A236,'Circumstance 11'!$B$18:$AB$28,27,FALSE),TableBPA2[[#This Row],[Base Payment After Circumstance 10]])))</f>
        <v/>
      </c>
      <c r="Q236" s="24" t="str">
        <f>IF(Q$3="Not used","",IFERROR(VLOOKUP($A236,'Circumstance 12'!$B$6:$AB$15,27,FALSE),IFERROR(VLOOKUP($A236,'Circumstance 12'!$B$18:$AB$28,27,FALSE),TableBPA2[[#This Row],[Base Payment After Circumstance 11]])))</f>
        <v/>
      </c>
      <c r="R236" s="24" t="str">
        <f>IF(R$3="Not used","",IFERROR(VLOOKUP($A236,'Circumstance 13'!$B$6:$AB$15,27,FALSE),IFERROR(VLOOKUP($A236,'Circumstance 13'!$B$18:$AB$28,27,FALSE),TableBPA2[[#This Row],[Base Payment After Circumstance 12]])))</f>
        <v/>
      </c>
      <c r="S236" s="24" t="str">
        <f>IF(S$3="Not used","",IFERROR(VLOOKUP($A236,'Circumstance 14'!$B$6:$AB$15,27,FALSE),IFERROR(VLOOKUP($A236,'Circumstance 14'!$B$18:$AB$28,27,FALSE),TableBPA2[[#This Row],[Base Payment After Circumstance 13]])))</f>
        <v/>
      </c>
      <c r="T236" s="24" t="str">
        <f>IF(T$3="Not used","",IFERROR(VLOOKUP($A236,'Circumstance 15'!$B$6:$AB$15,27,FALSE),IFERROR(VLOOKUP($A236,'Circumstance 15'!$B$18:$AB$28,27,FALSE),TableBPA2[[#This Row],[Base Payment After Circumstance 14]])))</f>
        <v/>
      </c>
      <c r="U236" s="24" t="str">
        <f>IF(U$3="Not used","",IFERROR(VLOOKUP($A236,'Circumstance 16'!$B$6:$AB$15,27,FALSE),IFERROR(VLOOKUP($A236,'Circumstance 16'!$B$18:$AB$28,27,FALSE),TableBPA2[[#This Row],[Base Payment After Circumstance 15]])))</f>
        <v/>
      </c>
      <c r="V236" s="24" t="str">
        <f>IF(V$3="Not used","",IFERROR(VLOOKUP($A236,'Circumstance 17'!$B$6:$AB$15,27,FALSE),IFERROR(VLOOKUP($A236,'Circumstance 17'!$B$18:$AB$28,27,FALSE),TableBPA2[[#This Row],[Base Payment After Circumstance 16]])))</f>
        <v/>
      </c>
      <c r="W236" s="24" t="str">
        <f>IF(W$3="Not used","",IFERROR(VLOOKUP($A236,'Circumstance 18'!$B$6:$AB$15,27,FALSE),IFERROR(VLOOKUP($A236,'Circumstance 18'!$B$18:$AB$28,27,FALSE),TableBPA2[[#This Row],[Base Payment After Circumstance 17]])))</f>
        <v/>
      </c>
      <c r="X236" s="24" t="str">
        <f>IF(X$3="Not used","",IFERROR(VLOOKUP($A236,'Circumstance 19'!$B$6:$AB$15,27,FALSE),IFERROR(VLOOKUP($A236,'Circumstance 19'!$B$18:$AB$28,27,FALSE),TableBPA2[[#This Row],[Base Payment After Circumstance 18]])))</f>
        <v/>
      </c>
      <c r="Y236" s="24" t="str">
        <f>IF(Y$3="Not used","",IFERROR(VLOOKUP($A236,'Circumstance 20'!$B$6:$AB$15,27,FALSE),IFERROR(VLOOKUP($A236,'Circumstance 20'!$B$18:$AB$28,27,FALSE),TableBPA2[[#This Row],[Base Payment After Circumstance 19]])))</f>
        <v/>
      </c>
    </row>
    <row r="237" spans="1:25" x14ac:dyDescent="0.25">
      <c r="A237" s="11" t="str">
        <f>IF('LEA Information'!A246="","",'LEA Information'!A246)</f>
        <v/>
      </c>
      <c r="B237" s="11" t="str">
        <f>IF('LEA Information'!B246="","",'LEA Information'!B246)</f>
        <v/>
      </c>
      <c r="C237" s="68" t="str">
        <f>IF('LEA Information'!C246="","",'LEA Information'!C246)</f>
        <v/>
      </c>
      <c r="D237" s="8" t="str">
        <f>IF('LEA Information'!D246="","",'LEA Information'!D246)</f>
        <v/>
      </c>
      <c r="E237" s="32" t="str">
        <f t="shared" si="3"/>
        <v/>
      </c>
      <c r="F237" s="3" t="str">
        <f>IF(F$3="Not used","",IFERROR(VLOOKUP($A237,'Circumstance 1'!$B$6:$AB$15,27,FALSE),IFERROR(VLOOKUP(A237,'Circumstance 1'!$B$18:$AB$28,27,FALSE),TableBPA2[[#This Row],[Starting Base Payment]])))</f>
        <v/>
      </c>
      <c r="G237" s="3" t="str">
        <f>IF(G$3="Not used","",IFERROR(VLOOKUP($A237,'Circumstance 2'!$B$6:$AB$15,27,FALSE),IFERROR(VLOOKUP($A237,'Circumstance 2'!$B$18:$AB$28,27,FALSE),TableBPA2[[#This Row],[Base Payment After Circumstance 1]])))</f>
        <v/>
      </c>
      <c r="H237" s="3" t="str">
        <f>IF(H$3="Not used","",IFERROR(VLOOKUP($A237,'Circumstance 3'!$B$6:$AB$15,27,FALSE),IFERROR(VLOOKUP($A237,'Circumstance 3'!$B$18:$AB$28,27,FALSE),TableBPA2[[#This Row],[Base Payment After Circumstance 2]])))</f>
        <v/>
      </c>
      <c r="I237" s="3" t="str">
        <f>IF(I$3="Not used","",IFERROR(VLOOKUP($A237,'Circumstance 4'!$B$6:$AB$15,27,FALSE),IFERROR(VLOOKUP($A237,'Circumstance 4'!$B$18:$AB$28,27,FALSE),TableBPA2[[#This Row],[Base Payment After Circumstance 3]])))</f>
        <v/>
      </c>
      <c r="J237" s="3" t="str">
        <f>IF(J$3="Not used","",IFERROR(VLOOKUP($A237,'Circumstance 5'!$B$6:$AB$15,27,FALSE),IFERROR(VLOOKUP($A237,'Circumstance 5'!$B$18:$AB$28,27,FALSE),TableBPA2[[#This Row],[Base Payment After Circumstance 4]])))</f>
        <v/>
      </c>
      <c r="K237" s="3" t="str">
        <f>IF(K$3="Not used","",IFERROR(VLOOKUP($A237,'Circumstance 6'!$B$6:$AB$15,27,FALSE),IFERROR(VLOOKUP($A237,'Circumstance 6'!$B$18:$AB$28,27,FALSE),TableBPA2[[#This Row],[Base Payment After Circumstance 5]])))</f>
        <v/>
      </c>
      <c r="L237" s="3" t="str">
        <f>IF(L$3="Not used","",IFERROR(VLOOKUP($A237,'Circumstance 7'!$B$6:$AB$15,27,FALSE),IFERROR(VLOOKUP($A237,'Circumstance 7'!$B$18:$AB$28,27,FALSE),TableBPA2[[#This Row],[Base Payment After Circumstance 6]])))</f>
        <v/>
      </c>
      <c r="M237" s="3" t="str">
        <f>IF(M$3="Not used","",IFERROR(VLOOKUP($A237,'Circumstance 8'!$B$6:$AB$15,27,FALSE),IFERROR(VLOOKUP($A237,'Circumstance 8'!$B$18:$AB$28,27,FALSE),TableBPA2[[#This Row],[Base Payment After Circumstance 7]])))</f>
        <v/>
      </c>
      <c r="N237" s="3" t="str">
        <f>IF(N$3="Not used","",IFERROR(VLOOKUP($A237,'Circumstance 9'!$B$6:$AB$15,27,FALSE),IFERROR(VLOOKUP($A237,'Circumstance 9'!$B$18:$AB$28,27,FALSE),TableBPA2[[#This Row],[Base Payment After Circumstance 8]])))</f>
        <v/>
      </c>
      <c r="O237" s="3" t="str">
        <f>IF(O$3="Not used","",IFERROR(VLOOKUP($A237,'Circumstance 10'!$B$6:$AB$15,27,FALSE),IFERROR(VLOOKUP($A237,'Circumstance 10'!$B$18:$AB$28,27,FALSE),TableBPA2[[#This Row],[Base Payment After Circumstance 9]])))</f>
        <v/>
      </c>
      <c r="P237" s="24" t="str">
        <f>IF(P$3="Not used","",IFERROR(VLOOKUP($A237,'Circumstance 11'!$B$6:$AB$15,27,FALSE),IFERROR(VLOOKUP($A237,'Circumstance 11'!$B$18:$AB$28,27,FALSE),TableBPA2[[#This Row],[Base Payment After Circumstance 10]])))</f>
        <v/>
      </c>
      <c r="Q237" s="24" t="str">
        <f>IF(Q$3="Not used","",IFERROR(VLOOKUP($A237,'Circumstance 12'!$B$6:$AB$15,27,FALSE),IFERROR(VLOOKUP($A237,'Circumstance 12'!$B$18:$AB$28,27,FALSE),TableBPA2[[#This Row],[Base Payment After Circumstance 11]])))</f>
        <v/>
      </c>
      <c r="R237" s="24" t="str">
        <f>IF(R$3="Not used","",IFERROR(VLOOKUP($A237,'Circumstance 13'!$B$6:$AB$15,27,FALSE),IFERROR(VLOOKUP($A237,'Circumstance 13'!$B$18:$AB$28,27,FALSE),TableBPA2[[#This Row],[Base Payment After Circumstance 12]])))</f>
        <v/>
      </c>
      <c r="S237" s="24" t="str">
        <f>IF(S$3="Not used","",IFERROR(VLOOKUP($A237,'Circumstance 14'!$B$6:$AB$15,27,FALSE),IFERROR(VLOOKUP($A237,'Circumstance 14'!$B$18:$AB$28,27,FALSE),TableBPA2[[#This Row],[Base Payment After Circumstance 13]])))</f>
        <v/>
      </c>
      <c r="T237" s="24" t="str">
        <f>IF(T$3="Not used","",IFERROR(VLOOKUP($A237,'Circumstance 15'!$B$6:$AB$15,27,FALSE),IFERROR(VLOOKUP($A237,'Circumstance 15'!$B$18:$AB$28,27,FALSE),TableBPA2[[#This Row],[Base Payment After Circumstance 14]])))</f>
        <v/>
      </c>
      <c r="U237" s="24" t="str">
        <f>IF(U$3="Not used","",IFERROR(VLOOKUP($A237,'Circumstance 16'!$B$6:$AB$15,27,FALSE),IFERROR(VLOOKUP($A237,'Circumstance 16'!$B$18:$AB$28,27,FALSE),TableBPA2[[#This Row],[Base Payment After Circumstance 15]])))</f>
        <v/>
      </c>
      <c r="V237" s="24" t="str">
        <f>IF(V$3="Not used","",IFERROR(VLOOKUP($A237,'Circumstance 17'!$B$6:$AB$15,27,FALSE),IFERROR(VLOOKUP($A237,'Circumstance 17'!$B$18:$AB$28,27,FALSE),TableBPA2[[#This Row],[Base Payment After Circumstance 16]])))</f>
        <v/>
      </c>
      <c r="W237" s="24" t="str">
        <f>IF(W$3="Not used","",IFERROR(VLOOKUP($A237,'Circumstance 18'!$B$6:$AB$15,27,FALSE),IFERROR(VLOOKUP($A237,'Circumstance 18'!$B$18:$AB$28,27,FALSE),TableBPA2[[#This Row],[Base Payment After Circumstance 17]])))</f>
        <v/>
      </c>
      <c r="X237" s="24" t="str">
        <f>IF(X$3="Not used","",IFERROR(VLOOKUP($A237,'Circumstance 19'!$B$6:$AB$15,27,FALSE),IFERROR(VLOOKUP($A237,'Circumstance 19'!$B$18:$AB$28,27,FALSE),TableBPA2[[#This Row],[Base Payment After Circumstance 18]])))</f>
        <v/>
      </c>
      <c r="Y237" s="24" t="str">
        <f>IF(Y$3="Not used","",IFERROR(VLOOKUP($A237,'Circumstance 20'!$B$6:$AB$15,27,FALSE),IFERROR(VLOOKUP($A237,'Circumstance 20'!$B$18:$AB$28,27,FALSE),TableBPA2[[#This Row],[Base Payment After Circumstance 19]])))</f>
        <v/>
      </c>
    </row>
    <row r="238" spans="1:25" x14ac:dyDescent="0.25">
      <c r="A238" s="11" t="str">
        <f>IF('LEA Information'!A247="","",'LEA Information'!A247)</f>
        <v/>
      </c>
      <c r="B238" s="11" t="str">
        <f>IF('LEA Information'!B247="","",'LEA Information'!B247)</f>
        <v/>
      </c>
      <c r="C238" s="68" t="str">
        <f>IF('LEA Information'!C247="","",'LEA Information'!C247)</f>
        <v/>
      </c>
      <c r="D238" s="8" t="str">
        <f>IF('LEA Information'!D247="","",'LEA Information'!D247)</f>
        <v/>
      </c>
      <c r="E238" s="32" t="str">
        <f t="shared" si="3"/>
        <v/>
      </c>
      <c r="F238" s="3" t="str">
        <f>IF(F$3="Not used","",IFERROR(VLOOKUP($A238,'Circumstance 1'!$B$6:$AB$15,27,FALSE),IFERROR(VLOOKUP(A238,'Circumstance 1'!$B$18:$AB$28,27,FALSE),TableBPA2[[#This Row],[Starting Base Payment]])))</f>
        <v/>
      </c>
      <c r="G238" s="3" t="str">
        <f>IF(G$3="Not used","",IFERROR(VLOOKUP($A238,'Circumstance 2'!$B$6:$AB$15,27,FALSE),IFERROR(VLOOKUP($A238,'Circumstance 2'!$B$18:$AB$28,27,FALSE),TableBPA2[[#This Row],[Base Payment After Circumstance 1]])))</f>
        <v/>
      </c>
      <c r="H238" s="3" t="str">
        <f>IF(H$3="Not used","",IFERROR(VLOOKUP($A238,'Circumstance 3'!$B$6:$AB$15,27,FALSE),IFERROR(VLOOKUP($A238,'Circumstance 3'!$B$18:$AB$28,27,FALSE),TableBPA2[[#This Row],[Base Payment After Circumstance 2]])))</f>
        <v/>
      </c>
      <c r="I238" s="3" t="str">
        <f>IF(I$3="Not used","",IFERROR(VLOOKUP($A238,'Circumstance 4'!$B$6:$AB$15,27,FALSE),IFERROR(VLOOKUP($A238,'Circumstance 4'!$B$18:$AB$28,27,FALSE),TableBPA2[[#This Row],[Base Payment After Circumstance 3]])))</f>
        <v/>
      </c>
      <c r="J238" s="3" t="str">
        <f>IF(J$3="Not used","",IFERROR(VLOOKUP($A238,'Circumstance 5'!$B$6:$AB$15,27,FALSE),IFERROR(VLOOKUP($A238,'Circumstance 5'!$B$18:$AB$28,27,FALSE),TableBPA2[[#This Row],[Base Payment After Circumstance 4]])))</f>
        <v/>
      </c>
      <c r="K238" s="3" t="str">
        <f>IF(K$3="Not used","",IFERROR(VLOOKUP($A238,'Circumstance 6'!$B$6:$AB$15,27,FALSE),IFERROR(VLOOKUP($A238,'Circumstance 6'!$B$18:$AB$28,27,FALSE),TableBPA2[[#This Row],[Base Payment After Circumstance 5]])))</f>
        <v/>
      </c>
      <c r="L238" s="3" t="str">
        <f>IF(L$3="Not used","",IFERROR(VLOOKUP($A238,'Circumstance 7'!$B$6:$AB$15,27,FALSE),IFERROR(VLOOKUP($A238,'Circumstance 7'!$B$18:$AB$28,27,FALSE),TableBPA2[[#This Row],[Base Payment After Circumstance 6]])))</f>
        <v/>
      </c>
      <c r="M238" s="3" t="str">
        <f>IF(M$3="Not used","",IFERROR(VLOOKUP($A238,'Circumstance 8'!$B$6:$AB$15,27,FALSE),IFERROR(VLOOKUP($A238,'Circumstance 8'!$B$18:$AB$28,27,FALSE),TableBPA2[[#This Row],[Base Payment After Circumstance 7]])))</f>
        <v/>
      </c>
      <c r="N238" s="3" t="str">
        <f>IF(N$3="Not used","",IFERROR(VLOOKUP($A238,'Circumstance 9'!$B$6:$AB$15,27,FALSE),IFERROR(VLOOKUP($A238,'Circumstance 9'!$B$18:$AB$28,27,FALSE),TableBPA2[[#This Row],[Base Payment After Circumstance 8]])))</f>
        <v/>
      </c>
      <c r="O238" s="3" t="str">
        <f>IF(O$3="Not used","",IFERROR(VLOOKUP($A238,'Circumstance 10'!$B$6:$AB$15,27,FALSE),IFERROR(VLOOKUP($A238,'Circumstance 10'!$B$18:$AB$28,27,FALSE),TableBPA2[[#This Row],[Base Payment After Circumstance 9]])))</f>
        <v/>
      </c>
      <c r="P238" s="24" t="str">
        <f>IF(P$3="Not used","",IFERROR(VLOOKUP($A238,'Circumstance 11'!$B$6:$AB$15,27,FALSE),IFERROR(VLOOKUP($A238,'Circumstance 11'!$B$18:$AB$28,27,FALSE),TableBPA2[[#This Row],[Base Payment After Circumstance 10]])))</f>
        <v/>
      </c>
      <c r="Q238" s="24" t="str">
        <f>IF(Q$3="Not used","",IFERROR(VLOOKUP($A238,'Circumstance 12'!$B$6:$AB$15,27,FALSE),IFERROR(VLOOKUP($A238,'Circumstance 12'!$B$18:$AB$28,27,FALSE),TableBPA2[[#This Row],[Base Payment After Circumstance 11]])))</f>
        <v/>
      </c>
      <c r="R238" s="24" t="str">
        <f>IF(R$3="Not used","",IFERROR(VLOOKUP($A238,'Circumstance 13'!$B$6:$AB$15,27,FALSE),IFERROR(VLOOKUP($A238,'Circumstance 13'!$B$18:$AB$28,27,FALSE),TableBPA2[[#This Row],[Base Payment After Circumstance 12]])))</f>
        <v/>
      </c>
      <c r="S238" s="24" t="str">
        <f>IF(S$3="Not used","",IFERROR(VLOOKUP($A238,'Circumstance 14'!$B$6:$AB$15,27,FALSE),IFERROR(VLOOKUP($A238,'Circumstance 14'!$B$18:$AB$28,27,FALSE),TableBPA2[[#This Row],[Base Payment After Circumstance 13]])))</f>
        <v/>
      </c>
      <c r="T238" s="24" t="str">
        <f>IF(T$3="Not used","",IFERROR(VLOOKUP($A238,'Circumstance 15'!$B$6:$AB$15,27,FALSE),IFERROR(VLOOKUP($A238,'Circumstance 15'!$B$18:$AB$28,27,FALSE),TableBPA2[[#This Row],[Base Payment After Circumstance 14]])))</f>
        <v/>
      </c>
      <c r="U238" s="24" t="str">
        <f>IF(U$3="Not used","",IFERROR(VLOOKUP($A238,'Circumstance 16'!$B$6:$AB$15,27,FALSE),IFERROR(VLOOKUP($A238,'Circumstance 16'!$B$18:$AB$28,27,FALSE),TableBPA2[[#This Row],[Base Payment After Circumstance 15]])))</f>
        <v/>
      </c>
      <c r="V238" s="24" t="str">
        <f>IF(V$3="Not used","",IFERROR(VLOOKUP($A238,'Circumstance 17'!$B$6:$AB$15,27,FALSE),IFERROR(VLOOKUP($A238,'Circumstance 17'!$B$18:$AB$28,27,FALSE),TableBPA2[[#This Row],[Base Payment After Circumstance 16]])))</f>
        <v/>
      </c>
      <c r="W238" s="24" t="str">
        <f>IF(W$3="Not used","",IFERROR(VLOOKUP($A238,'Circumstance 18'!$B$6:$AB$15,27,FALSE),IFERROR(VLOOKUP($A238,'Circumstance 18'!$B$18:$AB$28,27,FALSE),TableBPA2[[#This Row],[Base Payment After Circumstance 17]])))</f>
        <v/>
      </c>
      <c r="X238" s="24" t="str">
        <f>IF(X$3="Not used","",IFERROR(VLOOKUP($A238,'Circumstance 19'!$B$6:$AB$15,27,FALSE),IFERROR(VLOOKUP($A238,'Circumstance 19'!$B$18:$AB$28,27,FALSE),TableBPA2[[#This Row],[Base Payment After Circumstance 18]])))</f>
        <v/>
      </c>
      <c r="Y238" s="24" t="str">
        <f>IF(Y$3="Not used","",IFERROR(VLOOKUP($A238,'Circumstance 20'!$B$6:$AB$15,27,FALSE),IFERROR(VLOOKUP($A238,'Circumstance 20'!$B$18:$AB$28,27,FALSE),TableBPA2[[#This Row],[Base Payment After Circumstance 19]])))</f>
        <v/>
      </c>
    </row>
    <row r="239" spans="1:25" x14ac:dyDescent="0.25">
      <c r="A239" s="11" t="str">
        <f>IF('LEA Information'!A248="","",'LEA Information'!A248)</f>
        <v/>
      </c>
      <c r="B239" s="11" t="str">
        <f>IF('LEA Information'!B248="","",'LEA Information'!B248)</f>
        <v/>
      </c>
      <c r="C239" s="68" t="str">
        <f>IF('LEA Information'!C248="","",'LEA Information'!C248)</f>
        <v/>
      </c>
      <c r="D239" s="8" t="str">
        <f>IF('LEA Information'!D248="","",'LEA Information'!D248)</f>
        <v/>
      </c>
      <c r="E239" s="32" t="str">
        <f t="shared" si="3"/>
        <v/>
      </c>
      <c r="F239" s="3" t="str">
        <f>IF(F$3="Not used","",IFERROR(VLOOKUP($A239,'Circumstance 1'!$B$6:$AB$15,27,FALSE),IFERROR(VLOOKUP(A239,'Circumstance 1'!$B$18:$AB$28,27,FALSE),TableBPA2[[#This Row],[Starting Base Payment]])))</f>
        <v/>
      </c>
      <c r="G239" s="3" t="str">
        <f>IF(G$3="Not used","",IFERROR(VLOOKUP($A239,'Circumstance 2'!$B$6:$AB$15,27,FALSE),IFERROR(VLOOKUP($A239,'Circumstance 2'!$B$18:$AB$28,27,FALSE),TableBPA2[[#This Row],[Base Payment After Circumstance 1]])))</f>
        <v/>
      </c>
      <c r="H239" s="3" t="str">
        <f>IF(H$3="Not used","",IFERROR(VLOOKUP($A239,'Circumstance 3'!$B$6:$AB$15,27,FALSE),IFERROR(VLOOKUP($A239,'Circumstance 3'!$B$18:$AB$28,27,FALSE),TableBPA2[[#This Row],[Base Payment After Circumstance 2]])))</f>
        <v/>
      </c>
      <c r="I239" s="3" t="str">
        <f>IF(I$3="Not used","",IFERROR(VLOOKUP($A239,'Circumstance 4'!$B$6:$AB$15,27,FALSE),IFERROR(VLOOKUP($A239,'Circumstance 4'!$B$18:$AB$28,27,FALSE),TableBPA2[[#This Row],[Base Payment After Circumstance 3]])))</f>
        <v/>
      </c>
      <c r="J239" s="3" t="str">
        <f>IF(J$3="Not used","",IFERROR(VLOOKUP($A239,'Circumstance 5'!$B$6:$AB$15,27,FALSE),IFERROR(VLOOKUP($A239,'Circumstance 5'!$B$18:$AB$28,27,FALSE),TableBPA2[[#This Row],[Base Payment After Circumstance 4]])))</f>
        <v/>
      </c>
      <c r="K239" s="3" t="str">
        <f>IF(K$3="Not used","",IFERROR(VLOOKUP($A239,'Circumstance 6'!$B$6:$AB$15,27,FALSE),IFERROR(VLOOKUP($A239,'Circumstance 6'!$B$18:$AB$28,27,FALSE),TableBPA2[[#This Row],[Base Payment After Circumstance 5]])))</f>
        <v/>
      </c>
      <c r="L239" s="3" t="str">
        <f>IF(L$3="Not used","",IFERROR(VLOOKUP($A239,'Circumstance 7'!$B$6:$AB$15,27,FALSE),IFERROR(VLOOKUP($A239,'Circumstance 7'!$B$18:$AB$28,27,FALSE),TableBPA2[[#This Row],[Base Payment After Circumstance 6]])))</f>
        <v/>
      </c>
      <c r="M239" s="3" t="str">
        <f>IF(M$3="Not used","",IFERROR(VLOOKUP($A239,'Circumstance 8'!$B$6:$AB$15,27,FALSE),IFERROR(VLOOKUP($A239,'Circumstance 8'!$B$18:$AB$28,27,FALSE),TableBPA2[[#This Row],[Base Payment After Circumstance 7]])))</f>
        <v/>
      </c>
      <c r="N239" s="3" t="str">
        <f>IF(N$3="Not used","",IFERROR(VLOOKUP($A239,'Circumstance 9'!$B$6:$AB$15,27,FALSE),IFERROR(VLOOKUP($A239,'Circumstance 9'!$B$18:$AB$28,27,FALSE),TableBPA2[[#This Row],[Base Payment After Circumstance 8]])))</f>
        <v/>
      </c>
      <c r="O239" s="3" t="str">
        <f>IF(O$3="Not used","",IFERROR(VLOOKUP($A239,'Circumstance 10'!$B$6:$AB$15,27,FALSE),IFERROR(VLOOKUP($A239,'Circumstance 10'!$B$18:$AB$28,27,FALSE),TableBPA2[[#This Row],[Base Payment After Circumstance 9]])))</f>
        <v/>
      </c>
      <c r="P239" s="24" t="str">
        <f>IF(P$3="Not used","",IFERROR(VLOOKUP($A239,'Circumstance 11'!$B$6:$AB$15,27,FALSE),IFERROR(VLOOKUP($A239,'Circumstance 11'!$B$18:$AB$28,27,FALSE),TableBPA2[[#This Row],[Base Payment After Circumstance 10]])))</f>
        <v/>
      </c>
      <c r="Q239" s="24" t="str">
        <f>IF(Q$3="Not used","",IFERROR(VLOOKUP($A239,'Circumstance 12'!$B$6:$AB$15,27,FALSE),IFERROR(VLOOKUP($A239,'Circumstance 12'!$B$18:$AB$28,27,FALSE),TableBPA2[[#This Row],[Base Payment After Circumstance 11]])))</f>
        <v/>
      </c>
      <c r="R239" s="24" t="str">
        <f>IF(R$3="Not used","",IFERROR(VLOOKUP($A239,'Circumstance 13'!$B$6:$AB$15,27,FALSE),IFERROR(VLOOKUP($A239,'Circumstance 13'!$B$18:$AB$28,27,FALSE),TableBPA2[[#This Row],[Base Payment After Circumstance 12]])))</f>
        <v/>
      </c>
      <c r="S239" s="24" t="str">
        <f>IF(S$3="Not used","",IFERROR(VLOOKUP($A239,'Circumstance 14'!$B$6:$AB$15,27,FALSE),IFERROR(VLOOKUP($A239,'Circumstance 14'!$B$18:$AB$28,27,FALSE),TableBPA2[[#This Row],[Base Payment After Circumstance 13]])))</f>
        <v/>
      </c>
      <c r="T239" s="24" t="str">
        <f>IF(T$3="Not used","",IFERROR(VLOOKUP($A239,'Circumstance 15'!$B$6:$AB$15,27,FALSE),IFERROR(VLOOKUP($A239,'Circumstance 15'!$B$18:$AB$28,27,FALSE),TableBPA2[[#This Row],[Base Payment After Circumstance 14]])))</f>
        <v/>
      </c>
      <c r="U239" s="24" t="str">
        <f>IF(U$3="Not used","",IFERROR(VLOOKUP($A239,'Circumstance 16'!$B$6:$AB$15,27,FALSE),IFERROR(VLOOKUP($A239,'Circumstance 16'!$B$18:$AB$28,27,FALSE),TableBPA2[[#This Row],[Base Payment After Circumstance 15]])))</f>
        <v/>
      </c>
      <c r="V239" s="24" t="str">
        <f>IF(V$3="Not used","",IFERROR(VLOOKUP($A239,'Circumstance 17'!$B$6:$AB$15,27,FALSE),IFERROR(VLOOKUP($A239,'Circumstance 17'!$B$18:$AB$28,27,FALSE),TableBPA2[[#This Row],[Base Payment After Circumstance 16]])))</f>
        <v/>
      </c>
      <c r="W239" s="24" t="str">
        <f>IF(W$3="Not used","",IFERROR(VLOOKUP($A239,'Circumstance 18'!$B$6:$AB$15,27,FALSE),IFERROR(VLOOKUP($A239,'Circumstance 18'!$B$18:$AB$28,27,FALSE),TableBPA2[[#This Row],[Base Payment After Circumstance 17]])))</f>
        <v/>
      </c>
      <c r="X239" s="24" t="str">
        <f>IF(X$3="Not used","",IFERROR(VLOOKUP($A239,'Circumstance 19'!$B$6:$AB$15,27,FALSE),IFERROR(VLOOKUP($A239,'Circumstance 19'!$B$18:$AB$28,27,FALSE),TableBPA2[[#This Row],[Base Payment After Circumstance 18]])))</f>
        <v/>
      </c>
      <c r="Y239" s="24" t="str">
        <f>IF(Y$3="Not used","",IFERROR(VLOOKUP($A239,'Circumstance 20'!$B$6:$AB$15,27,FALSE),IFERROR(VLOOKUP($A239,'Circumstance 20'!$B$18:$AB$28,27,FALSE),TableBPA2[[#This Row],[Base Payment After Circumstance 19]])))</f>
        <v/>
      </c>
    </row>
    <row r="240" spans="1:25" x14ac:dyDescent="0.25">
      <c r="A240" s="11" t="str">
        <f>IF('LEA Information'!A249="","",'LEA Information'!A249)</f>
        <v/>
      </c>
      <c r="B240" s="11" t="str">
        <f>IF('LEA Information'!B249="","",'LEA Information'!B249)</f>
        <v/>
      </c>
      <c r="C240" s="68" t="str">
        <f>IF('LEA Information'!C249="","",'LEA Information'!C249)</f>
        <v/>
      </c>
      <c r="D240" s="8" t="str">
        <f>IF('LEA Information'!D249="","",'LEA Information'!D249)</f>
        <v/>
      </c>
      <c r="E240" s="32" t="str">
        <f t="shared" si="3"/>
        <v/>
      </c>
      <c r="F240" s="3" t="str">
        <f>IF(F$3="Not used","",IFERROR(VLOOKUP($A240,'Circumstance 1'!$B$6:$AB$15,27,FALSE),IFERROR(VLOOKUP(A240,'Circumstance 1'!$B$18:$AB$28,27,FALSE),TableBPA2[[#This Row],[Starting Base Payment]])))</f>
        <v/>
      </c>
      <c r="G240" s="3" t="str">
        <f>IF(G$3="Not used","",IFERROR(VLOOKUP($A240,'Circumstance 2'!$B$6:$AB$15,27,FALSE),IFERROR(VLOOKUP($A240,'Circumstance 2'!$B$18:$AB$28,27,FALSE),TableBPA2[[#This Row],[Base Payment After Circumstance 1]])))</f>
        <v/>
      </c>
      <c r="H240" s="3" t="str">
        <f>IF(H$3="Not used","",IFERROR(VLOOKUP($A240,'Circumstance 3'!$B$6:$AB$15,27,FALSE),IFERROR(VLOOKUP($A240,'Circumstance 3'!$B$18:$AB$28,27,FALSE),TableBPA2[[#This Row],[Base Payment After Circumstance 2]])))</f>
        <v/>
      </c>
      <c r="I240" s="3" t="str">
        <f>IF(I$3="Not used","",IFERROR(VLOOKUP($A240,'Circumstance 4'!$B$6:$AB$15,27,FALSE),IFERROR(VLOOKUP($A240,'Circumstance 4'!$B$18:$AB$28,27,FALSE),TableBPA2[[#This Row],[Base Payment After Circumstance 3]])))</f>
        <v/>
      </c>
      <c r="J240" s="3" t="str">
        <f>IF(J$3="Not used","",IFERROR(VLOOKUP($A240,'Circumstance 5'!$B$6:$AB$15,27,FALSE),IFERROR(VLOOKUP($A240,'Circumstance 5'!$B$18:$AB$28,27,FALSE),TableBPA2[[#This Row],[Base Payment After Circumstance 4]])))</f>
        <v/>
      </c>
      <c r="K240" s="3" t="str">
        <f>IF(K$3="Not used","",IFERROR(VLOOKUP($A240,'Circumstance 6'!$B$6:$AB$15,27,FALSE),IFERROR(VLOOKUP($A240,'Circumstance 6'!$B$18:$AB$28,27,FALSE),TableBPA2[[#This Row],[Base Payment After Circumstance 5]])))</f>
        <v/>
      </c>
      <c r="L240" s="3" t="str">
        <f>IF(L$3="Not used","",IFERROR(VLOOKUP($A240,'Circumstance 7'!$B$6:$AB$15,27,FALSE),IFERROR(VLOOKUP($A240,'Circumstance 7'!$B$18:$AB$28,27,FALSE),TableBPA2[[#This Row],[Base Payment After Circumstance 6]])))</f>
        <v/>
      </c>
      <c r="M240" s="3" t="str">
        <f>IF(M$3="Not used","",IFERROR(VLOOKUP($A240,'Circumstance 8'!$B$6:$AB$15,27,FALSE),IFERROR(VLOOKUP($A240,'Circumstance 8'!$B$18:$AB$28,27,FALSE),TableBPA2[[#This Row],[Base Payment After Circumstance 7]])))</f>
        <v/>
      </c>
      <c r="N240" s="3" t="str">
        <f>IF(N$3="Not used","",IFERROR(VLOOKUP($A240,'Circumstance 9'!$B$6:$AB$15,27,FALSE),IFERROR(VLOOKUP($A240,'Circumstance 9'!$B$18:$AB$28,27,FALSE),TableBPA2[[#This Row],[Base Payment After Circumstance 8]])))</f>
        <v/>
      </c>
      <c r="O240" s="3" t="str">
        <f>IF(O$3="Not used","",IFERROR(VLOOKUP($A240,'Circumstance 10'!$B$6:$AB$15,27,FALSE),IFERROR(VLOOKUP($A240,'Circumstance 10'!$B$18:$AB$28,27,FALSE),TableBPA2[[#This Row],[Base Payment After Circumstance 9]])))</f>
        <v/>
      </c>
      <c r="P240" s="24" t="str">
        <f>IF(P$3="Not used","",IFERROR(VLOOKUP($A240,'Circumstance 11'!$B$6:$AB$15,27,FALSE),IFERROR(VLOOKUP($A240,'Circumstance 11'!$B$18:$AB$28,27,FALSE),TableBPA2[[#This Row],[Base Payment After Circumstance 10]])))</f>
        <v/>
      </c>
      <c r="Q240" s="24" t="str">
        <f>IF(Q$3="Not used","",IFERROR(VLOOKUP($A240,'Circumstance 12'!$B$6:$AB$15,27,FALSE),IFERROR(VLOOKUP($A240,'Circumstance 12'!$B$18:$AB$28,27,FALSE),TableBPA2[[#This Row],[Base Payment After Circumstance 11]])))</f>
        <v/>
      </c>
      <c r="R240" s="24" t="str">
        <f>IF(R$3="Not used","",IFERROR(VLOOKUP($A240,'Circumstance 13'!$B$6:$AB$15,27,FALSE),IFERROR(VLOOKUP($A240,'Circumstance 13'!$B$18:$AB$28,27,FALSE),TableBPA2[[#This Row],[Base Payment After Circumstance 12]])))</f>
        <v/>
      </c>
      <c r="S240" s="24" t="str">
        <f>IF(S$3="Not used","",IFERROR(VLOOKUP($A240,'Circumstance 14'!$B$6:$AB$15,27,FALSE),IFERROR(VLOOKUP($A240,'Circumstance 14'!$B$18:$AB$28,27,FALSE),TableBPA2[[#This Row],[Base Payment After Circumstance 13]])))</f>
        <v/>
      </c>
      <c r="T240" s="24" t="str">
        <f>IF(T$3="Not used","",IFERROR(VLOOKUP($A240,'Circumstance 15'!$B$6:$AB$15,27,FALSE),IFERROR(VLOOKUP($A240,'Circumstance 15'!$B$18:$AB$28,27,FALSE),TableBPA2[[#This Row],[Base Payment After Circumstance 14]])))</f>
        <v/>
      </c>
      <c r="U240" s="24" t="str">
        <f>IF(U$3="Not used","",IFERROR(VLOOKUP($A240,'Circumstance 16'!$B$6:$AB$15,27,FALSE),IFERROR(VLOOKUP($A240,'Circumstance 16'!$B$18:$AB$28,27,FALSE),TableBPA2[[#This Row],[Base Payment After Circumstance 15]])))</f>
        <v/>
      </c>
      <c r="V240" s="24" t="str">
        <f>IF(V$3="Not used","",IFERROR(VLOOKUP($A240,'Circumstance 17'!$B$6:$AB$15,27,FALSE),IFERROR(VLOOKUP($A240,'Circumstance 17'!$B$18:$AB$28,27,FALSE),TableBPA2[[#This Row],[Base Payment After Circumstance 16]])))</f>
        <v/>
      </c>
      <c r="W240" s="24" t="str">
        <f>IF(W$3="Not used","",IFERROR(VLOOKUP($A240,'Circumstance 18'!$B$6:$AB$15,27,FALSE),IFERROR(VLOOKUP($A240,'Circumstance 18'!$B$18:$AB$28,27,FALSE),TableBPA2[[#This Row],[Base Payment After Circumstance 17]])))</f>
        <v/>
      </c>
      <c r="X240" s="24" t="str">
        <f>IF(X$3="Not used","",IFERROR(VLOOKUP($A240,'Circumstance 19'!$B$6:$AB$15,27,FALSE),IFERROR(VLOOKUP($A240,'Circumstance 19'!$B$18:$AB$28,27,FALSE),TableBPA2[[#This Row],[Base Payment After Circumstance 18]])))</f>
        <v/>
      </c>
      <c r="Y240" s="24" t="str">
        <f>IF(Y$3="Not used","",IFERROR(VLOOKUP($A240,'Circumstance 20'!$B$6:$AB$15,27,FALSE),IFERROR(VLOOKUP($A240,'Circumstance 20'!$B$18:$AB$28,27,FALSE),TableBPA2[[#This Row],[Base Payment After Circumstance 19]])))</f>
        <v/>
      </c>
    </row>
    <row r="241" spans="1:25" x14ac:dyDescent="0.25">
      <c r="A241" s="11" t="str">
        <f>IF('LEA Information'!A250="","",'LEA Information'!A250)</f>
        <v/>
      </c>
      <c r="B241" s="11" t="str">
        <f>IF('LEA Information'!B250="","",'LEA Information'!B250)</f>
        <v/>
      </c>
      <c r="C241" s="68" t="str">
        <f>IF('LEA Information'!C250="","",'LEA Information'!C250)</f>
        <v/>
      </c>
      <c r="D241" s="8" t="str">
        <f>IF('LEA Information'!D250="","",'LEA Information'!D250)</f>
        <v/>
      </c>
      <c r="E241" s="32" t="str">
        <f t="shared" si="3"/>
        <v/>
      </c>
      <c r="F241" s="3" t="str">
        <f>IF(F$3="Not used","",IFERROR(VLOOKUP($A241,'Circumstance 1'!$B$6:$AB$15,27,FALSE),IFERROR(VLOOKUP(A241,'Circumstance 1'!$B$18:$AB$28,27,FALSE),TableBPA2[[#This Row],[Starting Base Payment]])))</f>
        <v/>
      </c>
      <c r="G241" s="3" t="str">
        <f>IF(G$3="Not used","",IFERROR(VLOOKUP($A241,'Circumstance 2'!$B$6:$AB$15,27,FALSE),IFERROR(VLOOKUP($A241,'Circumstance 2'!$B$18:$AB$28,27,FALSE),TableBPA2[[#This Row],[Base Payment After Circumstance 1]])))</f>
        <v/>
      </c>
      <c r="H241" s="3" t="str">
        <f>IF(H$3="Not used","",IFERROR(VLOOKUP($A241,'Circumstance 3'!$B$6:$AB$15,27,FALSE),IFERROR(VLOOKUP($A241,'Circumstance 3'!$B$18:$AB$28,27,FALSE),TableBPA2[[#This Row],[Base Payment After Circumstance 2]])))</f>
        <v/>
      </c>
      <c r="I241" s="3" t="str">
        <f>IF(I$3="Not used","",IFERROR(VLOOKUP($A241,'Circumstance 4'!$B$6:$AB$15,27,FALSE),IFERROR(VLOOKUP($A241,'Circumstance 4'!$B$18:$AB$28,27,FALSE),TableBPA2[[#This Row],[Base Payment After Circumstance 3]])))</f>
        <v/>
      </c>
      <c r="J241" s="3" t="str">
        <f>IF(J$3="Not used","",IFERROR(VLOOKUP($A241,'Circumstance 5'!$B$6:$AB$15,27,FALSE),IFERROR(VLOOKUP($A241,'Circumstance 5'!$B$18:$AB$28,27,FALSE),TableBPA2[[#This Row],[Base Payment After Circumstance 4]])))</f>
        <v/>
      </c>
      <c r="K241" s="3" t="str">
        <f>IF(K$3="Not used","",IFERROR(VLOOKUP($A241,'Circumstance 6'!$B$6:$AB$15,27,FALSE),IFERROR(VLOOKUP($A241,'Circumstance 6'!$B$18:$AB$28,27,FALSE),TableBPA2[[#This Row],[Base Payment After Circumstance 5]])))</f>
        <v/>
      </c>
      <c r="L241" s="3" t="str">
        <f>IF(L$3="Not used","",IFERROR(VLOOKUP($A241,'Circumstance 7'!$B$6:$AB$15,27,FALSE),IFERROR(VLOOKUP($A241,'Circumstance 7'!$B$18:$AB$28,27,FALSE),TableBPA2[[#This Row],[Base Payment After Circumstance 6]])))</f>
        <v/>
      </c>
      <c r="M241" s="3" t="str">
        <f>IF(M$3="Not used","",IFERROR(VLOOKUP($A241,'Circumstance 8'!$B$6:$AB$15,27,FALSE),IFERROR(VLOOKUP($A241,'Circumstance 8'!$B$18:$AB$28,27,FALSE),TableBPA2[[#This Row],[Base Payment After Circumstance 7]])))</f>
        <v/>
      </c>
      <c r="N241" s="3" t="str">
        <f>IF(N$3="Not used","",IFERROR(VLOOKUP($A241,'Circumstance 9'!$B$6:$AB$15,27,FALSE),IFERROR(VLOOKUP($A241,'Circumstance 9'!$B$18:$AB$28,27,FALSE),TableBPA2[[#This Row],[Base Payment After Circumstance 8]])))</f>
        <v/>
      </c>
      <c r="O241" s="3" t="str">
        <f>IF(O$3="Not used","",IFERROR(VLOOKUP($A241,'Circumstance 10'!$B$6:$AB$15,27,FALSE),IFERROR(VLOOKUP($A241,'Circumstance 10'!$B$18:$AB$28,27,FALSE),TableBPA2[[#This Row],[Base Payment After Circumstance 9]])))</f>
        <v/>
      </c>
      <c r="P241" s="24" t="str">
        <f>IF(P$3="Not used","",IFERROR(VLOOKUP($A241,'Circumstance 11'!$B$6:$AB$15,27,FALSE),IFERROR(VLOOKUP($A241,'Circumstance 11'!$B$18:$AB$28,27,FALSE),TableBPA2[[#This Row],[Base Payment After Circumstance 10]])))</f>
        <v/>
      </c>
      <c r="Q241" s="24" t="str">
        <f>IF(Q$3="Not used","",IFERROR(VLOOKUP($A241,'Circumstance 12'!$B$6:$AB$15,27,FALSE),IFERROR(VLOOKUP($A241,'Circumstance 12'!$B$18:$AB$28,27,FALSE),TableBPA2[[#This Row],[Base Payment After Circumstance 11]])))</f>
        <v/>
      </c>
      <c r="R241" s="24" t="str">
        <f>IF(R$3="Not used","",IFERROR(VLOOKUP($A241,'Circumstance 13'!$B$6:$AB$15,27,FALSE),IFERROR(VLOOKUP($A241,'Circumstance 13'!$B$18:$AB$28,27,FALSE),TableBPA2[[#This Row],[Base Payment After Circumstance 12]])))</f>
        <v/>
      </c>
      <c r="S241" s="24" t="str">
        <f>IF(S$3="Not used","",IFERROR(VLOOKUP($A241,'Circumstance 14'!$B$6:$AB$15,27,FALSE),IFERROR(VLOOKUP($A241,'Circumstance 14'!$B$18:$AB$28,27,FALSE),TableBPA2[[#This Row],[Base Payment After Circumstance 13]])))</f>
        <v/>
      </c>
      <c r="T241" s="24" t="str">
        <f>IF(T$3="Not used","",IFERROR(VLOOKUP($A241,'Circumstance 15'!$B$6:$AB$15,27,FALSE),IFERROR(VLOOKUP($A241,'Circumstance 15'!$B$18:$AB$28,27,FALSE),TableBPA2[[#This Row],[Base Payment After Circumstance 14]])))</f>
        <v/>
      </c>
      <c r="U241" s="24" t="str">
        <f>IF(U$3="Not used","",IFERROR(VLOOKUP($A241,'Circumstance 16'!$B$6:$AB$15,27,FALSE),IFERROR(VLOOKUP($A241,'Circumstance 16'!$B$18:$AB$28,27,FALSE),TableBPA2[[#This Row],[Base Payment After Circumstance 15]])))</f>
        <v/>
      </c>
      <c r="V241" s="24" t="str">
        <f>IF(V$3="Not used","",IFERROR(VLOOKUP($A241,'Circumstance 17'!$B$6:$AB$15,27,FALSE),IFERROR(VLOOKUP($A241,'Circumstance 17'!$B$18:$AB$28,27,FALSE),TableBPA2[[#This Row],[Base Payment After Circumstance 16]])))</f>
        <v/>
      </c>
      <c r="W241" s="24" t="str">
        <f>IF(W$3="Not used","",IFERROR(VLOOKUP($A241,'Circumstance 18'!$B$6:$AB$15,27,FALSE),IFERROR(VLOOKUP($A241,'Circumstance 18'!$B$18:$AB$28,27,FALSE),TableBPA2[[#This Row],[Base Payment After Circumstance 17]])))</f>
        <v/>
      </c>
      <c r="X241" s="24" t="str">
        <f>IF(X$3="Not used","",IFERROR(VLOOKUP($A241,'Circumstance 19'!$B$6:$AB$15,27,FALSE),IFERROR(VLOOKUP($A241,'Circumstance 19'!$B$18:$AB$28,27,FALSE),TableBPA2[[#This Row],[Base Payment After Circumstance 18]])))</f>
        <v/>
      </c>
      <c r="Y241" s="24" t="str">
        <f>IF(Y$3="Not used","",IFERROR(VLOOKUP($A241,'Circumstance 20'!$B$6:$AB$15,27,FALSE),IFERROR(VLOOKUP($A241,'Circumstance 20'!$B$18:$AB$28,27,FALSE),TableBPA2[[#This Row],[Base Payment After Circumstance 19]])))</f>
        <v/>
      </c>
    </row>
    <row r="242" spans="1:25" x14ac:dyDescent="0.25">
      <c r="A242" s="11" t="str">
        <f>IF('LEA Information'!A251="","",'LEA Information'!A251)</f>
        <v/>
      </c>
      <c r="B242" s="11" t="str">
        <f>IF('LEA Information'!B251="","",'LEA Information'!B251)</f>
        <v/>
      </c>
      <c r="C242" s="68" t="str">
        <f>IF('LEA Information'!C251="","",'LEA Information'!C251)</f>
        <v/>
      </c>
      <c r="D242" s="8" t="str">
        <f>IF('LEA Information'!D251="","",'LEA Information'!D251)</f>
        <v/>
      </c>
      <c r="E242" s="32" t="str">
        <f t="shared" si="3"/>
        <v/>
      </c>
      <c r="F242" s="3" t="str">
        <f>IF(F$3="Not used","",IFERROR(VLOOKUP($A242,'Circumstance 1'!$B$6:$AB$15,27,FALSE),IFERROR(VLOOKUP(A242,'Circumstance 1'!$B$18:$AB$28,27,FALSE),TableBPA2[[#This Row],[Starting Base Payment]])))</f>
        <v/>
      </c>
      <c r="G242" s="3" t="str">
        <f>IF(G$3="Not used","",IFERROR(VLOOKUP($A242,'Circumstance 2'!$B$6:$AB$15,27,FALSE),IFERROR(VLOOKUP($A242,'Circumstance 2'!$B$18:$AB$28,27,FALSE),TableBPA2[[#This Row],[Base Payment After Circumstance 1]])))</f>
        <v/>
      </c>
      <c r="H242" s="3" t="str">
        <f>IF(H$3="Not used","",IFERROR(VLOOKUP($A242,'Circumstance 3'!$B$6:$AB$15,27,FALSE),IFERROR(VLOOKUP($A242,'Circumstance 3'!$B$18:$AB$28,27,FALSE),TableBPA2[[#This Row],[Base Payment After Circumstance 2]])))</f>
        <v/>
      </c>
      <c r="I242" s="3" t="str">
        <f>IF(I$3="Not used","",IFERROR(VLOOKUP($A242,'Circumstance 4'!$B$6:$AB$15,27,FALSE),IFERROR(VLOOKUP($A242,'Circumstance 4'!$B$18:$AB$28,27,FALSE),TableBPA2[[#This Row],[Base Payment After Circumstance 3]])))</f>
        <v/>
      </c>
      <c r="J242" s="3" t="str">
        <f>IF(J$3="Not used","",IFERROR(VLOOKUP($A242,'Circumstance 5'!$B$6:$AB$15,27,FALSE),IFERROR(VLOOKUP($A242,'Circumstance 5'!$B$18:$AB$28,27,FALSE),TableBPA2[[#This Row],[Base Payment After Circumstance 4]])))</f>
        <v/>
      </c>
      <c r="K242" s="3" t="str">
        <f>IF(K$3="Not used","",IFERROR(VLOOKUP($A242,'Circumstance 6'!$B$6:$AB$15,27,FALSE),IFERROR(VLOOKUP($A242,'Circumstance 6'!$B$18:$AB$28,27,FALSE),TableBPA2[[#This Row],[Base Payment After Circumstance 5]])))</f>
        <v/>
      </c>
      <c r="L242" s="3" t="str">
        <f>IF(L$3="Not used","",IFERROR(VLOOKUP($A242,'Circumstance 7'!$B$6:$AB$15,27,FALSE),IFERROR(VLOOKUP($A242,'Circumstance 7'!$B$18:$AB$28,27,FALSE),TableBPA2[[#This Row],[Base Payment After Circumstance 6]])))</f>
        <v/>
      </c>
      <c r="M242" s="3" t="str">
        <f>IF(M$3="Not used","",IFERROR(VLOOKUP($A242,'Circumstance 8'!$B$6:$AB$15,27,FALSE),IFERROR(VLOOKUP($A242,'Circumstance 8'!$B$18:$AB$28,27,FALSE),TableBPA2[[#This Row],[Base Payment After Circumstance 7]])))</f>
        <v/>
      </c>
      <c r="N242" s="3" t="str">
        <f>IF(N$3="Not used","",IFERROR(VLOOKUP($A242,'Circumstance 9'!$B$6:$AB$15,27,FALSE),IFERROR(VLOOKUP($A242,'Circumstance 9'!$B$18:$AB$28,27,FALSE),TableBPA2[[#This Row],[Base Payment After Circumstance 8]])))</f>
        <v/>
      </c>
      <c r="O242" s="3" t="str">
        <f>IF(O$3="Not used","",IFERROR(VLOOKUP($A242,'Circumstance 10'!$B$6:$AB$15,27,FALSE),IFERROR(VLOOKUP($A242,'Circumstance 10'!$B$18:$AB$28,27,FALSE),TableBPA2[[#This Row],[Base Payment After Circumstance 9]])))</f>
        <v/>
      </c>
      <c r="P242" s="24" t="str">
        <f>IF(P$3="Not used","",IFERROR(VLOOKUP($A242,'Circumstance 11'!$B$6:$AB$15,27,FALSE),IFERROR(VLOOKUP($A242,'Circumstance 11'!$B$18:$AB$28,27,FALSE),TableBPA2[[#This Row],[Base Payment After Circumstance 10]])))</f>
        <v/>
      </c>
      <c r="Q242" s="24" t="str">
        <f>IF(Q$3="Not used","",IFERROR(VLOOKUP($A242,'Circumstance 12'!$B$6:$AB$15,27,FALSE),IFERROR(VLOOKUP($A242,'Circumstance 12'!$B$18:$AB$28,27,FALSE),TableBPA2[[#This Row],[Base Payment After Circumstance 11]])))</f>
        <v/>
      </c>
      <c r="R242" s="24" t="str">
        <f>IF(R$3="Not used","",IFERROR(VLOOKUP($A242,'Circumstance 13'!$B$6:$AB$15,27,FALSE),IFERROR(VLOOKUP($A242,'Circumstance 13'!$B$18:$AB$28,27,FALSE),TableBPA2[[#This Row],[Base Payment After Circumstance 12]])))</f>
        <v/>
      </c>
      <c r="S242" s="24" t="str">
        <f>IF(S$3="Not used","",IFERROR(VLOOKUP($A242,'Circumstance 14'!$B$6:$AB$15,27,FALSE),IFERROR(VLOOKUP($A242,'Circumstance 14'!$B$18:$AB$28,27,FALSE),TableBPA2[[#This Row],[Base Payment After Circumstance 13]])))</f>
        <v/>
      </c>
      <c r="T242" s="24" t="str">
        <f>IF(T$3="Not used","",IFERROR(VLOOKUP($A242,'Circumstance 15'!$B$6:$AB$15,27,FALSE),IFERROR(VLOOKUP($A242,'Circumstance 15'!$B$18:$AB$28,27,FALSE),TableBPA2[[#This Row],[Base Payment After Circumstance 14]])))</f>
        <v/>
      </c>
      <c r="U242" s="24" t="str">
        <f>IF(U$3="Not used","",IFERROR(VLOOKUP($A242,'Circumstance 16'!$B$6:$AB$15,27,FALSE),IFERROR(VLOOKUP($A242,'Circumstance 16'!$B$18:$AB$28,27,FALSE),TableBPA2[[#This Row],[Base Payment After Circumstance 15]])))</f>
        <v/>
      </c>
      <c r="V242" s="24" t="str">
        <f>IF(V$3="Not used","",IFERROR(VLOOKUP($A242,'Circumstance 17'!$B$6:$AB$15,27,FALSE),IFERROR(VLOOKUP($A242,'Circumstance 17'!$B$18:$AB$28,27,FALSE),TableBPA2[[#This Row],[Base Payment After Circumstance 16]])))</f>
        <v/>
      </c>
      <c r="W242" s="24" t="str">
        <f>IF(W$3="Not used","",IFERROR(VLOOKUP($A242,'Circumstance 18'!$B$6:$AB$15,27,FALSE),IFERROR(VLOOKUP($A242,'Circumstance 18'!$B$18:$AB$28,27,FALSE),TableBPA2[[#This Row],[Base Payment After Circumstance 17]])))</f>
        <v/>
      </c>
      <c r="X242" s="24" t="str">
        <f>IF(X$3="Not used","",IFERROR(VLOOKUP($A242,'Circumstance 19'!$B$6:$AB$15,27,FALSE),IFERROR(VLOOKUP($A242,'Circumstance 19'!$B$18:$AB$28,27,FALSE),TableBPA2[[#This Row],[Base Payment After Circumstance 18]])))</f>
        <v/>
      </c>
      <c r="Y242" s="24" t="str">
        <f>IF(Y$3="Not used","",IFERROR(VLOOKUP($A242,'Circumstance 20'!$B$6:$AB$15,27,FALSE),IFERROR(VLOOKUP($A242,'Circumstance 20'!$B$18:$AB$28,27,FALSE),TableBPA2[[#This Row],[Base Payment After Circumstance 19]])))</f>
        <v/>
      </c>
    </row>
    <row r="243" spans="1:25" x14ac:dyDescent="0.25">
      <c r="A243" s="11" t="str">
        <f>IF('LEA Information'!A252="","",'LEA Information'!A252)</f>
        <v/>
      </c>
      <c r="B243" s="11" t="str">
        <f>IF('LEA Information'!B252="","",'LEA Information'!B252)</f>
        <v/>
      </c>
      <c r="C243" s="68" t="str">
        <f>IF('LEA Information'!C252="","",'LEA Information'!C252)</f>
        <v/>
      </c>
      <c r="D243" s="8" t="str">
        <f>IF('LEA Information'!D252="","",'LEA Information'!D252)</f>
        <v/>
      </c>
      <c r="E243" s="32" t="str">
        <f t="shared" si="3"/>
        <v/>
      </c>
      <c r="F243" s="3" t="str">
        <f>IF(F$3="Not used","",IFERROR(VLOOKUP($A243,'Circumstance 1'!$B$6:$AB$15,27,FALSE),IFERROR(VLOOKUP(A243,'Circumstance 1'!$B$18:$AB$28,27,FALSE),TableBPA2[[#This Row],[Starting Base Payment]])))</f>
        <v/>
      </c>
      <c r="G243" s="3" t="str">
        <f>IF(G$3="Not used","",IFERROR(VLOOKUP($A243,'Circumstance 2'!$B$6:$AB$15,27,FALSE),IFERROR(VLOOKUP($A243,'Circumstance 2'!$B$18:$AB$28,27,FALSE),TableBPA2[[#This Row],[Base Payment After Circumstance 1]])))</f>
        <v/>
      </c>
      <c r="H243" s="3" t="str">
        <f>IF(H$3="Not used","",IFERROR(VLOOKUP($A243,'Circumstance 3'!$B$6:$AB$15,27,FALSE),IFERROR(VLOOKUP($A243,'Circumstance 3'!$B$18:$AB$28,27,FALSE),TableBPA2[[#This Row],[Base Payment After Circumstance 2]])))</f>
        <v/>
      </c>
      <c r="I243" s="3" t="str">
        <f>IF(I$3="Not used","",IFERROR(VLOOKUP($A243,'Circumstance 4'!$B$6:$AB$15,27,FALSE),IFERROR(VLOOKUP($A243,'Circumstance 4'!$B$18:$AB$28,27,FALSE),TableBPA2[[#This Row],[Base Payment After Circumstance 3]])))</f>
        <v/>
      </c>
      <c r="J243" s="3" t="str">
        <f>IF(J$3="Not used","",IFERROR(VLOOKUP($A243,'Circumstance 5'!$B$6:$AB$15,27,FALSE),IFERROR(VLOOKUP($A243,'Circumstance 5'!$B$18:$AB$28,27,FALSE),TableBPA2[[#This Row],[Base Payment After Circumstance 4]])))</f>
        <v/>
      </c>
      <c r="K243" s="3" t="str">
        <f>IF(K$3="Not used","",IFERROR(VLOOKUP($A243,'Circumstance 6'!$B$6:$AB$15,27,FALSE),IFERROR(VLOOKUP($A243,'Circumstance 6'!$B$18:$AB$28,27,FALSE),TableBPA2[[#This Row],[Base Payment After Circumstance 5]])))</f>
        <v/>
      </c>
      <c r="L243" s="3" t="str">
        <f>IF(L$3="Not used","",IFERROR(VLOOKUP($A243,'Circumstance 7'!$B$6:$AB$15,27,FALSE),IFERROR(VLOOKUP($A243,'Circumstance 7'!$B$18:$AB$28,27,FALSE),TableBPA2[[#This Row],[Base Payment After Circumstance 6]])))</f>
        <v/>
      </c>
      <c r="M243" s="3" t="str">
        <f>IF(M$3="Not used","",IFERROR(VLOOKUP($A243,'Circumstance 8'!$B$6:$AB$15,27,FALSE),IFERROR(VLOOKUP($A243,'Circumstance 8'!$B$18:$AB$28,27,FALSE),TableBPA2[[#This Row],[Base Payment After Circumstance 7]])))</f>
        <v/>
      </c>
      <c r="N243" s="3" t="str">
        <f>IF(N$3="Not used","",IFERROR(VLOOKUP($A243,'Circumstance 9'!$B$6:$AB$15,27,FALSE),IFERROR(VLOOKUP($A243,'Circumstance 9'!$B$18:$AB$28,27,FALSE),TableBPA2[[#This Row],[Base Payment After Circumstance 8]])))</f>
        <v/>
      </c>
      <c r="O243" s="3" t="str">
        <f>IF(O$3="Not used","",IFERROR(VLOOKUP($A243,'Circumstance 10'!$B$6:$AB$15,27,FALSE),IFERROR(VLOOKUP($A243,'Circumstance 10'!$B$18:$AB$28,27,FALSE),TableBPA2[[#This Row],[Base Payment After Circumstance 9]])))</f>
        <v/>
      </c>
      <c r="P243" s="24" t="str">
        <f>IF(P$3="Not used","",IFERROR(VLOOKUP($A243,'Circumstance 11'!$B$6:$AB$15,27,FALSE),IFERROR(VLOOKUP($A243,'Circumstance 11'!$B$18:$AB$28,27,FALSE),TableBPA2[[#This Row],[Base Payment After Circumstance 10]])))</f>
        <v/>
      </c>
      <c r="Q243" s="24" t="str">
        <f>IF(Q$3="Not used","",IFERROR(VLOOKUP($A243,'Circumstance 12'!$B$6:$AB$15,27,FALSE),IFERROR(VLOOKUP($A243,'Circumstance 12'!$B$18:$AB$28,27,FALSE),TableBPA2[[#This Row],[Base Payment After Circumstance 11]])))</f>
        <v/>
      </c>
      <c r="R243" s="24" t="str">
        <f>IF(R$3="Not used","",IFERROR(VLOOKUP($A243,'Circumstance 13'!$B$6:$AB$15,27,FALSE),IFERROR(VLOOKUP($A243,'Circumstance 13'!$B$18:$AB$28,27,FALSE),TableBPA2[[#This Row],[Base Payment After Circumstance 12]])))</f>
        <v/>
      </c>
      <c r="S243" s="24" t="str">
        <f>IF(S$3="Not used","",IFERROR(VLOOKUP($A243,'Circumstance 14'!$B$6:$AB$15,27,FALSE),IFERROR(VLOOKUP($A243,'Circumstance 14'!$B$18:$AB$28,27,FALSE),TableBPA2[[#This Row],[Base Payment After Circumstance 13]])))</f>
        <v/>
      </c>
      <c r="T243" s="24" t="str">
        <f>IF(T$3="Not used","",IFERROR(VLOOKUP($A243,'Circumstance 15'!$B$6:$AB$15,27,FALSE),IFERROR(VLOOKUP($A243,'Circumstance 15'!$B$18:$AB$28,27,FALSE),TableBPA2[[#This Row],[Base Payment After Circumstance 14]])))</f>
        <v/>
      </c>
      <c r="U243" s="24" t="str">
        <f>IF(U$3="Not used","",IFERROR(VLOOKUP($A243,'Circumstance 16'!$B$6:$AB$15,27,FALSE),IFERROR(VLOOKUP($A243,'Circumstance 16'!$B$18:$AB$28,27,FALSE),TableBPA2[[#This Row],[Base Payment After Circumstance 15]])))</f>
        <v/>
      </c>
      <c r="V243" s="24" t="str">
        <f>IF(V$3="Not used","",IFERROR(VLOOKUP($A243,'Circumstance 17'!$B$6:$AB$15,27,FALSE),IFERROR(VLOOKUP($A243,'Circumstance 17'!$B$18:$AB$28,27,FALSE),TableBPA2[[#This Row],[Base Payment After Circumstance 16]])))</f>
        <v/>
      </c>
      <c r="W243" s="24" t="str">
        <f>IF(W$3="Not used","",IFERROR(VLOOKUP($A243,'Circumstance 18'!$B$6:$AB$15,27,FALSE),IFERROR(VLOOKUP($A243,'Circumstance 18'!$B$18:$AB$28,27,FALSE),TableBPA2[[#This Row],[Base Payment After Circumstance 17]])))</f>
        <v/>
      </c>
      <c r="X243" s="24" t="str">
        <f>IF(X$3="Not used","",IFERROR(VLOOKUP($A243,'Circumstance 19'!$B$6:$AB$15,27,FALSE),IFERROR(VLOOKUP($A243,'Circumstance 19'!$B$18:$AB$28,27,FALSE),TableBPA2[[#This Row],[Base Payment After Circumstance 18]])))</f>
        <v/>
      </c>
      <c r="Y243" s="24" t="str">
        <f>IF(Y$3="Not used","",IFERROR(VLOOKUP($A243,'Circumstance 20'!$B$6:$AB$15,27,FALSE),IFERROR(VLOOKUP($A243,'Circumstance 20'!$B$18:$AB$28,27,FALSE),TableBPA2[[#This Row],[Base Payment After Circumstance 19]])))</f>
        <v/>
      </c>
    </row>
    <row r="244" spans="1:25" x14ac:dyDescent="0.25">
      <c r="A244" s="11" t="str">
        <f>IF('LEA Information'!A253="","",'LEA Information'!A253)</f>
        <v/>
      </c>
      <c r="B244" s="11" t="str">
        <f>IF('LEA Information'!B253="","",'LEA Information'!B253)</f>
        <v/>
      </c>
      <c r="C244" s="68" t="str">
        <f>IF('LEA Information'!C253="","",'LEA Information'!C253)</f>
        <v/>
      </c>
      <c r="D244" s="8" t="str">
        <f>IF('LEA Information'!D253="","",'LEA Information'!D253)</f>
        <v/>
      </c>
      <c r="E244" s="32" t="str">
        <f t="shared" si="3"/>
        <v/>
      </c>
      <c r="F244" s="3" t="str">
        <f>IF(F$3="Not used","",IFERROR(VLOOKUP($A244,'Circumstance 1'!$B$6:$AB$15,27,FALSE),IFERROR(VLOOKUP(A244,'Circumstance 1'!$B$18:$AB$28,27,FALSE),TableBPA2[[#This Row],[Starting Base Payment]])))</f>
        <v/>
      </c>
      <c r="G244" s="3" t="str">
        <f>IF(G$3="Not used","",IFERROR(VLOOKUP($A244,'Circumstance 2'!$B$6:$AB$15,27,FALSE),IFERROR(VLOOKUP($A244,'Circumstance 2'!$B$18:$AB$28,27,FALSE),TableBPA2[[#This Row],[Base Payment After Circumstance 1]])))</f>
        <v/>
      </c>
      <c r="H244" s="3" t="str">
        <f>IF(H$3="Not used","",IFERROR(VLOOKUP($A244,'Circumstance 3'!$B$6:$AB$15,27,FALSE),IFERROR(VLOOKUP($A244,'Circumstance 3'!$B$18:$AB$28,27,FALSE),TableBPA2[[#This Row],[Base Payment After Circumstance 2]])))</f>
        <v/>
      </c>
      <c r="I244" s="3" t="str">
        <f>IF(I$3="Not used","",IFERROR(VLOOKUP($A244,'Circumstance 4'!$B$6:$AB$15,27,FALSE),IFERROR(VLOOKUP($A244,'Circumstance 4'!$B$18:$AB$28,27,FALSE),TableBPA2[[#This Row],[Base Payment After Circumstance 3]])))</f>
        <v/>
      </c>
      <c r="J244" s="3" t="str">
        <f>IF(J$3="Not used","",IFERROR(VLOOKUP($A244,'Circumstance 5'!$B$6:$AB$15,27,FALSE),IFERROR(VLOOKUP($A244,'Circumstance 5'!$B$18:$AB$28,27,FALSE),TableBPA2[[#This Row],[Base Payment After Circumstance 4]])))</f>
        <v/>
      </c>
      <c r="K244" s="3" t="str">
        <f>IF(K$3="Not used","",IFERROR(VLOOKUP($A244,'Circumstance 6'!$B$6:$AB$15,27,FALSE),IFERROR(VLOOKUP($A244,'Circumstance 6'!$B$18:$AB$28,27,FALSE),TableBPA2[[#This Row],[Base Payment After Circumstance 5]])))</f>
        <v/>
      </c>
      <c r="L244" s="3" t="str">
        <f>IF(L$3="Not used","",IFERROR(VLOOKUP($A244,'Circumstance 7'!$B$6:$AB$15,27,FALSE),IFERROR(VLOOKUP($A244,'Circumstance 7'!$B$18:$AB$28,27,FALSE),TableBPA2[[#This Row],[Base Payment After Circumstance 6]])))</f>
        <v/>
      </c>
      <c r="M244" s="3" t="str">
        <f>IF(M$3="Not used","",IFERROR(VLOOKUP($A244,'Circumstance 8'!$B$6:$AB$15,27,FALSE),IFERROR(VLOOKUP($A244,'Circumstance 8'!$B$18:$AB$28,27,FALSE),TableBPA2[[#This Row],[Base Payment After Circumstance 7]])))</f>
        <v/>
      </c>
      <c r="N244" s="3" t="str">
        <f>IF(N$3="Not used","",IFERROR(VLOOKUP($A244,'Circumstance 9'!$B$6:$AB$15,27,FALSE),IFERROR(VLOOKUP($A244,'Circumstance 9'!$B$18:$AB$28,27,FALSE),TableBPA2[[#This Row],[Base Payment After Circumstance 8]])))</f>
        <v/>
      </c>
      <c r="O244" s="3" t="str">
        <f>IF(O$3="Not used","",IFERROR(VLOOKUP($A244,'Circumstance 10'!$B$6:$AB$15,27,FALSE),IFERROR(VLOOKUP($A244,'Circumstance 10'!$B$18:$AB$28,27,FALSE),TableBPA2[[#This Row],[Base Payment After Circumstance 9]])))</f>
        <v/>
      </c>
      <c r="P244" s="24" t="str">
        <f>IF(P$3="Not used","",IFERROR(VLOOKUP($A244,'Circumstance 11'!$B$6:$AB$15,27,FALSE),IFERROR(VLOOKUP($A244,'Circumstance 11'!$B$18:$AB$28,27,FALSE),TableBPA2[[#This Row],[Base Payment After Circumstance 10]])))</f>
        <v/>
      </c>
      <c r="Q244" s="24" t="str">
        <f>IF(Q$3="Not used","",IFERROR(VLOOKUP($A244,'Circumstance 12'!$B$6:$AB$15,27,FALSE),IFERROR(VLOOKUP($A244,'Circumstance 12'!$B$18:$AB$28,27,FALSE),TableBPA2[[#This Row],[Base Payment After Circumstance 11]])))</f>
        <v/>
      </c>
      <c r="R244" s="24" t="str">
        <f>IF(R$3="Not used","",IFERROR(VLOOKUP($A244,'Circumstance 13'!$B$6:$AB$15,27,FALSE),IFERROR(VLOOKUP($A244,'Circumstance 13'!$B$18:$AB$28,27,FALSE),TableBPA2[[#This Row],[Base Payment After Circumstance 12]])))</f>
        <v/>
      </c>
      <c r="S244" s="24" t="str">
        <f>IF(S$3="Not used","",IFERROR(VLOOKUP($A244,'Circumstance 14'!$B$6:$AB$15,27,FALSE),IFERROR(VLOOKUP($A244,'Circumstance 14'!$B$18:$AB$28,27,FALSE),TableBPA2[[#This Row],[Base Payment After Circumstance 13]])))</f>
        <v/>
      </c>
      <c r="T244" s="24" t="str">
        <f>IF(T$3="Not used","",IFERROR(VLOOKUP($A244,'Circumstance 15'!$B$6:$AB$15,27,FALSE),IFERROR(VLOOKUP($A244,'Circumstance 15'!$B$18:$AB$28,27,FALSE),TableBPA2[[#This Row],[Base Payment After Circumstance 14]])))</f>
        <v/>
      </c>
      <c r="U244" s="24" t="str">
        <f>IF(U$3="Not used","",IFERROR(VLOOKUP($A244,'Circumstance 16'!$B$6:$AB$15,27,FALSE),IFERROR(VLOOKUP($A244,'Circumstance 16'!$B$18:$AB$28,27,FALSE),TableBPA2[[#This Row],[Base Payment After Circumstance 15]])))</f>
        <v/>
      </c>
      <c r="V244" s="24" t="str">
        <f>IF(V$3="Not used","",IFERROR(VLOOKUP($A244,'Circumstance 17'!$B$6:$AB$15,27,FALSE),IFERROR(VLOOKUP($A244,'Circumstance 17'!$B$18:$AB$28,27,FALSE),TableBPA2[[#This Row],[Base Payment After Circumstance 16]])))</f>
        <v/>
      </c>
      <c r="W244" s="24" t="str">
        <f>IF(W$3="Not used","",IFERROR(VLOOKUP($A244,'Circumstance 18'!$B$6:$AB$15,27,FALSE),IFERROR(VLOOKUP($A244,'Circumstance 18'!$B$18:$AB$28,27,FALSE),TableBPA2[[#This Row],[Base Payment After Circumstance 17]])))</f>
        <v/>
      </c>
      <c r="X244" s="24" t="str">
        <f>IF(X$3="Not used","",IFERROR(VLOOKUP($A244,'Circumstance 19'!$B$6:$AB$15,27,FALSE),IFERROR(VLOOKUP($A244,'Circumstance 19'!$B$18:$AB$28,27,FALSE),TableBPA2[[#This Row],[Base Payment After Circumstance 18]])))</f>
        <v/>
      </c>
      <c r="Y244" s="24" t="str">
        <f>IF(Y$3="Not used","",IFERROR(VLOOKUP($A244,'Circumstance 20'!$B$6:$AB$15,27,FALSE),IFERROR(VLOOKUP($A244,'Circumstance 20'!$B$18:$AB$28,27,FALSE),TableBPA2[[#This Row],[Base Payment After Circumstance 19]])))</f>
        <v/>
      </c>
    </row>
    <row r="245" spans="1:25" x14ac:dyDescent="0.25">
      <c r="A245" s="11" t="str">
        <f>IF('LEA Information'!A254="","",'LEA Information'!A254)</f>
        <v/>
      </c>
      <c r="B245" s="11" t="str">
        <f>IF('LEA Information'!B254="","",'LEA Information'!B254)</f>
        <v/>
      </c>
      <c r="C245" s="68" t="str">
        <f>IF('LEA Information'!C254="","",'LEA Information'!C254)</f>
        <v/>
      </c>
      <c r="D245" s="8" t="str">
        <f>IF('LEA Information'!D254="","",'LEA Information'!D254)</f>
        <v/>
      </c>
      <c r="E245" s="32" t="str">
        <f t="shared" si="3"/>
        <v/>
      </c>
      <c r="F245" s="3" t="str">
        <f>IF(F$3="Not used","",IFERROR(VLOOKUP($A245,'Circumstance 1'!$B$6:$AB$15,27,FALSE),IFERROR(VLOOKUP(A245,'Circumstance 1'!$B$18:$AB$28,27,FALSE),TableBPA2[[#This Row],[Starting Base Payment]])))</f>
        <v/>
      </c>
      <c r="G245" s="3" t="str">
        <f>IF(G$3="Not used","",IFERROR(VLOOKUP($A245,'Circumstance 2'!$B$6:$AB$15,27,FALSE),IFERROR(VLOOKUP($A245,'Circumstance 2'!$B$18:$AB$28,27,FALSE),TableBPA2[[#This Row],[Base Payment After Circumstance 1]])))</f>
        <v/>
      </c>
      <c r="H245" s="3" t="str">
        <f>IF(H$3="Not used","",IFERROR(VLOOKUP($A245,'Circumstance 3'!$B$6:$AB$15,27,FALSE),IFERROR(VLOOKUP($A245,'Circumstance 3'!$B$18:$AB$28,27,FALSE),TableBPA2[[#This Row],[Base Payment After Circumstance 2]])))</f>
        <v/>
      </c>
      <c r="I245" s="3" t="str">
        <f>IF(I$3="Not used","",IFERROR(VLOOKUP($A245,'Circumstance 4'!$B$6:$AB$15,27,FALSE),IFERROR(VLOOKUP($A245,'Circumstance 4'!$B$18:$AB$28,27,FALSE),TableBPA2[[#This Row],[Base Payment After Circumstance 3]])))</f>
        <v/>
      </c>
      <c r="J245" s="3" t="str">
        <f>IF(J$3="Not used","",IFERROR(VLOOKUP($A245,'Circumstance 5'!$B$6:$AB$15,27,FALSE),IFERROR(VLOOKUP($A245,'Circumstance 5'!$B$18:$AB$28,27,FALSE),TableBPA2[[#This Row],[Base Payment After Circumstance 4]])))</f>
        <v/>
      </c>
      <c r="K245" s="3" t="str">
        <f>IF(K$3="Not used","",IFERROR(VLOOKUP($A245,'Circumstance 6'!$B$6:$AB$15,27,FALSE),IFERROR(VLOOKUP($A245,'Circumstance 6'!$B$18:$AB$28,27,FALSE),TableBPA2[[#This Row],[Base Payment After Circumstance 5]])))</f>
        <v/>
      </c>
      <c r="L245" s="3" t="str">
        <f>IF(L$3="Not used","",IFERROR(VLOOKUP($A245,'Circumstance 7'!$B$6:$AB$15,27,FALSE),IFERROR(VLOOKUP($A245,'Circumstance 7'!$B$18:$AB$28,27,FALSE),TableBPA2[[#This Row],[Base Payment After Circumstance 6]])))</f>
        <v/>
      </c>
      <c r="M245" s="3" t="str">
        <f>IF(M$3="Not used","",IFERROR(VLOOKUP($A245,'Circumstance 8'!$B$6:$AB$15,27,FALSE),IFERROR(VLOOKUP($A245,'Circumstance 8'!$B$18:$AB$28,27,FALSE),TableBPA2[[#This Row],[Base Payment After Circumstance 7]])))</f>
        <v/>
      </c>
      <c r="N245" s="3" t="str">
        <f>IF(N$3="Not used","",IFERROR(VLOOKUP($A245,'Circumstance 9'!$B$6:$AB$15,27,FALSE),IFERROR(VLOOKUP($A245,'Circumstance 9'!$B$18:$AB$28,27,FALSE),TableBPA2[[#This Row],[Base Payment After Circumstance 8]])))</f>
        <v/>
      </c>
      <c r="O245" s="3" t="str">
        <f>IF(O$3="Not used","",IFERROR(VLOOKUP($A245,'Circumstance 10'!$B$6:$AB$15,27,FALSE),IFERROR(VLOOKUP($A245,'Circumstance 10'!$B$18:$AB$28,27,FALSE),TableBPA2[[#This Row],[Base Payment After Circumstance 9]])))</f>
        <v/>
      </c>
      <c r="P245" s="24" t="str">
        <f>IF(P$3="Not used","",IFERROR(VLOOKUP($A245,'Circumstance 11'!$B$6:$AB$15,27,FALSE),IFERROR(VLOOKUP($A245,'Circumstance 11'!$B$18:$AB$28,27,FALSE),TableBPA2[[#This Row],[Base Payment After Circumstance 10]])))</f>
        <v/>
      </c>
      <c r="Q245" s="24" t="str">
        <f>IF(Q$3="Not used","",IFERROR(VLOOKUP($A245,'Circumstance 12'!$B$6:$AB$15,27,FALSE),IFERROR(VLOOKUP($A245,'Circumstance 12'!$B$18:$AB$28,27,FALSE),TableBPA2[[#This Row],[Base Payment After Circumstance 11]])))</f>
        <v/>
      </c>
      <c r="R245" s="24" t="str">
        <f>IF(R$3="Not used","",IFERROR(VLOOKUP($A245,'Circumstance 13'!$B$6:$AB$15,27,FALSE),IFERROR(VLOOKUP($A245,'Circumstance 13'!$B$18:$AB$28,27,FALSE),TableBPA2[[#This Row],[Base Payment After Circumstance 12]])))</f>
        <v/>
      </c>
      <c r="S245" s="24" t="str">
        <f>IF(S$3="Not used","",IFERROR(VLOOKUP($A245,'Circumstance 14'!$B$6:$AB$15,27,FALSE),IFERROR(VLOOKUP($A245,'Circumstance 14'!$B$18:$AB$28,27,FALSE),TableBPA2[[#This Row],[Base Payment After Circumstance 13]])))</f>
        <v/>
      </c>
      <c r="T245" s="24" t="str">
        <f>IF(T$3="Not used","",IFERROR(VLOOKUP($A245,'Circumstance 15'!$B$6:$AB$15,27,FALSE),IFERROR(VLOOKUP($A245,'Circumstance 15'!$B$18:$AB$28,27,FALSE),TableBPA2[[#This Row],[Base Payment After Circumstance 14]])))</f>
        <v/>
      </c>
      <c r="U245" s="24" t="str">
        <f>IF(U$3="Not used","",IFERROR(VLOOKUP($A245,'Circumstance 16'!$B$6:$AB$15,27,FALSE),IFERROR(VLOOKUP($A245,'Circumstance 16'!$B$18:$AB$28,27,FALSE),TableBPA2[[#This Row],[Base Payment After Circumstance 15]])))</f>
        <v/>
      </c>
      <c r="V245" s="24" t="str">
        <f>IF(V$3="Not used","",IFERROR(VLOOKUP($A245,'Circumstance 17'!$B$6:$AB$15,27,FALSE),IFERROR(VLOOKUP($A245,'Circumstance 17'!$B$18:$AB$28,27,FALSE),TableBPA2[[#This Row],[Base Payment After Circumstance 16]])))</f>
        <v/>
      </c>
      <c r="W245" s="24" t="str">
        <f>IF(W$3="Not used","",IFERROR(VLOOKUP($A245,'Circumstance 18'!$B$6:$AB$15,27,FALSE),IFERROR(VLOOKUP($A245,'Circumstance 18'!$B$18:$AB$28,27,FALSE),TableBPA2[[#This Row],[Base Payment After Circumstance 17]])))</f>
        <v/>
      </c>
      <c r="X245" s="24" t="str">
        <f>IF(X$3="Not used","",IFERROR(VLOOKUP($A245,'Circumstance 19'!$B$6:$AB$15,27,FALSE),IFERROR(VLOOKUP($A245,'Circumstance 19'!$B$18:$AB$28,27,FALSE),TableBPA2[[#This Row],[Base Payment After Circumstance 18]])))</f>
        <v/>
      </c>
      <c r="Y245" s="24" t="str">
        <f>IF(Y$3="Not used","",IFERROR(VLOOKUP($A245,'Circumstance 20'!$B$6:$AB$15,27,FALSE),IFERROR(VLOOKUP($A245,'Circumstance 20'!$B$18:$AB$28,27,FALSE),TableBPA2[[#This Row],[Base Payment After Circumstance 19]])))</f>
        <v/>
      </c>
    </row>
    <row r="246" spans="1:25" x14ac:dyDescent="0.25">
      <c r="A246" s="11" t="str">
        <f>IF('LEA Information'!A255="","",'LEA Information'!A255)</f>
        <v/>
      </c>
      <c r="B246" s="11" t="str">
        <f>IF('LEA Information'!B255="","",'LEA Information'!B255)</f>
        <v/>
      </c>
      <c r="C246" s="68" t="str">
        <f>IF('LEA Information'!C255="","",'LEA Information'!C255)</f>
        <v/>
      </c>
      <c r="D246" s="8" t="str">
        <f>IF('LEA Information'!D255="","",'LEA Information'!D255)</f>
        <v/>
      </c>
      <c r="E246" s="32" t="str">
        <f t="shared" si="3"/>
        <v/>
      </c>
      <c r="F246" s="3" t="str">
        <f>IF(F$3="Not used","",IFERROR(VLOOKUP($A246,'Circumstance 1'!$B$6:$AB$15,27,FALSE),IFERROR(VLOOKUP(A246,'Circumstance 1'!$B$18:$AB$28,27,FALSE),TableBPA2[[#This Row],[Starting Base Payment]])))</f>
        <v/>
      </c>
      <c r="G246" s="3" t="str">
        <f>IF(G$3="Not used","",IFERROR(VLOOKUP($A246,'Circumstance 2'!$B$6:$AB$15,27,FALSE),IFERROR(VLOOKUP($A246,'Circumstance 2'!$B$18:$AB$28,27,FALSE),TableBPA2[[#This Row],[Base Payment After Circumstance 1]])))</f>
        <v/>
      </c>
      <c r="H246" s="3" t="str">
        <f>IF(H$3="Not used","",IFERROR(VLOOKUP($A246,'Circumstance 3'!$B$6:$AB$15,27,FALSE),IFERROR(VLOOKUP($A246,'Circumstance 3'!$B$18:$AB$28,27,FALSE),TableBPA2[[#This Row],[Base Payment After Circumstance 2]])))</f>
        <v/>
      </c>
      <c r="I246" s="3" t="str">
        <f>IF(I$3="Not used","",IFERROR(VLOOKUP($A246,'Circumstance 4'!$B$6:$AB$15,27,FALSE),IFERROR(VLOOKUP($A246,'Circumstance 4'!$B$18:$AB$28,27,FALSE),TableBPA2[[#This Row],[Base Payment After Circumstance 3]])))</f>
        <v/>
      </c>
      <c r="J246" s="3" t="str">
        <f>IF(J$3="Not used","",IFERROR(VLOOKUP($A246,'Circumstance 5'!$B$6:$AB$15,27,FALSE),IFERROR(VLOOKUP($A246,'Circumstance 5'!$B$18:$AB$28,27,FALSE),TableBPA2[[#This Row],[Base Payment After Circumstance 4]])))</f>
        <v/>
      </c>
      <c r="K246" s="3" t="str">
        <f>IF(K$3="Not used","",IFERROR(VLOOKUP($A246,'Circumstance 6'!$B$6:$AB$15,27,FALSE),IFERROR(VLOOKUP($A246,'Circumstance 6'!$B$18:$AB$28,27,FALSE),TableBPA2[[#This Row],[Base Payment After Circumstance 5]])))</f>
        <v/>
      </c>
      <c r="L246" s="3" t="str">
        <f>IF(L$3="Not used","",IFERROR(VLOOKUP($A246,'Circumstance 7'!$B$6:$AB$15,27,FALSE),IFERROR(VLOOKUP($A246,'Circumstance 7'!$B$18:$AB$28,27,FALSE),TableBPA2[[#This Row],[Base Payment After Circumstance 6]])))</f>
        <v/>
      </c>
      <c r="M246" s="3" t="str">
        <f>IF(M$3="Not used","",IFERROR(VLOOKUP($A246,'Circumstance 8'!$B$6:$AB$15,27,FALSE),IFERROR(VLOOKUP($A246,'Circumstance 8'!$B$18:$AB$28,27,FALSE),TableBPA2[[#This Row],[Base Payment After Circumstance 7]])))</f>
        <v/>
      </c>
      <c r="N246" s="3" t="str">
        <f>IF(N$3="Not used","",IFERROR(VLOOKUP($A246,'Circumstance 9'!$B$6:$AB$15,27,FALSE),IFERROR(VLOOKUP($A246,'Circumstance 9'!$B$18:$AB$28,27,FALSE),TableBPA2[[#This Row],[Base Payment After Circumstance 8]])))</f>
        <v/>
      </c>
      <c r="O246" s="3" t="str">
        <f>IF(O$3="Not used","",IFERROR(VLOOKUP($A246,'Circumstance 10'!$B$6:$AB$15,27,FALSE),IFERROR(VLOOKUP($A246,'Circumstance 10'!$B$18:$AB$28,27,FALSE),TableBPA2[[#This Row],[Base Payment After Circumstance 9]])))</f>
        <v/>
      </c>
      <c r="P246" s="24" t="str">
        <f>IF(P$3="Not used","",IFERROR(VLOOKUP($A246,'Circumstance 11'!$B$6:$AB$15,27,FALSE),IFERROR(VLOOKUP($A246,'Circumstance 11'!$B$18:$AB$28,27,FALSE),TableBPA2[[#This Row],[Base Payment After Circumstance 10]])))</f>
        <v/>
      </c>
      <c r="Q246" s="24" t="str">
        <f>IF(Q$3="Not used","",IFERROR(VLOOKUP($A246,'Circumstance 12'!$B$6:$AB$15,27,FALSE),IFERROR(VLOOKUP($A246,'Circumstance 12'!$B$18:$AB$28,27,FALSE),TableBPA2[[#This Row],[Base Payment After Circumstance 11]])))</f>
        <v/>
      </c>
      <c r="R246" s="24" t="str">
        <f>IF(R$3="Not used","",IFERROR(VLOOKUP($A246,'Circumstance 13'!$B$6:$AB$15,27,FALSE),IFERROR(VLOOKUP($A246,'Circumstance 13'!$B$18:$AB$28,27,FALSE),TableBPA2[[#This Row],[Base Payment After Circumstance 12]])))</f>
        <v/>
      </c>
      <c r="S246" s="24" t="str">
        <f>IF(S$3="Not used","",IFERROR(VLOOKUP($A246,'Circumstance 14'!$B$6:$AB$15,27,FALSE),IFERROR(VLOOKUP($A246,'Circumstance 14'!$B$18:$AB$28,27,FALSE),TableBPA2[[#This Row],[Base Payment After Circumstance 13]])))</f>
        <v/>
      </c>
      <c r="T246" s="24" t="str">
        <f>IF(T$3="Not used","",IFERROR(VLOOKUP($A246,'Circumstance 15'!$B$6:$AB$15,27,FALSE),IFERROR(VLOOKUP($A246,'Circumstance 15'!$B$18:$AB$28,27,FALSE),TableBPA2[[#This Row],[Base Payment After Circumstance 14]])))</f>
        <v/>
      </c>
      <c r="U246" s="24" t="str">
        <f>IF(U$3="Not used","",IFERROR(VLOOKUP($A246,'Circumstance 16'!$B$6:$AB$15,27,FALSE),IFERROR(VLOOKUP($A246,'Circumstance 16'!$B$18:$AB$28,27,FALSE),TableBPA2[[#This Row],[Base Payment After Circumstance 15]])))</f>
        <v/>
      </c>
      <c r="V246" s="24" t="str">
        <f>IF(V$3="Not used","",IFERROR(VLOOKUP($A246,'Circumstance 17'!$B$6:$AB$15,27,FALSE),IFERROR(VLOOKUP($A246,'Circumstance 17'!$B$18:$AB$28,27,FALSE),TableBPA2[[#This Row],[Base Payment After Circumstance 16]])))</f>
        <v/>
      </c>
      <c r="W246" s="24" t="str">
        <f>IF(W$3="Not used","",IFERROR(VLOOKUP($A246,'Circumstance 18'!$B$6:$AB$15,27,FALSE),IFERROR(VLOOKUP($A246,'Circumstance 18'!$B$18:$AB$28,27,FALSE),TableBPA2[[#This Row],[Base Payment After Circumstance 17]])))</f>
        <v/>
      </c>
      <c r="X246" s="24" t="str">
        <f>IF(X$3="Not used","",IFERROR(VLOOKUP($A246,'Circumstance 19'!$B$6:$AB$15,27,FALSE),IFERROR(VLOOKUP($A246,'Circumstance 19'!$B$18:$AB$28,27,FALSE),TableBPA2[[#This Row],[Base Payment After Circumstance 18]])))</f>
        <v/>
      </c>
      <c r="Y246" s="24" t="str">
        <f>IF(Y$3="Not used","",IFERROR(VLOOKUP($A246,'Circumstance 20'!$B$6:$AB$15,27,FALSE),IFERROR(VLOOKUP($A246,'Circumstance 20'!$B$18:$AB$28,27,FALSE),TableBPA2[[#This Row],[Base Payment After Circumstance 19]])))</f>
        <v/>
      </c>
    </row>
    <row r="247" spans="1:25" x14ac:dyDescent="0.25">
      <c r="A247" s="11" t="str">
        <f>IF('LEA Information'!A256="","",'LEA Information'!A256)</f>
        <v/>
      </c>
      <c r="B247" s="11" t="str">
        <f>IF('LEA Information'!B256="","",'LEA Information'!B256)</f>
        <v/>
      </c>
      <c r="C247" s="68" t="str">
        <f>IF('LEA Information'!C256="","",'LEA Information'!C256)</f>
        <v/>
      </c>
      <c r="D247" s="8" t="str">
        <f>IF('LEA Information'!D256="","",'LEA Information'!D256)</f>
        <v/>
      </c>
      <c r="E247" s="32" t="str">
        <f t="shared" si="3"/>
        <v/>
      </c>
      <c r="F247" s="3" t="str">
        <f>IF(F$3="Not used","",IFERROR(VLOOKUP($A247,'Circumstance 1'!$B$6:$AB$15,27,FALSE),IFERROR(VLOOKUP(A247,'Circumstance 1'!$B$18:$AB$28,27,FALSE),TableBPA2[[#This Row],[Starting Base Payment]])))</f>
        <v/>
      </c>
      <c r="G247" s="3" t="str">
        <f>IF(G$3="Not used","",IFERROR(VLOOKUP($A247,'Circumstance 2'!$B$6:$AB$15,27,FALSE),IFERROR(VLOOKUP($A247,'Circumstance 2'!$B$18:$AB$28,27,FALSE),TableBPA2[[#This Row],[Base Payment After Circumstance 1]])))</f>
        <v/>
      </c>
      <c r="H247" s="3" t="str">
        <f>IF(H$3="Not used","",IFERROR(VLOOKUP($A247,'Circumstance 3'!$B$6:$AB$15,27,FALSE),IFERROR(VLOOKUP($A247,'Circumstance 3'!$B$18:$AB$28,27,FALSE),TableBPA2[[#This Row],[Base Payment After Circumstance 2]])))</f>
        <v/>
      </c>
      <c r="I247" s="3" t="str">
        <f>IF(I$3="Not used","",IFERROR(VLOOKUP($A247,'Circumstance 4'!$B$6:$AB$15,27,FALSE),IFERROR(VLOOKUP($A247,'Circumstance 4'!$B$18:$AB$28,27,FALSE),TableBPA2[[#This Row],[Base Payment After Circumstance 3]])))</f>
        <v/>
      </c>
      <c r="J247" s="3" t="str">
        <f>IF(J$3="Not used","",IFERROR(VLOOKUP($A247,'Circumstance 5'!$B$6:$AB$15,27,FALSE),IFERROR(VLOOKUP($A247,'Circumstance 5'!$B$18:$AB$28,27,FALSE),TableBPA2[[#This Row],[Base Payment After Circumstance 4]])))</f>
        <v/>
      </c>
      <c r="K247" s="3" t="str">
        <f>IF(K$3="Not used","",IFERROR(VLOOKUP($A247,'Circumstance 6'!$B$6:$AB$15,27,FALSE),IFERROR(VLOOKUP($A247,'Circumstance 6'!$B$18:$AB$28,27,FALSE),TableBPA2[[#This Row],[Base Payment After Circumstance 5]])))</f>
        <v/>
      </c>
      <c r="L247" s="3" t="str">
        <f>IF(L$3="Not used","",IFERROR(VLOOKUP($A247,'Circumstance 7'!$B$6:$AB$15,27,FALSE),IFERROR(VLOOKUP($A247,'Circumstance 7'!$B$18:$AB$28,27,FALSE),TableBPA2[[#This Row],[Base Payment After Circumstance 6]])))</f>
        <v/>
      </c>
      <c r="M247" s="3" t="str">
        <f>IF(M$3="Not used","",IFERROR(VLOOKUP($A247,'Circumstance 8'!$B$6:$AB$15,27,FALSE),IFERROR(VLOOKUP($A247,'Circumstance 8'!$B$18:$AB$28,27,FALSE),TableBPA2[[#This Row],[Base Payment After Circumstance 7]])))</f>
        <v/>
      </c>
      <c r="N247" s="3" t="str">
        <f>IF(N$3="Not used","",IFERROR(VLOOKUP($A247,'Circumstance 9'!$B$6:$AB$15,27,FALSE),IFERROR(VLOOKUP($A247,'Circumstance 9'!$B$18:$AB$28,27,FALSE),TableBPA2[[#This Row],[Base Payment After Circumstance 8]])))</f>
        <v/>
      </c>
      <c r="O247" s="3" t="str">
        <f>IF(O$3="Not used","",IFERROR(VLOOKUP($A247,'Circumstance 10'!$B$6:$AB$15,27,FALSE),IFERROR(VLOOKUP($A247,'Circumstance 10'!$B$18:$AB$28,27,FALSE),TableBPA2[[#This Row],[Base Payment After Circumstance 9]])))</f>
        <v/>
      </c>
      <c r="P247" s="24" t="str">
        <f>IF(P$3="Not used","",IFERROR(VLOOKUP($A247,'Circumstance 11'!$B$6:$AB$15,27,FALSE),IFERROR(VLOOKUP($A247,'Circumstance 11'!$B$18:$AB$28,27,FALSE),TableBPA2[[#This Row],[Base Payment After Circumstance 10]])))</f>
        <v/>
      </c>
      <c r="Q247" s="24" t="str">
        <f>IF(Q$3="Not used","",IFERROR(VLOOKUP($A247,'Circumstance 12'!$B$6:$AB$15,27,FALSE),IFERROR(VLOOKUP($A247,'Circumstance 12'!$B$18:$AB$28,27,FALSE),TableBPA2[[#This Row],[Base Payment After Circumstance 11]])))</f>
        <v/>
      </c>
      <c r="R247" s="24" t="str">
        <f>IF(R$3="Not used","",IFERROR(VLOOKUP($A247,'Circumstance 13'!$B$6:$AB$15,27,FALSE),IFERROR(VLOOKUP($A247,'Circumstance 13'!$B$18:$AB$28,27,FALSE),TableBPA2[[#This Row],[Base Payment After Circumstance 12]])))</f>
        <v/>
      </c>
      <c r="S247" s="24" t="str">
        <f>IF(S$3="Not used","",IFERROR(VLOOKUP($A247,'Circumstance 14'!$B$6:$AB$15,27,FALSE),IFERROR(VLOOKUP($A247,'Circumstance 14'!$B$18:$AB$28,27,FALSE),TableBPA2[[#This Row],[Base Payment After Circumstance 13]])))</f>
        <v/>
      </c>
      <c r="T247" s="24" t="str">
        <f>IF(T$3="Not used","",IFERROR(VLOOKUP($A247,'Circumstance 15'!$B$6:$AB$15,27,FALSE),IFERROR(VLOOKUP($A247,'Circumstance 15'!$B$18:$AB$28,27,FALSE),TableBPA2[[#This Row],[Base Payment After Circumstance 14]])))</f>
        <v/>
      </c>
      <c r="U247" s="24" t="str">
        <f>IF(U$3="Not used","",IFERROR(VLOOKUP($A247,'Circumstance 16'!$B$6:$AB$15,27,FALSE),IFERROR(VLOOKUP($A247,'Circumstance 16'!$B$18:$AB$28,27,FALSE),TableBPA2[[#This Row],[Base Payment After Circumstance 15]])))</f>
        <v/>
      </c>
      <c r="V247" s="24" t="str">
        <f>IF(V$3="Not used","",IFERROR(VLOOKUP($A247,'Circumstance 17'!$B$6:$AB$15,27,FALSE),IFERROR(VLOOKUP($A247,'Circumstance 17'!$B$18:$AB$28,27,FALSE),TableBPA2[[#This Row],[Base Payment After Circumstance 16]])))</f>
        <v/>
      </c>
      <c r="W247" s="24" t="str">
        <f>IF(W$3="Not used","",IFERROR(VLOOKUP($A247,'Circumstance 18'!$B$6:$AB$15,27,FALSE),IFERROR(VLOOKUP($A247,'Circumstance 18'!$B$18:$AB$28,27,FALSE),TableBPA2[[#This Row],[Base Payment After Circumstance 17]])))</f>
        <v/>
      </c>
      <c r="X247" s="24" t="str">
        <f>IF(X$3="Not used","",IFERROR(VLOOKUP($A247,'Circumstance 19'!$B$6:$AB$15,27,FALSE),IFERROR(VLOOKUP($A247,'Circumstance 19'!$B$18:$AB$28,27,FALSE),TableBPA2[[#This Row],[Base Payment After Circumstance 18]])))</f>
        <v/>
      </c>
      <c r="Y247" s="24" t="str">
        <f>IF(Y$3="Not used","",IFERROR(VLOOKUP($A247,'Circumstance 20'!$B$6:$AB$15,27,FALSE),IFERROR(VLOOKUP($A247,'Circumstance 20'!$B$18:$AB$28,27,FALSE),TableBPA2[[#This Row],[Base Payment After Circumstance 19]])))</f>
        <v/>
      </c>
    </row>
    <row r="248" spans="1:25" x14ac:dyDescent="0.25">
      <c r="A248" s="11" t="str">
        <f>IF('LEA Information'!A257="","",'LEA Information'!A257)</f>
        <v/>
      </c>
      <c r="B248" s="11" t="str">
        <f>IF('LEA Information'!B257="","",'LEA Information'!B257)</f>
        <v/>
      </c>
      <c r="C248" s="68" t="str">
        <f>IF('LEA Information'!C257="","",'LEA Information'!C257)</f>
        <v/>
      </c>
      <c r="D248" s="8" t="str">
        <f>IF('LEA Information'!D257="","",'LEA Information'!D257)</f>
        <v/>
      </c>
      <c r="E248" s="32" t="str">
        <f t="shared" si="3"/>
        <v/>
      </c>
      <c r="F248" s="3" t="str">
        <f>IF(F$3="Not used","",IFERROR(VLOOKUP($A248,'Circumstance 1'!$B$6:$AB$15,27,FALSE),IFERROR(VLOOKUP(A248,'Circumstance 1'!$B$18:$AB$28,27,FALSE),TableBPA2[[#This Row],[Starting Base Payment]])))</f>
        <v/>
      </c>
      <c r="G248" s="3" t="str">
        <f>IF(G$3="Not used","",IFERROR(VLOOKUP($A248,'Circumstance 2'!$B$6:$AB$15,27,FALSE),IFERROR(VLOOKUP($A248,'Circumstance 2'!$B$18:$AB$28,27,FALSE),TableBPA2[[#This Row],[Base Payment After Circumstance 1]])))</f>
        <v/>
      </c>
      <c r="H248" s="3" t="str">
        <f>IF(H$3="Not used","",IFERROR(VLOOKUP($A248,'Circumstance 3'!$B$6:$AB$15,27,FALSE),IFERROR(VLOOKUP($A248,'Circumstance 3'!$B$18:$AB$28,27,FALSE),TableBPA2[[#This Row],[Base Payment After Circumstance 2]])))</f>
        <v/>
      </c>
      <c r="I248" s="3" t="str">
        <f>IF(I$3="Not used","",IFERROR(VLOOKUP($A248,'Circumstance 4'!$B$6:$AB$15,27,FALSE),IFERROR(VLOOKUP($A248,'Circumstance 4'!$B$18:$AB$28,27,FALSE),TableBPA2[[#This Row],[Base Payment After Circumstance 3]])))</f>
        <v/>
      </c>
      <c r="J248" s="3" t="str">
        <f>IF(J$3="Not used","",IFERROR(VLOOKUP($A248,'Circumstance 5'!$B$6:$AB$15,27,FALSE),IFERROR(VLOOKUP($A248,'Circumstance 5'!$B$18:$AB$28,27,FALSE),TableBPA2[[#This Row],[Base Payment After Circumstance 4]])))</f>
        <v/>
      </c>
      <c r="K248" s="3" t="str">
        <f>IF(K$3="Not used","",IFERROR(VLOOKUP($A248,'Circumstance 6'!$B$6:$AB$15,27,FALSE),IFERROR(VLOOKUP($A248,'Circumstance 6'!$B$18:$AB$28,27,FALSE),TableBPA2[[#This Row],[Base Payment After Circumstance 5]])))</f>
        <v/>
      </c>
      <c r="L248" s="3" t="str">
        <f>IF(L$3="Not used","",IFERROR(VLOOKUP($A248,'Circumstance 7'!$B$6:$AB$15,27,FALSE),IFERROR(VLOOKUP($A248,'Circumstance 7'!$B$18:$AB$28,27,FALSE),TableBPA2[[#This Row],[Base Payment After Circumstance 6]])))</f>
        <v/>
      </c>
      <c r="M248" s="3" t="str">
        <f>IF(M$3="Not used","",IFERROR(VLOOKUP($A248,'Circumstance 8'!$B$6:$AB$15,27,FALSE),IFERROR(VLOOKUP($A248,'Circumstance 8'!$B$18:$AB$28,27,FALSE),TableBPA2[[#This Row],[Base Payment After Circumstance 7]])))</f>
        <v/>
      </c>
      <c r="N248" s="3" t="str">
        <f>IF(N$3="Not used","",IFERROR(VLOOKUP($A248,'Circumstance 9'!$B$6:$AB$15,27,FALSE),IFERROR(VLOOKUP($A248,'Circumstance 9'!$B$18:$AB$28,27,FALSE),TableBPA2[[#This Row],[Base Payment After Circumstance 8]])))</f>
        <v/>
      </c>
      <c r="O248" s="3" t="str">
        <f>IF(O$3="Not used","",IFERROR(VLOOKUP($A248,'Circumstance 10'!$B$6:$AB$15,27,FALSE),IFERROR(VLOOKUP($A248,'Circumstance 10'!$B$18:$AB$28,27,FALSE),TableBPA2[[#This Row],[Base Payment After Circumstance 9]])))</f>
        <v/>
      </c>
      <c r="P248" s="24" t="str">
        <f>IF(P$3="Not used","",IFERROR(VLOOKUP($A248,'Circumstance 11'!$B$6:$AB$15,27,FALSE),IFERROR(VLOOKUP($A248,'Circumstance 11'!$B$18:$AB$28,27,FALSE),TableBPA2[[#This Row],[Base Payment After Circumstance 10]])))</f>
        <v/>
      </c>
      <c r="Q248" s="24" t="str">
        <f>IF(Q$3="Not used","",IFERROR(VLOOKUP($A248,'Circumstance 12'!$B$6:$AB$15,27,FALSE),IFERROR(VLOOKUP($A248,'Circumstance 12'!$B$18:$AB$28,27,FALSE),TableBPA2[[#This Row],[Base Payment After Circumstance 11]])))</f>
        <v/>
      </c>
      <c r="R248" s="24" t="str">
        <f>IF(R$3="Not used","",IFERROR(VLOOKUP($A248,'Circumstance 13'!$B$6:$AB$15,27,FALSE),IFERROR(VLOOKUP($A248,'Circumstance 13'!$B$18:$AB$28,27,FALSE),TableBPA2[[#This Row],[Base Payment After Circumstance 12]])))</f>
        <v/>
      </c>
      <c r="S248" s="24" t="str">
        <f>IF(S$3="Not used","",IFERROR(VLOOKUP($A248,'Circumstance 14'!$B$6:$AB$15,27,FALSE),IFERROR(VLOOKUP($A248,'Circumstance 14'!$B$18:$AB$28,27,FALSE),TableBPA2[[#This Row],[Base Payment After Circumstance 13]])))</f>
        <v/>
      </c>
      <c r="T248" s="24" t="str">
        <f>IF(T$3="Not used","",IFERROR(VLOOKUP($A248,'Circumstance 15'!$B$6:$AB$15,27,FALSE),IFERROR(VLOOKUP($A248,'Circumstance 15'!$B$18:$AB$28,27,FALSE),TableBPA2[[#This Row],[Base Payment After Circumstance 14]])))</f>
        <v/>
      </c>
      <c r="U248" s="24" t="str">
        <f>IF(U$3="Not used","",IFERROR(VLOOKUP($A248,'Circumstance 16'!$B$6:$AB$15,27,FALSE),IFERROR(VLOOKUP($A248,'Circumstance 16'!$B$18:$AB$28,27,FALSE),TableBPA2[[#This Row],[Base Payment After Circumstance 15]])))</f>
        <v/>
      </c>
      <c r="V248" s="24" t="str">
        <f>IF(V$3="Not used","",IFERROR(VLOOKUP($A248,'Circumstance 17'!$B$6:$AB$15,27,FALSE),IFERROR(VLOOKUP($A248,'Circumstance 17'!$B$18:$AB$28,27,FALSE),TableBPA2[[#This Row],[Base Payment After Circumstance 16]])))</f>
        <v/>
      </c>
      <c r="W248" s="24" t="str">
        <f>IF(W$3="Not used","",IFERROR(VLOOKUP($A248,'Circumstance 18'!$B$6:$AB$15,27,FALSE),IFERROR(VLOOKUP($A248,'Circumstance 18'!$B$18:$AB$28,27,FALSE),TableBPA2[[#This Row],[Base Payment After Circumstance 17]])))</f>
        <v/>
      </c>
      <c r="X248" s="24" t="str">
        <f>IF(X$3="Not used","",IFERROR(VLOOKUP($A248,'Circumstance 19'!$B$6:$AB$15,27,FALSE),IFERROR(VLOOKUP($A248,'Circumstance 19'!$B$18:$AB$28,27,FALSE),TableBPA2[[#This Row],[Base Payment After Circumstance 18]])))</f>
        <v/>
      </c>
      <c r="Y248" s="24" t="str">
        <f>IF(Y$3="Not used","",IFERROR(VLOOKUP($A248,'Circumstance 20'!$B$6:$AB$15,27,FALSE),IFERROR(VLOOKUP($A248,'Circumstance 20'!$B$18:$AB$28,27,FALSE),TableBPA2[[#This Row],[Base Payment After Circumstance 19]])))</f>
        <v/>
      </c>
    </row>
    <row r="249" spans="1:25" x14ac:dyDescent="0.25">
      <c r="A249" s="11" t="str">
        <f>IF('LEA Information'!A258="","",'LEA Information'!A258)</f>
        <v/>
      </c>
      <c r="B249" s="11" t="str">
        <f>IF('LEA Information'!B258="","",'LEA Information'!B258)</f>
        <v/>
      </c>
      <c r="C249" s="68" t="str">
        <f>IF('LEA Information'!C258="","",'LEA Information'!C258)</f>
        <v/>
      </c>
      <c r="D249" s="8" t="str">
        <f>IF('LEA Information'!D258="","",'LEA Information'!D258)</f>
        <v/>
      </c>
      <c r="E249" s="32" t="str">
        <f t="shared" si="3"/>
        <v/>
      </c>
      <c r="F249" s="3" t="str">
        <f>IF(F$3="Not used","",IFERROR(VLOOKUP($A249,'Circumstance 1'!$B$6:$AB$15,27,FALSE),IFERROR(VLOOKUP(A249,'Circumstance 1'!$B$18:$AB$28,27,FALSE),TableBPA2[[#This Row],[Starting Base Payment]])))</f>
        <v/>
      </c>
      <c r="G249" s="3" t="str">
        <f>IF(G$3="Not used","",IFERROR(VLOOKUP($A249,'Circumstance 2'!$B$6:$AB$15,27,FALSE),IFERROR(VLOOKUP($A249,'Circumstance 2'!$B$18:$AB$28,27,FALSE),TableBPA2[[#This Row],[Base Payment After Circumstance 1]])))</f>
        <v/>
      </c>
      <c r="H249" s="3" t="str">
        <f>IF(H$3="Not used","",IFERROR(VLOOKUP($A249,'Circumstance 3'!$B$6:$AB$15,27,FALSE),IFERROR(VLOOKUP($A249,'Circumstance 3'!$B$18:$AB$28,27,FALSE),TableBPA2[[#This Row],[Base Payment After Circumstance 2]])))</f>
        <v/>
      </c>
      <c r="I249" s="3" t="str">
        <f>IF(I$3="Not used","",IFERROR(VLOOKUP($A249,'Circumstance 4'!$B$6:$AB$15,27,FALSE),IFERROR(VLOOKUP($A249,'Circumstance 4'!$B$18:$AB$28,27,FALSE),TableBPA2[[#This Row],[Base Payment After Circumstance 3]])))</f>
        <v/>
      </c>
      <c r="J249" s="3" t="str">
        <f>IF(J$3="Not used","",IFERROR(VLOOKUP($A249,'Circumstance 5'!$B$6:$AB$15,27,FALSE),IFERROR(VLOOKUP($A249,'Circumstance 5'!$B$18:$AB$28,27,FALSE),TableBPA2[[#This Row],[Base Payment After Circumstance 4]])))</f>
        <v/>
      </c>
      <c r="K249" s="3" t="str">
        <f>IF(K$3="Not used","",IFERROR(VLOOKUP($A249,'Circumstance 6'!$B$6:$AB$15,27,FALSE),IFERROR(VLOOKUP($A249,'Circumstance 6'!$B$18:$AB$28,27,FALSE),TableBPA2[[#This Row],[Base Payment After Circumstance 5]])))</f>
        <v/>
      </c>
      <c r="L249" s="3" t="str">
        <f>IF(L$3="Not used","",IFERROR(VLOOKUP($A249,'Circumstance 7'!$B$6:$AB$15,27,FALSE),IFERROR(VLOOKUP($A249,'Circumstance 7'!$B$18:$AB$28,27,FALSE),TableBPA2[[#This Row],[Base Payment After Circumstance 6]])))</f>
        <v/>
      </c>
      <c r="M249" s="3" t="str">
        <f>IF(M$3="Not used","",IFERROR(VLOOKUP($A249,'Circumstance 8'!$B$6:$AB$15,27,FALSE),IFERROR(VLOOKUP($A249,'Circumstance 8'!$B$18:$AB$28,27,FALSE),TableBPA2[[#This Row],[Base Payment After Circumstance 7]])))</f>
        <v/>
      </c>
      <c r="N249" s="3" t="str">
        <f>IF(N$3="Not used","",IFERROR(VLOOKUP($A249,'Circumstance 9'!$B$6:$AB$15,27,FALSE),IFERROR(VLOOKUP($A249,'Circumstance 9'!$B$18:$AB$28,27,FALSE),TableBPA2[[#This Row],[Base Payment After Circumstance 8]])))</f>
        <v/>
      </c>
      <c r="O249" s="3" t="str">
        <f>IF(O$3="Not used","",IFERROR(VLOOKUP($A249,'Circumstance 10'!$B$6:$AB$15,27,FALSE),IFERROR(VLOOKUP($A249,'Circumstance 10'!$B$18:$AB$28,27,FALSE),TableBPA2[[#This Row],[Base Payment After Circumstance 9]])))</f>
        <v/>
      </c>
      <c r="P249" s="24" t="str">
        <f>IF(P$3="Not used","",IFERROR(VLOOKUP($A249,'Circumstance 11'!$B$6:$AB$15,27,FALSE),IFERROR(VLOOKUP($A249,'Circumstance 11'!$B$18:$AB$28,27,FALSE),TableBPA2[[#This Row],[Base Payment After Circumstance 10]])))</f>
        <v/>
      </c>
      <c r="Q249" s="24" t="str">
        <f>IF(Q$3="Not used","",IFERROR(VLOOKUP($A249,'Circumstance 12'!$B$6:$AB$15,27,FALSE),IFERROR(VLOOKUP($A249,'Circumstance 12'!$B$18:$AB$28,27,FALSE),TableBPA2[[#This Row],[Base Payment After Circumstance 11]])))</f>
        <v/>
      </c>
      <c r="R249" s="24" t="str">
        <f>IF(R$3="Not used","",IFERROR(VLOOKUP($A249,'Circumstance 13'!$B$6:$AB$15,27,FALSE),IFERROR(VLOOKUP($A249,'Circumstance 13'!$B$18:$AB$28,27,FALSE),TableBPA2[[#This Row],[Base Payment After Circumstance 12]])))</f>
        <v/>
      </c>
      <c r="S249" s="24" t="str">
        <f>IF(S$3="Not used","",IFERROR(VLOOKUP($A249,'Circumstance 14'!$B$6:$AB$15,27,FALSE),IFERROR(VLOOKUP($A249,'Circumstance 14'!$B$18:$AB$28,27,FALSE),TableBPA2[[#This Row],[Base Payment After Circumstance 13]])))</f>
        <v/>
      </c>
      <c r="T249" s="24" t="str">
        <f>IF(T$3="Not used","",IFERROR(VLOOKUP($A249,'Circumstance 15'!$B$6:$AB$15,27,FALSE),IFERROR(VLOOKUP($A249,'Circumstance 15'!$B$18:$AB$28,27,FALSE),TableBPA2[[#This Row],[Base Payment After Circumstance 14]])))</f>
        <v/>
      </c>
      <c r="U249" s="24" t="str">
        <f>IF(U$3="Not used","",IFERROR(VLOOKUP($A249,'Circumstance 16'!$B$6:$AB$15,27,FALSE),IFERROR(VLOOKUP($A249,'Circumstance 16'!$B$18:$AB$28,27,FALSE),TableBPA2[[#This Row],[Base Payment After Circumstance 15]])))</f>
        <v/>
      </c>
      <c r="V249" s="24" t="str">
        <f>IF(V$3="Not used","",IFERROR(VLOOKUP($A249,'Circumstance 17'!$B$6:$AB$15,27,FALSE),IFERROR(VLOOKUP($A249,'Circumstance 17'!$B$18:$AB$28,27,FALSE),TableBPA2[[#This Row],[Base Payment After Circumstance 16]])))</f>
        <v/>
      </c>
      <c r="W249" s="24" t="str">
        <f>IF(W$3="Not used","",IFERROR(VLOOKUP($A249,'Circumstance 18'!$B$6:$AB$15,27,FALSE),IFERROR(VLOOKUP($A249,'Circumstance 18'!$B$18:$AB$28,27,FALSE),TableBPA2[[#This Row],[Base Payment After Circumstance 17]])))</f>
        <v/>
      </c>
      <c r="X249" s="24" t="str">
        <f>IF(X$3="Not used","",IFERROR(VLOOKUP($A249,'Circumstance 19'!$B$6:$AB$15,27,FALSE),IFERROR(VLOOKUP($A249,'Circumstance 19'!$B$18:$AB$28,27,FALSE),TableBPA2[[#This Row],[Base Payment After Circumstance 18]])))</f>
        <v/>
      </c>
      <c r="Y249" s="24" t="str">
        <f>IF(Y$3="Not used","",IFERROR(VLOOKUP($A249,'Circumstance 20'!$B$6:$AB$15,27,FALSE),IFERROR(VLOOKUP($A249,'Circumstance 20'!$B$18:$AB$28,27,FALSE),TableBPA2[[#This Row],[Base Payment After Circumstance 19]])))</f>
        <v/>
      </c>
    </row>
    <row r="250" spans="1:25" x14ac:dyDescent="0.25">
      <c r="A250" s="11" t="str">
        <f>IF('LEA Information'!A259="","",'LEA Information'!A259)</f>
        <v/>
      </c>
      <c r="B250" s="11" t="str">
        <f>IF('LEA Information'!B259="","",'LEA Information'!B259)</f>
        <v/>
      </c>
      <c r="C250" s="68" t="str">
        <f>IF('LEA Information'!C259="","",'LEA Information'!C259)</f>
        <v/>
      </c>
      <c r="D250" s="8" t="str">
        <f>IF('LEA Information'!D259="","",'LEA Information'!D259)</f>
        <v/>
      </c>
      <c r="E250" s="32" t="str">
        <f t="shared" si="3"/>
        <v/>
      </c>
      <c r="F250" s="3" t="str">
        <f>IF(F$3="Not used","",IFERROR(VLOOKUP($A250,'Circumstance 1'!$B$6:$AB$15,27,FALSE),IFERROR(VLOOKUP(A250,'Circumstance 1'!$B$18:$AB$28,27,FALSE),TableBPA2[[#This Row],[Starting Base Payment]])))</f>
        <v/>
      </c>
      <c r="G250" s="3" t="str">
        <f>IF(G$3="Not used","",IFERROR(VLOOKUP($A250,'Circumstance 2'!$B$6:$AB$15,27,FALSE),IFERROR(VLOOKUP($A250,'Circumstance 2'!$B$18:$AB$28,27,FALSE),TableBPA2[[#This Row],[Base Payment After Circumstance 1]])))</f>
        <v/>
      </c>
      <c r="H250" s="3" t="str">
        <f>IF(H$3="Not used","",IFERROR(VLOOKUP($A250,'Circumstance 3'!$B$6:$AB$15,27,FALSE),IFERROR(VLOOKUP($A250,'Circumstance 3'!$B$18:$AB$28,27,FALSE),TableBPA2[[#This Row],[Base Payment After Circumstance 2]])))</f>
        <v/>
      </c>
      <c r="I250" s="3" t="str">
        <f>IF(I$3="Not used","",IFERROR(VLOOKUP($A250,'Circumstance 4'!$B$6:$AB$15,27,FALSE),IFERROR(VLOOKUP($A250,'Circumstance 4'!$B$18:$AB$28,27,FALSE),TableBPA2[[#This Row],[Base Payment After Circumstance 3]])))</f>
        <v/>
      </c>
      <c r="J250" s="3" t="str">
        <f>IF(J$3="Not used","",IFERROR(VLOOKUP($A250,'Circumstance 5'!$B$6:$AB$15,27,FALSE),IFERROR(VLOOKUP($A250,'Circumstance 5'!$B$18:$AB$28,27,FALSE),TableBPA2[[#This Row],[Base Payment After Circumstance 4]])))</f>
        <v/>
      </c>
      <c r="K250" s="3" t="str">
        <f>IF(K$3="Not used","",IFERROR(VLOOKUP($A250,'Circumstance 6'!$B$6:$AB$15,27,FALSE),IFERROR(VLOOKUP($A250,'Circumstance 6'!$B$18:$AB$28,27,FALSE),TableBPA2[[#This Row],[Base Payment After Circumstance 5]])))</f>
        <v/>
      </c>
      <c r="L250" s="3" t="str">
        <f>IF(L$3="Not used","",IFERROR(VLOOKUP($A250,'Circumstance 7'!$B$6:$AB$15,27,FALSE),IFERROR(VLOOKUP($A250,'Circumstance 7'!$B$18:$AB$28,27,FALSE),TableBPA2[[#This Row],[Base Payment After Circumstance 6]])))</f>
        <v/>
      </c>
      <c r="M250" s="3" t="str">
        <f>IF(M$3="Not used","",IFERROR(VLOOKUP($A250,'Circumstance 8'!$B$6:$AB$15,27,FALSE),IFERROR(VLOOKUP($A250,'Circumstance 8'!$B$18:$AB$28,27,FALSE),TableBPA2[[#This Row],[Base Payment After Circumstance 7]])))</f>
        <v/>
      </c>
      <c r="N250" s="3" t="str">
        <f>IF(N$3="Not used","",IFERROR(VLOOKUP($A250,'Circumstance 9'!$B$6:$AB$15,27,FALSE),IFERROR(VLOOKUP($A250,'Circumstance 9'!$B$18:$AB$28,27,FALSE),TableBPA2[[#This Row],[Base Payment After Circumstance 8]])))</f>
        <v/>
      </c>
      <c r="O250" s="3" t="str">
        <f>IF(O$3="Not used","",IFERROR(VLOOKUP($A250,'Circumstance 10'!$B$6:$AB$15,27,FALSE),IFERROR(VLOOKUP($A250,'Circumstance 10'!$B$18:$AB$28,27,FALSE),TableBPA2[[#This Row],[Base Payment After Circumstance 9]])))</f>
        <v/>
      </c>
      <c r="P250" s="24" t="str">
        <f>IF(P$3="Not used","",IFERROR(VLOOKUP($A250,'Circumstance 11'!$B$6:$AB$15,27,FALSE),IFERROR(VLOOKUP($A250,'Circumstance 11'!$B$18:$AB$28,27,FALSE),TableBPA2[[#This Row],[Base Payment After Circumstance 10]])))</f>
        <v/>
      </c>
      <c r="Q250" s="24" t="str">
        <f>IF(Q$3="Not used","",IFERROR(VLOOKUP($A250,'Circumstance 12'!$B$6:$AB$15,27,FALSE),IFERROR(VLOOKUP($A250,'Circumstance 12'!$B$18:$AB$28,27,FALSE),TableBPA2[[#This Row],[Base Payment After Circumstance 11]])))</f>
        <v/>
      </c>
      <c r="R250" s="24" t="str">
        <f>IF(R$3="Not used","",IFERROR(VLOOKUP($A250,'Circumstance 13'!$B$6:$AB$15,27,FALSE),IFERROR(VLOOKUP($A250,'Circumstance 13'!$B$18:$AB$28,27,FALSE),TableBPA2[[#This Row],[Base Payment After Circumstance 12]])))</f>
        <v/>
      </c>
      <c r="S250" s="24" t="str">
        <f>IF(S$3="Not used","",IFERROR(VLOOKUP($A250,'Circumstance 14'!$B$6:$AB$15,27,FALSE),IFERROR(VLOOKUP($A250,'Circumstance 14'!$B$18:$AB$28,27,FALSE),TableBPA2[[#This Row],[Base Payment After Circumstance 13]])))</f>
        <v/>
      </c>
      <c r="T250" s="24" t="str">
        <f>IF(T$3="Not used","",IFERROR(VLOOKUP($A250,'Circumstance 15'!$B$6:$AB$15,27,FALSE),IFERROR(VLOOKUP($A250,'Circumstance 15'!$B$18:$AB$28,27,FALSE),TableBPA2[[#This Row],[Base Payment After Circumstance 14]])))</f>
        <v/>
      </c>
      <c r="U250" s="24" t="str">
        <f>IF(U$3="Not used","",IFERROR(VLOOKUP($A250,'Circumstance 16'!$B$6:$AB$15,27,FALSE),IFERROR(VLOOKUP($A250,'Circumstance 16'!$B$18:$AB$28,27,FALSE),TableBPA2[[#This Row],[Base Payment After Circumstance 15]])))</f>
        <v/>
      </c>
      <c r="V250" s="24" t="str">
        <f>IF(V$3="Not used","",IFERROR(VLOOKUP($A250,'Circumstance 17'!$B$6:$AB$15,27,FALSE),IFERROR(VLOOKUP($A250,'Circumstance 17'!$B$18:$AB$28,27,FALSE),TableBPA2[[#This Row],[Base Payment After Circumstance 16]])))</f>
        <v/>
      </c>
      <c r="W250" s="24" t="str">
        <f>IF(W$3="Not used","",IFERROR(VLOOKUP($A250,'Circumstance 18'!$B$6:$AB$15,27,FALSE),IFERROR(VLOOKUP($A250,'Circumstance 18'!$B$18:$AB$28,27,FALSE),TableBPA2[[#This Row],[Base Payment After Circumstance 17]])))</f>
        <v/>
      </c>
      <c r="X250" s="24" t="str">
        <f>IF(X$3="Not used","",IFERROR(VLOOKUP($A250,'Circumstance 19'!$B$6:$AB$15,27,FALSE),IFERROR(VLOOKUP($A250,'Circumstance 19'!$B$18:$AB$28,27,FALSE),TableBPA2[[#This Row],[Base Payment After Circumstance 18]])))</f>
        <v/>
      </c>
      <c r="Y250" s="24" t="str">
        <f>IF(Y$3="Not used","",IFERROR(VLOOKUP($A250,'Circumstance 20'!$B$6:$AB$15,27,FALSE),IFERROR(VLOOKUP($A250,'Circumstance 20'!$B$18:$AB$28,27,FALSE),TableBPA2[[#This Row],[Base Payment After Circumstance 19]])))</f>
        <v/>
      </c>
    </row>
    <row r="251" spans="1:25" x14ac:dyDescent="0.25">
      <c r="A251" s="11" t="str">
        <f>IF('LEA Information'!A260="","",'LEA Information'!A260)</f>
        <v/>
      </c>
      <c r="B251" s="11" t="str">
        <f>IF('LEA Information'!B260="","",'LEA Information'!B260)</f>
        <v/>
      </c>
      <c r="C251" s="68" t="str">
        <f>IF('LEA Information'!C260="","",'LEA Information'!C260)</f>
        <v/>
      </c>
      <c r="D251" s="8" t="str">
        <f>IF('LEA Information'!D260="","",'LEA Information'!D260)</f>
        <v/>
      </c>
      <c r="E251" s="32" t="str">
        <f t="shared" si="3"/>
        <v/>
      </c>
      <c r="F251" s="3" t="str">
        <f>IF(F$3="Not used","",IFERROR(VLOOKUP($A251,'Circumstance 1'!$B$6:$AB$15,27,FALSE),IFERROR(VLOOKUP(A251,'Circumstance 1'!$B$18:$AB$28,27,FALSE),TableBPA2[[#This Row],[Starting Base Payment]])))</f>
        <v/>
      </c>
      <c r="G251" s="3" t="str">
        <f>IF(G$3="Not used","",IFERROR(VLOOKUP($A251,'Circumstance 2'!$B$6:$AB$15,27,FALSE),IFERROR(VLOOKUP($A251,'Circumstance 2'!$B$18:$AB$28,27,FALSE),TableBPA2[[#This Row],[Base Payment After Circumstance 1]])))</f>
        <v/>
      </c>
      <c r="H251" s="3" t="str">
        <f>IF(H$3="Not used","",IFERROR(VLOOKUP($A251,'Circumstance 3'!$B$6:$AB$15,27,FALSE),IFERROR(VLOOKUP($A251,'Circumstance 3'!$B$18:$AB$28,27,FALSE),TableBPA2[[#This Row],[Base Payment After Circumstance 2]])))</f>
        <v/>
      </c>
      <c r="I251" s="3" t="str">
        <f>IF(I$3="Not used","",IFERROR(VLOOKUP($A251,'Circumstance 4'!$B$6:$AB$15,27,FALSE),IFERROR(VLOOKUP($A251,'Circumstance 4'!$B$18:$AB$28,27,FALSE),TableBPA2[[#This Row],[Base Payment After Circumstance 3]])))</f>
        <v/>
      </c>
      <c r="J251" s="3" t="str">
        <f>IF(J$3="Not used","",IFERROR(VLOOKUP($A251,'Circumstance 5'!$B$6:$AB$15,27,FALSE),IFERROR(VLOOKUP($A251,'Circumstance 5'!$B$18:$AB$28,27,FALSE),TableBPA2[[#This Row],[Base Payment After Circumstance 4]])))</f>
        <v/>
      </c>
      <c r="K251" s="3" t="str">
        <f>IF(K$3="Not used","",IFERROR(VLOOKUP($A251,'Circumstance 6'!$B$6:$AB$15,27,FALSE),IFERROR(VLOOKUP($A251,'Circumstance 6'!$B$18:$AB$28,27,FALSE),TableBPA2[[#This Row],[Base Payment After Circumstance 5]])))</f>
        <v/>
      </c>
      <c r="L251" s="3" t="str">
        <f>IF(L$3="Not used","",IFERROR(VLOOKUP($A251,'Circumstance 7'!$B$6:$AB$15,27,FALSE),IFERROR(VLOOKUP($A251,'Circumstance 7'!$B$18:$AB$28,27,FALSE),TableBPA2[[#This Row],[Base Payment After Circumstance 6]])))</f>
        <v/>
      </c>
      <c r="M251" s="3" t="str">
        <f>IF(M$3="Not used","",IFERROR(VLOOKUP($A251,'Circumstance 8'!$B$6:$AB$15,27,FALSE),IFERROR(VLOOKUP($A251,'Circumstance 8'!$B$18:$AB$28,27,FALSE),TableBPA2[[#This Row],[Base Payment After Circumstance 7]])))</f>
        <v/>
      </c>
      <c r="N251" s="3" t="str">
        <f>IF(N$3="Not used","",IFERROR(VLOOKUP($A251,'Circumstance 9'!$B$6:$AB$15,27,FALSE),IFERROR(VLOOKUP($A251,'Circumstance 9'!$B$18:$AB$28,27,FALSE),TableBPA2[[#This Row],[Base Payment After Circumstance 8]])))</f>
        <v/>
      </c>
      <c r="O251" s="3" t="str">
        <f>IF(O$3="Not used","",IFERROR(VLOOKUP($A251,'Circumstance 10'!$B$6:$AB$15,27,FALSE),IFERROR(VLOOKUP($A251,'Circumstance 10'!$B$18:$AB$28,27,FALSE),TableBPA2[[#This Row],[Base Payment After Circumstance 9]])))</f>
        <v/>
      </c>
      <c r="P251" s="24" t="str">
        <f>IF(P$3="Not used","",IFERROR(VLOOKUP($A251,'Circumstance 11'!$B$6:$AB$15,27,FALSE),IFERROR(VLOOKUP($A251,'Circumstance 11'!$B$18:$AB$28,27,FALSE),TableBPA2[[#This Row],[Base Payment After Circumstance 10]])))</f>
        <v/>
      </c>
      <c r="Q251" s="24" t="str">
        <f>IF(Q$3="Not used","",IFERROR(VLOOKUP($A251,'Circumstance 12'!$B$6:$AB$15,27,FALSE),IFERROR(VLOOKUP($A251,'Circumstance 12'!$B$18:$AB$28,27,FALSE),TableBPA2[[#This Row],[Base Payment After Circumstance 11]])))</f>
        <v/>
      </c>
      <c r="R251" s="24" t="str">
        <f>IF(R$3="Not used","",IFERROR(VLOOKUP($A251,'Circumstance 13'!$B$6:$AB$15,27,FALSE),IFERROR(VLOOKUP($A251,'Circumstance 13'!$B$18:$AB$28,27,FALSE),TableBPA2[[#This Row],[Base Payment After Circumstance 12]])))</f>
        <v/>
      </c>
      <c r="S251" s="24" t="str">
        <f>IF(S$3="Not used","",IFERROR(VLOOKUP($A251,'Circumstance 14'!$B$6:$AB$15,27,FALSE),IFERROR(VLOOKUP($A251,'Circumstance 14'!$B$18:$AB$28,27,FALSE),TableBPA2[[#This Row],[Base Payment After Circumstance 13]])))</f>
        <v/>
      </c>
      <c r="T251" s="24" t="str">
        <f>IF(T$3="Not used","",IFERROR(VLOOKUP($A251,'Circumstance 15'!$B$6:$AB$15,27,FALSE),IFERROR(VLOOKUP($A251,'Circumstance 15'!$B$18:$AB$28,27,FALSE),TableBPA2[[#This Row],[Base Payment After Circumstance 14]])))</f>
        <v/>
      </c>
      <c r="U251" s="24" t="str">
        <f>IF(U$3="Not used","",IFERROR(VLOOKUP($A251,'Circumstance 16'!$B$6:$AB$15,27,FALSE),IFERROR(VLOOKUP($A251,'Circumstance 16'!$B$18:$AB$28,27,FALSE),TableBPA2[[#This Row],[Base Payment After Circumstance 15]])))</f>
        <v/>
      </c>
      <c r="V251" s="24" t="str">
        <f>IF(V$3="Not used","",IFERROR(VLOOKUP($A251,'Circumstance 17'!$B$6:$AB$15,27,FALSE),IFERROR(VLOOKUP($A251,'Circumstance 17'!$B$18:$AB$28,27,FALSE),TableBPA2[[#This Row],[Base Payment After Circumstance 16]])))</f>
        <v/>
      </c>
      <c r="W251" s="24" t="str">
        <f>IF(W$3="Not used","",IFERROR(VLOOKUP($A251,'Circumstance 18'!$B$6:$AB$15,27,FALSE),IFERROR(VLOOKUP($A251,'Circumstance 18'!$B$18:$AB$28,27,FALSE),TableBPA2[[#This Row],[Base Payment After Circumstance 17]])))</f>
        <v/>
      </c>
      <c r="X251" s="24" t="str">
        <f>IF(X$3="Not used","",IFERROR(VLOOKUP($A251,'Circumstance 19'!$B$6:$AB$15,27,FALSE),IFERROR(VLOOKUP($A251,'Circumstance 19'!$B$18:$AB$28,27,FALSE),TableBPA2[[#This Row],[Base Payment After Circumstance 18]])))</f>
        <v/>
      </c>
      <c r="Y251" s="24" t="str">
        <f>IF(Y$3="Not used","",IFERROR(VLOOKUP($A251,'Circumstance 20'!$B$6:$AB$15,27,FALSE),IFERROR(VLOOKUP($A251,'Circumstance 20'!$B$18:$AB$28,27,FALSE),TableBPA2[[#This Row],[Base Payment After Circumstance 19]])))</f>
        <v/>
      </c>
    </row>
    <row r="252" spans="1:25" x14ac:dyDescent="0.25">
      <c r="A252" s="11" t="str">
        <f>IF('LEA Information'!A261="","",'LEA Information'!A261)</f>
        <v/>
      </c>
      <c r="B252" s="11" t="str">
        <f>IF('LEA Information'!B261="","",'LEA Information'!B261)</f>
        <v/>
      </c>
      <c r="C252" s="68" t="str">
        <f>IF('LEA Information'!C261="","",'LEA Information'!C261)</f>
        <v/>
      </c>
      <c r="D252" s="8" t="str">
        <f>IF('LEA Information'!D261="","",'LEA Information'!D261)</f>
        <v/>
      </c>
      <c r="E252" s="32" t="str">
        <f t="shared" si="3"/>
        <v/>
      </c>
      <c r="F252" s="3" t="str">
        <f>IF(F$3="Not used","",IFERROR(VLOOKUP($A252,'Circumstance 1'!$B$6:$AB$15,27,FALSE),IFERROR(VLOOKUP(A252,'Circumstance 1'!$B$18:$AB$28,27,FALSE),TableBPA2[[#This Row],[Starting Base Payment]])))</f>
        <v/>
      </c>
      <c r="G252" s="3" t="str">
        <f>IF(G$3="Not used","",IFERROR(VLOOKUP($A252,'Circumstance 2'!$B$6:$AB$15,27,FALSE),IFERROR(VLOOKUP($A252,'Circumstance 2'!$B$18:$AB$28,27,FALSE),TableBPA2[[#This Row],[Base Payment After Circumstance 1]])))</f>
        <v/>
      </c>
      <c r="H252" s="3" t="str">
        <f>IF(H$3="Not used","",IFERROR(VLOOKUP($A252,'Circumstance 3'!$B$6:$AB$15,27,FALSE),IFERROR(VLOOKUP($A252,'Circumstance 3'!$B$18:$AB$28,27,FALSE),TableBPA2[[#This Row],[Base Payment After Circumstance 2]])))</f>
        <v/>
      </c>
      <c r="I252" s="3" t="str">
        <f>IF(I$3="Not used","",IFERROR(VLOOKUP($A252,'Circumstance 4'!$B$6:$AB$15,27,FALSE),IFERROR(VLOOKUP($A252,'Circumstance 4'!$B$18:$AB$28,27,FALSE),TableBPA2[[#This Row],[Base Payment After Circumstance 3]])))</f>
        <v/>
      </c>
      <c r="J252" s="3" t="str">
        <f>IF(J$3="Not used","",IFERROR(VLOOKUP($A252,'Circumstance 5'!$B$6:$AB$15,27,FALSE),IFERROR(VLOOKUP($A252,'Circumstance 5'!$B$18:$AB$28,27,FALSE),TableBPA2[[#This Row],[Base Payment After Circumstance 4]])))</f>
        <v/>
      </c>
      <c r="K252" s="3" t="str">
        <f>IF(K$3="Not used","",IFERROR(VLOOKUP($A252,'Circumstance 6'!$B$6:$AB$15,27,FALSE),IFERROR(VLOOKUP($A252,'Circumstance 6'!$B$18:$AB$28,27,FALSE),TableBPA2[[#This Row],[Base Payment After Circumstance 5]])))</f>
        <v/>
      </c>
      <c r="L252" s="3" t="str">
        <f>IF(L$3="Not used","",IFERROR(VLOOKUP($A252,'Circumstance 7'!$B$6:$AB$15,27,FALSE),IFERROR(VLOOKUP($A252,'Circumstance 7'!$B$18:$AB$28,27,FALSE),TableBPA2[[#This Row],[Base Payment After Circumstance 6]])))</f>
        <v/>
      </c>
      <c r="M252" s="3" t="str">
        <f>IF(M$3="Not used","",IFERROR(VLOOKUP($A252,'Circumstance 8'!$B$6:$AB$15,27,FALSE),IFERROR(VLOOKUP($A252,'Circumstance 8'!$B$18:$AB$28,27,FALSE),TableBPA2[[#This Row],[Base Payment After Circumstance 7]])))</f>
        <v/>
      </c>
      <c r="N252" s="3" t="str">
        <f>IF(N$3="Not used","",IFERROR(VLOOKUP($A252,'Circumstance 9'!$B$6:$AB$15,27,FALSE),IFERROR(VLOOKUP($A252,'Circumstance 9'!$B$18:$AB$28,27,FALSE),TableBPA2[[#This Row],[Base Payment After Circumstance 8]])))</f>
        <v/>
      </c>
      <c r="O252" s="3" t="str">
        <f>IF(O$3="Not used","",IFERROR(VLOOKUP($A252,'Circumstance 10'!$B$6:$AB$15,27,FALSE),IFERROR(VLOOKUP($A252,'Circumstance 10'!$B$18:$AB$28,27,FALSE),TableBPA2[[#This Row],[Base Payment After Circumstance 9]])))</f>
        <v/>
      </c>
      <c r="P252" s="24" t="str">
        <f>IF(P$3="Not used","",IFERROR(VLOOKUP($A252,'Circumstance 11'!$B$6:$AB$15,27,FALSE),IFERROR(VLOOKUP($A252,'Circumstance 11'!$B$18:$AB$28,27,FALSE),TableBPA2[[#This Row],[Base Payment After Circumstance 10]])))</f>
        <v/>
      </c>
      <c r="Q252" s="24" t="str">
        <f>IF(Q$3="Not used","",IFERROR(VLOOKUP($A252,'Circumstance 12'!$B$6:$AB$15,27,FALSE),IFERROR(VLOOKUP($A252,'Circumstance 12'!$B$18:$AB$28,27,FALSE),TableBPA2[[#This Row],[Base Payment After Circumstance 11]])))</f>
        <v/>
      </c>
      <c r="R252" s="24" t="str">
        <f>IF(R$3="Not used","",IFERROR(VLOOKUP($A252,'Circumstance 13'!$B$6:$AB$15,27,FALSE),IFERROR(VLOOKUP($A252,'Circumstance 13'!$B$18:$AB$28,27,FALSE),TableBPA2[[#This Row],[Base Payment After Circumstance 12]])))</f>
        <v/>
      </c>
      <c r="S252" s="24" t="str">
        <f>IF(S$3="Not used","",IFERROR(VLOOKUP($A252,'Circumstance 14'!$B$6:$AB$15,27,FALSE),IFERROR(VLOOKUP($A252,'Circumstance 14'!$B$18:$AB$28,27,FALSE),TableBPA2[[#This Row],[Base Payment After Circumstance 13]])))</f>
        <v/>
      </c>
      <c r="T252" s="24" t="str">
        <f>IF(T$3="Not used","",IFERROR(VLOOKUP($A252,'Circumstance 15'!$B$6:$AB$15,27,FALSE),IFERROR(VLOOKUP($A252,'Circumstance 15'!$B$18:$AB$28,27,FALSE),TableBPA2[[#This Row],[Base Payment After Circumstance 14]])))</f>
        <v/>
      </c>
      <c r="U252" s="24" t="str">
        <f>IF(U$3="Not used","",IFERROR(VLOOKUP($A252,'Circumstance 16'!$B$6:$AB$15,27,FALSE),IFERROR(VLOOKUP($A252,'Circumstance 16'!$B$18:$AB$28,27,FALSE),TableBPA2[[#This Row],[Base Payment After Circumstance 15]])))</f>
        <v/>
      </c>
      <c r="V252" s="24" t="str">
        <f>IF(V$3="Not used","",IFERROR(VLOOKUP($A252,'Circumstance 17'!$B$6:$AB$15,27,FALSE),IFERROR(VLOOKUP($A252,'Circumstance 17'!$B$18:$AB$28,27,FALSE),TableBPA2[[#This Row],[Base Payment After Circumstance 16]])))</f>
        <v/>
      </c>
      <c r="W252" s="24" t="str">
        <f>IF(W$3="Not used","",IFERROR(VLOOKUP($A252,'Circumstance 18'!$B$6:$AB$15,27,FALSE),IFERROR(VLOOKUP($A252,'Circumstance 18'!$B$18:$AB$28,27,FALSE),TableBPA2[[#This Row],[Base Payment After Circumstance 17]])))</f>
        <v/>
      </c>
      <c r="X252" s="24" t="str">
        <f>IF(X$3="Not used","",IFERROR(VLOOKUP($A252,'Circumstance 19'!$B$6:$AB$15,27,FALSE),IFERROR(VLOOKUP($A252,'Circumstance 19'!$B$18:$AB$28,27,FALSE),TableBPA2[[#This Row],[Base Payment After Circumstance 18]])))</f>
        <v/>
      </c>
      <c r="Y252" s="24" t="str">
        <f>IF(Y$3="Not used","",IFERROR(VLOOKUP($A252,'Circumstance 20'!$B$6:$AB$15,27,FALSE),IFERROR(VLOOKUP($A252,'Circumstance 20'!$B$18:$AB$28,27,FALSE),TableBPA2[[#This Row],[Base Payment After Circumstance 19]])))</f>
        <v/>
      </c>
    </row>
    <row r="253" spans="1:25" x14ac:dyDescent="0.25">
      <c r="A253" s="11" t="str">
        <f>IF('LEA Information'!A262="","",'LEA Information'!A262)</f>
        <v/>
      </c>
      <c r="B253" s="11" t="str">
        <f>IF('LEA Information'!B262="","",'LEA Information'!B262)</f>
        <v/>
      </c>
      <c r="C253" s="68" t="str">
        <f>IF('LEA Information'!C262="","",'LEA Information'!C262)</f>
        <v/>
      </c>
      <c r="D253" s="8" t="str">
        <f>IF('LEA Information'!D262="","",'LEA Information'!D262)</f>
        <v/>
      </c>
      <c r="E253" s="32" t="str">
        <f t="shared" si="3"/>
        <v/>
      </c>
      <c r="F253" s="3" t="str">
        <f>IF(F$3="Not used","",IFERROR(VLOOKUP($A253,'Circumstance 1'!$B$6:$AB$15,27,FALSE),IFERROR(VLOOKUP(A253,'Circumstance 1'!$B$18:$AB$28,27,FALSE),TableBPA2[[#This Row],[Starting Base Payment]])))</f>
        <v/>
      </c>
      <c r="G253" s="3" t="str">
        <f>IF(G$3="Not used","",IFERROR(VLOOKUP($A253,'Circumstance 2'!$B$6:$AB$15,27,FALSE),IFERROR(VLOOKUP($A253,'Circumstance 2'!$B$18:$AB$28,27,FALSE),TableBPA2[[#This Row],[Base Payment After Circumstance 1]])))</f>
        <v/>
      </c>
      <c r="H253" s="3" t="str">
        <f>IF(H$3="Not used","",IFERROR(VLOOKUP($A253,'Circumstance 3'!$B$6:$AB$15,27,FALSE),IFERROR(VLOOKUP($A253,'Circumstance 3'!$B$18:$AB$28,27,FALSE),TableBPA2[[#This Row],[Base Payment After Circumstance 2]])))</f>
        <v/>
      </c>
      <c r="I253" s="3" t="str">
        <f>IF(I$3="Not used","",IFERROR(VLOOKUP($A253,'Circumstance 4'!$B$6:$AB$15,27,FALSE),IFERROR(VLOOKUP($A253,'Circumstance 4'!$B$18:$AB$28,27,FALSE),TableBPA2[[#This Row],[Base Payment After Circumstance 3]])))</f>
        <v/>
      </c>
      <c r="J253" s="3" t="str">
        <f>IF(J$3="Not used","",IFERROR(VLOOKUP($A253,'Circumstance 5'!$B$6:$AB$15,27,FALSE),IFERROR(VLOOKUP($A253,'Circumstance 5'!$B$18:$AB$28,27,FALSE),TableBPA2[[#This Row],[Base Payment After Circumstance 4]])))</f>
        <v/>
      </c>
      <c r="K253" s="3" t="str">
        <f>IF(K$3="Not used","",IFERROR(VLOOKUP($A253,'Circumstance 6'!$B$6:$AB$15,27,FALSE),IFERROR(VLOOKUP($A253,'Circumstance 6'!$B$18:$AB$28,27,FALSE),TableBPA2[[#This Row],[Base Payment After Circumstance 5]])))</f>
        <v/>
      </c>
      <c r="L253" s="3" t="str">
        <f>IF(L$3="Not used","",IFERROR(VLOOKUP($A253,'Circumstance 7'!$B$6:$AB$15,27,FALSE),IFERROR(VLOOKUP($A253,'Circumstance 7'!$B$18:$AB$28,27,FALSE),TableBPA2[[#This Row],[Base Payment After Circumstance 6]])))</f>
        <v/>
      </c>
      <c r="M253" s="3" t="str">
        <f>IF(M$3="Not used","",IFERROR(VLOOKUP($A253,'Circumstance 8'!$B$6:$AB$15,27,FALSE),IFERROR(VLOOKUP($A253,'Circumstance 8'!$B$18:$AB$28,27,FALSE),TableBPA2[[#This Row],[Base Payment After Circumstance 7]])))</f>
        <v/>
      </c>
      <c r="N253" s="3" t="str">
        <f>IF(N$3="Not used","",IFERROR(VLOOKUP($A253,'Circumstance 9'!$B$6:$AB$15,27,FALSE),IFERROR(VLOOKUP($A253,'Circumstance 9'!$B$18:$AB$28,27,FALSE),TableBPA2[[#This Row],[Base Payment After Circumstance 8]])))</f>
        <v/>
      </c>
      <c r="O253" s="3" t="str">
        <f>IF(O$3="Not used","",IFERROR(VLOOKUP($A253,'Circumstance 10'!$B$6:$AB$15,27,FALSE),IFERROR(VLOOKUP($A253,'Circumstance 10'!$B$18:$AB$28,27,FALSE),TableBPA2[[#This Row],[Base Payment After Circumstance 9]])))</f>
        <v/>
      </c>
      <c r="P253" s="24" t="str">
        <f>IF(P$3="Not used","",IFERROR(VLOOKUP($A253,'Circumstance 11'!$B$6:$AB$15,27,FALSE),IFERROR(VLOOKUP($A253,'Circumstance 11'!$B$18:$AB$28,27,FALSE),TableBPA2[[#This Row],[Base Payment After Circumstance 10]])))</f>
        <v/>
      </c>
      <c r="Q253" s="24" t="str">
        <f>IF(Q$3="Not used","",IFERROR(VLOOKUP($A253,'Circumstance 12'!$B$6:$AB$15,27,FALSE),IFERROR(VLOOKUP($A253,'Circumstance 12'!$B$18:$AB$28,27,FALSE),TableBPA2[[#This Row],[Base Payment After Circumstance 11]])))</f>
        <v/>
      </c>
      <c r="R253" s="24" t="str">
        <f>IF(R$3="Not used","",IFERROR(VLOOKUP($A253,'Circumstance 13'!$B$6:$AB$15,27,FALSE),IFERROR(VLOOKUP($A253,'Circumstance 13'!$B$18:$AB$28,27,FALSE),TableBPA2[[#This Row],[Base Payment After Circumstance 12]])))</f>
        <v/>
      </c>
      <c r="S253" s="24" t="str">
        <f>IF(S$3="Not used","",IFERROR(VLOOKUP($A253,'Circumstance 14'!$B$6:$AB$15,27,FALSE),IFERROR(VLOOKUP($A253,'Circumstance 14'!$B$18:$AB$28,27,FALSE),TableBPA2[[#This Row],[Base Payment After Circumstance 13]])))</f>
        <v/>
      </c>
      <c r="T253" s="24" t="str">
        <f>IF(T$3="Not used","",IFERROR(VLOOKUP($A253,'Circumstance 15'!$B$6:$AB$15,27,FALSE),IFERROR(VLOOKUP($A253,'Circumstance 15'!$B$18:$AB$28,27,FALSE),TableBPA2[[#This Row],[Base Payment After Circumstance 14]])))</f>
        <v/>
      </c>
      <c r="U253" s="24" t="str">
        <f>IF(U$3="Not used","",IFERROR(VLOOKUP($A253,'Circumstance 16'!$B$6:$AB$15,27,FALSE),IFERROR(VLOOKUP($A253,'Circumstance 16'!$B$18:$AB$28,27,FALSE),TableBPA2[[#This Row],[Base Payment After Circumstance 15]])))</f>
        <v/>
      </c>
      <c r="V253" s="24" t="str">
        <f>IF(V$3="Not used","",IFERROR(VLOOKUP($A253,'Circumstance 17'!$B$6:$AB$15,27,FALSE),IFERROR(VLOOKUP($A253,'Circumstance 17'!$B$18:$AB$28,27,FALSE),TableBPA2[[#This Row],[Base Payment After Circumstance 16]])))</f>
        <v/>
      </c>
      <c r="W253" s="24" t="str">
        <f>IF(W$3="Not used","",IFERROR(VLOOKUP($A253,'Circumstance 18'!$B$6:$AB$15,27,FALSE),IFERROR(VLOOKUP($A253,'Circumstance 18'!$B$18:$AB$28,27,FALSE),TableBPA2[[#This Row],[Base Payment After Circumstance 17]])))</f>
        <v/>
      </c>
      <c r="X253" s="24" t="str">
        <f>IF(X$3="Not used","",IFERROR(VLOOKUP($A253,'Circumstance 19'!$B$6:$AB$15,27,FALSE),IFERROR(VLOOKUP($A253,'Circumstance 19'!$B$18:$AB$28,27,FALSE),TableBPA2[[#This Row],[Base Payment After Circumstance 18]])))</f>
        <v/>
      </c>
      <c r="Y253" s="24" t="str">
        <f>IF(Y$3="Not used","",IFERROR(VLOOKUP($A253,'Circumstance 20'!$B$6:$AB$15,27,FALSE),IFERROR(VLOOKUP($A253,'Circumstance 20'!$B$18:$AB$28,27,FALSE),TableBPA2[[#This Row],[Base Payment After Circumstance 19]])))</f>
        <v/>
      </c>
    </row>
    <row r="254" spans="1:25" x14ac:dyDescent="0.25">
      <c r="A254" s="11" t="str">
        <f>IF('LEA Information'!A263="","",'LEA Information'!A263)</f>
        <v/>
      </c>
      <c r="B254" s="11" t="str">
        <f>IF('LEA Information'!B263="","",'LEA Information'!B263)</f>
        <v/>
      </c>
      <c r="C254" s="68" t="str">
        <f>IF('LEA Information'!C263="","",'LEA Information'!C263)</f>
        <v/>
      </c>
      <c r="D254" s="8" t="str">
        <f>IF('LEA Information'!D263="","",'LEA Information'!D263)</f>
        <v/>
      </c>
      <c r="E254" s="32" t="str">
        <f t="shared" si="3"/>
        <v/>
      </c>
      <c r="F254" s="3" t="str">
        <f>IF(F$3="Not used","",IFERROR(VLOOKUP($A254,'Circumstance 1'!$B$6:$AB$15,27,FALSE),IFERROR(VLOOKUP(A254,'Circumstance 1'!$B$18:$AB$28,27,FALSE),TableBPA2[[#This Row],[Starting Base Payment]])))</f>
        <v/>
      </c>
      <c r="G254" s="3" t="str">
        <f>IF(G$3="Not used","",IFERROR(VLOOKUP($A254,'Circumstance 2'!$B$6:$AB$15,27,FALSE),IFERROR(VLOOKUP($A254,'Circumstance 2'!$B$18:$AB$28,27,FALSE),TableBPA2[[#This Row],[Base Payment After Circumstance 1]])))</f>
        <v/>
      </c>
      <c r="H254" s="3" t="str">
        <f>IF(H$3="Not used","",IFERROR(VLOOKUP($A254,'Circumstance 3'!$B$6:$AB$15,27,FALSE),IFERROR(VLOOKUP($A254,'Circumstance 3'!$B$18:$AB$28,27,FALSE),TableBPA2[[#This Row],[Base Payment After Circumstance 2]])))</f>
        <v/>
      </c>
      <c r="I254" s="3" t="str">
        <f>IF(I$3="Not used","",IFERROR(VLOOKUP($A254,'Circumstance 4'!$B$6:$AB$15,27,FALSE),IFERROR(VLOOKUP($A254,'Circumstance 4'!$B$18:$AB$28,27,FALSE),TableBPA2[[#This Row],[Base Payment After Circumstance 3]])))</f>
        <v/>
      </c>
      <c r="J254" s="3" t="str">
        <f>IF(J$3="Not used","",IFERROR(VLOOKUP($A254,'Circumstance 5'!$B$6:$AB$15,27,FALSE),IFERROR(VLOOKUP($A254,'Circumstance 5'!$B$18:$AB$28,27,FALSE),TableBPA2[[#This Row],[Base Payment After Circumstance 4]])))</f>
        <v/>
      </c>
      <c r="K254" s="3" t="str">
        <f>IF(K$3="Not used","",IFERROR(VLOOKUP($A254,'Circumstance 6'!$B$6:$AB$15,27,FALSE),IFERROR(VLOOKUP($A254,'Circumstance 6'!$B$18:$AB$28,27,FALSE),TableBPA2[[#This Row],[Base Payment After Circumstance 5]])))</f>
        <v/>
      </c>
      <c r="L254" s="3" t="str">
        <f>IF(L$3="Not used","",IFERROR(VLOOKUP($A254,'Circumstance 7'!$B$6:$AB$15,27,FALSE),IFERROR(VLOOKUP($A254,'Circumstance 7'!$B$18:$AB$28,27,FALSE),TableBPA2[[#This Row],[Base Payment After Circumstance 6]])))</f>
        <v/>
      </c>
      <c r="M254" s="3" t="str">
        <f>IF(M$3="Not used","",IFERROR(VLOOKUP($A254,'Circumstance 8'!$B$6:$AB$15,27,FALSE),IFERROR(VLOOKUP($A254,'Circumstance 8'!$B$18:$AB$28,27,FALSE),TableBPA2[[#This Row],[Base Payment After Circumstance 7]])))</f>
        <v/>
      </c>
      <c r="N254" s="3" t="str">
        <f>IF(N$3="Not used","",IFERROR(VLOOKUP($A254,'Circumstance 9'!$B$6:$AB$15,27,FALSE),IFERROR(VLOOKUP($A254,'Circumstance 9'!$B$18:$AB$28,27,FALSE),TableBPA2[[#This Row],[Base Payment After Circumstance 8]])))</f>
        <v/>
      </c>
      <c r="O254" s="3" t="str">
        <f>IF(O$3="Not used","",IFERROR(VLOOKUP($A254,'Circumstance 10'!$B$6:$AB$15,27,FALSE),IFERROR(VLOOKUP($A254,'Circumstance 10'!$B$18:$AB$28,27,FALSE),TableBPA2[[#This Row],[Base Payment After Circumstance 9]])))</f>
        <v/>
      </c>
      <c r="P254" s="24" t="str">
        <f>IF(P$3="Not used","",IFERROR(VLOOKUP($A254,'Circumstance 11'!$B$6:$AB$15,27,FALSE),IFERROR(VLOOKUP($A254,'Circumstance 11'!$B$18:$AB$28,27,FALSE),TableBPA2[[#This Row],[Base Payment After Circumstance 10]])))</f>
        <v/>
      </c>
      <c r="Q254" s="24" t="str">
        <f>IF(Q$3="Not used","",IFERROR(VLOOKUP($A254,'Circumstance 12'!$B$6:$AB$15,27,FALSE),IFERROR(VLOOKUP($A254,'Circumstance 12'!$B$18:$AB$28,27,FALSE),TableBPA2[[#This Row],[Base Payment After Circumstance 11]])))</f>
        <v/>
      </c>
      <c r="R254" s="24" t="str">
        <f>IF(R$3="Not used","",IFERROR(VLOOKUP($A254,'Circumstance 13'!$B$6:$AB$15,27,FALSE),IFERROR(VLOOKUP($A254,'Circumstance 13'!$B$18:$AB$28,27,FALSE),TableBPA2[[#This Row],[Base Payment After Circumstance 12]])))</f>
        <v/>
      </c>
      <c r="S254" s="24" t="str">
        <f>IF(S$3="Not used","",IFERROR(VLOOKUP($A254,'Circumstance 14'!$B$6:$AB$15,27,FALSE),IFERROR(VLOOKUP($A254,'Circumstance 14'!$B$18:$AB$28,27,FALSE),TableBPA2[[#This Row],[Base Payment After Circumstance 13]])))</f>
        <v/>
      </c>
      <c r="T254" s="24" t="str">
        <f>IF(T$3="Not used","",IFERROR(VLOOKUP($A254,'Circumstance 15'!$B$6:$AB$15,27,FALSE),IFERROR(VLOOKUP($A254,'Circumstance 15'!$B$18:$AB$28,27,FALSE),TableBPA2[[#This Row],[Base Payment After Circumstance 14]])))</f>
        <v/>
      </c>
      <c r="U254" s="24" t="str">
        <f>IF(U$3="Not used","",IFERROR(VLOOKUP($A254,'Circumstance 16'!$B$6:$AB$15,27,FALSE),IFERROR(VLOOKUP($A254,'Circumstance 16'!$B$18:$AB$28,27,FALSE),TableBPA2[[#This Row],[Base Payment After Circumstance 15]])))</f>
        <v/>
      </c>
      <c r="V254" s="24" t="str">
        <f>IF(V$3="Not used","",IFERROR(VLOOKUP($A254,'Circumstance 17'!$B$6:$AB$15,27,FALSE),IFERROR(VLOOKUP($A254,'Circumstance 17'!$B$18:$AB$28,27,FALSE),TableBPA2[[#This Row],[Base Payment After Circumstance 16]])))</f>
        <v/>
      </c>
      <c r="W254" s="24" t="str">
        <f>IF(W$3="Not used","",IFERROR(VLOOKUP($A254,'Circumstance 18'!$B$6:$AB$15,27,FALSE),IFERROR(VLOOKUP($A254,'Circumstance 18'!$B$18:$AB$28,27,FALSE),TableBPA2[[#This Row],[Base Payment After Circumstance 17]])))</f>
        <v/>
      </c>
      <c r="X254" s="24" t="str">
        <f>IF(X$3="Not used","",IFERROR(VLOOKUP($A254,'Circumstance 19'!$B$6:$AB$15,27,FALSE),IFERROR(VLOOKUP($A254,'Circumstance 19'!$B$18:$AB$28,27,FALSE),TableBPA2[[#This Row],[Base Payment After Circumstance 18]])))</f>
        <v/>
      </c>
      <c r="Y254" s="24" t="str">
        <f>IF(Y$3="Not used","",IFERROR(VLOOKUP($A254,'Circumstance 20'!$B$6:$AB$15,27,FALSE),IFERROR(VLOOKUP($A254,'Circumstance 20'!$B$18:$AB$28,27,FALSE),TableBPA2[[#This Row],[Base Payment After Circumstance 19]])))</f>
        <v/>
      </c>
    </row>
    <row r="255" spans="1:25" x14ac:dyDescent="0.25">
      <c r="A255" s="11" t="str">
        <f>IF('LEA Information'!A264="","",'LEA Information'!A264)</f>
        <v/>
      </c>
      <c r="B255" s="11" t="str">
        <f>IF('LEA Information'!B264="","",'LEA Information'!B264)</f>
        <v/>
      </c>
      <c r="C255" s="68" t="str">
        <f>IF('LEA Information'!C264="","",'LEA Information'!C264)</f>
        <v/>
      </c>
      <c r="D255" s="8" t="str">
        <f>IF('LEA Information'!D264="","",'LEA Information'!D264)</f>
        <v/>
      </c>
      <c r="E255" s="32" t="str">
        <f t="shared" si="3"/>
        <v/>
      </c>
      <c r="F255" s="3" t="str">
        <f>IF(F$3="Not used","",IFERROR(VLOOKUP($A255,'Circumstance 1'!$B$6:$AB$15,27,FALSE),IFERROR(VLOOKUP(A255,'Circumstance 1'!$B$18:$AB$28,27,FALSE),TableBPA2[[#This Row],[Starting Base Payment]])))</f>
        <v/>
      </c>
      <c r="G255" s="3" t="str">
        <f>IF(G$3="Not used","",IFERROR(VLOOKUP($A255,'Circumstance 2'!$B$6:$AB$15,27,FALSE),IFERROR(VLOOKUP($A255,'Circumstance 2'!$B$18:$AB$28,27,FALSE),TableBPA2[[#This Row],[Base Payment After Circumstance 1]])))</f>
        <v/>
      </c>
      <c r="H255" s="3" t="str">
        <f>IF(H$3="Not used","",IFERROR(VLOOKUP($A255,'Circumstance 3'!$B$6:$AB$15,27,FALSE),IFERROR(VLOOKUP($A255,'Circumstance 3'!$B$18:$AB$28,27,FALSE),TableBPA2[[#This Row],[Base Payment After Circumstance 2]])))</f>
        <v/>
      </c>
      <c r="I255" s="3" t="str">
        <f>IF(I$3="Not used","",IFERROR(VLOOKUP($A255,'Circumstance 4'!$B$6:$AB$15,27,FALSE),IFERROR(VLOOKUP($A255,'Circumstance 4'!$B$18:$AB$28,27,FALSE),TableBPA2[[#This Row],[Base Payment After Circumstance 3]])))</f>
        <v/>
      </c>
      <c r="J255" s="3" t="str">
        <f>IF(J$3="Not used","",IFERROR(VLOOKUP($A255,'Circumstance 5'!$B$6:$AB$15,27,FALSE),IFERROR(VLOOKUP($A255,'Circumstance 5'!$B$18:$AB$28,27,FALSE),TableBPA2[[#This Row],[Base Payment After Circumstance 4]])))</f>
        <v/>
      </c>
      <c r="K255" s="3" t="str">
        <f>IF(K$3="Not used","",IFERROR(VLOOKUP($A255,'Circumstance 6'!$B$6:$AB$15,27,FALSE),IFERROR(VLOOKUP($A255,'Circumstance 6'!$B$18:$AB$28,27,FALSE),TableBPA2[[#This Row],[Base Payment After Circumstance 5]])))</f>
        <v/>
      </c>
      <c r="L255" s="3" t="str">
        <f>IF(L$3="Not used","",IFERROR(VLOOKUP($A255,'Circumstance 7'!$B$6:$AB$15,27,FALSE),IFERROR(VLOOKUP($A255,'Circumstance 7'!$B$18:$AB$28,27,FALSE),TableBPA2[[#This Row],[Base Payment After Circumstance 6]])))</f>
        <v/>
      </c>
      <c r="M255" s="3" t="str">
        <f>IF(M$3="Not used","",IFERROR(VLOOKUP($A255,'Circumstance 8'!$B$6:$AB$15,27,FALSE),IFERROR(VLOOKUP($A255,'Circumstance 8'!$B$18:$AB$28,27,FALSE),TableBPA2[[#This Row],[Base Payment After Circumstance 7]])))</f>
        <v/>
      </c>
      <c r="N255" s="3" t="str">
        <f>IF(N$3="Not used","",IFERROR(VLOOKUP($A255,'Circumstance 9'!$B$6:$AB$15,27,FALSE),IFERROR(VLOOKUP($A255,'Circumstance 9'!$B$18:$AB$28,27,FALSE),TableBPA2[[#This Row],[Base Payment After Circumstance 8]])))</f>
        <v/>
      </c>
      <c r="O255" s="3" t="str">
        <f>IF(O$3="Not used","",IFERROR(VLOOKUP($A255,'Circumstance 10'!$B$6:$AB$15,27,FALSE),IFERROR(VLOOKUP($A255,'Circumstance 10'!$B$18:$AB$28,27,FALSE),TableBPA2[[#This Row],[Base Payment After Circumstance 9]])))</f>
        <v/>
      </c>
      <c r="P255" s="24" t="str">
        <f>IF(P$3="Not used","",IFERROR(VLOOKUP($A255,'Circumstance 11'!$B$6:$AB$15,27,FALSE),IFERROR(VLOOKUP($A255,'Circumstance 11'!$B$18:$AB$28,27,FALSE),TableBPA2[[#This Row],[Base Payment After Circumstance 10]])))</f>
        <v/>
      </c>
      <c r="Q255" s="24" t="str">
        <f>IF(Q$3="Not used","",IFERROR(VLOOKUP($A255,'Circumstance 12'!$B$6:$AB$15,27,FALSE),IFERROR(VLOOKUP($A255,'Circumstance 12'!$B$18:$AB$28,27,FALSE),TableBPA2[[#This Row],[Base Payment After Circumstance 11]])))</f>
        <v/>
      </c>
      <c r="R255" s="24" t="str">
        <f>IF(R$3="Not used","",IFERROR(VLOOKUP($A255,'Circumstance 13'!$B$6:$AB$15,27,FALSE),IFERROR(VLOOKUP($A255,'Circumstance 13'!$B$18:$AB$28,27,FALSE),TableBPA2[[#This Row],[Base Payment After Circumstance 12]])))</f>
        <v/>
      </c>
      <c r="S255" s="24" t="str">
        <f>IF(S$3="Not used","",IFERROR(VLOOKUP($A255,'Circumstance 14'!$B$6:$AB$15,27,FALSE),IFERROR(VLOOKUP($A255,'Circumstance 14'!$B$18:$AB$28,27,FALSE),TableBPA2[[#This Row],[Base Payment After Circumstance 13]])))</f>
        <v/>
      </c>
      <c r="T255" s="24" t="str">
        <f>IF(T$3="Not used","",IFERROR(VLOOKUP($A255,'Circumstance 15'!$B$6:$AB$15,27,FALSE),IFERROR(VLOOKUP($A255,'Circumstance 15'!$B$18:$AB$28,27,FALSE),TableBPA2[[#This Row],[Base Payment After Circumstance 14]])))</f>
        <v/>
      </c>
      <c r="U255" s="24" t="str">
        <f>IF(U$3="Not used","",IFERROR(VLOOKUP($A255,'Circumstance 16'!$B$6:$AB$15,27,FALSE),IFERROR(VLOOKUP($A255,'Circumstance 16'!$B$18:$AB$28,27,FALSE),TableBPA2[[#This Row],[Base Payment After Circumstance 15]])))</f>
        <v/>
      </c>
      <c r="V255" s="24" t="str">
        <f>IF(V$3="Not used","",IFERROR(VLOOKUP($A255,'Circumstance 17'!$B$6:$AB$15,27,FALSE),IFERROR(VLOOKUP($A255,'Circumstance 17'!$B$18:$AB$28,27,FALSE),TableBPA2[[#This Row],[Base Payment After Circumstance 16]])))</f>
        <v/>
      </c>
      <c r="W255" s="24" t="str">
        <f>IF(W$3="Not used","",IFERROR(VLOOKUP($A255,'Circumstance 18'!$B$6:$AB$15,27,FALSE),IFERROR(VLOOKUP($A255,'Circumstance 18'!$B$18:$AB$28,27,FALSE),TableBPA2[[#This Row],[Base Payment After Circumstance 17]])))</f>
        <v/>
      </c>
      <c r="X255" s="24" t="str">
        <f>IF(X$3="Not used","",IFERROR(VLOOKUP($A255,'Circumstance 19'!$B$6:$AB$15,27,FALSE),IFERROR(VLOOKUP($A255,'Circumstance 19'!$B$18:$AB$28,27,FALSE),TableBPA2[[#This Row],[Base Payment After Circumstance 18]])))</f>
        <v/>
      </c>
      <c r="Y255" s="24" t="str">
        <f>IF(Y$3="Not used","",IFERROR(VLOOKUP($A255,'Circumstance 20'!$B$6:$AB$15,27,FALSE),IFERROR(VLOOKUP($A255,'Circumstance 20'!$B$18:$AB$28,27,FALSE),TableBPA2[[#This Row],[Base Payment After Circumstance 19]])))</f>
        <v/>
      </c>
    </row>
    <row r="256" spans="1:25" x14ac:dyDescent="0.25">
      <c r="A256" s="11" t="str">
        <f>IF('LEA Information'!A265="","",'LEA Information'!A265)</f>
        <v/>
      </c>
      <c r="B256" s="11" t="str">
        <f>IF('LEA Information'!B265="","",'LEA Information'!B265)</f>
        <v/>
      </c>
      <c r="C256" s="68" t="str">
        <f>IF('LEA Information'!C265="","",'LEA Information'!C265)</f>
        <v/>
      </c>
      <c r="D256" s="8" t="str">
        <f>IF('LEA Information'!D265="","",'LEA Information'!D265)</f>
        <v/>
      </c>
      <c r="E256" s="32" t="str">
        <f t="shared" si="3"/>
        <v/>
      </c>
      <c r="F256" s="3" t="str">
        <f>IF(F$3="Not used","",IFERROR(VLOOKUP($A256,'Circumstance 1'!$B$6:$AB$15,27,FALSE),IFERROR(VLOOKUP(A256,'Circumstance 1'!$B$18:$AB$28,27,FALSE),TableBPA2[[#This Row],[Starting Base Payment]])))</f>
        <v/>
      </c>
      <c r="G256" s="3" t="str">
        <f>IF(G$3="Not used","",IFERROR(VLOOKUP($A256,'Circumstance 2'!$B$6:$AB$15,27,FALSE),IFERROR(VLOOKUP($A256,'Circumstance 2'!$B$18:$AB$28,27,FALSE),TableBPA2[[#This Row],[Base Payment After Circumstance 1]])))</f>
        <v/>
      </c>
      <c r="H256" s="3" t="str">
        <f>IF(H$3="Not used","",IFERROR(VLOOKUP($A256,'Circumstance 3'!$B$6:$AB$15,27,FALSE),IFERROR(VLOOKUP($A256,'Circumstance 3'!$B$18:$AB$28,27,FALSE),TableBPA2[[#This Row],[Base Payment After Circumstance 2]])))</f>
        <v/>
      </c>
      <c r="I256" s="3" t="str">
        <f>IF(I$3="Not used","",IFERROR(VLOOKUP($A256,'Circumstance 4'!$B$6:$AB$15,27,FALSE),IFERROR(VLOOKUP($A256,'Circumstance 4'!$B$18:$AB$28,27,FALSE),TableBPA2[[#This Row],[Base Payment After Circumstance 3]])))</f>
        <v/>
      </c>
      <c r="J256" s="3" t="str">
        <f>IF(J$3="Not used","",IFERROR(VLOOKUP($A256,'Circumstance 5'!$B$6:$AB$15,27,FALSE),IFERROR(VLOOKUP($A256,'Circumstance 5'!$B$18:$AB$28,27,FALSE),TableBPA2[[#This Row],[Base Payment After Circumstance 4]])))</f>
        <v/>
      </c>
      <c r="K256" s="3" t="str">
        <f>IF(K$3="Not used","",IFERROR(VLOOKUP($A256,'Circumstance 6'!$B$6:$AB$15,27,FALSE),IFERROR(VLOOKUP($A256,'Circumstance 6'!$B$18:$AB$28,27,FALSE),TableBPA2[[#This Row],[Base Payment After Circumstance 5]])))</f>
        <v/>
      </c>
      <c r="L256" s="3" t="str">
        <f>IF(L$3="Not used","",IFERROR(VLOOKUP($A256,'Circumstance 7'!$B$6:$AB$15,27,FALSE),IFERROR(VLOOKUP($A256,'Circumstance 7'!$B$18:$AB$28,27,FALSE),TableBPA2[[#This Row],[Base Payment After Circumstance 6]])))</f>
        <v/>
      </c>
      <c r="M256" s="3" t="str">
        <f>IF(M$3="Not used","",IFERROR(VLOOKUP($A256,'Circumstance 8'!$B$6:$AB$15,27,FALSE),IFERROR(VLOOKUP($A256,'Circumstance 8'!$B$18:$AB$28,27,FALSE),TableBPA2[[#This Row],[Base Payment After Circumstance 7]])))</f>
        <v/>
      </c>
      <c r="N256" s="3" t="str">
        <f>IF(N$3="Not used","",IFERROR(VLOOKUP($A256,'Circumstance 9'!$B$6:$AB$15,27,FALSE),IFERROR(VLOOKUP($A256,'Circumstance 9'!$B$18:$AB$28,27,FALSE),TableBPA2[[#This Row],[Base Payment After Circumstance 8]])))</f>
        <v/>
      </c>
      <c r="O256" s="3" t="str">
        <f>IF(O$3="Not used","",IFERROR(VLOOKUP($A256,'Circumstance 10'!$B$6:$AB$15,27,FALSE),IFERROR(VLOOKUP($A256,'Circumstance 10'!$B$18:$AB$28,27,FALSE),TableBPA2[[#This Row],[Base Payment After Circumstance 9]])))</f>
        <v/>
      </c>
      <c r="P256" s="24" t="str">
        <f>IF(P$3="Not used","",IFERROR(VLOOKUP($A256,'Circumstance 11'!$B$6:$AB$15,27,FALSE),IFERROR(VLOOKUP($A256,'Circumstance 11'!$B$18:$AB$28,27,FALSE),TableBPA2[[#This Row],[Base Payment After Circumstance 10]])))</f>
        <v/>
      </c>
      <c r="Q256" s="24" t="str">
        <f>IF(Q$3="Not used","",IFERROR(VLOOKUP($A256,'Circumstance 12'!$B$6:$AB$15,27,FALSE),IFERROR(VLOOKUP($A256,'Circumstance 12'!$B$18:$AB$28,27,FALSE),TableBPA2[[#This Row],[Base Payment After Circumstance 11]])))</f>
        <v/>
      </c>
      <c r="R256" s="24" t="str">
        <f>IF(R$3="Not used","",IFERROR(VLOOKUP($A256,'Circumstance 13'!$B$6:$AB$15,27,FALSE),IFERROR(VLOOKUP($A256,'Circumstance 13'!$B$18:$AB$28,27,FALSE),TableBPA2[[#This Row],[Base Payment After Circumstance 12]])))</f>
        <v/>
      </c>
      <c r="S256" s="24" t="str">
        <f>IF(S$3="Not used","",IFERROR(VLOOKUP($A256,'Circumstance 14'!$B$6:$AB$15,27,FALSE),IFERROR(VLOOKUP($A256,'Circumstance 14'!$B$18:$AB$28,27,FALSE),TableBPA2[[#This Row],[Base Payment After Circumstance 13]])))</f>
        <v/>
      </c>
      <c r="T256" s="24" t="str">
        <f>IF(T$3="Not used","",IFERROR(VLOOKUP($A256,'Circumstance 15'!$B$6:$AB$15,27,FALSE),IFERROR(VLOOKUP($A256,'Circumstance 15'!$B$18:$AB$28,27,FALSE),TableBPA2[[#This Row],[Base Payment After Circumstance 14]])))</f>
        <v/>
      </c>
      <c r="U256" s="24" t="str">
        <f>IF(U$3="Not used","",IFERROR(VLOOKUP($A256,'Circumstance 16'!$B$6:$AB$15,27,FALSE),IFERROR(VLOOKUP($A256,'Circumstance 16'!$B$18:$AB$28,27,FALSE),TableBPA2[[#This Row],[Base Payment After Circumstance 15]])))</f>
        <v/>
      </c>
      <c r="V256" s="24" t="str">
        <f>IF(V$3="Not used","",IFERROR(VLOOKUP($A256,'Circumstance 17'!$B$6:$AB$15,27,FALSE),IFERROR(VLOOKUP($A256,'Circumstance 17'!$B$18:$AB$28,27,FALSE),TableBPA2[[#This Row],[Base Payment After Circumstance 16]])))</f>
        <v/>
      </c>
      <c r="W256" s="24" t="str">
        <f>IF(W$3="Not used","",IFERROR(VLOOKUP($A256,'Circumstance 18'!$B$6:$AB$15,27,FALSE),IFERROR(VLOOKUP($A256,'Circumstance 18'!$B$18:$AB$28,27,FALSE),TableBPA2[[#This Row],[Base Payment After Circumstance 17]])))</f>
        <v/>
      </c>
      <c r="X256" s="24" t="str">
        <f>IF(X$3="Not used","",IFERROR(VLOOKUP($A256,'Circumstance 19'!$B$6:$AB$15,27,FALSE),IFERROR(VLOOKUP($A256,'Circumstance 19'!$B$18:$AB$28,27,FALSE),TableBPA2[[#This Row],[Base Payment After Circumstance 18]])))</f>
        <v/>
      </c>
      <c r="Y256" s="24" t="str">
        <f>IF(Y$3="Not used","",IFERROR(VLOOKUP($A256,'Circumstance 20'!$B$6:$AB$15,27,FALSE),IFERROR(VLOOKUP($A256,'Circumstance 20'!$B$18:$AB$28,27,FALSE),TableBPA2[[#This Row],[Base Payment After Circumstance 19]])))</f>
        <v/>
      </c>
    </row>
    <row r="257" spans="1:25" x14ac:dyDescent="0.25">
      <c r="A257" s="11" t="str">
        <f>IF('LEA Information'!A266="","",'LEA Information'!A266)</f>
        <v/>
      </c>
      <c r="B257" s="11" t="str">
        <f>IF('LEA Information'!B266="","",'LEA Information'!B266)</f>
        <v/>
      </c>
      <c r="C257" s="68" t="str">
        <f>IF('LEA Information'!C266="","",'LEA Information'!C266)</f>
        <v/>
      </c>
      <c r="D257" s="8" t="str">
        <f>IF('LEA Information'!D266="","",'LEA Information'!D266)</f>
        <v/>
      </c>
      <c r="E257" s="32" t="str">
        <f t="shared" si="3"/>
        <v/>
      </c>
      <c r="F257" s="3" t="str">
        <f>IF(F$3="Not used","",IFERROR(VLOOKUP($A257,'Circumstance 1'!$B$6:$AB$15,27,FALSE),IFERROR(VLOOKUP(A257,'Circumstance 1'!$B$18:$AB$28,27,FALSE),TableBPA2[[#This Row],[Starting Base Payment]])))</f>
        <v/>
      </c>
      <c r="G257" s="3" t="str">
        <f>IF(G$3="Not used","",IFERROR(VLOOKUP($A257,'Circumstance 2'!$B$6:$AB$15,27,FALSE),IFERROR(VLOOKUP($A257,'Circumstance 2'!$B$18:$AB$28,27,FALSE),TableBPA2[[#This Row],[Base Payment After Circumstance 1]])))</f>
        <v/>
      </c>
      <c r="H257" s="3" t="str">
        <f>IF(H$3="Not used","",IFERROR(VLOOKUP($A257,'Circumstance 3'!$B$6:$AB$15,27,FALSE),IFERROR(VLOOKUP($A257,'Circumstance 3'!$B$18:$AB$28,27,FALSE),TableBPA2[[#This Row],[Base Payment After Circumstance 2]])))</f>
        <v/>
      </c>
      <c r="I257" s="3" t="str">
        <f>IF(I$3="Not used","",IFERROR(VLOOKUP($A257,'Circumstance 4'!$B$6:$AB$15,27,FALSE),IFERROR(VLOOKUP($A257,'Circumstance 4'!$B$18:$AB$28,27,FALSE),TableBPA2[[#This Row],[Base Payment After Circumstance 3]])))</f>
        <v/>
      </c>
      <c r="J257" s="3" t="str">
        <f>IF(J$3="Not used","",IFERROR(VLOOKUP($A257,'Circumstance 5'!$B$6:$AB$15,27,FALSE),IFERROR(VLOOKUP($A257,'Circumstance 5'!$B$18:$AB$28,27,FALSE),TableBPA2[[#This Row],[Base Payment After Circumstance 4]])))</f>
        <v/>
      </c>
      <c r="K257" s="3" t="str">
        <f>IF(K$3="Not used","",IFERROR(VLOOKUP($A257,'Circumstance 6'!$B$6:$AB$15,27,FALSE),IFERROR(VLOOKUP($A257,'Circumstance 6'!$B$18:$AB$28,27,FALSE),TableBPA2[[#This Row],[Base Payment After Circumstance 5]])))</f>
        <v/>
      </c>
      <c r="L257" s="3" t="str">
        <f>IF(L$3="Not used","",IFERROR(VLOOKUP($A257,'Circumstance 7'!$B$6:$AB$15,27,FALSE),IFERROR(VLOOKUP($A257,'Circumstance 7'!$B$18:$AB$28,27,FALSE),TableBPA2[[#This Row],[Base Payment After Circumstance 6]])))</f>
        <v/>
      </c>
      <c r="M257" s="3" t="str">
        <f>IF(M$3="Not used","",IFERROR(VLOOKUP($A257,'Circumstance 8'!$B$6:$AB$15,27,FALSE),IFERROR(VLOOKUP($A257,'Circumstance 8'!$B$18:$AB$28,27,FALSE),TableBPA2[[#This Row],[Base Payment After Circumstance 7]])))</f>
        <v/>
      </c>
      <c r="N257" s="3" t="str">
        <f>IF(N$3="Not used","",IFERROR(VLOOKUP($A257,'Circumstance 9'!$B$6:$AB$15,27,FALSE),IFERROR(VLOOKUP($A257,'Circumstance 9'!$B$18:$AB$28,27,FALSE),TableBPA2[[#This Row],[Base Payment After Circumstance 8]])))</f>
        <v/>
      </c>
      <c r="O257" s="3" t="str">
        <f>IF(O$3="Not used","",IFERROR(VLOOKUP($A257,'Circumstance 10'!$B$6:$AB$15,27,FALSE),IFERROR(VLOOKUP($A257,'Circumstance 10'!$B$18:$AB$28,27,FALSE),TableBPA2[[#This Row],[Base Payment After Circumstance 9]])))</f>
        <v/>
      </c>
      <c r="P257" s="24" t="str">
        <f>IF(P$3="Not used","",IFERROR(VLOOKUP($A257,'Circumstance 11'!$B$6:$AB$15,27,FALSE),IFERROR(VLOOKUP($A257,'Circumstance 11'!$B$18:$AB$28,27,FALSE),TableBPA2[[#This Row],[Base Payment After Circumstance 10]])))</f>
        <v/>
      </c>
      <c r="Q257" s="24" t="str">
        <f>IF(Q$3="Not used","",IFERROR(VLOOKUP($A257,'Circumstance 12'!$B$6:$AB$15,27,FALSE),IFERROR(VLOOKUP($A257,'Circumstance 12'!$B$18:$AB$28,27,FALSE),TableBPA2[[#This Row],[Base Payment After Circumstance 11]])))</f>
        <v/>
      </c>
      <c r="R257" s="24" t="str">
        <f>IF(R$3="Not used","",IFERROR(VLOOKUP($A257,'Circumstance 13'!$B$6:$AB$15,27,FALSE),IFERROR(VLOOKUP($A257,'Circumstance 13'!$B$18:$AB$28,27,FALSE),TableBPA2[[#This Row],[Base Payment After Circumstance 12]])))</f>
        <v/>
      </c>
      <c r="S257" s="24" t="str">
        <f>IF(S$3="Not used","",IFERROR(VLOOKUP($A257,'Circumstance 14'!$B$6:$AB$15,27,FALSE),IFERROR(VLOOKUP($A257,'Circumstance 14'!$B$18:$AB$28,27,FALSE),TableBPA2[[#This Row],[Base Payment After Circumstance 13]])))</f>
        <v/>
      </c>
      <c r="T257" s="24" t="str">
        <f>IF(T$3="Not used","",IFERROR(VLOOKUP($A257,'Circumstance 15'!$B$6:$AB$15,27,FALSE),IFERROR(VLOOKUP($A257,'Circumstance 15'!$B$18:$AB$28,27,FALSE),TableBPA2[[#This Row],[Base Payment After Circumstance 14]])))</f>
        <v/>
      </c>
      <c r="U257" s="24" t="str">
        <f>IF(U$3="Not used","",IFERROR(VLOOKUP($A257,'Circumstance 16'!$B$6:$AB$15,27,FALSE),IFERROR(VLOOKUP($A257,'Circumstance 16'!$B$18:$AB$28,27,FALSE),TableBPA2[[#This Row],[Base Payment After Circumstance 15]])))</f>
        <v/>
      </c>
      <c r="V257" s="24" t="str">
        <f>IF(V$3="Not used","",IFERROR(VLOOKUP($A257,'Circumstance 17'!$B$6:$AB$15,27,FALSE),IFERROR(VLOOKUP($A257,'Circumstance 17'!$B$18:$AB$28,27,FALSE),TableBPA2[[#This Row],[Base Payment After Circumstance 16]])))</f>
        <v/>
      </c>
      <c r="W257" s="24" t="str">
        <f>IF(W$3="Not used","",IFERROR(VLOOKUP($A257,'Circumstance 18'!$B$6:$AB$15,27,FALSE),IFERROR(VLOOKUP($A257,'Circumstance 18'!$B$18:$AB$28,27,FALSE),TableBPA2[[#This Row],[Base Payment After Circumstance 17]])))</f>
        <v/>
      </c>
      <c r="X257" s="24" t="str">
        <f>IF(X$3="Not used","",IFERROR(VLOOKUP($A257,'Circumstance 19'!$B$6:$AB$15,27,FALSE),IFERROR(VLOOKUP($A257,'Circumstance 19'!$B$18:$AB$28,27,FALSE),TableBPA2[[#This Row],[Base Payment After Circumstance 18]])))</f>
        <v/>
      </c>
      <c r="Y257" s="24" t="str">
        <f>IF(Y$3="Not used","",IFERROR(VLOOKUP($A257,'Circumstance 20'!$B$6:$AB$15,27,FALSE),IFERROR(VLOOKUP($A257,'Circumstance 20'!$B$18:$AB$28,27,FALSE),TableBPA2[[#This Row],[Base Payment After Circumstance 19]])))</f>
        <v/>
      </c>
    </row>
    <row r="258" spans="1:25" x14ac:dyDescent="0.25">
      <c r="A258" s="11" t="str">
        <f>IF('LEA Information'!A267="","",'LEA Information'!A267)</f>
        <v/>
      </c>
      <c r="B258" s="11" t="str">
        <f>IF('LEA Information'!B267="","",'LEA Information'!B267)</f>
        <v/>
      </c>
      <c r="C258" s="68" t="str">
        <f>IF('LEA Information'!C267="","",'LEA Information'!C267)</f>
        <v/>
      </c>
      <c r="D258" s="8" t="str">
        <f>IF('LEA Information'!D267="","",'LEA Information'!D267)</f>
        <v/>
      </c>
      <c r="E258" s="32" t="str">
        <f t="shared" si="3"/>
        <v/>
      </c>
      <c r="F258" s="3" t="str">
        <f>IF(F$3="Not used","",IFERROR(VLOOKUP($A258,'Circumstance 1'!$B$6:$AB$15,27,FALSE),IFERROR(VLOOKUP(A258,'Circumstance 1'!$B$18:$AB$28,27,FALSE),TableBPA2[[#This Row],[Starting Base Payment]])))</f>
        <v/>
      </c>
      <c r="G258" s="3" t="str">
        <f>IF(G$3="Not used","",IFERROR(VLOOKUP($A258,'Circumstance 2'!$B$6:$AB$15,27,FALSE),IFERROR(VLOOKUP($A258,'Circumstance 2'!$B$18:$AB$28,27,FALSE),TableBPA2[[#This Row],[Base Payment After Circumstance 1]])))</f>
        <v/>
      </c>
      <c r="H258" s="3" t="str">
        <f>IF(H$3="Not used","",IFERROR(VLOOKUP($A258,'Circumstance 3'!$B$6:$AB$15,27,FALSE),IFERROR(VLOOKUP($A258,'Circumstance 3'!$B$18:$AB$28,27,FALSE),TableBPA2[[#This Row],[Base Payment After Circumstance 2]])))</f>
        <v/>
      </c>
      <c r="I258" s="3" t="str">
        <f>IF(I$3="Not used","",IFERROR(VLOOKUP($A258,'Circumstance 4'!$B$6:$AB$15,27,FALSE),IFERROR(VLOOKUP($A258,'Circumstance 4'!$B$18:$AB$28,27,FALSE),TableBPA2[[#This Row],[Base Payment After Circumstance 3]])))</f>
        <v/>
      </c>
      <c r="J258" s="3" t="str">
        <f>IF(J$3="Not used","",IFERROR(VLOOKUP($A258,'Circumstance 5'!$B$6:$AB$15,27,FALSE),IFERROR(VLOOKUP($A258,'Circumstance 5'!$B$18:$AB$28,27,FALSE),TableBPA2[[#This Row],[Base Payment After Circumstance 4]])))</f>
        <v/>
      </c>
      <c r="K258" s="3" t="str">
        <f>IF(K$3="Not used","",IFERROR(VLOOKUP($A258,'Circumstance 6'!$B$6:$AB$15,27,FALSE),IFERROR(VLOOKUP($A258,'Circumstance 6'!$B$18:$AB$28,27,FALSE),TableBPA2[[#This Row],[Base Payment After Circumstance 5]])))</f>
        <v/>
      </c>
      <c r="L258" s="3" t="str">
        <f>IF(L$3="Not used","",IFERROR(VLOOKUP($A258,'Circumstance 7'!$B$6:$AB$15,27,FALSE),IFERROR(VLOOKUP($A258,'Circumstance 7'!$B$18:$AB$28,27,FALSE),TableBPA2[[#This Row],[Base Payment After Circumstance 6]])))</f>
        <v/>
      </c>
      <c r="M258" s="3" t="str">
        <f>IF(M$3="Not used","",IFERROR(VLOOKUP($A258,'Circumstance 8'!$B$6:$AB$15,27,FALSE),IFERROR(VLOOKUP($A258,'Circumstance 8'!$B$18:$AB$28,27,FALSE),TableBPA2[[#This Row],[Base Payment After Circumstance 7]])))</f>
        <v/>
      </c>
      <c r="N258" s="3" t="str">
        <f>IF(N$3="Not used","",IFERROR(VLOOKUP($A258,'Circumstance 9'!$B$6:$AB$15,27,FALSE),IFERROR(VLOOKUP($A258,'Circumstance 9'!$B$18:$AB$28,27,FALSE),TableBPA2[[#This Row],[Base Payment After Circumstance 8]])))</f>
        <v/>
      </c>
      <c r="O258" s="3" t="str">
        <f>IF(O$3="Not used","",IFERROR(VLOOKUP($A258,'Circumstance 10'!$B$6:$AB$15,27,FALSE),IFERROR(VLOOKUP($A258,'Circumstance 10'!$B$18:$AB$28,27,FALSE),TableBPA2[[#This Row],[Base Payment After Circumstance 9]])))</f>
        <v/>
      </c>
      <c r="P258" s="24" t="str">
        <f>IF(P$3="Not used","",IFERROR(VLOOKUP($A258,'Circumstance 11'!$B$6:$AB$15,27,FALSE),IFERROR(VLOOKUP($A258,'Circumstance 11'!$B$18:$AB$28,27,FALSE),TableBPA2[[#This Row],[Base Payment After Circumstance 10]])))</f>
        <v/>
      </c>
      <c r="Q258" s="24" t="str">
        <f>IF(Q$3="Not used","",IFERROR(VLOOKUP($A258,'Circumstance 12'!$B$6:$AB$15,27,FALSE),IFERROR(VLOOKUP($A258,'Circumstance 12'!$B$18:$AB$28,27,FALSE),TableBPA2[[#This Row],[Base Payment After Circumstance 11]])))</f>
        <v/>
      </c>
      <c r="R258" s="24" t="str">
        <f>IF(R$3="Not used","",IFERROR(VLOOKUP($A258,'Circumstance 13'!$B$6:$AB$15,27,FALSE),IFERROR(VLOOKUP($A258,'Circumstance 13'!$B$18:$AB$28,27,FALSE),TableBPA2[[#This Row],[Base Payment After Circumstance 12]])))</f>
        <v/>
      </c>
      <c r="S258" s="24" t="str">
        <f>IF(S$3="Not used","",IFERROR(VLOOKUP($A258,'Circumstance 14'!$B$6:$AB$15,27,FALSE),IFERROR(VLOOKUP($A258,'Circumstance 14'!$B$18:$AB$28,27,FALSE),TableBPA2[[#This Row],[Base Payment After Circumstance 13]])))</f>
        <v/>
      </c>
      <c r="T258" s="24" t="str">
        <f>IF(T$3="Not used","",IFERROR(VLOOKUP($A258,'Circumstance 15'!$B$6:$AB$15,27,FALSE),IFERROR(VLOOKUP($A258,'Circumstance 15'!$B$18:$AB$28,27,FALSE),TableBPA2[[#This Row],[Base Payment After Circumstance 14]])))</f>
        <v/>
      </c>
      <c r="U258" s="24" t="str">
        <f>IF(U$3="Not used","",IFERROR(VLOOKUP($A258,'Circumstance 16'!$B$6:$AB$15,27,FALSE),IFERROR(VLOOKUP($A258,'Circumstance 16'!$B$18:$AB$28,27,FALSE),TableBPA2[[#This Row],[Base Payment After Circumstance 15]])))</f>
        <v/>
      </c>
      <c r="V258" s="24" t="str">
        <f>IF(V$3="Not used","",IFERROR(VLOOKUP($A258,'Circumstance 17'!$B$6:$AB$15,27,FALSE),IFERROR(VLOOKUP($A258,'Circumstance 17'!$B$18:$AB$28,27,FALSE),TableBPA2[[#This Row],[Base Payment After Circumstance 16]])))</f>
        <v/>
      </c>
      <c r="W258" s="24" t="str">
        <f>IF(W$3="Not used","",IFERROR(VLOOKUP($A258,'Circumstance 18'!$B$6:$AB$15,27,FALSE),IFERROR(VLOOKUP($A258,'Circumstance 18'!$B$18:$AB$28,27,FALSE),TableBPA2[[#This Row],[Base Payment After Circumstance 17]])))</f>
        <v/>
      </c>
      <c r="X258" s="24" t="str">
        <f>IF(X$3="Not used","",IFERROR(VLOOKUP($A258,'Circumstance 19'!$B$6:$AB$15,27,FALSE),IFERROR(VLOOKUP($A258,'Circumstance 19'!$B$18:$AB$28,27,FALSE),TableBPA2[[#This Row],[Base Payment After Circumstance 18]])))</f>
        <v/>
      </c>
      <c r="Y258" s="24" t="str">
        <f>IF(Y$3="Not used","",IFERROR(VLOOKUP($A258,'Circumstance 20'!$B$6:$AB$15,27,FALSE),IFERROR(VLOOKUP($A258,'Circumstance 20'!$B$18:$AB$28,27,FALSE),TableBPA2[[#This Row],[Base Payment After Circumstance 19]])))</f>
        <v/>
      </c>
    </row>
    <row r="259" spans="1:25" x14ac:dyDescent="0.25">
      <c r="A259" s="11" t="str">
        <f>IF('LEA Information'!A268="","",'LEA Information'!A268)</f>
        <v/>
      </c>
      <c r="B259" s="11" t="str">
        <f>IF('LEA Information'!B268="","",'LEA Information'!B268)</f>
        <v/>
      </c>
      <c r="C259" s="68" t="str">
        <f>IF('LEA Information'!C268="","",'LEA Information'!C268)</f>
        <v/>
      </c>
      <c r="D259" s="8" t="str">
        <f>IF('LEA Information'!D268="","",'LEA Information'!D268)</f>
        <v/>
      </c>
      <c r="E259" s="32" t="str">
        <f t="shared" si="3"/>
        <v/>
      </c>
      <c r="F259" s="3" t="str">
        <f>IF(F$3="Not used","",IFERROR(VLOOKUP($A259,'Circumstance 1'!$B$6:$AB$15,27,FALSE),IFERROR(VLOOKUP(A259,'Circumstance 1'!$B$18:$AB$28,27,FALSE),TableBPA2[[#This Row],[Starting Base Payment]])))</f>
        <v/>
      </c>
      <c r="G259" s="3" t="str">
        <f>IF(G$3="Not used","",IFERROR(VLOOKUP($A259,'Circumstance 2'!$B$6:$AB$15,27,FALSE),IFERROR(VLOOKUP($A259,'Circumstance 2'!$B$18:$AB$28,27,FALSE),TableBPA2[[#This Row],[Base Payment After Circumstance 1]])))</f>
        <v/>
      </c>
      <c r="H259" s="3" t="str">
        <f>IF(H$3="Not used","",IFERROR(VLOOKUP($A259,'Circumstance 3'!$B$6:$AB$15,27,FALSE),IFERROR(VLOOKUP($A259,'Circumstance 3'!$B$18:$AB$28,27,FALSE),TableBPA2[[#This Row],[Base Payment After Circumstance 2]])))</f>
        <v/>
      </c>
      <c r="I259" s="3" t="str">
        <f>IF(I$3="Not used","",IFERROR(VLOOKUP($A259,'Circumstance 4'!$B$6:$AB$15,27,FALSE),IFERROR(VLOOKUP($A259,'Circumstance 4'!$B$18:$AB$28,27,FALSE),TableBPA2[[#This Row],[Base Payment After Circumstance 3]])))</f>
        <v/>
      </c>
      <c r="J259" s="3" t="str">
        <f>IF(J$3="Not used","",IFERROR(VLOOKUP($A259,'Circumstance 5'!$B$6:$AB$15,27,FALSE),IFERROR(VLOOKUP($A259,'Circumstance 5'!$B$18:$AB$28,27,FALSE),TableBPA2[[#This Row],[Base Payment After Circumstance 4]])))</f>
        <v/>
      </c>
      <c r="K259" s="3" t="str">
        <f>IF(K$3="Not used","",IFERROR(VLOOKUP($A259,'Circumstance 6'!$B$6:$AB$15,27,FALSE),IFERROR(VLOOKUP($A259,'Circumstance 6'!$B$18:$AB$28,27,FALSE),TableBPA2[[#This Row],[Base Payment After Circumstance 5]])))</f>
        <v/>
      </c>
      <c r="L259" s="3" t="str">
        <f>IF(L$3="Not used","",IFERROR(VLOOKUP($A259,'Circumstance 7'!$B$6:$AB$15,27,FALSE),IFERROR(VLOOKUP($A259,'Circumstance 7'!$B$18:$AB$28,27,FALSE),TableBPA2[[#This Row],[Base Payment After Circumstance 6]])))</f>
        <v/>
      </c>
      <c r="M259" s="3" t="str">
        <f>IF(M$3="Not used","",IFERROR(VLOOKUP($A259,'Circumstance 8'!$B$6:$AB$15,27,FALSE),IFERROR(VLOOKUP($A259,'Circumstance 8'!$B$18:$AB$28,27,FALSE),TableBPA2[[#This Row],[Base Payment After Circumstance 7]])))</f>
        <v/>
      </c>
      <c r="N259" s="3" t="str">
        <f>IF(N$3="Not used","",IFERROR(VLOOKUP($A259,'Circumstance 9'!$B$6:$AB$15,27,FALSE),IFERROR(VLOOKUP($A259,'Circumstance 9'!$B$18:$AB$28,27,FALSE),TableBPA2[[#This Row],[Base Payment After Circumstance 8]])))</f>
        <v/>
      </c>
      <c r="O259" s="3" t="str">
        <f>IF(O$3="Not used","",IFERROR(VLOOKUP($A259,'Circumstance 10'!$B$6:$AB$15,27,FALSE),IFERROR(VLOOKUP($A259,'Circumstance 10'!$B$18:$AB$28,27,FALSE),TableBPA2[[#This Row],[Base Payment After Circumstance 9]])))</f>
        <v/>
      </c>
      <c r="P259" s="24" t="str">
        <f>IF(P$3="Not used","",IFERROR(VLOOKUP($A259,'Circumstance 11'!$B$6:$AB$15,27,FALSE),IFERROR(VLOOKUP($A259,'Circumstance 11'!$B$18:$AB$28,27,FALSE),TableBPA2[[#This Row],[Base Payment After Circumstance 10]])))</f>
        <v/>
      </c>
      <c r="Q259" s="24" t="str">
        <f>IF(Q$3="Not used","",IFERROR(VLOOKUP($A259,'Circumstance 12'!$B$6:$AB$15,27,FALSE),IFERROR(VLOOKUP($A259,'Circumstance 12'!$B$18:$AB$28,27,FALSE),TableBPA2[[#This Row],[Base Payment After Circumstance 11]])))</f>
        <v/>
      </c>
      <c r="R259" s="24" t="str">
        <f>IF(R$3="Not used","",IFERROR(VLOOKUP($A259,'Circumstance 13'!$B$6:$AB$15,27,FALSE),IFERROR(VLOOKUP($A259,'Circumstance 13'!$B$18:$AB$28,27,FALSE),TableBPA2[[#This Row],[Base Payment After Circumstance 12]])))</f>
        <v/>
      </c>
      <c r="S259" s="24" t="str">
        <f>IF(S$3="Not used","",IFERROR(VLOOKUP($A259,'Circumstance 14'!$B$6:$AB$15,27,FALSE),IFERROR(VLOOKUP($A259,'Circumstance 14'!$B$18:$AB$28,27,FALSE),TableBPA2[[#This Row],[Base Payment After Circumstance 13]])))</f>
        <v/>
      </c>
      <c r="T259" s="24" t="str">
        <f>IF(T$3="Not used","",IFERROR(VLOOKUP($A259,'Circumstance 15'!$B$6:$AB$15,27,FALSE),IFERROR(VLOOKUP($A259,'Circumstance 15'!$B$18:$AB$28,27,FALSE),TableBPA2[[#This Row],[Base Payment After Circumstance 14]])))</f>
        <v/>
      </c>
      <c r="U259" s="24" t="str">
        <f>IF(U$3="Not used","",IFERROR(VLOOKUP($A259,'Circumstance 16'!$B$6:$AB$15,27,FALSE),IFERROR(VLOOKUP($A259,'Circumstance 16'!$B$18:$AB$28,27,FALSE),TableBPA2[[#This Row],[Base Payment After Circumstance 15]])))</f>
        <v/>
      </c>
      <c r="V259" s="24" t="str">
        <f>IF(V$3="Not used","",IFERROR(VLOOKUP($A259,'Circumstance 17'!$B$6:$AB$15,27,FALSE),IFERROR(VLOOKUP($A259,'Circumstance 17'!$B$18:$AB$28,27,FALSE),TableBPA2[[#This Row],[Base Payment After Circumstance 16]])))</f>
        <v/>
      </c>
      <c r="W259" s="24" t="str">
        <f>IF(W$3="Not used","",IFERROR(VLOOKUP($A259,'Circumstance 18'!$B$6:$AB$15,27,FALSE),IFERROR(VLOOKUP($A259,'Circumstance 18'!$B$18:$AB$28,27,FALSE),TableBPA2[[#This Row],[Base Payment After Circumstance 17]])))</f>
        <v/>
      </c>
      <c r="X259" s="24" t="str">
        <f>IF(X$3="Not used","",IFERROR(VLOOKUP($A259,'Circumstance 19'!$B$6:$AB$15,27,FALSE),IFERROR(VLOOKUP($A259,'Circumstance 19'!$B$18:$AB$28,27,FALSE),TableBPA2[[#This Row],[Base Payment After Circumstance 18]])))</f>
        <v/>
      </c>
      <c r="Y259" s="24" t="str">
        <f>IF(Y$3="Not used","",IFERROR(VLOOKUP($A259,'Circumstance 20'!$B$6:$AB$15,27,FALSE),IFERROR(VLOOKUP($A259,'Circumstance 20'!$B$18:$AB$28,27,FALSE),TableBPA2[[#This Row],[Base Payment After Circumstance 19]])))</f>
        <v/>
      </c>
    </row>
    <row r="260" spans="1:25" x14ac:dyDescent="0.25">
      <c r="A260" s="11" t="str">
        <f>IF('LEA Information'!A269="","",'LEA Information'!A269)</f>
        <v/>
      </c>
      <c r="B260" s="11" t="str">
        <f>IF('LEA Information'!B269="","",'LEA Information'!B269)</f>
        <v/>
      </c>
      <c r="C260" s="68" t="str">
        <f>IF('LEA Information'!C269="","",'LEA Information'!C269)</f>
        <v/>
      </c>
      <c r="D260" s="8" t="str">
        <f>IF('LEA Information'!D269="","",'LEA Information'!D269)</f>
        <v/>
      </c>
      <c r="E260" s="32" t="str">
        <f t="shared" si="3"/>
        <v/>
      </c>
      <c r="F260" s="3" t="str">
        <f>IF(F$3="Not used","",IFERROR(VLOOKUP($A260,'Circumstance 1'!$B$6:$AB$15,27,FALSE),IFERROR(VLOOKUP(A260,'Circumstance 1'!$B$18:$AB$28,27,FALSE),TableBPA2[[#This Row],[Starting Base Payment]])))</f>
        <v/>
      </c>
      <c r="G260" s="3" t="str">
        <f>IF(G$3="Not used","",IFERROR(VLOOKUP($A260,'Circumstance 2'!$B$6:$AB$15,27,FALSE),IFERROR(VLOOKUP($A260,'Circumstance 2'!$B$18:$AB$28,27,FALSE),TableBPA2[[#This Row],[Base Payment After Circumstance 1]])))</f>
        <v/>
      </c>
      <c r="H260" s="3" t="str">
        <f>IF(H$3="Not used","",IFERROR(VLOOKUP($A260,'Circumstance 3'!$B$6:$AB$15,27,FALSE),IFERROR(VLOOKUP($A260,'Circumstance 3'!$B$18:$AB$28,27,FALSE),TableBPA2[[#This Row],[Base Payment After Circumstance 2]])))</f>
        <v/>
      </c>
      <c r="I260" s="3" t="str">
        <f>IF(I$3="Not used","",IFERROR(VLOOKUP($A260,'Circumstance 4'!$B$6:$AB$15,27,FALSE),IFERROR(VLOOKUP($A260,'Circumstance 4'!$B$18:$AB$28,27,FALSE),TableBPA2[[#This Row],[Base Payment After Circumstance 3]])))</f>
        <v/>
      </c>
      <c r="J260" s="3" t="str">
        <f>IF(J$3="Not used","",IFERROR(VLOOKUP($A260,'Circumstance 5'!$B$6:$AB$15,27,FALSE),IFERROR(VLOOKUP($A260,'Circumstance 5'!$B$18:$AB$28,27,FALSE),TableBPA2[[#This Row],[Base Payment After Circumstance 4]])))</f>
        <v/>
      </c>
      <c r="K260" s="3" t="str">
        <f>IF(K$3="Not used","",IFERROR(VLOOKUP($A260,'Circumstance 6'!$B$6:$AB$15,27,FALSE),IFERROR(VLOOKUP($A260,'Circumstance 6'!$B$18:$AB$28,27,FALSE),TableBPA2[[#This Row],[Base Payment After Circumstance 5]])))</f>
        <v/>
      </c>
      <c r="L260" s="3" t="str">
        <f>IF(L$3="Not used","",IFERROR(VLOOKUP($A260,'Circumstance 7'!$B$6:$AB$15,27,FALSE),IFERROR(VLOOKUP($A260,'Circumstance 7'!$B$18:$AB$28,27,FALSE),TableBPA2[[#This Row],[Base Payment After Circumstance 6]])))</f>
        <v/>
      </c>
      <c r="M260" s="3" t="str">
        <f>IF(M$3="Not used","",IFERROR(VLOOKUP($A260,'Circumstance 8'!$B$6:$AB$15,27,FALSE),IFERROR(VLOOKUP($A260,'Circumstance 8'!$B$18:$AB$28,27,FALSE),TableBPA2[[#This Row],[Base Payment After Circumstance 7]])))</f>
        <v/>
      </c>
      <c r="N260" s="3" t="str">
        <f>IF(N$3="Not used","",IFERROR(VLOOKUP($A260,'Circumstance 9'!$B$6:$AB$15,27,FALSE),IFERROR(VLOOKUP($A260,'Circumstance 9'!$B$18:$AB$28,27,FALSE),TableBPA2[[#This Row],[Base Payment After Circumstance 8]])))</f>
        <v/>
      </c>
      <c r="O260" s="3" t="str">
        <f>IF(O$3="Not used","",IFERROR(VLOOKUP($A260,'Circumstance 10'!$B$6:$AB$15,27,FALSE),IFERROR(VLOOKUP($A260,'Circumstance 10'!$B$18:$AB$28,27,FALSE),TableBPA2[[#This Row],[Base Payment After Circumstance 9]])))</f>
        <v/>
      </c>
      <c r="P260" s="24" t="str">
        <f>IF(P$3="Not used","",IFERROR(VLOOKUP($A260,'Circumstance 11'!$B$6:$AB$15,27,FALSE),IFERROR(VLOOKUP($A260,'Circumstance 11'!$B$18:$AB$28,27,FALSE),TableBPA2[[#This Row],[Base Payment After Circumstance 10]])))</f>
        <v/>
      </c>
      <c r="Q260" s="24" t="str">
        <f>IF(Q$3="Not used","",IFERROR(VLOOKUP($A260,'Circumstance 12'!$B$6:$AB$15,27,FALSE),IFERROR(VLOOKUP($A260,'Circumstance 12'!$B$18:$AB$28,27,FALSE),TableBPA2[[#This Row],[Base Payment After Circumstance 11]])))</f>
        <v/>
      </c>
      <c r="R260" s="24" t="str">
        <f>IF(R$3="Not used","",IFERROR(VLOOKUP($A260,'Circumstance 13'!$B$6:$AB$15,27,FALSE),IFERROR(VLOOKUP($A260,'Circumstance 13'!$B$18:$AB$28,27,FALSE),TableBPA2[[#This Row],[Base Payment After Circumstance 12]])))</f>
        <v/>
      </c>
      <c r="S260" s="24" t="str">
        <f>IF(S$3="Not used","",IFERROR(VLOOKUP($A260,'Circumstance 14'!$B$6:$AB$15,27,FALSE),IFERROR(VLOOKUP($A260,'Circumstance 14'!$B$18:$AB$28,27,FALSE),TableBPA2[[#This Row],[Base Payment After Circumstance 13]])))</f>
        <v/>
      </c>
      <c r="T260" s="24" t="str">
        <f>IF(T$3="Not used","",IFERROR(VLOOKUP($A260,'Circumstance 15'!$B$6:$AB$15,27,FALSE),IFERROR(VLOOKUP($A260,'Circumstance 15'!$B$18:$AB$28,27,FALSE),TableBPA2[[#This Row],[Base Payment After Circumstance 14]])))</f>
        <v/>
      </c>
      <c r="U260" s="24" t="str">
        <f>IF(U$3="Not used","",IFERROR(VLOOKUP($A260,'Circumstance 16'!$B$6:$AB$15,27,FALSE),IFERROR(VLOOKUP($A260,'Circumstance 16'!$B$18:$AB$28,27,FALSE),TableBPA2[[#This Row],[Base Payment After Circumstance 15]])))</f>
        <v/>
      </c>
      <c r="V260" s="24" t="str">
        <f>IF(V$3="Not used","",IFERROR(VLOOKUP($A260,'Circumstance 17'!$B$6:$AB$15,27,FALSE),IFERROR(VLOOKUP($A260,'Circumstance 17'!$B$18:$AB$28,27,FALSE),TableBPA2[[#This Row],[Base Payment After Circumstance 16]])))</f>
        <v/>
      </c>
      <c r="W260" s="24" t="str">
        <f>IF(W$3="Not used","",IFERROR(VLOOKUP($A260,'Circumstance 18'!$B$6:$AB$15,27,FALSE),IFERROR(VLOOKUP($A260,'Circumstance 18'!$B$18:$AB$28,27,FALSE),TableBPA2[[#This Row],[Base Payment After Circumstance 17]])))</f>
        <v/>
      </c>
      <c r="X260" s="24" t="str">
        <f>IF(X$3="Not used","",IFERROR(VLOOKUP($A260,'Circumstance 19'!$B$6:$AB$15,27,FALSE),IFERROR(VLOOKUP($A260,'Circumstance 19'!$B$18:$AB$28,27,FALSE),TableBPA2[[#This Row],[Base Payment After Circumstance 18]])))</f>
        <v/>
      </c>
      <c r="Y260" s="24" t="str">
        <f>IF(Y$3="Not used","",IFERROR(VLOOKUP($A260,'Circumstance 20'!$B$6:$AB$15,27,FALSE),IFERROR(VLOOKUP($A260,'Circumstance 20'!$B$18:$AB$28,27,FALSE),TableBPA2[[#This Row],[Base Payment After Circumstance 19]])))</f>
        <v/>
      </c>
    </row>
    <row r="261" spans="1:25" x14ac:dyDescent="0.25">
      <c r="A261" s="11" t="str">
        <f>IF('LEA Information'!A270="","",'LEA Information'!A270)</f>
        <v/>
      </c>
      <c r="B261" s="11" t="str">
        <f>IF('LEA Information'!B270="","",'LEA Information'!B270)</f>
        <v/>
      </c>
      <c r="C261" s="68" t="str">
        <f>IF('LEA Information'!C270="","",'LEA Information'!C270)</f>
        <v/>
      </c>
      <c r="D261" s="8" t="str">
        <f>IF('LEA Information'!D270="","",'LEA Information'!D270)</f>
        <v/>
      </c>
      <c r="E261" s="32" t="str">
        <f t="shared" si="3"/>
        <v/>
      </c>
      <c r="F261" s="3" t="str">
        <f>IF(F$3="Not used","",IFERROR(VLOOKUP($A261,'Circumstance 1'!$B$6:$AB$15,27,FALSE),IFERROR(VLOOKUP(A261,'Circumstance 1'!$B$18:$AB$28,27,FALSE),TableBPA2[[#This Row],[Starting Base Payment]])))</f>
        <v/>
      </c>
      <c r="G261" s="3" t="str">
        <f>IF(G$3="Not used","",IFERROR(VLOOKUP($A261,'Circumstance 2'!$B$6:$AB$15,27,FALSE),IFERROR(VLOOKUP($A261,'Circumstance 2'!$B$18:$AB$28,27,FALSE),TableBPA2[[#This Row],[Base Payment After Circumstance 1]])))</f>
        <v/>
      </c>
      <c r="H261" s="3" t="str">
        <f>IF(H$3="Not used","",IFERROR(VLOOKUP($A261,'Circumstance 3'!$B$6:$AB$15,27,FALSE),IFERROR(VLOOKUP($A261,'Circumstance 3'!$B$18:$AB$28,27,FALSE),TableBPA2[[#This Row],[Base Payment After Circumstance 2]])))</f>
        <v/>
      </c>
      <c r="I261" s="3" t="str">
        <f>IF(I$3="Not used","",IFERROR(VLOOKUP($A261,'Circumstance 4'!$B$6:$AB$15,27,FALSE),IFERROR(VLOOKUP($A261,'Circumstance 4'!$B$18:$AB$28,27,FALSE),TableBPA2[[#This Row],[Base Payment After Circumstance 3]])))</f>
        <v/>
      </c>
      <c r="J261" s="3" t="str">
        <f>IF(J$3="Not used","",IFERROR(VLOOKUP($A261,'Circumstance 5'!$B$6:$AB$15,27,FALSE),IFERROR(VLOOKUP($A261,'Circumstance 5'!$B$18:$AB$28,27,FALSE),TableBPA2[[#This Row],[Base Payment After Circumstance 4]])))</f>
        <v/>
      </c>
      <c r="K261" s="3" t="str">
        <f>IF(K$3="Not used","",IFERROR(VLOOKUP($A261,'Circumstance 6'!$B$6:$AB$15,27,FALSE),IFERROR(VLOOKUP($A261,'Circumstance 6'!$B$18:$AB$28,27,FALSE),TableBPA2[[#This Row],[Base Payment After Circumstance 5]])))</f>
        <v/>
      </c>
      <c r="L261" s="3" t="str">
        <f>IF(L$3="Not used","",IFERROR(VLOOKUP($A261,'Circumstance 7'!$B$6:$AB$15,27,FALSE),IFERROR(VLOOKUP($A261,'Circumstance 7'!$B$18:$AB$28,27,FALSE),TableBPA2[[#This Row],[Base Payment After Circumstance 6]])))</f>
        <v/>
      </c>
      <c r="M261" s="3" t="str">
        <f>IF(M$3="Not used","",IFERROR(VLOOKUP($A261,'Circumstance 8'!$B$6:$AB$15,27,FALSE),IFERROR(VLOOKUP($A261,'Circumstance 8'!$B$18:$AB$28,27,FALSE),TableBPA2[[#This Row],[Base Payment After Circumstance 7]])))</f>
        <v/>
      </c>
      <c r="N261" s="3" t="str">
        <f>IF(N$3="Not used","",IFERROR(VLOOKUP($A261,'Circumstance 9'!$B$6:$AB$15,27,FALSE),IFERROR(VLOOKUP($A261,'Circumstance 9'!$B$18:$AB$28,27,FALSE),TableBPA2[[#This Row],[Base Payment After Circumstance 8]])))</f>
        <v/>
      </c>
      <c r="O261" s="3" t="str">
        <f>IF(O$3="Not used","",IFERROR(VLOOKUP($A261,'Circumstance 10'!$B$6:$AB$15,27,FALSE),IFERROR(VLOOKUP($A261,'Circumstance 10'!$B$18:$AB$28,27,FALSE),TableBPA2[[#This Row],[Base Payment After Circumstance 9]])))</f>
        <v/>
      </c>
      <c r="P261" s="24" t="str">
        <f>IF(P$3="Not used","",IFERROR(VLOOKUP($A261,'Circumstance 11'!$B$6:$AB$15,27,FALSE),IFERROR(VLOOKUP($A261,'Circumstance 11'!$B$18:$AB$28,27,FALSE),TableBPA2[[#This Row],[Base Payment After Circumstance 10]])))</f>
        <v/>
      </c>
      <c r="Q261" s="24" t="str">
        <f>IF(Q$3="Not used","",IFERROR(VLOOKUP($A261,'Circumstance 12'!$B$6:$AB$15,27,FALSE),IFERROR(VLOOKUP($A261,'Circumstance 12'!$B$18:$AB$28,27,FALSE),TableBPA2[[#This Row],[Base Payment After Circumstance 11]])))</f>
        <v/>
      </c>
      <c r="R261" s="24" t="str">
        <f>IF(R$3="Not used","",IFERROR(VLOOKUP($A261,'Circumstance 13'!$B$6:$AB$15,27,FALSE),IFERROR(VLOOKUP($A261,'Circumstance 13'!$B$18:$AB$28,27,FALSE),TableBPA2[[#This Row],[Base Payment After Circumstance 12]])))</f>
        <v/>
      </c>
      <c r="S261" s="24" t="str">
        <f>IF(S$3="Not used","",IFERROR(VLOOKUP($A261,'Circumstance 14'!$B$6:$AB$15,27,FALSE),IFERROR(VLOOKUP($A261,'Circumstance 14'!$B$18:$AB$28,27,FALSE),TableBPA2[[#This Row],[Base Payment After Circumstance 13]])))</f>
        <v/>
      </c>
      <c r="T261" s="24" t="str">
        <f>IF(T$3="Not used","",IFERROR(VLOOKUP($A261,'Circumstance 15'!$B$6:$AB$15,27,FALSE),IFERROR(VLOOKUP($A261,'Circumstance 15'!$B$18:$AB$28,27,FALSE),TableBPA2[[#This Row],[Base Payment After Circumstance 14]])))</f>
        <v/>
      </c>
      <c r="U261" s="24" t="str">
        <f>IF(U$3="Not used","",IFERROR(VLOOKUP($A261,'Circumstance 16'!$B$6:$AB$15,27,FALSE),IFERROR(VLOOKUP($A261,'Circumstance 16'!$B$18:$AB$28,27,FALSE),TableBPA2[[#This Row],[Base Payment After Circumstance 15]])))</f>
        <v/>
      </c>
      <c r="V261" s="24" t="str">
        <f>IF(V$3="Not used","",IFERROR(VLOOKUP($A261,'Circumstance 17'!$B$6:$AB$15,27,FALSE),IFERROR(VLOOKUP($A261,'Circumstance 17'!$B$18:$AB$28,27,FALSE),TableBPA2[[#This Row],[Base Payment After Circumstance 16]])))</f>
        <v/>
      </c>
      <c r="W261" s="24" t="str">
        <f>IF(W$3="Not used","",IFERROR(VLOOKUP($A261,'Circumstance 18'!$B$6:$AB$15,27,FALSE),IFERROR(VLOOKUP($A261,'Circumstance 18'!$B$18:$AB$28,27,FALSE),TableBPA2[[#This Row],[Base Payment After Circumstance 17]])))</f>
        <v/>
      </c>
      <c r="X261" s="24" t="str">
        <f>IF(X$3="Not used","",IFERROR(VLOOKUP($A261,'Circumstance 19'!$B$6:$AB$15,27,FALSE),IFERROR(VLOOKUP($A261,'Circumstance 19'!$B$18:$AB$28,27,FALSE),TableBPA2[[#This Row],[Base Payment After Circumstance 18]])))</f>
        <v/>
      </c>
      <c r="Y261" s="24" t="str">
        <f>IF(Y$3="Not used","",IFERROR(VLOOKUP($A261,'Circumstance 20'!$B$6:$AB$15,27,FALSE),IFERROR(VLOOKUP($A261,'Circumstance 20'!$B$18:$AB$28,27,FALSE),TableBPA2[[#This Row],[Base Payment After Circumstance 19]])))</f>
        <v/>
      </c>
    </row>
    <row r="262" spans="1:25" x14ac:dyDescent="0.25">
      <c r="A262" s="11" t="str">
        <f>IF('LEA Information'!A271="","",'LEA Information'!A271)</f>
        <v/>
      </c>
      <c r="B262" s="11" t="str">
        <f>IF('LEA Information'!B271="","",'LEA Information'!B271)</f>
        <v/>
      </c>
      <c r="C262" s="68" t="str">
        <f>IF('LEA Information'!C271="","",'LEA Information'!C271)</f>
        <v/>
      </c>
      <c r="D262" s="8" t="str">
        <f>IF('LEA Information'!D271="","",'LEA Information'!D271)</f>
        <v/>
      </c>
      <c r="E262" s="32" t="str">
        <f t="shared" si="3"/>
        <v/>
      </c>
      <c r="F262" s="3" t="str">
        <f>IF(F$3="Not used","",IFERROR(VLOOKUP($A262,'Circumstance 1'!$B$6:$AB$15,27,FALSE),IFERROR(VLOOKUP(A262,'Circumstance 1'!$B$18:$AB$28,27,FALSE),TableBPA2[[#This Row],[Starting Base Payment]])))</f>
        <v/>
      </c>
      <c r="G262" s="3" t="str">
        <f>IF(G$3="Not used","",IFERROR(VLOOKUP($A262,'Circumstance 2'!$B$6:$AB$15,27,FALSE),IFERROR(VLOOKUP($A262,'Circumstance 2'!$B$18:$AB$28,27,FALSE),TableBPA2[[#This Row],[Base Payment After Circumstance 1]])))</f>
        <v/>
      </c>
      <c r="H262" s="3" t="str">
        <f>IF(H$3="Not used","",IFERROR(VLOOKUP($A262,'Circumstance 3'!$B$6:$AB$15,27,FALSE),IFERROR(VLOOKUP($A262,'Circumstance 3'!$B$18:$AB$28,27,FALSE),TableBPA2[[#This Row],[Base Payment After Circumstance 2]])))</f>
        <v/>
      </c>
      <c r="I262" s="3" t="str">
        <f>IF(I$3="Not used","",IFERROR(VLOOKUP($A262,'Circumstance 4'!$B$6:$AB$15,27,FALSE),IFERROR(VLOOKUP($A262,'Circumstance 4'!$B$18:$AB$28,27,FALSE),TableBPA2[[#This Row],[Base Payment After Circumstance 3]])))</f>
        <v/>
      </c>
      <c r="J262" s="3" t="str">
        <f>IF(J$3="Not used","",IFERROR(VLOOKUP($A262,'Circumstance 5'!$B$6:$AB$15,27,FALSE),IFERROR(VLOOKUP($A262,'Circumstance 5'!$B$18:$AB$28,27,FALSE),TableBPA2[[#This Row],[Base Payment After Circumstance 4]])))</f>
        <v/>
      </c>
      <c r="K262" s="3" t="str">
        <f>IF(K$3="Not used","",IFERROR(VLOOKUP($A262,'Circumstance 6'!$B$6:$AB$15,27,FALSE),IFERROR(VLOOKUP($A262,'Circumstance 6'!$B$18:$AB$28,27,FALSE),TableBPA2[[#This Row],[Base Payment After Circumstance 5]])))</f>
        <v/>
      </c>
      <c r="L262" s="3" t="str">
        <f>IF(L$3="Not used","",IFERROR(VLOOKUP($A262,'Circumstance 7'!$B$6:$AB$15,27,FALSE),IFERROR(VLOOKUP($A262,'Circumstance 7'!$B$18:$AB$28,27,FALSE),TableBPA2[[#This Row],[Base Payment After Circumstance 6]])))</f>
        <v/>
      </c>
      <c r="M262" s="3" t="str">
        <f>IF(M$3="Not used","",IFERROR(VLOOKUP($A262,'Circumstance 8'!$B$6:$AB$15,27,FALSE),IFERROR(VLOOKUP($A262,'Circumstance 8'!$B$18:$AB$28,27,FALSE),TableBPA2[[#This Row],[Base Payment After Circumstance 7]])))</f>
        <v/>
      </c>
      <c r="N262" s="3" t="str">
        <f>IF(N$3="Not used","",IFERROR(VLOOKUP($A262,'Circumstance 9'!$B$6:$AB$15,27,FALSE),IFERROR(VLOOKUP($A262,'Circumstance 9'!$B$18:$AB$28,27,FALSE),TableBPA2[[#This Row],[Base Payment After Circumstance 8]])))</f>
        <v/>
      </c>
      <c r="O262" s="3" t="str">
        <f>IF(O$3="Not used","",IFERROR(VLOOKUP($A262,'Circumstance 10'!$B$6:$AB$15,27,FALSE),IFERROR(VLOOKUP($A262,'Circumstance 10'!$B$18:$AB$28,27,FALSE),TableBPA2[[#This Row],[Base Payment After Circumstance 9]])))</f>
        <v/>
      </c>
      <c r="P262" s="24" t="str">
        <f>IF(P$3="Not used","",IFERROR(VLOOKUP($A262,'Circumstance 11'!$B$6:$AB$15,27,FALSE),IFERROR(VLOOKUP($A262,'Circumstance 11'!$B$18:$AB$28,27,FALSE),TableBPA2[[#This Row],[Base Payment After Circumstance 10]])))</f>
        <v/>
      </c>
      <c r="Q262" s="24" t="str">
        <f>IF(Q$3="Not used","",IFERROR(VLOOKUP($A262,'Circumstance 12'!$B$6:$AB$15,27,FALSE),IFERROR(VLOOKUP($A262,'Circumstance 12'!$B$18:$AB$28,27,FALSE),TableBPA2[[#This Row],[Base Payment After Circumstance 11]])))</f>
        <v/>
      </c>
      <c r="R262" s="24" t="str">
        <f>IF(R$3="Not used","",IFERROR(VLOOKUP($A262,'Circumstance 13'!$B$6:$AB$15,27,FALSE),IFERROR(VLOOKUP($A262,'Circumstance 13'!$B$18:$AB$28,27,FALSE),TableBPA2[[#This Row],[Base Payment After Circumstance 12]])))</f>
        <v/>
      </c>
      <c r="S262" s="24" t="str">
        <f>IF(S$3="Not used","",IFERROR(VLOOKUP($A262,'Circumstance 14'!$B$6:$AB$15,27,FALSE),IFERROR(VLOOKUP($A262,'Circumstance 14'!$B$18:$AB$28,27,FALSE),TableBPA2[[#This Row],[Base Payment After Circumstance 13]])))</f>
        <v/>
      </c>
      <c r="T262" s="24" t="str">
        <f>IF(T$3="Not used","",IFERROR(VLOOKUP($A262,'Circumstance 15'!$B$6:$AB$15,27,FALSE),IFERROR(VLOOKUP($A262,'Circumstance 15'!$B$18:$AB$28,27,FALSE),TableBPA2[[#This Row],[Base Payment After Circumstance 14]])))</f>
        <v/>
      </c>
      <c r="U262" s="24" t="str">
        <f>IF(U$3="Not used","",IFERROR(VLOOKUP($A262,'Circumstance 16'!$B$6:$AB$15,27,FALSE),IFERROR(VLOOKUP($A262,'Circumstance 16'!$B$18:$AB$28,27,FALSE),TableBPA2[[#This Row],[Base Payment After Circumstance 15]])))</f>
        <v/>
      </c>
      <c r="V262" s="24" t="str">
        <f>IF(V$3="Not used","",IFERROR(VLOOKUP($A262,'Circumstance 17'!$B$6:$AB$15,27,FALSE),IFERROR(VLOOKUP($A262,'Circumstance 17'!$B$18:$AB$28,27,FALSE),TableBPA2[[#This Row],[Base Payment After Circumstance 16]])))</f>
        <v/>
      </c>
      <c r="W262" s="24" t="str">
        <f>IF(W$3="Not used","",IFERROR(VLOOKUP($A262,'Circumstance 18'!$B$6:$AB$15,27,FALSE),IFERROR(VLOOKUP($A262,'Circumstance 18'!$B$18:$AB$28,27,FALSE),TableBPA2[[#This Row],[Base Payment After Circumstance 17]])))</f>
        <v/>
      </c>
      <c r="X262" s="24" t="str">
        <f>IF(X$3="Not used","",IFERROR(VLOOKUP($A262,'Circumstance 19'!$B$6:$AB$15,27,FALSE),IFERROR(VLOOKUP($A262,'Circumstance 19'!$B$18:$AB$28,27,FALSE),TableBPA2[[#This Row],[Base Payment After Circumstance 18]])))</f>
        <v/>
      </c>
      <c r="Y262" s="24" t="str">
        <f>IF(Y$3="Not used","",IFERROR(VLOOKUP($A262,'Circumstance 20'!$B$6:$AB$15,27,FALSE),IFERROR(VLOOKUP($A262,'Circumstance 20'!$B$18:$AB$28,27,FALSE),TableBPA2[[#This Row],[Base Payment After Circumstance 19]])))</f>
        <v/>
      </c>
    </row>
    <row r="263" spans="1:25" x14ac:dyDescent="0.25">
      <c r="A263" s="11" t="str">
        <f>IF('LEA Information'!A272="","",'LEA Information'!A272)</f>
        <v/>
      </c>
      <c r="B263" s="11" t="str">
        <f>IF('LEA Information'!B272="","",'LEA Information'!B272)</f>
        <v/>
      </c>
      <c r="C263" s="68" t="str">
        <f>IF('LEA Information'!C272="","",'LEA Information'!C272)</f>
        <v/>
      </c>
      <c r="D263" s="8" t="str">
        <f>IF('LEA Information'!D272="","",'LEA Information'!D272)</f>
        <v/>
      </c>
      <c r="E263" s="32" t="str">
        <f t="shared" ref="E263:E326" si="4">IF(A263="","",(LOOKUP(2,1/(ISNUMBER($F263:$Y263)),$F263:$Y263)))</f>
        <v/>
      </c>
      <c r="F263" s="3" t="str">
        <f>IF(F$3="Not used","",IFERROR(VLOOKUP($A263,'Circumstance 1'!$B$6:$AB$15,27,FALSE),IFERROR(VLOOKUP(A263,'Circumstance 1'!$B$18:$AB$28,27,FALSE),TableBPA2[[#This Row],[Starting Base Payment]])))</f>
        <v/>
      </c>
      <c r="G263" s="3" t="str">
        <f>IF(G$3="Not used","",IFERROR(VLOOKUP($A263,'Circumstance 2'!$B$6:$AB$15,27,FALSE),IFERROR(VLOOKUP($A263,'Circumstance 2'!$B$18:$AB$28,27,FALSE),TableBPA2[[#This Row],[Base Payment After Circumstance 1]])))</f>
        <v/>
      </c>
      <c r="H263" s="3" t="str">
        <f>IF(H$3="Not used","",IFERROR(VLOOKUP($A263,'Circumstance 3'!$B$6:$AB$15,27,FALSE),IFERROR(VLOOKUP($A263,'Circumstance 3'!$B$18:$AB$28,27,FALSE),TableBPA2[[#This Row],[Base Payment After Circumstance 2]])))</f>
        <v/>
      </c>
      <c r="I263" s="3" t="str">
        <f>IF(I$3="Not used","",IFERROR(VLOOKUP($A263,'Circumstance 4'!$B$6:$AB$15,27,FALSE),IFERROR(VLOOKUP($A263,'Circumstance 4'!$B$18:$AB$28,27,FALSE),TableBPA2[[#This Row],[Base Payment After Circumstance 3]])))</f>
        <v/>
      </c>
      <c r="J263" s="3" t="str">
        <f>IF(J$3="Not used","",IFERROR(VLOOKUP($A263,'Circumstance 5'!$B$6:$AB$15,27,FALSE),IFERROR(VLOOKUP($A263,'Circumstance 5'!$B$18:$AB$28,27,FALSE),TableBPA2[[#This Row],[Base Payment After Circumstance 4]])))</f>
        <v/>
      </c>
      <c r="K263" s="3" t="str">
        <f>IF(K$3="Not used","",IFERROR(VLOOKUP($A263,'Circumstance 6'!$B$6:$AB$15,27,FALSE),IFERROR(VLOOKUP($A263,'Circumstance 6'!$B$18:$AB$28,27,FALSE),TableBPA2[[#This Row],[Base Payment After Circumstance 5]])))</f>
        <v/>
      </c>
      <c r="L263" s="3" t="str">
        <f>IF(L$3="Not used","",IFERROR(VLOOKUP($A263,'Circumstance 7'!$B$6:$AB$15,27,FALSE),IFERROR(VLOOKUP($A263,'Circumstance 7'!$B$18:$AB$28,27,FALSE),TableBPA2[[#This Row],[Base Payment After Circumstance 6]])))</f>
        <v/>
      </c>
      <c r="M263" s="3" t="str">
        <f>IF(M$3="Not used","",IFERROR(VLOOKUP($A263,'Circumstance 8'!$B$6:$AB$15,27,FALSE),IFERROR(VLOOKUP($A263,'Circumstance 8'!$B$18:$AB$28,27,FALSE),TableBPA2[[#This Row],[Base Payment After Circumstance 7]])))</f>
        <v/>
      </c>
      <c r="N263" s="3" t="str">
        <f>IF(N$3="Not used","",IFERROR(VLOOKUP($A263,'Circumstance 9'!$B$6:$AB$15,27,FALSE),IFERROR(VLOOKUP($A263,'Circumstance 9'!$B$18:$AB$28,27,FALSE),TableBPA2[[#This Row],[Base Payment After Circumstance 8]])))</f>
        <v/>
      </c>
      <c r="O263" s="3" t="str">
        <f>IF(O$3="Not used","",IFERROR(VLOOKUP($A263,'Circumstance 10'!$B$6:$AB$15,27,FALSE),IFERROR(VLOOKUP($A263,'Circumstance 10'!$B$18:$AB$28,27,FALSE),TableBPA2[[#This Row],[Base Payment After Circumstance 9]])))</f>
        <v/>
      </c>
      <c r="P263" s="24" t="str">
        <f>IF(P$3="Not used","",IFERROR(VLOOKUP($A263,'Circumstance 11'!$B$6:$AB$15,27,FALSE),IFERROR(VLOOKUP($A263,'Circumstance 11'!$B$18:$AB$28,27,FALSE),TableBPA2[[#This Row],[Base Payment After Circumstance 10]])))</f>
        <v/>
      </c>
      <c r="Q263" s="24" t="str">
        <f>IF(Q$3="Not used","",IFERROR(VLOOKUP($A263,'Circumstance 12'!$B$6:$AB$15,27,FALSE),IFERROR(VLOOKUP($A263,'Circumstance 12'!$B$18:$AB$28,27,FALSE),TableBPA2[[#This Row],[Base Payment After Circumstance 11]])))</f>
        <v/>
      </c>
      <c r="R263" s="24" t="str">
        <f>IF(R$3="Not used","",IFERROR(VLOOKUP($A263,'Circumstance 13'!$B$6:$AB$15,27,FALSE),IFERROR(VLOOKUP($A263,'Circumstance 13'!$B$18:$AB$28,27,FALSE),TableBPA2[[#This Row],[Base Payment After Circumstance 12]])))</f>
        <v/>
      </c>
      <c r="S263" s="24" t="str">
        <f>IF(S$3="Not used","",IFERROR(VLOOKUP($A263,'Circumstance 14'!$B$6:$AB$15,27,FALSE),IFERROR(VLOOKUP($A263,'Circumstance 14'!$B$18:$AB$28,27,FALSE),TableBPA2[[#This Row],[Base Payment After Circumstance 13]])))</f>
        <v/>
      </c>
      <c r="T263" s="24" t="str">
        <f>IF(T$3="Not used","",IFERROR(VLOOKUP($A263,'Circumstance 15'!$B$6:$AB$15,27,FALSE),IFERROR(VLOOKUP($A263,'Circumstance 15'!$B$18:$AB$28,27,FALSE),TableBPA2[[#This Row],[Base Payment After Circumstance 14]])))</f>
        <v/>
      </c>
      <c r="U263" s="24" t="str">
        <f>IF(U$3="Not used","",IFERROR(VLOOKUP($A263,'Circumstance 16'!$B$6:$AB$15,27,FALSE),IFERROR(VLOOKUP($A263,'Circumstance 16'!$B$18:$AB$28,27,FALSE),TableBPA2[[#This Row],[Base Payment After Circumstance 15]])))</f>
        <v/>
      </c>
      <c r="V263" s="24" t="str">
        <f>IF(V$3="Not used","",IFERROR(VLOOKUP($A263,'Circumstance 17'!$B$6:$AB$15,27,FALSE),IFERROR(VLOOKUP($A263,'Circumstance 17'!$B$18:$AB$28,27,FALSE),TableBPA2[[#This Row],[Base Payment After Circumstance 16]])))</f>
        <v/>
      </c>
      <c r="W263" s="24" t="str">
        <f>IF(W$3="Not used","",IFERROR(VLOOKUP($A263,'Circumstance 18'!$B$6:$AB$15,27,FALSE),IFERROR(VLOOKUP($A263,'Circumstance 18'!$B$18:$AB$28,27,FALSE),TableBPA2[[#This Row],[Base Payment After Circumstance 17]])))</f>
        <v/>
      </c>
      <c r="X263" s="24" t="str">
        <f>IF(X$3="Not used","",IFERROR(VLOOKUP($A263,'Circumstance 19'!$B$6:$AB$15,27,FALSE),IFERROR(VLOOKUP($A263,'Circumstance 19'!$B$18:$AB$28,27,FALSE),TableBPA2[[#This Row],[Base Payment After Circumstance 18]])))</f>
        <v/>
      </c>
      <c r="Y263" s="24" t="str">
        <f>IF(Y$3="Not used","",IFERROR(VLOOKUP($A263,'Circumstance 20'!$B$6:$AB$15,27,FALSE),IFERROR(VLOOKUP($A263,'Circumstance 20'!$B$18:$AB$28,27,FALSE),TableBPA2[[#This Row],[Base Payment After Circumstance 19]])))</f>
        <v/>
      </c>
    </row>
    <row r="264" spans="1:25" x14ac:dyDescent="0.25">
      <c r="A264" s="11" t="str">
        <f>IF('LEA Information'!A273="","",'LEA Information'!A273)</f>
        <v/>
      </c>
      <c r="B264" s="11" t="str">
        <f>IF('LEA Information'!B273="","",'LEA Information'!B273)</f>
        <v/>
      </c>
      <c r="C264" s="68" t="str">
        <f>IF('LEA Information'!C273="","",'LEA Information'!C273)</f>
        <v/>
      </c>
      <c r="D264" s="8" t="str">
        <f>IF('LEA Information'!D273="","",'LEA Information'!D273)</f>
        <v/>
      </c>
      <c r="E264" s="32" t="str">
        <f t="shared" si="4"/>
        <v/>
      </c>
      <c r="F264" s="3" t="str">
        <f>IF(F$3="Not used","",IFERROR(VLOOKUP($A264,'Circumstance 1'!$B$6:$AB$15,27,FALSE),IFERROR(VLOOKUP(A264,'Circumstance 1'!$B$18:$AB$28,27,FALSE),TableBPA2[[#This Row],[Starting Base Payment]])))</f>
        <v/>
      </c>
      <c r="G264" s="3" t="str">
        <f>IF(G$3="Not used","",IFERROR(VLOOKUP($A264,'Circumstance 2'!$B$6:$AB$15,27,FALSE),IFERROR(VLOOKUP($A264,'Circumstance 2'!$B$18:$AB$28,27,FALSE),TableBPA2[[#This Row],[Base Payment After Circumstance 1]])))</f>
        <v/>
      </c>
      <c r="H264" s="3" t="str">
        <f>IF(H$3="Not used","",IFERROR(VLOOKUP($A264,'Circumstance 3'!$B$6:$AB$15,27,FALSE),IFERROR(VLOOKUP($A264,'Circumstance 3'!$B$18:$AB$28,27,FALSE),TableBPA2[[#This Row],[Base Payment After Circumstance 2]])))</f>
        <v/>
      </c>
      <c r="I264" s="3" t="str">
        <f>IF(I$3="Not used","",IFERROR(VLOOKUP($A264,'Circumstance 4'!$B$6:$AB$15,27,FALSE),IFERROR(VLOOKUP($A264,'Circumstance 4'!$B$18:$AB$28,27,FALSE),TableBPA2[[#This Row],[Base Payment After Circumstance 3]])))</f>
        <v/>
      </c>
      <c r="J264" s="3" t="str">
        <f>IF(J$3="Not used","",IFERROR(VLOOKUP($A264,'Circumstance 5'!$B$6:$AB$15,27,FALSE),IFERROR(VLOOKUP($A264,'Circumstance 5'!$B$18:$AB$28,27,FALSE),TableBPA2[[#This Row],[Base Payment After Circumstance 4]])))</f>
        <v/>
      </c>
      <c r="K264" s="3" t="str">
        <f>IF(K$3="Not used","",IFERROR(VLOOKUP($A264,'Circumstance 6'!$B$6:$AB$15,27,FALSE),IFERROR(VLOOKUP($A264,'Circumstance 6'!$B$18:$AB$28,27,FALSE),TableBPA2[[#This Row],[Base Payment After Circumstance 5]])))</f>
        <v/>
      </c>
      <c r="L264" s="3" t="str">
        <f>IF(L$3="Not used","",IFERROR(VLOOKUP($A264,'Circumstance 7'!$B$6:$AB$15,27,FALSE),IFERROR(VLOOKUP($A264,'Circumstance 7'!$B$18:$AB$28,27,FALSE),TableBPA2[[#This Row],[Base Payment After Circumstance 6]])))</f>
        <v/>
      </c>
      <c r="M264" s="3" t="str">
        <f>IF(M$3="Not used","",IFERROR(VLOOKUP($A264,'Circumstance 8'!$B$6:$AB$15,27,FALSE),IFERROR(VLOOKUP($A264,'Circumstance 8'!$B$18:$AB$28,27,FALSE),TableBPA2[[#This Row],[Base Payment After Circumstance 7]])))</f>
        <v/>
      </c>
      <c r="N264" s="3" t="str">
        <f>IF(N$3="Not used","",IFERROR(VLOOKUP($A264,'Circumstance 9'!$B$6:$AB$15,27,FALSE),IFERROR(VLOOKUP($A264,'Circumstance 9'!$B$18:$AB$28,27,FALSE),TableBPA2[[#This Row],[Base Payment After Circumstance 8]])))</f>
        <v/>
      </c>
      <c r="O264" s="3" t="str">
        <f>IF(O$3="Not used","",IFERROR(VLOOKUP($A264,'Circumstance 10'!$B$6:$AB$15,27,FALSE),IFERROR(VLOOKUP($A264,'Circumstance 10'!$B$18:$AB$28,27,FALSE),TableBPA2[[#This Row],[Base Payment After Circumstance 9]])))</f>
        <v/>
      </c>
      <c r="P264" s="24" t="str">
        <f>IF(P$3="Not used","",IFERROR(VLOOKUP($A264,'Circumstance 11'!$B$6:$AB$15,27,FALSE),IFERROR(VLOOKUP($A264,'Circumstance 11'!$B$18:$AB$28,27,FALSE),TableBPA2[[#This Row],[Base Payment After Circumstance 10]])))</f>
        <v/>
      </c>
      <c r="Q264" s="24" t="str">
        <f>IF(Q$3="Not used","",IFERROR(VLOOKUP($A264,'Circumstance 12'!$B$6:$AB$15,27,FALSE),IFERROR(VLOOKUP($A264,'Circumstance 12'!$B$18:$AB$28,27,FALSE),TableBPA2[[#This Row],[Base Payment After Circumstance 11]])))</f>
        <v/>
      </c>
      <c r="R264" s="24" t="str">
        <f>IF(R$3="Not used","",IFERROR(VLOOKUP($A264,'Circumstance 13'!$B$6:$AB$15,27,FALSE),IFERROR(VLOOKUP($A264,'Circumstance 13'!$B$18:$AB$28,27,FALSE),TableBPA2[[#This Row],[Base Payment After Circumstance 12]])))</f>
        <v/>
      </c>
      <c r="S264" s="24" t="str">
        <f>IF(S$3="Not used","",IFERROR(VLOOKUP($A264,'Circumstance 14'!$B$6:$AB$15,27,FALSE),IFERROR(VLOOKUP($A264,'Circumstance 14'!$B$18:$AB$28,27,FALSE),TableBPA2[[#This Row],[Base Payment After Circumstance 13]])))</f>
        <v/>
      </c>
      <c r="T264" s="24" t="str">
        <f>IF(T$3="Not used","",IFERROR(VLOOKUP($A264,'Circumstance 15'!$B$6:$AB$15,27,FALSE),IFERROR(VLOOKUP($A264,'Circumstance 15'!$B$18:$AB$28,27,FALSE),TableBPA2[[#This Row],[Base Payment After Circumstance 14]])))</f>
        <v/>
      </c>
      <c r="U264" s="24" t="str">
        <f>IF(U$3="Not used","",IFERROR(VLOOKUP($A264,'Circumstance 16'!$B$6:$AB$15,27,FALSE),IFERROR(VLOOKUP($A264,'Circumstance 16'!$B$18:$AB$28,27,FALSE),TableBPA2[[#This Row],[Base Payment After Circumstance 15]])))</f>
        <v/>
      </c>
      <c r="V264" s="24" t="str">
        <f>IF(V$3="Not used","",IFERROR(VLOOKUP($A264,'Circumstance 17'!$B$6:$AB$15,27,FALSE),IFERROR(VLOOKUP($A264,'Circumstance 17'!$B$18:$AB$28,27,FALSE),TableBPA2[[#This Row],[Base Payment After Circumstance 16]])))</f>
        <v/>
      </c>
      <c r="W264" s="24" t="str">
        <f>IF(W$3="Not used","",IFERROR(VLOOKUP($A264,'Circumstance 18'!$B$6:$AB$15,27,FALSE),IFERROR(VLOOKUP($A264,'Circumstance 18'!$B$18:$AB$28,27,FALSE),TableBPA2[[#This Row],[Base Payment After Circumstance 17]])))</f>
        <v/>
      </c>
      <c r="X264" s="24" t="str">
        <f>IF(X$3="Not used","",IFERROR(VLOOKUP($A264,'Circumstance 19'!$B$6:$AB$15,27,FALSE),IFERROR(VLOOKUP($A264,'Circumstance 19'!$B$18:$AB$28,27,FALSE),TableBPA2[[#This Row],[Base Payment After Circumstance 18]])))</f>
        <v/>
      </c>
      <c r="Y264" s="24" t="str">
        <f>IF(Y$3="Not used","",IFERROR(VLOOKUP($A264,'Circumstance 20'!$B$6:$AB$15,27,FALSE),IFERROR(VLOOKUP($A264,'Circumstance 20'!$B$18:$AB$28,27,FALSE),TableBPA2[[#This Row],[Base Payment After Circumstance 19]])))</f>
        <v/>
      </c>
    </row>
    <row r="265" spans="1:25" x14ac:dyDescent="0.25">
      <c r="A265" s="11" t="str">
        <f>IF('LEA Information'!A274="","",'LEA Information'!A274)</f>
        <v/>
      </c>
      <c r="B265" s="11" t="str">
        <f>IF('LEA Information'!B274="","",'LEA Information'!B274)</f>
        <v/>
      </c>
      <c r="C265" s="68" t="str">
        <f>IF('LEA Information'!C274="","",'LEA Information'!C274)</f>
        <v/>
      </c>
      <c r="D265" s="8" t="str">
        <f>IF('LEA Information'!D274="","",'LEA Information'!D274)</f>
        <v/>
      </c>
      <c r="E265" s="32" t="str">
        <f t="shared" si="4"/>
        <v/>
      </c>
      <c r="F265" s="3" t="str">
        <f>IF(F$3="Not used","",IFERROR(VLOOKUP($A265,'Circumstance 1'!$B$6:$AB$15,27,FALSE),IFERROR(VLOOKUP(A265,'Circumstance 1'!$B$18:$AB$28,27,FALSE),TableBPA2[[#This Row],[Starting Base Payment]])))</f>
        <v/>
      </c>
      <c r="G265" s="3" t="str">
        <f>IF(G$3="Not used","",IFERROR(VLOOKUP($A265,'Circumstance 2'!$B$6:$AB$15,27,FALSE),IFERROR(VLOOKUP($A265,'Circumstance 2'!$B$18:$AB$28,27,FALSE),TableBPA2[[#This Row],[Base Payment After Circumstance 1]])))</f>
        <v/>
      </c>
      <c r="H265" s="3" t="str">
        <f>IF(H$3="Not used","",IFERROR(VLOOKUP($A265,'Circumstance 3'!$B$6:$AB$15,27,FALSE),IFERROR(VLOOKUP($A265,'Circumstance 3'!$B$18:$AB$28,27,FALSE),TableBPA2[[#This Row],[Base Payment After Circumstance 2]])))</f>
        <v/>
      </c>
      <c r="I265" s="3" t="str">
        <f>IF(I$3="Not used","",IFERROR(VLOOKUP($A265,'Circumstance 4'!$B$6:$AB$15,27,FALSE),IFERROR(VLOOKUP($A265,'Circumstance 4'!$B$18:$AB$28,27,FALSE),TableBPA2[[#This Row],[Base Payment After Circumstance 3]])))</f>
        <v/>
      </c>
      <c r="J265" s="3" t="str">
        <f>IF(J$3="Not used","",IFERROR(VLOOKUP($A265,'Circumstance 5'!$B$6:$AB$15,27,FALSE),IFERROR(VLOOKUP($A265,'Circumstance 5'!$B$18:$AB$28,27,FALSE),TableBPA2[[#This Row],[Base Payment After Circumstance 4]])))</f>
        <v/>
      </c>
      <c r="K265" s="3" t="str">
        <f>IF(K$3="Not used","",IFERROR(VLOOKUP($A265,'Circumstance 6'!$B$6:$AB$15,27,FALSE),IFERROR(VLOOKUP($A265,'Circumstance 6'!$B$18:$AB$28,27,FALSE),TableBPA2[[#This Row],[Base Payment After Circumstance 5]])))</f>
        <v/>
      </c>
      <c r="L265" s="3" t="str">
        <f>IF(L$3="Not used","",IFERROR(VLOOKUP($A265,'Circumstance 7'!$B$6:$AB$15,27,FALSE),IFERROR(VLOOKUP($A265,'Circumstance 7'!$B$18:$AB$28,27,FALSE),TableBPA2[[#This Row],[Base Payment After Circumstance 6]])))</f>
        <v/>
      </c>
      <c r="M265" s="3" t="str">
        <f>IF(M$3="Not used","",IFERROR(VLOOKUP($A265,'Circumstance 8'!$B$6:$AB$15,27,FALSE),IFERROR(VLOOKUP($A265,'Circumstance 8'!$B$18:$AB$28,27,FALSE),TableBPA2[[#This Row],[Base Payment After Circumstance 7]])))</f>
        <v/>
      </c>
      <c r="N265" s="3" t="str">
        <f>IF(N$3="Not used","",IFERROR(VLOOKUP($A265,'Circumstance 9'!$B$6:$AB$15,27,FALSE),IFERROR(VLOOKUP($A265,'Circumstance 9'!$B$18:$AB$28,27,FALSE),TableBPA2[[#This Row],[Base Payment After Circumstance 8]])))</f>
        <v/>
      </c>
      <c r="O265" s="3" t="str">
        <f>IF(O$3="Not used","",IFERROR(VLOOKUP($A265,'Circumstance 10'!$B$6:$AB$15,27,FALSE),IFERROR(VLOOKUP($A265,'Circumstance 10'!$B$18:$AB$28,27,FALSE),TableBPA2[[#This Row],[Base Payment After Circumstance 9]])))</f>
        <v/>
      </c>
      <c r="P265" s="24" t="str">
        <f>IF(P$3="Not used","",IFERROR(VLOOKUP($A265,'Circumstance 11'!$B$6:$AB$15,27,FALSE),IFERROR(VLOOKUP($A265,'Circumstance 11'!$B$18:$AB$28,27,FALSE),TableBPA2[[#This Row],[Base Payment After Circumstance 10]])))</f>
        <v/>
      </c>
      <c r="Q265" s="24" t="str">
        <f>IF(Q$3="Not used","",IFERROR(VLOOKUP($A265,'Circumstance 12'!$B$6:$AB$15,27,FALSE),IFERROR(VLOOKUP($A265,'Circumstance 12'!$B$18:$AB$28,27,FALSE),TableBPA2[[#This Row],[Base Payment After Circumstance 11]])))</f>
        <v/>
      </c>
      <c r="R265" s="24" t="str">
        <f>IF(R$3="Not used","",IFERROR(VLOOKUP($A265,'Circumstance 13'!$B$6:$AB$15,27,FALSE),IFERROR(VLOOKUP($A265,'Circumstance 13'!$B$18:$AB$28,27,FALSE),TableBPA2[[#This Row],[Base Payment After Circumstance 12]])))</f>
        <v/>
      </c>
      <c r="S265" s="24" t="str">
        <f>IF(S$3="Not used","",IFERROR(VLOOKUP($A265,'Circumstance 14'!$B$6:$AB$15,27,FALSE),IFERROR(VLOOKUP($A265,'Circumstance 14'!$B$18:$AB$28,27,FALSE),TableBPA2[[#This Row],[Base Payment After Circumstance 13]])))</f>
        <v/>
      </c>
      <c r="T265" s="24" t="str">
        <f>IF(T$3="Not used","",IFERROR(VLOOKUP($A265,'Circumstance 15'!$B$6:$AB$15,27,FALSE),IFERROR(VLOOKUP($A265,'Circumstance 15'!$B$18:$AB$28,27,FALSE),TableBPA2[[#This Row],[Base Payment After Circumstance 14]])))</f>
        <v/>
      </c>
      <c r="U265" s="24" t="str">
        <f>IF(U$3="Not used","",IFERROR(VLOOKUP($A265,'Circumstance 16'!$B$6:$AB$15,27,FALSE),IFERROR(VLOOKUP($A265,'Circumstance 16'!$B$18:$AB$28,27,FALSE),TableBPA2[[#This Row],[Base Payment After Circumstance 15]])))</f>
        <v/>
      </c>
      <c r="V265" s="24" t="str">
        <f>IF(V$3="Not used","",IFERROR(VLOOKUP($A265,'Circumstance 17'!$B$6:$AB$15,27,FALSE),IFERROR(VLOOKUP($A265,'Circumstance 17'!$B$18:$AB$28,27,FALSE),TableBPA2[[#This Row],[Base Payment After Circumstance 16]])))</f>
        <v/>
      </c>
      <c r="W265" s="24" t="str">
        <f>IF(W$3="Not used","",IFERROR(VLOOKUP($A265,'Circumstance 18'!$B$6:$AB$15,27,FALSE),IFERROR(VLOOKUP($A265,'Circumstance 18'!$B$18:$AB$28,27,FALSE),TableBPA2[[#This Row],[Base Payment After Circumstance 17]])))</f>
        <v/>
      </c>
      <c r="X265" s="24" t="str">
        <f>IF(X$3="Not used","",IFERROR(VLOOKUP($A265,'Circumstance 19'!$B$6:$AB$15,27,FALSE),IFERROR(VLOOKUP($A265,'Circumstance 19'!$B$18:$AB$28,27,FALSE),TableBPA2[[#This Row],[Base Payment After Circumstance 18]])))</f>
        <v/>
      </c>
      <c r="Y265" s="24" t="str">
        <f>IF(Y$3="Not used","",IFERROR(VLOOKUP($A265,'Circumstance 20'!$B$6:$AB$15,27,FALSE),IFERROR(VLOOKUP($A265,'Circumstance 20'!$B$18:$AB$28,27,FALSE),TableBPA2[[#This Row],[Base Payment After Circumstance 19]])))</f>
        <v/>
      </c>
    </row>
    <row r="266" spans="1:25" x14ac:dyDescent="0.25">
      <c r="A266" s="11" t="str">
        <f>IF('LEA Information'!A275="","",'LEA Information'!A275)</f>
        <v/>
      </c>
      <c r="B266" s="11" t="str">
        <f>IF('LEA Information'!B275="","",'LEA Information'!B275)</f>
        <v/>
      </c>
      <c r="C266" s="68" t="str">
        <f>IF('LEA Information'!C275="","",'LEA Information'!C275)</f>
        <v/>
      </c>
      <c r="D266" s="8" t="str">
        <f>IF('LEA Information'!D275="","",'LEA Information'!D275)</f>
        <v/>
      </c>
      <c r="E266" s="32" t="str">
        <f t="shared" si="4"/>
        <v/>
      </c>
      <c r="F266" s="3" t="str">
        <f>IF(F$3="Not used","",IFERROR(VLOOKUP($A266,'Circumstance 1'!$B$6:$AB$15,27,FALSE),IFERROR(VLOOKUP(A266,'Circumstance 1'!$B$18:$AB$28,27,FALSE),TableBPA2[[#This Row],[Starting Base Payment]])))</f>
        <v/>
      </c>
      <c r="G266" s="3" t="str">
        <f>IF(G$3="Not used","",IFERROR(VLOOKUP($A266,'Circumstance 2'!$B$6:$AB$15,27,FALSE),IFERROR(VLOOKUP($A266,'Circumstance 2'!$B$18:$AB$28,27,FALSE),TableBPA2[[#This Row],[Base Payment After Circumstance 1]])))</f>
        <v/>
      </c>
      <c r="H266" s="3" t="str">
        <f>IF(H$3="Not used","",IFERROR(VLOOKUP($A266,'Circumstance 3'!$B$6:$AB$15,27,FALSE),IFERROR(VLOOKUP($A266,'Circumstance 3'!$B$18:$AB$28,27,FALSE),TableBPA2[[#This Row],[Base Payment After Circumstance 2]])))</f>
        <v/>
      </c>
      <c r="I266" s="3" t="str">
        <f>IF(I$3="Not used","",IFERROR(VLOOKUP($A266,'Circumstance 4'!$B$6:$AB$15,27,FALSE),IFERROR(VLOOKUP($A266,'Circumstance 4'!$B$18:$AB$28,27,FALSE),TableBPA2[[#This Row],[Base Payment After Circumstance 3]])))</f>
        <v/>
      </c>
      <c r="J266" s="3" t="str">
        <f>IF(J$3="Not used","",IFERROR(VLOOKUP($A266,'Circumstance 5'!$B$6:$AB$15,27,FALSE),IFERROR(VLOOKUP($A266,'Circumstance 5'!$B$18:$AB$28,27,FALSE),TableBPA2[[#This Row],[Base Payment After Circumstance 4]])))</f>
        <v/>
      </c>
      <c r="K266" s="3" t="str">
        <f>IF(K$3="Not used","",IFERROR(VLOOKUP($A266,'Circumstance 6'!$B$6:$AB$15,27,FALSE),IFERROR(VLOOKUP($A266,'Circumstance 6'!$B$18:$AB$28,27,FALSE),TableBPA2[[#This Row],[Base Payment After Circumstance 5]])))</f>
        <v/>
      </c>
      <c r="L266" s="3" t="str">
        <f>IF(L$3="Not used","",IFERROR(VLOOKUP($A266,'Circumstance 7'!$B$6:$AB$15,27,FALSE),IFERROR(VLOOKUP($A266,'Circumstance 7'!$B$18:$AB$28,27,FALSE),TableBPA2[[#This Row],[Base Payment After Circumstance 6]])))</f>
        <v/>
      </c>
      <c r="M266" s="3" t="str">
        <f>IF(M$3="Not used","",IFERROR(VLOOKUP($A266,'Circumstance 8'!$B$6:$AB$15,27,FALSE),IFERROR(VLOOKUP($A266,'Circumstance 8'!$B$18:$AB$28,27,FALSE),TableBPA2[[#This Row],[Base Payment After Circumstance 7]])))</f>
        <v/>
      </c>
      <c r="N266" s="3" t="str">
        <f>IF(N$3="Not used","",IFERROR(VLOOKUP($A266,'Circumstance 9'!$B$6:$AB$15,27,FALSE),IFERROR(VLOOKUP($A266,'Circumstance 9'!$B$18:$AB$28,27,FALSE),TableBPA2[[#This Row],[Base Payment After Circumstance 8]])))</f>
        <v/>
      </c>
      <c r="O266" s="3" t="str">
        <f>IF(O$3="Not used","",IFERROR(VLOOKUP($A266,'Circumstance 10'!$B$6:$AB$15,27,FALSE),IFERROR(VLOOKUP($A266,'Circumstance 10'!$B$18:$AB$28,27,FALSE),TableBPA2[[#This Row],[Base Payment After Circumstance 9]])))</f>
        <v/>
      </c>
      <c r="P266" s="24" t="str">
        <f>IF(P$3="Not used","",IFERROR(VLOOKUP($A266,'Circumstance 11'!$B$6:$AB$15,27,FALSE),IFERROR(VLOOKUP($A266,'Circumstance 11'!$B$18:$AB$28,27,FALSE),TableBPA2[[#This Row],[Base Payment After Circumstance 10]])))</f>
        <v/>
      </c>
      <c r="Q266" s="24" t="str">
        <f>IF(Q$3="Not used","",IFERROR(VLOOKUP($A266,'Circumstance 12'!$B$6:$AB$15,27,FALSE),IFERROR(VLOOKUP($A266,'Circumstance 12'!$B$18:$AB$28,27,FALSE),TableBPA2[[#This Row],[Base Payment After Circumstance 11]])))</f>
        <v/>
      </c>
      <c r="R266" s="24" t="str">
        <f>IF(R$3="Not used","",IFERROR(VLOOKUP($A266,'Circumstance 13'!$B$6:$AB$15,27,FALSE),IFERROR(VLOOKUP($A266,'Circumstance 13'!$B$18:$AB$28,27,FALSE),TableBPA2[[#This Row],[Base Payment After Circumstance 12]])))</f>
        <v/>
      </c>
      <c r="S266" s="24" t="str">
        <f>IF(S$3="Not used","",IFERROR(VLOOKUP($A266,'Circumstance 14'!$B$6:$AB$15,27,FALSE),IFERROR(VLOOKUP($A266,'Circumstance 14'!$B$18:$AB$28,27,FALSE),TableBPA2[[#This Row],[Base Payment After Circumstance 13]])))</f>
        <v/>
      </c>
      <c r="T266" s="24" t="str">
        <f>IF(T$3="Not used","",IFERROR(VLOOKUP($A266,'Circumstance 15'!$B$6:$AB$15,27,FALSE),IFERROR(VLOOKUP($A266,'Circumstance 15'!$B$18:$AB$28,27,FALSE),TableBPA2[[#This Row],[Base Payment After Circumstance 14]])))</f>
        <v/>
      </c>
      <c r="U266" s="24" t="str">
        <f>IF(U$3="Not used","",IFERROR(VLOOKUP($A266,'Circumstance 16'!$B$6:$AB$15,27,FALSE),IFERROR(VLOOKUP($A266,'Circumstance 16'!$B$18:$AB$28,27,FALSE),TableBPA2[[#This Row],[Base Payment After Circumstance 15]])))</f>
        <v/>
      </c>
      <c r="V266" s="24" t="str">
        <f>IF(V$3="Not used","",IFERROR(VLOOKUP($A266,'Circumstance 17'!$B$6:$AB$15,27,FALSE),IFERROR(VLOOKUP($A266,'Circumstance 17'!$B$18:$AB$28,27,FALSE),TableBPA2[[#This Row],[Base Payment After Circumstance 16]])))</f>
        <v/>
      </c>
      <c r="W266" s="24" t="str">
        <f>IF(W$3="Not used","",IFERROR(VLOOKUP($A266,'Circumstance 18'!$B$6:$AB$15,27,FALSE),IFERROR(VLOOKUP($A266,'Circumstance 18'!$B$18:$AB$28,27,FALSE),TableBPA2[[#This Row],[Base Payment After Circumstance 17]])))</f>
        <v/>
      </c>
      <c r="X266" s="24" t="str">
        <f>IF(X$3="Not used","",IFERROR(VLOOKUP($A266,'Circumstance 19'!$B$6:$AB$15,27,FALSE),IFERROR(VLOOKUP($A266,'Circumstance 19'!$B$18:$AB$28,27,FALSE),TableBPA2[[#This Row],[Base Payment After Circumstance 18]])))</f>
        <v/>
      </c>
      <c r="Y266" s="24" t="str">
        <f>IF(Y$3="Not used","",IFERROR(VLOOKUP($A266,'Circumstance 20'!$B$6:$AB$15,27,FALSE),IFERROR(VLOOKUP($A266,'Circumstance 20'!$B$18:$AB$28,27,FALSE),TableBPA2[[#This Row],[Base Payment After Circumstance 19]])))</f>
        <v/>
      </c>
    </row>
    <row r="267" spans="1:25" x14ac:dyDescent="0.25">
      <c r="A267" s="11" t="str">
        <f>IF('LEA Information'!A276="","",'LEA Information'!A276)</f>
        <v/>
      </c>
      <c r="B267" s="11" t="str">
        <f>IF('LEA Information'!B276="","",'LEA Information'!B276)</f>
        <v/>
      </c>
      <c r="C267" s="68" t="str">
        <f>IF('LEA Information'!C276="","",'LEA Information'!C276)</f>
        <v/>
      </c>
      <c r="D267" s="8" t="str">
        <f>IF('LEA Information'!D276="","",'LEA Information'!D276)</f>
        <v/>
      </c>
      <c r="E267" s="32" t="str">
        <f t="shared" si="4"/>
        <v/>
      </c>
      <c r="F267" s="3" t="str">
        <f>IF(F$3="Not used","",IFERROR(VLOOKUP($A267,'Circumstance 1'!$B$6:$AB$15,27,FALSE),IFERROR(VLOOKUP(A267,'Circumstance 1'!$B$18:$AB$28,27,FALSE),TableBPA2[[#This Row],[Starting Base Payment]])))</f>
        <v/>
      </c>
      <c r="G267" s="3" t="str">
        <f>IF(G$3="Not used","",IFERROR(VLOOKUP($A267,'Circumstance 2'!$B$6:$AB$15,27,FALSE),IFERROR(VLOOKUP($A267,'Circumstance 2'!$B$18:$AB$28,27,FALSE),TableBPA2[[#This Row],[Base Payment After Circumstance 1]])))</f>
        <v/>
      </c>
      <c r="H267" s="3" t="str">
        <f>IF(H$3="Not used","",IFERROR(VLOOKUP($A267,'Circumstance 3'!$B$6:$AB$15,27,FALSE),IFERROR(VLOOKUP($A267,'Circumstance 3'!$B$18:$AB$28,27,FALSE),TableBPA2[[#This Row],[Base Payment After Circumstance 2]])))</f>
        <v/>
      </c>
      <c r="I267" s="3" t="str">
        <f>IF(I$3="Not used","",IFERROR(VLOOKUP($A267,'Circumstance 4'!$B$6:$AB$15,27,FALSE),IFERROR(VLOOKUP($A267,'Circumstance 4'!$B$18:$AB$28,27,FALSE),TableBPA2[[#This Row],[Base Payment After Circumstance 3]])))</f>
        <v/>
      </c>
      <c r="J267" s="3" t="str">
        <f>IF(J$3="Not used","",IFERROR(VLOOKUP($A267,'Circumstance 5'!$B$6:$AB$15,27,FALSE),IFERROR(VLOOKUP($A267,'Circumstance 5'!$B$18:$AB$28,27,FALSE),TableBPA2[[#This Row],[Base Payment After Circumstance 4]])))</f>
        <v/>
      </c>
      <c r="K267" s="3" t="str">
        <f>IF(K$3="Not used","",IFERROR(VLOOKUP($A267,'Circumstance 6'!$B$6:$AB$15,27,FALSE),IFERROR(VLOOKUP($A267,'Circumstance 6'!$B$18:$AB$28,27,FALSE),TableBPA2[[#This Row],[Base Payment After Circumstance 5]])))</f>
        <v/>
      </c>
      <c r="L267" s="3" t="str">
        <f>IF(L$3="Not used","",IFERROR(VLOOKUP($A267,'Circumstance 7'!$B$6:$AB$15,27,FALSE),IFERROR(VLOOKUP($A267,'Circumstance 7'!$B$18:$AB$28,27,FALSE),TableBPA2[[#This Row],[Base Payment After Circumstance 6]])))</f>
        <v/>
      </c>
      <c r="M267" s="3" t="str">
        <f>IF(M$3="Not used","",IFERROR(VLOOKUP($A267,'Circumstance 8'!$B$6:$AB$15,27,FALSE),IFERROR(VLOOKUP($A267,'Circumstance 8'!$B$18:$AB$28,27,FALSE),TableBPA2[[#This Row],[Base Payment After Circumstance 7]])))</f>
        <v/>
      </c>
      <c r="N267" s="3" t="str">
        <f>IF(N$3="Not used","",IFERROR(VLOOKUP($A267,'Circumstance 9'!$B$6:$AB$15,27,FALSE),IFERROR(VLOOKUP($A267,'Circumstance 9'!$B$18:$AB$28,27,FALSE),TableBPA2[[#This Row],[Base Payment After Circumstance 8]])))</f>
        <v/>
      </c>
      <c r="O267" s="3" t="str">
        <f>IF(O$3="Not used","",IFERROR(VLOOKUP($A267,'Circumstance 10'!$B$6:$AB$15,27,FALSE),IFERROR(VLOOKUP($A267,'Circumstance 10'!$B$18:$AB$28,27,FALSE),TableBPA2[[#This Row],[Base Payment After Circumstance 9]])))</f>
        <v/>
      </c>
      <c r="P267" s="24" t="str">
        <f>IF(P$3="Not used","",IFERROR(VLOOKUP($A267,'Circumstance 11'!$B$6:$AB$15,27,FALSE),IFERROR(VLOOKUP($A267,'Circumstance 11'!$B$18:$AB$28,27,FALSE),TableBPA2[[#This Row],[Base Payment After Circumstance 10]])))</f>
        <v/>
      </c>
      <c r="Q267" s="24" t="str">
        <f>IF(Q$3="Not used","",IFERROR(VLOOKUP($A267,'Circumstance 12'!$B$6:$AB$15,27,FALSE),IFERROR(VLOOKUP($A267,'Circumstance 12'!$B$18:$AB$28,27,FALSE),TableBPA2[[#This Row],[Base Payment After Circumstance 11]])))</f>
        <v/>
      </c>
      <c r="R267" s="24" t="str">
        <f>IF(R$3="Not used","",IFERROR(VLOOKUP($A267,'Circumstance 13'!$B$6:$AB$15,27,FALSE),IFERROR(VLOOKUP($A267,'Circumstance 13'!$B$18:$AB$28,27,FALSE),TableBPA2[[#This Row],[Base Payment After Circumstance 12]])))</f>
        <v/>
      </c>
      <c r="S267" s="24" t="str">
        <f>IF(S$3="Not used","",IFERROR(VLOOKUP($A267,'Circumstance 14'!$B$6:$AB$15,27,FALSE),IFERROR(VLOOKUP($A267,'Circumstance 14'!$B$18:$AB$28,27,FALSE),TableBPA2[[#This Row],[Base Payment After Circumstance 13]])))</f>
        <v/>
      </c>
      <c r="T267" s="24" t="str">
        <f>IF(T$3="Not used","",IFERROR(VLOOKUP($A267,'Circumstance 15'!$B$6:$AB$15,27,FALSE),IFERROR(VLOOKUP($A267,'Circumstance 15'!$B$18:$AB$28,27,FALSE),TableBPA2[[#This Row],[Base Payment After Circumstance 14]])))</f>
        <v/>
      </c>
      <c r="U267" s="24" t="str">
        <f>IF(U$3="Not used","",IFERROR(VLOOKUP($A267,'Circumstance 16'!$B$6:$AB$15,27,FALSE),IFERROR(VLOOKUP($A267,'Circumstance 16'!$B$18:$AB$28,27,FALSE),TableBPA2[[#This Row],[Base Payment After Circumstance 15]])))</f>
        <v/>
      </c>
      <c r="V267" s="24" t="str">
        <f>IF(V$3="Not used","",IFERROR(VLOOKUP($A267,'Circumstance 17'!$B$6:$AB$15,27,FALSE),IFERROR(VLOOKUP($A267,'Circumstance 17'!$B$18:$AB$28,27,FALSE),TableBPA2[[#This Row],[Base Payment After Circumstance 16]])))</f>
        <v/>
      </c>
      <c r="W267" s="24" t="str">
        <f>IF(W$3="Not used","",IFERROR(VLOOKUP($A267,'Circumstance 18'!$B$6:$AB$15,27,FALSE),IFERROR(VLOOKUP($A267,'Circumstance 18'!$B$18:$AB$28,27,FALSE),TableBPA2[[#This Row],[Base Payment After Circumstance 17]])))</f>
        <v/>
      </c>
      <c r="X267" s="24" t="str">
        <f>IF(X$3="Not used","",IFERROR(VLOOKUP($A267,'Circumstance 19'!$B$6:$AB$15,27,FALSE),IFERROR(VLOOKUP($A267,'Circumstance 19'!$B$18:$AB$28,27,FALSE),TableBPA2[[#This Row],[Base Payment After Circumstance 18]])))</f>
        <v/>
      </c>
      <c r="Y267" s="24" t="str">
        <f>IF(Y$3="Not used","",IFERROR(VLOOKUP($A267,'Circumstance 20'!$B$6:$AB$15,27,FALSE),IFERROR(VLOOKUP($A267,'Circumstance 20'!$B$18:$AB$28,27,FALSE),TableBPA2[[#This Row],[Base Payment After Circumstance 19]])))</f>
        <v/>
      </c>
    </row>
    <row r="268" spans="1:25" x14ac:dyDescent="0.25">
      <c r="A268" s="11" t="str">
        <f>IF('LEA Information'!A277="","",'LEA Information'!A277)</f>
        <v/>
      </c>
      <c r="B268" s="11" t="str">
        <f>IF('LEA Information'!B277="","",'LEA Information'!B277)</f>
        <v/>
      </c>
      <c r="C268" s="68" t="str">
        <f>IF('LEA Information'!C277="","",'LEA Information'!C277)</f>
        <v/>
      </c>
      <c r="D268" s="8" t="str">
        <f>IF('LEA Information'!D277="","",'LEA Information'!D277)</f>
        <v/>
      </c>
      <c r="E268" s="32" t="str">
        <f t="shared" si="4"/>
        <v/>
      </c>
      <c r="F268" s="3" t="str">
        <f>IF(F$3="Not used","",IFERROR(VLOOKUP($A268,'Circumstance 1'!$B$6:$AB$15,27,FALSE),IFERROR(VLOOKUP(A268,'Circumstance 1'!$B$18:$AB$28,27,FALSE),TableBPA2[[#This Row],[Starting Base Payment]])))</f>
        <v/>
      </c>
      <c r="G268" s="3" t="str">
        <f>IF(G$3="Not used","",IFERROR(VLOOKUP($A268,'Circumstance 2'!$B$6:$AB$15,27,FALSE),IFERROR(VLOOKUP($A268,'Circumstance 2'!$B$18:$AB$28,27,FALSE),TableBPA2[[#This Row],[Base Payment After Circumstance 1]])))</f>
        <v/>
      </c>
      <c r="H268" s="3" t="str">
        <f>IF(H$3="Not used","",IFERROR(VLOOKUP($A268,'Circumstance 3'!$B$6:$AB$15,27,FALSE),IFERROR(VLOOKUP($A268,'Circumstance 3'!$B$18:$AB$28,27,FALSE),TableBPA2[[#This Row],[Base Payment After Circumstance 2]])))</f>
        <v/>
      </c>
      <c r="I268" s="3" t="str">
        <f>IF(I$3="Not used","",IFERROR(VLOOKUP($A268,'Circumstance 4'!$B$6:$AB$15,27,FALSE),IFERROR(VLOOKUP($A268,'Circumstance 4'!$B$18:$AB$28,27,FALSE),TableBPA2[[#This Row],[Base Payment After Circumstance 3]])))</f>
        <v/>
      </c>
      <c r="J268" s="3" t="str">
        <f>IF(J$3="Not used","",IFERROR(VLOOKUP($A268,'Circumstance 5'!$B$6:$AB$15,27,FALSE),IFERROR(VLOOKUP($A268,'Circumstance 5'!$B$18:$AB$28,27,FALSE),TableBPA2[[#This Row],[Base Payment After Circumstance 4]])))</f>
        <v/>
      </c>
      <c r="K268" s="3" t="str">
        <f>IF(K$3="Not used","",IFERROR(VLOOKUP($A268,'Circumstance 6'!$B$6:$AB$15,27,FALSE),IFERROR(VLOOKUP($A268,'Circumstance 6'!$B$18:$AB$28,27,FALSE),TableBPA2[[#This Row],[Base Payment After Circumstance 5]])))</f>
        <v/>
      </c>
      <c r="L268" s="3" t="str">
        <f>IF(L$3="Not used","",IFERROR(VLOOKUP($A268,'Circumstance 7'!$B$6:$AB$15,27,FALSE),IFERROR(VLOOKUP($A268,'Circumstance 7'!$B$18:$AB$28,27,FALSE),TableBPA2[[#This Row],[Base Payment After Circumstance 6]])))</f>
        <v/>
      </c>
      <c r="M268" s="3" t="str">
        <f>IF(M$3="Not used","",IFERROR(VLOOKUP($A268,'Circumstance 8'!$B$6:$AB$15,27,FALSE),IFERROR(VLOOKUP($A268,'Circumstance 8'!$B$18:$AB$28,27,FALSE),TableBPA2[[#This Row],[Base Payment After Circumstance 7]])))</f>
        <v/>
      </c>
      <c r="N268" s="3" t="str">
        <f>IF(N$3="Not used","",IFERROR(VLOOKUP($A268,'Circumstance 9'!$B$6:$AB$15,27,FALSE),IFERROR(VLOOKUP($A268,'Circumstance 9'!$B$18:$AB$28,27,FALSE),TableBPA2[[#This Row],[Base Payment After Circumstance 8]])))</f>
        <v/>
      </c>
      <c r="O268" s="3" t="str">
        <f>IF(O$3="Not used","",IFERROR(VLOOKUP($A268,'Circumstance 10'!$B$6:$AB$15,27,FALSE),IFERROR(VLOOKUP($A268,'Circumstance 10'!$B$18:$AB$28,27,FALSE),TableBPA2[[#This Row],[Base Payment After Circumstance 9]])))</f>
        <v/>
      </c>
      <c r="P268" s="24" t="str">
        <f>IF(P$3="Not used","",IFERROR(VLOOKUP($A268,'Circumstance 11'!$B$6:$AB$15,27,FALSE),IFERROR(VLOOKUP($A268,'Circumstance 11'!$B$18:$AB$28,27,FALSE),TableBPA2[[#This Row],[Base Payment After Circumstance 10]])))</f>
        <v/>
      </c>
      <c r="Q268" s="24" t="str">
        <f>IF(Q$3="Not used","",IFERROR(VLOOKUP($A268,'Circumstance 12'!$B$6:$AB$15,27,FALSE),IFERROR(VLOOKUP($A268,'Circumstance 12'!$B$18:$AB$28,27,FALSE),TableBPA2[[#This Row],[Base Payment After Circumstance 11]])))</f>
        <v/>
      </c>
      <c r="R268" s="24" t="str">
        <f>IF(R$3="Not used","",IFERROR(VLOOKUP($A268,'Circumstance 13'!$B$6:$AB$15,27,FALSE),IFERROR(VLOOKUP($A268,'Circumstance 13'!$B$18:$AB$28,27,FALSE),TableBPA2[[#This Row],[Base Payment After Circumstance 12]])))</f>
        <v/>
      </c>
      <c r="S268" s="24" t="str">
        <f>IF(S$3="Not used","",IFERROR(VLOOKUP($A268,'Circumstance 14'!$B$6:$AB$15,27,FALSE),IFERROR(VLOOKUP($A268,'Circumstance 14'!$B$18:$AB$28,27,FALSE),TableBPA2[[#This Row],[Base Payment After Circumstance 13]])))</f>
        <v/>
      </c>
      <c r="T268" s="24" t="str">
        <f>IF(T$3="Not used","",IFERROR(VLOOKUP($A268,'Circumstance 15'!$B$6:$AB$15,27,FALSE),IFERROR(VLOOKUP($A268,'Circumstance 15'!$B$18:$AB$28,27,FALSE),TableBPA2[[#This Row],[Base Payment After Circumstance 14]])))</f>
        <v/>
      </c>
      <c r="U268" s="24" t="str">
        <f>IF(U$3="Not used","",IFERROR(VLOOKUP($A268,'Circumstance 16'!$B$6:$AB$15,27,FALSE),IFERROR(VLOOKUP($A268,'Circumstance 16'!$B$18:$AB$28,27,FALSE),TableBPA2[[#This Row],[Base Payment After Circumstance 15]])))</f>
        <v/>
      </c>
      <c r="V268" s="24" t="str">
        <f>IF(V$3="Not used","",IFERROR(VLOOKUP($A268,'Circumstance 17'!$B$6:$AB$15,27,FALSE),IFERROR(VLOOKUP($A268,'Circumstance 17'!$B$18:$AB$28,27,FALSE),TableBPA2[[#This Row],[Base Payment After Circumstance 16]])))</f>
        <v/>
      </c>
      <c r="W268" s="24" t="str">
        <f>IF(W$3="Not used","",IFERROR(VLOOKUP($A268,'Circumstance 18'!$B$6:$AB$15,27,FALSE),IFERROR(VLOOKUP($A268,'Circumstance 18'!$B$18:$AB$28,27,FALSE),TableBPA2[[#This Row],[Base Payment After Circumstance 17]])))</f>
        <v/>
      </c>
      <c r="X268" s="24" t="str">
        <f>IF(X$3="Not used","",IFERROR(VLOOKUP($A268,'Circumstance 19'!$B$6:$AB$15,27,FALSE),IFERROR(VLOOKUP($A268,'Circumstance 19'!$B$18:$AB$28,27,FALSE),TableBPA2[[#This Row],[Base Payment After Circumstance 18]])))</f>
        <v/>
      </c>
      <c r="Y268" s="24" t="str">
        <f>IF(Y$3="Not used","",IFERROR(VLOOKUP($A268,'Circumstance 20'!$B$6:$AB$15,27,FALSE),IFERROR(VLOOKUP($A268,'Circumstance 20'!$B$18:$AB$28,27,FALSE),TableBPA2[[#This Row],[Base Payment After Circumstance 19]])))</f>
        <v/>
      </c>
    </row>
    <row r="269" spans="1:25" x14ac:dyDescent="0.25">
      <c r="A269" s="11" t="str">
        <f>IF('LEA Information'!A278="","",'LEA Information'!A278)</f>
        <v/>
      </c>
      <c r="B269" s="11" t="str">
        <f>IF('LEA Information'!B278="","",'LEA Information'!B278)</f>
        <v/>
      </c>
      <c r="C269" s="68" t="str">
        <f>IF('LEA Information'!C278="","",'LEA Information'!C278)</f>
        <v/>
      </c>
      <c r="D269" s="8" t="str">
        <f>IF('LEA Information'!D278="","",'LEA Information'!D278)</f>
        <v/>
      </c>
      <c r="E269" s="32" t="str">
        <f t="shared" si="4"/>
        <v/>
      </c>
      <c r="F269" s="3" t="str">
        <f>IF(F$3="Not used","",IFERROR(VLOOKUP($A269,'Circumstance 1'!$B$6:$AB$15,27,FALSE),IFERROR(VLOOKUP(A269,'Circumstance 1'!$B$18:$AB$28,27,FALSE),TableBPA2[[#This Row],[Starting Base Payment]])))</f>
        <v/>
      </c>
      <c r="G269" s="3" t="str">
        <f>IF(G$3="Not used","",IFERROR(VLOOKUP($A269,'Circumstance 2'!$B$6:$AB$15,27,FALSE),IFERROR(VLOOKUP($A269,'Circumstance 2'!$B$18:$AB$28,27,FALSE),TableBPA2[[#This Row],[Base Payment After Circumstance 1]])))</f>
        <v/>
      </c>
      <c r="H269" s="3" t="str">
        <f>IF(H$3="Not used","",IFERROR(VLOOKUP($A269,'Circumstance 3'!$B$6:$AB$15,27,FALSE),IFERROR(VLOOKUP($A269,'Circumstance 3'!$B$18:$AB$28,27,FALSE),TableBPA2[[#This Row],[Base Payment After Circumstance 2]])))</f>
        <v/>
      </c>
      <c r="I269" s="3" t="str">
        <f>IF(I$3="Not used","",IFERROR(VLOOKUP($A269,'Circumstance 4'!$B$6:$AB$15,27,FALSE),IFERROR(VLOOKUP($A269,'Circumstance 4'!$B$18:$AB$28,27,FALSE),TableBPA2[[#This Row],[Base Payment After Circumstance 3]])))</f>
        <v/>
      </c>
      <c r="J269" s="3" t="str">
        <f>IF(J$3="Not used","",IFERROR(VLOOKUP($A269,'Circumstance 5'!$B$6:$AB$15,27,FALSE),IFERROR(VLOOKUP($A269,'Circumstance 5'!$B$18:$AB$28,27,FALSE),TableBPA2[[#This Row],[Base Payment After Circumstance 4]])))</f>
        <v/>
      </c>
      <c r="K269" s="3" t="str">
        <f>IF(K$3="Not used","",IFERROR(VLOOKUP($A269,'Circumstance 6'!$B$6:$AB$15,27,FALSE),IFERROR(VLOOKUP($A269,'Circumstance 6'!$B$18:$AB$28,27,FALSE),TableBPA2[[#This Row],[Base Payment After Circumstance 5]])))</f>
        <v/>
      </c>
      <c r="L269" s="3" t="str">
        <f>IF(L$3="Not used","",IFERROR(VLOOKUP($A269,'Circumstance 7'!$B$6:$AB$15,27,FALSE),IFERROR(VLOOKUP($A269,'Circumstance 7'!$B$18:$AB$28,27,FALSE),TableBPA2[[#This Row],[Base Payment After Circumstance 6]])))</f>
        <v/>
      </c>
      <c r="M269" s="3" t="str">
        <f>IF(M$3="Not used","",IFERROR(VLOOKUP($A269,'Circumstance 8'!$B$6:$AB$15,27,FALSE),IFERROR(VLOOKUP($A269,'Circumstance 8'!$B$18:$AB$28,27,FALSE),TableBPA2[[#This Row],[Base Payment After Circumstance 7]])))</f>
        <v/>
      </c>
      <c r="N269" s="3" t="str">
        <f>IF(N$3="Not used","",IFERROR(VLOOKUP($A269,'Circumstance 9'!$B$6:$AB$15,27,FALSE),IFERROR(VLOOKUP($A269,'Circumstance 9'!$B$18:$AB$28,27,FALSE),TableBPA2[[#This Row],[Base Payment After Circumstance 8]])))</f>
        <v/>
      </c>
      <c r="O269" s="3" t="str">
        <f>IF(O$3="Not used","",IFERROR(VLOOKUP($A269,'Circumstance 10'!$B$6:$AB$15,27,FALSE),IFERROR(VLOOKUP($A269,'Circumstance 10'!$B$18:$AB$28,27,FALSE),TableBPA2[[#This Row],[Base Payment After Circumstance 9]])))</f>
        <v/>
      </c>
      <c r="P269" s="24" t="str">
        <f>IF(P$3="Not used","",IFERROR(VLOOKUP($A269,'Circumstance 11'!$B$6:$AB$15,27,FALSE),IFERROR(VLOOKUP($A269,'Circumstance 11'!$B$18:$AB$28,27,FALSE),TableBPA2[[#This Row],[Base Payment After Circumstance 10]])))</f>
        <v/>
      </c>
      <c r="Q269" s="24" t="str">
        <f>IF(Q$3="Not used","",IFERROR(VLOOKUP($A269,'Circumstance 12'!$B$6:$AB$15,27,FALSE),IFERROR(VLOOKUP($A269,'Circumstance 12'!$B$18:$AB$28,27,FALSE),TableBPA2[[#This Row],[Base Payment After Circumstance 11]])))</f>
        <v/>
      </c>
      <c r="R269" s="24" t="str">
        <f>IF(R$3="Not used","",IFERROR(VLOOKUP($A269,'Circumstance 13'!$B$6:$AB$15,27,FALSE),IFERROR(VLOOKUP($A269,'Circumstance 13'!$B$18:$AB$28,27,FALSE),TableBPA2[[#This Row],[Base Payment After Circumstance 12]])))</f>
        <v/>
      </c>
      <c r="S269" s="24" t="str">
        <f>IF(S$3="Not used","",IFERROR(VLOOKUP($A269,'Circumstance 14'!$B$6:$AB$15,27,FALSE),IFERROR(VLOOKUP($A269,'Circumstance 14'!$B$18:$AB$28,27,FALSE),TableBPA2[[#This Row],[Base Payment After Circumstance 13]])))</f>
        <v/>
      </c>
      <c r="T269" s="24" t="str">
        <f>IF(T$3="Not used","",IFERROR(VLOOKUP($A269,'Circumstance 15'!$B$6:$AB$15,27,FALSE),IFERROR(VLOOKUP($A269,'Circumstance 15'!$B$18:$AB$28,27,FALSE),TableBPA2[[#This Row],[Base Payment After Circumstance 14]])))</f>
        <v/>
      </c>
      <c r="U269" s="24" t="str">
        <f>IF(U$3="Not used","",IFERROR(VLOOKUP($A269,'Circumstance 16'!$B$6:$AB$15,27,FALSE),IFERROR(VLOOKUP($A269,'Circumstance 16'!$B$18:$AB$28,27,FALSE),TableBPA2[[#This Row],[Base Payment After Circumstance 15]])))</f>
        <v/>
      </c>
      <c r="V269" s="24" t="str">
        <f>IF(V$3="Not used","",IFERROR(VLOOKUP($A269,'Circumstance 17'!$B$6:$AB$15,27,FALSE),IFERROR(VLOOKUP($A269,'Circumstance 17'!$B$18:$AB$28,27,FALSE),TableBPA2[[#This Row],[Base Payment After Circumstance 16]])))</f>
        <v/>
      </c>
      <c r="W269" s="24" t="str">
        <f>IF(W$3="Not used","",IFERROR(VLOOKUP($A269,'Circumstance 18'!$B$6:$AB$15,27,FALSE),IFERROR(VLOOKUP($A269,'Circumstance 18'!$B$18:$AB$28,27,FALSE),TableBPA2[[#This Row],[Base Payment After Circumstance 17]])))</f>
        <v/>
      </c>
      <c r="X269" s="24" t="str">
        <f>IF(X$3="Not used","",IFERROR(VLOOKUP($A269,'Circumstance 19'!$B$6:$AB$15,27,FALSE),IFERROR(VLOOKUP($A269,'Circumstance 19'!$B$18:$AB$28,27,FALSE),TableBPA2[[#This Row],[Base Payment After Circumstance 18]])))</f>
        <v/>
      </c>
      <c r="Y269" s="24" t="str">
        <f>IF(Y$3="Not used","",IFERROR(VLOOKUP($A269,'Circumstance 20'!$B$6:$AB$15,27,FALSE),IFERROR(VLOOKUP($A269,'Circumstance 20'!$B$18:$AB$28,27,FALSE),TableBPA2[[#This Row],[Base Payment After Circumstance 19]])))</f>
        <v/>
      </c>
    </row>
    <row r="270" spans="1:25" x14ac:dyDescent="0.25">
      <c r="A270" s="11" t="str">
        <f>IF('LEA Information'!A279="","",'LEA Information'!A279)</f>
        <v/>
      </c>
      <c r="B270" s="11" t="str">
        <f>IF('LEA Information'!B279="","",'LEA Information'!B279)</f>
        <v/>
      </c>
      <c r="C270" s="68" t="str">
        <f>IF('LEA Information'!C279="","",'LEA Information'!C279)</f>
        <v/>
      </c>
      <c r="D270" s="8" t="str">
        <f>IF('LEA Information'!D279="","",'LEA Information'!D279)</f>
        <v/>
      </c>
      <c r="E270" s="32" t="str">
        <f t="shared" si="4"/>
        <v/>
      </c>
      <c r="F270" s="3" t="str">
        <f>IF(F$3="Not used","",IFERROR(VLOOKUP($A270,'Circumstance 1'!$B$6:$AB$15,27,FALSE),IFERROR(VLOOKUP(A270,'Circumstance 1'!$B$18:$AB$28,27,FALSE),TableBPA2[[#This Row],[Starting Base Payment]])))</f>
        <v/>
      </c>
      <c r="G270" s="3" t="str">
        <f>IF(G$3="Not used","",IFERROR(VLOOKUP($A270,'Circumstance 2'!$B$6:$AB$15,27,FALSE),IFERROR(VLOOKUP($A270,'Circumstance 2'!$B$18:$AB$28,27,FALSE),TableBPA2[[#This Row],[Base Payment After Circumstance 1]])))</f>
        <v/>
      </c>
      <c r="H270" s="3" t="str">
        <f>IF(H$3="Not used","",IFERROR(VLOOKUP($A270,'Circumstance 3'!$B$6:$AB$15,27,FALSE),IFERROR(VLOOKUP($A270,'Circumstance 3'!$B$18:$AB$28,27,FALSE),TableBPA2[[#This Row],[Base Payment After Circumstance 2]])))</f>
        <v/>
      </c>
      <c r="I270" s="3" t="str">
        <f>IF(I$3="Not used","",IFERROR(VLOOKUP($A270,'Circumstance 4'!$B$6:$AB$15,27,FALSE),IFERROR(VLOOKUP($A270,'Circumstance 4'!$B$18:$AB$28,27,FALSE),TableBPA2[[#This Row],[Base Payment After Circumstance 3]])))</f>
        <v/>
      </c>
      <c r="J270" s="3" t="str">
        <f>IF(J$3="Not used","",IFERROR(VLOOKUP($A270,'Circumstance 5'!$B$6:$AB$15,27,FALSE),IFERROR(VLOOKUP($A270,'Circumstance 5'!$B$18:$AB$28,27,FALSE),TableBPA2[[#This Row],[Base Payment After Circumstance 4]])))</f>
        <v/>
      </c>
      <c r="K270" s="3" t="str">
        <f>IF(K$3="Not used","",IFERROR(VLOOKUP($A270,'Circumstance 6'!$B$6:$AB$15,27,FALSE),IFERROR(VLOOKUP($A270,'Circumstance 6'!$B$18:$AB$28,27,FALSE),TableBPA2[[#This Row],[Base Payment After Circumstance 5]])))</f>
        <v/>
      </c>
      <c r="L270" s="3" t="str">
        <f>IF(L$3="Not used","",IFERROR(VLOOKUP($A270,'Circumstance 7'!$B$6:$AB$15,27,FALSE),IFERROR(VLOOKUP($A270,'Circumstance 7'!$B$18:$AB$28,27,FALSE),TableBPA2[[#This Row],[Base Payment After Circumstance 6]])))</f>
        <v/>
      </c>
      <c r="M270" s="3" t="str">
        <f>IF(M$3="Not used","",IFERROR(VLOOKUP($A270,'Circumstance 8'!$B$6:$AB$15,27,FALSE),IFERROR(VLOOKUP($A270,'Circumstance 8'!$B$18:$AB$28,27,FALSE),TableBPA2[[#This Row],[Base Payment After Circumstance 7]])))</f>
        <v/>
      </c>
      <c r="N270" s="3" t="str">
        <f>IF(N$3="Not used","",IFERROR(VLOOKUP($A270,'Circumstance 9'!$B$6:$AB$15,27,FALSE),IFERROR(VLOOKUP($A270,'Circumstance 9'!$B$18:$AB$28,27,FALSE),TableBPA2[[#This Row],[Base Payment After Circumstance 8]])))</f>
        <v/>
      </c>
      <c r="O270" s="3" t="str">
        <f>IF(O$3="Not used","",IFERROR(VLOOKUP($A270,'Circumstance 10'!$B$6:$AB$15,27,FALSE),IFERROR(VLOOKUP($A270,'Circumstance 10'!$B$18:$AB$28,27,FALSE),TableBPA2[[#This Row],[Base Payment After Circumstance 9]])))</f>
        <v/>
      </c>
      <c r="P270" s="24" t="str">
        <f>IF(P$3="Not used","",IFERROR(VLOOKUP($A270,'Circumstance 11'!$B$6:$AB$15,27,FALSE),IFERROR(VLOOKUP($A270,'Circumstance 11'!$B$18:$AB$28,27,FALSE),TableBPA2[[#This Row],[Base Payment After Circumstance 10]])))</f>
        <v/>
      </c>
      <c r="Q270" s="24" t="str">
        <f>IF(Q$3="Not used","",IFERROR(VLOOKUP($A270,'Circumstance 12'!$B$6:$AB$15,27,FALSE),IFERROR(VLOOKUP($A270,'Circumstance 12'!$B$18:$AB$28,27,FALSE),TableBPA2[[#This Row],[Base Payment After Circumstance 11]])))</f>
        <v/>
      </c>
      <c r="R270" s="24" t="str">
        <f>IF(R$3="Not used","",IFERROR(VLOOKUP($A270,'Circumstance 13'!$B$6:$AB$15,27,FALSE),IFERROR(VLOOKUP($A270,'Circumstance 13'!$B$18:$AB$28,27,FALSE),TableBPA2[[#This Row],[Base Payment After Circumstance 12]])))</f>
        <v/>
      </c>
      <c r="S270" s="24" t="str">
        <f>IF(S$3="Not used","",IFERROR(VLOOKUP($A270,'Circumstance 14'!$B$6:$AB$15,27,FALSE),IFERROR(VLOOKUP($A270,'Circumstance 14'!$B$18:$AB$28,27,FALSE),TableBPA2[[#This Row],[Base Payment After Circumstance 13]])))</f>
        <v/>
      </c>
      <c r="T270" s="24" t="str">
        <f>IF(T$3="Not used","",IFERROR(VLOOKUP($A270,'Circumstance 15'!$B$6:$AB$15,27,FALSE),IFERROR(VLOOKUP($A270,'Circumstance 15'!$B$18:$AB$28,27,FALSE),TableBPA2[[#This Row],[Base Payment After Circumstance 14]])))</f>
        <v/>
      </c>
      <c r="U270" s="24" t="str">
        <f>IF(U$3="Not used","",IFERROR(VLOOKUP($A270,'Circumstance 16'!$B$6:$AB$15,27,FALSE),IFERROR(VLOOKUP($A270,'Circumstance 16'!$B$18:$AB$28,27,FALSE),TableBPA2[[#This Row],[Base Payment After Circumstance 15]])))</f>
        <v/>
      </c>
      <c r="V270" s="24" t="str">
        <f>IF(V$3="Not used","",IFERROR(VLOOKUP($A270,'Circumstance 17'!$B$6:$AB$15,27,FALSE),IFERROR(VLOOKUP($A270,'Circumstance 17'!$B$18:$AB$28,27,FALSE),TableBPA2[[#This Row],[Base Payment After Circumstance 16]])))</f>
        <v/>
      </c>
      <c r="W270" s="24" t="str">
        <f>IF(W$3="Not used","",IFERROR(VLOOKUP($A270,'Circumstance 18'!$B$6:$AB$15,27,FALSE),IFERROR(VLOOKUP($A270,'Circumstance 18'!$B$18:$AB$28,27,FALSE),TableBPA2[[#This Row],[Base Payment After Circumstance 17]])))</f>
        <v/>
      </c>
      <c r="X270" s="24" t="str">
        <f>IF(X$3="Not used","",IFERROR(VLOOKUP($A270,'Circumstance 19'!$B$6:$AB$15,27,FALSE),IFERROR(VLOOKUP($A270,'Circumstance 19'!$B$18:$AB$28,27,FALSE),TableBPA2[[#This Row],[Base Payment After Circumstance 18]])))</f>
        <v/>
      </c>
      <c r="Y270" s="24" t="str">
        <f>IF(Y$3="Not used","",IFERROR(VLOOKUP($A270,'Circumstance 20'!$B$6:$AB$15,27,FALSE),IFERROR(VLOOKUP($A270,'Circumstance 20'!$B$18:$AB$28,27,FALSE),TableBPA2[[#This Row],[Base Payment After Circumstance 19]])))</f>
        <v/>
      </c>
    </row>
    <row r="271" spans="1:25" x14ac:dyDescent="0.25">
      <c r="A271" s="11" t="str">
        <f>IF('LEA Information'!A280="","",'LEA Information'!A280)</f>
        <v/>
      </c>
      <c r="B271" s="11" t="str">
        <f>IF('LEA Information'!B280="","",'LEA Information'!B280)</f>
        <v/>
      </c>
      <c r="C271" s="68" t="str">
        <f>IF('LEA Information'!C280="","",'LEA Information'!C280)</f>
        <v/>
      </c>
      <c r="D271" s="8" t="str">
        <f>IF('LEA Information'!D280="","",'LEA Information'!D280)</f>
        <v/>
      </c>
      <c r="E271" s="32" t="str">
        <f t="shared" si="4"/>
        <v/>
      </c>
      <c r="F271" s="3" t="str">
        <f>IF(F$3="Not used","",IFERROR(VLOOKUP($A271,'Circumstance 1'!$B$6:$AB$15,27,FALSE),IFERROR(VLOOKUP(A271,'Circumstance 1'!$B$18:$AB$28,27,FALSE),TableBPA2[[#This Row],[Starting Base Payment]])))</f>
        <v/>
      </c>
      <c r="G271" s="3" t="str">
        <f>IF(G$3="Not used","",IFERROR(VLOOKUP($A271,'Circumstance 2'!$B$6:$AB$15,27,FALSE),IFERROR(VLOOKUP($A271,'Circumstance 2'!$B$18:$AB$28,27,FALSE),TableBPA2[[#This Row],[Base Payment After Circumstance 1]])))</f>
        <v/>
      </c>
      <c r="H271" s="3" t="str">
        <f>IF(H$3="Not used","",IFERROR(VLOOKUP($A271,'Circumstance 3'!$B$6:$AB$15,27,FALSE),IFERROR(VLOOKUP($A271,'Circumstance 3'!$B$18:$AB$28,27,FALSE),TableBPA2[[#This Row],[Base Payment After Circumstance 2]])))</f>
        <v/>
      </c>
      <c r="I271" s="3" t="str">
        <f>IF(I$3="Not used","",IFERROR(VLOOKUP($A271,'Circumstance 4'!$B$6:$AB$15,27,FALSE),IFERROR(VLOOKUP($A271,'Circumstance 4'!$B$18:$AB$28,27,FALSE),TableBPA2[[#This Row],[Base Payment After Circumstance 3]])))</f>
        <v/>
      </c>
      <c r="J271" s="3" t="str">
        <f>IF(J$3="Not used","",IFERROR(VLOOKUP($A271,'Circumstance 5'!$B$6:$AB$15,27,FALSE),IFERROR(VLOOKUP($A271,'Circumstance 5'!$B$18:$AB$28,27,FALSE),TableBPA2[[#This Row],[Base Payment After Circumstance 4]])))</f>
        <v/>
      </c>
      <c r="K271" s="3" t="str">
        <f>IF(K$3="Not used","",IFERROR(VLOOKUP($A271,'Circumstance 6'!$B$6:$AB$15,27,FALSE),IFERROR(VLOOKUP($A271,'Circumstance 6'!$B$18:$AB$28,27,FALSE),TableBPA2[[#This Row],[Base Payment After Circumstance 5]])))</f>
        <v/>
      </c>
      <c r="L271" s="3" t="str">
        <f>IF(L$3="Not used","",IFERROR(VLOOKUP($A271,'Circumstance 7'!$B$6:$AB$15,27,FALSE),IFERROR(VLOOKUP($A271,'Circumstance 7'!$B$18:$AB$28,27,FALSE),TableBPA2[[#This Row],[Base Payment After Circumstance 6]])))</f>
        <v/>
      </c>
      <c r="M271" s="3" t="str">
        <f>IF(M$3="Not used","",IFERROR(VLOOKUP($A271,'Circumstance 8'!$B$6:$AB$15,27,FALSE),IFERROR(VLOOKUP($A271,'Circumstance 8'!$B$18:$AB$28,27,FALSE),TableBPA2[[#This Row],[Base Payment After Circumstance 7]])))</f>
        <v/>
      </c>
      <c r="N271" s="3" t="str">
        <f>IF(N$3="Not used","",IFERROR(VLOOKUP($A271,'Circumstance 9'!$B$6:$AB$15,27,FALSE),IFERROR(VLOOKUP($A271,'Circumstance 9'!$B$18:$AB$28,27,FALSE),TableBPA2[[#This Row],[Base Payment After Circumstance 8]])))</f>
        <v/>
      </c>
      <c r="O271" s="3" t="str">
        <f>IF(O$3="Not used","",IFERROR(VLOOKUP($A271,'Circumstance 10'!$B$6:$AB$15,27,FALSE),IFERROR(VLOOKUP($A271,'Circumstance 10'!$B$18:$AB$28,27,FALSE),TableBPA2[[#This Row],[Base Payment After Circumstance 9]])))</f>
        <v/>
      </c>
      <c r="P271" s="24" t="str">
        <f>IF(P$3="Not used","",IFERROR(VLOOKUP($A271,'Circumstance 11'!$B$6:$AB$15,27,FALSE),IFERROR(VLOOKUP($A271,'Circumstance 11'!$B$18:$AB$28,27,FALSE),TableBPA2[[#This Row],[Base Payment After Circumstance 10]])))</f>
        <v/>
      </c>
      <c r="Q271" s="24" t="str">
        <f>IF(Q$3="Not used","",IFERROR(VLOOKUP($A271,'Circumstance 12'!$B$6:$AB$15,27,FALSE),IFERROR(VLOOKUP($A271,'Circumstance 12'!$B$18:$AB$28,27,FALSE),TableBPA2[[#This Row],[Base Payment After Circumstance 11]])))</f>
        <v/>
      </c>
      <c r="R271" s="24" t="str">
        <f>IF(R$3="Not used","",IFERROR(VLOOKUP($A271,'Circumstance 13'!$B$6:$AB$15,27,FALSE),IFERROR(VLOOKUP($A271,'Circumstance 13'!$B$18:$AB$28,27,FALSE),TableBPA2[[#This Row],[Base Payment After Circumstance 12]])))</f>
        <v/>
      </c>
      <c r="S271" s="24" t="str">
        <f>IF(S$3="Not used","",IFERROR(VLOOKUP($A271,'Circumstance 14'!$B$6:$AB$15,27,FALSE),IFERROR(VLOOKUP($A271,'Circumstance 14'!$B$18:$AB$28,27,FALSE),TableBPA2[[#This Row],[Base Payment After Circumstance 13]])))</f>
        <v/>
      </c>
      <c r="T271" s="24" t="str">
        <f>IF(T$3="Not used","",IFERROR(VLOOKUP($A271,'Circumstance 15'!$B$6:$AB$15,27,FALSE),IFERROR(VLOOKUP($A271,'Circumstance 15'!$B$18:$AB$28,27,FALSE),TableBPA2[[#This Row],[Base Payment After Circumstance 14]])))</f>
        <v/>
      </c>
      <c r="U271" s="24" t="str">
        <f>IF(U$3="Not used","",IFERROR(VLOOKUP($A271,'Circumstance 16'!$B$6:$AB$15,27,FALSE),IFERROR(VLOOKUP($A271,'Circumstance 16'!$B$18:$AB$28,27,FALSE),TableBPA2[[#This Row],[Base Payment After Circumstance 15]])))</f>
        <v/>
      </c>
      <c r="V271" s="24" t="str">
        <f>IF(V$3="Not used","",IFERROR(VLOOKUP($A271,'Circumstance 17'!$B$6:$AB$15,27,FALSE),IFERROR(VLOOKUP($A271,'Circumstance 17'!$B$18:$AB$28,27,FALSE),TableBPA2[[#This Row],[Base Payment After Circumstance 16]])))</f>
        <v/>
      </c>
      <c r="W271" s="24" t="str">
        <f>IF(W$3="Not used","",IFERROR(VLOOKUP($A271,'Circumstance 18'!$B$6:$AB$15,27,FALSE),IFERROR(VLOOKUP($A271,'Circumstance 18'!$B$18:$AB$28,27,FALSE),TableBPA2[[#This Row],[Base Payment After Circumstance 17]])))</f>
        <v/>
      </c>
      <c r="X271" s="24" t="str">
        <f>IF(X$3="Not used","",IFERROR(VLOOKUP($A271,'Circumstance 19'!$B$6:$AB$15,27,FALSE),IFERROR(VLOOKUP($A271,'Circumstance 19'!$B$18:$AB$28,27,FALSE),TableBPA2[[#This Row],[Base Payment After Circumstance 18]])))</f>
        <v/>
      </c>
      <c r="Y271" s="24" t="str">
        <f>IF(Y$3="Not used","",IFERROR(VLOOKUP($A271,'Circumstance 20'!$B$6:$AB$15,27,FALSE),IFERROR(VLOOKUP($A271,'Circumstance 20'!$B$18:$AB$28,27,FALSE),TableBPA2[[#This Row],[Base Payment After Circumstance 19]])))</f>
        <v/>
      </c>
    </row>
    <row r="272" spans="1:25" x14ac:dyDescent="0.25">
      <c r="A272" s="11" t="str">
        <f>IF('LEA Information'!A281="","",'LEA Information'!A281)</f>
        <v/>
      </c>
      <c r="B272" s="11" t="str">
        <f>IF('LEA Information'!B281="","",'LEA Information'!B281)</f>
        <v/>
      </c>
      <c r="C272" s="68" t="str">
        <f>IF('LEA Information'!C281="","",'LEA Information'!C281)</f>
        <v/>
      </c>
      <c r="D272" s="8" t="str">
        <f>IF('LEA Information'!D281="","",'LEA Information'!D281)</f>
        <v/>
      </c>
      <c r="E272" s="32" t="str">
        <f t="shared" si="4"/>
        <v/>
      </c>
      <c r="F272" s="3" t="str">
        <f>IF(F$3="Not used","",IFERROR(VLOOKUP($A272,'Circumstance 1'!$B$6:$AB$15,27,FALSE),IFERROR(VLOOKUP(A272,'Circumstance 1'!$B$18:$AB$28,27,FALSE),TableBPA2[[#This Row],[Starting Base Payment]])))</f>
        <v/>
      </c>
      <c r="G272" s="3" t="str">
        <f>IF(G$3="Not used","",IFERROR(VLOOKUP($A272,'Circumstance 2'!$B$6:$AB$15,27,FALSE),IFERROR(VLOOKUP($A272,'Circumstance 2'!$B$18:$AB$28,27,FALSE),TableBPA2[[#This Row],[Base Payment After Circumstance 1]])))</f>
        <v/>
      </c>
      <c r="H272" s="3" t="str">
        <f>IF(H$3="Not used","",IFERROR(VLOOKUP($A272,'Circumstance 3'!$B$6:$AB$15,27,FALSE),IFERROR(VLOOKUP($A272,'Circumstance 3'!$B$18:$AB$28,27,FALSE),TableBPA2[[#This Row],[Base Payment After Circumstance 2]])))</f>
        <v/>
      </c>
      <c r="I272" s="3" t="str">
        <f>IF(I$3="Not used","",IFERROR(VLOOKUP($A272,'Circumstance 4'!$B$6:$AB$15,27,FALSE),IFERROR(VLOOKUP($A272,'Circumstance 4'!$B$18:$AB$28,27,FALSE),TableBPA2[[#This Row],[Base Payment After Circumstance 3]])))</f>
        <v/>
      </c>
      <c r="J272" s="3" t="str">
        <f>IF(J$3="Not used","",IFERROR(VLOOKUP($A272,'Circumstance 5'!$B$6:$AB$15,27,FALSE),IFERROR(VLOOKUP($A272,'Circumstance 5'!$B$18:$AB$28,27,FALSE),TableBPA2[[#This Row],[Base Payment After Circumstance 4]])))</f>
        <v/>
      </c>
      <c r="K272" s="3" t="str">
        <f>IF(K$3="Not used","",IFERROR(VLOOKUP($A272,'Circumstance 6'!$B$6:$AB$15,27,FALSE),IFERROR(VLOOKUP($A272,'Circumstance 6'!$B$18:$AB$28,27,FALSE),TableBPA2[[#This Row],[Base Payment After Circumstance 5]])))</f>
        <v/>
      </c>
      <c r="L272" s="3" t="str">
        <f>IF(L$3="Not used","",IFERROR(VLOOKUP($A272,'Circumstance 7'!$B$6:$AB$15,27,FALSE),IFERROR(VLOOKUP($A272,'Circumstance 7'!$B$18:$AB$28,27,FALSE),TableBPA2[[#This Row],[Base Payment After Circumstance 6]])))</f>
        <v/>
      </c>
      <c r="M272" s="3" t="str">
        <f>IF(M$3="Not used","",IFERROR(VLOOKUP($A272,'Circumstance 8'!$B$6:$AB$15,27,FALSE),IFERROR(VLOOKUP($A272,'Circumstance 8'!$B$18:$AB$28,27,FALSE),TableBPA2[[#This Row],[Base Payment After Circumstance 7]])))</f>
        <v/>
      </c>
      <c r="N272" s="3" t="str">
        <f>IF(N$3="Not used","",IFERROR(VLOOKUP($A272,'Circumstance 9'!$B$6:$AB$15,27,FALSE),IFERROR(VLOOKUP($A272,'Circumstance 9'!$B$18:$AB$28,27,FALSE),TableBPA2[[#This Row],[Base Payment After Circumstance 8]])))</f>
        <v/>
      </c>
      <c r="O272" s="3" t="str">
        <f>IF(O$3="Not used","",IFERROR(VLOOKUP($A272,'Circumstance 10'!$B$6:$AB$15,27,FALSE),IFERROR(VLOOKUP($A272,'Circumstance 10'!$B$18:$AB$28,27,FALSE),TableBPA2[[#This Row],[Base Payment After Circumstance 9]])))</f>
        <v/>
      </c>
      <c r="P272" s="24" t="str">
        <f>IF(P$3="Not used","",IFERROR(VLOOKUP($A272,'Circumstance 11'!$B$6:$AB$15,27,FALSE),IFERROR(VLOOKUP($A272,'Circumstance 11'!$B$18:$AB$28,27,FALSE),TableBPA2[[#This Row],[Base Payment After Circumstance 10]])))</f>
        <v/>
      </c>
      <c r="Q272" s="24" t="str">
        <f>IF(Q$3="Not used","",IFERROR(VLOOKUP($A272,'Circumstance 12'!$B$6:$AB$15,27,FALSE),IFERROR(VLOOKUP($A272,'Circumstance 12'!$B$18:$AB$28,27,FALSE),TableBPA2[[#This Row],[Base Payment After Circumstance 11]])))</f>
        <v/>
      </c>
      <c r="R272" s="24" t="str">
        <f>IF(R$3="Not used","",IFERROR(VLOOKUP($A272,'Circumstance 13'!$B$6:$AB$15,27,FALSE),IFERROR(VLOOKUP($A272,'Circumstance 13'!$B$18:$AB$28,27,FALSE),TableBPA2[[#This Row],[Base Payment After Circumstance 12]])))</f>
        <v/>
      </c>
      <c r="S272" s="24" t="str">
        <f>IF(S$3="Not used","",IFERROR(VLOOKUP($A272,'Circumstance 14'!$B$6:$AB$15,27,FALSE),IFERROR(VLOOKUP($A272,'Circumstance 14'!$B$18:$AB$28,27,FALSE),TableBPA2[[#This Row],[Base Payment After Circumstance 13]])))</f>
        <v/>
      </c>
      <c r="T272" s="24" t="str">
        <f>IF(T$3="Not used","",IFERROR(VLOOKUP($A272,'Circumstance 15'!$B$6:$AB$15,27,FALSE),IFERROR(VLOOKUP($A272,'Circumstance 15'!$B$18:$AB$28,27,FALSE),TableBPA2[[#This Row],[Base Payment After Circumstance 14]])))</f>
        <v/>
      </c>
      <c r="U272" s="24" t="str">
        <f>IF(U$3="Not used","",IFERROR(VLOOKUP($A272,'Circumstance 16'!$B$6:$AB$15,27,FALSE),IFERROR(VLOOKUP($A272,'Circumstance 16'!$B$18:$AB$28,27,FALSE),TableBPA2[[#This Row],[Base Payment After Circumstance 15]])))</f>
        <v/>
      </c>
      <c r="V272" s="24" t="str">
        <f>IF(V$3="Not used","",IFERROR(VLOOKUP($A272,'Circumstance 17'!$B$6:$AB$15,27,FALSE),IFERROR(VLOOKUP($A272,'Circumstance 17'!$B$18:$AB$28,27,FALSE),TableBPA2[[#This Row],[Base Payment After Circumstance 16]])))</f>
        <v/>
      </c>
      <c r="W272" s="24" t="str">
        <f>IF(W$3="Not used","",IFERROR(VLOOKUP($A272,'Circumstance 18'!$B$6:$AB$15,27,FALSE),IFERROR(VLOOKUP($A272,'Circumstance 18'!$B$18:$AB$28,27,FALSE),TableBPA2[[#This Row],[Base Payment After Circumstance 17]])))</f>
        <v/>
      </c>
      <c r="X272" s="24" t="str">
        <f>IF(X$3="Not used","",IFERROR(VLOOKUP($A272,'Circumstance 19'!$B$6:$AB$15,27,FALSE),IFERROR(VLOOKUP($A272,'Circumstance 19'!$B$18:$AB$28,27,FALSE),TableBPA2[[#This Row],[Base Payment After Circumstance 18]])))</f>
        <v/>
      </c>
      <c r="Y272" s="24" t="str">
        <f>IF(Y$3="Not used","",IFERROR(VLOOKUP($A272,'Circumstance 20'!$B$6:$AB$15,27,FALSE),IFERROR(VLOOKUP($A272,'Circumstance 20'!$B$18:$AB$28,27,FALSE),TableBPA2[[#This Row],[Base Payment After Circumstance 19]])))</f>
        <v/>
      </c>
    </row>
    <row r="273" spans="1:25" x14ac:dyDescent="0.25">
      <c r="A273" s="11" t="str">
        <f>IF('LEA Information'!A282="","",'LEA Information'!A282)</f>
        <v/>
      </c>
      <c r="B273" s="11" t="str">
        <f>IF('LEA Information'!B282="","",'LEA Information'!B282)</f>
        <v/>
      </c>
      <c r="C273" s="68" t="str">
        <f>IF('LEA Information'!C282="","",'LEA Information'!C282)</f>
        <v/>
      </c>
      <c r="D273" s="8" t="str">
        <f>IF('LEA Information'!D282="","",'LEA Information'!D282)</f>
        <v/>
      </c>
      <c r="E273" s="32" t="str">
        <f t="shared" si="4"/>
        <v/>
      </c>
      <c r="F273" s="3" t="str">
        <f>IF(F$3="Not used","",IFERROR(VLOOKUP($A273,'Circumstance 1'!$B$6:$AB$15,27,FALSE),IFERROR(VLOOKUP(A273,'Circumstance 1'!$B$18:$AB$28,27,FALSE),TableBPA2[[#This Row],[Starting Base Payment]])))</f>
        <v/>
      </c>
      <c r="G273" s="3" t="str">
        <f>IF(G$3="Not used","",IFERROR(VLOOKUP($A273,'Circumstance 2'!$B$6:$AB$15,27,FALSE),IFERROR(VLOOKUP($A273,'Circumstance 2'!$B$18:$AB$28,27,FALSE),TableBPA2[[#This Row],[Base Payment After Circumstance 1]])))</f>
        <v/>
      </c>
      <c r="H273" s="3" t="str">
        <f>IF(H$3="Not used","",IFERROR(VLOOKUP($A273,'Circumstance 3'!$B$6:$AB$15,27,FALSE),IFERROR(VLOOKUP($A273,'Circumstance 3'!$B$18:$AB$28,27,FALSE),TableBPA2[[#This Row],[Base Payment After Circumstance 2]])))</f>
        <v/>
      </c>
      <c r="I273" s="3" t="str">
        <f>IF(I$3="Not used","",IFERROR(VLOOKUP($A273,'Circumstance 4'!$B$6:$AB$15,27,FALSE),IFERROR(VLOOKUP($A273,'Circumstance 4'!$B$18:$AB$28,27,FALSE),TableBPA2[[#This Row],[Base Payment After Circumstance 3]])))</f>
        <v/>
      </c>
      <c r="J273" s="3" t="str">
        <f>IF(J$3="Not used","",IFERROR(VLOOKUP($A273,'Circumstance 5'!$B$6:$AB$15,27,FALSE),IFERROR(VLOOKUP($A273,'Circumstance 5'!$B$18:$AB$28,27,FALSE),TableBPA2[[#This Row],[Base Payment After Circumstance 4]])))</f>
        <v/>
      </c>
      <c r="K273" s="3" t="str">
        <f>IF(K$3="Not used","",IFERROR(VLOOKUP($A273,'Circumstance 6'!$B$6:$AB$15,27,FALSE),IFERROR(VLOOKUP($A273,'Circumstance 6'!$B$18:$AB$28,27,FALSE),TableBPA2[[#This Row],[Base Payment After Circumstance 5]])))</f>
        <v/>
      </c>
      <c r="L273" s="3" t="str">
        <f>IF(L$3="Not used","",IFERROR(VLOOKUP($A273,'Circumstance 7'!$B$6:$AB$15,27,FALSE),IFERROR(VLOOKUP($A273,'Circumstance 7'!$B$18:$AB$28,27,FALSE),TableBPA2[[#This Row],[Base Payment After Circumstance 6]])))</f>
        <v/>
      </c>
      <c r="M273" s="3" t="str">
        <f>IF(M$3="Not used","",IFERROR(VLOOKUP($A273,'Circumstance 8'!$B$6:$AB$15,27,FALSE),IFERROR(VLOOKUP($A273,'Circumstance 8'!$B$18:$AB$28,27,FALSE),TableBPA2[[#This Row],[Base Payment After Circumstance 7]])))</f>
        <v/>
      </c>
      <c r="N273" s="3" t="str">
        <f>IF(N$3="Not used","",IFERROR(VLOOKUP($A273,'Circumstance 9'!$B$6:$AB$15,27,FALSE),IFERROR(VLOOKUP($A273,'Circumstance 9'!$B$18:$AB$28,27,FALSE),TableBPA2[[#This Row],[Base Payment After Circumstance 8]])))</f>
        <v/>
      </c>
      <c r="O273" s="3" t="str">
        <f>IF(O$3="Not used","",IFERROR(VLOOKUP($A273,'Circumstance 10'!$B$6:$AB$15,27,FALSE),IFERROR(VLOOKUP($A273,'Circumstance 10'!$B$18:$AB$28,27,FALSE),TableBPA2[[#This Row],[Base Payment After Circumstance 9]])))</f>
        <v/>
      </c>
      <c r="P273" s="24" t="str">
        <f>IF(P$3="Not used","",IFERROR(VLOOKUP($A273,'Circumstance 11'!$B$6:$AB$15,27,FALSE),IFERROR(VLOOKUP($A273,'Circumstance 11'!$B$18:$AB$28,27,FALSE),TableBPA2[[#This Row],[Base Payment After Circumstance 10]])))</f>
        <v/>
      </c>
      <c r="Q273" s="24" t="str">
        <f>IF(Q$3="Not used","",IFERROR(VLOOKUP($A273,'Circumstance 12'!$B$6:$AB$15,27,FALSE),IFERROR(VLOOKUP($A273,'Circumstance 12'!$B$18:$AB$28,27,FALSE),TableBPA2[[#This Row],[Base Payment After Circumstance 11]])))</f>
        <v/>
      </c>
      <c r="R273" s="24" t="str">
        <f>IF(R$3="Not used","",IFERROR(VLOOKUP($A273,'Circumstance 13'!$B$6:$AB$15,27,FALSE),IFERROR(VLOOKUP($A273,'Circumstance 13'!$B$18:$AB$28,27,FALSE),TableBPA2[[#This Row],[Base Payment After Circumstance 12]])))</f>
        <v/>
      </c>
      <c r="S273" s="24" t="str">
        <f>IF(S$3="Not used","",IFERROR(VLOOKUP($A273,'Circumstance 14'!$B$6:$AB$15,27,FALSE),IFERROR(VLOOKUP($A273,'Circumstance 14'!$B$18:$AB$28,27,FALSE),TableBPA2[[#This Row],[Base Payment After Circumstance 13]])))</f>
        <v/>
      </c>
      <c r="T273" s="24" t="str">
        <f>IF(T$3="Not used","",IFERROR(VLOOKUP($A273,'Circumstance 15'!$B$6:$AB$15,27,FALSE),IFERROR(VLOOKUP($A273,'Circumstance 15'!$B$18:$AB$28,27,FALSE),TableBPA2[[#This Row],[Base Payment After Circumstance 14]])))</f>
        <v/>
      </c>
      <c r="U273" s="24" t="str">
        <f>IF(U$3="Not used","",IFERROR(VLOOKUP($A273,'Circumstance 16'!$B$6:$AB$15,27,FALSE),IFERROR(VLOOKUP($A273,'Circumstance 16'!$B$18:$AB$28,27,FALSE),TableBPA2[[#This Row],[Base Payment After Circumstance 15]])))</f>
        <v/>
      </c>
      <c r="V273" s="24" t="str">
        <f>IF(V$3="Not used","",IFERROR(VLOOKUP($A273,'Circumstance 17'!$B$6:$AB$15,27,FALSE),IFERROR(VLOOKUP($A273,'Circumstance 17'!$B$18:$AB$28,27,FALSE),TableBPA2[[#This Row],[Base Payment After Circumstance 16]])))</f>
        <v/>
      </c>
      <c r="W273" s="24" t="str">
        <f>IF(W$3="Not used","",IFERROR(VLOOKUP($A273,'Circumstance 18'!$B$6:$AB$15,27,FALSE),IFERROR(VLOOKUP($A273,'Circumstance 18'!$B$18:$AB$28,27,FALSE),TableBPA2[[#This Row],[Base Payment After Circumstance 17]])))</f>
        <v/>
      </c>
      <c r="X273" s="24" t="str">
        <f>IF(X$3="Not used","",IFERROR(VLOOKUP($A273,'Circumstance 19'!$B$6:$AB$15,27,FALSE),IFERROR(VLOOKUP($A273,'Circumstance 19'!$B$18:$AB$28,27,FALSE),TableBPA2[[#This Row],[Base Payment After Circumstance 18]])))</f>
        <v/>
      </c>
      <c r="Y273" s="24" t="str">
        <f>IF(Y$3="Not used","",IFERROR(VLOOKUP($A273,'Circumstance 20'!$B$6:$AB$15,27,FALSE),IFERROR(VLOOKUP($A273,'Circumstance 20'!$B$18:$AB$28,27,FALSE),TableBPA2[[#This Row],[Base Payment After Circumstance 19]])))</f>
        <v/>
      </c>
    </row>
    <row r="274" spans="1:25" x14ac:dyDescent="0.25">
      <c r="A274" s="11" t="str">
        <f>IF('LEA Information'!A283="","",'LEA Information'!A283)</f>
        <v/>
      </c>
      <c r="B274" s="11" t="str">
        <f>IF('LEA Information'!B283="","",'LEA Information'!B283)</f>
        <v/>
      </c>
      <c r="C274" s="68" t="str">
        <f>IF('LEA Information'!C283="","",'LEA Information'!C283)</f>
        <v/>
      </c>
      <c r="D274" s="8" t="str">
        <f>IF('LEA Information'!D283="","",'LEA Information'!D283)</f>
        <v/>
      </c>
      <c r="E274" s="32" t="str">
        <f t="shared" si="4"/>
        <v/>
      </c>
      <c r="F274" s="3" t="str">
        <f>IF(F$3="Not used","",IFERROR(VLOOKUP($A274,'Circumstance 1'!$B$6:$AB$15,27,FALSE),IFERROR(VLOOKUP(A274,'Circumstance 1'!$B$18:$AB$28,27,FALSE),TableBPA2[[#This Row],[Starting Base Payment]])))</f>
        <v/>
      </c>
      <c r="G274" s="3" t="str">
        <f>IF(G$3="Not used","",IFERROR(VLOOKUP($A274,'Circumstance 2'!$B$6:$AB$15,27,FALSE),IFERROR(VLOOKUP($A274,'Circumstance 2'!$B$18:$AB$28,27,FALSE),TableBPA2[[#This Row],[Base Payment After Circumstance 1]])))</f>
        <v/>
      </c>
      <c r="H274" s="3" t="str">
        <f>IF(H$3="Not used","",IFERROR(VLOOKUP($A274,'Circumstance 3'!$B$6:$AB$15,27,FALSE),IFERROR(VLOOKUP($A274,'Circumstance 3'!$B$18:$AB$28,27,FALSE),TableBPA2[[#This Row],[Base Payment After Circumstance 2]])))</f>
        <v/>
      </c>
      <c r="I274" s="3" t="str">
        <f>IF(I$3="Not used","",IFERROR(VLOOKUP($A274,'Circumstance 4'!$B$6:$AB$15,27,FALSE),IFERROR(VLOOKUP($A274,'Circumstance 4'!$B$18:$AB$28,27,FALSE),TableBPA2[[#This Row],[Base Payment After Circumstance 3]])))</f>
        <v/>
      </c>
      <c r="J274" s="3" t="str">
        <f>IF(J$3="Not used","",IFERROR(VLOOKUP($A274,'Circumstance 5'!$B$6:$AB$15,27,FALSE),IFERROR(VLOOKUP($A274,'Circumstance 5'!$B$18:$AB$28,27,FALSE),TableBPA2[[#This Row],[Base Payment After Circumstance 4]])))</f>
        <v/>
      </c>
      <c r="K274" s="3" t="str">
        <f>IF(K$3="Not used","",IFERROR(VLOOKUP($A274,'Circumstance 6'!$B$6:$AB$15,27,FALSE),IFERROR(VLOOKUP($A274,'Circumstance 6'!$B$18:$AB$28,27,FALSE),TableBPA2[[#This Row],[Base Payment After Circumstance 5]])))</f>
        <v/>
      </c>
      <c r="L274" s="3" t="str">
        <f>IF(L$3="Not used","",IFERROR(VLOOKUP($A274,'Circumstance 7'!$B$6:$AB$15,27,FALSE),IFERROR(VLOOKUP($A274,'Circumstance 7'!$B$18:$AB$28,27,FALSE),TableBPA2[[#This Row],[Base Payment After Circumstance 6]])))</f>
        <v/>
      </c>
      <c r="M274" s="3" t="str">
        <f>IF(M$3="Not used","",IFERROR(VLOOKUP($A274,'Circumstance 8'!$B$6:$AB$15,27,FALSE),IFERROR(VLOOKUP($A274,'Circumstance 8'!$B$18:$AB$28,27,FALSE),TableBPA2[[#This Row],[Base Payment After Circumstance 7]])))</f>
        <v/>
      </c>
      <c r="N274" s="3" t="str">
        <f>IF(N$3="Not used","",IFERROR(VLOOKUP($A274,'Circumstance 9'!$B$6:$AB$15,27,FALSE),IFERROR(VLOOKUP($A274,'Circumstance 9'!$B$18:$AB$28,27,FALSE),TableBPA2[[#This Row],[Base Payment After Circumstance 8]])))</f>
        <v/>
      </c>
      <c r="O274" s="3" t="str">
        <f>IF(O$3="Not used","",IFERROR(VLOOKUP($A274,'Circumstance 10'!$B$6:$AB$15,27,FALSE),IFERROR(VLOOKUP($A274,'Circumstance 10'!$B$18:$AB$28,27,FALSE),TableBPA2[[#This Row],[Base Payment After Circumstance 9]])))</f>
        <v/>
      </c>
      <c r="P274" s="24" t="str">
        <f>IF(P$3="Not used","",IFERROR(VLOOKUP($A274,'Circumstance 11'!$B$6:$AB$15,27,FALSE),IFERROR(VLOOKUP($A274,'Circumstance 11'!$B$18:$AB$28,27,FALSE),TableBPA2[[#This Row],[Base Payment After Circumstance 10]])))</f>
        <v/>
      </c>
      <c r="Q274" s="24" t="str">
        <f>IF(Q$3="Not used","",IFERROR(VLOOKUP($A274,'Circumstance 12'!$B$6:$AB$15,27,FALSE),IFERROR(VLOOKUP($A274,'Circumstance 12'!$B$18:$AB$28,27,FALSE),TableBPA2[[#This Row],[Base Payment After Circumstance 11]])))</f>
        <v/>
      </c>
      <c r="R274" s="24" t="str">
        <f>IF(R$3="Not used","",IFERROR(VLOOKUP($A274,'Circumstance 13'!$B$6:$AB$15,27,FALSE),IFERROR(VLOOKUP($A274,'Circumstance 13'!$B$18:$AB$28,27,FALSE),TableBPA2[[#This Row],[Base Payment After Circumstance 12]])))</f>
        <v/>
      </c>
      <c r="S274" s="24" t="str">
        <f>IF(S$3="Not used","",IFERROR(VLOOKUP($A274,'Circumstance 14'!$B$6:$AB$15,27,FALSE),IFERROR(VLOOKUP($A274,'Circumstance 14'!$B$18:$AB$28,27,FALSE),TableBPA2[[#This Row],[Base Payment After Circumstance 13]])))</f>
        <v/>
      </c>
      <c r="T274" s="24" t="str">
        <f>IF(T$3="Not used","",IFERROR(VLOOKUP($A274,'Circumstance 15'!$B$6:$AB$15,27,FALSE),IFERROR(VLOOKUP($A274,'Circumstance 15'!$B$18:$AB$28,27,FALSE),TableBPA2[[#This Row],[Base Payment After Circumstance 14]])))</f>
        <v/>
      </c>
      <c r="U274" s="24" t="str">
        <f>IF(U$3="Not used","",IFERROR(VLOOKUP($A274,'Circumstance 16'!$B$6:$AB$15,27,FALSE),IFERROR(VLOOKUP($A274,'Circumstance 16'!$B$18:$AB$28,27,FALSE),TableBPA2[[#This Row],[Base Payment After Circumstance 15]])))</f>
        <v/>
      </c>
      <c r="V274" s="24" t="str">
        <f>IF(V$3="Not used","",IFERROR(VLOOKUP($A274,'Circumstance 17'!$B$6:$AB$15,27,FALSE),IFERROR(VLOOKUP($A274,'Circumstance 17'!$B$18:$AB$28,27,FALSE),TableBPA2[[#This Row],[Base Payment After Circumstance 16]])))</f>
        <v/>
      </c>
      <c r="W274" s="24" t="str">
        <f>IF(W$3="Not used","",IFERROR(VLOOKUP($A274,'Circumstance 18'!$B$6:$AB$15,27,FALSE),IFERROR(VLOOKUP($A274,'Circumstance 18'!$B$18:$AB$28,27,FALSE),TableBPA2[[#This Row],[Base Payment After Circumstance 17]])))</f>
        <v/>
      </c>
      <c r="X274" s="24" t="str">
        <f>IF(X$3="Not used","",IFERROR(VLOOKUP($A274,'Circumstance 19'!$B$6:$AB$15,27,FALSE),IFERROR(VLOOKUP($A274,'Circumstance 19'!$B$18:$AB$28,27,FALSE),TableBPA2[[#This Row],[Base Payment After Circumstance 18]])))</f>
        <v/>
      </c>
      <c r="Y274" s="24" t="str">
        <f>IF(Y$3="Not used","",IFERROR(VLOOKUP($A274,'Circumstance 20'!$B$6:$AB$15,27,FALSE),IFERROR(VLOOKUP($A274,'Circumstance 20'!$B$18:$AB$28,27,FALSE),TableBPA2[[#This Row],[Base Payment After Circumstance 19]])))</f>
        <v/>
      </c>
    </row>
    <row r="275" spans="1:25" x14ac:dyDescent="0.25">
      <c r="A275" s="11" t="str">
        <f>IF('LEA Information'!A284="","",'LEA Information'!A284)</f>
        <v/>
      </c>
      <c r="B275" s="11" t="str">
        <f>IF('LEA Information'!B284="","",'LEA Information'!B284)</f>
        <v/>
      </c>
      <c r="C275" s="68" t="str">
        <f>IF('LEA Information'!C284="","",'LEA Information'!C284)</f>
        <v/>
      </c>
      <c r="D275" s="8" t="str">
        <f>IF('LEA Information'!D284="","",'LEA Information'!D284)</f>
        <v/>
      </c>
      <c r="E275" s="32" t="str">
        <f t="shared" si="4"/>
        <v/>
      </c>
      <c r="F275" s="3" t="str">
        <f>IF(F$3="Not used","",IFERROR(VLOOKUP($A275,'Circumstance 1'!$B$6:$AB$15,27,FALSE),IFERROR(VLOOKUP(A275,'Circumstance 1'!$B$18:$AB$28,27,FALSE),TableBPA2[[#This Row],[Starting Base Payment]])))</f>
        <v/>
      </c>
      <c r="G275" s="3" t="str">
        <f>IF(G$3="Not used","",IFERROR(VLOOKUP($A275,'Circumstance 2'!$B$6:$AB$15,27,FALSE),IFERROR(VLOOKUP($A275,'Circumstance 2'!$B$18:$AB$28,27,FALSE),TableBPA2[[#This Row],[Base Payment After Circumstance 1]])))</f>
        <v/>
      </c>
      <c r="H275" s="3" t="str">
        <f>IF(H$3="Not used","",IFERROR(VLOOKUP($A275,'Circumstance 3'!$B$6:$AB$15,27,FALSE),IFERROR(VLOOKUP($A275,'Circumstance 3'!$B$18:$AB$28,27,FALSE),TableBPA2[[#This Row],[Base Payment After Circumstance 2]])))</f>
        <v/>
      </c>
      <c r="I275" s="3" t="str">
        <f>IF(I$3="Not used","",IFERROR(VLOOKUP($A275,'Circumstance 4'!$B$6:$AB$15,27,FALSE),IFERROR(VLOOKUP($A275,'Circumstance 4'!$B$18:$AB$28,27,FALSE),TableBPA2[[#This Row],[Base Payment After Circumstance 3]])))</f>
        <v/>
      </c>
      <c r="J275" s="3" t="str">
        <f>IF(J$3="Not used","",IFERROR(VLOOKUP($A275,'Circumstance 5'!$B$6:$AB$15,27,FALSE),IFERROR(VLOOKUP($A275,'Circumstance 5'!$B$18:$AB$28,27,FALSE),TableBPA2[[#This Row],[Base Payment After Circumstance 4]])))</f>
        <v/>
      </c>
      <c r="K275" s="3" t="str">
        <f>IF(K$3="Not used","",IFERROR(VLOOKUP($A275,'Circumstance 6'!$B$6:$AB$15,27,FALSE),IFERROR(VLOOKUP($A275,'Circumstance 6'!$B$18:$AB$28,27,FALSE),TableBPA2[[#This Row],[Base Payment After Circumstance 5]])))</f>
        <v/>
      </c>
      <c r="L275" s="3" t="str">
        <f>IF(L$3="Not used","",IFERROR(VLOOKUP($A275,'Circumstance 7'!$B$6:$AB$15,27,FALSE),IFERROR(VLOOKUP($A275,'Circumstance 7'!$B$18:$AB$28,27,FALSE),TableBPA2[[#This Row],[Base Payment After Circumstance 6]])))</f>
        <v/>
      </c>
      <c r="M275" s="3" t="str">
        <f>IF(M$3="Not used","",IFERROR(VLOOKUP($A275,'Circumstance 8'!$B$6:$AB$15,27,FALSE),IFERROR(VLOOKUP($A275,'Circumstance 8'!$B$18:$AB$28,27,FALSE),TableBPA2[[#This Row],[Base Payment After Circumstance 7]])))</f>
        <v/>
      </c>
      <c r="N275" s="3" t="str">
        <f>IF(N$3="Not used","",IFERROR(VLOOKUP($A275,'Circumstance 9'!$B$6:$AB$15,27,FALSE),IFERROR(VLOOKUP($A275,'Circumstance 9'!$B$18:$AB$28,27,FALSE),TableBPA2[[#This Row],[Base Payment After Circumstance 8]])))</f>
        <v/>
      </c>
      <c r="O275" s="3" t="str">
        <f>IF(O$3="Not used","",IFERROR(VLOOKUP($A275,'Circumstance 10'!$B$6:$AB$15,27,FALSE),IFERROR(VLOOKUP($A275,'Circumstance 10'!$B$18:$AB$28,27,FALSE),TableBPA2[[#This Row],[Base Payment After Circumstance 9]])))</f>
        <v/>
      </c>
      <c r="P275" s="24" t="str">
        <f>IF(P$3="Not used","",IFERROR(VLOOKUP($A275,'Circumstance 11'!$B$6:$AB$15,27,FALSE),IFERROR(VLOOKUP($A275,'Circumstance 11'!$B$18:$AB$28,27,FALSE),TableBPA2[[#This Row],[Base Payment After Circumstance 10]])))</f>
        <v/>
      </c>
      <c r="Q275" s="24" t="str">
        <f>IF(Q$3="Not used","",IFERROR(VLOOKUP($A275,'Circumstance 12'!$B$6:$AB$15,27,FALSE),IFERROR(VLOOKUP($A275,'Circumstance 12'!$B$18:$AB$28,27,FALSE),TableBPA2[[#This Row],[Base Payment After Circumstance 11]])))</f>
        <v/>
      </c>
      <c r="R275" s="24" t="str">
        <f>IF(R$3="Not used","",IFERROR(VLOOKUP($A275,'Circumstance 13'!$B$6:$AB$15,27,FALSE),IFERROR(VLOOKUP($A275,'Circumstance 13'!$B$18:$AB$28,27,FALSE),TableBPA2[[#This Row],[Base Payment After Circumstance 12]])))</f>
        <v/>
      </c>
      <c r="S275" s="24" t="str">
        <f>IF(S$3="Not used","",IFERROR(VLOOKUP($A275,'Circumstance 14'!$B$6:$AB$15,27,FALSE),IFERROR(VLOOKUP($A275,'Circumstance 14'!$B$18:$AB$28,27,FALSE),TableBPA2[[#This Row],[Base Payment After Circumstance 13]])))</f>
        <v/>
      </c>
      <c r="T275" s="24" t="str">
        <f>IF(T$3="Not used","",IFERROR(VLOOKUP($A275,'Circumstance 15'!$B$6:$AB$15,27,FALSE),IFERROR(VLOOKUP($A275,'Circumstance 15'!$B$18:$AB$28,27,FALSE),TableBPA2[[#This Row],[Base Payment After Circumstance 14]])))</f>
        <v/>
      </c>
      <c r="U275" s="24" t="str">
        <f>IF(U$3="Not used","",IFERROR(VLOOKUP($A275,'Circumstance 16'!$B$6:$AB$15,27,FALSE),IFERROR(VLOOKUP($A275,'Circumstance 16'!$B$18:$AB$28,27,FALSE),TableBPA2[[#This Row],[Base Payment After Circumstance 15]])))</f>
        <v/>
      </c>
      <c r="V275" s="24" t="str">
        <f>IF(V$3="Not used","",IFERROR(VLOOKUP($A275,'Circumstance 17'!$B$6:$AB$15,27,FALSE),IFERROR(VLOOKUP($A275,'Circumstance 17'!$B$18:$AB$28,27,FALSE),TableBPA2[[#This Row],[Base Payment After Circumstance 16]])))</f>
        <v/>
      </c>
      <c r="W275" s="24" t="str">
        <f>IF(W$3="Not used","",IFERROR(VLOOKUP($A275,'Circumstance 18'!$B$6:$AB$15,27,FALSE),IFERROR(VLOOKUP($A275,'Circumstance 18'!$B$18:$AB$28,27,FALSE),TableBPA2[[#This Row],[Base Payment After Circumstance 17]])))</f>
        <v/>
      </c>
      <c r="X275" s="24" t="str">
        <f>IF(X$3="Not used","",IFERROR(VLOOKUP($A275,'Circumstance 19'!$B$6:$AB$15,27,FALSE),IFERROR(VLOOKUP($A275,'Circumstance 19'!$B$18:$AB$28,27,FALSE),TableBPA2[[#This Row],[Base Payment After Circumstance 18]])))</f>
        <v/>
      </c>
      <c r="Y275" s="24" t="str">
        <f>IF(Y$3="Not used","",IFERROR(VLOOKUP($A275,'Circumstance 20'!$B$6:$AB$15,27,FALSE),IFERROR(VLOOKUP($A275,'Circumstance 20'!$B$18:$AB$28,27,FALSE),TableBPA2[[#This Row],[Base Payment After Circumstance 19]])))</f>
        <v/>
      </c>
    </row>
    <row r="276" spans="1:25" x14ac:dyDescent="0.25">
      <c r="A276" s="11" t="str">
        <f>IF('LEA Information'!A285="","",'LEA Information'!A285)</f>
        <v/>
      </c>
      <c r="B276" s="11" t="str">
        <f>IF('LEA Information'!B285="","",'LEA Information'!B285)</f>
        <v/>
      </c>
      <c r="C276" s="68" t="str">
        <f>IF('LEA Information'!C285="","",'LEA Information'!C285)</f>
        <v/>
      </c>
      <c r="D276" s="8" t="str">
        <f>IF('LEA Information'!D285="","",'LEA Information'!D285)</f>
        <v/>
      </c>
      <c r="E276" s="32" t="str">
        <f t="shared" si="4"/>
        <v/>
      </c>
      <c r="F276" s="3" t="str">
        <f>IF(F$3="Not used","",IFERROR(VLOOKUP($A276,'Circumstance 1'!$B$6:$AB$15,27,FALSE),IFERROR(VLOOKUP(A276,'Circumstance 1'!$B$18:$AB$28,27,FALSE),TableBPA2[[#This Row],[Starting Base Payment]])))</f>
        <v/>
      </c>
      <c r="G276" s="3" t="str">
        <f>IF(G$3="Not used","",IFERROR(VLOOKUP($A276,'Circumstance 2'!$B$6:$AB$15,27,FALSE),IFERROR(VLOOKUP($A276,'Circumstance 2'!$B$18:$AB$28,27,FALSE),TableBPA2[[#This Row],[Base Payment After Circumstance 1]])))</f>
        <v/>
      </c>
      <c r="H276" s="3" t="str">
        <f>IF(H$3="Not used","",IFERROR(VLOOKUP($A276,'Circumstance 3'!$B$6:$AB$15,27,FALSE),IFERROR(VLOOKUP($A276,'Circumstance 3'!$B$18:$AB$28,27,FALSE),TableBPA2[[#This Row],[Base Payment After Circumstance 2]])))</f>
        <v/>
      </c>
      <c r="I276" s="3" t="str">
        <f>IF(I$3="Not used","",IFERROR(VLOOKUP($A276,'Circumstance 4'!$B$6:$AB$15,27,FALSE),IFERROR(VLOOKUP($A276,'Circumstance 4'!$B$18:$AB$28,27,FALSE),TableBPA2[[#This Row],[Base Payment After Circumstance 3]])))</f>
        <v/>
      </c>
      <c r="J276" s="3" t="str">
        <f>IF(J$3="Not used","",IFERROR(VLOOKUP($A276,'Circumstance 5'!$B$6:$AB$15,27,FALSE),IFERROR(VLOOKUP($A276,'Circumstance 5'!$B$18:$AB$28,27,FALSE),TableBPA2[[#This Row],[Base Payment After Circumstance 4]])))</f>
        <v/>
      </c>
      <c r="K276" s="3" t="str">
        <f>IF(K$3="Not used","",IFERROR(VLOOKUP($A276,'Circumstance 6'!$B$6:$AB$15,27,FALSE),IFERROR(VLOOKUP($A276,'Circumstance 6'!$B$18:$AB$28,27,FALSE),TableBPA2[[#This Row],[Base Payment After Circumstance 5]])))</f>
        <v/>
      </c>
      <c r="L276" s="3" t="str">
        <f>IF(L$3="Not used","",IFERROR(VLOOKUP($A276,'Circumstance 7'!$B$6:$AB$15,27,FALSE),IFERROR(VLOOKUP($A276,'Circumstance 7'!$B$18:$AB$28,27,FALSE),TableBPA2[[#This Row],[Base Payment After Circumstance 6]])))</f>
        <v/>
      </c>
      <c r="M276" s="3" t="str">
        <f>IF(M$3="Not used","",IFERROR(VLOOKUP($A276,'Circumstance 8'!$B$6:$AB$15,27,FALSE),IFERROR(VLOOKUP($A276,'Circumstance 8'!$B$18:$AB$28,27,FALSE),TableBPA2[[#This Row],[Base Payment After Circumstance 7]])))</f>
        <v/>
      </c>
      <c r="N276" s="3" t="str">
        <f>IF(N$3="Not used","",IFERROR(VLOOKUP($A276,'Circumstance 9'!$B$6:$AB$15,27,FALSE),IFERROR(VLOOKUP($A276,'Circumstance 9'!$B$18:$AB$28,27,FALSE),TableBPA2[[#This Row],[Base Payment After Circumstance 8]])))</f>
        <v/>
      </c>
      <c r="O276" s="3" t="str">
        <f>IF(O$3="Not used","",IFERROR(VLOOKUP($A276,'Circumstance 10'!$B$6:$AB$15,27,FALSE),IFERROR(VLOOKUP($A276,'Circumstance 10'!$B$18:$AB$28,27,FALSE),TableBPA2[[#This Row],[Base Payment After Circumstance 9]])))</f>
        <v/>
      </c>
      <c r="P276" s="24" t="str">
        <f>IF(P$3="Not used","",IFERROR(VLOOKUP($A276,'Circumstance 11'!$B$6:$AB$15,27,FALSE),IFERROR(VLOOKUP($A276,'Circumstance 11'!$B$18:$AB$28,27,FALSE),TableBPA2[[#This Row],[Base Payment After Circumstance 10]])))</f>
        <v/>
      </c>
      <c r="Q276" s="24" t="str">
        <f>IF(Q$3="Not used","",IFERROR(VLOOKUP($A276,'Circumstance 12'!$B$6:$AB$15,27,FALSE),IFERROR(VLOOKUP($A276,'Circumstance 12'!$B$18:$AB$28,27,FALSE),TableBPA2[[#This Row],[Base Payment After Circumstance 11]])))</f>
        <v/>
      </c>
      <c r="R276" s="24" t="str">
        <f>IF(R$3="Not used","",IFERROR(VLOOKUP($A276,'Circumstance 13'!$B$6:$AB$15,27,FALSE),IFERROR(VLOOKUP($A276,'Circumstance 13'!$B$18:$AB$28,27,FALSE),TableBPA2[[#This Row],[Base Payment After Circumstance 12]])))</f>
        <v/>
      </c>
      <c r="S276" s="24" t="str">
        <f>IF(S$3="Not used","",IFERROR(VLOOKUP($A276,'Circumstance 14'!$B$6:$AB$15,27,FALSE),IFERROR(VLOOKUP($A276,'Circumstance 14'!$B$18:$AB$28,27,FALSE),TableBPA2[[#This Row],[Base Payment After Circumstance 13]])))</f>
        <v/>
      </c>
      <c r="T276" s="24" t="str">
        <f>IF(T$3="Not used","",IFERROR(VLOOKUP($A276,'Circumstance 15'!$B$6:$AB$15,27,FALSE),IFERROR(VLOOKUP($A276,'Circumstance 15'!$B$18:$AB$28,27,FALSE),TableBPA2[[#This Row],[Base Payment After Circumstance 14]])))</f>
        <v/>
      </c>
      <c r="U276" s="24" t="str">
        <f>IF(U$3="Not used","",IFERROR(VLOOKUP($A276,'Circumstance 16'!$B$6:$AB$15,27,FALSE),IFERROR(VLOOKUP($A276,'Circumstance 16'!$B$18:$AB$28,27,FALSE),TableBPA2[[#This Row],[Base Payment After Circumstance 15]])))</f>
        <v/>
      </c>
      <c r="V276" s="24" t="str">
        <f>IF(V$3="Not used","",IFERROR(VLOOKUP($A276,'Circumstance 17'!$B$6:$AB$15,27,FALSE),IFERROR(VLOOKUP($A276,'Circumstance 17'!$B$18:$AB$28,27,FALSE),TableBPA2[[#This Row],[Base Payment After Circumstance 16]])))</f>
        <v/>
      </c>
      <c r="W276" s="24" t="str">
        <f>IF(W$3="Not used","",IFERROR(VLOOKUP($A276,'Circumstance 18'!$B$6:$AB$15,27,FALSE),IFERROR(VLOOKUP($A276,'Circumstance 18'!$B$18:$AB$28,27,FALSE),TableBPA2[[#This Row],[Base Payment After Circumstance 17]])))</f>
        <v/>
      </c>
      <c r="X276" s="24" t="str">
        <f>IF(X$3="Not used","",IFERROR(VLOOKUP($A276,'Circumstance 19'!$B$6:$AB$15,27,FALSE),IFERROR(VLOOKUP($A276,'Circumstance 19'!$B$18:$AB$28,27,FALSE),TableBPA2[[#This Row],[Base Payment After Circumstance 18]])))</f>
        <v/>
      </c>
      <c r="Y276" s="24" t="str">
        <f>IF(Y$3="Not used","",IFERROR(VLOOKUP($A276,'Circumstance 20'!$B$6:$AB$15,27,FALSE),IFERROR(VLOOKUP($A276,'Circumstance 20'!$B$18:$AB$28,27,FALSE),TableBPA2[[#This Row],[Base Payment After Circumstance 19]])))</f>
        <v/>
      </c>
    </row>
    <row r="277" spans="1:25" x14ac:dyDescent="0.25">
      <c r="A277" s="11" t="str">
        <f>IF('LEA Information'!A286="","",'LEA Information'!A286)</f>
        <v/>
      </c>
      <c r="B277" s="11" t="str">
        <f>IF('LEA Information'!B286="","",'LEA Information'!B286)</f>
        <v/>
      </c>
      <c r="C277" s="68" t="str">
        <f>IF('LEA Information'!C286="","",'LEA Information'!C286)</f>
        <v/>
      </c>
      <c r="D277" s="8" t="str">
        <f>IF('LEA Information'!D286="","",'LEA Information'!D286)</f>
        <v/>
      </c>
      <c r="E277" s="32" t="str">
        <f t="shared" si="4"/>
        <v/>
      </c>
      <c r="F277" s="3" t="str">
        <f>IF(F$3="Not used","",IFERROR(VLOOKUP($A277,'Circumstance 1'!$B$6:$AB$15,27,FALSE),IFERROR(VLOOKUP(A277,'Circumstance 1'!$B$18:$AB$28,27,FALSE),TableBPA2[[#This Row],[Starting Base Payment]])))</f>
        <v/>
      </c>
      <c r="G277" s="3" t="str">
        <f>IF(G$3="Not used","",IFERROR(VLOOKUP($A277,'Circumstance 2'!$B$6:$AB$15,27,FALSE),IFERROR(VLOOKUP($A277,'Circumstance 2'!$B$18:$AB$28,27,FALSE),TableBPA2[[#This Row],[Base Payment After Circumstance 1]])))</f>
        <v/>
      </c>
      <c r="H277" s="3" t="str">
        <f>IF(H$3="Not used","",IFERROR(VLOOKUP($A277,'Circumstance 3'!$B$6:$AB$15,27,FALSE),IFERROR(VLOOKUP($A277,'Circumstance 3'!$B$18:$AB$28,27,FALSE),TableBPA2[[#This Row],[Base Payment After Circumstance 2]])))</f>
        <v/>
      </c>
      <c r="I277" s="3" t="str">
        <f>IF(I$3="Not used","",IFERROR(VLOOKUP($A277,'Circumstance 4'!$B$6:$AB$15,27,FALSE),IFERROR(VLOOKUP($A277,'Circumstance 4'!$B$18:$AB$28,27,FALSE),TableBPA2[[#This Row],[Base Payment After Circumstance 3]])))</f>
        <v/>
      </c>
      <c r="J277" s="3" t="str">
        <f>IF(J$3="Not used","",IFERROR(VLOOKUP($A277,'Circumstance 5'!$B$6:$AB$15,27,FALSE),IFERROR(VLOOKUP($A277,'Circumstance 5'!$B$18:$AB$28,27,FALSE),TableBPA2[[#This Row],[Base Payment After Circumstance 4]])))</f>
        <v/>
      </c>
      <c r="K277" s="3" t="str">
        <f>IF(K$3="Not used","",IFERROR(VLOOKUP($A277,'Circumstance 6'!$B$6:$AB$15,27,FALSE),IFERROR(VLOOKUP($A277,'Circumstance 6'!$B$18:$AB$28,27,FALSE),TableBPA2[[#This Row],[Base Payment After Circumstance 5]])))</f>
        <v/>
      </c>
      <c r="L277" s="3" t="str">
        <f>IF(L$3="Not used","",IFERROR(VLOOKUP($A277,'Circumstance 7'!$B$6:$AB$15,27,FALSE),IFERROR(VLOOKUP($A277,'Circumstance 7'!$B$18:$AB$28,27,FALSE),TableBPA2[[#This Row],[Base Payment After Circumstance 6]])))</f>
        <v/>
      </c>
      <c r="M277" s="3" t="str">
        <f>IF(M$3="Not used","",IFERROR(VLOOKUP($A277,'Circumstance 8'!$B$6:$AB$15,27,FALSE),IFERROR(VLOOKUP($A277,'Circumstance 8'!$B$18:$AB$28,27,FALSE),TableBPA2[[#This Row],[Base Payment After Circumstance 7]])))</f>
        <v/>
      </c>
      <c r="N277" s="3" t="str">
        <f>IF(N$3="Not used","",IFERROR(VLOOKUP($A277,'Circumstance 9'!$B$6:$AB$15,27,FALSE),IFERROR(VLOOKUP($A277,'Circumstance 9'!$B$18:$AB$28,27,FALSE),TableBPA2[[#This Row],[Base Payment After Circumstance 8]])))</f>
        <v/>
      </c>
      <c r="O277" s="3" t="str">
        <f>IF(O$3="Not used","",IFERROR(VLOOKUP($A277,'Circumstance 10'!$B$6:$AB$15,27,FALSE),IFERROR(VLOOKUP($A277,'Circumstance 10'!$B$18:$AB$28,27,FALSE),TableBPA2[[#This Row],[Base Payment After Circumstance 9]])))</f>
        <v/>
      </c>
      <c r="P277" s="24" t="str">
        <f>IF(P$3="Not used","",IFERROR(VLOOKUP($A277,'Circumstance 11'!$B$6:$AB$15,27,FALSE),IFERROR(VLOOKUP($A277,'Circumstance 11'!$B$18:$AB$28,27,FALSE),TableBPA2[[#This Row],[Base Payment After Circumstance 10]])))</f>
        <v/>
      </c>
      <c r="Q277" s="24" t="str">
        <f>IF(Q$3="Not used","",IFERROR(VLOOKUP($A277,'Circumstance 12'!$B$6:$AB$15,27,FALSE),IFERROR(VLOOKUP($A277,'Circumstance 12'!$B$18:$AB$28,27,FALSE),TableBPA2[[#This Row],[Base Payment After Circumstance 11]])))</f>
        <v/>
      </c>
      <c r="R277" s="24" t="str">
        <f>IF(R$3="Not used","",IFERROR(VLOOKUP($A277,'Circumstance 13'!$B$6:$AB$15,27,FALSE),IFERROR(VLOOKUP($A277,'Circumstance 13'!$B$18:$AB$28,27,FALSE),TableBPA2[[#This Row],[Base Payment After Circumstance 12]])))</f>
        <v/>
      </c>
      <c r="S277" s="24" t="str">
        <f>IF(S$3="Not used","",IFERROR(VLOOKUP($A277,'Circumstance 14'!$B$6:$AB$15,27,FALSE),IFERROR(VLOOKUP($A277,'Circumstance 14'!$B$18:$AB$28,27,FALSE),TableBPA2[[#This Row],[Base Payment After Circumstance 13]])))</f>
        <v/>
      </c>
      <c r="T277" s="24" t="str">
        <f>IF(T$3="Not used","",IFERROR(VLOOKUP($A277,'Circumstance 15'!$B$6:$AB$15,27,FALSE),IFERROR(VLOOKUP($A277,'Circumstance 15'!$B$18:$AB$28,27,FALSE),TableBPA2[[#This Row],[Base Payment After Circumstance 14]])))</f>
        <v/>
      </c>
      <c r="U277" s="24" t="str">
        <f>IF(U$3="Not used","",IFERROR(VLOOKUP($A277,'Circumstance 16'!$B$6:$AB$15,27,FALSE),IFERROR(VLOOKUP($A277,'Circumstance 16'!$B$18:$AB$28,27,FALSE),TableBPA2[[#This Row],[Base Payment After Circumstance 15]])))</f>
        <v/>
      </c>
      <c r="V277" s="24" t="str">
        <f>IF(V$3="Not used","",IFERROR(VLOOKUP($A277,'Circumstance 17'!$B$6:$AB$15,27,FALSE),IFERROR(VLOOKUP($A277,'Circumstance 17'!$B$18:$AB$28,27,FALSE),TableBPA2[[#This Row],[Base Payment After Circumstance 16]])))</f>
        <v/>
      </c>
      <c r="W277" s="24" t="str">
        <f>IF(W$3="Not used","",IFERROR(VLOOKUP($A277,'Circumstance 18'!$B$6:$AB$15,27,FALSE),IFERROR(VLOOKUP($A277,'Circumstance 18'!$B$18:$AB$28,27,FALSE),TableBPA2[[#This Row],[Base Payment After Circumstance 17]])))</f>
        <v/>
      </c>
      <c r="X277" s="24" t="str">
        <f>IF(X$3="Not used","",IFERROR(VLOOKUP($A277,'Circumstance 19'!$B$6:$AB$15,27,FALSE),IFERROR(VLOOKUP($A277,'Circumstance 19'!$B$18:$AB$28,27,FALSE),TableBPA2[[#This Row],[Base Payment After Circumstance 18]])))</f>
        <v/>
      </c>
      <c r="Y277" s="24" t="str">
        <f>IF(Y$3="Not used","",IFERROR(VLOOKUP($A277,'Circumstance 20'!$B$6:$AB$15,27,FALSE),IFERROR(VLOOKUP($A277,'Circumstance 20'!$B$18:$AB$28,27,FALSE),TableBPA2[[#This Row],[Base Payment After Circumstance 19]])))</f>
        <v/>
      </c>
    </row>
    <row r="278" spans="1:25" x14ac:dyDescent="0.25">
      <c r="A278" s="11" t="str">
        <f>IF('LEA Information'!A287="","",'LEA Information'!A287)</f>
        <v/>
      </c>
      <c r="B278" s="11" t="str">
        <f>IF('LEA Information'!B287="","",'LEA Information'!B287)</f>
        <v/>
      </c>
      <c r="C278" s="68" t="str">
        <f>IF('LEA Information'!C287="","",'LEA Information'!C287)</f>
        <v/>
      </c>
      <c r="D278" s="8" t="str">
        <f>IF('LEA Information'!D287="","",'LEA Information'!D287)</f>
        <v/>
      </c>
      <c r="E278" s="32" t="str">
        <f t="shared" si="4"/>
        <v/>
      </c>
      <c r="F278" s="3" t="str">
        <f>IF(F$3="Not used","",IFERROR(VLOOKUP($A278,'Circumstance 1'!$B$6:$AB$15,27,FALSE),IFERROR(VLOOKUP(A278,'Circumstance 1'!$B$18:$AB$28,27,FALSE),TableBPA2[[#This Row],[Starting Base Payment]])))</f>
        <v/>
      </c>
      <c r="G278" s="3" t="str">
        <f>IF(G$3="Not used","",IFERROR(VLOOKUP($A278,'Circumstance 2'!$B$6:$AB$15,27,FALSE),IFERROR(VLOOKUP($A278,'Circumstance 2'!$B$18:$AB$28,27,FALSE),TableBPA2[[#This Row],[Base Payment After Circumstance 1]])))</f>
        <v/>
      </c>
      <c r="H278" s="3" t="str">
        <f>IF(H$3="Not used","",IFERROR(VLOOKUP($A278,'Circumstance 3'!$B$6:$AB$15,27,FALSE),IFERROR(VLOOKUP($A278,'Circumstance 3'!$B$18:$AB$28,27,FALSE),TableBPA2[[#This Row],[Base Payment After Circumstance 2]])))</f>
        <v/>
      </c>
      <c r="I278" s="3" t="str">
        <f>IF(I$3="Not used","",IFERROR(VLOOKUP($A278,'Circumstance 4'!$B$6:$AB$15,27,FALSE),IFERROR(VLOOKUP($A278,'Circumstance 4'!$B$18:$AB$28,27,FALSE),TableBPA2[[#This Row],[Base Payment After Circumstance 3]])))</f>
        <v/>
      </c>
      <c r="J278" s="3" t="str">
        <f>IF(J$3="Not used","",IFERROR(VLOOKUP($A278,'Circumstance 5'!$B$6:$AB$15,27,FALSE),IFERROR(VLOOKUP($A278,'Circumstance 5'!$B$18:$AB$28,27,FALSE),TableBPA2[[#This Row],[Base Payment After Circumstance 4]])))</f>
        <v/>
      </c>
      <c r="K278" s="3" t="str">
        <f>IF(K$3="Not used","",IFERROR(VLOOKUP($A278,'Circumstance 6'!$B$6:$AB$15,27,FALSE),IFERROR(VLOOKUP($A278,'Circumstance 6'!$B$18:$AB$28,27,FALSE),TableBPA2[[#This Row],[Base Payment After Circumstance 5]])))</f>
        <v/>
      </c>
      <c r="L278" s="3" t="str">
        <f>IF(L$3="Not used","",IFERROR(VLOOKUP($A278,'Circumstance 7'!$B$6:$AB$15,27,FALSE),IFERROR(VLOOKUP($A278,'Circumstance 7'!$B$18:$AB$28,27,FALSE),TableBPA2[[#This Row],[Base Payment After Circumstance 6]])))</f>
        <v/>
      </c>
      <c r="M278" s="3" t="str">
        <f>IF(M$3="Not used","",IFERROR(VLOOKUP($A278,'Circumstance 8'!$B$6:$AB$15,27,FALSE),IFERROR(VLOOKUP($A278,'Circumstance 8'!$B$18:$AB$28,27,FALSE),TableBPA2[[#This Row],[Base Payment After Circumstance 7]])))</f>
        <v/>
      </c>
      <c r="N278" s="3" t="str">
        <f>IF(N$3="Not used","",IFERROR(VLOOKUP($A278,'Circumstance 9'!$B$6:$AB$15,27,FALSE),IFERROR(VLOOKUP($A278,'Circumstance 9'!$B$18:$AB$28,27,FALSE),TableBPA2[[#This Row],[Base Payment After Circumstance 8]])))</f>
        <v/>
      </c>
      <c r="O278" s="3" t="str">
        <f>IF(O$3="Not used","",IFERROR(VLOOKUP($A278,'Circumstance 10'!$B$6:$AB$15,27,FALSE),IFERROR(VLOOKUP($A278,'Circumstance 10'!$B$18:$AB$28,27,FALSE),TableBPA2[[#This Row],[Base Payment After Circumstance 9]])))</f>
        <v/>
      </c>
      <c r="P278" s="24" t="str">
        <f>IF(P$3="Not used","",IFERROR(VLOOKUP($A278,'Circumstance 11'!$B$6:$AB$15,27,FALSE),IFERROR(VLOOKUP($A278,'Circumstance 11'!$B$18:$AB$28,27,FALSE),TableBPA2[[#This Row],[Base Payment After Circumstance 10]])))</f>
        <v/>
      </c>
      <c r="Q278" s="24" t="str">
        <f>IF(Q$3="Not used","",IFERROR(VLOOKUP($A278,'Circumstance 12'!$B$6:$AB$15,27,FALSE),IFERROR(VLOOKUP($A278,'Circumstance 12'!$B$18:$AB$28,27,FALSE),TableBPA2[[#This Row],[Base Payment After Circumstance 11]])))</f>
        <v/>
      </c>
      <c r="R278" s="24" t="str">
        <f>IF(R$3="Not used","",IFERROR(VLOOKUP($A278,'Circumstance 13'!$B$6:$AB$15,27,FALSE),IFERROR(VLOOKUP($A278,'Circumstance 13'!$B$18:$AB$28,27,FALSE),TableBPA2[[#This Row],[Base Payment After Circumstance 12]])))</f>
        <v/>
      </c>
      <c r="S278" s="24" t="str">
        <f>IF(S$3="Not used","",IFERROR(VLOOKUP($A278,'Circumstance 14'!$B$6:$AB$15,27,FALSE),IFERROR(VLOOKUP($A278,'Circumstance 14'!$B$18:$AB$28,27,FALSE),TableBPA2[[#This Row],[Base Payment After Circumstance 13]])))</f>
        <v/>
      </c>
      <c r="T278" s="24" t="str">
        <f>IF(T$3="Not used","",IFERROR(VLOOKUP($A278,'Circumstance 15'!$B$6:$AB$15,27,FALSE),IFERROR(VLOOKUP($A278,'Circumstance 15'!$B$18:$AB$28,27,FALSE),TableBPA2[[#This Row],[Base Payment After Circumstance 14]])))</f>
        <v/>
      </c>
      <c r="U278" s="24" t="str">
        <f>IF(U$3="Not used","",IFERROR(VLOOKUP($A278,'Circumstance 16'!$B$6:$AB$15,27,FALSE),IFERROR(VLOOKUP($A278,'Circumstance 16'!$B$18:$AB$28,27,FALSE),TableBPA2[[#This Row],[Base Payment After Circumstance 15]])))</f>
        <v/>
      </c>
      <c r="V278" s="24" t="str">
        <f>IF(V$3="Not used","",IFERROR(VLOOKUP($A278,'Circumstance 17'!$B$6:$AB$15,27,FALSE),IFERROR(VLOOKUP($A278,'Circumstance 17'!$B$18:$AB$28,27,FALSE),TableBPA2[[#This Row],[Base Payment After Circumstance 16]])))</f>
        <v/>
      </c>
      <c r="W278" s="24" t="str">
        <f>IF(W$3="Not used","",IFERROR(VLOOKUP($A278,'Circumstance 18'!$B$6:$AB$15,27,FALSE),IFERROR(VLOOKUP($A278,'Circumstance 18'!$B$18:$AB$28,27,FALSE),TableBPA2[[#This Row],[Base Payment After Circumstance 17]])))</f>
        <v/>
      </c>
      <c r="X278" s="24" t="str">
        <f>IF(X$3="Not used","",IFERROR(VLOOKUP($A278,'Circumstance 19'!$B$6:$AB$15,27,FALSE),IFERROR(VLOOKUP($A278,'Circumstance 19'!$B$18:$AB$28,27,FALSE),TableBPA2[[#This Row],[Base Payment After Circumstance 18]])))</f>
        <v/>
      </c>
      <c r="Y278" s="24" t="str">
        <f>IF(Y$3="Not used","",IFERROR(VLOOKUP($A278,'Circumstance 20'!$B$6:$AB$15,27,FALSE),IFERROR(VLOOKUP($A278,'Circumstance 20'!$B$18:$AB$28,27,FALSE),TableBPA2[[#This Row],[Base Payment After Circumstance 19]])))</f>
        <v/>
      </c>
    </row>
    <row r="279" spans="1:25" x14ac:dyDescent="0.25">
      <c r="A279" s="11" t="str">
        <f>IF('LEA Information'!A288="","",'LEA Information'!A288)</f>
        <v/>
      </c>
      <c r="B279" s="11" t="str">
        <f>IF('LEA Information'!B288="","",'LEA Information'!B288)</f>
        <v/>
      </c>
      <c r="C279" s="68" t="str">
        <f>IF('LEA Information'!C288="","",'LEA Information'!C288)</f>
        <v/>
      </c>
      <c r="D279" s="8" t="str">
        <f>IF('LEA Information'!D288="","",'LEA Information'!D288)</f>
        <v/>
      </c>
      <c r="E279" s="32" t="str">
        <f t="shared" si="4"/>
        <v/>
      </c>
      <c r="F279" s="3" t="str">
        <f>IF(F$3="Not used","",IFERROR(VLOOKUP($A279,'Circumstance 1'!$B$6:$AB$15,27,FALSE),IFERROR(VLOOKUP(A279,'Circumstance 1'!$B$18:$AB$28,27,FALSE),TableBPA2[[#This Row],[Starting Base Payment]])))</f>
        <v/>
      </c>
      <c r="G279" s="3" t="str">
        <f>IF(G$3="Not used","",IFERROR(VLOOKUP($A279,'Circumstance 2'!$B$6:$AB$15,27,FALSE),IFERROR(VLOOKUP($A279,'Circumstance 2'!$B$18:$AB$28,27,FALSE),TableBPA2[[#This Row],[Base Payment After Circumstance 1]])))</f>
        <v/>
      </c>
      <c r="H279" s="3" t="str">
        <f>IF(H$3="Not used","",IFERROR(VLOOKUP($A279,'Circumstance 3'!$B$6:$AB$15,27,FALSE),IFERROR(VLOOKUP($A279,'Circumstance 3'!$B$18:$AB$28,27,FALSE),TableBPA2[[#This Row],[Base Payment After Circumstance 2]])))</f>
        <v/>
      </c>
      <c r="I279" s="3" t="str">
        <f>IF(I$3="Not used","",IFERROR(VLOOKUP($A279,'Circumstance 4'!$B$6:$AB$15,27,FALSE),IFERROR(VLOOKUP($A279,'Circumstance 4'!$B$18:$AB$28,27,FALSE),TableBPA2[[#This Row],[Base Payment After Circumstance 3]])))</f>
        <v/>
      </c>
      <c r="J279" s="3" t="str">
        <f>IF(J$3="Not used","",IFERROR(VLOOKUP($A279,'Circumstance 5'!$B$6:$AB$15,27,FALSE),IFERROR(VLOOKUP($A279,'Circumstance 5'!$B$18:$AB$28,27,FALSE),TableBPA2[[#This Row],[Base Payment After Circumstance 4]])))</f>
        <v/>
      </c>
      <c r="K279" s="3" t="str">
        <f>IF(K$3="Not used","",IFERROR(VLOOKUP($A279,'Circumstance 6'!$B$6:$AB$15,27,FALSE),IFERROR(VLOOKUP($A279,'Circumstance 6'!$B$18:$AB$28,27,FALSE),TableBPA2[[#This Row],[Base Payment After Circumstance 5]])))</f>
        <v/>
      </c>
      <c r="L279" s="3" t="str">
        <f>IF(L$3="Not used","",IFERROR(VLOOKUP($A279,'Circumstance 7'!$B$6:$AB$15,27,FALSE),IFERROR(VLOOKUP($A279,'Circumstance 7'!$B$18:$AB$28,27,FALSE),TableBPA2[[#This Row],[Base Payment After Circumstance 6]])))</f>
        <v/>
      </c>
      <c r="M279" s="3" t="str">
        <f>IF(M$3="Not used","",IFERROR(VLOOKUP($A279,'Circumstance 8'!$B$6:$AB$15,27,FALSE),IFERROR(VLOOKUP($A279,'Circumstance 8'!$B$18:$AB$28,27,FALSE),TableBPA2[[#This Row],[Base Payment After Circumstance 7]])))</f>
        <v/>
      </c>
      <c r="N279" s="3" t="str">
        <f>IF(N$3="Not used","",IFERROR(VLOOKUP($A279,'Circumstance 9'!$B$6:$AB$15,27,FALSE),IFERROR(VLOOKUP($A279,'Circumstance 9'!$B$18:$AB$28,27,FALSE),TableBPA2[[#This Row],[Base Payment After Circumstance 8]])))</f>
        <v/>
      </c>
      <c r="O279" s="3" t="str">
        <f>IF(O$3="Not used","",IFERROR(VLOOKUP($A279,'Circumstance 10'!$B$6:$AB$15,27,FALSE),IFERROR(VLOOKUP($A279,'Circumstance 10'!$B$18:$AB$28,27,FALSE),TableBPA2[[#This Row],[Base Payment After Circumstance 9]])))</f>
        <v/>
      </c>
      <c r="P279" s="24" t="str">
        <f>IF(P$3="Not used","",IFERROR(VLOOKUP($A279,'Circumstance 11'!$B$6:$AB$15,27,FALSE),IFERROR(VLOOKUP($A279,'Circumstance 11'!$B$18:$AB$28,27,FALSE),TableBPA2[[#This Row],[Base Payment After Circumstance 10]])))</f>
        <v/>
      </c>
      <c r="Q279" s="24" t="str">
        <f>IF(Q$3="Not used","",IFERROR(VLOOKUP($A279,'Circumstance 12'!$B$6:$AB$15,27,FALSE),IFERROR(VLOOKUP($A279,'Circumstance 12'!$B$18:$AB$28,27,FALSE),TableBPA2[[#This Row],[Base Payment After Circumstance 11]])))</f>
        <v/>
      </c>
      <c r="R279" s="24" t="str">
        <f>IF(R$3="Not used","",IFERROR(VLOOKUP($A279,'Circumstance 13'!$B$6:$AB$15,27,FALSE),IFERROR(VLOOKUP($A279,'Circumstance 13'!$B$18:$AB$28,27,FALSE),TableBPA2[[#This Row],[Base Payment After Circumstance 12]])))</f>
        <v/>
      </c>
      <c r="S279" s="24" t="str">
        <f>IF(S$3="Not used","",IFERROR(VLOOKUP($A279,'Circumstance 14'!$B$6:$AB$15,27,FALSE),IFERROR(VLOOKUP($A279,'Circumstance 14'!$B$18:$AB$28,27,FALSE),TableBPA2[[#This Row],[Base Payment After Circumstance 13]])))</f>
        <v/>
      </c>
      <c r="T279" s="24" t="str">
        <f>IF(T$3="Not used","",IFERROR(VLOOKUP($A279,'Circumstance 15'!$B$6:$AB$15,27,FALSE),IFERROR(VLOOKUP($A279,'Circumstance 15'!$B$18:$AB$28,27,FALSE),TableBPA2[[#This Row],[Base Payment After Circumstance 14]])))</f>
        <v/>
      </c>
      <c r="U279" s="24" t="str">
        <f>IF(U$3="Not used","",IFERROR(VLOOKUP($A279,'Circumstance 16'!$B$6:$AB$15,27,FALSE),IFERROR(VLOOKUP($A279,'Circumstance 16'!$B$18:$AB$28,27,FALSE),TableBPA2[[#This Row],[Base Payment After Circumstance 15]])))</f>
        <v/>
      </c>
      <c r="V279" s="24" t="str">
        <f>IF(V$3="Not used","",IFERROR(VLOOKUP($A279,'Circumstance 17'!$B$6:$AB$15,27,FALSE),IFERROR(VLOOKUP($A279,'Circumstance 17'!$B$18:$AB$28,27,FALSE),TableBPA2[[#This Row],[Base Payment After Circumstance 16]])))</f>
        <v/>
      </c>
      <c r="W279" s="24" t="str">
        <f>IF(W$3="Not used","",IFERROR(VLOOKUP($A279,'Circumstance 18'!$B$6:$AB$15,27,FALSE),IFERROR(VLOOKUP($A279,'Circumstance 18'!$B$18:$AB$28,27,FALSE),TableBPA2[[#This Row],[Base Payment After Circumstance 17]])))</f>
        <v/>
      </c>
      <c r="X279" s="24" t="str">
        <f>IF(X$3="Not used","",IFERROR(VLOOKUP($A279,'Circumstance 19'!$B$6:$AB$15,27,FALSE),IFERROR(VLOOKUP($A279,'Circumstance 19'!$B$18:$AB$28,27,FALSE),TableBPA2[[#This Row],[Base Payment After Circumstance 18]])))</f>
        <v/>
      </c>
      <c r="Y279" s="24" t="str">
        <f>IF(Y$3="Not used","",IFERROR(VLOOKUP($A279,'Circumstance 20'!$B$6:$AB$15,27,FALSE),IFERROR(VLOOKUP($A279,'Circumstance 20'!$B$18:$AB$28,27,FALSE),TableBPA2[[#This Row],[Base Payment After Circumstance 19]])))</f>
        <v/>
      </c>
    </row>
    <row r="280" spans="1:25" x14ac:dyDescent="0.25">
      <c r="A280" s="11" t="str">
        <f>IF('LEA Information'!A289="","",'LEA Information'!A289)</f>
        <v/>
      </c>
      <c r="B280" s="11" t="str">
        <f>IF('LEA Information'!B289="","",'LEA Information'!B289)</f>
        <v/>
      </c>
      <c r="C280" s="68" t="str">
        <f>IF('LEA Information'!C289="","",'LEA Information'!C289)</f>
        <v/>
      </c>
      <c r="D280" s="8" t="str">
        <f>IF('LEA Information'!D289="","",'LEA Information'!D289)</f>
        <v/>
      </c>
      <c r="E280" s="32" t="str">
        <f t="shared" si="4"/>
        <v/>
      </c>
      <c r="F280" s="3" t="str">
        <f>IF(F$3="Not used","",IFERROR(VLOOKUP($A280,'Circumstance 1'!$B$6:$AB$15,27,FALSE),IFERROR(VLOOKUP(A280,'Circumstance 1'!$B$18:$AB$28,27,FALSE),TableBPA2[[#This Row],[Starting Base Payment]])))</f>
        <v/>
      </c>
      <c r="G280" s="3" t="str">
        <f>IF(G$3="Not used","",IFERROR(VLOOKUP($A280,'Circumstance 2'!$B$6:$AB$15,27,FALSE),IFERROR(VLOOKUP($A280,'Circumstance 2'!$B$18:$AB$28,27,FALSE),TableBPA2[[#This Row],[Base Payment After Circumstance 1]])))</f>
        <v/>
      </c>
      <c r="H280" s="3" t="str">
        <f>IF(H$3="Not used","",IFERROR(VLOOKUP($A280,'Circumstance 3'!$B$6:$AB$15,27,FALSE),IFERROR(VLOOKUP($A280,'Circumstance 3'!$B$18:$AB$28,27,FALSE),TableBPA2[[#This Row],[Base Payment After Circumstance 2]])))</f>
        <v/>
      </c>
      <c r="I280" s="3" t="str">
        <f>IF(I$3="Not used","",IFERROR(VLOOKUP($A280,'Circumstance 4'!$B$6:$AB$15,27,FALSE),IFERROR(VLOOKUP($A280,'Circumstance 4'!$B$18:$AB$28,27,FALSE),TableBPA2[[#This Row],[Base Payment After Circumstance 3]])))</f>
        <v/>
      </c>
      <c r="J280" s="3" t="str">
        <f>IF(J$3="Not used","",IFERROR(VLOOKUP($A280,'Circumstance 5'!$B$6:$AB$15,27,FALSE),IFERROR(VLOOKUP($A280,'Circumstance 5'!$B$18:$AB$28,27,FALSE),TableBPA2[[#This Row],[Base Payment After Circumstance 4]])))</f>
        <v/>
      </c>
      <c r="K280" s="3" t="str">
        <f>IF(K$3="Not used","",IFERROR(VLOOKUP($A280,'Circumstance 6'!$B$6:$AB$15,27,FALSE),IFERROR(VLOOKUP($A280,'Circumstance 6'!$B$18:$AB$28,27,FALSE),TableBPA2[[#This Row],[Base Payment After Circumstance 5]])))</f>
        <v/>
      </c>
      <c r="L280" s="3" t="str">
        <f>IF(L$3="Not used","",IFERROR(VLOOKUP($A280,'Circumstance 7'!$B$6:$AB$15,27,FALSE),IFERROR(VLOOKUP($A280,'Circumstance 7'!$B$18:$AB$28,27,FALSE),TableBPA2[[#This Row],[Base Payment After Circumstance 6]])))</f>
        <v/>
      </c>
      <c r="M280" s="3" t="str">
        <f>IF(M$3="Not used","",IFERROR(VLOOKUP($A280,'Circumstance 8'!$B$6:$AB$15,27,FALSE),IFERROR(VLOOKUP($A280,'Circumstance 8'!$B$18:$AB$28,27,FALSE),TableBPA2[[#This Row],[Base Payment After Circumstance 7]])))</f>
        <v/>
      </c>
      <c r="N280" s="3" t="str">
        <f>IF(N$3="Not used","",IFERROR(VLOOKUP($A280,'Circumstance 9'!$B$6:$AB$15,27,FALSE),IFERROR(VLOOKUP($A280,'Circumstance 9'!$B$18:$AB$28,27,FALSE),TableBPA2[[#This Row],[Base Payment After Circumstance 8]])))</f>
        <v/>
      </c>
      <c r="O280" s="3" t="str">
        <f>IF(O$3="Not used","",IFERROR(VLOOKUP($A280,'Circumstance 10'!$B$6:$AB$15,27,FALSE),IFERROR(VLOOKUP($A280,'Circumstance 10'!$B$18:$AB$28,27,FALSE),TableBPA2[[#This Row],[Base Payment After Circumstance 9]])))</f>
        <v/>
      </c>
      <c r="P280" s="24" t="str">
        <f>IF(P$3="Not used","",IFERROR(VLOOKUP($A280,'Circumstance 11'!$B$6:$AB$15,27,FALSE),IFERROR(VLOOKUP($A280,'Circumstance 11'!$B$18:$AB$28,27,FALSE),TableBPA2[[#This Row],[Base Payment After Circumstance 10]])))</f>
        <v/>
      </c>
      <c r="Q280" s="24" t="str">
        <f>IF(Q$3="Not used","",IFERROR(VLOOKUP($A280,'Circumstance 12'!$B$6:$AB$15,27,FALSE),IFERROR(VLOOKUP($A280,'Circumstance 12'!$B$18:$AB$28,27,FALSE),TableBPA2[[#This Row],[Base Payment After Circumstance 11]])))</f>
        <v/>
      </c>
      <c r="R280" s="24" t="str">
        <f>IF(R$3="Not used","",IFERROR(VLOOKUP($A280,'Circumstance 13'!$B$6:$AB$15,27,FALSE),IFERROR(VLOOKUP($A280,'Circumstance 13'!$B$18:$AB$28,27,FALSE),TableBPA2[[#This Row],[Base Payment After Circumstance 12]])))</f>
        <v/>
      </c>
      <c r="S280" s="24" t="str">
        <f>IF(S$3="Not used","",IFERROR(VLOOKUP($A280,'Circumstance 14'!$B$6:$AB$15,27,FALSE),IFERROR(VLOOKUP($A280,'Circumstance 14'!$B$18:$AB$28,27,FALSE),TableBPA2[[#This Row],[Base Payment After Circumstance 13]])))</f>
        <v/>
      </c>
      <c r="T280" s="24" t="str">
        <f>IF(T$3="Not used","",IFERROR(VLOOKUP($A280,'Circumstance 15'!$B$6:$AB$15,27,FALSE),IFERROR(VLOOKUP($A280,'Circumstance 15'!$B$18:$AB$28,27,FALSE),TableBPA2[[#This Row],[Base Payment After Circumstance 14]])))</f>
        <v/>
      </c>
      <c r="U280" s="24" t="str">
        <f>IF(U$3="Not used","",IFERROR(VLOOKUP($A280,'Circumstance 16'!$B$6:$AB$15,27,FALSE),IFERROR(VLOOKUP($A280,'Circumstance 16'!$B$18:$AB$28,27,FALSE),TableBPA2[[#This Row],[Base Payment After Circumstance 15]])))</f>
        <v/>
      </c>
      <c r="V280" s="24" t="str">
        <f>IF(V$3="Not used","",IFERROR(VLOOKUP($A280,'Circumstance 17'!$B$6:$AB$15,27,FALSE),IFERROR(VLOOKUP($A280,'Circumstance 17'!$B$18:$AB$28,27,FALSE),TableBPA2[[#This Row],[Base Payment After Circumstance 16]])))</f>
        <v/>
      </c>
      <c r="W280" s="24" t="str">
        <f>IF(W$3="Not used","",IFERROR(VLOOKUP($A280,'Circumstance 18'!$B$6:$AB$15,27,FALSE),IFERROR(VLOOKUP($A280,'Circumstance 18'!$B$18:$AB$28,27,FALSE),TableBPA2[[#This Row],[Base Payment After Circumstance 17]])))</f>
        <v/>
      </c>
      <c r="X280" s="24" t="str">
        <f>IF(X$3="Not used","",IFERROR(VLOOKUP($A280,'Circumstance 19'!$B$6:$AB$15,27,FALSE),IFERROR(VLOOKUP($A280,'Circumstance 19'!$B$18:$AB$28,27,FALSE),TableBPA2[[#This Row],[Base Payment After Circumstance 18]])))</f>
        <v/>
      </c>
      <c r="Y280" s="24" t="str">
        <f>IF(Y$3="Not used","",IFERROR(VLOOKUP($A280,'Circumstance 20'!$B$6:$AB$15,27,FALSE),IFERROR(VLOOKUP($A280,'Circumstance 20'!$B$18:$AB$28,27,FALSE),TableBPA2[[#This Row],[Base Payment After Circumstance 19]])))</f>
        <v/>
      </c>
    </row>
    <row r="281" spans="1:25" x14ac:dyDescent="0.25">
      <c r="A281" s="11" t="str">
        <f>IF('LEA Information'!A290="","",'LEA Information'!A290)</f>
        <v/>
      </c>
      <c r="B281" s="11" t="str">
        <f>IF('LEA Information'!B290="","",'LEA Information'!B290)</f>
        <v/>
      </c>
      <c r="C281" s="68" t="str">
        <f>IF('LEA Information'!C290="","",'LEA Information'!C290)</f>
        <v/>
      </c>
      <c r="D281" s="8" t="str">
        <f>IF('LEA Information'!D290="","",'LEA Information'!D290)</f>
        <v/>
      </c>
      <c r="E281" s="32" t="str">
        <f t="shared" si="4"/>
        <v/>
      </c>
      <c r="F281" s="3" t="str">
        <f>IF(F$3="Not used","",IFERROR(VLOOKUP($A281,'Circumstance 1'!$B$6:$AB$15,27,FALSE),IFERROR(VLOOKUP(A281,'Circumstance 1'!$B$18:$AB$28,27,FALSE),TableBPA2[[#This Row],[Starting Base Payment]])))</f>
        <v/>
      </c>
      <c r="G281" s="3" t="str">
        <f>IF(G$3="Not used","",IFERROR(VLOOKUP($A281,'Circumstance 2'!$B$6:$AB$15,27,FALSE),IFERROR(VLOOKUP($A281,'Circumstance 2'!$B$18:$AB$28,27,FALSE),TableBPA2[[#This Row],[Base Payment After Circumstance 1]])))</f>
        <v/>
      </c>
      <c r="H281" s="3" t="str">
        <f>IF(H$3="Not used","",IFERROR(VLOOKUP($A281,'Circumstance 3'!$B$6:$AB$15,27,FALSE),IFERROR(VLOOKUP($A281,'Circumstance 3'!$B$18:$AB$28,27,FALSE),TableBPA2[[#This Row],[Base Payment After Circumstance 2]])))</f>
        <v/>
      </c>
      <c r="I281" s="3" t="str">
        <f>IF(I$3="Not used","",IFERROR(VLOOKUP($A281,'Circumstance 4'!$B$6:$AB$15,27,FALSE),IFERROR(VLOOKUP($A281,'Circumstance 4'!$B$18:$AB$28,27,FALSE),TableBPA2[[#This Row],[Base Payment After Circumstance 3]])))</f>
        <v/>
      </c>
      <c r="J281" s="3" t="str">
        <f>IF(J$3="Not used","",IFERROR(VLOOKUP($A281,'Circumstance 5'!$B$6:$AB$15,27,FALSE),IFERROR(VLOOKUP($A281,'Circumstance 5'!$B$18:$AB$28,27,FALSE),TableBPA2[[#This Row],[Base Payment After Circumstance 4]])))</f>
        <v/>
      </c>
      <c r="K281" s="3" t="str">
        <f>IF(K$3="Not used","",IFERROR(VLOOKUP($A281,'Circumstance 6'!$B$6:$AB$15,27,FALSE),IFERROR(VLOOKUP($A281,'Circumstance 6'!$B$18:$AB$28,27,FALSE),TableBPA2[[#This Row],[Base Payment After Circumstance 5]])))</f>
        <v/>
      </c>
      <c r="L281" s="3" t="str">
        <f>IF(L$3="Not used","",IFERROR(VLOOKUP($A281,'Circumstance 7'!$B$6:$AB$15,27,FALSE),IFERROR(VLOOKUP($A281,'Circumstance 7'!$B$18:$AB$28,27,FALSE),TableBPA2[[#This Row],[Base Payment After Circumstance 6]])))</f>
        <v/>
      </c>
      <c r="M281" s="3" t="str">
        <f>IF(M$3="Not used","",IFERROR(VLOOKUP($A281,'Circumstance 8'!$B$6:$AB$15,27,FALSE),IFERROR(VLOOKUP($A281,'Circumstance 8'!$B$18:$AB$28,27,FALSE),TableBPA2[[#This Row],[Base Payment After Circumstance 7]])))</f>
        <v/>
      </c>
      <c r="N281" s="3" t="str">
        <f>IF(N$3="Not used","",IFERROR(VLOOKUP($A281,'Circumstance 9'!$B$6:$AB$15,27,FALSE),IFERROR(VLOOKUP($A281,'Circumstance 9'!$B$18:$AB$28,27,FALSE),TableBPA2[[#This Row],[Base Payment After Circumstance 8]])))</f>
        <v/>
      </c>
      <c r="O281" s="3" t="str">
        <f>IF(O$3="Not used","",IFERROR(VLOOKUP($A281,'Circumstance 10'!$B$6:$AB$15,27,FALSE),IFERROR(VLOOKUP($A281,'Circumstance 10'!$B$18:$AB$28,27,FALSE),TableBPA2[[#This Row],[Base Payment After Circumstance 9]])))</f>
        <v/>
      </c>
      <c r="P281" s="24" t="str">
        <f>IF(P$3="Not used","",IFERROR(VLOOKUP($A281,'Circumstance 11'!$B$6:$AB$15,27,FALSE),IFERROR(VLOOKUP($A281,'Circumstance 11'!$B$18:$AB$28,27,FALSE),TableBPA2[[#This Row],[Base Payment After Circumstance 10]])))</f>
        <v/>
      </c>
      <c r="Q281" s="24" t="str">
        <f>IF(Q$3="Not used","",IFERROR(VLOOKUP($A281,'Circumstance 12'!$B$6:$AB$15,27,FALSE),IFERROR(VLOOKUP($A281,'Circumstance 12'!$B$18:$AB$28,27,FALSE),TableBPA2[[#This Row],[Base Payment After Circumstance 11]])))</f>
        <v/>
      </c>
      <c r="R281" s="24" t="str">
        <f>IF(R$3="Not used","",IFERROR(VLOOKUP($A281,'Circumstance 13'!$B$6:$AB$15,27,FALSE),IFERROR(VLOOKUP($A281,'Circumstance 13'!$B$18:$AB$28,27,FALSE),TableBPA2[[#This Row],[Base Payment After Circumstance 12]])))</f>
        <v/>
      </c>
      <c r="S281" s="24" t="str">
        <f>IF(S$3="Not used","",IFERROR(VLOOKUP($A281,'Circumstance 14'!$B$6:$AB$15,27,FALSE),IFERROR(VLOOKUP($A281,'Circumstance 14'!$B$18:$AB$28,27,FALSE),TableBPA2[[#This Row],[Base Payment After Circumstance 13]])))</f>
        <v/>
      </c>
      <c r="T281" s="24" t="str">
        <f>IF(T$3="Not used","",IFERROR(VLOOKUP($A281,'Circumstance 15'!$B$6:$AB$15,27,FALSE),IFERROR(VLOOKUP($A281,'Circumstance 15'!$B$18:$AB$28,27,FALSE),TableBPA2[[#This Row],[Base Payment After Circumstance 14]])))</f>
        <v/>
      </c>
      <c r="U281" s="24" t="str">
        <f>IF(U$3="Not used","",IFERROR(VLOOKUP($A281,'Circumstance 16'!$B$6:$AB$15,27,FALSE),IFERROR(VLOOKUP($A281,'Circumstance 16'!$B$18:$AB$28,27,FALSE),TableBPA2[[#This Row],[Base Payment After Circumstance 15]])))</f>
        <v/>
      </c>
      <c r="V281" s="24" t="str">
        <f>IF(V$3="Not used","",IFERROR(VLOOKUP($A281,'Circumstance 17'!$B$6:$AB$15,27,FALSE),IFERROR(VLOOKUP($A281,'Circumstance 17'!$B$18:$AB$28,27,FALSE),TableBPA2[[#This Row],[Base Payment After Circumstance 16]])))</f>
        <v/>
      </c>
      <c r="W281" s="24" t="str">
        <f>IF(W$3="Not used","",IFERROR(VLOOKUP($A281,'Circumstance 18'!$B$6:$AB$15,27,FALSE),IFERROR(VLOOKUP($A281,'Circumstance 18'!$B$18:$AB$28,27,FALSE),TableBPA2[[#This Row],[Base Payment After Circumstance 17]])))</f>
        <v/>
      </c>
      <c r="X281" s="24" t="str">
        <f>IF(X$3="Not used","",IFERROR(VLOOKUP($A281,'Circumstance 19'!$B$6:$AB$15,27,FALSE),IFERROR(VLOOKUP($A281,'Circumstance 19'!$B$18:$AB$28,27,FALSE),TableBPA2[[#This Row],[Base Payment After Circumstance 18]])))</f>
        <v/>
      </c>
      <c r="Y281" s="24" t="str">
        <f>IF(Y$3="Not used","",IFERROR(VLOOKUP($A281,'Circumstance 20'!$B$6:$AB$15,27,FALSE),IFERROR(VLOOKUP($A281,'Circumstance 20'!$B$18:$AB$28,27,FALSE),TableBPA2[[#This Row],[Base Payment After Circumstance 19]])))</f>
        <v/>
      </c>
    </row>
    <row r="282" spans="1:25" x14ac:dyDescent="0.25">
      <c r="A282" s="11" t="str">
        <f>IF('LEA Information'!A291="","",'LEA Information'!A291)</f>
        <v/>
      </c>
      <c r="B282" s="11" t="str">
        <f>IF('LEA Information'!B291="","",'LEA Information'!B291)</f>
        <v/>
      </c>
      <c r="C282" s="68" t="str">
        <f>IF('LEA Information'!C291="","",'LEA Information'!C291)</f>
        <v/>
      </c>
      <c r="D282" s="8" t="str">
        <f>IF('LEA Information'!D291="","",'LEA Information'!D291)</f>
        <v/>
      </c>
      <c r="E282" s="32" t="str">
        <f t="shared" si="4"/>
        <v/>
      </c>
      <c r="F282" s="3" t="str">
        <f>IF(F$3="Not used","",IFERROR(VLOOKUP($A282,'Circumstance 1'!$B$6:$AB$15,27,FALSE),IFERROR(VLOOKUP(A282,'Circumstance 1'!$B$18:$AB$28,27,FALSE),TableBPA2[[#This Row],[Starting Base Payment]])))</f>
        <v/>
      </c>
      <c r="G282" s="3" t="str">
        <f>IF(G$3="Not used","",IFERROR(VLOOKUP($A282,'Circumstance 2'!$B$6:$AB$15,27,FALSE),IFERROR(VLOOKUP($A282,'Circumstance 2'!$B$18:$AB$28,27,FALSE),TableBPA2[[#This Row],[Base Payment After Circumstance 1]])))</f>
        <v/>
      </c>
      <c r="H282" s="3" t="str">
        <f>IF(H$3="Not used","",IFERROR(VLOOKUP($A282,'Circumstance 3'!$B$6:$AB$15,27,FALSE),IFERROR(VLOOKUP($A282,'Circumstance 3'!$B$18:$AB$28,27,FALSE),TableBPA2[[#This Row],[Base Payment After Circumstance 2]])))</f>
        <v/>
      </c>
      <c r="I282" s="3" t="str">
        <f>IF(I$3="Not used","",IFERROR(VLOOKUP($A282,'Circumstance 4'!$B$6:$AB$15,27,FALSE),IFERROR(VLOOKUP($A282,'Circumstance 4'!$B$18:$AB$28,27,FALSE),TableBPA2[[#This Row],[Base Payment After Circumstance 3]])))</f>
        <v/>
      </c>
      <c r="J282" s="3" t="str">
        <f>IF(J$3="Not used","",IFERROR(VLOOKUP($A282,'Circumstance 5'!$B$6:$AB$15,27,FALSE),IFERROR(VLOOKUP($A282,'Circumstance 5'!$B$18:$AB$28,27,FALSE),TableBPA2[[#This Row],[Base Payment After Circumstance 4]])))</f>
        <v/>
      </c>
      <c r="K282" s="3" t="str">
        <f>IF(K$3="Not used","",IFERROR(VLOOKUP($A282,'Circumstance 6'!$B$6:$AB$15,27,FALSE),IFERROR(VLOOKUP($A282,'Circumstance 6'!$B$18:$AB$28,27,FALSE),TableBPA2[[#This Row],[Base Payment After Circumstance 5]])))</f>
        <v/>
      </c>
      <c r="L282" s="3" t="str">
        <f>IF(L$3="Not used","",IFERROR(VLOOKUP($A282,'Circumstance 7'!$B$6:$AB$15,27,FALSE),IFERROR(VLOOKUP($A282,'Circumstance 7'!$B$18:$AB$28,27,FALSE),TableBPA2[[#This Row],[Base Payment After Circumstance 6]])))</f>
        <v/>
      </c>
      <c r="M282" s="3" t="str">
        <f>IF(M$3="Not used","",IFERROR(VLOOKUP($A282,'Circumstance 8'!$B$6:$AB$15,27,FALSE),IFERROR(VLOOKUP($A282,'Circumstance 8'!$B$18:$AB$28,27,FALSE),TableBPA2[[#This Row],[Base Payment After Circumstance 7]])))</f>
        <v/>
      </c>
      <c r="N282" s="3" t="str">
        <f>IF(N$3="Not used","",IFERROR(VLOOKUP($A282,'Circumstance 9'!$B$6:$AB$15,27,FALSE),IFERROR(VLOOKUP($A282,'Circumstance 9'!$B$18:$AB$28,27,FALSE),TableBPA2[[#This Row],[Base Payment After Circumstance 8]])))</f>
        <v/>
      </c>
      <c r="O282" s="3" t="str">
        <f>IF(O$3="Not used","",IFERROR(VLOOKUP($A282,'Circumstance 10'!$B$6:$AB$15,27,FALSE),IFERROR(VLOOKUP($A282,'Circumstance 10'!$B$18:$AB$28,27,FALSE),TableBPA2[[#This Row],[Base Payment After Circumstance 9]])))</f>
        <v/>
      </c>
      <c r="P282" s="24" t="str">
        <f>IF(P$3="Not used","",IFERROR(VLOOKUP($A282,'Circumstance 11'!$B$6:$AB$15,27,FALSE),IFERROR(VLOOKUP($A282,'Circumstance 11'!$B$18:$AB$28,27,FALSE),TableBPA2[[#This Row],[Base Payment After Circumstance 10]])))</f>
        <v/>
      </c>
      <c r="Q282" s="24" t="str">
        <f>IF(Q$3="Not used","",IFERROR(VLOOKUP($A282,'Circumstance 12'!$B$6:$AB$15,27,FALSE),IFERROR(VLOOKUP($A282,'Circumstance 12'!$B$18:$AB$28,27,FALSE),TableBPA2[[#This Row],[Base Payment After Circumstance 11]])))</f>
        <v/>
      </c>
      <c r="R282" s="24" t="str">
        <f>IF(R$3="Not used","",IFERROR(VLOOKUP($A282,'Circumstance 13'!$B$6:$AB$15,27,FALSE),IFERROR(VLOOKUP($A282,'Circumstance 13'!$B$18:$AB$28,27,FALSE),TableBPA2[[#This Row],[Base Payment After Circumstance 12]])))</f>
        <v/>
      </c>
      <c r="S282" s="24" t="str">
        <f>IF(S$3="Not used","",IFERROR(VLOOKUP($A282,'Circumstance 14'!$B$6:$AB$15,27,FALSE),IFERROR(VLOOKUP($A282,'Circumstance 14'!$B$18:$AB$28,27,FALSE),TableBPA2[[#This Row],[Base Payment After Circumstance 13]])))</f>
        <v/>
      </c>
      <c r="T282" s="24" t="str">
        <f>IF(T$3="Not used","",IFERROR(VLOOKUP($A282,'Circumstance 15'!$B$6:$AB$15,27,FALSE),IFERROR(VLOOKUP($A282,'Circumstance 15'!$B$18:$AB$28,27,FALSE),TableBPA2[[#This Row],[Base Payment After Circumstance 14]])))</f>
        <v/>
      </c>
      <c r="U282" s="24" t="str">
        <f>IF(U$3="Not used","",IFERROR(VLOOKUP($A282,'Circumstance 16'!$B$6:$AB$15,27,FALSE),IFERROR(VLOOKUP($A282,'Circumstance 16'!$B$18:$AB$28,27,FALSE),TableBPA2[[#This Row],[Base Payment After Circumstance 15]])))</f>
        <v/>
      </c>
      <c r="V282" s="24" t="str">
        <f>IF(V$3="Not used","",IFERROR(VLOOKUP($A282,'Circumstance 17'!$B$6:$AB$15,27,FALSE),IFERROR(VLOOKUP($A282,'Circumstance 17'!$B$18:$AB$28,27,FALSE),TableBPA2[[#This Row],[Base Payment After Circumstance 16]])))</f>
        <v/>
      </c>
      <c r="W282" s="24" t="str">
        <f>IF(W$3="Not used","",IFERROR(VLOOKUP($A282,'Circumstance 18'!$B$6:$AB$15,27,FALSE),IFERROR(VLOOKUP($A282,'Circumstance 18'!$B$18:$AB$28,27,FALSE),TableBPA2[[#This Row],[Base Payment After Circumstance 17]])))</f>
        <v/>
      </c>
      <c r="X282" s="24" t="str">
        <f>IF(X$3="Not used","",IFERROR(VLOOKUP($A282,'Circumstance 19'!$B$6:$AB$15,27,FALSE),IFERROR(VLOOKUP($A282,'Circumstance 19'!$B$18:$AB$28,27,FALSE),TableBPA2[[#This Row],[Base Payment After Circumstance 18]])))</f>
        <v/>
      </c>
      <c r="Y282" s="24" t="str">
        <f>IF(Y$3="Not used","",IFERROR(VLOOKUP($A282,'Circumstance 20'!$B$6:$AB$15,27,FALSE),IFERROR(VLOOKUP($A282,'Circumstance 20'!$B$18:$AB$28,27,FALSE),TableBPA2[[#This Row],[Base Payment After Circumstance 19]])))</f>
        <v/>
      </c>
    </row>
    <row r="283" spans="1:25" x14ac:dyDescent="0.25">
      <c r="A283" s="11" t="str">
        <f>IF('LEA Information'!A292="","",'LEA Information'!A292)</f>
        <v/>
      </c>
      <c r="B283" s="11" t="str">
        <f>IF('LEA Information'!B292="","",'LEA Information'!B292)</f>
        <v/>
      </c>
      <c r="C283" s="68" t="str">
        <f>IF('LEA Information'!C292="","",'LEA Information'!C292)</f>
        <v/>
      </c>
      <c r="D283" s="8" t="str">
        <f>IF('LEA Information'!D292="","",'LEA Information'!D292)</f>
        <v/>
      </c>
      <c r="E283" s="32" t="str">
        <f t="shared" si="4"/>
        <v/>
      </c>
      <c r="F283" s="3" t="str">
        <f>IF(F$3="Not used","",IFERROR(VLOOKUP($A283,'Circumstance 1'!$B$6:$AB$15,27,FALSE),IFERROR(VLOOKUP(A283,'Circumstance 1'!$B$18:$AB$28,27,FALSE),TableBPA2[[#This Row],[Starting Base Payment]])))</f>
        <v/>
      </c>
      <c r="G283" s="3" t="str">
        <f>IF(G$3="Not used","",IFERROR(VLOOKUP($A283,'Circumstance 2'!$B$6:$AB$15,27,FALSE),IFERROR(VLOOKUP($A283,'Circumstance 2'!$B$18:$AB$28,27,FALSE),TableBPA2[[#This Row],[Base Payment After Circumstance 1]])))</f>
        <v/>
      </c>
      <c r="H283" s="3" t="str">
        <f>IF(H$3="Not used","",IFERROR(VLOOKUP($A283,'Circumstance 3'!$B$6:$AB$15,27,FALSE),IFERROR(VLOOKUP($A283,'Circumstance 3'!$B$18:$AB$28,27,FALSE),TableBPA2[[#This Row],[Base Payment After Circumstance 2]])))</f>
        <v/>
      </c>
      <c r="I283" s="3" t="str">
        <f>IF(I$3="Not used","",IFERROR(VLOOKUP($A283,'Circumstance 4'!$B$6:$AB$15,27,FALSE),IFERROR(VLOOKUP($A283,'Circumstance 4'!$B$18:$AB$28,27,FALSE),TableBPA2[[#This Row],[Base Payment After Circumstance 3]])))</f>
        <v/>
      </c>
      <c r="J283" s="3" t="str">
        <f>IF(J$3="Not used","",IFERROR(VLOOKUP($A283,'Circumstance 5'!$B$6:$AB$15,27,FALSE),IFERROR(VLOOKUP($A283,'Circumstance 5'!$B$18:$AB$28,27,FALSE),TableBPA2[[#This Row],[Base Payment After Circumstance 4]])))</f>
        <v/>
      </c>
      <c r="K283" s="3" t="str">
        <f>IF(K$3="Not used","",IFERROR(VLOOKUP($A283,'Circumstance 6'!$B$6:$AB$15,27,FALSE),IFERROR(VLOOKUP($A283,'Circumstance 6'!$B$18:$AB$28,27,FALSE),TableBPA2[[#This Row],[Base Payment After Circumstance 5]])))</f>
        <v/>
      </c>
      <c r="L283" s="3" t="str">
        <f>IF(L$3="Not used","",IFERROR(VLOOKUP($A283,'Circumstance 7'!$B$6:$AB$15,27,FALSE),IFERROR(VLOOKUP($A283,'Circumstance 7'!$B$18:$AB$28,27,FALSE),TableBPA2[[#This Row],[Base Payment After Circumstance 6]])))</f>
        <v/>
      </c>
      <c r="M283" s="3" t="str">
        <f>IF(M$3="Not used","",IFERROR(VLOOKUP($A283,'Circumstance 8'!$B$6:$AB$15,27,FALSE),IFERROR(VLOOKUP($A283,'Circumstance 8'!$B$18:$AB$28,27,FALSE),TableBPA2[[#This Row],[Base Payment After Circumstance 7]])))</f>
        <v/>
      </c>
      <c r="N283" s="3" t="str">
        <f>IF(N$3="Not used","",IFERROR(VLOOKUP($A283,'Circumstance 9'!$B$6:$AB$15,27,FALSE),IFERROR(VLOOKUP($A283,'Circumstance 9'!$B$18:$AB$28,27,FALSE),TableBPA2[[#This Row],[Base Payment After Circumstance 8]])))</f>
        <v/>
      </c>
      <c r="O283" s="3" t="str">
        <f>IF(O$3="Not used","",IFERROR(VLOOKUP($A283,'Circumstance 10'!$B$6:$AB$15,27,FALSE),IFERROR(VLOOKUP($A283,'Circumstance 10'!$B$18:$AB$28,27,FALSE),TableBPA2[[#This Row],[Base Payment After Circumstance 9]])))</f>
        <v/>
      </c>
      <c r="P283" s="24" t="str">
        <f>IF(P$3="Not used","",IFERROR(VLOOKUP($A283,'Circumstance 11'!$B$6:$AB$15,27,FALSE),IFERROR(VLOOKUP($A283,'Circumstance 11'!$B$18:$AB$28,27,FALSE),TableBPA2[[#This Row],[Base Payment After Circumstance 10]])))</f>
        <v/>
      </c>
      <c r="Q283" s="24" t="str">
        <f>IF(Q$3="Not used","",IFERROR(VLOOKUP($A283,'Circumstance 12'!$B$6:$AB$15,27,FALSE),IFERROR(VLOOKUP($A283,'Circumstance 12'!$B$18:$AB$28,27,FALSE),TableBPA2[[#This Row],[Base Payment After Circumstance 11]])))</f>
        <v/>
      </c>
      <c r="R283" s="24" t="str">
        <f>IF(R$3="Not used","",IFERROR(VLOOKUP($A283,'Circumstance 13'!$B$6:$AB$15,27,FALSE),IFERROR(VLOOKUP($A283,'Circumstance 13'!$B$18:$AB$28,27,FALSE),TableBPA2[[#This Row],[Base Payment After Circumstance 12]])))</f>
        <v/>
      </c>
      <c r="S283" s="24" t="str">
        <f>IF(S$3="Not used","",IFERROR(VLOOKUP($A283,'Circumstance 14'!$B$6:$AB$15,27,FALSE),IFERROR(VLOOKUP($A283,'Circumstance 14'!$B$18:$AB$28,27,FALSE),TableBPA2[[#This Row],[Base Payment After Circumstance 13]])))</f>
        <v/>
      </c>
      <c r="T283" s="24" t="str">
        <f>IF(T$3="Not used","",IFERROR(VLOOKUP($A283,'Circumstance 15'!$B$6:$AB$15,27,FALSE),IFERROR(VLOOKUP($A283,'Circumstance 15'!$B$18:$AB$28,27,FALSE),TableBPA2[[#This Row],[Base Payment After Circumstance 14]])))</f>
        <v/>
      </c>
      <c r="U283" s="24" t="str">
        <f>IF(U$3="Not used","",IFERROR(VLOOKUP($A283,'Circumstance 16'!$B$6:$AB$15,27,FALSE),IFERROR(VLOOKUP($A283,'Circumstance 16'!$B$18:$AB$28,27,FALSE),TableBPA2[[#This Row],[Base Payment After Circumstance 15]])))</f>
        <v/>
      </c>
      <c r="V283" s="24" t="str">
        <f>IF(V$3="Not used","",IFERROR(VLOOKUP($A283,'Circumstance 17'!$B$6:$AB$15,27,FALSE),IFERROR(VLOOKUP($A283,'Circumstance 17'!$B$18:$AB$28,27,FALSE),TableBPA2[[#This Row],[Base Payment After Circumstance 16]])))</f>
        <v/>
      </c>
      <c r="W283" s="24" t="str">
        <f>IF(W$3="Not used","",IFERROR(VLOOKUP($A283,'Circumstance 18'!$B$6:$AB$15,27,FALSE),IFERROR(VLOOKUP($A283,'Circumstance 18'!$B$18:$AB$28,27,FALSE),TableBPA2[[#This Row],[Base Payment After Circumstance 17]])))</f>
        <v/>
      </c>
      <c r="X283" s="24" t="str">
        <f>IF(X$3="Not used","",IFERROR(VLOOKUP($A283,'Circumstance 19'!$B$6:$AB$15,27,FALSE),IFERROR(VLOOKUP($A283,'Circumstance 19'!$B$18:$AB$28,27,FALSE),TableBPA2[[#This Row],[Base Payment After Circumstance 18]])))</f>
        <v/>
      </c>
      <c r="Y283" s="24" t="str">
        <f>IF(Y$3="Not used","",IFERROR(VLOOKUP($A283,'Circumstance 20'!$B$6:$AB$15,27,FALSE),IFERROR(VLOOKUP($A283,'Circumstance 20'!$B$18:$AB$28,27,FALSE),TableBPA2[[#This Row],[Base Payment After Circumstance 19]])))</f>
        <v/>
      </c>
    </row>
    <row r="284" spans="1:25" x14ac:dyDescent="0.25">
      <c r="A284" s="11" t="str">
        <f>IF('LEA Information'!A293="","",'LEA Information'!A293)</f>
        <v/>
      </c>
      <c r="B284" s="11" t="str">
        <f>IF('LEA Information'!B293="","",'LEA Information'!B293)</f>
        <v/>
      </c>
      <c r="C284" s="68" t="str">
        <f>IF('LEA Information'!C293="","",'LEA Information'!C293)</f>
        <v/>
      </c>
      <c r="D284" s="8" t="str">
        <f>IF('LEA Information'!D293="","",'LEA Information'!D293)</f>
        <v/>
      </c>
      <c r="E284" s="32" t="str">
        <f t="shared" si="4"/>
        <v/>
      </c>
      <c r="F284" s="3" t="str">
        <f>IF(F$3="Not used","",IFERROR(VLOOKUP($A284,'Circumstance 1'!$B$6:$AB$15,27,FALSE),IFERROR(VLOOKUP(A284,'Circumstance 1'!$B$18:$AB$28,27,FALSE),TableBPA2[[#This Row],[Starting Base Payment]])))</f>
        <v/>
      </c>
      <c r="G284" s="3" t="str">
        <f>IF(G$3="Not used","",IFERROR(VLOOKUP($A284,'Circumstance 2'!$B$6:$AB$15,27,FALSE),IFERROR(VLOOKUP($A284,'Circumstance 2'!$B$18:$AB$28,27,FALSE),TableBPA2[[#This Row],[Base Payment After Circumstance 1]])))</f>
        <v/>
      </c>
      <c r="H284" s="3" t="str">
        <f>IF(H$3="Not used","",IFERROR(VLOOKUP($A284,'Circumstance 3'!$B$6:$AB$15,27,FALSE),IFERROR(VLOOKUP($A284,'Circumstance 3'!$B$18:$AB$28,27,FALSE),TableBPA2[[#This Row],[Base Payment After Circumstance 2]])))</f>
        <v/>
      </c>
      <c r="I284" s="3" t="str">
        <f>IF(I$3="Not used","",IFERROR(VLOOKUP($A284,'Circumstance 4'!$B$6:$AB$15,27,FALSE),IFERROR(VLOOKUP($A284,'Circumstance 4'!$B$18:$AB$28,27,FALSE),TableBPA2[[#This Row],[Base Payment After Circumstance 3]])))</f>
        <v/>
      </c>
      <c r="J284" s="3" t="str">
        <f>IF(J$3="Not used","",IFERROR(VLOOKUP($A284,'Circumstance 5'!$B$6:$AB$15,27,FALSE),IFERROR(VLOOKUP($A284,'Circumstance 5'!$B$18:$AB$28,27,FALSE),TableBPA2[[#This Row],[Base Payment After Circumstance 4]])))</f>
        <v/>
      </c>
      <c r="K284" s="3" t="str">
        <f>IF(K$3="Not used","",IFERROR(VLOOKUP($A284,'Circumstance 6'!$B$6:$AB$15,27,FALSE),IFERROR(VLOOKUP($A284,'Circumstance 6'!$B$18:$AB$28,27,FALSE),TableBPA2[[#This Row],[Base Payment After Circumstance 5]])))</f>
        <v/>
      </c>
      <c r="L284" s="3" t="str">
        <f>IF(L$3="Not used","",IFERROR(VLOOKUP($A284,'Circumstance 7'!$B$6:$AB$15,27,FALSE),IFERROR(VLOOKUP($A284,'Circumstance 7'!$B$18:$AB$28,27,FALSE),TableBPA2[[#This Row],[Base Payment After Circumstance 6]])))</f>
        <v/>
      </c>
      <c r="M284" s="3" t="str">
        <f>IF(M$3="Not used","",IFERROR(VLOOKUP($A284,'Circumstance 8'!$B$6:$AB$15,27,FALSE),IFERROR(VLOOKUP($A284,'Circumstance 8'!$B$18:$AB$28,27,FALSE),TableBPA2[[#This Row],[Base Payment After Circumstance 7]])))</f>
        <v/>
      </c>
      <c r="N284" s="3" t="str">
        <f>IF(N$3="Not used","",IFERROR(VLOOKUP($A284,'Circumstance 9'!$B$6:$AB$15,27,FALSE),IFERROR(VLOOKUP($A284,'Circumstance 9'!$B$18:$AB$28,27,FALSE),TableBPA2[[#This Row],[Base Payment After Circumstance 8]])))</f>
        <v/>
      </c>
      <c r="O284" s="3" t="str">
        <f>IF(O$3="Not used","",IFERROR(VLOOKUP($A284,'Circumstance 10'!$B$6:$AB$15,27,FALSE),IFERROR(VLOOKUP($A284,'Circumstance 10'!$B$18:$AB$28,27,FALSE),TableBPA2[[#This Row],[Base Payment After Circumstance 9]])))</f>
        <v/>
      </c>
      <c r="P284" s="24" t="str">
        <f>IF(P$3="Not used","",IFERROR(VLOOKUP($A284,'Circumstance 11'!$B$6:$AB$15,27,FALSE),IFERROR(VLOOKUP($A284,'Circumstance 11'!$B$18:$AB$28,27,FALSE),TableBPA2[[#This Row],[Base Payment After Circumstance 10]])))</f>
        <v/>
      </c>
      <c r="Q284" s="24" t="str">
        <f>IF(Q$3="Not used","",IFERROR(VLOOKUP($A284,'Circumstance 12'!$B$6:$AB$15,27,FALSE),IFERROR(VLOOKUP($A284,'Circumstance 12'!$B$18:$AB$28,27,FALSE),TableBPA2[[#This Row],[Base Payment After Circumstance 11]])))</f>
        <v/>
      </c>
      <c r="R284" s="24" t="str">
        <f>IF(R$3="Not used","",IFERROR(VLOOKUP($A284,'Circumstance 13'!$B$6:$AB$15,27,FALSE),IFERROR(VLOOKUP($A284,'Circumstance 13'!$B$18:$AB$28,27,FALSE),TableBPA2[[#This Row],[Base Payment After Circumstance 12]])))</f>
        <v/>
      </c>
      <c r="S284" s="24" t="str">
        <f>IF(S$3="Not used","",IFERROR(VLOOKUP($A284,'Circumstance 14'!$B$6:$AB$15,27,FALSE),IFERROR(VLOOKUP($A284,'Circumstance 14'!$B$18:$AB$28,27,FALSE),TableBPA2[[#This Row],[Base Payment After Circumstance 13]])))</f>
        <v/>
      </c>
      <c r="T284" s="24" t="str">
        <f>IF(T$3="Not used","",IFERROR(VLOOKUP($A284,'Circumstance 15'!$B$6:$AB$15,27,FALSE),IFERROR(VLOOKUP($A284,'Circumstance 15'!$B$18:$AB$28,27,FALSE),TableBPA2[[#This Row],[Base Payment After Circumstance 14]])))</f>
        <v/>
      </c>
      <c r="U284" s="24" t="str">
        <f>IF(U$3="Not used","",IFERROR(VLOOKUP($A284,'Circumstance 16'!$B$6:$AB$15,27,FALSE),IFERROR(VLOOKUP($A284,'Circumstance 16'!$B$18:$AB$28,27,FALSE),TableBPA2[[#This Row],[Base Payment After Circumstance 15]])))</f>
        <v/>
      </c>
      <c r="V284" s="24" t="str">
        <f>IF(V$3="Not used","",IFERROR(VLOOKUP($A284,'Circumstance 17'!$B$6:$AB$15,27,FALSE),IFERROR(VLOOKUP($A284,'Circumstance 17'!$B$18:$AB$28,27,FALSE),TableBPA2[[#This Row],[Base Payment After Circumstance 16]])))</f>
        <v/>
      </c>
      <c r="W284" s="24" t="str">
        <f>IF(W$3="Not used","",IFERROR(VLOOKUP($A284,'Circumstance 18'!$B$6:$AB$15,27,FALSE),IFERROR(VLOOKUP($A284,'Circumstance 18'!$B$18:$AB$28,27,FALSE),TableBPA2[[#This Row],[Base Payment After Circumstance 17]])))</f>
        <v/>
      </c>
      <c r="X284" s="24" t="str">
        <f>IF(X$3="Not used","",IFERROR(VLOOKUP($A284,'Circumstance 19'!$B$6:$AB$15,27,FALSE),IFERROR(VLOOKUP($A284,'Circumstance 19'!$B$18:$AB$28,27,FALSE),TableBPA2[[#This Row],[Base Payment After Circumstance 18]])))</f>
        <v/>
      </c>
      <c r="Y284" s="24" t="str">
        <f>IF(Y$3="Not used","",IFERROR(VLOOKUP($A284,'Circumstance 20'!$B$6:$AB$15,27,FALSE),IFERROR(VLOOKUP($A284,'Circumstance 20'!$B$18:$AB$28,27,FALSE),TableBPA2[[#This Row],[Base Payment After Circumstance 19]])))</f>
        <v/>
      </c>
    </row>
    <row r="285" spans="1:25" x14ac:dyDescent="0.25">
      <c r="A285" s="11" t="str">
        <f>IF('LEA Information'!A294="","",'LEA Information'!A294)</f>
        <v/>
      </c>
      <c r="B285" s="11" t="str">
        <f>IF('LEA Information'!B294="","",'LEA Information'!B294)</f>
        <v/>
      </c>
      <c r="C285" s="68" t="str">
        <f>IF('LEA Information'!C294="","",'LEA Information'!C294)</f>
        <v/>
      </c>
      <c r="D285" s="8" t="str">
        <f>IF('LEA Information'!D294="","",'LEA Information'!D294)</f>
        <v/>
      </c>
      <c r="E285" s="32" t="str">
        <f t="shared" si="4"/>
        <v/>
      </c>
      <c r="F285" s="3" t="str">
        <f>IF(F$3="Not used","",IFERROR(VLOOKUP($A285,'Circumstance 1'!$B$6:$AB$15,27,FALSE),IFERROR(VLOOKUP(A285,'Circumstance 1'!$B$18:$AB$28,27,FALSE),TableBPA2[[#This Row],[Starting Base Payment]])))</f>
        <v/>
      </c>
      <c r="G285" s="3" t="str">
        <f>IF(G$3="Not used","",IFERROR(VLOOKUP($A285,'Circumstance 2'!$B$6:$AB$15,27,FALSE),IFERROR(VLOOKUP($A285,'Circumstance 2'!$B$18:$AB$28,27,FALSE),TableBPA2[[#This Row],[Base Payment After Circumstance 1]])))</f>
        <v/>
      </c>
      <c r="H285" s="3" t="str">
        <f>IF(H$3="Not used","",IFERROR(VLOOKUP($A285,'Circumstance 3'!$B$6:$AB$15,27,FALSE),IFERROR(VLOOKUP($A285,'Circumstance 3'!$B$18:$AB$28,27,FALSE),TableBPA2[[#This Row],[Base Payment After Circumstance 2]])))</f>
        <v/>
      </c>
      <c r="I285" s="3" t="str">
        <f>IF(I$3="Not used","",IFERROR(VLOOKUP($A285,'Circumstance 4'!$B$6:$AB$15,27,FALSE),IFERROR(VLOOKUP($A285,'Circumstance 4'!$B$18:$AB$28,27,FALSE),TableBPA2[[#This Row],[Base Payment After Circumstance 3]])))</f>
        <v/>
      </c>
      <c r="J285" s="3" t="str">
        <f>IF(J$3="Not used","",IFERROR(VLOOKUP($A285,'Circumstance 5'!$B$6:$AB$15,27,FALSE),IFERROR(VLOOKUP($A285,'Circumstance 5'!$B$18:$AB$28,27,FALSE),TableBPA2[[#This Row],[Base Payment After Circumstance 4]])))</f>
        <v/>
      </c>
      <c r="K285" s="3" t="str">
        <f>IF(K$3="Not used","",IFERROR(VLOOKUP($A285,'Circumstance 6'!$B$6:$AB$15,27,FALSE),IFERROR(VLOOKUP($A285,'Circumstance 6'!$B$18:$AB$28,27,FALSE),TableBPA2[[#This Row],[Base Payment After Circumstance 5]])))</f>
        <v/>
      </c>
      <c r="L285" s="3" t="str">
        <f>IF(L$3="Not used","",IFERROR(VLOOKUP($A285,'Circumstance 7'!$B$6:$AB$15,27,FALSE),IFERROR(VLOOKUP($A285,'Circumstance 7'!$B$18:$AB$28,27,FALSE),TableBPA2[[#This Row],[Base Payment After Circumstance 6]])))</f>
        <v/>
      </c>
      <c r="M285" s="3" t="str">
        <f>IF(M$3="Not used","",IFERROR(VLOOKUP($A285,'Circumstance 8'!$B$6:$AB$15,27,FALSE),IFERROR(VLOOKUP($A285,'Circumstance 8'!$B$18:$AB$28,27,FALSE),TableBPA2[[#This Row],[Base Payment After Circumstance 7]])))</f>
        <v/>
      </c>
      <c r="N285" s="3" t="str">
        <f>IF(N$3="Not used","",IFERROR(VLOOKUP($A285,'Circumstance 9'!$B$6:$AB$15,27,FALSE),IFERROR(VLOOKUP($A285,'Circumstance 9'!$B$18:$AB$28,27,FALSE),TableBPA2[[#This Row],[Base Payment After Circumstance 8]])))</f>
        <v/>
      </c>
      <c r="O285" s="3" t="str">
        <f>IF(O$3="Not used","",IFERROR(VLOOKUP($A285,'Circumstance 10'!$B$6:$AB$15,27,FALSE),IFERROR(VLOOKUP($A285,'Circumstance 10'!$B$18:$AB$28,27,FALSE),TableBPA2[[#This Row],[Base Payment After Circumstance 9]])))</f>
        <v/>
      </c>
      <c r="P285" s="24" t="str">
        <f>IF(P$3="Not used","",IFERROR(VLOOKUP($A285,'Circumstance 11'!$B$6:$AB$15,27,FALSE),IFERROR(VLOOKUP($A285,'Circumstance 11'!$B$18:$AB$28,27,FALSE),TableBPA2[[#This Row],[Base Payment After Circumstance 10]])))</f>
        <v/>
      </c>
      <c r="Q285" s="24" t="str">
        <f>IF(Q$3="Not used","",IFERROR(VLOOKUP($A285,'Circumstance 12'!$B$6:$AB$15,27,FALSE),IFERROR(VLOOKUP($A285,'Circumstance 12'!$B$18:$AB$28,27,FALSE),TableBPA2[[#This Row],[Base Payment After Circumstance 11]])))</f>
        <v/>
      </c>
      <c r="R285" s="24" t="str">
        <f>IF(R$3="Not used","",IFERROR(VLOOKUP($A285,'Circumstance 13'!$B$6:$AB$15,27,FALSE),IFERROR(VLOOKUP($A285,'Circumstance 13'!$B$18:$AB$28,27,FALSE),TableBPA2[[#This Row],[Base Payment After Circumstance 12]])))</f>
        <v/>
      </c>
      <c r="S285" s="24" t="str">
        <f>IF(S$3="Not used","",IFERROR(VLOOKUP($A285,'Circumstance 14'!$B$6:$AB$15,27,FALSE),IFERROR(VLOOKUP($A285,'Circumstance 14'!$B$18:$AB$28,27,FALSE),TableBPA2[[#This Row],[Base Payment After Circumstance 13]])))</f>
        <v/>
      </c>
      <c r="T285" s="24" t="str">
        <f>IF(T$3="Not used","",IFERROR(VLOOKUP($A285,'Circumstance 15'!$B$6:$AB$15,27,FALSE),IFERROR(VLOOKUP($A285,'Circumstance 15'!$B$18:$AB$28,27,FALSE),TableBPA2[[#This Row],[Base Payment After Circumstance 14]])))</f>
        <v/>
      </c>
      <c r="U285" s="24" t="str">
        <f>IF(U$3="Not used","",IFERROR(VLOOKUP($A285,'Circumstance 16'!$B$6:$AB$15,27,FALSE),IFERROR(VLOOKUP($A285,'Circumstance 16'!$B$18:$AB$28,27,FALSE),TableBPA2[[#This Row],[Base Payment After Circumstance 15]])))</f>
        <v/>
      </c>
      <c r="V285" s="24" t="str">
        <f>IF(V$3="Not used","",IFERROR(VLOOKUP($A285,'Circumstance 17'!$B$6:$AB$15,27,FALSE),IFERROR(VLOOKUP($A285,'Circumstance 17'!$B$18:$AB$28,27,FALSE),TableBPA2[[#This Row],[Base Payment After Circumstance 16]])))</f>
        <v/>
      </c>
      <c r="W285" s="24" t="str">
        <f>IF(W$3="Not used","",IFERROR(VLOOKUP($A285,'Circumstance 18'!$B$6:$AB$15,27,FALSE),IFERROR(VLOOKUP($A285,'Circumstance 18'!$B$18:$AB$28,27,FALSE),TableBPA2[[#This Row],[Base Payment After Circumstance 17]])))</f>
        <v/>
      </c>
      <c r="X285" s="24" t="str">
        <f>IF(X$3="Not used","",IFERROR(VLOOKUP($A285,'Circumstance 19'!$B$6:$AB$15,27,FALSE),IFERROR(VLOOKUP($A285,'Circumstance 19'!$B$18:$AB$28,27,FALSE),TableBPA2[[#This Row],[Base Payment After Circumstance 18]])))</f>
        <v/>
      </c>
      <c r="Y285" s="24" t="str">
        <f>IF(Y$3="Not used","",IFERROR(VLOOKUP($A285,'Circumstance 20'!$B$6:$AB$15,27,FALSE),IFERROR(VLOOKUP($A285,'Circumstance 20'!$B$18:$AB$28,27,FALSE),TableBPA2[[#This Row],[Base Payment After Circumstance 19]])))</f>
        <v/>
      </c>
    </row>
    <row r="286" spans="1:25" x14ac:dyDescent="0.25">
      <c r="A286" s="11" t="str">
        <f>IF('LEA Information'!A295="","",'LEA Information'!A295)</f>
        <v/>
      </c>
      <c r="B286" s="11" t="str">
        <f>IF('LEA Information'!B295="","",'LEA Information'!B295)</f>
        <v/>
      </c>
      <c r="C286" s="68" t="str">
        <f>IF('LEA Information'!C295="","",'LEA Information'!C295)</f>
        <v/>
      </c>
      <c r="D286" s="8" t="str">
        <f>IF('LEA Information'!D295="","",'LEA Information'!D295)</f>
        <v/>
      </c>
      <c r="E286" s="32" t="str">
        <f t="shared" si="4"/>
        <v/>
      </c>
      <c r="F286" s="3" t="str">
        <f>IF(F$3="Not used","",IFERROR(VLOOKUP($A286,'Circumstance 1'!$B$6:$AB$15,27,FALSE),IFERROR(VLOOKUP(A286,'Circumstance 1'!$B$18:$AB$28,27,FALSE),TableBPA2[[#This Row],[Starting Base Payment]])))</f>
        <v/>
      </c>
      <c r="G286" s="3" t="str">
        <f>IF(G$3="Not used","",IFERROR(VLOOKUP($A286,'Circumstance 2'!$B$6:$AB$15,27,FALSE),IFERROR(VLOOKUP($A286,'Circumstance 2'!$B$18:$AB$28,27,FALSE),TableBPA2[[#This Row],[Base Payment After Circumstance 1]])))</f>
        <v/>
      </c>
      <c r="H286" s="3" t="str">
        <f>IF(H$3="Not used","",IFERROR(VLOOKUP($A286,'Circumstance 3'!$B$6:$AB$15,27,FALSE),IFERROR(VLOOKUP($A286,'Circumstance 3'!$B$18:$AB$28,27,FALSE),TableBPA2[[#This Row],[Base Payment After Circumstance 2]])))</f>
        <v/>
      </c>
      <c r="I286" s="3" t="str">
        <f>IF(I$3="Not used","",IFERROR(VLOOKUP($A286,'Circumstance 4'!$B$6:$AB$15,27,FALSE),IFERROR(VLOOKUP($A286,'Circumstance 4'!$B$18:$AB$28,27,FALSE),TableBPA2[[#This Row],[Base Payment After Circumstance 3]])))</f>
        <v/>
      </c>
      <c r="J286" s="3" t="str">
        <f>IF(J$3="Not used","",IFERROR(VLOOKUP($A286,'Circumstance 5'!$B$6:$AB$15,27,FALSE),IFERROR(VLOOKUP($A286,'Circumstance 5'!$B$18:$AB$28,27,FALSE),TableBPA2[[#This Row],[Base Payment After Circumstance 4]])))</f>
        <v/>
      </c>
      <c r="K286" s="3" t="str">
        <f>IF(K$3="Not used","",IFERROR(VLOOKUP($A286,'Circumstance 6'!$B$6:$AB$15,27,FALSE),IFERROR(VLOOKUP($A286,'Circumstance 6'!$B$18:$AB$28,27,FALSE),TableBPA2[[#This Row],[Base Payment After Circumstance 5]])))</f>
        <v/>
      </c>
      <c r="L286" s="3" t="str">
        <f>IF(L$3="Not used","",IFERROR(VLOOKUP($A286,'Circumstance 7'!$B$6:$AB$15,27,FALSE),IFERROR(VLOOKUP($A286,'Circumstance 7'!$B$18:$AB$28,27,FALSE),TableBPA2[[#This Row],[Base Payment After Circumstance 6]])))</f>
        <v/>
      </c>
      <c r="M286" s="3" t="str">
        <f>IF(M$3="Not used","",IFERROR(VLOOKUP($A286,'Circumstance 8'!$B$6:$AB$15,27,FALSE),IFERROR(VLOOKUP($A286,'Circumstance 8'!$B$18:$AB$28,27,FALSE),TableBPA2[[#This Row],[Base Payment After Circumstance 7]])))</f>
        <v/>
      </c>
      <c r="N286" s="3" t="str">
        <f>IF(N$3="Not used","",IFERROR(VLOOKUP($A286,'Circumstance 9'!$B$6:$AB$15,27,FALSE),IFERROR(VLOOKUP($A286,'Circumstance 9'!$B$18:$AB$28,27,FALSE),TableBPA2[[#This Row],[Base Payment After Circumstance 8]])))</f>
        <v/>
      </c>
      <c r="O286" s="3" t="str">
        <f>IF(O$3="Not used","",IFERROR(VLOOKUP($A286,'Circumstance 10'!$B$6:$AB$15,27,FALSE),IFERROR(VLOOKUP($A286,'Circumstance 10'!$B$18:$AB$28,27,FALSE),TableBPA2[[#This Row],[Base Payment After Circumstance 9]])))</f>
        <v/>
      </c>
      <c r="P286" s="24" t="str">
        <f>IF(P$3="Not used","",IFERROR(VLOOKUP($A286,'Circumstance 11'!$B$6:$AB$15,27,FALSE),IFERROR(VLOOKUP($A286,'Circumstance 11'!$B$18:$AB$28,27,FALSE),TableBPA2[[#This Row],[Base Payment After Circumstance 10]])))</f>
        <v/>
      </c>
      <c r="Q286" s="24" t="str">
        <f>IF(Q$3="Not used","",IFERROR(VLOOKUP($A286,'Circumstance 12'!$B$6:$AB$15,27,FALSE),IFERROR(VLOOKUP($A286,'Circumstance 12'!$B$18:$AB$28,27,FALSE),TableBPA2[[#This Row],[Base Payment After Circumstance 11]])))</f>
        <v/>
      </c>
      <c r="R286" s="24" t="str">
        <f>IF(R$3="Not used","",IFERROR(VLOOKUP($A286,'Circumstance 13'!$B$6:$AB$15,27,FALSE),IFERROR(VLOOKUP($A286,'Circumstance 13'!$B$18:$AB$28,27,FALSE),TableBPA2[[#This Row],[Base Payment After Circumstance 12]])))</f>
        <v/>
      </c>
      <c r="S286" s="24" t="str">
        <f>IF(S$3="Not used","",IFERROR(VLOOKUP($A286,'Circumstance 14'!$B$6:$AB$15,27,FALSE),IFERROR(VLOOKUP($A286,'Circumstance 14'!$B$18:$AB$28,27,FALSE),TableBPA2[[#This Row],[Base Payment After Circumstance 13]])))</f>
        <v/>
      </c>
      <c r="T286" s="24" t="str">
        <f>IF(T$3="Not used","",IFERROR(VLOOKUP($A286,'Circumstance 15'!$B$6:$AB$15,27,FALSE),IFERROR(VLOOKUP($A286,'Circumstance 15'!$B$18:$AB$28,27,FALSE),TableBPA2[[#This Row],[Base Payment After Circumstance 14]])))</f>
        <v/>
      </c>
      <c r="U286" s="24" t="str">
        <f>IF(U$3="Not used","",IFERROR(VLOOKUP($A286,'Circumstance 16'!$B$6:$AB$15,27,FALSE),IFERROR(VLOOKUP($A286,'Circumstance 16'!$B$18:$AB$28,27,FALSE),TableBPA2[[#This Row],[Base Payment After Circumstance 15]])))</f>
        <v/>
      </c>
      <c r="V286" s="24" t="str">
        <f>IF(V$3="Not used","",IFERROR(VLOOKUP($A286,'Circumstance 17'!$B$6:$AB$15,27,FALSE),IFERROR(VLOOKUP($A286,'Circumstance 17'!$B$18:$AB$28,27,FALSE),TableBPA2[[#This Row],[Base Payment After Circumstance 16]])))</f>
        <v/>
      </c>
      <c r="W286" s="24" t="str">
        <f>IF(W$3="Not used","",IFERROR(VLOOKUP($A286,'Circumstance 18'!$B$6:$AB$15,27,FALSE),IFERROR(VLOOKUP($A286,'Circumstance 18'!$B$18:$AB$28,27,FALSE),TableBPA2[[#This Row],[Base Payment After Circumstance 17]])))</f>
        <v/>
      </c>
      <c r="X286" s="24" t="str">
        <f>IF(X$3="Not used","",IFERROR(VLOOKUP($A286,'Circumstance 19'!$B$6:$AB$15,27,FALSE),IFERROR(VLOOKUP($A286,'Circumstance 19'!$B$18:$AB$28,27,FALSE),TableBPA2[[#This Row],[Base Payment After Circumstance 18]])))</f>
        <v/>
      </c>
      <c r="Y286" s="24" t="str">
        <f>IF(Y$3="Not used","",IFERROR(VLOOKUP($A286,'Circumstance 20'!$B$6:$AB$15,27,FALSE),IFERROR(VLOOKUP($A286,'Circumstance 20'!$B$18:$AB$28,27,FALSE),TableBPA2[[#This Row],[Base Payment After Circumstance 19]])))</f>
        <v/>
      </c>
    </row>
    <row r="287" spans="1:25" x14ac:dyDescent="0.25">
      <c r="A287" s="11" t="str">
        <f>IF('LEA Information'!A296="","",'LEA Information'!A296)</f>
        <v/>
      </c>
      <c r="B287" s="11" t="str">
        <f>IF('LEA Information'!B296="","",'LEA Information'!B296)</f>
        <v/>
      </c>
      <c r="C287" s="68" t="str">
        <f>IF('LEA Information'!C296="","",'LEA Information'!C296)</f>
        <v/>
      </c>
      <c r="D287" s="8" t="str">
        <f>IF('LEA Information'!D296="","",'LEA Information'!D296)</f>
        <v/>
      </c>
      <c r="E287" s="32" t="str">
        <f t="shared" si="4"/>
        <v/>
      </c>
      <c r="F287" s="3" t="str">
        <f>IF(F$3="Not used","",IFERROR(VLOOKUP($A287,'Circumstance 1'!$B$6:$AB$15,27,FALSE),IFERROR(VLOOKUP(A287,'Circumstance 1'!$B$18:$AB$28,27,FALSE),TableBPA2[[#This Row],[Starting Base Payment]])))</f>
        <v/>
      </c>
      <c r="G287" s="3" t="str">
        <f>IF(G$3="Not used","",IFERROR(VLOOKUP($A287,'Circumstance 2'!$B$6:$AB$15,27,FALSE),IFERROR(VLOOKUP($A287,'Circumstance 2'!$B$18:$AB$28,27,FALSE),TableBPA2[[#This Row],[Base Payment After Circumstance 1]])))</f>
        <v/>
      </c>
      <c r="H287" s="3" t="str">
        <f>IF(H$3="Not used","",IFERROR(VLOOKUP($A287,'Circumstance 3'!$B$6:$AB$15,27,FALSE),IFERROR(VLOOKUP($A287,'Circumstance 3'!$B$18:$AB$28,27,FALSE),TableBPA2[[#This Row],[Base Payment After Circumstance 2]])))</f>
        <v/>
      </c>
      <c r="I287" s="3" t="str">
        <f>IF(I$3="Not used","",IFERROR(VLOOKUP($A287,'Circumstance 4'!$B$6:$AB$15,27,FALSE),IFERROR(VLOOKUP($A287,'Circumstance 4'!$B$18:$AB$28,27,FALSE),TableBPA2[[#This Row],[Base Payment After Circumstance 3]])))</f>
        <v/>
      </c>
      <c r="J287" s="3" t="str">
        <f>IF(J$3="Not used","",IFERROR(VLOOKUP($A287,'Circumstance 5'!$B$6:$AB$15,27,FALSE),IFERROR(VLOOKUP($A287,'Circumstance 5'!$B$18:$AB$28,27,FALSE),TableBPA2[[#This Row],[Base Payment After Circumstance 4]])))</f>
        <v/>
      </c>
      <c r="K287" s="3" t="str">
        <f>IF(K$3="Not used","",IFERROR(VLOOKUP($A287,'Circumstance 6'!$B$6:$AB$15,27,FALSE),IFERROR(VLOOKUP($A287,'Circumstance 6'!$B$18:$AB$28,27,FALSE),TableBPA2[[#This Row],[Base Payment After Circumstance 5]])))</f>
        <v/>
      </c>
      <c r="L287" s="3" t="str">
        <f>IF(L$3="Not used","",IFERROR(VLOOKUP($A287,'Circumstance 7'!$B$6:$AB$15,27,FALSE),IFERROR(VLOOKUP($A287,'Circumstance 7'!$B$18:$AB$28,27,FALSE),TableBPA2[[#This Row],[Base Payment After Circumstance 6]])))</f>
        <v/>
      </c>
      <c r="M287" s="3" t="str">
        <f>IF(M$3="Not used","",IFERROR(VLOOKUP($A287,'Circumstance 8'!$B$6:$AB$15,27,FALSE),IFERROR(VLOOKUP($A287,'Circumstance 8'!$B$18:$AB$28,27,FALSE),TableBPA2[[#This Row],[Base Payment After Circumstance 7]])))</f>
        <v/>
      </c>
      <c r="N287" s="3" t="str">
        <f>IF(N$3="Not used","",IFERROR(VLOOKUP($A287,'Circumstance 9'!$B$6:$AB$15,27,FALSE),IFERROR(VLOOKUP($A287,'Circumstance 9'!$B$18:$AB$28,27,FALSE),TableBPA2[[#This Row],[Base Payment After Circumstance 8]])))</f>
        <v/>
      </c>
      <c r="O287" s="3" t="str">
        <f>IF(O$3="Not used","",IFERROR(VLOOKUP($A287,'Circumstance 10'!$B$6:$AB$15,27,FALSE),IFERROR(VLOOKUP($A287,'Circumstance 10'!$B$18:$AB$28,27,FALSE),TableBPA2[[#This Row],[Base Payment After Circumstance 9]])))</f>
        <v/>
      </c>
      <c r="P287" s="24" t="str">
        <f>IF(P$3="Not used","",IFERROR(VLOOKUP($A287,'Circumstance 11'!$B$6:$AB$15,27,FALSE),IFERROR(VLOOKUP($A287,'Circumstance 11'!$B$18:$AB$28,27,FALSE),TableBPA2[[#This Row],[Base Payment After Circumstance 10]])))</f>
        <v/>
      </c>
      <c r="Q287" s="24" t="str">
        <f>IF(Q$3="Not used","",IFERROR(VLOOKUP($A287,'Circumstance 12'!$B$6:$AB$15,27,FALSE),IFERROR(VLOOKUP($A287,'Circumstance 12'!$B$18:$AB$28,27,FALSE),TableBPA2[[#This Row],[Base Payment After Circumstance 11]])))</f>
        <v/>
      </c>
      <c r="R287" s="24" t="str">
        <f>IF(R$3="Not used","",IFERROR(VLOOKUP($A287,'Circumstance 13'!$B$6:$AB$15,27,FALSE),IFERROR(VLOOKUP($A287,'Circumstance 13'!$B$18:$AB$28,27,FALSE),TableBPA2[[#This Row],[Base Payment After Circumstance 12]])))</f>
        <v/>
      </c>
      <c r="S287" s="24" t="str">
        <f>IF(S$3="Not used","",IFERROR(VLOOKUP($A287,'Circumstance 14'!$B$6:$AB$15,27,FALSE),IFERROR(VLOOKUP($A287,'Circumstance 14'!$B$18:$AB$28,27,FALSE),TableBPA2[[#This Row],[Base Payment After Circumstance 13]])))</f>
        <v/>
      </c>
      <c r="T287" s="24" t="str">
        <f>IF(T$3="Not used","",IFERROR(VLOOKUP($A287,'Circumstance 15'!$B$6:$AB$15,27,FALSE),IFERROR(VLOOKUP($A287,'Circumstance 15'!$B$18:$AB$28,27,FALSE),TableBPA2[[#This Row],[Base Payment After Circumstance 14]])))</f>
        <v/>
      </c>
      <c r="U287" s="24" t="str">
        <f>IF(U$3="Not used","",IFERROR(VLOOKUP($A287,'Circumstance 16'!$B$6:$AB$15,27,FALSE),IFERROR(VLOOKUP($A287,'Circumstance 16'!$B$18:$AB$28,27,FALSE),TableBPA2[[#This Row],[Base Payment After Circumstance 15]])))</f>
        <v/>
      </c>
      <c r="V287" s="24" t="str">
        <f>IF(V$3="Not used","",IFERROR(VLOOKUP($A287,'Circumstance 17'!$B$6:$AB$15,27,FALSE),IFERROR(VLOOKUP($A287,'Circumstance 17'!$B$18:$AB$28,27,FALSE),TableBPA2[[#This Row],[Base Payment After Circumstance 16]])))</f>
        <v/>
      </c>
      <c r="W287" s="24" t="str">
        <f>IF(W$3="Not used","",IFERROR(VLOOKUP($A287,'Circumstance 18'!$B$6:$AB$15,27,FALSE),IFERROR(VLOOKUP($A287,'Circumstance 18'!$B$18:$AB$28,27,FALSE),TableBPA2[[#This Row],[Base Payment After Circumstance 17]])))</f>
        <v/>
      </c>
      <c r="X287" s="24" t="str">
        <f>IF(X$3="Not used","",IFERROR(VLOOKUP($A287,'Circumstance 19'!$B$6:$AB$15,27,FALSE),IFERROR(VLOOKUP($A287,'Circumstance 19'!$B$18:$AB$28,27,FALSE),TableBPA2[[#This Row],[Base Payment After Circumstance 18]])))</f>
        <v/>
      </c>
      <c r="Y287" s="24" t="str">
        <f>IF(Y$3="Not used","",IFERROR(VLOOKUP($A287,'Circumstance 20'!$B$6:$AB$15,27,FALSE),IFERROR(VLOOKUP($A287,'Circumstance 20'!$B$18:$AB$28,27,FALSE),TableBPA2[[#This Row],[Base Payment After Circumstance 19]])))</f>
        <v/>
      </c>
    </row>
    <row r="288" spans="1:25" x14ac:dyDescent="0.25">
      <c r="A288" s="11" t="str">
        <f>IF('LEA Information'!A297="","",'LEA Information'!A297)</f>
        <v/>
      </c>
      <c r="B288" s="11" t="str">
        <f>IF('LEA Information'!B297="","",'LEA Information'!B297)</f>
        <v/>
      </c>
      <c r="C288" s="68" t="str">
        <f>IF('LEA Information'!C297="","",'LEA Information'!C297)</f>
        <v/>
      </c>
      <c r="D288" s="8" t="str">
        <f>IF('LEA Information'!D297="","",'LEA Information'!D297)</f>
        <v/>
      </c>
      <c r="E288" s="32" t="str">
        <f t="shared" si="4"/>
        <v/>
      </c>
      <c r="F288" s="3" t="str">
        <f>IF(F$3="Not used","",IFERROR(VLOOKUP($A288,'Circumstance 1'!$B$6:$AB$15,27,FALSE),IFERROR(VLOOKUP(A288,'Circumstance 1'!$B$18:$AB$28,27,FALSE),TableBPA2[[#This Row],[Starting Base Payment]])))</f>
        <v/>
      </c>
      <c r="G288" s="3" t="str">
        <f>IF(G$3="Not used","",IFERROR(VLOOKUP($A288,'Circumstance 2'!$B$6:$AB$15,27,FALSE),IFERROR(VLOOKUP($A288,'Circumstance 2'!$B$18:$AB$28,27,FALSE),TableBPA2[[#This Row],[Base Payment After Circumstance 1]])))</f>
        <v/>
      </c>
      <c r="H288" s="3" t="str">
        <f>IF(H$3="Not used","",IFERROR(VLOOKUP($A288,'Circumstance 3'!$B$6:$AB$15,27,FALSE),IFERROR(VLOOKUP($A288,'Circumstance 3'!$B$18:$AB$28,27,FALSE),TableBPA2[[#This Row],[Base Payment After Circumstance 2]])))</f>
        <v/>
      </c>
      <c r="I288" s="3" t="str">
        <f>IF(I$3="Not used","",IFERROR(VLOOKUP($A288,'Circumstance 4'!$B$6:$AB$15,27,FALSE),IFERROR(VLOOKUP($A288,'Circumstance 4'!$B$18:$AB$28,27,FALSE),TableBPA2[[#This Row],[Base Payment After Circumstance 3]])))</f>
        <v/>
      </c>
      <c r="J288" s="3" t="str">
        <f>IF(J$3="Not used","",IFERROR(VLOOKUP($A288,'Circumstance 5'!$B$6:$AB$15,27,FALSE),IFERROR(VLOOKUP($A288,'Circumstance 5'!$B$18:$AB$28,27,FALSE),TableBPA2[[#This Row],[Base Payment After Circumstance 4]])))</f>
        <v/>
      </c>
      <c r="K288" s="3" t="str">
        <f>IF(K$3="Not used","",IFERROR(VLOOKUP($A288,'Circumstance 6'!$B$6:$AB$15,27,FALSE),IFERROR(VLOOKUP($A288,'Circumstance 6'!$B$18:$AB$28,27,FALSE),TableBPA2[[#This Row],[Base Payment After Circumstance 5]])))</f>
        <v/>
      </c>
      <c r="L288" s="3" t="str">
        <f>IF(L$3="Not used","",IFERROR(VLOOKUP($A288,'Circumstance 7'!$B$6:$AB$15,27,FALSE),IFERROR(VLOOKUP($A288,'Circumstance 7'!$B$18:$AB$28,27,FALSE),TableBPA2[[#This Row],[Base Payment After Circumstance 6]])))</f>
        <v/>
      </c>
      <c r="M288" s="3" t="str">
        <f>IF(M$3="Not used","",IFERROR(VLOOKUP($A288,'Circumstance 8'!$B$6:$AB$15,27,FALSE),IFERROR(VLOOKUP($A288,'Circumstance 8'!$B$18:$AB$28,27,FALSE),TableBPA2[[#This Row],[Base Payment After Circumstance 7]])))</f>
        <v/>
      </c>
      <c r="N288" s="3" t="str">
        <f>IF(N$3="Not used","",IFERROR(VLOOKUP($A288,'Circumstance 9'!$B$6:$AB$15,27,FALSE),IFERROR(VLOOKUP($A288,'Circumstance 9'!$B$18:$AB$28,27,FALSE),TableBPA2[[#This Row],[Base Payment After Circumstance 8]])))</f>
        <v/>
      </c>
      <c r="O288" s="3" t="str">
        <f>IF(O$3="Not used","",IFERROR(VLOOKUP($A288,'Circumstance 10'!$B$6:$AB$15,27,FALSE),IFERROR(VLOOKUP($A288,'Circumstance 10'!$B$18:$AB$28,27,FALSE),TableBPA2[[#This Row],[Base Payment After Circumstance 9]])))</f>
        <v/>
      </c>
      <c r="P288" s="24" t="str">
        <f>IF(P$3="Not used","",IFERROR(VLOOKUP($A288,'Circumstance 11'!$B$6:$AB$15,27,FALSE),IFERROR(VLOOKUP($A288,'Circumstance 11'!$B$18:$AB$28,27,FALSE),TableBPA2[[#This Row],[Base Payment After Circumstance 10]])))</f>
        <v/>
      </c>
      <c r="Q288" s="24" t="str">
        <f>IF(Q$3="Not used","",IFERROR(VLOOKUP($A288,'Circumstance 12'!$B$6:$AB$15,27,FALSE),IFERROR(VLOOKUP($A288,'Circumstance 12'!$B$18:$AB$28,27,FALSE),TableBPA2[[#This Row],[Base Payment After Circumstance 11]])))</f>
        <v/>
      </c>
      <c r="R288" s="24" t="str">
        <f>IF(R$3="Not used","",IFERROR(VLOOKUP($A288,'Circumstance 13'!$B$6:$AB$15,27,FALSE),IFERROR(VLOOKUP($A288,'Circumstance 13'!$B$18:$AB$28,27,FALSE),TableBPA2[[#This Row],[Base Payment After Circumstance 12]])))</f>
        <v/>
      </c>
      <c r="S288" s="24" t="str">
        <f>IF(S$3="Not used","",IFERROR(VLOOKUP($A288,'Circumstance 14'!$B$6:$AB$15,27,FALSE),IFERROR(VLOOKUP($A288,'Circumstance 14'!$B$18:$AB$28,27,FALSE),TableBPA2[[#This Row],[Base Payment After Circumstance 13]])))</f>
        <v/>
      </c>
      <c r="T288" s="24" t="str">
        <f>IF(T$3="Not used","",IFERROR(VLOOKUP($A288,'Circumstance 15'!$B$6:$AB$15,27,FALSE),IFERROR(VLOOKUP($A288,'Circumstance 15'!$B$18:$AB$28,27,FALSE),TableBPA2[[#This Row],[Base Payment After Circumstance 14]])))</f>
        <v/>
      </c>
      <c r="U288" s="24" t="str">
        <f>IF(U$3="Not used","",IFERROR(VLOOKUP($A288,'Circumstance 16'!$B$6:$AB$15,27,FALSE),IFERROR(VLOOKUP($A288,'Circumstance 16'!$B$18:$AB$28,27,FALSE),TableBPA2[[#This Row],[Base Payment After Circumstance 15]])))</f>
        <v/>
      </c>
      <c r="V288" s="24" t="str">
        <f>IF(V$3="Not used","",IFERROR(VLOOKUP($A288,'Circumstance 17'!$B$6:$AB$15,27,FALSE),IFERROR(VLOOKUP($A288,'Circumstance 17'!$B$18:$AB$28,27,FALSE),TableBPA2[[#This Row],[Base Payment After Circumstance 16]])))</f>
        <v/>
      </c>
      <c r="W288" s="24" t="str">
        <f>IF(W$3="Not used","",IFERROR(VLOOKUP($A288,'Circumstance 18'!$B$6:$AB$15,27,FALSE),IFERROR(VLOOKUP($A288,'Circumstance 18'!$B$18:$AB$28,27,FALSE),TableBPA2[[#This Row],[Base Payment After Circumstance 17]])))</f>
        <v/>
      </c>
      <c r="X288" s="24" t="str">
        <f>IF(X$3="Not used","",IFERROR(VLOOKUP($A288,'Circumstance 19'!$B$6:$AB$15,27,FALSE),IFERROR(VLOOKUP($A288,'Circumstance 19'!$B$18:$AB$28,27,FALSE),TableBPA2[[#This Row],[Base Payment After Circumstance 18]])))</f>
        <v/>
      </c>
      <c r="Y288" s="24" t="str">
        <f>IF(Y$3="Not used","",IFERROR(VLOOKUP($A288,'Circumstance 20'!$B$6:$AB$15,27,FALSE),IFERROR(VLOOKUP($A288,'Circumstance 20'!$B$18:$AB$28,27,FALSE),TableBPA2[[#This Row],[Base Payment After Circumstance 19]])))</f>
        <v/>
      </c>
    </row>
    <row r="289" spans="1:25" x14ac:dyDescent="0.25">
      <c r="A289" s="11" t="str">
        <f>IF('LEA Information'!A298="","",'LEA Information'!A298)</f>
        <v/>
      </c>
      <c r="B289" s="11" t="str">
        <f>IF('LEA Information'!B298="","",'LEA Information'!B298)</f>
        <v/>
      </c>
      <c r="C289" s="68" t="str">
        <f>IF('LEA Information'!C298="","",'LEA Information'!C298)</f>
        <v/>
      </c>
      <c r="D289" s="8" t="str">
        <f>IF('LEA Information'!D298="","",'LEA Information'!D298)</f>
        <v/>
      </c>
      <c r="E289" s="32" t="str">
        <f t="shared" si="4"/>
        <v/>
      </c>
      <c r="F289" s="3" t="str">
        <f>IF(F$3="Not used","",IFERROR(VLOOKUP($A289,'Circumstance 1'!$B$6:$AB$15,27,FALSE),IFERROR(VLOOKUP(A289,'Circumstance 1'!$B$18:$AB$28,27,FALSE),TableBPA2[[#This Row],[Starting Base Payment]])))</f>
        <v/>
      </c>
      <c r="G289" s="3" t="str">
        <f>IF(G$3="Not used","",IFERROR(VLOOKUP($A289,'Circumstance 2'!$B$6:$AB$15,27,FALSE),IFERROR(VLOOKUP($A289,'Circumstance 2'!$B$18:$AB$28,27,FALSE),TableBPA2[[#This Row],[Base Payment After Circumstance 1]])))</f>
        <v/>
      </c>
      <c r="H289" s="3" t="str">
        <f>IF(H$3="Not used","",IFERROR(VLOOKUP($A289,'Circumstance 3'!$B$6:$AB$15,27,FALSE),IFERROR(VLOOKUP($A289,'Circumstance 3'!$B$18:$AB$28,27,FALSE),TableBPA2[[#This Row],[Base Payment After Circumstance 2]])))</f>
        <v/>
      </c>
      <c r="I289" s="3" t="str">
        <f>IF(I$3="Not used","",IFERROR(VLOOKUP($A289,'Circumstance 4'!$B$6:$AB$15,27,FALSE),IFERROR(VLOOKUP($A289,'Circumstance 4'!$B$18:$AB$28,27,FALSE),TableBPA2[[#This Row],[Base Payment After Circumstance 3]])))</f>
        <v/>
      </c>
      <c r="J289" s="3" t="str">
        <f>IF(J$3="Not used","",IFERROR(VLOOKUP($A289,'Circumstance 5'!$B$6:$AB$15,27,FALSE),IFERROR(VLOOKUP($A289,'Circumstance 5'!$B$18:$AB$28,27,FALSE),TableBPA2[[#This Row],[Base Payment After Circumstance 4]])))</f>
        <v/>
      </c>
      <c r="K289" s="3" t="str">
        <f>IF(K$3="Not used","",IFERROR(VLOOKUP($A289,'Circumstance 6'!$B$6:$AB$15,27,FALSE),IFERROR(VLOOKUP($A289,'Circumstance 6'!$B$18:$AB$28,27,FALSE),TableBPA2[[#This Row],[Base Payment After Circumstance 5]])))</f>
        <v/>
      </c>
      <c r="L289" s="3" t="str">
        <f>IF(L$3="Not used","",IFERROR(VLOOKUP($A289,'Circumstance 7'!$B$6:$AB$15,27,FALSE),IFERROR(VLOOKUP($A289,'Circumstance 7'!$B$18:$AB$28,27,FALSE),TableBPA2[[#This Row],[Base Payment After Circumstance 6]])))</f>
        <v/>
      </c>
      <c r="M289" s="3" t="str">
        <f>IF(M$3="Not used","",IFERROR(VLOOKUP($A289,'Circumstance 8'!$B$6:$AB$15,27,FALSE),IFERROR(VLOOKUP($A289,'Circumstance 8'!$B$18:$AB$28,27,FALSE),TableBPA2[[#This Row],[Base Payment After Circumstance 7]])))</f>
        <v/>
      </c>
      <c r="N289" s="3" t="str">
        <f>IF(N$3="Not used","",IFERROR(VLOOKUP($A289,'Circumstance 9'!$B$6:$AB$15,27,FALSE),IFERROR(VLOOKUP($A289,'Circumstance 9'!$B$18:$AB$28,27,FALSE),TableBPA2[[#This Row],[Base Payment After Circumstance 8]])))</f>
        <v/>
      </c>
      <c r="O289" s="3" t="str">
        <f>IF(O$3="Not used","",IFERROR(VLOOKUP($A289,'Circumstance 10'!$B$6:$AB$15,27,FALSE),IFERROR(VLOOKUP($A289,'Circumstance 10'!$B$18:$AB$28,27,FALSE),TableBPA2[[#This Row],[Base Payment After Circumstance 9]])))</f>
        <v/>
      </c>
      <c r="P289" s="24" t="str">
        <f>IF(P$3="Not used","",IFERROR(VLOOKUP($A289,'Circumstance 11'!$B$6:$AB$15,27,FALSE),IFERROR(VLOOKUP($A289,'Circumstance 11'!$B$18:$AB$28,27,FALSE),TableBPA2[[#This Row],[Base Payment After Circumstance 10]])))</f>
        <v/>
      </c>
      <c r="Q289" s="24" t="str">
        <f>IF(Q$3="Not used","",IFERROR(VLOOKUP($A289,'Circumstance 12'!$B$6:$AB$15,27,FALSE),IFERROR(VLOOKUP($A289,'Circumstance 12'!$B$18:$AB$28,27,FALSE),TableBPA2[[#This Row],[Base Payment After Circumstance 11]])))</f>
        <v/>
      </c>
      <c r="R289" s="24" t="str">
        <f>IF(R$3="Not used","",IFERROR(VLOOKUP($A289,'Circumstance 13'!$B$6:$AB$15,27,FALSE),IFERROR(VLOOKUP($A289,'Circumstance 13'!$B$18:$AB$28,27,FALSE),TableBPA2[[#This Row],[Base Payment After Circumstance 12]])))</f>
        <v/>
      </c>
      <c r="S289" s="24" t="str">
        <f>IF(S$3="Not used","",IFERROR(VLOOKUP($A289,'Circumstance 14'!$B$6:$AB$15,27,FALSE),IFERROR(VLOOKUP($A289,'Circumstance 14'!$B$18:$AB$28,27,FALSE),TableBPA2[[#This Row],[Base Payment After Circumstance 13]])))</f>
        <v/>
      </c>
      <c r="T289" s="24" t="str">
        <f>IF(T$3="Not used","",IFERROR(VLOOKUP($A289,'Circumstance 15'!$B$6:$AB$15,27,FALSE),IFERROR(VLOOKUP($A289,'Circumstance 15'!$B$18:$AB$28,27,FALSE),TableBPA2[[#This Row],[Base Payment After Circumstance 14]])))</f>
        <v/>
      </c>
      <c r="U289" s="24" t="str">
        <f>IF(U$3="Not used","",IFERROR(VLOOKUP($A289,'Circumstance 16'!$B$6:$AB$15,27,FALSE),IFERROR(VLOOKUP($A289,'Circumstance 16'!$B$18:$AB$28,27,FALSE),TableBPA2[[#This Row],[Base Payment After Circumstance 15]])))</f>
        <v/>
      </c>
      <c r="V289" s="24" t="str">
        <f>IF(V$3="Not used","",IFERROR(VLOOKUP($A289,'Circumstance 17'!$B$6:$AB$15,27,FALSE),IFERROR(VLOOKUP($A289,'Circumstance 17'!$B$18:$AB$28,27,FALSE),TableBPA2[[#This Row],[Base Payment After Circumstance 16]])))</f>
        <v/>
      </c>
      <c r="W289" s="24" t="str">
        <f>IF(W$3="Not used","",IFERROR(VLOOKUP($A289,'Circumstance 18'!$B$6:$AB$15,27,FALSE),IFERROR(VLOOKUP($A289,'Circumstance 18'!$B$18:$AB$28,27,FALSE),TableBPA2[[#This Row],[Base Payment After Circumstance 17]])))</f>
        <v/>
      </c>
      <c r="X289" s="24" t="str">
        <f>IF(X$3="Not used","",IFERROR(VLOOKUP($A289,'Circumstance 19'!$B$6:$AB$15,27,FALSE),IFERROR(VLOOKUP($A289,'Circumstance 19'!$B$18:$AB$28,27,FALSE),TableBPA2[[#This Row],[Base Payment After Circumstance 18]])))</f>
        <v/>
      </c>
      <c r="Y289" s="24" t="str">
        <f>IF(Y$3="Not used","",IFERROR(VLOOKUP($A289,'Circumstance 20'!$B$6:$AB$15,27,FALSE),IFERROR(VLOOKUP($A289,'Circumstance 20'!$B$18:$AB$28,27,FALSE),TableBPA2[[#This Row],[Base Payment After Circumstance 19]])))</f>
        <v/>
      </c>
    </row>
    <row r="290" spans="1:25" x14ac:dyDescent="0.25">
      <c r="A290" s="11" t="str">
        <f>IF('LEA Information'!A299="","",'LEA Information'!A299)</f>
        <v/>
      </c>
      <c r="B290" s="11" t="str">
        <f>IF('LEA Information'!B299="","",'LEA Information'!B299)</f>
        <v/>
      </c>
      <c r="C290" s="68" t="str">
        <f>IF('LEA Information'!C299="","",'LEA Information'!C299)</f>
        <v/>
      </c>
      <c r="D290" s="8" t="str">
        <f>IF('LEA Information'!D299="","",'LEA Information'!D299)</f>
        <v/>
      </c>
      <c r="E290" s="32" t="str">
        <f t="shared" si="4"/>
        <v/>
      </c>
      <c r="F290" s="3" t="str">
        <f>IF(F$3="Not used","",IFERROR(VLOOKUP($A290,'Circumstance 1'!$B$6:$AB$15,27,FALSE),IFERROR(VLOOKUP(A290,'Circumstance 1'!$B$18:$AB$28,27,FALSE),TableBPA2[[#This Row],[Starting Base Payment]])))</f>
        <v/>
      </c>
      <c r="G290" s="3" t="str">
        <f>IF(G$3="Not used","",IFERROR(VLOOKUP($A290,'Circumstance 2'!$B$6:$AB$15,27,FALSE),IFERROR(VLOOKUP($A290,'Circumstance 2'!$B$18:$AB$28,27,FALSE),TableBPA2[[#This Row],[Base Payment After Circumstance 1]])))</f>
        <v/>
      </c>
      <c r="H290" s="3" t="str">
        <f>IF(H$3="Not used","",IFERROR(VLOOKUP($A290,'Circumstance 3'!$B$6:$AB$15,27,FALSE),IFERROR(VLOOKUP($A290,'Circumstance 3'!$B$18:$AB$28,27,FALSE),TableBPA2[[#This Row],[Base Payment After Circumstance 2]])))</f>
        <v/>
      </c>
      <c r="I290" s="3" t="str">
        <f>IF(I$3="Not used","",IFERROR(VLOOKUP($A290,'Circumstance 4'!$B$6:$AB$15,27,FALSE),IFERROR(VLOOKUP($A290,'Circumstance 4'!$B$18:$AB$28,27,FALSE),TableBPA2[[#This Row],[Base Payment After Circumstance 3]])))</f>
        <v/>
      </c>
      <c r="J290" s="3" t="str">
        <f>IF(J$3="Not used","",IFERROR(VLOOKUP($A290,'Circumstance 5'!$B$6:$AB$15,27,FALSE),IFERROR(VLOOKUP($A290,'Circumstance 5'!$B$18:$AB$28,27,FALSE),TableBPA2[[#This Row],[Base Payment After Circumstance 4]])))</f>
        <v/>
      </c>
      <c r="K290" s="3" t="str">
        <f>IF(K$3="Not used","",IFERROR(VLOOKUP($A290,'Circumstance 6'!$B$6:$AB$15,27,FALSE),IFERROR(VLOOKUP($A290,'Circumstance 6'!$B$18:$AB$28,27,FALSE),TableBPA2[[#This Row],[Base Payment After Circumstance 5]])))</f>
        <v/>
      </c>
      <c r="L290" s="3" t="str">
        <f>IF(L$3="Not used","",IFERROR(VLOOKUP($A290,'Circumstance 7'!$B$6:$AB$15,27,FALSE),IFERROR(VLOOKUP($A290,'Circumstance 7'!$B$18:$AB$28,27,FALSE),TableBPA2[[#This Row],[Base Payment After Circumstance 6]])))</f>
        <v/>
      </c>
      <c r="M290" s="3" t="str">
        <f>IF(M$3="Not used","",IFERROR(VLOOKUP($A290,'Circumstance 8'!$B$6:$AB$15,27,FALSE),IFERROR(VLOOKUP($A290,'Circumstance 8'!$B$18:$AB$28,27,FALSE),TableBPA2[[#This Row],[Base Payment After Circumstance 7]])))</f>
        <v/>
      </c>
      <c r="N290" s="3" t="str">
        <f>IF(N$3="Not used","",IFERROR(VLOOKUP($A290,'Circumstance 9'!$B$6:$AB$15,27,FALSE),IFERROR(VLOOKUP($A290,'Circumstance 9'!$B$18:$AB$28,27,FALSE),TableBPA2[[#This Row],[Base Payment After Circumstance 8]])))</f>
        <v/>
      </c>
      <c r="O290" s="3" t="str">
        <f>IF(O$3="Not used","",IFERROR(VLOOKUP($A290,'Circumstance 10'!$B$6:$AB$15,27,FALSE),IFERROR(VLOOKUP($A290,'Circumstance 10'!$B$18:$AB$28,27,FALSE),TableBPA2[[#This Row],[Base Payment After Circumstance 9]])))</f>
        <v/>
      </c>
      <c r="P290" s="24" t="str">
        <f>IF(P$3="Not used","",IFERROR(VLOOKUP($A290,'Circumstance 11'!$B$6:$AB$15,27,FALSE),IFERROR(VLOOKUP($A290,'Circumstance 11'!$B$18:$AB$28,27,FALSE),TableBPA2[[#This Row],[Base Payment After Circumstance 10]])))</f>
        <v/>
      </c>
      <c r="Q290" s="24" t="str">
        <f>IF(Q$3="Not used","",IFERROR(VLOOKUP($A290,'Circumstance 12'!$B$6:$AB$15,27,FALSE),IFERROR(VLOOKUP($A290,'Circumstance 12'!$B$18:$AB$28,27,FALSE),TableBPA2[[#This Row],[Base Payment After Circumstance 11]])))</f>
        <v/>
      </c>
      <c r="R290" s="24" t="str">
        <f>IF(R$3="Not used","",IFERROR(VLOOKUP($A290,'Circumstance 13'!$B$6:$AB$15,27,FALSE),IFERROR(VLOOKUP($A290,'Circumstance 13'!$B$18:$AB$28,27,FALSE),TableBPA2[[#This Row],[Base Payment After Circumstance 12]])))</f>
        <v/>
      </c>
      <c r="S290" s="24" t="str">
        <f>IF(S$3="Not used","",IFERROR(VLOOKUP($A290,'Circumstance 14'!$B$6:$AB$15,27,FALSE),IFERROR(VLOOKUP($A290,'Circumstance 14'!$B$18:$AB$28,27,FALSE),TableBPA2[[#This Row],[Base Payment After Circumstance 13]])))</f>
        <v/>
      </c>
      <c r="T290" s="24" t="str">
        <f>IF(T$3="Not used","",IFERROR(VLOOKUP($A290,'Circumstance 15'!$B$6:$AB$15,27,FALSE),IFERROR(VLOOKUP($A290,'Circumstance 15'!$B$18:$AB$28,27,FALSE),TableBPA2[[#This Row],[Base Payment After Circumstance 14]])))</f>
        <v/>
      </c>
      <c r="U290" s="24" t="str">
        <f>IF(U$3="Not used","",IFERROR(VLOOKUP($A290,'Circumstance 16'!$B$6:$AB$15,27,FALSE),IFERROR(VLOOKUP($A290,'Circumstance 16'!$B$18:$AB$28,27,FALSE),TableBPA2[[#This Row],[Base Payment After Circumstance 15]])))</f>
        <v/>
      </c>
      <c r="V290" s="24" t="str">
        <f>IF(V$3="Not used","",IFERROR(VLOOKUP($A290,'Circumstance 17'!$B$6:$AB$15,27,FALSE),IFERROR(VLOOKUP($A290,'Circumstance 17'!$B$18:$AB$28,27,FALSE),TableBPA2[[#This Row],[Base Payment After Circumstance 16]])))</f>
        <v/>
      </c>
      <c r="W290" s="24" t="str">
        <f>IF(W$3="Not used","",IFERROR(VLOOKUP($A290,'Circumstance 18'!$B$6:$AB$15,27,FALSE),IFERROR(VLOOKUP($A290,'Circumstance 18'!$B$18:$AB$28,27,FALSE),TableBPA2[[#This Row],[Base Payment After Circumstance 17]])))</f>
        <v/>
      </c>
      <c r="X290" s="24" t="str">
        <f>IF(X$3="Not used","",IFERROR(VLOOKUP($A290,'Circumstance 19'!$B$6:$AB$15,27,FALSE),IFERROR(VLOOKUP($A290,'Circumstance 19'!$B$18:$AB$28,27,FALSE),TableBPA2[[#This Row],[Base Payment After Circumstance 18]])))</f>
        <v/>
      </c>
      <c r="Y290" s="24" t="str">
        <f>IF(Y$3="Not used","",IFERROR(VLOOKUP($A290,'Circumstance 20'!$B$6:$AB$15,27,FALSE),IFERROR(VLOOKUP($A290,'Circumstance 20'!$B$18:$AB$28,27,FALSE),TableBPA2[[#This Row],[Base Payment After Circumstance 19]])))</f>
        <v/>
      </c>
    </row>
    <row r="291" spans="1:25" x14ac:dyDescent="0.25">
      <c r="A291" s="11" t="str">
        <f>IF('LEA Information'!A300="","",'LEA Information'!A300)</f>
        <v/>
      </c>
      <c r="B291" s="11" t="str">
        <f>IF('LEA Information'!B300="","",'LEA Information'!B300)</f>
        <v/>
      </c>
      <c r="C291" s="68" t="str">
        <f>IF('LEA Information'!C300="","",'LEA Information'!C300)</f>
        <v/>
      </c>
      <c r="D291" s="8" t="str">
        <f>IF('LEA Information'!D300="","",'LEA Information'!D300)</f>
        <v/>
      </c>
      <c r="E291" s="32" t="str">
        <f t="shared" si="4"/>
        <v/>
      </c>
      <c r="F291" s="3" t="str">
        <f>IF(F$3="Not used","",IFERROR(VLOOKUP($A291,'Circumstance 1'!$B$6:$AB$15,27,FALSE),IFERROR(VLOOKUP(A291,'Circumstance 1'!$B$18:$AB$28,27,FALSE),TableBPA2[[#This Row],[Starting Base Payment]])))</f>
        <v/>
      </c>
      <c r="G291" s="3" t="str">
        <f>IF(G$3="Not used","",IFERROR(VLOOKUP($A291,'Circumstance 2'!$B$6:$AB$15,27,FALSE),IFERROR(VLOOKUP($A291,'Circumstance 2'!$B$18:$AB$28,27,FALSE),TableBPA2[[#This Row],[Base Payment After Circumstance 1]])))</f>
        <v/>
      </c>
      <c r="H291" s="3" t="str">
        <f>IF(H$3="Not used","",IFERROR(VLOOKUP($A291,'Circumstance 3'!$B$6:$AB$15,27,FALSE),IFERROR(VLOOKUP($A291,'Circumstance 3'!$B$18:$AB$28,27,FALSE),TableBPA2[[#This Row],[Base Payment After Circumstance 2]])))</f>
        <v/>
      </c>
      <c r="I291" s="3" t="str">
        <f>IF(I$3="Not used","",IFERROR(VLOOKUP($A291,'Circumstance 4'!$B$6:$AB$15,27,FALSE),IFERROR(VLOOKUP($A291,'Circumstance 4'!$B$18:$AB$28,27,FALSE),TableBPA2[[#This Row],[Base Payment After Circumstance 3]])))</f>
        <v/>
      </c>
      <c r="J291" s="3" t="str">
        <f>IF(J$3="Not used","",IFERROR(VLOOKUP($A291,'Circumstance 5'!$B$6:$AB$15,27,FALSE),IFERROR(VLOOKUP($A291,'Circumstance 5'!$B$18:$AB$28,27,FALSE),TableBPA2[[#This Row],[Base Payment After Circumstance 4]])))</f>
        <v/>
      </c>
      <c r="K291" s="3" t="str">
        <f>IF(K$3="Not used","",IFERROR(VLOOKUP($A291,'Circumstance 6'!$B$6:$AB$15,27,FALSE),IFERROR(VLOOKUP($A291,'Circumstance 6'!$B$18:$AB$28,27,FALSE),TableBPA2[[#This Row],[Base Payment After Circumstance 5]])))</f>
        <v/>
      </c>
      <c r="L291" s="3" t="str">
        <f>IF(L$3="Not used","",IFERROR(VLOOKUP($A291,'Circumstance 7'!$B$6:$AB$15,27,FALSE),IFERROR(VLOOKUP($A291,'Circumstance 7'!$B$18:$AB$28,27,FALSE),TableBPA2[[#This Row],[Base Payment After Circumstance 6]])))</f>
        <v/>
      </c>
      <c r="M291" s="3" t="str">
        <f>IF(M$3="Not used","",IFERROR(VLOOKUP($A291,'Circumstance 8'!$B$6:$AB$15,27,FALSE),IFERROR(VLOOKUP($A291,'Circumstance 8'!$B$18:$AB$28,27,FALSE),TableBPA2[[#This Row],[Base Payment After Circumstance 7]])))</f>
        <v/>
      </c>
      <c r="N291" s="3" t="str">
        <f>IF(N$3="Not used","",IFERROR(VLOOKUP($A291,'Circumstance 9'!$B$6:$AB$15,27,FALSE),IFERROR(VLOOKUP($A291,'Circumstance 9'!$B$18:$AB$28,27,FALSE),TableBPA2[[#This Row],[Base Payment After Circumstance 8]])))</f>
        <v/>
      </c>
      <c r="O291" s="3" t="str">
        <f>IF(O$3="Not used","",IFERROR(VLOOKUP($A291,'Circumstance 10'!$B$6:$AB$15,27,FALSE),IFERROR(VLOOKUP($A291,'Circumstance 10'!$B$18:$AB$28,27,FALSE),TableBPA2[[#This Row],[Base Payment After Circumstance 9]])))</f>
        <v/>
      </c>
      <c r="P291" s="24" t="str">
        <f>IF(P$3="Not used","",IFERROR(VLOOKUP($A291,'Circumstance 11'!$B$6:$AB$15,27,FALSE),IFERROR(VLOOKUP($A291,'Circumstance 11'!$B$18:$AB$28,27,FALSE),TableBPA2[[#This Row],[Base Payment After Circumstance 10]])))</f>
        <v/>
      </c>
      <c r="Q291" s="24" t="str">
        <f>IF(Q$3="Not used","",IFERROR(VLOOKUP($A291,'Circumstance 12'!$B$6:$AB$15,27,FALSE),IFERROR(VLOOKUP($A291,'Circumstance 12'!$B$18:$AB$28,27,FALSE),TableBPA2[[#This Row],[Base Payment After Circumstance 11]])))</f>
        <v/>
      </c>
      <c r="R291" s="24" t="str">
        <f>IF(R$3="Not used","",IFERROR(VLOOKUP($A291,'Circumstance 13'!$B$6:$AB$15,27,FALSE),IFERROR(VLOOKUP($A291,'Circumstance 13'!$B$18:$AB$28,27,FALSE),TableBPA2[[#This Row],[Base Payment After Circumstance 12]])))</f>
        <v/>
      </c>
      <c r="S291" s="24" t="str">
        <f>IF(S$3="Not used","",IFERROR(VLOOKUP($A291,'Circumstance 14'!$B$6:$AB$15,27,FALSE),IFERROR(VLOOKUP($A291,'Circumstance 14'!$B$18:$AB$28,27,FALSE),TableBPA2[[#This Row],[Base Payment After Circumstance 13]])))</f>
        <v/>
      </c>
      <c r="T291" s="24" t="str">
        <f>IF(T$3="Not used","",IFERROR(VLOOKUP($A291,'Circumstance 15'!$B$6:$AB$15,27,FALSE),IFERROR(VLOOKUP($A291,'Circumstance 15'!$B$18:$AB$28,27,FALSE),TableBPA2[[#This Row],[Base Payment After Circumstance 14]])))</f>
        <v/>
      </c>
      <c r="U291" s="24" t="str">
        <f>IF(U$3="Not used","",IFERROR(VLOOKUP($A291,'Circumstance 16'!$B$6:$AB$15,27,FALSE),IFERROR(VLOOKUP($A291,'Circumstance 16'!$B$18:$AB$28,27,FALSE),TableBPA2[[#This Row],[Base Payment After Circumstance 15]])))</f>
        <v/>
      </c>
      <c r="V291" s="24" t="str">
        <f>IF(V$3="Not used","",IFERROR(VLOOKUP($A291,'Circumstance 17'!$B$6:$AB$15,27,FALSE),IFERROR(VLOOKUP($A291,'Circumstance 17'!$B$18:$AB$28,27,FALSE),TableBPA2[[#This Row],[Base Payment After Circumstance 16]])))</f>
        <v/>
      </c>
      <c r="W291" s="24" t="str">
        <f>IF(W$3="Not used","",IFERROR(VLOOKUP($A291,'Circumstance 18'!$B$6:$AB$15,27,FALSE),IFERROR(VLOOKUP($A291,'Circumstance 18'!$B$18:$AB$28,27,FALSE),TableBPA2[[#This Row],[Base Payment After Circumstance 17]])))</f>
        <v/>
      </c>
      <c r="X291" s="24" t="str">
        <f>IF(X$3="Not used","",IFERROR(VLOOKUP($A291,'Circumstance 19'!$B$6:$AB$15,27,FALSE),IFERROR(VLOOKUP($A291,'Circumstance 19'!$B$18:$AB$28,27,FALSE),TableBPA2[[#This Row],[Base Payment After Circumstance 18]])))</f>
        <v/>
      </c>
      <c r="Y291" s="24" t="str">
        <f>IF(Y$3="Not used","",IFERROR(VLOOKUP($A291,'Circumstance 20'!$B$6:$AB$15,27,FALSE),IFERROR(VLOOKUP($A291,'Circumstance 20'!$B$18:$AB$28,27,FALSE),TableBPA2[[#This Row],[Base Payment After Circumstance 19]])))</f>
        <v/>
      </c>
    </row>
    <row r="292" spans="1:25" x14ac:dyDescent="0.25">
      <c r="A292" s="11" t="str">
        <f>IF('LEA Information'!A301="","",'LEA Information'!A301)</f>
        <v/>
      </c>
      <c r="B292" s="11" t="str">
        <f>IF('LEA Information'!B301="","",'LEA Information'!B301)</f>
        <v/>
      </c>
      <c r="C292" s="68" t="str">
        <f>IF('LEA Information'!C301="","",'LEA Information'!C301)</f>
        <v/>
      </c>
      <c r="D292" s="8" t="str">
        <f>IF('LEA Information'!D301="","",'LEA Information'!D301)</f>
        <v/>
      </c>
      <c r="E292" s="32" t="str">
        <f t="shared" si="4"/>
        <v/>
      </c>
      <c r="F292" s="3" t="str">
        <f>IF(F$3="Not used","",IFERROR(VLOOKUP($A292,'Circumstance 1'!$B$6:$AB$15,27,FALSE),IFERROR(VLOOKUP(A292,'Circumstance 1'!$B$18:$AB$28,27,FALSE),TableBPA2[[#This Row],[Starting Base Payment]])))</f>
        <v/>
      </c>
      <c r="G292" s="3" t="str">
        <f>IF(G$3="Not used","",IFERROR(VLOOKUP($A292,'Circumstance 2'!$B$6:$AB$15,27,FALSE),IFERROR(VLOOKUP($A292,'Circumstance 2'!$B$18:$AB$28,27,FALSE),TableBPA2[[#This Row],[Base Payment After Circumstance 1]])))</f>
        <v/>
      </c>
      <c r="H292" s="3" t="str">
        <f>IF(H$3="Not used","",IFERROR(VLOOKUP($A292,'Circumstance 3'!$B$6:$AB$15,27,FALSE),IFERROR(VLOOKUP($A292,'Circumstance 3'!$B$18:$AB$28,27,FALSE),TableBPA2[[#This Row],[Base Payment After Circumstance 2]])))</f>
        <v/>
      </c>
      <c r="I292" s="3" t="str">
        <f>IF(I$3="Not used","",IFERROR(VLOOKUP($A292,'Circumstance 4'!$B$6:$AB$15,27,FALSE),IFERROR(VLOOKUP($A292,'Circumstance 4'!$B$18:$AB$28,27,FALSE),TableBPA2[[#This Row],[Base Payment After Circumstance 3]])))</f>
        <v/>
      </c>
      <c r="J292" s="3" t="str">
        <f>IF(J$3="Not used","",IFERROR(VLOOKUP($A292,'Circumstance 5'!$B$6:$AB$15,27,FALSE),IFERROR(VLOOKUP($A292,'Circumstance 5'!$B$18:$AB$28,27,FALSE),TableBPA2[[#This Row],[Base Payment After Circumstance 4]])))</f>
        <v/>
      </c>
      <c r="K292" s="3" t="str">
        <f>IF(K$3="Not used","",IFERROR(VLOOKUP($A292,'Circumstance 6'!$B$6:$AB$15,27,FALSE),IFERROR(VLOOKUP($A292,'Circumstance 6'!$B$18:$AB$28,27,FALSE),TableBPA2[[#This Row],[Base Payment After Circumstance 5]])))</f>
        <v/>
      </c>
      <c r="L292" s="3" t="str">
        <f>IF(L$3="Not used","",IFERROR(VLOOKUP($A292,'Circumstance 7'!$B$6:$AB$15,27,FALSE),IFERROR(VLOOKUP($A292,'Circumstance 7'!$B$18:$AB$28,27,FALSE),TableBPA2[[#This Row],[Base Payment After Circumstance 6]])))</f>
        <v/>
      </c>
      <c r="M292" s="3" t="str">
        <f>IF(M$3="Not used","",IFERROR(VLOOKUP($A292,'Circumstance 8'!$B$6:$AB$15,27,FALSE),IFERROR(VLOOKUP($A292,'Circumstance 8'!$B$18:$AB$28,27,FALSE),TableBPA2[[#This Row],[Base Payment After Circumstance 7]])))</f>
        <v/>
      </c>
      <c r="N292" s="3" t="str">
        <f>IF(N$3="Not used","",IFERROR(VLOOKUP($A292,'Circumstance 9'!$B$6:$AB$15,27,FALSE),IFERROR(VLOOKUP($A292,'Circumstance 9'!$B$18:$AB$28,27,FALSE),TableBPA2[[#This Row],[Base Payment After Circumstance 8]])))</f>
        <v/>
      </c>
      <c r="O292" s="3" t="str">
        <f>IF(O$3="Not used","",IFERROR(VLOOKUP($A292,'Circumstance 10'!$B$6:$AB$15,27,FALSE),IFERROR(VLOOKUP($A292,'Circumstance 10'!$B$18:$AB$28,27,FALSE),TableBPA2[[#This Row],[Base Payment After Circumstance 9]])))</f>
        <v/>
      </c>
      <c r="P292" s="24" t="str">
        <f>IF(P$3="Not used","",IFERROR(VLOOKUP($A292,'Circumstance 11'!$B$6:$AB$15,27,FALSE),IFERROR(VLOOKUP($A292,'Circumstance 11'!$B$18:$AB$28,27,FALSE),TableBPA2[[#This Row],[Base Payment After Circumstance 10]])))</f>
        <v/>
      </c>
      <c r="Q292" s="24" t="str">
        <f>IF(Q$3="Not used","",IFERROR(VLOOKUP($A292,'Circumstance 12'!$B$6:$AB$15,27,FALSE),IFERROR(VLOOKUP($A292,'Circumstance 12'!$B$18:$AB$28,27,FALSE),TableBPA2[[#This Row],[Base Payment After Circumstance 11]])))</f>
        <v/>
      </c>
      <c r="R292" s="24" t="str">
        <f>IF(R$3="Not used","",IFERROR(VLOOKUP($A292,'Circumstance 13'!$B$6:$AB$15,27,FALSE),IFERROR(VLOOKUP($A292,'Circumstance 13'!$B$18:$AB$28,27,FALSE),TableBPA2[[#This Row],[Base Payment After Circumstance 12]])))</f>
        <v/>
      </c>
      <c r="S292" s="24" t="str">
        <f>IF(S$3="Not used","",IFERROR(VLOOKUP($A292,'Circumstance 14'!$B$6:$AB$15,27,FALSE),IFERROR(VLOOKUP($A292,'Circumstance 14'!$B$18:$AB$28,27,FALSE),TableBPA2[[#This Row],[Base Payment After Circumstance 13]])))</f>
        <v/>
      </c>
      <c r="T292" s="24" t="str">
        <f>IF(T$3="Not used","",IFERROR(VLOOKUP($A292,'Circumstance 15'!$B$6:$AB$15,27,FALSE),IFERROR(VLOOKUP($A292,'Circumstance 15'!$B$18:$AB$28,27,FALSE),TableBPA2[[#This Row],[Base Payment After Circumstance 14]])))</f>
        <v/>
      </c>
      <c r="U292" s="24" t="str">
        <f>IF(U$3="Not used","",IFERROR(VLOOKUP($A292,'Circumstance 16'!$B$6:$AB$15,27,FALSE),IFERROR(VLOOKUP($A292,'Circumstance 16'!$B$18:$AB$28,27,FALSE),TableBPA2[[#This Row],[Base Payment After Circumstance 15]])))</f>
        <v/>
      </c>
      <c r="V292" s="24" t="str">
        <f>IF(V$3="Not used","",IFERROR(VLOOKUP($A292,'Circumstance 17'!$B$6:$AB$15,27,FALSE),IFERROR(VLOOKUP($A292,'Circumstance 17'!$B$18:$AB$28,27,FALSE),TableBPA2[[#This Row],[Base Payment After Circumstance 16]])))</f>
        <v/>
      </c>
      <c r="W292" s="24" t="str">
        <f>IF(W$3="Not used","",IFERROR(VLOOKUP($A292,'Circumstance 18'!$B$6:$AB$15,27,FALSE),IFERROR(VLOOKUP($A292,'Circumstance 18'!$B$18:$AB$28,27,FALSE),TableBPA2[[#This Row],[Base Payment After Circumstance 17]])))</f>
        <v/>
      </c>
      <c r="X292" s="24" t="str">
        <f>IF(X$3="Not used","",IFERROR(VLOOKUP($A292,'Circumstance 19'!$B$6:$AB$15,27,FALSE),IFERROR(VLOOKUP($A292,'Circumstance 19'!$B$18:$AB$28,27,FALSE),TableBPA2[[#This Row],[Base Payment After Circumstance 18]])))</f>
        <v/>
      </c>
      <c r="Y292" s="24" t="str">
        <f>IF(Y$3="Not used","",IFERROR(VLOOKUP($A292,'Circumstance 20'!$B$6:$AB$15,27,FALSE),IFERROR(VLOOKUP($A292,'Circumstance 20'!$B$18:$AB$28,27,FALSE),TableBPA2[[#This Row],[Base Payment After Circumstance 19]])))</f>
        <v/>
      </c>
    </row>
    <row r="293" spans="1:25" x14ac:dyDescent="0.25">
      <c r="A293" s="11" t="str">
        <f>IF('LEA Information'!A302="","",'LEA Information'!A302)</f>
        <v/>
      </c>
      <c r="B293" s="11" t="str">
        <f>IF('LEA Information'!B302="","",'LEA Information'!B302)</f>
        <v/>
      </c>
      <c r="C293" s="68" t="str">
        <f>IF('LEA Information'!C302="","",'LEA Information'!C302)</f>
        <v/>
      </c>
      <c r="D293" s="8" t="str">
        <f>IF('LEA Information'!D302="","",'LEA Information'!D302)</f>
        <v/>
      </c>
      <c r="E293" s="32" t="str">
        <f t="shared" si="4"/>
        <v/>
      </c>
      <c r="F293" s="3" t="str">
        <f>IF(F$3="Not used","",IFERROR(VLOOKUP($A293,'Circumstance 1'!$B$6:$AB$15,27,FALSE),IFERROR(VLOOKUP(A293,'Circumstance 1'!$B$18:$AB$28,27,FALSE),TableBPA2[[#This Row],[Starting Base Payment]])))</f>
        <v/>
      </c>
      <c r="G293" s="3" t="str">
        <f>IF(G$3="Not used","",IFERROR(VLOOKUP($A293,'Circumstance 2'!$B$6:$AB$15,27,FALSE),IFERROR(VLOOKUP($A293,'Circumstance 2'!$B$18:$AB$28,27,FALSE),TableBPA2[[#This Row],[Base Payment After Circumstance 1]])))</f>
        <v/>
      </c>
      <c r="H293" s="3" t="str">
        <f>IF(H$3="Not used","",IFERROR(VLOOKUP($A293,'Circumstance 3'!$B$6:$AB$15,27,FALSE),IFERROR(VLOOKUP($A293,'Circumstance 3'!$B$18:$AB$28,27,FALSE),TableBPA2[[#This Row],[Base Payment After Circumstance 2]])))</f>
        <v/>
      </c>
      <c r="I293" s="3" t="str">
        <f>IF(I$3="Not used","",IFERROR(VLOOKUP($A293,'Circumstance 4'!$B$6:$AB$15,27,FALSE),IFERROR(VLOOKUP($A293,'Circumstance 4'!$B$18:$AB$28,27,FALSE),TableBPA2[[#This Row],[Base Payment After Circumstance 3]])))</f>
        <v/>
      </c>
      <c r="J293" s="3" t="str">
        <f>IF(J$3="Not used","",IFERROR(VLOOKUP($A293,'Circumstance 5'!$B$6:$AB$15,27,FALSE),IFERROR(VLOOKUP($A293,'Circumstance 5'!$B$18:$AB$28,27,FALSE),TableBPA2[[#This Row],[Base Payment After Circumstance 4]])))</f>
        <v/>
      </c>
      <c r="K293" s="3" t="str">
        <f>IF(K$3="Not used","",IFERROR(VLOOKUP($A293,'Circumstance 6'!$B$6:$AB$15,27,FALSE),IFERROR(VLOOKUP($A293,'Circumstance 6'!$B$18:$AB$28,27,FALSE),TableBPA2[[#This Row],[Base Payment After Circumstance 5]])))</f>
        <v/>
      </c>
      <c r="L293" s="3" t="str">
        <f>IF(L$3="Not used","",IFERROR(VLOOKUP($A293,'Circumstance 7'!$B$6:$AB$15,27,FALSE),IFERROR(VLOOKUP($A293,'Circumstance 7'!$B$18:$AB$28,27,FALSE),TableBPA2[[#This Row],[Base Payment After Circumstance 6]])))</f>
        <v/>
      </c>
      <c r="M293" s="3" t="str">
        <f>IF(M$3="Not used","",IFERROR(VLOOKUP($A293,'Circumstance 8'!$B$6:$AB$15,27,FALSE),IFERROR(VLOOKUP($A293,'Circumstance 8'!$B$18:$AB$28,27,FALSE),TableBPA2[[#This Row],[Base Payment After Circumstance 7]])))</f>
        <v/>
      </c>
      <c r="N293" s="3" t="str">
        <f>IF(N$3="Not used","",IFERROR(VLOOKUP($A293,'Circumstance 9'!$B$6:$AB$15,27,FALSE),IFERROR(VLOOKUP($A293,'Circumstance 9'!$B$18:$AB$28,27,FALSE),TableBPA2[[#This Row],[Base Payment After Circumstance 8]])))</f>
        <v/>
      </c>
      <c r="O293" s="3" t="str">
        <f>IF(O$3="Not used","",IFERROR(VLOOKUP($A293,'Circumstance 10'!$B$6:$AB$15,27,FALSE),IFERROR(VLOOKUP($A293,'Circumstance 10'!$B$18:$AB$28,27,FALSE),TableBPA2[[#This Row],[Base Payment After Circumstance 9]])))</f>
        <v/>
      </c>
      <c r="P293" s="24" t="str">
        <f>IF(P$3="Not used","",IFERROR(VLOOKUP($A293,'Circumstance 11'!$B$6:$AB$15,27,FALSE),IFERROR(VLOOKUP($A293,'Circumstance 11'!$B$18:$AB$28,27,FALSE),TableBPA2[[#This Row],[Base Payment After Circumstance 10]])))</f>
        <v/>
      </c>
      <c r="Q293" s="24" t="str">
        <f>IF(Q$3="Not used","",IFERROR(VLOOKUP($A293,'Circumstance 12'!$B$6:$AB$15,27,FALSE),IFERROR(VLOOKUP($A293,'Circumstance 12'!$B$18:$AB$28,27,FALSE),TableBPA2[[#This Row],[Base Payment After Circumstance 11]])))</f>
        <v/>
      </c>
      <c r="R293" s="24" t="str">
        <f>IF(R$3="Not used","",IFERROR(VLOOKUP($A293,'Circumstance 13'!$B$6:$AB$15,27,FALSE),IFERROR(VLOOKUP($A293,'Circumstance 13'!$B$18:$AB$28,27,FALSE),TableBPA2[[#This Row],[Base Payment After Circumstance 12]])))</f>
        <v/>
      </c>
      <c r="S293" s="24" t="str">
        <f>IF(S$3="Not used","",IFERROR(VLOOKUP($A293,'Circumstance 14'!$B$6:$AB$15,27,FALSE),IFERROR(VLOOKUP($A293,'Circumstance 14'!$B$18:$AB$28,27,FALSE),TableBPA2[[#This Row],[Base Payment After Circumstance 13]])))</f>
        <v/>
      </c>
      <c r="T293" s="24" t="str">
        <f>IF(T$3="Not used","",IFERROR(VLOOKUP($A293,'Circumstance 15'!$B$6:$AB$15,27,FALSE),IFERROR(VLOOKUP($A293,'Circumstance 15'!$B$18:$AB$28,27,FALSE),TableBPA2[[#This Row],[Base Payment After Circumstance 14]])))</f>
        <v/>
      </c>
      <c r="U293" s="24" t="str">
        <f>IF(U$3="Not used","",IFERROR(VLOOKUP($A293,'Circumstance 16'!$B$6:$AB$15,27,FALSE),IFERROR(VLOOKUP($A293,'Circumstance 16'!$B$18:$AB$28,27,FALSE),TableBPA2[[#This Row],[Base Payment After Circumstance 15]])))</f>
        <v/>
      </c>
      <c r="V293" s="24" t="str">
        <f>IF(V$3="Not used","",IFERROR(VLOOKUP($A293,'Circumstance 17'!$B$6:$AB$15,27,FALSE),IFERROR(VLOOKUP($A293,'Circumstance 17'!$B$18:$AB$28,27,FALSE),TableBPA2[[#This Row],[Base Payment After Circumstance 16]])))</f>
        <v/>
      </c>
      <c r="W293" s="24" t="str">
        <f>IF(W$3="Not used","",IFERROR(VLOOKUP($A293,'Circumstance 18'!$B$6:$AB$15,27,FALSE),IFERROR(VLOOKUP($A293,'Circumstance 18'!$B$18:$AB$28,27,FALSE),TableBPA2[[#This Row],[Base Payment After Circumstance 17]])))</f>
        <v/>
      </c>
      <c r="X293" s="24" t="str">
        <f>IF(X$3="Not used","",IFERROR(VLOOKUP($A293,'Circumstance 19'!$B$6:$AB$15,27,FALSE),IFERROR(VLOOKUP($A293,'Circumstance 19'!$B$18:$AB$28,27,FALSE),TableBPA2[[#This Row],[Base Payment After Circumstance 18]])))</f>
        <v/>
      </c>
      <c r="Y293" s="24" t="str">
        <f>IF(Y$3="Not used","",IFERROR(VLOOKUP($A293,'Circumstance 20'!$B$6:$AB$15,27,FALSE),IFERROR(VLOOKUP($A293,'Circumstance 20'!$B$18:$AB$28,27,FALSE),TableBPA2[[#This Row],[Base Payment After Circumstance 19]])))</f>
        <v/>
      </c>
    </row>
    <row r="294" spans="1:25" x14ac:dyDescent="0.25">
      <c r="A294" s="11" t="str">
        <f>IF('LEA Information'!A303="","",'LEA Information'!A303)</f>
        <v/>
      </c>
      <c r="B294" s="11" t="str">
        <f>IF('LEA Information'!B303="","",'LEA Information'!B303)</f>
        <v/>
      </c>
      <c r="C294" s="68" t="str">
        <f>IF('LEA Information'!C303="","",'LEA Information'!C303)</f>
        <v/>
      </c>
      <c r="D294" s="8" t="str">
        <f>IF('LEA Information'!D303="","",'LEA Information'!D303)</f>
        <v/>
      </c>
      <c r="E294" s="32" t="str">
        <f t="shared" si="4"/>
        <v/>
      </c>
      <c r="F294" s="3" t="str">
        <f>IF(F$3="Not used","",IFERROR(VLOOKUP($A294,'Circumstance 1'!$B$6:$AB$15,27,FALSE),IFERROR(VLOOKUP(A294,'Circumstance 1'!$B$18:$AB$28,27,FALSE),TableBPA2[[#This Row],[Starting Base Payment]])))</f>
        <v/>
      </c>
      <c r="G294" s="3" t="str">
        <f>IF(G$3="Not used","",IFERROR(VLOOKUP($A294,'Circumstance 2'!$B$6:$AB$15,27,FALSE),IFERROR(VLOOKUP($A294,'Circumstance 2'!$B$18:$AB$28,27,FALSE),TableBPA2[[#This Row],[Base Payment After Circumstance 1]])))</f>
        <v/>
      </c>
      <c r="H294" s="3" t="str">
        <f>IF(H$3="Not used","",IFERROR(VLOOKUP($A294,'Circumstance 3'!$B$6:$AB$15,27,FALSE),IFERROR(VLOOKUP($A294,'Circumstance 3'!$B$18:$AB$28,27,FALSE),TableBPA2[[#This Row],[Base Payment After Circumstance 2]])))</f>
        <v/>
      </c>
      <c r="I294" s="3" t="str">
        <f>IF(I$3="Not used","",IFERROR(VLOOKUP($A294,'Circumstance 4'!$B$6:$AB$15,27,FALSE),IFERROR(VLOOKUP($A294,'Circumstance 4'!$B$18:$AB$28,27,FALSE),TableBPA2[[#This Row],[Base Payment After Circumstance 3]])))</f>
        <v/>
      </c>
      <c r="J294" s="3" t="str">
        <f>IF(J$3="Not used","",IFERROR(VLOOKUP($A294,'Circumstance 5'!$B$6:$AB$15,27,FALSE),IFERROR(VLOOKUP($A294,'Circumstance 5'!$B$18:$AB$28,27,FALSE),TableBPA2[[#This Row],[Base Payment After Circumstance 4]])))</f>
        <v/>
      </c>
      <c r="K294" s="3" t="str">
        <f>IF(K$3="Not used","",IFERROR(VLOOKUP($A294,'Circumstance 6'!$B$6:$AB$15,27,FALSE),IFERROR(VLOOKUP($A294,'Circumstance 6'!$B$18:$AB$28,27,FALSE),TableBPA2[[#This Row],[Base Payment After Circumstance 5]])))</f>
        <v/>
      </c>
      <c r="L294" s="3" t="str">
        <f>IF(L$3="Not used","",IFERROR(VLOOKUP($A294,'Circumstance 7'!$B$6:$AB$15,27,FALSE),IFERROR(VLOOKUP($A294,'Circumstance 7'!$B$18:$AB$28,27,FALSE),TableBPA2[[#This Row],[Base Payment After Circumstance 6]])))</f>
        <v/>
      </c>
      <c r="M294" s="3" t="str">
        <f>IF(M$3="Not used","",IFERROR(VLOOKUP($A294,'Circumstance 8'!$B$6:$AB$15,27,FALSE),IFERROR(VLOOKUP($A294,'Circumstance 8'!$B$18:$AB$28,27,FALSE),TableBPA2[[#This Row],[Base Payment After Circumstance 7]])))</f>
        <v/>
      </c>
      <c r="N294" s="3" t="str">
        <f>IF(N$3="Not used","",IFERROR(VLOOKUP($A294,'Circumstance 9'!$B$6:$AB$15,27,FALSE),IFERROR(VLOOKUP($A294,'Circumstance 9'!$B$18:$AB$28,27,FALSE),TableBPA2[[#This Row],[Base Payment After Circumstance 8]])))</f>
        <v/>
      </c>
      <c r="O294" s="3" t="str">
        <f>IF(O$3="Not used","",IFERROR(VLOOKUP($A294,'Circumstance 10'!$B$6:$AB$15,27,FALSE),IFERROR(VLOOKUP($A294,'Circumstance 10'!$B$18:$AB$28,27,FALSE),TableBPA2[[#This Row],[Base Payment After Circumstance 9]])))</f>
        <v/>
      </c>
      <c r="P294" s="24" t="str">
        <f>IF(P$3="Not used","",IFERROR(VLOOKUP($A294,'Circumstance 11'!$B$6:$AB$15,27,FALSE),IFERROR(VLOOKUP($A294,'Circumstance 11'!$B$18:$AB$28,27,FALSE),TableBPA2[[#This Row],[Base Payment After Circumstance 10]])))</f>
        <v/>
      </c>
      <c r="Q294" s="24" t="str">
        <f>IF(Q$3="Not used","",IFERROR(VLOOKUP($A294,'Circumstance 12'!$B$6:$AB$15,27,FALSE),IFERROR(VLOOKUP($A294,'Circumstance 12'!$B$18:$AB$28,27,FALSE),TableBPA2[[#This Row],[Base Payment After Circumstance 11]])))</f>
        <v/>
      </c>
      <c r="R294" s="24" t="str">
        <f>IF(R$3="Not used","",IFERROR(VLOOKUP($A294,'Circumstance 13'!$B$6:$AB$15,27,FALSE),IFERROR(VLOOKUP($A294,'Circumstance 13'!$B$18:$AB$28,27,FALSE),TableBPA2[[#This Row],[Base Payment After Circumstance 12]])))</f>
        <v/>
      </c>
      <c r="S294" s="24" t="str">
        <f>IF(S$3="Not used","",IFERROR(VLOOKUP($A294,'Circumstance 14'!$B$6:$AB$15,27,FALSE),IFERROR(VLOOKUP($A294,'Circumstance 14'!$B$18:$AB$28,27,FALSE),TableBPA2[[#This Row],[Base Payment After Circumstance 13]])))</f>
        <v/>
      </c>
      <c r="T294" s="24" t="str">
        <f>IF(T$3="Not used","",IFERROR(VLOOKUP($A294,'Circumstance 15'!$B$6:$AB$15,27,FALSE),IFERROR(VLOOKUP($A294,'Circumstance 15'!$B$18:$AB$28,27,FALSE),TableBPA2[[#This Row],[Base Payment After Circumstance 14]])))</f>
        <v/>
      </c>
      <c r="U294" s="24" t="str">
        <f>IF(U$3="Not used","",IFERROR(VLOOKUP($A294,'Circumstance 16'!$B$6:$AB$15,27,FALSE),IFERROR(VLOOKUP($A294,'Circumstance 16'!$B$18:$AB$28,27,FALSE),TableBPA2[[#This Row],[Base Payment After Circumstance 15]])))</f>
        <v/>
      </c>
      <c r="V294" s="24" t="str">
        <f>IF(V$3="Not used","",IFERROR(VLOOKUP($A294,'Circumstance 17'!$B$6:$AB$15,27,FALSE),IFERROR(VLOOKUP($A294,'Circumstance 17'!$B$18:$AB$28,27,FALSE),TableBPA2[[#This Row],[Base Payment After Circumstance 16]])))</f>
        <v/>
      </c>
      <c r="W294" s="24" t="str">
        <f>IF(W$3="Not used","",IFERROR(VLOOKUP($A294,'Circumstance 18'!$B$6:$AB$15,27,FALSE),IFERROR(VLOOKUP($A294,'Circumstance 18'!$B$18:$AB$28,27,FALSE),TableBPA2[[#This Row],[Base Payment After Circumstance 17]])))</f>
        <v/>
      </c>
      <c r="X294" s="24" t="str">
        <f>IF(X$3="Not used","",IFERROR(VLOOKUP($A294,'Circumstance 19'!$B$6:$AB$15,27,FALSE),IFERROR(VLOOKUP($A294,'Circumstance 19'!$B$18:$AB$28,27,FALSE),TableBPA2[[#This Row],[Base Payment After Circumstance 18]])))</f>
        <v/>
      </c>
      <c r="Y294" s="24" t="str">
        <f>IF(Y$3="Not used","",IFERROR(VLOOKUP($A294,'Circumstance 20'!$B$6:$AB$15,27,FALSE),IFERROR(VLOOKUP($A294,'Circumstance 20'!$B$18:$AB$28,27,FALSE),TableBPA2[[#This Row],[Base Payment After Circumstance 19]])))</f>
        <v/>
      </c>
    </row>
    <row r="295" spans="1:25" x14ac:dyDescent="0.25">
      <c r="A295" s="11" t="str">
        <f>IF('LEA Information'!A304="","",'LEA Information'!A304)</f>
        <v/>
      </c>
      <c r="B295" s="11" t="str">
        <f>IF('LEA Information'!B304="","",'LEA Information'!B304)</f>
        <v/>
      </c>
      <c r="C295" s="68" t="str">
        <f>IF('LEA Information'!C304="","",'LEA Information'!C304)</f>
        <v/>
      </c>
      <c r="D295" s="8" t="str">
        <f>IF('LEA Information'!D304="","",'LEA Information'!D304)</f>
        <v/>
      </c>
      <c r="E295" s="32" t="str">
        <f t="shared" si="4"/>
        <v/>
      </c>
      <c r="F295" s="3" t="str">
        <f>IF(F$3="Not used","",IFERROR(VLOOKUP($A295,'Circumstance 1'!$B$6:$AB$15,27,FALSE),IFERROR(VLOOKUP(A295,'Circumstance 1'!$B$18:$AB$28,27,FALSE),TableBPA2[[#This Row],[Starting Base Payment]])))</f>
        <v/>
      </c>
      <c r="G295" s="3" t="str">
        <f>IF(G$3="Not used","",IFERROR(VLOOKUP($A295,'Circumstance 2'!$B$6:$AB$15,27,FALSE),IFERROR(VLOOKUP($A295,'Circumstance 2'!$B$18:$AB$28,27,FALSE),TableBPA2[[#This Row],[Base Payment After Circumstance 1]])))</f>
        <v/>
      </c>
      <c r="H295" s="3" t="str">
        <f>IF(H$3="Not used","",IFERROR(VLOOKUP($A295,'Circumstance 3'!$B$6:$AB$15,27,FALSE),IFERROR(VLOOKUP($A295,'Circumstance 3'!$B$18:$AB$28,27,FALSE),TableBPA2[[#This Row],[Base Payment After Circumstance 2]])))</f>
        <v/>
      </c>
      <c r="I295" s="3" t="str">
        <f>IF(I$3="Not used","",IFERROR(VLOOKUP($A295,'Circumstance 4'!$B$6:$AB$15,27,FALSE),IFERROR(VLOOKUP($A295,'Circumstance 4'!$B$18:$AB$28,27,FALSE),TableBPA2[[#This Row],[Base Payment After Circumstance 3]])))</f>
        <v/>
      </c>
      <c r="J295" s="3" t="str">
        <f>IF(J$3="Not used","",IFERROR(VLOOKUP($A295,'Circumstance 5'!$B$6:$AB$15,27,FALSE),IFERROR(VLOOKUP($A295,'Circumstance 5'!$B$18:$AB$28,27,FALSE),TableBPA2[[#This Row],[Base Payment After Circumstance 4]])))</f>
        <v/>
      </c>
      <c r="K295" s="3" t="str">
        <f>IF(K$3="Not used","",IFERROR(VLOOKUP($A295,'Circumstance 6'!$B$6:$AB$15,27,FALSE),IFERROR(VLOOKUP($A295,'Circumstance 6'!$B$18:$AB$28,27,FALSE),TableBPA2[[#This Row],[Base Payment After Circumstance 5]])))</f>
        <v/>
      </c>
      <c r="L295" s="3" t="str">
        <f>IF(L$3="Not used","",IFERROR(VLOOKUP($A295,'Circumstance 7'!$B$6:$AB$15,27,FALSE),IFERROR(VLOOKUP($A295,'Circumstance 7'!$B$18:$AB$28,27,FALSE),TableBPA2[[#This Row],[Base Payment After Circumstance 6]])))</f>
        <v/>
      </c>
      <c r="M295" s="3" t="str">
        <f>IF(M$3="Not used","",IFERROR(VLOOKUP($A295,'Circumstance 8'!$B$6:$AB$15,27,FALSE),IFERROR(VLOOKUP($A295,'Circumstance 8'!$B$18:$AB$28,27,FALSE),TableBPA2[[#This Row],[Base Payment After Circumstance 7]])))</f>
        <v/>
      </c>
      <c r="N295" s="3" t="str">
        <f>IF(N$3="Not used","",IFERROR(VLOOKUP($A295,'Circumstance 9'!$B$6:$AB$15,27,FALSE),IFERROR(VLOOKUP($A295,'Circumstance 9'!$B$18:$AB$28,27,FALSE),TableBPA2[[#This Row],[Base Payment After Circumstance 8]])))</f>
        <v/>
      </c>
      <c r="O295" s="3" t="str">
        <f>IF(O$3="Not used","",IFERROR(VLOOKUP($A295,'Circumstance 10'!$B$6:$AB$15,27,FALSE),IFERROR(VLOOKUP($A295,'Circumstance 10'!$B$18:$AB$28,27,FALSE),TableBPA2[[#This Row],[Base Payment After Circumstance 9]])))</f>
        <v/>
      </c>
      <c r="P295" s="24" t="str">
        <f>IF(P$3="Not used","",IFERROR(VLOOKUP($A295,'Circumstance 11'!$B$6:$AB$15,27,FALSE),IFERROR(VLOOKUP($A295,'Circumstance 11'!$B$18:$AB$28,27,FALSE),TableBPA2[[#This Row],[Base Payment After Circumstance 10]])))</f>
        <v/>
      </c>
      <c r="Q295" s="24" t="str">
        <f>IF(Q$3="Not used","",IFERROR(VLOOKUP($A295,'Circumstance 12'!$B$6:$AB$15,27,FALSE),IFERROR(VLOOKUP($A295,'Circumstance 12'!$B$18:$AB$28,27,FALSE),TableBPA2[[#This Row],[Base Payment After Circumstance 11]])))</f>
        <v/>
      </c>
      <c r="R295" s="24" t="str">
        <f>IF(R$3="Not used","",IFERROR(VLOOKUP($A295,'Circumstance 13'!$B$6:$AB$15,27,FALSE),IFERROR(VLOOKUP($A295,'Circumstance 13'!$B$18:$AB$28,27,FALSE),TableBPA2[[#This Row],[Base Payment After Circumstance 12]])))</f>
        <v/>
      </c>
      <c r="S295" s="24" t="str">
        <f>IF(S$3="Not used","",IFERROR(VLOOKUP($A295,'Circumstance 14'!$B$6:$AB$15,27,FALSE),IFERROR(VLOOKUP($A295,'Circumstance 14'!$B$18:$AB$28,27,FALSE),TableBPA2[[#This Row],[Base Payment After Circumstance 13]])))</f>
        <v/>
      </c>
      <c r="T295" s="24" t="str">
        <f>IF(T$3="Not used","",IFERROR(VLOOKUP($A295,'Circumstance 15'!$B$6:$AB$15,27,FALSE),IFERROR(VLOOKUP($A295,'Circumstance 15'!$B$18:$AB$28,27,FALSE),TableBPA2[[#This Row],[Base Payment After Circumstance 14]])))</f>
        <v/>
      </c>
      <c r="U295" s="24" t="str">
        <f>IF(U$3="Not used","",IFERROR(VLOOKUP($A295,'Circumstance 16'!$B$6:$AB$15,27,FALSE),IFERROR(VLOOKUP($A295,'Circumstance 16'!$B$18:$AB$28,27,FALSE),TableBPA2[[#This Row],[Base Payment After Circumstance 15]])))</f>
        <v/>
      </c>
      <c r="V295" s="24" t="str">
        <f>IF(V$3="Not used","",IFERROR(VLOOKUP($A295,'Circumstance 17'!$B$6:$AB$15,27,FALSE),IFERROR(VLOOKUP($A295,'Circumstance 17'!$B$18:$AB$28,27,FALSE),TableBPA2[[#This Row],[Base Payment After Circumstance 16]])))</f>
        <v/>
      </c>
      <c r="W295" s="24" t="str">
        <f>IF(W$3="Not used","",IFERROR(VLOOKUP($A295,'Circumstance 18'!$B$6:$AB$15,27,FALSE),IFERROR(VLOOKUP($A295,'Circumstance 18'!$B$18:$AB$28,27,FALSE),TableBPA2[[#This Row],[Base Payment After Circumstance 17]])))</f>
        <v/>
      </c>
      <c r="X295" s="24" t="str">
        <f>IF(X$3="Not used","",IFERROR(VLOOKUP($A295,'Circumstance 19'!$B$6:$AB$15,27,FALSE),IFERROR(VLOOKUP($A295,'Circumstance 19'!$B$18:$AB$28,27,FALSE),TableBPA2[[#This Row],[Base Payment After Circumstance 18]])))</f>
        <v/>
      </c>
      <c r="Y295" s="24" t="str">
        <f>IF(Y$3="Not used","",IFERROR(VLOOKUP($A295,'Circumstance 20'!$B$6:$AB$15,27,FALSE),IFERROR(VLOOKUP($A295,'Circumstance 20'!$B$18:$AB$28,27,FALSE),TableBPA2[[#This Row],[Base Payment After Circumstance 19]])))</f>
        <v/>
      </c>
    </row>
    <row r="296" spans="1:25" x14ac:dyDescent="0.25">
      <c r="A296" s="11" t="str">
        <f>IF('LEA Information'!A305="","",'LEA Information'!A305)</f>
        <v/>
      </c>
      <c r="B296" s="11" t="str">
        <f>IF('LEA Information'!B305="","",'LEA Information'!B305)</f>
        <v/>
      </c>
      <c r="C296" s="68" t="str">
        <f>IF('LEA Information'!C305="","",'LEA Information'!C305)</f>
        <v/>
      </c>
      <c r="D296" s="8" t="str">
        <f>IF('LEA Information'!D305="","",'LEA Information'!D305)</f>
        <v/>
      </c>
      <c r="E296" s="32" t="str">
        <f t="shared" si="4"/>
        <v/>
      </c>
      <c r="F296" s="3" t="str">
        <f>IF(F$3="Not used","",IFERROR(VLOOKUP($A296,'Circumstance 1'!$B$6:$AB$15,27,FALSE),IFERROR(VLOOKUP(A296,'Circumstance 1'!$B$18:$AB$28,27,FALSE),TableBPA2[[#This Row],[Starting Base Payment]])))</f>
        <v/>
      </c>
      <c r="G296" s="3" t="str">
        <f>IF(G$3="Not used","",IFERROR(VLOOKUP($A296,'Circumstance 2'!$B$6:$AB$15,27,FALSE),IFERROR(VLOOKUP($A296,'Circumstance 2'!$B$18:$AB$28,27,FALSE),TableBPA2[[#This Row],[Base Payment After Circumstance 1]])))</f>
        <v/>
      </c>
      <c r="H296" s="3" t="str">
        <f>IF(H$3="Not used","",IFERROR(VLOOKUP($A296,'Circumstance 3'!$B$6:$AB$15,27,FALSE),IFERROR(VLOOKUP($A296,'Circumstance 3'!$B$18:$AB$28,27,FALSE),TableBPA2[[#This Row],[Base Payment After Circumstance 2]])))</f>
        <v/>
      </c>
      <c r="I296" s="3" t="str">
        <f>IF(I$3="Not used","",IFERROR(VLOOKUP($A296,'Circumstance 4'!$B$6:$AB$15,27,FALSE),IFERROR(VLOOKUP($A296,'Circumstance 4'!$B$18:$AB$28,27,FALSE),TableBPA2[[#This Row],[Base Payment After Circumstance 3]])))</f>
        <v/>
      </c>
      <c r="J296" s="3" t="str">
        <f>IF(J$3="Not used","",IFERROR(VLOOKUP($A296,'Circumstance 5'!$B$6:$AB$15,27,FALSE),IFERROR(VLOOKUP($A296,'Circumstance 5'!$B$18:$AB$28,27,FALSE),TableBPA2[[#This Row],[Base Payment After Circumstance 4]])))</f>
        <v/>
      </c>
      <c r="K296" s="3" t="str">
        <f>IF(K$3="Not used","",IFERROR(VLOOKUP($A296,'Circumstance 6'!$B$6:$AB$15,27,FALSE),IFERROR(VLOOKUP($A296,'Circumstance 6'!$B$18:$AB$28,27,FALSE),TableBPA2[[#This Row],[Base Payment After Circumstance 5]])))</f>
        <v/>
      </c>
      <c r="L296" s="3" t="str">
        <f>IF(L$3="Not used","",IFERROR(VLOOKUP($A296,'Circumstance 7'!$B$6:$AB$15,27,FALSE),IFERROR(VLOOKUP($A296,'Circumstance 7'!$B$18:$AB$28,27,FALSE),TableBPA2[[#This Row],[Base Payment After Circumstance 6]])))</f>
        <v/>
      </c>
      <c r="M296" s="3" t="str">
        <f>IF(M$3="Not used","",IFERROR(VLOOKUP($A296,'Circumstance 8'!$B$6:$AB$15,27,FALSE),IFERROR(VLOOKUP($A296,'Circumstance 8'!$B$18:$AB$28,27,FALSE),TableBPA2[[#This Row],[Base Payment After Circumstance 7]])))</f>
        <v/>
      </c>
      <c r="N296" s="3" t="str">
        <f>IF(N$3="Not used","",IFERROR(VLOOKUP($A296,'Circumstance 9'!$B$6:$AB$15,27,FALSE),IFERROR(VLOOKUP($A296,'Circumstance 9'!$B$18:$AB$28,27,FALSE),TableBPA2[[#This Row],[Base Payment After Circumstance 8]])))</f>
        <v/>
      </c>
      <c r="O296" s="3" t="str">
        <f>IF(O$3="Not used","",IFERROR(VLOOKUP($A296,'Circumstance 10'!$B$6:$AB$15,27,FALSE),IFERROR(VLOOKUP($A296,'Circumstance 10'!$B$18:$AB$28,27,FALSE),TableBPA2[[#This Row],[Base Payment After Circumstance 9]])))</f>
        <v/>
      </c>
      <c r="P296" s="24" t="str">
        <f>IF(P$3="Not used","",IFERROR(VLOOKUP($A296,'Circumstance 11'!$B$6:$AB$15,27,FALSE),IFERROR(VLOOKUP($A296,'Circumstance 11'!$B$18:$AB$28,27,FALSE),TableBPA2[[#This Row],[Base Payment After Circumstance 10]])))</f>
        <v/>
      </c>
      <c r="Q296" s="24" t="str">
        <f>IF(Q$3="Not used","",IFERROR(VLOOKUP($A296,'Circumstance 12'!$B$6:$AB$15,27,FALSE),IFERROR(VLOOKUP($A296,'Circumstance 12'!$B$18:$AB$28,27,FALSE),TableBPA2[[#This Row],[Base Payment After Circumstance 11]])))</f>
        <v/>
      </c>
      <c r="R296" s="24" t="str">
        <f>IF(R$3="Not used","",IFERROR(VLOOKUP($A296,'Circumstance 13'!$B$6:$AB$15,27,FALSE),IFERROR(VLOOKUP($A296,'Circumstance 13'!$B$18:$AB$28,27,FALSE),TableBPA2[[#This Row],[Base Payment After Circumstance 12]])))</f>
        <v/>
      </c>
      <c r="S296" s="24" t="str">
        <f>IF(S$3="Not used","",IFERROR(VLOOKUP($A296,'Circumstance 14'!$B$6:$AB$15,27,FALSE),IFERROR(VLOOKUP($A296,'Circumstance 14'!$B$18:$AB$28,27,FALSE),TableBPA2[[#This Row],[Base Payment After Circumstance 13]])))</f>
        <v/>
      </c>
      <c r="T296" s="24" t="str">
        <f>IF(T$3="Not used","",IFERROR(VLOOKUP($A296,'Circumstance 15'!$B$6:$AB$15,27,FALSE),IFERROR(VLOOKUP($A296,'Circumstance 15'!$B$18:$AB$28,27,FALSE),TableBPA2[[#This Row],[Base Payment After Circumstance 14]])))</f>
        <v/>
      </c>
      <c r="U296" s="24" t="str">
        <f>IF(U$3="Not used","",IFERROR(VLOOKUP($A296,'Circumstance 16'!$B$6:$AB$15,27,FALSE),IFERROR(VLOOKUP($A296,'Circumstance 16'!$B$18:$AB$28,27,FALSE),TableBPA2[[#This Row],[Base Payment After Circumstance 15]])))</f>
        <v/>
      </c>
      <c r="V296" s="24" t="str">
        <f>IF(V$3="Not used","",IFERROR(VLOOKUP($A296,'Circumstance 17'!$B$6:$AB$15,27,FALSE),IFERROR(VLOOKUP($A296,'Circumstance 17'!$B$18:$AB$28,27,FALSE),TableBPA2[[#This Row],[Base Payment After Circumstance 16]])))</f>
        <v/>
      </c>
      <c r="W296" s="24" t="str">
        <f>IF(W$3="Not used","",IFERROR(VLOOKUP($A296,'Circumstance 18'!$B$6:$AB$15,27,FALSE),IFERROR(VLOOKUP($A296,'Circumstance 18'!$B$18:$AB$28,27,FALSE),TableBPA2[[#This Row],[Base Payment After Circumstance 17]])))</f>
        <v/>
      </c>
      <c r="X296" s="24" t="str">
        <f>IF(X$3="Not used","",IFERROR(VLOOKUP($A296,'Circumstance 19'!$B$6:$AB$15,27,FALSE),IFERROR(VLOOKUP($A296,'Circumstance 19'!$B$18:$AB$28,27,FALSE),TableBPA2[[#This Row],[Base Payment After Circumstance 18]])))</f>
        <v/>
      </c>
      <c r="Y296" s="24" t="str">
        <f>IF(Y$3="Not used","",IFERROR(VLOOKUP($A296,'Circumstance 20'!$B$6:$AB$15,27,FALSE),IFERROR(VLOOKUP($A296,'Circumstance 20'!$B$18:$AB$28,27,FALSE),TableBPA2[[#This Row],[Base Payment After Circumstance 19]])))</f>
        <v/>
      </c>
    </row>
    <row r="297" spans="1:25" x14ac:dyDescent="0.25">
      <c r="A297" s="11" t="str">
        <f>IF('LEA Information'!A306="","",'LEA Information'!A306)</f>
        <v/>
      </c>
      <c r="B297" s="11" t="str">
        <f>IF('LEA Information'!B306="","",'LEA Information'!B306)</f>
        <v/>
      </c>
      <c r="C297" s="68" t="str">
        <f>IF('LEA Information'!C306="","",'LEA Information'!C306)</f>
        <v/>
      </c>
      <c r="D297" s="8" t="str">
        <f>IF('LEA Information'!D306="","",'LEA Information'!D306)</f>
        <v/>
      </c>
      <c r="E297" s="32" t="str">
        <f t="shared" si="4"/>
        <v/>
      </c>
      <c r="F297" s="3" t="str">
        <f>IF(F$3="Not used","",IFERROR(VLOOKUP($A297,'Circumstance 1'!$B$6:$AB$15,27,FALSE),IFERROR(VLOOKUP(A297,'Circumstance 1'!$B$18:$AB$28,27,FALSE),TableBPA2[[#This Row],[Starting Base Payment]])))</f>
        <v/>
      </c>
      <c r="G297" s="3" t="str">
        <f>IF(G$3="Not used","",IFERROR(VLOOKUP($A297,'Circumstance 2'!$B$6:$AB$15,27,FALSE),IFERROR(VLOOKUP($A297,'Circumstance 2'!$B$18:$AB$28,27,FALSE),TableBPA2[[#This Row],[Base Payment After Circumstance 1]])))</f>
        <v/>
      </c>
      <c r="H297" s="3" t="str">
        <f>IF(H$3="Not used","",IFERROR(VLOOKUP($A297,'Circumstance 3'!$B$6:$AB$15,27,FALSE),IFERROR(VLOOKUP($A297,'Circumstance 3'!$B$18:$AB$28,27,FALSE),TableBPA2[[#This Row],[Base Payment After Circumstance 2]])))</f>
        <v/>
      </c>
      <c r="I297" s="3" t="str">
        <f>IF(I$3="Not used","",IFERROR(VLOOKUP($A297,'Circumstance 4'!$B$6:$AB$15,27,FALSE),IFERROR(VLOOKUP($A297,'Circumstance 4'!$B$18:$AB$28,27,FALSE),TableBPA2[[#This Row],[Base Payment After Circumstance 3]])))</f>
        <v/>
      </c>
      <c r="J297" s="3" t="str">
        <f>IF(J$3="Not used","",IFERROR(VLOOKUP($A297,'Circumstance 5'!$B$6:$AB$15,27,FALSE),IFERROR(VLOOKUP($A297,'Circumstance 5'!$B$18:$AB$28,27,FALSE),TableBPA2[[#This Row],[Base Payment After Circumstance 4]])))</f>
        <v/>
      </c>
      <c r="K297" s="3" t="str">
        <f>IF(K$3="Not used","",IFERROR(VLOOKUP($A297,'Circumstance 6'!$B$6:$AB$15,27,FALSE),IFERROR(VLOOKUP($A297,'Circumstance 6'!$B$18:$AB$28,27,FALSE),TableBPA2[[#This Row],[Base Payment After Circumstance 5]])))</f>
        <v/>
      </c>
      <c r="L297" s="3" t="str">
        <f>IF(L$3="Not used","",IFERROR(VLOOKUP($A297,'Circumstance 7'!$B$6:$AB$15,27,FALSE),IFERROR(VLOOKUP($A297,'Circumstance 7'!$B$18:$AB$28,27,FALSE),TableBPA2[[#This Row],[Base Payment After Circumstance 6]])))</f>
        <v/>
      </c>
      <c r="M297" s="3" t="str">
        <f>IF(M$3="Not used","",IFERROR(VLOOKUP($A297,'Circumstance 8'!$B$6:$AB$15,27,FALSE),IFERROR(VLOOKUP($A297,'Circumstance 8'!$B$18:$AB$28,27,FALSE),TableBPA2[[#This Row],[Base Payment After Circumstance 7]])))</f>
        <v/>
      </c>
      <c r="N297" s="3" t="str">
        <f>IF(N$3="Not used","",IFERROR(VLOOKUP($A297,'Circumstance 9'!$B$6:$AB$15,27,FALSE),IFERROR(VLOOKUP($A297,'Circumstance 9'!$B$18:$AB$28,27,FALSE),TableBPA2[[#This Row],[Base Payment After Circumstance 8]])))</f>
        <v/>
      </c>
      <c r="O297" s="3" t="str">
        <f>IF(O$3="Not used","",IFERROR(VLOOKUP($A297,'Circumstance 10'!$B$6:$AB$15,27,FALSE),IFERROR(VLOOKUP($A297,'Circumstance 10'!$B$18:$AB$28,27,FALSE),TableBPA2[[#This Row],[Base Payment After Circumstance 9]])))</f>
        <v/>
      </c>
      <c r="P297" s="24" t="str">
        <f>IF(P$3="Not used","",IFERROR(VLOOKUP($A297,'Circumstance 11'!$B$6:$AB$15,27,FALSE),IFERROR(VLOOKUP($A297,'Circumstance 11'!$B$18:$AB$28,27,FALSE),TableBPA2[[#This Row],[Base Payment After Circumstance 10]])))</f>
        <v/>
      </c>
      <c r="Q297" s="24" t="str">
        <f>IF(Q$3="Not used","",IFERROR(VLOOKUP($A297,'Circumstance 12'!$B$6:$AB$15,27,FALSE),IFERROR(VLOOKUP($A297,'Circumstance 12'!$B$18:$AB$28,27,FALSE),TableBPA2[[#This Row],[Base Payment After Circumstance 11]])))</f>
        <v/>
      </c>
      <c r="R297" s="24" t="str">
        <f>IF(R$3="Not used","",IFERROR(VLOOKUP($A297,'Circumstance 13'!$B$6:$AB$15,27,FALSE),IFERROR(VLOOKUP($A297,'Circumstance 13'!$B$18:$AB$28,27,FALSE),TableBPA2[[#This Row],[Base Payment After Circumstance 12]])))</f>
        <v/>
      </c>
      <c r="S297" s="24" t="str">
        <f>IF(S$3="Not used","",IFERROR(VLOOKUP($A297,'Circumstance 14'!$B$6:$AB$15,27,FALSE),IFERROR(VLOOKUP($A297,'Circumstance 14'!$B$18:$AB$28,27,FALSE),TableBPA2[[#This Row],[Base Payment After Circumstance 13]])))</f>
        <v/>
      </c>
      <c r="T297" s="24" t="str">
        <f>IF(T$3="Not used","",IFERROR(VLOOKUP($A297,'Circumstance 15'!$B$6:$AB$15,27,FALSE),IFERROR(VLOOKUP($A297,'Circumstance 15'!$B$18:$AB$28,27,FALSE),TableBPA2[[#This Row],[Base Payment After Circumstance 14]])))</f>
        <v/>
      </c>
      <c r="U297" s="24" t="str">
        <f>IF(U$3="Not used","",IFERROR(VLOOKUP($A297,'Circumstance 16'!$B$6:$AB$15,27,FALSE),IFERROR(VLOOKUP($A297,'Circumstance 16'!$B$18:$AB$28,27,FALSE),TableBPA2[[#This Row],[Base Payment After Circumstance 15]])))</f>
        <v/>
      </c>
      <c r="V297" s="24" t="str">
        <f>IF(V$3="Not used","",IFERROR(VLOOKUP($A297,'Circumstance 17'!$B$6:$AB$15,27,FALSE),IFERROR(VLOOKUP($A297,'Circumstance 17'!$B$18:$AB$28,27,FALSE),TableBPA2[[#This Row],[Base Payment After Circumstance 16]])))</f>
        <v/>
      </c>
      <c r="W297" s="24" t="str">
        <f>IF(W$3="Not used","",IFERROR(VLOOKUP($A297,'Circumstance 18'!$B$6:$AB$15,27,FALSE),IFERROR(VLOOKUP($A297,'Circumstance 18'!$B$18:$AB$28,27,FALSE),TableBPA2[[#This Row],[Base Payment After Circumstance 17]])))</f>
        <v/>
      </c>
      <c r="X297" s="24" t="str">
        <f>IF(X$3="Not used","",IFERROR(VLOOKUP($A297,'Circumstance 19'!$B$6:$AB$15,27,FALSE),IFERROR(VLOOKUP($A297,'Circumstance 19'!$B$18:$AB$28,27,FALSE),TableBPA2[[#This Row],[Base Payment After Circumstance 18]])))</f>
        <v/>
      </c>
      <c r="Y297" s="24" t="str">
        <f>IF(Y$3="Not used","",IFERROR(VLOOKUP($A297,'Circumstance 20'!$B$6:$AB$15,27,FALSE),IFERROR(VLOOKUP($A297,'Circumstance 20'!$B$18:$AB$28,27,FALSE),TableBPA2[[#This Row],[Base Payment After Circumstance 19]])))</f>
        <v/>
      </c>
    </row>
    <row r="298" spans="1:25" x14ac:dyDescent="0.25">
      <c r="A298" s="11" t="str">
        <f>IF('LEA Information'!A307="","",'LEA Information'!A307)</f>
        <v/>
      </c>
      <c r="B298" s="11" t="str">
        <f>IF('LEA Information'!B307="","",'LEA Information'!B307)</f>
        <v/>
      </c>
      <c r="C298" s="68" t="str">
        <f>IF('LEA Information'!C307="","",'LEA Information'!C307)</f>
        <v/>
      </c>
      <c r="D298" s="8" t="str">
        <f>IF('LEA Information'!D307="","",'LEA Information'!D307)</f>
        <v/>
      </c>
      <c r="E298" s="32" t="str">
        <f t="shared" si="4"/>
        <v/>
      </c>
      <c r="F298" s="3" t="str">
        <f>IF(F$3="Not used","",IFERROR(VLOOKUP($A298,'Circumstance 1'!$B$6:$AB$15,27,FALSE),IFERROR(VLOOKUP(A298,'Circumstance 1'!$B$18:$AB$28,27,FALSE),TableBPA2[[#This Row],[Starting Base Payment]])))</f>
        <v/>
      </c>
      <c r="G298" s="3" t="str">
        <f>IF(G$3="Not used","",IFERROR(VLOOKUP($A298,'Circumstance 2'!$B$6:$AB$15,27,FALSE),IFERROR(VLOOKUP($A298,'Circumstance 2'!$B$18:$AB$28,27,FALSE),TableBPA2[[#This Row],[Base Payment After Circumstance 1]])))</f>
        <v/>
      </c>
      <c r="H298" s="3" t="str">
        <f>IF(H$3="Not used","",IFERROR(VLOOKUP($A298,'Circumstance 3'!$B$6:$AB$15,27,FALSE),IFERROR(VLOOKUP($A298,'Circumstance 3'!$B$18:$AB$28,27,FALSE),TableBPA2[[#This Row],[Base Payment After Circumstance 2]])))</f>
        <v/>
      </c>
      <c r="I298" s="3" t="str">
        <f>IF(I$3="Not used","",IFERROR(VLOOKUP($A298,'Circumstance 4'!$B$6:$AB$15,27,FALSE),IFERROR(VLOOKUP($A298,'Circumstance 4'!$B$18:$AB$28,27,FALSE),TableBPA2[[#This Row],[Base Payment After Circumstance 3]])))</f>
        <v/>
      </c>
      <c r="J298" s="3" t="str">
        <f>IF(J$3="Not used","",IFERROR(VLOOKUP($A298,'Circumstance 5'!$B$6:$AB$15,27,FALSE),IFERROR(VLOOKUP($A298,'Circumstance 5'!$B$18:$AB$28,27,FALSE),TableBPA2[[#This Row],[Base Payment After Circumstance 4]])))</f>
        <v/>
      </c>
      <c r="K298" s="3" t="str">
        <f>IF(K$3="Not used","",IFERROR(VLOOKUP($A298,'Circumstance 6'!$B$6:$AB$15,27,FALSE),IFERROR(VLOOKUP($A298,'Circumstance 6'!$B$18:$AB$28,27,FALSE),TableBPA2[[#This Row],[Base Payment After Circumstance 5]])))</f>
        <v/>
      </c>
      <c r="L298" s="3" t="str">
        <f>IF(L$3="Not used","",IFERROR(VLOOKUP($A298,'Circumstance 7'!$B$6:$AB$15,27,FALSE),IFERROR(VLOOKUP($A298,'Circumstance 7'!$B$18:$AB$28,27,FALSE),TableBPA2[[#This Row],[Base Payment After Circumstance 6]])))</f>
        <v/>
      </c>
      <c r="M298" s="3" t="str">
        <f>IF(M$3="Not used","",IFERROR(VLOOKUP($A298,'Circumstance 8'!$B$6:$AB$15,27,FALSE),IFERROR(VLOOKUP($A298,'Circumstance 8'!$B$18:$AB$28,27,FALSE),TableBPA2[[#This Row],[Base Payment After Circumstance 7]])))</f>
        <v/>
      </c>
      <c r="N298" s="3" t="str">
        <f>IF(N$3="Not used","",IFERROR(VLOOKUP($A298,'Circumstance 9'!$B$6:$AB$15,27,FALSE),IFERROR(VLOOKUP($A298,'Circumstance 9'!$B$18:$AB$28,27,FALSE),TableBPA2[[#This Row],[Base Payment After Circumstance 8]])))</f>
        <v/>
      </c>
      <c r="O298" s="3" t="str">
        <f>IF(O$3="Not used","",IFERROR(VLOOKUP($A298,'Circumstance 10'!$B$6:$AB$15,27,FALSE),IFERROR(VLOOKUP($A298,'Circumstance 10'!$B$18:$AB$28,27,FALSE),TableBPA2[[#This Row],[Base Payment After Circumstance 9]])))</f>
        <v/>
      </c>
      <c r="P298" s="24" t="str">
        <f>IF(P$3="Not used","",IFERROR(VLOOKUP($A298,'Circumstance 11'!$B$6:$AB$15,27,FALSE),IFERROR(VLOOKUP($A298,'Circumstance 11'!$B$18:$AB$28,27,FALSE),TableBPA2[[#This Row],[Base Payment After Circumstance 10]])))</f>
        <v/>
      </c>
      <c r="Q298" s="24" t="str">
        <f>IF(Q$3="Not used","",IFERROR(VLOOKUP($A298,'Circumstance 12'!$B$6:$AB$15,27,FALSE),IFERROR(VLOOKUP($A298,'Circumstance 12'!$B$18:$AB$28,27,FALSE),TableBPA2[[#This Row],[Base Payment After Circumstance 11]])))</f>
        <v/>
      </c>
      <c r="R298" s="24" t="str">
        <f>IF(R$3="Not used","",IFERROR(VLOOKUP($A298,'Circumstance 13'!$B$6:$AB$15,27,FALSE),IFERROR(VLOOKUP($A298,'Circumstance 13'!$B$18:$AB$28,27,FALSE),TableBPA2[[#This Row],[Base Payment After Circumstance 12]])))</f>
        <v/>
      </c>
      <c r="S298" s="24" t="str">
        <f>IF(S$3="Not used","",IFERROR(VLOOKUP($A298,'Circumstance 14'!$B$6:$AB$15,27,FALSE),IFERROR(VLOOKUP($A298,'Circumstance 14'!$B$18:$AB$28,27,FALSE),TableBPA2[[#This Row],[Base Payment After Circumstance 13]])))</f>
        <v/>
      </c>
      <c r="T298" s="24" t="str">
        <f>IF(T$3="Not used","",IFERROR(VLOOKUP($A298,'Circumstance 15'!$B$6:$AB$15,27,FALSE),IFERROR(VLOOKUP($A298,'Circumstance 15'!$B$18:$AB$28,27,FALSE),TableBPA2[[#This Row],[Base Payment After Circumstance 14]])))</f>
        <v/>
      </c>
      <c r="U298" s="24" t="str">
        <f>IF(U$3="Not used","",IFERROR(VLOOKUP($A298,'Circumstance 16'!$B$6:$AB$15,27,FALSE),IFERROR(VLOOKUP($A298,'Circumstance 16'!$B$18:$AB$28,27,FALSE),TableBPA2[[#This Row],[Base Payment After Circumstance 15]])))</f>
        <v/>
      </c>
      <c r="V298" s="24" t="str">
        <f>IF(V$3="Not used","",IFERROR(VLOOKUP($A298,'Circumstance 17'!$B$6:$AB$15,27,FALSE),IFERROR(VLOOKUP($A298,'Circumstance 17'!$B$18:$AB$28,27,FALSE),TableBPA2[[#This Row],[Base Payment After Circumstance 16]])))</f>
        <v/>
      </c>
      <c r="W298" s="24" t="str">
        <f>IF(W$3="Not used","",IFERROR(VLOOKUP($A298,'Circumstance 18'!$B$6:$AB$15,27,FALSE),IFERROR(VLOOKUP($A298,'Circumstance 18'!$B$18:$AB$28,27,FALSE),TableBPA2[[#This Row],[Base Payment After Circumstance 17]])))</f>
        <v/>
      </c>
      <c r="X298" s="24" t="str">
        <f>IF(X$3="Not used","",IFERROR(VLOOKUP($A298,'Circumstance 19'!$B$6:$AB$15,27,FALSE),IFERROR(VLOOKUP($A298,'Circumstance 19'!$B$18:$AB$28,27,FALSE),TableBPA2[[#This Row],[Base Payment After Circumstance 18]])))</f>
        <v/>
      </c>
      <c r="Y298" s="24" t="str">
        <f>IF(Y$3="Not used","",IFERROR(VLOOKUP($A298,'Circumstance 20'!$B$6:$AB$15,27,FALSE),IFERROR(VLOOKUP($A298,'Circumstance 20'!$B$18:$AB$28,27,FALSE),TableBPA2[[#This Row],[Base Payment After Circumstance 19]])))</f>
        <v/>
      </c>
    </row>
    <row r="299" spans="1:25" x14ac:dyDescent="0.25">
      <c r="A299" s="11" t="str">
        <f>IF('LEA Information'!A308="","",'LEA Information'!A308)</f>
        <v/>
      </c>
      <c r="B299" s="11" t="str">
        <f>IF('LEA Information'!B308="","",'LEA Information'!B308)</f>
        <v/>
      </c>
      <c r="C299" s="68" t="str">
        <f>IF('LEA Information'!C308="","",'LEA Information'!C308)</f>
        <v/>
      </c>
      <c r="D299" s="8" t="str">
        <f>IF('LEA Information'!D308="","",'LEA Information'!D308)</f>
        <v/>
      </c>
      <c r="E299" s="32" t="str">
        <f t="shared" si="4"/>
        <v/>
      </c>
      <c r="F299" s="3" t="str">
        <f>IF(F$3="Not used","",IFERROR(VLOOKUP($A299,'Circumstance 1'!$B$6:$AB$15,27,FALSE),IFERROR(VLOOKUP(A299,'Circumstance 1'!$B$18:$AB$28,27,FALSE),TableBPA2[[#This Row],[Starting Base Payment]])))</f>
        <v/>
      </c>
      <c r="G299" s="3" t="str">
        <f>IF(G$3="Not used","",IFERROR(VLOOKUP($A299,'Circumstance 2'!$B$6:$AB$15,27,FALSE),IFERROR(VLOOKUP($A299,'Circumstance 2'!$B$18:$AB$28,27,FALSE),TableBPA2[[#This Row],[Base Payment After Circumstance 1]])))</f>
        <v/>
      </c>
      <c r="H299" s="3" t="str">
        <f>IF(H$3="Not used","",IFERROR(VLOOKUP($A299,'Circumstance 3'!$B$6:$AB$15,27,FALSE),IFERROR(VLOOKUP($A299,'Circumstance 3'!$B$18:$AB$28,27,FALSE),TableBPA2[[#This Row],[Base Payment After Circumstance 2]])))</f>
        <v/>
      </c>
      <c r="I299" s="3" t="str">
        <f>IF(I$3="Not used","",IFERROR(VLOOKUP($A299,'Circumstance 4'!$B$6:$AB$15,27,FALSE),IFERROR(VLOOKUP($A299,'Circumstance 4'!$B$18:$AB$28,27,FALSE),TableBPA2[[#This Row],[Base Payment After Circumstance 3]])))</f>
        <v/>
      </c>
      <c r="J299" s="3" t="str">
        <f>IF(J$3="Not used","",IFERROR(VLOOKUP($A299,'Circumstance 5'!$B$6:$AB$15,27,FALSE),IFERROR(VLOOKUP($A299,'Circumstance 5'!$B$18:$AB$28,27,FALSE),TableBPA2[[#This Row],[Base Payment After Circumstance 4]])))</f>
        <v/>
      </c>
      <c r="K299" s="3" t="str">
        <f>IF(K$3="Not used","",IFERROR(VLOOKUP($A299,'Circumstance 6'!$B$6:$AB$15,27,FALSE),IFERROR(VLOOKUP($A299,'Circumstance 6'!$B$18:$AB$28,27,FALSE),TableBPA2[[#This Row],[Base Payment After Circumstance 5]])))</f>
        <v/>
      </c>
      <c r="L299" s="3" t="str">
        <f>IF(L$3="Not used","",IFERROR(VLOOKUP($A299,'Circumstance 7'!$B$6:$AB$15,27,FALSE),IFERROR(VLOOKUP($A299,'Circumstance 7'!$B$18:$AB$28,27,FALSE),TableBPA2[[#This Row],[Base Payment After Circumstance 6]])))</f>
        <v/>
      </c>
      <c r="M299" s="3" t="str">
        <f>IF(M$3="Not used","",IFERROR(VLOOKUP($A299,'Circumstance 8'!$B$6:$AB$15,27,FALSE),IFERROR(VLOOKUP($A299,'Circumstance 8'!$B$18:$AB$28,27,FALSE),TableBPA2[[#This Row],[Base Payment After Circumstance 7]])))</f>
        <v/>
      </c>
      <c r="N299" s="3" t="str">
        <f>IF(N$3="Not used","",IFERROR(VLOOKUP($A299,'Circumstance 9'!$B$6:$AB$15,27,FALSE),IFERROR(VLOOKUP($A299,'Circumstance 9'!$B$18:$AB$28,27,FALSE),TableBPA2[[#This Row],[Base Payment After Circumstance 8]])))</f>
        <v/>
      </c>
      <c r="O299" s="3" t="str">
        <f>IF(O$3="Not used","",IFERROR(VLOOKUP($A299,'Circumstance 10'!$B$6:$AB$15,27,FALSE),IFERROR(VLOOKUP($A299,'Circumstance 10'!$B$18:$AB$28,27,FALSE),TableBPA2[[#This Row],[Base Payment After Circumstance 9]])))</f>
        <v/>
      </c>
      <c r="P299" s="24" t="str">
        <f>IF(P$3="Not used","",IFERROR(VLOOKUP($A299,'Circumstance 11'!$B$6:$AB$15,27,FALSE),IFERROR(VLOOKUP($A299,'Circumstance 11'!$B$18:$AB$28,27,FALSE),TableBPA2[[#This Row],[Base Payment After Circumstance 10]])))</f>
        <v/>
      </c>
      <c r="Q299" s="24" t="str">
        <f>IF(Q$3="Not used","",IFERROR(VLOOKUP($A299,'Circumstance 12'!$B$6:$AB$15,27,FALSE),IFERROR(VLOOKUP($A299,'Circumstance 12'!$B$18:$AB$28,27,FALSE),TableBPA2[[#This Row],[Base Payment After Circumstance 11]])))</f>
        <v/>
      </c>
      <c r="R299" s="24" t="str">
        <f>IF(R$3="Not used","",IFERROR(VLOOKUP($A299,'Circumstance 13'!$B$6:$AB$15,27,FALSE),IFERROR(VLOOKUP($A299,'Circumstance 13'!$B$18:$AB$28,27,FALSE),TableBPA2[[#This Row],[Base Payment After Circumstance 12]])))</f>
        <v/>
      </c>
      <c r="S299" s="24" t="str">
        <f>IF(S$3="Not used","",IFERROR(VLOOKUP($A299,'Circumstance 14'!$B$6:$AB$15,27,FALSE),IFERROR(VLOOKUP($A299,'Circumstance 14'!$B$18:$AB$28,27,FALSE),TableBPA2[[#This Row],[Base Payment After Circumstance 13]])))</f>
        <v/>
      </c>
      <c r="T299" s="24" t="str">
        <f>IF(T$3="Not used","",IFERROR(VLOOKUP($A299,'Circumstance 15'!$B$6:$AB$15,27,FALSE),IFERROR(VLOOKUP($A299,'Circumstance 15'!$B$18:$AB$28,27,FALSE),TableBPA2[[#This Row],[Base Payment After Circumstance 14]])))</f>
        <v/>
      </c>
      <c r="U299" s="24" t="str">
        <f>IF(U$3="Not used","",IFERROR(VLOOKUP($A299,'Circumstance 16'!$B$6:$AB$15,27,FALSE),IFERROR(VLOOKUP($A299,'Circumstance 16'!$B$18:$AB$28,27,FALSE),TableBPA2[[#This Row],[Base Payment After Circumstance 15]])))</f>
        <v/>
      </c>
      <c r="V299" s="24" t="str">
        <f>IF(V$3="Not used","",IFERROR(VLOOKUP($A299,'Circumstance 17'!$B$6:$AB$15,27,FALSE),IFERROR(VLOOKUP($A299,'Circumstance 17'!$B$18:$AB$28,27,FALSE),TableBPA2[[#This Row],[Base Payment After Circumstance 16]])))</f>
        <v/>
      </c>
      <c r="W299" s="24" t="str">
        <f>IF(W$3="Not used","",IFERROR(VLOOKUP($A299,'Circumstance 18'!$B$6:$AB$15,27,FALSE),IFERROR(VLOOKUP($A299,'Circumstance 18'!$B$18:$AB$28,27,FALSE),TableBPA2[[#This Row],[Base Payment After Circumstance 17]])))</f>
        <v/>
      </c>
      <c r="X299" s="24" t="str">
        <f>IF(X$3="Not used","",IFERROR(VLOOKUP($A299,'Circumstance 19'!$B$6:$AB$15,27,FALSE),IFERROR(VLOOKUP($A299,'Circumstance 19'!$B$18:$AB$28,27,FALSE),TableBPA2[[#This Row],[Base Payment After Circumstance 18]])))</f>
        <v/>
      </c>
      <c r="Y299" s="24" t="str">
        <f>IF(Y$3="Not used","",IFERROR(VLOOKUP($A299,'Circumstance 20'!$B$6:$AB$15,27,FALSE),IFERROR(VLOOKUP($A299,'Circumstance 20'!$B$18:$AB$28,27,FALSE),TableBPA2[[#This Row],[Base Payment After Circumstance 19]])))</f>
        <v/>
      </c>
    </row>
    <row r="300" spans="1:25" x14ac:dyDescent="0.25">
      <c r="A300" s="11" t="str">
        <f>IF('LEA Information'!A309="","",'LEA Information'!A309)</f>
        <v/>
      </c>
      <c r="B300" s="11" t="str">
        <f>IF('LEA Information'!B309="","",'LEA Information'!B309)</f>
        <v/>
      </c>
      <c r="C300" s="68" t="str">
        <f>IF('LEA Information'!C309="","",'LEA Information'!C309)</f>
        <v/>
      </c>
      <c r="D300" s="8" t="str">
        <f>IF('LEA Information'!D309="","",'LEA Information'!D309)</f>
        <v/>
      </c>
      <c r="E300" s="32" t="str">
        <f t="shared" si="4"/>
        <v/>
      </c>
      <c r="F300" s="3" t="str">
        <f>IF(F$3="Not used","",IFERROR(VLOOKUP($A300,'Circumstance 1'!$B$6:$AB$15,27,FALSE),IFERROR(VLOOKUP(A300,'Circumstance 1'!$B$18:$AB$28,27,FALSE),TableBPA2[[#This Row],[Starting Base Payment]])))</f>
        <v/>
      </c>
      <c r="G300" s="3" t="str">
        <f>IF(G$3="Not used","",IFERROR(VLOOKUP($A300,'Circumstance 2'!$B$6:$AB$15,27,FALSE),IFERROR(VLOOKUP($A300,'Circumstance 2'!$B$18:$AB$28,27,FALSE),TableBPA2[[#This Row],[Base Payment After Circumstance 1]])))</f>
        <v/>
      </c>
      <c r="H300" s="3" t="str">
        <f>IF(H$3="Not used","",IFERROR(VLOOKUP($A300,'Circumstance 3'!$B$6:$AB$15,27,FALSE),IFERROR(VLOOKUP($A300,'Circumstance 3'!$B$18:$AB$28,27,FALSE),TableBPA2[[#This Row],[Base Payment After Circumstance 2]])))</f>
        <v/>
      </c>
      <c r="I300" s="3" t="str">
        <f>IF(I$3="Not used","",IFERROR(VLOOKUP($A300,'Circumstance 4'!$B$6:$AB$15,27,FALSE),IFERROR(VLOOKUP($A300,'Circumstance 4'!$B$18:$AB$28,27,FALSE),TableBPA2[[#This Row],[Base Payment After Circumstance 3]])))</f>
        <v/>
      </c>
      <c r="J300" s="3" t="str">
        <f>IF(J$3="Not used","",IFERROR(VLOOKUP($A300,'Circumstance 5'!$B$6:$AB$15,27,FALSE),IFERROR(VLOOKUP($A300,'Circumstance 5'!$B$18:$AB$28,27,FALSE),TableBPA2[[#This Row],[Base Payment After Circumstance 4]])))</f>
        <v/>
      </c>
      <c r="K300" s="3" t="str">
        <f>IF(K$3="Not used","",IFERROR(VLOOKUP($A300,'Circumstance 6'!$B$6:$AB$15,27,FALSE),IFERROR(VLOOKUP($A300,'Circumstance 6'!$B$18:$AB$28,27,FALSE),TableBPA2[[#This Row],[Base Payment After Circumstance 5]])))</f>
        <v/>
      </c>
      <c r="L300" s="3" t="str">
        <f>IF(L$3="Not used","",IFERROR(VLOOKUP($A300,'Circumstance 7'!$B$6:$AB$15,27,FALSE),IFERROR(VLOOKUP($A300,'Circumstance 7'!$B$18:$AB$28,27,FALSE),TableBPA2[[#This Row],[Base Payment After Circumstance 6]])))</f>
        <v/>
      </c>
      <c r="M300" s="3" t="str">
        <f>IF(M$3="Not used","",IFERROR(VLOOKUP($A300,'Circumstance 8'!$B$6:$AB$15,27,FALSE),IFERROR(VLOOKUP($A300,'Circumstance 8'!$B$18:$AB$28,27,FALSE),TableBPA2[[#This Row],[Base Payment After Circumstance 7]])))</f>
        <v/>
      </c>
      <c r="N300" s="3" t="str">
        <f>IF(N$3="Not used","",IFERROR(VLOOKUP($A300,'Circumstance 9'!$B$6:$AB$15,27,FALSE),IFERROR(VLOOKUP($A300,'Circumstance 9'!$B$18:$AB$28,27,FALSE),TableBPA2[[#This Row],[Base Payment After Circumstance 8]])))</f>
        <v/>
      </c>
      <c r="O300" s="3" t="str">
        <f>IF(O$3="Not used","",IFERROR(VLOOKUP($A300,'Circumstance 10'!$B$6:$AB$15,27,FALSE),IFERROR(VLOOKUP($A300,'Circumstance 10'!$B$18:$AB$28,27,FALSE),TableBPA2[[#This Row],[Base Payment After Circumstance 9]])))</f>
        <v/>
      </c>
      <c r="P300" s="24" t="str">
        <f>IF(P$3="Not used","",IFERROR(VLOOKUP($A300,'Circumstance 11'!$B$6:$AB$15,27,FALSE),IFERROR(VLOOKUP($A300,'Circumstance 11'!$B$18:$AB$28,27,FALSE),TableBPA2[[#This Row],[Base Payment After Circumstance 10]])))</f>
        <v/>
      </c>
      <c r="Q300" s="24" t="str">
        <f>IF(Q$3="Not used","",IFERROR(VLOOKUP($A300,'Circumstance 12'!$B$6:$AB$15,27,FALSE),IFERROR(VLOOKUP($A300,'Circumstance 12'!$B$18:$AB$28,27,FALSE),TableBPA2[[#This Row],[Base Payment After Circumstance 11]])))</f>
        <v/>
      </c>
      <c r="R300" s="24" t="str">
        <f>IF(R$3="Not used","",IFERROR(VLOOKUP($A300,'Circumstance 13'!$B$6:$AB$15,27,FALSE),IFERROR(VLOOKUP($A300,'Circumstance 13'!$B$18:$AB$28,27,FALSE),TableBPA2[[#This Row],[Base Payment After Circumstance 12]])))</f>
        <v/>
      </c>
      <c r="S300" s="24" t="str">
        <f>IF(S$3="Not used","",IFERROR(VLOOKUP($A300,'Circumstance 14'!$B$6:$AB$15,27,FALSE),IFERROR(VLOOKUP($A300,'Circumstance 14'!$B$18:$AB$28,27,FALSE),TableBPA2[[#This Row],[Base Payment After Circumstance 13]])))</f>
        <v/>
      </c>
      <c r="T300" s="24" t="str">
        <f>IF(T$3="Not used","",IFERROR(VLOOKUP($A300,'Circumstance 15'!$B$6:$AB$15,27,FALSE),IFERROR(VLOOKUP($A300,'Circumstance 15'!$B$18:$AB$28,27,FALSE),TableBPA2[[#This Row],[Base Payment After Circumstance 14]])))</f>
        <v/>
      </c>
      <c r="U300" s="24" t="str">
        <f>IF(U$3="Not used","",IFERROR(VLOOKUP($A300,'Circumstance 16'!$B$6:$AB$15,27,FALSE),IFERROR(VLOOKUP($A300,'Circumstance 16'!$B$18:$AB$28,27,FALSE),TableBPA2[[#This Row],[Base Payment After Circumstance 15]])))</f>
        <v/>
      </c>
      <c r="V300" s="24" t="str">
        <f>IF(V$3="Not used","",IFERROR(VLOOKUP($A300,'Circumstance 17'!$B$6:$AB$15,27,FALSE),IFERROR(VLOOKUP($A300,'Circumstance 17'!$B$18:$AB$28,27,FALSE),TableBPA2[[#This Row],[Base Payment After Circumstance 16]])))</f>
        <v/>
      </c>
      <c r="W300" s="24" t="str">
        <f>IF(W$3="Not used","",IFERROR(VLOOKUP($A300,'Circumstance 18'!$B$6:$AB$15,27,FALSE),IFERROR(VLOOKUP($A300,'Circumstance 18'!$B$18:$AB$28,27,FALSE),TableBPA2[[#This Row],[Base Payment After Circumstance 17]])))</f>
        <v/>
      </c>
      <c r="X300" s="24" t="str">
        <f>IF(X$3="Not used","",IFERROR(VLOOKUP($A300,'Circumstance 19'!$B$6:$AB$15,27,FALSE),IFERROR(VLOOKUP($A300,'Circumstance 19'!$B$18:$AB$28,27,FALSE),TableBPA2[[#This Row],[Base Payment After Circumstance 18]])))</f>
        <v/>
      </c>
      <c r="Y300" s="24" t="str">
        <f>IF(Y$3="Not used","",IFERROR(VLOOKUP($A300,'Circumstance 20'!$B$6:$AB$15,27,FALSE),IFERROR(VLOOKUP($A300,'Circumstance 20'!$B$18:$AB$28,27,FALSE),TableBPA2[[#This Row],[Base Payment After Circumstance 19]])))</f>
        <v/>
      </c>
    </row>
    <row r="301" spans="1:25" x14ac:dyDescent="0.25">
      <c r="A301" s="11" t="str">
        <f>IF('LEA Information'!A310="","",'LEA Information'!A310)</f>
        <v/>
      </c>
      <c r="B301" s="11" t="str">
        <f>IF('LEA Information'!B310="","",'LEA Information'!B310)</f>
        <v/>
      </c>
      <c r="C301" s="68" t="str">
        <f>IF('LEA Information'!C310="","",'LEA Information'!C310)</f>
        <v/>
      </c>
      <c r="D301" s="8" t="str">
        <f>IF('LEA Information'!D310="","",'LEA Information'!D310)</f>
        <v/>
      </c>
      <c r="E301" s="32" t="str">
        <f t="shared" si="4"/>
        <v/>
      </c>
      <c r="F301" s="3" t="str">
        <f>IF(F$3="Not used","",IFERROR(VLOOKUP($A301,'Circumstance 1'!$B$6:$AB$15,27,FALSE),IFERROR(VLOOKUP(A301,'Circumstance 1'!$B$18:$AB$28,27,FALSE),TableBPA2[[#This Row],[Starting Base Payment]])))</f>
        <v/>
      </c>
      <c r="G301" s="3" t="str">
        <f>IF(G$3="Not used","",IFERROR(VLOOKUP($A301,'Circumstance 2'!$B$6:$AB$15,27,FALSE),IFERROR(VLOOKUP($A301,'Circumstance 2'!$B$18:$AB$28,27,FALSE),TableBPA2[[#This Row],[Base Payment After Circumstance 1]])))</f>
        <v/>
      </c>
      <c r="H301" s="3" t="str">
        <f>IF(H$3="Not used","",IFERROR(VLOOKUP($A301,'Circumstance 3'!$B$6:$AB$15,27,FALSE),IFERROR(VLOOKUP($A301,'Circumstance 3'!$B$18:$AB$28,27,FALSE),TableBPA2[[#This Row],[Base Payment After Circumstance 2]])))</f>
        <v/>
      </c>
      <c r="I301" s="3" t="str">
        <f>IF(I$3="Not used","",IFERROR(VLOOKUP($A301,'Circumstance 4'!$B$6:$AB$15,27,FALSE),IFERROR(VLOOKUP($A301,'Circumstance 4'!$B$18:$AB$28,27,FALSE),TableBPA2[[#This Row],[Base Payment After Circumstance 3]])))</f>
        <v/>
      </c>
      <c r="J301" s="3" t="str">
        <f>IF(J$3="Not used","",IFERROR(VLOOKUP($A301,'Circumstance 5'!$B$6:$AB$15,27,FALSE),IFERROR(VLOOKUP($A301,'Circumstance 5'!$B$18:$AB$28,27,FALSE),TableBPA2[[#This Row],[Base Payment After Circumstance 4]])))</f>
        <v/>
      </c>
      <c r="K301" s="3" t="str">
        <f>IF(K$3="Not used","",IFERROR(VLOOKUP($A301,'Circumstance 6'!$B$6:$AB$15,27,FALSE),IFERROR(VLOOKUP($A301,'Circumstance 6'!$B$18:$AB$28,27,FALSE),TableBPA2[[#This Row],[Base Payment After Circumstance 5]])))</f>
        <v/>
      </c>
      <c r="L301" s="3" t="str">
        <f>IF(L$3="Not used","",IFERROR(VLOOKUP($A301,'Circumstance 7'!$B$6:$AB$15,27,FALSE),IFERROR(VLOOKUP($A301,'Circumstance 7'!$B$18:$AB$28,27,FALSE),TableBPA2[[#This Row],[Base Payment After Circumstance 6]])))</f>
        <v/>
      </c>
      <c r="M301" s="3" t="str">
        <f>IF(M$3="Not used","",IFERROR(VLOOKUP($A301,'Circumstance 8'!$B$6:$AB$15,27,FALSE),IFERROR(VLOOKUP($A301,'Circumstance 8'!$B$18:$AB$28,27,FALSE),TableBPA2[[#This Row],[Base Payment After Circumstance 7]])))</f>
        <v/>
      </c>
      <c r="N301" s="3" t="str">
        <f>IF(N$3="Not used","",IFERROR(VLOOKUP($A301,'Circumstance 9'!$B$6:$AB$15,27,FALSE),IFERROR(VLOOKUP($A301,'Circumstance 9'!$B$18:$AB$28,27,FALSE),TableBPA2[[#This Row],[Base Payment After Circumstance 8]])))</f>
        <v/>
      </c>
      <c r="O301" s="3" t="str">
        <f>IF(O$3="Not used","",IFERROR(VLOOKUP($A301,'Circumstance 10'!$B$6:$AB$15,27,FALSE),IFERROR(VLOOKUP($A301,'Circumstance 10'!$B$18:$AB$28,27,FALSE),TableBPA2[[#This Row],[Base Payment After Circumstance 9]])))</f>
        <v/>
      </c>
      <c r="P301" s="24" t="str">
        <f>IF(P$3="Not used","",IFERROR(VLOOKUP($A301,'Circumstance 11'!$B$6:$AB$15,27,FALSE),IFERROR(VLOOKUP($A301,'Circumstance 11'!$B$18:$AB$28,27,FALSE),TableBPA2[[#This Row],[Base Payment After Circumstance 10]])))</f>
        <v/>
      </c>
      <c r="Q301" s="24" t="str">
        <f>IF(Q$3="Not used","",IFERROR(VLOOKUP($A301,'Circumstance 12'!$B$6:$AB$15,27,FALSE),IFERROR(VLOOKUP($A301,'Circumstance 12'!$B$18:$AB$28,27,FALSE),TableBPA2[[#This Row],[Base Payment After Circumstance 11]])))</f>
        <v/>
      </c>
      <c r="R301" s="24" t="str">
        <f>IF(R$3="Not used","",IFERROR(VLOOKUP($A301,'Circumstance 13'!$B$6:$AB$15,27,FALSE),IFERROR(VLOOKUP($A301,'Circumstance 13'!$B$18:$AB$28,27,FALSE),TableBPA2[[#This Row],[Base Payment After Circumstance 12]])))</f>
        <v/>
      </c>
      <c r="S301" s="24" t="str">
        <f>IF(S$3="Not used","",IFERROR(VLOOKUP($A301,'Circumstance 14'!$B$6:$AB$15,27,FALSE),IFERROR(VLOOKUP($A301,'Circumstance 14'!$B$18:$AB$28,27,FALSE),TableBPA2[[#This Row],[Base Payment After Circumstance 13]])))</f>
        <v/>
      </c>
      <c r="T301" s="24" t="str">
        <f>IF(T$3="Not used","",IFERROR(VLOOKUP($A301,'Circumstance 15'!$B$6:$AB$15,27,FALSE),IFERROR(VLOOKUP($A301,'Circumstance 15'!$B$18:$AB$28,27,FALSE),TableBPA2[[#This Row],[Base Payment After Circumstance 14]])))</f>
        <v/>
      </c>
      <c r="U301" s="24" t="str">
        <f>IF(U$3="Not used","",IFERROR(VLOOKUP($A301,'Circumstance 16'!$B$6:$AB$15,27,FALSE),IFERROR(VLOOKUP($A301,'Circumstance 16'!$B$18:$AB$28,27,FALSE),TableBPA2[[#This Row],[Base Payment After Circumstance 15]])))</f>
        <v/>
      </c>
      <c r="V301" s="24" t="str">
        <f>IF(V$3="Not used","",IFERROR(VLOOKUP($A301,'Circumstance 17'!$B$6:$AB$15,27,FALSE),IFERROR(VLOOKUP($A301,'Circumstance 17'!$B$18:$AB$28,27,FALSE),TableBPA2[[#This Row],[Base Payment After Circumstance 16]])))</f>
        <v/>
      </c>
      <c r="W301" s="24" t="str">
        <f>IF(W$3="Not used","",IFERROR(VLOOKUP($A301,'Circumstance 18'!$B$6:$AB$15,27,FALSE),IFERROR(VLOOKUP($A301,'Circumstance 18'!$B$18:$AB$28,27,FALSE),TableBPA2[[#This Row],[Base Payment After Circumstance 17]])))</f>
        <v/>
      </c>
      <c r="X301" s="24" t="str">
        <f>IF(X$3="Not used","",IFERROR(VLOOKUP($A301,'Circumstance 19'!$B$6:$AB$15,27,FALSE),IFERROR(VLOOKUP($A301,'Circumstance 19'!$B$18:$AB$28,27,FALSE),TableBPA2[[#This Row],[Base Payment After Circumstance 18]])))</f>
        <v/>
      </c>
      <c r="Y301" s="24" t="str">
        <f>IF(Y$3="Not used","",IFERROR(VLOOKUP($A301,'Circumstance 20'!$B$6:$AB$15,27,FALSE),IFERROR(VLOOKUP($A301,'Circumstance 20'!$B$18:$AB$28,27,FALSE),TableBPA2[[#This Row],[Base Payment After Circumstance 19]])))</f>
        <v/>
      </c>
    </row>
    <row r="302" spans="1:25" x14ac:dyDescent="0.25">
      <c r="A302" s="11" t="str">
        <f>IF('LEA Information'!A311="","",'LEA Information'!A311)</f>
        <v/>
      </c>
      <c r="B302" s="11" t="str">
        <f>IF('LEA Information'!B311="","",'LEA Information'!B311)</f>
        <v/>
      </c>
      <c r="C302" s="68" t="str">
        <f>IF('LEA Information'!C311="","",'LEA Information'!C311)</f>
        <v/>
      </c>
      <c r="D302" s="8" t="str">
        <f>IF('LEA Information'!D311="","",'LEA Information'!D311)</f>
        <v/>
      </c>
      <c r="E302" s="32" t="str">
        <f t="shared" si="4"/>
        <v/>
      </c>
      <c r="F302" s="3" t="str">
        <f>IF(F$3="Not used","",IFERROR(VLOOKUP($A302,'Circumstance 1'!$B$6:$AB$15,27,FALSE),IFERROR(VLOOKUP(A302,'Circumstance 1'!$B$18:$AB$28,27,FALSE),TableBPA2[[#This Row],[Starting Base Payment]])))</f>
        <v/>
      </c>
      <c r="G302" s="3" t="str">
        <f>IF(G$3="Not used","",IFERROR(VLOOKUP($A302,'Circumstance 2'!$B$6:$AB$15,27,FALSE),IFERROR(VLOOKUP($A302,'Circumstance 2'!$B$18:$AB$28,27,FALSE),TableBPA2[[#This Row],[Base Payment After Circumstance 1]])))</f>
        <v/>
      </c>
      <c r="H302" s="3" t="str">
        <f>IF(H$3="Not used","",IFERROR(VLOOKUP($A302,'Circumstance 3'!$B$6:$AB$15,27,FALSE),IFERROR(VLOOKUP($A302,'Circumstance 3'!$B$18:$AB$28,27,FALSE),TableBPA2[[#This Row],[Base Payment After Circumstance 2]])))</f>
        <v/>
      </c>
      <c r="I302" s="3" t="str">
        <f>IF(I$3="Not used","",IFERROR(VLOOKUP($A302,'Circumstance 4'!$B$6:$AB$15,27,FALSE),IFERROR(VLOOKUP($A302,'Circumstance 4'!$B$18:$AB$28,27,FALSE),TableBPA2[[#This Row],[Base Payment After Circumstance 3]])))</f>
        <v/>
      </c>
      <c r="J302" s="3" t="str">
        <f>IF(J$3="Not used","",IFERROR(VLOOKUP($A302,'Circumstance 5'!$B$6:$AB$15,27,FALSE),IFERROR(VLOOKUP($A302,'Circumstance 5'!$B$18:$AB$28,27,FALSE),TableBPA2[[#This Row],[Base Payment After Circumstance 4]])))</f>
        <v/>
      </c>
      <c r="K302" s="3" t="str">
        <f>IF(K$3="Not used","",IFERROR(VLOOKUP($A302,'Circumstance 6'!$B$6:$AB$15,27,FALSE),IFERROR(VLOOKUP($A302,'Circumstance 6'!$B$18:$AB$28,27,FALSE),TableBPA2[[#This Row],[Base Payment After Circumstance 5]])))</f>
        <v/>
      </c>
      <c r="L302" s="3" t="str">
        <f>IF(L$3="Not used","",IFERROR(VLOOKUP($A302,'Circumstance 7'!$B$6:$AB$15,27,FALSE),IFERROR(VLOOKUP($A302,'Circumstance 7'!$B$18:$AB$28,27,FALSE),TableBPA2[[#This Row],[Base Payment After Circumstance 6]])))</f>
        <v/>
      </c>
      <c r="M302" s="3" t="str">
        <f>IF(M$3="Not used","",IFERROR(VLOOKUP($A302,'Circumstance 8'!$B$6:$AB$15,27,FALSE),IFERROR(VLOOKUP($A302,'Circumstance 8'!$B$18:$AB$28,27,FALSE),TableBPA2[[#This Row],[Base Payment After Circumstance 7]])))</f>
        <v/>
      </c>
      <c r="N302" s="3" t="str">
        <f>IF(N$3="Not used","",IFERROR(VLOOKUP($A302,'Circumstance 9'!$B$6:$AB$15,27,FALSE),IFERROR(VLOOKUP($A302,'Circumstance 9'!$B$18:$AB$28,27,FALSE),TableBPA2[[#This Row],[Base Payment After Circumstance 8]])))</f>
        <v/>
      </c>
      <c r="O302" s="3" t="str">
        <f>IF(O$3="Not used","",IFERROR(VLOOKUP($A302,'Circumstance 10'!$B$6:$AB$15,27,FALSE),IFERROR(VLOOKUP($A302,'Circumstance 10'!$B$18:$AB$28,27,FALSE),TableBPA2[[#This Row],[Base Payment After Circumstance 9]])))</f>
        <v/>
      </c>
      <c r="P302" s="24" t="str">
        <f>IF(P$3="Not used","",IFERROR(VLOOKUP($A302,'Circumstance 11'!$B$6:$AB$15,27,FALSE),IFERROR(VLOOKUP($A302,'Circumstance 11'!$B$18:$AB$28,27,FALSE),TableBPA2[[#This Row],[Base Payment After Circumstance 10]])))</f>
        <v/>
      </c>
      <c r="Q302" s="24" t="str">
        <f>IF(Q$3="Not used","",IFERROR(VLOOKUP($A302,'Circumstance 12'!$B$6:$AB$15,27,FALSE),IFERROR(VLOOKUP($A302,'Circumstance 12'!$B$18:$AB$28,27,FALSE),TableBPA2[[#This Row],[Base Payment After Circumstance 11]])))</f>
        <v/>
      </c>
      <c r="R302" s="24" t="str">
        <f>IF(R$3="Not used","",IFERROR(VLOOKUP($A302,'Circumstance 13'!$B$6:$AB$15,27,FALSE),IFERROR(VLOOKUP($A302,'Circumstance 13'!$B$18:$AB$28,27,FALSE),TableBPA2[[#This Row],[Base Payment After Circumstance 12]])))</f>
        <v/>
      </c>
      <c r="S302" s="24" t="str">
        <f>IF(S$3="Not used","",IFERROR(VLOOKUP($A302,'Circumstance 14'!$B$6:$AB$15,27,FALSE),IFERROR(VLOOKUP($A302,'Circumstance 14'!$B$18:$AB$28,27,FALSE),TableBPA2[[#This Row],[Base Payment After Circumstance 13]])))</f>
        <v/>
      </c>
      <c r="T302" s="24" t="str">
        <f>IF(T$3="Not used","",IFERROR(VLOOKUP($A302,'Circumstance 15'!$B$6:$AB$15,27,FALSE),IFERROR(VLOOKUP($A302,'Circumstance 15'!$B$18:$AB$28,27,FALSE),TableBPA2[[#This Row],[Base Payment After Circumstance 14]])))</f>
        <v/>
      </c>
      <c r="U302" s="24" t="str">
        <f>IF(U$3="Not used","",IFERROR(VLOOKUP($A302,'Circumstance 16'!$B$6:$AB$15,27,FALSE),IFERROR(VLOOKUP($A302,'Circumstance 16'!$B$18:$AB$28,27,FALSE),TableBPA2[[#This Row],[Base Payment After Circumstance 15]])))</f>
        <v/>
      </c>
      <c r="V302" s="24" t="str">
        <f>IF(V$3="Not used","",IFERROR(VLOOKUP($A302,'Circumstance 17'!$B$6:$AB$15,27,FALSE),IFERROR(VLOOKUP($A302,'Circumstance 17'!$B$18:$AB$28,27,FALSE),TableBPA2[[#This Row],[Base Payment After Circumstance 16]])))</f>
        <v/>
      </c>
      <c r="W302" s="24" t="str">
        <f>IF(W$3="Not used","",IFERROR(VLOOKUP($A302,'Circumstance 18'!$B$6:$AB$15,27,FALSE),IFERROR(VLOOKUP($A302,'Circumstance 18'!$B$18:$AB$28,27,FALSE),TableBPA2[[#This Row],[Base Payment After Circumstance 17]])))</f>
        <v/>
      </c>
      <c r="X302" s="24" t="str">
        <f>IF(X$3="Not used","",IFERROR(VLOOKUP($A302,'Circumstance 19'!$B$6:$AB$15,27,FALSE),IFERROR(VLOOKUP($A302,'Circumstance 19'!$B$18:$AB$28,27,FALSE),TableBPA2[[#This Row],[Base Payment After Circumstance 18]])))</f>
        <v/>
      </c>
      <c r="Y302" s="24" t="str">
        <f>IF(Y$3="Not used","",IFERROR(VLOOKUP($A302,'Circumstance 20'!$B$6:$AB$15,27,FALSE),IFERROR(VLOOKUP($A302,'Circumstance 20'!$B$18:$AB$28,27,FALSE),TableBPA2[[#This Row],[Base Payment After Circumstance 19]])))</f>
        <v/>
      </c>
    </row>
    <row r="303" spans="1:25" x14ac:dyDescent="0.25">
      <c r="A303" s="11" t="str">
        <f>IF('LEA Information'!A312="","",'LEA Information'!A312)</f>
        <v/>
      </c>
      <c r="B303" s="11" t="str">
        <f>IF('LEA Information'!B312="","",'LEA Information'!B312)</f>
        <v/>
      </c>
      <c r="C303" s="68" t="str">
        <f>IF('LEA Information'!C312="","",'LEA Information'!C312)</f>
        <v/>
      </c>
      <c r="D303" s="8" t="str">
        <f>IF('LEA Information'!D312="","",'LEA Information'!D312)</f>
        <v/>
      </c>
      <c r="E303" s="32" t="str">
        <f t="shared" si="4"/>
        <v/>
      </c>
      <c r="F303" s="3" t="str">
        <f>IF(F$3="Not used","",IFERROR(VLOOKUP($A303,'Circumstance 1'!$B$6:$AB$15,27,FALSE),IFERROR(VLOOKUP(A303,'Circumstance 1'!$B$18:$AB$28,27,FALSE),TableBPA2[[#This Row],[Starting Base Payment]])))</f>
        <v/>
      </c>
      <c r="G303" s="3" t="str">
        <f>IF(G$3="Not used","",IFERROR(VLOOKUP($A303,'Circumstance 2'!$B$6:$AB$15,27,FALSE),IFERROR(VLOOKUP($A303,'Circumstance 2'!$B$18:$AB$28,27,FALSE),TableBPA2[[#This Row],[Base Payment After Circumstance 1]])))</f>
        <v/>
      </c>
      <c r="H303" s="3" t="str">
        <f>IF(H$3="Not used","",IFERROR(VLOOKUP($A303,'Circumstance 3'!$B$6:$AB$15,27,FALSE),IFERROR(VLOOKUP($A303,'Circumstance 3'!$B$18:$AB$28,27,FALSE),TableBPA2[[#This Row],[Base Payment After Circumstance 2]])))</f>
        <v/>
      </c>
      <c r="I303" s="3" t="str">
        <f>IF(I$3="Not used","",IFERROR(VLOOKUP($A303,'Circumstance 4'!$B$6:$AB$15,27,FALSE),IFERROR(VLOOKUP($A303,'Circumstance 4'!$B$18:$AB$28,27,FALSE),TableBPA2[[#This Row],[Base Payment After Circumstance 3]])))</f>
        <v/>
      </c>
      <c r="J303" s="3" t="str">
        <f>IF(J$3="Not used","",IFERROR(VLOOKUP($A303,'Circumstance 5'!$B$6:$AB$15,27,FALSE),IFERROR(VLOOKUP($A303,'Circumstance 5'!$B$18:$AB$28,27,FALSE),TableBPA2[[#This Row],[Base Payment After Circumstance 4]])))</f>
        <v/>
      </c>
      <c r="K303" s="3" t="str">
        <f>IF(K$3="Not used","",IFERROR(VLOOKUP($A303,'Circumstance 6'!$B$6:$AB$15,27,FALSE),IFERROR(VLOOKUP($A303,'Circumstance 6'!$B$18:$AB$28,27,FALSE),TableBPA2[[#This Row],[Base Payment After Circumstance 5]])))</f>
        <v/>
      </c>
      <c r="L303" s="3" t="str">
        <f>IF(L$3="Not used","",IFERROR(VLOOKUP($A303,'Circumstance 7'!$B$6:$AB$15,27,FALSE),IFERROR(VLOOKUP($A303,'Circumstance 7'!$B$18:$AB$28,27,FALSE),TableBPA2[[#This Row],[Base Payment After Circumstance 6]])))</f>
        <v/>
      </c>
      <c r="M303" s="3" t="str">
        <f>IF(M$3="Not used","",IFERROR(VLOOKUP($A303,'Circumstance 8'!$B$6:$AB$15,27,FALSE),IFERROR(VLOOKUP($A303,'Circumstance 8'!$B$18:$AB$28,27,FALSE),TableBPA2[[#This Row],[Base Payment After Circumstance 7]])))</f>
        <v/>
      </c>
      <c r="N303" s="3" t="str">
        <f>IF(N$3="Not used","",IFERROR(VLOOKUP($A303,'Circumstance 9'!$B$6:$AB$15,27,FALSE),IFERROR(VLOOKUP($A303,'Circumstance 9'!$B$18:$AB$28,27,FALSE),TableBPA2[[#This Row],[Base Payment After Circumstance 8]])))</f>
        <v/>
      </c>
      <c r="O303" s="3" t="str">
        <f>IF(O$3="Not used","",IFERROR(VLOOKUP($A303,'Circumstance 10'!$B$6:$AB$15,27,FALSE),IFERROR(VLOOKUP($A303,'Circumstance 10'!$B$18:$AB$28,27,FALSE),TableBPA2[[#This Row],[Base Payment After Circumstance 9]])))</f>
        <v/>
      </c>
      <c r="P303" s="24" t="str">
        <f>IF(P$3="Not used","",IFERROR(VLOOKUP($A303,'Circumstance 11'!$B$6:$AB$15,27,FALSE),IFERROR(VLOOKUP($A303,'Circumstance 11'!$B$18:$AB$28,27,FALSE),TableBPA2[[#This Row],[Base Payment After Circumstance 10]])))</f>
        <v/>
      </c>
      <c r="Q303" s="24" t="str">
        <f>IF(Q$3="Not used","",IFERROR(VLOOKUP($A303,'Circumstance 12'!$B$6:$AB$15,27,FALSE),IFERROR(VLOOKUP($A303,'Circumstance 12'!$B$18:$AB$28,27,FALSE),TableBPA2[[#This Row],[Base Payment After Circumstance 11]])))</f>
        <v/>
      </c>
      <c r="R303" s="24" t="str">
        <f>IF(R$3="Not used","",IFERROR(VLOOKUP($A303,'Circumstance 13'!$B$6:$AB$15,27,FALSE),IFERROR(VLOOKUP($A303,'Circumstance 13'!$B$18:$AB$28,27,FALSE),TableBPA2[[#This Row],[Base Payment After Circumstance 12]])))</f>
        <v/>
      </c>
      <c r="S303" s="24" t="str">
        <f>IF(S$3="Not used","",IFERROR(VLOOKUP($A303,'Circumstance 14'!$B$6:$AB$15,27,FALSE),IFERROR(VLOOKUP($A303,'Circumstance 14'!$B$18:$AB$28,27,FALSE),TableBPA2[[#This Row],[Base Payment After Circumstance 13]])))</f>
        <v/>
      </c>
      <c r="T303" s="24" t="str">
        <f>IF(T$3="Not used","",IFERROR(VLOOKUP($A303,'Circumstance 15'!$B$6:$AB$15,27,FALSE),IFERROR(VLOOKUP($A303,'Circumstance 15'!$B$18:$AB$28,27,FALSE),TableBPA2[[#This Row],[Base Payment After Circumstance 14]])))</f>
        <v/>
      </c>
      <c r="U303" s="24" t="str">
        <f>IF(U$3="Not used","",IFERROR(VLOOKUP($A303,'Circumstance 16'!$B$6:$AB$15,27,FALSE),IFERROR(VLOOKUP($A303,'Circumstance 16'!$B$18:$AB$28,27,FALSE),TableBPA2[[#This Row],[Base Payment After Circumstance 15]])))</f>
        <v/>
      </c>
      <c r="V303" s="24" t="str">
        <f>IF(V$3="Not used","",IFERROR(VLOOKUP($A303,'Circumstance 17'!$B$6:$AB$15,27,FALSE),IFERROR(VLOOKUP($A303,'Circumstance 17'!$B$18:$AB$28,27,FALSE),TableBPA2[[#This Row],[Base Payment After Circumstance 16]])))</f>
        <v/>
      </c>
      <c r="W303" s="24" t="str">
        <f>IF(W$3="Not used","",IFERROR(VLOOKUP($A303,'Circumstance 18'!$B$6:$AB$15,27,FALSE),IFERROR(VLOOKUP($A303,'Circumstance 18'!$B$18:$AB$28,27,FALSE),TableBPA2[[#This Row],[Base Payment After Circumstance 17]])))</f>
        <v/>
      </c>
      <c r="X303" s="24" t="str">
        <f>IF(X$3="Not used","",IFERROR(VLOOKUP($A303,'Circumstance 19'!$B$6:$AB$15,27,FALSE),IFERROR(VLOOKUP($A303,'Circumstance 19'!$B$18:$AB$28,27,FALSE),TableBPA2[[#This Row],[Base Payment After Circumstance 18]])))</f>
        <v/>
      </c>
      <c r="Y303" s="24" t="str">
        <f>IF(Y$3="Not used","",IFERROR(VLOOKUP($A303,'Circumstance 20'!$B$6:$AB$15,27,FALSE),IFERROR(VLOOKUP($A303,'Circumstance 20'!$B$18:$AB$28,27,FALSE),TableBPA2[[#This Row],[Base Payment After Circumstance 19]])))</f>
        <v/>
      </c>
    </row>
    <row r="304" spans="1:25" x14ac:dyDescent="0.25">
      <c r="A304" s="11" t="str">
        <f>IF('LEA Information'!A313="","",'LEA Information'!A313)</f>
        <v/>
      </c>
      <c r="B304" s="11" t="str">
        <f>IF('LEA Information'!B313="","",'LEA Information'!B313)</f>
        <v/>
      </c>
      <c r="C304" s="68" t="str">
        <f>IF('LEA Information'!C313="","",'LEA Information'!C313)</f>
        <v/>
      </c>
      <c r="D304" s="8" t="str">
        <f>IF('LEA Information'!D313="","",'LEA Information'!D313)</f>
        <v/>
      </c>
      <c r="E304" s="32" t="str">
        <f t="shared" si="4"/>
        <v/>
      </c>
      <c r="F304" s="3" t="str">
        <f>IF(F$3="Not used","",IFERROR(VLOOKUP($A304,'Circumstance 1'!$B$6:$AB$15,27,FALSE),IFERROR(VLOOKUP(A304,'Circumstance 1'!$B$18:$AB$28,27,FALSE),TableBPA2[[#This Row],[Starting Base Payment]])))</f>
        <v/>
      </c>
      <c r="G304" s="3" t="str">
        <f>IF(G$3="Not used","",IFERROR(VLOOKUP($A304,'Circumstance 2'!$B$6:$AB$15,27,FALSE),IFERROR(VLOOKUP($A304,'Circumstance 2'!$B$18:$AB$28,27,FALSE),TableBPA2[[#This Row],[Base Payment After Circumstance 1]])))</f>
        <v/>
      </c>
      <c r="H304" s="3" t="str">
        <f>IF(H$3="Not used","",IFERROR(VLOOKUP($A304,'Circumstance 3'!$B$6:$AB$15,27,FALSE),IFERROR(VLOOKUP($A304,'Circumstance 3'!$B$18:$AB$28,27,FALSE),TableBPA2[[#This Row],[Base Payment After Circumstance 2]])))</f>
        <v/>
      </c>
      <c r="I304" s="3" t="str">
        <f>IF(I$3="Not used","",IFERROR(VLOOKUP($A304,'Circumstance 4'!$B$6:$AB$15,27,FALSE),IFERROR(VLOOKUP($A304,'Circumstance 4'!$B$18:$AB$28,27,FALSE),TableBPA2[[#This Row],[Base Payment After Circumstance 3]])))</f>
        <v/>
      </c>
      <c r="J304" s="3" t="str">
        <f>IF(J$3="Not used","",IFERROR(VLOOKUP($A304,'Circumstance 5'!$B$6:$AB$15,27,FALSE),IFERROR(VLOOKUP($A304,'Circumstance 5'!$B$18:$AB$28,27,FALSE),TableBPA2[[#This Row],[Base Payment After Circumstance 4]])))</f>
        <v/>
      </c>
      <c r="K304" s="3" t="str">
        <f>IF(K$3="Not used","",IFERROR(VLOOKUP($A304,'Circumstance 6'!$B$6:$AB$15,27,FALSE),IFERROR(VLOOKUP($A304,'Circumstance 6'!$B$18:$AB$28,27,FALSE),TableBPA2[[#This Row],[Base Payment After Circumstance 5]])))</f>
        <v/>
      </c>
      <c r="L304" s="3" t="str">
        <f>IF(L$3="Not used","",IFERROR(VLOOKUP($A304,'Circumstance 7'!$B$6:$AB$15,27,FALSE),IFERROR(VLOOKUP($A304,'Circumstance 7'!$B$18:$AB$28,27,FALSE),TableBPA2[[#This Row],[Base Payment After Circumstance 6]])))</f>
        <v/>
      </c>
      <c r="M304" s="3" t="str">
        <f>IF(M$3="Not used","",IFERROR(VLOOKUP($A304,'Circumstance 8'!$B$6:$AB$15,27,FALSE),IFERROR(VLOOKUP($A304,'Circumstance 8'!$B$18:$AB$28,27,FALSE),TableBPA2[[#This Row],[Base Payment After Circumstance 7]])))</f>
        <v/>
      </c>
      <c r="N304" s="3" t="str">
        <f>IF(N$3="Not used","",IFERROR(VLOOKUP($A304,'Circumstance 9'!$B$6:$AB$15,27,FALSE),IFERROR(VLOOKUP($A304,'Circumstance 9'!$B$18:$AB$28,27,FALSE),TableBPA2[[#This Row],[Base Payment After Circumstance 8]])))</f>
        <v/>
      </c>
      <c r="O304" s="3" t="str">
        <f>IF(O$3="Not used","",IFERROR(VLOOKUP($A304,'Circumstance 10'!$B$6:$AB$15,27,FALSE),IFERROR(VLOOKUP($A304,'Circumstance 10'!$B$18:$AB$28,27,FALSE),TableBPA2[[#This Row],[Base Payment After Circumstance 9]])))</f>
        <v/>
      </c>
      <c r="P304" s="24" t="str">
        <f>IF(P$3="Not used","",IFERROR(VLOOKUP($A304,'Circumstance 11'!$B$6:$AB$15,27,FALSE),IFERROR(VLOOKUP($A304,'Circumstance 11'!$B$18:$AB$28,27,FALSE),TableBPA2[[#This Row],[Base Payment After Circumstance 10]])))</f>
        <v/>
      </c>
      <c r="Q304" s="24" t="str">
        <f>IF(Q$3="Not used","",IFERROR(VLOOKUP($A304,'Circumstance 12'!$B$6:$AB$15,27,FALSE),IFERROR(VLOOKUP($A304,'Circumstance 12'!$B$18:$AB$28,27,FALSE),TableBPA2[[#This Row],[Base Payment After Circumstance 11]])))</f>
        <v/>
      </c>
      <c r="R304" s="24" t="str">
        <f>IF(R$3="Not used","",IFERROR(VLOOKUP($A304,'Circumstance 13'!$B$6:$AB$15,27,FALSE),IFERROR(VLOOKUP($A304,'Circumstance 13'!$B$18:$AB$28,27,FALSE),TableBPA2[[#This Row],[Base Payment After Circumstance 12]])))</f>
        <v/>
      </c>
      <c r="S304" s="24" t="str">
        <f>IF(S$3="Not used","",IFERROR(VLOOKUP($A304,'Circumstance 14'!$B$6:$AB$15,27,FALSE),IFERROR(VLOOKUP($A304,'Circumstance 14'!$B$18:$AB$28,27,FALSE),TableBPA2[[#This Row],[Base Payment After Circumstance 13]])))</f>
        <v/>
      </c>
      <c r="T304" s="24" t="str">
        <f>IF(T$3="Not used","",IFERROR(VLOOKUP($A304,'Circumstance 15'!$B$6:$AB$15,27,FALSE),IFERROR(VLOOKUP($A304,'Circumstance 15'!$B$18:$AB$28,27,FALSE),TableBPA2[[#This Row],[Base Payment After Circumstance 14]])))</f>
        <v/>
      </c>
      <c r="U304" s="24" t="str">
        <f>IF(U$3="Not used","",IFERROR(VLOOKUP($A304,'Circumstance 16'!$B$6:$AB$15,27,FALSE),IFERROR(VLOOKUP($A304,'Circumstance 16'!$B$18:$AB$28,27,FALSE),TableBPA2[[#This Row],[Base Payment After Circumstance 15]])))</f>
        <v/>
      </c>
      <c r="V304" s="24" t="str">
        <f>IF(V$3="Not used","",IFERROR(VLOOKUP($A304,'Circumstance 17'!$B$6:$AB$15,27,FALSE),IFERROR(VLOOKUP($A304,'Circumstance 17'!$B$18:$AB$28,27,FALSE),TableBPA2[[#This Row],[Base Payment After Circumstance 16]])))</f>
        <v/>
      </c>
      <c r="W304" s="24" t="str">
        <f>IF(W$3="Not used","",IFERROR(VLOOKUP($A304,'Circumstance 18'!$B$6:$AB$15,27,FALSE),IFERROR(VLOOKUP($A304,'Circumstance 18'!$B$18:$AB$28,27,FALSE),TableBPA2[[#This Row],[Base Payment After Circumstance 17]])))</f>
        <v/>
      </c>
      <c r="X304" s="24" t="str">
        <f>IF(X$3="Not used","",IFERROR(VLOOKUP($A304,'Circumstance 19'!$B$6:$AB$15,27,FALSE),IFERROR(VLOOKUP($A304,'Circumstance 19'!$B$18:$AB$28,27,FALSE),TableBPA2[[#This Row],[Base Payment After Circumstance 18]])))</f>
        <v/>
      </c>
      <c r="Y304" s="24" t="str">
        <f>IF(Y$3="Not used","",IFERROR(VLOOKUP($A304,'Circumstance 20'!$B$6:$AB$15,27,FALSE),IFERROR(VLOOKUP($A304,'Circumstance 20'!$B$18:$AB$28,27,FALSE),TableBPA2[[#This Row],[Base Payment After Circumstance 19]])))</f>
        <v/>
      </c>
    </row>
    <row r="305" spans="1:25" x14ac:dyDescent="0.25">
      <c r="A305" s="11" t="str">
        <f>IF('LEA Information'!A314="","",'LEA Information'!A314)</f>
        <v/>
      </c>
      <c r="B305" s="11" t="str">
        <f>IF('LEA Information'!B314="","",'LEA Information'!B314)</f>
        <v/>
      </c>
      <c r="C305" s="68" t="str">
        <f>IF('LEA Information'!C314="","",'LEA Information'!C314)</f>
        <v/>
      </c>
      <c r="D305" s="8" t="str">
        <f>IF('LEA Information'!D314="","",'LEA Information'!D314)</f>
        <v/>
      </c>
      <c r="E305" s="32" t="str">
        <f t="shared" si="4"/>
        <v/>
      </c>
      <c r="F305" s="3" t="str">
        <f>IF(F$3="Not used","",IFERROR(VLOOKUP($A305,'Circumstance 1'!$B$6:$AB$15,27,FALSE),IFERROR(VLOOKUP(A305,'Circumstance 1'!$B$18:$AB$28,27,FALSE),TableBPA2[[#This Row],[Starting Base Payment]])))</f>
        <v/>
      </c>
      <c r="G305" s="3" t="str">
        <f>IF(G$3="Not used","",IFERROR(VLOOKUP($A305,'Circumstance 2'!$B$6:$AB$15,27,FALSE),IFERROR(VLOOKUP($A305,'Circumstance 2'!$B$18:$AB$28,27,FALSE),TableBPA2[[#This Row],[Base Payment After Circumstance 1]])))</f>
        <v/>
      </c>
      <c r="H305" s="3" t="str">
        <f>IF(H$3="Not used","",IFERROR(VLOOKUP($A305,'Circumstance 3'!$B$6:$AB$15,27,FALSE),IFERROR(VLOOKUP($A305,'Circumstance 3'!$B$18:$AB$28,27,FALSE),TableBPA2[[#This Row],[Base Payment After Circumstance 2]])))</f>
        <v/>
      </c>
      <c r="I305" s="3" t="str">
        <f>IF(I$3="Not used","",IFERROR(VLOOKUP($A305,'Circumstance 4'!$B$6:$AB$15,27,FALSE),IFERROR(VLOOKUP($A305,'Circumstance 4'!$B$18:$AB$28,27,FALSE),TableBPA2[[#This Row],[Base Payment After Circumstance 3]])))</f>
        <v/>
      </c>
      <c r="J305" s="3" t="str">
        <f>IF(J$3="Not used","",IFERROR(VLOOKUP($A305,'Circumstance 5'!$B$6:$AB$15,27,FALSE),IFERROR(VLOOKUP($A305,'Circumstance 5'!$B$18:$AB$28,27,FALSE),TableBPA2[[#This Row],[Base Payment After Circumstance 4]])))</f>
        <v/>
      </c>
      <c r="K305" s="3" t="str">
        <f>IF(K$3="Not used","",IFERROR(VLOOKUP($A305,'Circumstance 6'!$B$6:$AB$15,27,FALSE),IFERROR(VLOOKUP($A305,'Circumstance 6'!$B$18:$AB$28,27,FALSE),TableBPA2[[#This Row],[Base Payment After Circumstance 5]])))</f>
        <v/>
      </c>
      <c r="L305" s="3" t="str">
        <f>IF(L$3="Not used","",IFERROR(VLOOKUP($A305,'Circumstance 7'!$B$6:$AB$15,27,FALSE),IFERROR(VLOOKUP($A305,'Circumstance 7'!$B$18:$AB$28,27,FALSE),TableBPA2[[#This Row],[Base Payment After Circumstance 6]])))</f>
        <v/>
      </c>
      <c r="M305" s="3" t="str">
        <f>IF(M$3="Not used","",IFERROR(VLOOKUP($A305,'Circumstance 8'!$B$6:$AB$15,27,FALSE),IFERROR(VLOOKUP($A305,'Circumstance 8'!$B$18:$AB$28,27,FALSE),TableBPA2[[#This Row],[Base Payment After Circumstance 7]])))</f>
        <v/>
      </c>
      <c r="N305" s="3" t="str">
        <f>IF(N$3="Not used","",IFERROR(VLOOKUP($A305,'Circumstance 9'!$B$6:$AB$15,27,FALSE),IFERROR(VLOOKUP($A305,'Circumstance 9'!$B$18:$AB$28,27,FALSE),TableBPA2[[#This Row],[Base Payment After Circumstance 8]])))</f>
        <v/>
      </c>
      <c r="O305" s="3" t="str">
        <f>IF(O$3="Not used","",IFERROR(VLOOKUP($A305,'Circumstance 10'!$B$6:$AB$15,27,FALSE),IFERROR(VLOOKUP($A305,'Circumstance 10'!$B$18:$AB$28,27,FALSE),TableBPA2[[#This Row],[Base Payment After Circumstance 9]])))</f>
        <v/>
      </c>
      <c r="P305" s="24" t="str">
        <f>IF(P$3="Not used","",IFERROR(VLOOKUP($A305,'Circumstance 11'!$B$6:$AB$15,27,FALSE),IFERROR(VLOOKUP($A305,'Circumstance 11'!$B$18:$AB$28,27,FALSE),TableBPA2[[#This Row],[Base Payment After Circumstance 10]])))</f>
        <v/>
      </c>
      <c r="Q305" s="24" t="str">
        <f>IF(Q$3="Not used","",IFERROR(VLOOKUP($A305,'Circumstance 12'!$B$6:$AB$15,27,FALSE),IFERROR(VLOOKUP($A305,'Circumstance 12'!$B$18:$AB$28,27,FALSE),TableBPA2[[#This Row],[Base Payment After Circumstance 11]])))</f>
        <v/>
      </c>
      <c r="R305" s="24" t="str">
        <f>IF(R$3="Not used","",IFERROR(VLOOKUP($A305,'Circumstance 13'!$B$6:$AB$15,27,FALSE),IFERROR(VLOOKUP($A305,'Circumstance 13'!$B$18:$AB$28,27,FALSE),TableBPA2[[#This Row],[Base Payment After Circumstance 12]])))</f>
        <v/>
      </c>
      <c r="S305" s="24" t="str">
        <f>IF(S$3="Not used","",IFERROR(VLOOKUP($A305,'Circumstance 14'!$B$6:$AB$15,27,FALSE),IFERROR(VLOOKUP($A305,'Circumstance 14'!$B$18:$AB$28,27,FALSE),TableBPA2[[#This Row],[Base Payment After Circumstance 13]])))</f>
        <v/>
      </c>
      <c r="T305" s="24" t="str">
        <f>IF(T$3="Not used","",IFERROR(VLOOKUP($A305,'Circumstance 15'!$B$6:$AB$15,27,FALSE),IFERROR(VLOOKUP($A305,'Circumstance 15'!$B$18:$AB$28,27,FALSE),TableBPA2[[#This Row],[Base Payment After Circumstance 14]])))</f>
        <v/>
      </c>
      <c r="U305" s="24" t="str">
        <f>IF(U$3="Not used","",IFERROR(VLOOKUP($A305,'Circumstance 16'!$B$6:$AB$15,27,FALSE),IFERROR(VLOOKUP($A305,'Circumstance 16'!$B$18:$AB$28,27,FALSE),TableBPA2[[#This Row],[Base Payment After Circumstance 15]])))</f>
        <v/>
      </c>
      <c r="V305" s="24" t="str">
        <f>IF(V$3="Not used","",IFERROR(VLOOKUP($A305,'Circumstance 17'!$B$6:$AB$15,27,FALSE),IFERROR(VLOOKUP($A305,'Circumstance 17'!$B$18:$AB$28,27,FALSE),TableBPA2[[#This Row],[Base Payment After Circumstance 16]])))</f>
        <v/>
      </c>
      <c r="W305" s="24" t="str">
        <f>IF(W$3="Not used","",IFERROR(VLOOKUP($A305,'Circumstance 18'!$B$6:$AB$15,27,FALSE),IFERROR(VLOOKUP($A305,'Circumstance 18'!$B$18:$AB$28,27,FALSE),TableBPA2[[#This Row],[Base Payment After Circumstance 17]])))</f>
        <v/>
      </c>
      <c r="X305" s="24" t="str">
        <f>IF(X$3="Not used","",IFERROR(VLOOKUP($A305,'Circumstance 19'!$B$6:$AB$15,27,FALSE),IFERROR(VLOOKUP($A305,'Circumstance 19'!$B$18:$AB$28,27,FALSE),TableBPA2[[#This Row],[Base Payment After Circumstance 18]])))</f>
        <v/>
      </c>
      <c r="Y305" s="24" t="str">
        <f>IF(Y$3="Not used","",IFERROR(VLOOKUP($A305,'Circumstance 20'!$B$6:$AB$15,27,FALSE),IFERROR(VLOOKUP($A305,'Circumstance 20'!$B$18:$AB$28,27,FALSE),TableBPA2[[#This Row],[Base Payment After Circumstance 19]])))</f>
        <v/>
      </c>
    </row>
    <row r="306" spans="1:25" x14ac:dyDescent="0.25">
      <c r="A306" s="11" t="str">
        <f>IF('LEA Information'!A315="","",'LEA Information'!A315)</f>
        <v/>
      </c>
      <c r="B306" s="11" t="str">
        <f>IF('LEA Information'!B315="","",'LEA Information'!B315)</f>
        <v/>
      </c>
      <c r="C306" s="68" t="str">
        <f>IF('LEA Information'!C315="","",'LEA Information'!C315)</f>
        <v/>
      </c>
      <c r="D306" s="8" t="str">
        <f>IF('LEA Information'!D315="","",'LEA Information'!D315)</f>
        <v/>
      </c>
      <c r="E306" s="32" t="str">
        <f t="shared" si="4"/>
        <v/>
      </c>
      <c r="F306" s="3" t="str">
        <f>IF(F$3="Not used","",IFERROR(VLOOKUP($A306,'Circumstance 1'!$B$6:$AB$15,27,FALSE),IFERROR(VLOOKUP(A306,'Circumstance 1'!$B$18:$AB$28,27,FALSE),TableBPA2[[#This Row],[Starting Base Payment]])))</f>
        <v/>
      </c>
      <c r="G306" s="3" t="str">
        <f>IF(G$3="Not used","",IFERROR(VLOOKUP($A306,'Circumstance 2'!$B$6:$AB$15,27,FALSE),IFERROR(VLOOKUP($A306,'Circumstance 2'!$B$18:$AB$28,27,FALSE),TableBPA2[[#This Row],[Base Payment After Circumstance 1]])))</f>
        <v/>
      </c>
      <c r="H306" s="3" t="str">
        <f>IF(H$3="Not used","",IFERROR(VLOOKUP($A306,'Circumstance 3'!$B$6:$AB$15,27,FALSE),IFERROR(VLOOKUP($A306,'Circumstance 3'!$B$18:$AB$28,27,FALSE),TableBPA2[[#This Row],[Base Payment After Circumstance 2]])))</f>
        <v/>
      </c>
      <c r="I306" s="3" t="str">
        <f>IF(I$3="Not used","",IFERROR(VLOOKUP($A306,'Circumstance 4'!$B$6:$AB$15,27,FALSE),IFERROR(VLOOKUP($A306,'Circumstance 4'!$B$18:$AB$28,27,FALSE),TableBPA2[[#This Row],[Base Payment After Circumstance 3]])))</f>
        <v/>
      </c>
      <c r="J306" s="3" t="str">
        <f>IF(J$3="Not used","",IFERROR(VLOOKUP($A306,'Circumstance 5'!$B$6:$AB$15,27,FALSE),IFERROR(VLOOKUP($A306,'Circumstance 5'!$B$18:$AB$28,27,FALSE),TableBPA2[[#This Row],[Base Payment After Circumstance 4]])))</f>
        <v/>
      </c>
      <c r="K306" s="3" t="str">
        <f>IF(K$3="Not used","",IFERROR(VLOOKUP($A306,'Circumstance 6'!$B$6:$AB$15,27,FALSE),IFERROR(VLOOKUP($A306,'Circumstance 6'!$B$18:$AB$28,27,FALSE),TableBPA2[[#This Row],[Base Payment After Circumstance 5]])))</f>
        <v/>
      </c>
      <c r="L306" s="3" t="str">
        <f>IF(L$3="Not used","",IFERROR(VLOOKUP($A306,'Circumstance 7'!$B$6:$AB$15,27,FALSE),IFERROR(VLOOKUP($A306,'Circumstance 7'!$B$18:$AB$28,27,FALSE),TableBPA2[[#This Row],[Base Payment After Circumstance 6]])))</f>
        <v/>
      </c>
      <c r="M306" s="3" t="str">
        <f>IF(M$3="Not used","",IFERROR(VLOOKUP($A306,'Circumstance 8'!$B$6:$AB$15,27,FALSE),IFERROR(VLOOKUP($A306,'Circumstance 8'!$B$18:$AB$28,27,FALSE),TableBPA2[[#This Row],[Base Payment After Circumstance 7]])))</f>
        <v/>
      </c>
      <c r="N306" s="3" t="str">
        <f>IF(N$3="Not used","",IFERROR(VLOOKUP($A306,'Circumstance 9'!$B$6:$AB$15,27,FALSE),IFERROR(VLOOKUP($A306,'Circumstance 9'!$B$18:$AB$28,27,FALSE),TableBPA2[[#This Row],[Base Payment After Circumstance 8]])))</f>
        <v/>
      </c>
      <c r="O306" s="3" t="str">
        <f>IF(O$3="Not used","",IFERROR(VLOOKUP($A306,'Circumstance 10'!$B$6:$AB$15,27,FALSE),IFERROR(VLOOKUP($A306,'Circumstance 10'!$B$18:$AB$28,27,FALSE),TableBPA2[[#This Row],[Base Payment After Circumstance 9]])))</f>
        <v/>
      </c>
      <c r="P306" s="24" t="str">
        <f>IF(P$3="Not used","",IFERROR(VLOOKUP($A306,'Circumstance 11'!$B$6:$AB$15,27,FALSE),IFERROR(VLOOKUP($A306,'Circumstance 11'!$B$18:$AB$28,27,FALSE),TableBPA2[[#This Row],[Base Payment After Circumstance 10]])))</f>
        <v/>
      </c>
      <c r="Q306" s="24" t="str">
        <f>IF(Q$3="Not used","",IFERROR(VLOOKUP($A306,'Circumstance 12'!$B$6:$AB$15,27,FALSE),IFERROR(VLOOKUP($A306,'Circumstance 12'!$B$18:$AB$28,27,FALSE),TableBPA2[[#This Row],[Base Payment After Circumstance 11]])))</f>
        <v/>
      </c>
      <c r="R306" s="24" t="str">
        <f>IF(R$3="Not used","",IFERROR(VLOOKUP($A306,'Circumstance 13'!$B$6:$AB$15,27,FALSE),IFERROR(VLOOKUP($A306,'Circumstance 13'!$B$18:$AB$28,27,FALSE),TableBPA2[[#This Row],[Base Payment After Circumstance 12]])))</f>
        <v/>
      </c>
      <c r="S306" s="24" t="str">
        <f>IF(S$3="Not used","",IFERROR(VLOOKUP($A306,'Circumstance 14'!$B$6:$AB$15,27,FALSE),IFERROR(VLOOKUP($A306,'Circumstance 14'!$B$18:$AB$28,27,FALSE),TableBPA2[[#This Row],[Base Payment After Circumstance 13]])))</f>
        <v/>
      </c>
      <c r="T306" s="24" t="str">
        <f>IF(T$3="Not used","",IFERROR(VLOOKUP($A306,'Circumstance 15'!$B$6:$AB$15,27,FALSE),IFERROR(VLOOKUP($A306,'Circumstance 15'!$B$18:$AB$28,27,FALSE),TableBPA2[[#This Row],[Base Payment After Circumstance 14]])))</f>
        <v/>
      </c>
      <c r="U306" s="24" t="str">
        <f>IF(U$3="Not used","",IFERROR(VLOOKUP($A306,'Circumstance 16'!$B$6:$AB$15,27,FALSE),IFERROR(VLOOKUP($A306,'Circumstance 16'!$B$18:$AB$28,27,FALSE),TableBPA2[[#This Row],[Base Payment After Circumstance 15]])))</f>
        <v/>
      </c>
      <c r="V306" s="24" t="str">
        <f>IF(V$3="Not used","",IFERROR(VLOOKUP($A306,'Circumstance 17'!$B$6:$AB$15,27,FALSE),IFERROR(VLOOKUP($A306,'Circumstance 17'!$B$18:$AB$28,27,FALSE),TableBPA2[[#This Row],[Base Payment After Circumstance 16]])))</f>
        <v/>
      </c>
      <c r="W306" s="24" t="str">
        <f>IF(W$3="Not used","",IFERROR(VLOOKUP($A306,'Circumstance 18'!$B$6:$AB$15,27,FALSE),IFERROR(VLOOKUP($A306,'Circumstance 18'!$B$18:$AB$28,27,FALSE),TableBPA2[[#This Row],[Base Payment After Circumstance 17]])))</f>
        <v/>
      </c>
      <c r="X306" s="24" t="str">
        <f>IF(X$3="Not used","",IFERROR(VLOOKUP($A306,'Circumstance 19'!$B$6:$AB$15,27,FALSE),IFERROR(VLOOKUP($A306,'Circumstance 19'!$B$18:$AB$28,27,FALSE),TableBPA2[[#This Row],[Base Payment After Circumstance 18]])))</f>
        <v/>
      </c>
      <c r="Y306" s="24" t="str">
        <f>IF(Y$3="Not used","",IFERROR(VLOOKUP($A306,'Circumstance 20'!$B$6:$AB$15,27,FALSE),IFERROR(VLOOKUP($A306,'Circumstance 20'!$B$18:$AB$28,27,FALSE),TableBPA2[[#This Row],[Base Payment After Circumstance 19]])))</f>
        <v/>
      </c>
    </row>
    <row r="307" spans="1:25" x14ac:dyDescent="0.25">
      <c r="A307" s="11" t="str">
        <f>IF('LEA Information'!A316="","",'LEA Information'!A316)</f>
        <v/>
      </c>
      <c r="B307" s="11" t="str">
        <f>IF('LEA Information'!B316="","",'LEA Information'!B316)</f>
        <v/>
      </c>
      <c r="C307" s="68" t="str">
        <f>IF('LEA Information'!C316="","",'LEA Information'!C316)</f>
        <v/>
      </c>
      <c r="D307" s="8" t="str">
        <f>IF('LEA Information'!D316="","",'LEA Information'!D316)</f>
        <v/>
      </c>
      <c r="E307" s="32" t="str">
        <f t="shared" si="4"/>
        <v/>
      </c>
      <c r="F307" s="3" t="str">
        <f>IF(F$3="Not used","",IFERROR(VLOOKUP($A307,'Circumstance 1'!$B$6:$AB$15,27,FALSE),IFERROR(VLOOKUP(A307,'Circumstance 1'!$B$18:$AB$28,27,FALSE),TableBPA2[[#This Row],[Starting Base Payment]])))</f>
        <v/>
      </c>
      <c r="G307" s="3" t="str">
        <f>IF(G$3="Not used","",IFERROR(VLOOKUP($A307,'Circumstance 2'!$B$6:$AB$15,27,FALSE),IFERROR(VLOOKUP($A307,'Circumstance 2'!$B$18:$AB$28,27,FALSE),TableBPA2[[#This Row],[Base Payment After Circumstance 1]])))</f>
        <v/>
      </c>
      <c r="H307" s="3" t="str">
        <f>IF(H$3="Not used","",IFERROR(VLOOKUP($A307,'Circumstance 3'!$B$6:$AB$15,27,FALSE),IFERROR(VLOOKUP($A307,'Circumstance 3'!$B$18:$AB$28,27,FALSE),TableBPA2[[#This Row],[Base Payment After Circumstance 2]])))</f>
        <v/>
      </c>
      <c r="I307" s="3" t="str">
        <f>IF(I$3="Not used","",IFERROR(VLOOKUP($A307,'Circumstance 4'!$B$6:$AB$15,27,FALSE),IFERROR(VLOOKUP($A307,'Circumstance 4'!$B$18:$AB$28,27,FALSE),TableBPA2[[#This Row],[Base Payment After Circumstance 3]])))</f>
        <v/>
      </c>
      <c r="J307" s="3" t="str">
        <f>IF(J$3="Not used","",IFERROR(VLOOKUP($A307,'Circumstance 5'!$B$6:$AB$15,27,FALSE),IFERROR(VLOOKUP($A307,'Circumstance 5'!$B$18:$AB$28,27,FALSE),TableBPA2[[#This Row],[Base Payment After Circumstance 4]])))</f>
        <v/>
      </c>
      <c r="K307" s="3" t="str">
        <f>IF(K$3="Not used","",IFERROR(VLOOKUP($A307,'Circumstance 6'!$B$6:$AB$15,27,FALSE),IFERROR(VLOOKUP($A307,'Circumstance 6'!$B$18:$AB$28,27,FALSE),TableBPA2[[#This Row],[Base Payment After Circumstance 5]])))</f>
        <v/>
      </c>
      <c r="L307" s="3" t="str">
        <f>IF(L$3="Not used","",IFERROR(VLOOKUP($A307,'Circumstance 7'!$B$6:$AB$15,27,FALSE),IFERROR(VLOOKUP($A307,'Circumstance 7'!$B$18:$AB$28,27,FALSE),TableBPA2[[#This Row],[Base Payment After Circumstance 6]])))</f>
        <v/>
      </c>
      <c r="M307" s="3" t="str">
        <f>IF(M$3="Not used","",IFERROR(VLOOKUP($A307,'Circumstance 8'!$B$6:$AB$15,27,FALSE),IFERROR(VLOOKUP($A307,'Circumstance 8'!$B$18:$AB$28,27,FALSE),TableBPA2[[#This Row],[Base Payment After Circumstance 7]])))</f>
        <v/>
      </c>
      <c r="N307" s="3" t="str">
        <f>IF(N$3="Not used","",IFERROR(VLOOKUP($A307,'Circumstance 9'!$B$6:$AB$15,27,FALSE),IFERROR(VLOOKUP($A307,'Circumstance 9'!$B$18:$AB$28,27,FALSE),TableBPA2[[#This Row],[Base Payment After Circumstance 8]])))</f>
        <v/>
      </c>
      <c r="O307" s="3" t="str">
        <f>IF(O$3="Not used","",IFERROR(VLOOKUP($A307,'Circumstance 10'!$B$6:$AB$15,27,FALSE),IFERROR(VLOOKUP($A307,'Circumstance 10'!$B$18:$AB$28,27,FALSE),TableBPA2[[#This Row],[Base Payment After Circumstance 9]])))</f>
        <v/>
      </c>
      <c r="P307" s="24" t="str">
        <f>IF(P$3="Not used","",IFERROR(VLOOKUP($A307,'Circumstance 11'!$B$6:$AB$15,27,FALSE),IFERROR(VLOOKUP($A307,'Circumstance 11'!$B$18:$AB$28,27,FALSE),TableBPA2[[#This Row],[Base Payment After Circumstance 10]])))</f>
        <v/>
      </c>
      <c r="Q307" s="24" t="str">
        <f>IF(Q$3="Not used","",IFERROR(VLOOKUP($A307,'Circumstance 12'!$B$6:$AB$15,27,FALSE),IFERROR(VLOOKUP($A307,'Circumstance 12'!$B$18:$AB$28,27,FALSE),TableBPA2[[#This Row],[Base Payment After Circumstance 11]])))</f>
        <v/>
      </c>
      <c r="R307" s="24" t="str">
        <f>IF(R$3="Not used","",IFERROR(VLOOKUP($A307,'Circumstance 13'!$B$6:$AB$15,27,FALSE),IFERROR(VLOOKUP($A307,'Circumstance 13'!$B$18:$AB$28,27,FALSE),TableBPA2[[#This Row],[Base Payment After Circumstance 12]])))</f>
        <v/>
      </c>
      <c r="S307" s="24" t="str">
        <f>IF(S$3="Not used","",IFERROR(VLOOKUP($A307,'Circumstance 14'!$B$6:$AB$15,27,FALSE),IFERROR(VLOOKUP($A307,'Circumstance 14'!$B$18:$AB$28,27,FALSE),TableBPA2[[#This Row],[Base Payment After Circumstance 13]])))</f>
        <v/>
      </c>
      <c r="T307" s="24" t="str">
        <f>IF(T$3="Not used","",IFERROR(VLOOKUP($A307,'Circumstance 15'!$B$6:$AB$15,27,FALSE),IFERROR(VLOOKUP($A307,'Circumstance 15'!$B$18:$AB$28,27,FALSE),TableBPA2[[#This Row],[Base Payment After Circumstance 14]])))</f>
        <v/>
      </c>
      <c r="U307" s="24" t="str">
        <f>IF(U$3="Not used","",IFERROR(VLOOKUP($A307,'Circumstance 16'!$B$6:$AB$15,27,FALSE),IFERROR(VLOOKUP($A307,'Circumstance 16'!$B$18:$AB$28,27,FALSE),TableBPA2[[#This Row],[Base Payment After Circumstance 15]])))</f>
        <v/>
      </c>
      <c r="V307" s="24" t="str">
        <f>IF(V$3="Not used","",IFERROR(VLOOKUP($A307,'Circumstance 17'!$B$6:$AB$15,27,FALSE),IFERROR(VLOOKUP($A307,'Circumstance 17'!$B$18:$AB$28,27,FALSE),TableBPA2[[#This Row],[Base Payment After Circumstance 16]])))</f>
        <v/>
      </c>
      <c r="W307" s="24" t="str">
        <f>IF(W$3="Not used","",IFERROR(VLOOKUP($A307,'Circumstance 18'!$B$6:$AB$15,27,FALSE),IFERROR(VLOOKUP($A307,'Circumstance 18'!$B$18:$AB$28,27,FALSE),TableBPA2[[#This Row],[Base Payment After Circumstance 17]])))</f>
        <v/>
      </c>
      <c r="X307" s="24" t="str">
        <f>IF(X$3="Not used","",IFERROR(VLOOKUP($A307,'Circumstance 19'!$B$6:$AB$15,27,FALSE),IFERROR(VLOOKUP($A307,'Circumstance 19'!$B$18:$AB$28,27,FALSE),TableBPA2[[#This Row],[Base Payment After Circumstance 18]])))</f>
        <v/>
      </c>
      <c r="Y307" s="24" t="str">
        <f>IF(Y$3="Not used","",IFERROR(VLOOKUP($A307,'Circumstance 20'!$B$6:$AB$15,27,FALSE),IFERROR(VLOOKUP($A307,'Circumstance 20'!$B$18:$AB$28,27,FALSE),TableBPA2[[#This Row],[Base Payment After Circumstance 19]])))</f>
        <v/>
      </c>
    </row>
    <row r="308" spans="1:25" x14ac:dyDescent="0.25">
      <c r="A308" s="11" t="str">
        <f>IF('LEA Information'!A317="","",'LEA Information'!A317)</f>
        <v/>
      </c>
      <c r="B308" s="11" t="str">
        <f>IF('LEA Information'!B317="","",'LEA Information'!B317)</f>
        <v/>
      </c>
      <c r="C308" s="68" t="str">
        <f>IF('LEA Information'!C317="","",'LEA Information'!C317)</f>
        <v/>
      </c>
      <c r="D308" s="8" t="str">
        <f>IF('LEA Information'!D317="","",'LEA Information'!D317)</f>
        <v/>
      </c>
      <c r="E308" s="32" t="str">
        <f t="shared" si="4"/>
        <v/>
      </c>
      <c r="F308" s="3" t="str">
        <f>IF(F$3="Not used","",IFERROR(VLOOKUP($A308,'Circumstance 1'!$B$6:$AB$15,27,FALSE),IFERROR(VLOOKUP(A308,'Circumstance 1'!$B$18:$AB$28,27,FALSE),TableBPA2[[#This Row],[Starting Base Payment]])))</f>
        <v/>
      </c>
      <c r="G308" s="3" t="str">
        <f>IF(G$3="Not used","",IFERROR(VLOOKUP($A308,'Circumstance 2'!$B$6:$AB$15,27,FALSE),IFERROR(VLOOKUP($A308,'Circumstance 2'!$B$18:$AB$28,27,FALSE),TableBPA2[[#This Row],[Base Payment After Circumstance 1]])))</f>
        <v/>
      </c>
      <c r="H308" s="3" t="str">
        <f>IF(H$3="Not used","",IFERROR(VLOOKUP($A308,'Circumstance 3'!$B$6:$AB$15,27,FALSE),IFERROR(VLOOKUP($A308,'Circumstance 3'!$B$18:$AB$28,27,FALSE),TableBPA2[[#This Row],[Base Payment After Circumstance 2]])))</f>
        <v/>
      </c>
      <c r="I308" s="3" t="str">
        <f>IF(I$3="Not used","",IFERROR(VLOOKUP($A308,'Circumstance 4'!$B$6:$AB$15,27,FALSE),IFERROR(VLOOKUP($A308,'Circumstance 4'!$B$18:$AB$28,27,FALSE),TableBPA2[[#This Row],[Base Payment After Circumstance 3]])))</f>
        <v/>
      </c>
      <c r="J308" s="3" t="str">
        <f>IF(J$3="Not used","",IFERROR(VLOOKUP($A308,'Circumstance 5'!$B$6:$AB$15,27,FALSE),IFERROR(VLOOKUP($A308,'Circumstance 5'!$B$18:$AB$28,27,FALSE),TableBPA2[[#This Row],[Base Payment After Circumstance 4]])))</f>
        <v/>
      </c>
      <c r="K308" s="3" t="str">
        <f>IF(K$3="Not used","",IFERROR(VLOOKUP($A308,'Circumstance 6'!$B$6:$AB$15,27,FALSE),IFERROR(VLOOKUP($A308,'Circumstance 6'!$B$18:$AB$28,27,FALSE),TableBPA2[[#This Row],[Base Payment After Circumstance 5]])))</f>
        <v/>
      </c>
      <c r="L308" s="3" t="str">
        <f>IF(L$3="Not used","",IFERROR(VLOOKUP($A308,'Circumstance 7'!$B$6:$AB$15,27,FALSE),IFERROR(VLOOKUP($A308,'Circumstance 7'!$B$18:$AB$28,27,FALSE),TableBPA2[[#This Row],[Base Payment After Circumstance 6]])))</f>
        <v/>
      </c>
      <c r="M308" s="3" t="str">
        <f>IF(M$3="Not used","",IFERROR(VLOOKUP($A308,'Circumstance 8'!$B$6:$AB$15,27,FALSE),IFERROR(VLOOKUP($A308,'Circumstance 8'!$B$18:$AB$28,27,FALSE),TableBPA2[[#This Row],[Base Payment After Circumstance 7]])))</f>
        <v/>
      </c>
      <c r="N308" s="3" t="str">
        <f>IF(N$3="Not used","",IFERROR(VLOOKUP($A308,'Circumstance 9'!$B$6:$AB$15,27,FALSE),IFERROR(VLOOKUP($A308,'Circumstance 9'!$B$18:$AB$28,27,FALSE),TableBPA2[[#This Row],[Base Payment After Circumstance 8]])))</f>
        <v/>
      </c>
      <c r="O308" s="3" t="str">
        <f>IF(O$3="Not used","",IFERROR(VLOOKUP($A308,'Circumstance 10'!$B$6:$AB$15,27,FALSE),IFERROR(VLOOKUP($A308,'Circumstance 10'!$B$18:$AB$28,27,FALSE),TableBPA2[[#This Row],[Base Payment After Circumstance 9]])))</f>
        <v/>
      </c>
      <c r="P308" s="24" t="str">
        <f>IF(P$3="Not used","",IFERROR(VLOOKUP($A308,'Circumstance 11'!$B$6:$AB$15,27,FALSE),IFERROR(VLOOKUP($A308,'Circumstance 11'!$B$18:$AB$28,27,FALSE),TableBPA2[[#This Row],[Base Payment After Circumstance 10]])))</f>
        <v/>
      </c>
      <c r="Q308" s="24" t="str">
        <f>IF(Q$3="Not used","",IFERROR(VLOOKUP($A308,'Circumstance 12'!$B$6:$AB$15,27,FALSE),IFERROR(VLOOKUP($A308,'Circumstance 12'!$B$18:$AB$28,27,FALSE),TableBPA2[[#This Row],[Base Payment After Circumstance 11]])))</f>
        <v/>
      </c>
      <c r="R308" s="24" t="str">
        <f>IF(R$3="Not used","",IFERROR(VLOOKUP($A308,'Circumstance 13'!$B$6:$AB$15,27,FALSE),IFERROR(VLOOKUP($A308,'Circumstance 13'!$B$18:$AB$28,27,FALSE),TableBPA2[[#This Row],[Base Payment After Circumstance 12]])))</f>
        <v/>
      </c>
      <c r="S308" s="24" t="str">
        <f>IF(S$3="Not used","",IFERROR(VLOOKUP($A308,'Circumstance 14'!$B$6:$AB$15,27,FALSE),IFERROR(VLOOKUP($A308,'Circumstance 14'!$B$18:$AB$28,27,FALSE),TableBPA2[[#This Row],[Base Payment After Circumstance 13]])))</f>
        <v/>
      </c>
      <c r="T308" s="24" t="str">
        <f>IF(T$3="Not used","",IFERROR(VLOOKUP($A308,'Circumstance 15'!$B$6:$AB$15,27,FALSE),IFERROR(VLOOKUP($A308,'Circumstance 15'!$B$18:$AB$28,27,FALSE),TableBPA2[[#This Row],[Base Payment After Circumstance 14]])))</f>
        <v/>
      </c>
      <c r="U308" s="24" t="str">
        <f>IF(U$3="Not used","",IFERROR(VLOOKUP($A308,'Circumstance 16'!$B$6:$AB$15,27,FALSE),IFERROR(VLOOKUP($A308,'Circumstance 16'!$B$18:$AB$28,27,FALSE),TableBPA2[[#This Row],[Base Payment After Circumstance 15]])))</f>
        <v/>
      </c>
      <c r="V308" s="24" t="str">
        <f>IF(V$3="Not used","",IFERROR(VLOOKUP($A308,'Circumstance 17'!$B$6:$AB$15,27,FALSE),IFERROR(VLOOKUP($A308,'Circumstance 17'!$B$18:$AB$28,27,FALSE),TableBPA2[[#This Row],[Base Payment After Circumstance 16]])))</f>
        <v/>
      </c>
      <c r="W308" s="24" t="str">
        <f>IF(W$3="Not used","",IFERROR(VLOOKUP($A308,'Circumstance 18'!$B$6:$AB$15,27,FALSE),IFERROR(VLOOKUP($A308,'Circumstance 18'!$B$18:$AB$28,27,FALSE),TableBPA2[[#This Row],[Base Payment After Circumstance 17]])))</f>
        <v/>
      </c>
      <c r="X308" s="24" t="str">
        <f>IF(X$3="Not used","",IFERROR(VLOOKUP($A308,'Circumstance 19'!$B$6:$AB$15,27,FALSE),IFERROR(VLOOKUP($A308,'Circumstance 19'!$B$18:$AB$28,27,FALSE),TableBPA2[[#This Row],[Base Payment After Circumstance 18]])))</f>
        <v/>
      </c>
      <c r="Y308" s="24" t="str">
        <f>IF(Y$3="Not used","",IFERROR(VLOOKUP($A308,'Circumstance 20'!$B$6:$AB$15,27,FALSE),IFERROR(VLOOKUP($A308,'Circumstance 20'!$B$18:$AB$28,27,FALSE),TableBPA2[[#This Row],[Base Payment After Circumstance 19]])))</f>
        <v/>
      </c>
    </row>
    <row r="309" spans="1:25" x14ac:dyDescent="0.25">
      <c r="A309" s="11" t="str">
        <f>IF('LEA Information'!A318="","",'LEA Information'!A318)</f>
        <v/>
      </c>
      <c r="B309" s="11" t="str">
        <f>IF('LEA Information'!B318="","",'LEA Information'!B318)</f>
        <v/>
      </c>
      <c r="C309" s="68" t="str">
        <f>IF('LEA Information'!C318="","",'LEA Information'!C318)</f>
        <v/>
      </c>
      <c r="D309" s="8" t="str">
        <f>IF('LEA Information'!D318="","",'LEA Information'!D318)</f>
        <v/>
      </c>
      <c r="E309" s="32" t="str">
        <f t="shared" si="4"/>
        <v/>
      </c>
      <c r="F309" s="3" t="str">
        <f>IF(F$3="Not used","",IFERROR(VLOOKUP($A309,'Circumstance 1'!$B$6:$AB$15,27,FALSE),IFERROR(VLOOKUP(A309,'Circumstance 1'!$B$18:$AB$28,27,FALSE),TableBPA2[[#This Row],[Starting Base Payment]])))</f>
        <v/>
      </c>
      <c r="G309" s="3" t="str">
        <f>IF(G$3="Not used","",IFERROR(VLOOKUP($A309,'Circumstance 2'!$B$6:$AB$15,27,FALSE),IFERROR(VLOOKUP($A309,'Circumstance 2'!$B$18:$AB$28,27,FALSE),TableBPA2[[#This Row],[Base Payment After Circumstance 1]])))</f>
        <v/>
      </c>
      <c r="H309" s="3" t="str">
        <f>IF(H$3="Not used","",IFERROR(VLOOKUP($A309,'Circumstance 3'!$B$6:$AB$15,27,FALSE),IFERROR(VLOOKUP($A309,'Circumstance 3'!$B$18:$AB$28,27,FALSE),TableBPA2[[#This Row],[Base Payment After Circumstance 2]])))</f>
        <v/>
      </c>
      <c r="I309" s="3" t="str">
        <f>IF(I$3="Not used","",IFERROR(VLOOKUP($A309,'Circumstance 4'!$B$6:$AB$15,27,FALSE),IFERROR(VLOOKUP($A309,'Circumstance 4'!$B$18:$AB$28,27,FALSE),TableBPA2[[#This Row],[Base Payment After Circumstance 3]])))</f>
        <v/>
      </c>
      <c r="J309" s="3" t="str">
        <f>IF(J$3="Not used","",IFERROR(VLOOKUP($A309,'Circumstance 5'!$B$6:$AB$15,27,FALSE),IFERROR(VLOOKUP($A309,'Circumstance 5'!$B$18:$AB$28,27,FALSE),TableBPA2[[#This Row],[Base Payment After Circumstance 4]])))</f>
        <v/>
      </c>
      <c r="K309" s="3" t="str">
        <f>IF(K$3="Not used","",IFERROR(VLOOKUP($A309,'Circumstance 6'!$B$6:$AB$15,27,FALSE),IFERROR(VLOOKUP($A309,'Circumstance 6'!$B$18:$AB$28,27,FALSE),TableBPA2[[#This Row],[Base Payment After Circumstance 5]])))</f>
        <v/>
      </c>
      <c r="L309" s="3" t="str">
        <f>IF(L$3="Not used","",IFERROR(VLOOKUP($A309,'Circumstance 7'!$B$6:$AB$15,27,FALSE),IFERROR(VLOOKUP($A309,'Circumstance 7'!$B$18:$AB$28,27,FALSE),TableBPA2[[#This Row],[Base Payment After Circumstance 6]])))</f>
        <v/>
      </c>
      <c r="M309" s="3" t="str">
        <f>IF(M$3="Not used","",IFERROR(VLOOKUP($A309,'Circumstance 8'!$B$6:$AB$15,27,FALSE),IFERROR(VLOOKUP($A309,'Circumstance 8'!$B$18:$AB$28,27,FALSE),TableBPA2[[#This Row],[Base Payment After Circumstance 7]])))</f>
        <v/>
      </c>
      <c r="N309" s="3" t="str">
        <f>IF(N$3="Not used","",IFERROR(VLOOKUP($A309,'Circumstance 9'!$B$6:$AB$15,27,FALSE),IFERROR(VLOOKUP($A309,'Circumstance 9'!$B$18:$AB$28,27,FALSE),TableBPA2[[#This Row],[Base Payment After Circumstance 8]])))</f>
        <v/>
      </c>
      <c r="O309" s="3" t="str">
        <f>IF(O$3="Not used","",IFERROR(VLOOKUP($A309,'Circumstance 10'!$B$6:$AB$15,27,FALSE),IFERROR(VLOOKUP($A309,'Circumstance 10'!$B$18:$AB$28,27,FALSE),TableBPA2[[#This Row],[Base Payment After Circumstance 9]])))</f>
        <v/>
      </c>
      <c r="P309" s="24" t="str">
        <f>IF(P$3="Not used","",IFERROR(VLOOKUP($A309,'Circumstance 11'!$B$6:$AB$15,27,FALSE),IFERROR(VLOOKUP($A309,'Circumstance 11'!$B$18:$AB$28,27,FALSE),TableBPA2[[#This Row],[Base Payment After Circumstance 10]])))</f>
        <v/>
      </c>
      <c r="Q309" s="24" t="str">
        <f>IF(Q$3="Not used","",IFERROR(VLOOKUP($A309,'Circumstance 12'!$B$6:$AB$15,27,FALSE),IFERROR(VLOOKUP($A309,'Circumstance 12'!$B$18:$AB$28,27,FALSE),TableBPA2[[#This Row],[Base Payment After Circumstance 11]])))</f>
        <v/>
      </c>
      <c r="R309" s="24" t="str">
        <f>IF(R$3="Not used","",IFERROR(VLOOKUP($A309,'Circumstance 13'!$B$6:$AB$15,27,FALSE),IFERROR(VLOOKUP($A309,'Circumstance 13'!$B$18:$AB$28,27,FALSE),TableBPA2[[#This Row],[Base Payment After Circumstance 12]])))</f>
        <v/>
      </c>
      <c r="S309" s="24" t="str">
        <f>IF(S$3="Not used","",IFERROR(VLOOKUP($A309,'Circumstance 14'!$B$6:$AB$15,27,FALSE),IFERROR(VLOOKUP($A309,'Circumstance 14'!$B$18:$AB$28,27,FALSE),TableBPA2[[#This Row],[Base Payment After Circumstance 13]])))</f>
        <v/>
      </c>
      <c r="T309" s="24" t="str">
        <f>IF(T$3="Not used","",IFERROR(VLOOKUP($A309,'Circumstance 15'!$B$6:$AB$15,27,FALSE),IFERROR(VLOOKUP($A309,'Circumstance 15'!$B$18:$AB$28,27,FALSE),TableBPA2[[#This Row],[Base Payment After Circumstance 14]])))</f>
        <v/>
      </c>
      <c r="U309" s="24" t="str">
        <f>IF(U$3="Not used","",IFERROR(VLOOKUP($A309,'Circumstance 16'!$B$6:$AB$15,27,FALSE),IFERROR(VLOOKUP($A309,'Circumstance 16'!$B$18:$AB$28,27,FALSE),TableBPA2[[#This Row],[Base Payment After Circumstance 15]])))</f>
        <v/>
      </c>
      <c r="V309" s="24" t="str">
        <f>IF(V$3="Not used","",IFERROR(VLOOKUP($A309,'Circumstance 17'!$B$6:$AB$15,27,FALSE),IFERROR(VLOOKUP($A309,'Circumstance 17'!$B$18:$AB$28,27,FALSE),TableBPA2[[#This Row],[Base Payment After Circumstance 16]])))</f>
        <v/>
      </c>
      <c r="W309" s="24" t="str">
        <f>IF(W$3="Not used","",IFERROR(VLOOKUP($A309,'Circumstance 18'!$B$6:$AB$15,27,FALSE),IFERROR(VLOOKUP($A309,'Circumstance 18'!$B$18:$AB$28,27,FALSE),TableBPA2[[#This Row],[Base Payment After Circumstance 17]])))</f>
        <v/>
      </c>
      <c r="X309" s="24" t="str">
        <f>IF(X$3="Not used","",IFERROR(VLOOKUP($A309,'Circumstance 19'!$B$6:$AB$15,27,FALSE),IFERROR(VLOOKUP($A309,'Circumstance 19'!$B$18:$AB$28,27,FALSE),TableBPA2[[#This Row],[Base Payment After Circumstance 18]])))</f>
        <v/>
      </c>
      <c r="Y309" s="24" t="str">
        <f>IF(Y$3="Not used","",IFERROR(VLOOKUP($A309,'Circumstance 20'!$B$6:$AB$15,27,FALSE),IFERROR(VLOOKUP($A309,'Circumstance 20'!$B$18:$AB$28,27,FALSE),TableBPA2[[#This Row],[Base Payment After Circumstance 19]])))</f>
        <v/>
      </c>
    </row>
    <row r="310" spans="1:25" x14ac:dyDescent="0.25">
      <c r="A310" s="11" t="str">
        <f>IF('LEA Information'!A319="","",'LEA Information'!A319)</f>
        <v/>
      </c>
      <c r="B310" s="11" t="str">
        <f>IF('LEA Information'!B319="","",'LEA Information'!B319)</f>
        <v/>
      </c>
      <c r="C310" s="68" t="str">
        <f>IF('LEA Information'!C319="","",'LEA Information'!C319)</f>
        <v/>
      </c>
      <c r="D310" s="8" t="str">
        <f>IF('LEA Information'!D319="","",'LEA Information'!D319)</f>
        <v/>
      </c>
      <c r="E310" s="32" t="str">
        <f t="shared" si="4"/>
        <v/>
      </c>
      <c r="F310" s="3" t="str">
        <f>IF(F$3="Not used","",IFERROR(VLOOKUP($A310,'Circumstance 1'!$B$6:$AB$15,27,FALSE),IFERROR(VLOOKUP(A310,'Circumstance 1'!$B$18:$AB$28,27,FALSE),TableBPA2[[#This Row],[Starting Base Payment]])))</f>
        <v/>
      </c>
      <c r="G310" s="3" t="str">
        <f>IF(G$3="Not used","",IFERROR(VLOOKUP($A310,'Circumstance 2'!$B$6:$AB$15,27,FALSE),IFERROR(VLOOKUP($A310,'Circumstance 2'!$B$18:$AB$28,27,FALSE),TableBPA2[[#This Row],[Base Payment After Circumstance 1]])))</f>
        <v/>
      </c>
      <c r="H310" s="3" t="str">
        <f>IF(H$3="Not used","",IFERROR(VLOOKUP($A310,'Circumstance 3'!$B$6:$AB$15,27,FALSE),IFERROR(VLOOKUP($A310,'Circumstance 3'!$B$18:$AB$28,27,FALSE),TableBPA2[[#This Row],[Base Payment After Circumstance 2]])))</f>
        <v/>
      </c>
      <c r="I310" s="3" t="str">
        <f>IF(I$3="Not used","",IFERROR(VLOOKUP($A310,'Circumstance 4'!$B$6:$AB$15,27,FALSE),IFERROR(VLOOKUP($A310,'Circumstance 4'!$B$18:$AB$28,27,FALSE),TableBPA2[[#This Row],[Base Payment After Circumstance 3]])))</f>
        <v/>
      </c>
      <c r="J310" s="3" t="str">
        <f>IF(J$3="Not used","",IFERROR(VLOOKUP($A310,'Circumstance 5'!$B$6:$AB$15,27,FALSE),IFERROR(VLOOKUP($A310,'Circumstance 5'!$B$18:$AB$28,27,FALSE),TableBPA2[[#This Row],[Base Payment After Circumstance 4]])))</f>
        <v/>
      </c>
      <c r="K310" s="3" t="str">
        <f>IF(K$3="Not used","",IFERROR(VLOOKUP($A310,'Circumstance 6'!$B$6:$AB$15,27,FALSE),IFERROR(VLOOKUP($A310,'Circumstance 6'!$B$18:$AB$28,27,FALSE),TableBPA2[[#This Row],[Base Payment After Circumstance 5]])))</f>
        <v/>
      </c>
      <c r="L310" s="3" t="str">
        <f>IF(L$3="Not used","",IFERROR(VLOOKUP($A310,'Circumstance 7'!$B$6:$AB$15,27,FALSE),IFERROR(VLOOKUP($A310,'Circumstance 7'!$B$18:$AB$28,27,FALSE),TableBPA2[[#This Row],[Base Payment After Circumstance 6]])))</f>
        <v/>
      </c>
      <c r="M310" s="3" t="str">
        <f>IF(M$3="Not used","",IFERROR(VLOOKUP($A310,'Circumstance 8'!$B$6:$AB$15,27,FALSE),IFERROR(VLOOKUP($A310,'Circumstance 8'!$B$18:$AB$28,27,FALSE),TableBPA2[[#This Row],[Base Payment After Circumstance 7]])))</f>
        <v/>
      </c>
      <c r="N310" s="3" t="str">
        <f>IF(N$3="Not used","",IFERROR(VLOOKUP($A310,'Circumstance 9'!$B$6:$AB$15,27,FALSE),IFERROR(VLOOKUP($A310,'Circumstance 9'!$B$18:$AB$28,27,FALSE),TableBPA2[[#This Row],[Base Payment After Circumstance 8]])))</f>
        <v/>
      </c>
      <c r="O310" s="3" t="str">
        <f>IF(O$3="Not used","",IFERROR(VLOOKUP($A310,'Circumstance 10'!$B$6:$AB$15,27,FALSE),IFERROR(VLOOKUP($A310,'Circumstance 10'!$B$18:$AB$28,27,FALSE),TableBPA2[[#This Row],[Base Payment After Circumstance 9]])))</f>
        <v/>
      </c>
      <c r="P310" s="24" t="str">
        <f>IF(P$3="Not used","",IFERROR(VLOOKUP($A310,'Circumstance 11'!$B$6:$AB$15,27,FALSE),IFERROR(VLOOKUP($A310,'Circumstance 11'!$B$18:$AB$28,27,FALSE),TableBPA2[[#This Row],[Base Payment After Circumstance 10]])))</f>
        <v/>
      </c>
      <c r="Q310" s="24" t="str">
        <f>IF(Q$3="Not used","",IFERROR(VLOOKUP($A310,'Circumstance 12'!$B$6:$AB$15,27,FALSE),IFERROR(VLOOKUP($A310,'Circumstance 12'!$B$18:$AB$28,27,FALSE),TableBPA2[[#This Row],[Base Payment After Circumstance 11]])))</f>
        <v/>
      </c>
      <c r="R310" s="24" t="str">
        <f>IF(R$3="Not used","",IFERROR(VLOOKUP($A310,'Circumstance 13'!$B$6:$AB$15,27,FALSE),IFERROR(VLOOKUP($A310,'Circumstance 13'!$B$18:$AB$28,27,FALSE),TableBPA2[[#This Row],[Base Payment After Circumstance 12]])))</f>
        <v/>
      </c>
      <c r="S310" s="24" t="str">
        <f>IF(S$3="Not used","",IFERROR(VLOOKUP($A310,'Circumstance 14'!$B$6:$AB$15,27,FALSE),IFERROR(VLOOKUP($A310,'Circumstance 14'!$B$18:$AB$28,27,FALSE),TableBPA2[[#This Row],[Base Payment After Circumstance 13]])))</f>
        <v/>
      </c>
      <c r="T310" s="24" t="str">
        <f>IF(T$3="Not used","",IFERROR(VLOOKUP($A310,'Circumstance 15'!$B$6:$AB$15,27,FALSE),IFERROR(VLOOKUP($A310,'Circumstance 15'!$B$18:$AB$28,27,FALSE),TableBPA2[[#This Row],[Base Payment After Circumstance 14]])))</f>
        <v/>
      </c>
      <c r="U310" s="24" t="str">
        <f>IF(U$3="Not used","",IFERROR(VLOOKUP($A310,'Circumstance 16'!$B$6:$AB$15,27,FALSE),IFERROR(VLOOKUP($A310,'Circumstance 16'!$B$18:$AB$28,27,FALSE),TableBPA2[[#This Row],[Base Payment After Circumstance 15]])))</f>
        <v/>
      </c>
      <c r="V310" s="24" t="str">
        <f>IF(V$3="Not used","",IFERROR(VLOOKUP($A310,'Circumstance 17'!$B$6:$AB$15,27,FALSE),IFERROR(VLOOKUP($A310,'Circumstance 17'!$B$18:$AB$28,27,FALSE),TableBPA2[[#This Row],[Base Payment After Circumstance 16]])))</f>
        <v/>
      </c>
      <c r="W310" s="24" t="str">
        <f>IF(W$3="Not used","",IFERROR(VLOOKUP($A310,'Circumstance 18'!$B$6:$AB$15,27,FALSE),IFERROR(VLOOKUP($A310,'Circumstance 18'!$B$18:$AB$28,27,FALSE),TableBPA2[[#This Row],[Base Payment After Circumstance 17]])))</f>
        <v/>
      </c>
      <c r="X310" s="24" t="str">
        <f>IF(X$3="Not used","",IFERROR(VLOOKUP($A310,'Circumstance 19'!$B$6:$AB$15,27,FALSE),IFERROR(VLOOKUP($A310,'Circumstance 19'!$B$18:$AB$28,27,FALSE),TableBPA2[[#This Row],[Base Payment After Circumstance 18]])))</f>
        <v/>
      </c>
      <c r="Y310" s="24" t="str">
        <f>IF(Y$3="Not used","",IFERROR(VLOOKUP($A310,'Circumstance 20'!$B$6:$AB$15,27,FALSE),IFERROR(VLOOKUP($A310,'Circumstance 20'!$B$18:$AB$28,27,FALSE),TableBPA2[[#This Row],[Base Payment After Circumstance 19]])))</f>
        <v/>
      </c>
    </row>
    <row r="311" spans="1:25" x14ac:dyDescent="0.25">
      <c r="A311" s="11" t="str">
        <f>IF('LEA Information'!A320="","",'LEA Information'!A320)</f>
        <v/>
      </c>
      <c r="B311" s="11" t="str">
        <f>IF('LEA Information'!B320="","",'LEA Information'!B320)</f>
        <v/>
      </c>
      <c r="C311" s="68" t="str">
        <f>IF('LEA Information'!C320="","",'LEA Information'!C320)</f>
        <v/>
      </c>
      <c r="D311" s="8" t="str">
        <f>IF('LEA Information'!D320="","",'LEA Information'!D320)</f>
        <v/>
      </c>
      <c r="E311" s="32" t="str">
        <f t="shared" si="4"/>
        <v/>
      </c>
      <c r="F311" s="3" t="str">
        <f>IF(F$3="Not used","",IFERROR(VLOOKUP($A311,'Circumstance 1'!$B$6:$AB$15,27,FALSE),IFERROR(VLOOKUP(A311,'Circumstance 1'!$B$18:$AB$28,27,FALSE),TableBPA2[[#This Row],[Starting Base Payment]])))</f>
        <v/>
      </c>
      <c r="G311" s="3" t="str">
        <f>IF(G$3="Not used","",IFERROR(VLOOKUP($A311,'Circumstance 2'!$B$6:$AB$15,27,FALSE),IFERROR(VLOOKUP($A311,'Circumstance 2'!$B$18:$AB$28,27,FALSE),TableBPA2[[#This Row],[Base Payment After Circumstance 1]])))</f>
        <v/>
      </c>
      <c r="H311" s="3" t="str">
        <f>IF(H$3="Not used","",IFERROR(VLOOKUP($A311,'Circumstance 3'!$B$6:$AB$15,27,FALSE),IFERROR(VLOOKUP($A311,'Circumstance 3'!$B$18:$AB$28,27,FALSE),TableBPA2[[#This Row],[Base Payment After Circumstance 2]])))</f>
        <v/>
      </c>
      <c r="I311" s="3" t="str">
        <f>IF(I$3="Not used","",IFERROR(VLOOKUP($A311,'Circumstance 4'!$B$6:$AB$15,27,FALSE),IFERROR(VLOOKUP($A311,'Circumstance 4'!$B$18:$AB$28,27,FALSE),TableBPA2[[#This Row],[Base Payment After Circumstance 3]])))</f>
        <v/>
      </c>
      <c r="J311" s="3" t="str">
        <f>IF(J$3="Not used","",IFERROR(VLOOKUP($A311,'Circumstance 5'!$B$6:$AB$15,27,FALSE),IFERROR(VLOOKUP($A311,'Circumstance 5'!$B$18:$AB$28,27,FALSE),TableBPA2[[#This Row],[Base Payment After Circumstance 4]])))</f>
        <v/>
      </c>
      <c r="K311" s="3" t="str">
        <f>IF(K$3="Not used","",IFERROR(VLOOKUP($A311,'Circumstance 6'!$B$6:$AB$15,27,FALSE),IFERROR(VLOOKUP($A311,'Circumstance 6'!$B$18:$AB$28,27,FALSE),TableBPA2[[#This Row],[Base Payment After Circumstance 5]])))</f>
        <v/>
      </c>
      <c r="L311" s="3" t="str">
        <f>IF(L$3="Not used","",IFERROR(VLOOKUP($A311,'Circumstance 7'!$B$6:$AB$15,27,FALSE),IFERROR(VLOOKUP($A311,'Circumstance 7'!$B$18:$AB$28,27,FALSE),TableBPA2[[#This Row],[Base Payment After Circumstance 6]])))</f>
        <v/>
      </c>
      <c r="M311" s="3" t="str">
        <f>IF(M$3="Not used","",IFERROR(VLOOKUP($A311,'Circumstance 8'!$B$6:$AB$15,27,FALSE),IFERROR(VLOOKUP($A311,'Circumstance 8'!$B$18:$AB$28,27,FALSE),TableBPA2[[#This Row],[Base Payment After Circumstance 7]])))</f>
        <v/>
      </c>
      <c r="N311" s="3" t="str">
        <f>IF(N$3="Not used","",IFERROR(VLOOKUP($A311,'Circumstance 9'!$B$6:$AB$15,27,FALSE),IFERROR(VLOOKUP($A311,'Circumstance 9'!$B$18:$AB$28,27,FALSE),TableBPA2[[#This Row],[Base Payment After Circumstance 8]])))</f>
        <v/>
      </c>
      <c r="O311" s="3" t="str">
        <f>IF(O$3="Not used","",IFERROR(VLOOKUP($A311,'Circumstance 10'!$B$6:$AB$15,27,FALSE),IFERROR(VLOOKUP($A311,'Circumstance 10'!$B$18:$AB$28,27,FALSE),TableBPA2[[#This Row],[Base Payment After Circumstance 9]])))</f>
        <v/>
      </c>
      <c r="P311" s="24" t="str">
        <f>IF(P$3="Not used","",IFERROR(VLOOKUP($A311,'Circumstance 11'!$B$6:$AB$15,27,FALSE),IFERROR(VLOOKUP($A311,'Circumstance 11'!$B$18:$AB$28,27,FALSE),TableBPA2[[#This Row],[Base Payment After Circumstance 10]])))</f>
        <v/>
      </c>
      <c r="Q311" s="24" t="str">
        <f>IF(Q$3="Not used","",IFERROR(VLOOKUP($A311,'Circumstance 12'!$B$6:$AB$15,27,FALSE),IFERROR(VLOOKUP($A311,'Circumstance 12'!$B$18:$AB$28,27,FALSE),TableBPA2[[#This Row],[Base Payment After Circumstance 11]])))</f>
        <v/>
      </c>
      <c r="R311" s="24" t="str">
        <f>IF(R$3="Not used","",IFERROR(VLOOKUP($A311,'Circumstance 13'!$B$6:$AB$15,27,FALSE),IFERROR(VLOOKUP($A311,'Circumstance 13'!$B$18:$AB$28,27,FALSE),TableBPA2[[#This Row],[Base Payment After Circumstance 12]])))</f>
        <v/>
      </c>
      <c r="S311" s="24" t="str">
        <f>IF(S$3="Not used","",IFERROR(VLOOKUP($A311,'Circumstance 14'!$B$6:$AB$15,27,FALSE),IFERROR(VLOOKUP($A311,'Circumstance 14'!$B$18:$AB$28,27,FALSE),TableBPA2[[#This Row],[Base Payment After Circumstance 13]])))</f>
        <v/>
      </c>
      <c r="T311" s="24" t="str">
        <f>IF(T$3="Not used","",IFERROR(VLOOKUP($A311,'Circumstance 15'!$B$6:$AB$15,27,FALSE),IFERROR(VLOOKUP($A311,'Circumstance 15'!$B$18:$AB$28,27,FALSE),TableBPA2[[#This Row],[Base Payment After Circumstance 14]])))</f>
        <v/>
      </c>
      <c r="U311" s="24" t="str">
        <f>IF(U$3="Not used","",IFERROR(VLOOKUP($A311,'Circumstance 16'!$B$6:$AB$15,27,FALSE),IFERROR(VLOOKUP($A311,'Circumstance 16'!$B$18:$AB$28,27,FALSE),TableBPA2[[#This Row],[Base Payment After Circumstance 15]])))</f>
        <v/>
      </c>
      <c r="V311" s="24" t="str">
        <f>IF(V$3="Not used","",IFERROR(VLOOKUP($A311,'Circumstance 17'!$B$6:$AB$15,27,FALSE),IFERROR(VLOOKUP($A311,'Circumstance 17'!$B$18:$AB$28,27,FALSE),TableBPA2[[#This Row],[Base Payment After Circumstance 16]])))</f>
        <v/>
      </c>
      <c r="W311" s="24" t="str">
        <f>IF(W$3="Not used","",IFERROR(VLOOKUP($A311,'Circumstance 18'!$B$6:$AB$15,27,FALSE),IFERROR(VLOOKUP($A311,'Circumstance 18'!$B$18:$AB$28,27,FALSE),TableBPA2[[#This Row],[Base Payment After Circumstance 17]])))</f>
        <v/>
      </c>
      <c r="X311" s="24" t="str">
        <f>IF(X$3="Not used","",IFERROR(VLOOKUP($A311,'Circumstance 19'!$B$6:$AB$15,27,FALSE),IFERROR(VLOOKUP($A311,'Circumstance 19'!$B$18:$AB$28,27,FALSE),TableBPA2[[#This Row],[Base Payment After Circumstance 18]])))</f>
        <v/>
      </c>
      <c r="Y311" s="24" t="str">
        <f>IF(Y$3="Not used","",IFERROR(VLOOKUP($A311,'Circumstance 20'!$B$6:$AB$15,27,FALSE),IFERROR(VLOOKUP($A311,'Circumstance 20'!$B$18:$AB$28,27,FALSE),TableBPA2[[#This Row],[Base Payment After Circumstance 19]])))</f>
        <v/>
      </c>
    </row>
    <row r="312" spans="1:25" x14ac:dyDescent="0.25">
      <c r="A312" s="11" t="str">
        <f>IF('LEA Information'!A321="","",'LEA Information'!A321)</f>
        <v/>
      </c>
      <c r="B312" s="11" t="str">
        <f>IF('LEA Information'!B321="","",'LEA Information'!B321)</f>
        <v/>
      </c>
      <c r="C312" s="68" t="str">
        <f>IF('LEA Information'!C321="","",'LEA Information'!C321)</f>
        <v/>
      </c>
      <c r="D312" s="8" t="str">
        <f>IF('LEA Information'!D321="","",'LEA Information'!D321)</f>
        <v/>
      </c>
      <c r="E312" s="32" t="str">
        <f t="shared" si="4"/>
        <v/>
      </c>
      <c r="F312" s="3" t="str">
        <f>IF(F$3="Not used","",IFERROR(VLOOKUP($A312,'Circumstance 1'!$B$6:$AB$15,27,FALSE),IFERROR(VLOOKUP(A312,'Circumstance 1'!$B$18:$AB$28,27,FALSE),TableBPA2[[#This Row],[Starting Base Payment]])))</f>
        <v/>
      </c>
      <c r="G312" s="3" t="str">
        <f>IF(G$3="Not used","",IFERROR(VLOOKUP($A312,'Circumstance 2'!$B$6:$AB$15,27,FALSE),IFERROR(VLOOKUP($A312,'Circumstance 2'!$B$18:$AB$28,27,FALSE),TableBPA2[[#This Row],[Base Payment After Circumstance 1]])))</f>
        <v/>
      </c>
      <c r="H312" s="3" t="str">
        <f>IF(H$3="Not used","",IFERROR(VLOOKUP($A312,'Circumstance 3'!$B$6:$AB$15,27,FALSE),IFERROR(VLOOKUP($A312,'Circumstance 3'!$B$18:$AB$28,27,FALSE),TableBPA2[[#This Row],[Base Payment After Circumstance 2]])))</f>
        <v/>
      </c>
      <c r="I312" s="3" t="str">
        <f>IF(I$3="Not used","",IFERROR(VLOOKUP($A312,'Circumstance 4'!$B$6:$AB$15,27,FALSE),IFERROR(VLOOKUP($A312,'Circumstance 4'!$B$18:$AB$28,27,FALSE),TableBPA2[[#This Row],[Base Payment After Circumstance 3]])))</f>
        <v/>
      </c>
      <c r="J312" s="3" t="str">
        <f>IF(J$3="Not used","",IFERROR(VLOOKUP($A312,'Circumstance 5'!$B$6:$AB$15,27,FALSE),IFERROR(VLOOKUP($A312,'Circumstance 5'!$B$18:$AB$28,27,FALSE),TableBPA2[[#This Row],[Base Payment After Circumstance 4]])))</f>
        <v/>
      </c>
      <c r="K312" s="3" t="str">
        <f>IF(K$3="Not used","",IFERROR(VLOOKUP($A312,'Circumstance 6'!$B$6:$AB$15,27,FALSE),IFERROR(VLOOKUP($A312,'Circumstance 6'!$B$18:$AB$28,27,FALSE),TableBPA2[[#This Row],[Base Payment After Circumstance 5]])))</f>
        <v/>
      </c>
      <c r="L312" s="3" t="str">
        <f>IF(L$3="Not used","",IFERROR(VLOOKUP($A312,'Circumstance 7'!$B$6:$AB$15,27,FALSE),IFERROR(VLOOKUP($A312,'Circumstance 7'!$B$18:$AB$28,27,FALSE),TableBPA2[[#This Row],[Base Payment After Circumstance 6]])))</f>
        <v/>
      </c>
      <c r="M312" s="3" t="str">
        <f>IF(M$3="Not used","",IFERROR(VLOOKUP($A312,'Circumstance 8'!$B$6:$AB$15,27,FALSE),IFERROR(VLOOKUP($A312,'Circumstance 8'!$B$18:$AB$28,27,FALSE),TableBPA2[[#This Row],[Base Payment After Circumstance 7]])))</f>
        <v/>
      </c>
      <c r="N312" s="3" t="str">
        <f>IF(N$3="Not used","",IFERROR(VLOOKUP($A312,'Circumstance 9'!$B$6:$AB$15,27,FALSE),IFERROR(VLOOKUP($A312,'Circumstance 9'!$B$18:$AB$28,27,FALSE),TableBPA2[[#This Row],[Base Payment After Circumstance 8]])))</f>
        <v/>
      </c>
      <c r="O312" s="3" t="str">
        <f>IF(O$3="Not used","",IFERROR(VLOOKUP($A312,'Circumstance 10'!$B$6:$AB$15,27,FALSE),IFERROR(VLOOKUP($A312,'Circumstance 10'!$B$18:$AB$28,27,FALSE),TableBPA2[[#This Row],[Base Payment After Circumstance 9]])))</f>
        <v/>
      </c>
      <c r="P312" s="24" t="str">
        <f>IF(P$3="Not used","",IFERROR(VLOOKUP($A312,'Circumstance 11'!$B$6:$AB$15,27,FALSE),IFERROR(VLOOKUP($A312,'Circumstance 11'!$B$18:$AB$28,27,FALSE),TableBPA2[[#This Row],[Base Payment After Circumstance 10]])))</f>
        <v/>
      </c>
      <c r="Q312" s="24" t="str">
        <f>IF(Q$3="Not used","",IFERROR(VLOOKUP($A312,'Circumstance 12'!$B$6:$AB$15,27,FALSE),IFERROR(VLOOKUP($A312,'Circumstance 12'!$B$18:$AB$28,27,FALSE),TableBPA2[[#This Row],[Base Payment After Circumstance 11]])))</f>
        <v/>
      </c>
      <c r="R312" s="24" t="str">
        <f>IF(R$3="Not used","",IFERROR(VLOOKUP($A312,'Circumstance 13'!$B$6:$AB$15,27,FALSE),IFERROR(VLOOKUP($A312,'Circumstance 13'!$B$18:$AB$28,27,FALSE),TableBPA2[[#This Row],[Base Payment After Circumstance 12]])))</f>
        <v/>
      </c>
      <c r="S312" s="24" t="str">
        <f>IF(S$3="Not used","",IFERROR(VLOOKUP($A312,'Circumstance 14'!$B$6:$AB$15,27,FALSE),IFERROR(VLOOKUP($A312,'Circumstance 14'!$B$18:$AB$28,27,FALSE),TableBPA2[[#This Row],[Base Payment After Circumstance 13]])))</f>
        <v/>
      </c>
      <c r="T312" s="24" t="str">
        <f>IF(T$3="Not used","",IFERROR(VLOOKUP($A312,'Circumstance 15'!$B$6:$AB$15,27,FALSE),IFERROR(VLOOKUP($A312,'Circumstance 15'!$B$18:$AB$28,27,FALSE),TableBPA2[[#This Row],[Base Payment After Circumstance 14]])))</f>
        <v/>
      </c>
      <c r="U312" s="24" t="str">
        <f>IF(U$3="Not used","",IFERROR(VLOOKUP($A312,'Circumstance 16'!$B$6:$AB$15,27,FALSE),IFERROR(VLOOKUP($A312,'Circumstance 16'!$B$18:$AB$28,27,FALSE),TableBPA2[[#This Row],[Base Payment After Circumstance 15]])))</f>
        <v/>
      </c>
      <c r="V312" s="24" t="str">
        <f>IF(V$3="Not used","",IFERROR(VLOOKUP($A312,'Circumstance 17'!$B$6:$AB$15,27,FALSE),IFERROR(VLOOKUP($A312,'Circumstance 17'!$B$18:$AB$28,27,FALSE),TableBPA2[[#This Row],[Base Payment After Circumstance 16]])))</f>
        <v/>
      </c>
      <c r="W312" s="24" t="str">
        <f>IF(W$3="Not used","",IFERROR(VLOOKUP($A312,'Circumstance 18'!$B$6:$AB$15,27,FALSE),IFERROR(VLOOKUP($A312,'Circumstance 18'!$B$18:$AB$28,27,FALSE),TableBPA2[[#This Row],[Base Payment After Circumstance 17]])))</f>
        <v/>
      </c>
      <c r="X312" s="24" t="str">
        <f>IF(X$3="Not used","",IFERROR(VLOOKUP($A312,'Circumstance 19'!$B$6:$AB$15,27,FALSE),IFERROR(VLOOKUP($A312,'Circumstance 19'!$B$18:$AB$28,27,FALSE),TableBPA2[[#This Row],[Base Payment After Circumstance 18]])))</f>
        <v/>
      </c>
      <c r="Y312" s="24" t="str">
        <f>IF(Y$3="Not used","",IFERROR(VLOOKUP($A312,'Circumstance 20'!$B$6:$AB$15,27,FALSE),IFERROR(VLOOKUP($A312,'Circumstance 20'!$B$18:$AB$28,27,FALSE),TableBPA2[[#This Row],[Base Payment After Circumstance 19]])))</f>
        <v/>
      </c>
    </row>
    <row r="313" spans="1:25" x14ac:dyDescent="0.25">
      <c r="A313" s="11" t="str">
        <f>IF('LEA Information'!A322="","",'LEA Information'!A322)</f>
        <v/>
      </c>
      <c r="B313" s="11" t="str">
        <f>IF('LEA Information'!B322="","",'LEA Information'!B322)</f>
        <v/>
      </c>
      <c r="C313" s="68" t="str">
        <f>IF('LEA Information'!C322="","",'LEA Information'!C322)</f>
        <v/>
      </c>
      <c r="D313" s="8" t="str">
        <f>IF('LEA Information'!D322="","",'LEA Information'!D322)</f>
        <v/>
      </c>
      <c r="E313" s="32" t="str">
        <f t="shared" si="4"/>
        <v/>
      </c>
      <c r="F313" s="3" t="str">
        <f>IF(F$3="Not used","",IFERROR(VLOOKUP($A313,'Circumstance 1'!$B$6:$AB$15,27,FALSE),IFERROR(VLOOKUP(A313,'Circumstance 1'!$B$18:$AB$28,27,FALSE),TableBPA2[[#This Row],[Starting Base Payment]])))</f>
        <v/>
      </c>
      <c r="G313" s="3" t="str">
        <f>IF(G$3="Not used","",IFERROR(VLOOKUP($A313,'Circumstance 2'!$B$6:$AB$15,27,FALSE),IFERROR(VLOOKUP($A313,'Circumstance 2'!$B$18:$AB$28,27,FALSE),TableBPA2[[#This Row],[Base Payment After Circumstance 1]])))</f>
        <v/>
      </c>
      <c r="H313" s="3" t="str">
        <f>IF(H$3="Not used","",IFERROR(VLOOKUP($A313,'Circumstance 3'!$B$6:$AB$15,27,FALSE),IFERROR(VLOOKUP($A313,'Circumstance 3'!$B$18:$AB$28,27,FALSE),TableBPA2[[#This Row],[Base Payment After Circumstance 2]])))</f>
        <v/>
      </c>
      <c r="I313" s="3" t="str">
        <f>IF(I$3="Not used","",IFERROR(VLOOKUP($A313,'Circumstance 4'!$B$6:$AB$15,27,FALSE),IFERROR(VLOOKUP($A313,'Circumstance 4'!$B$18:$AB$28,27,FALSE),TableBPA2[[#This Row],[Base Payment After Circumstance 3]])))</f>
        <v/>
      </c>
      <c r="J313" s="3" t="str">
        <f>IF(J$3="Not used","",IFERROR(VLOOKUP($A313,'Circumstance 5'!$B$6:$AB$15,27,FALSE),IFERROR(VLOOKUP($A313,'Circumstance 5'!$B$18:$AB$28,27,FALSE),TableBPA2[[#This Row],[Base Payment After Circumstance 4]])))</f>
        <v/>
      </c>
      <c r="K313" s="3" t="str">
        <f>IF(K$3="Not used","",IFERROR(VLOOKUP($A313,'Circumstance 6'!$B$6:$AB$15,27,FALSE),IFERROR(VLOOKUP($A313,'Circumstance 6'!$B$18:$AB$28,27,FALSE),TableBPA2[[#This Row],[Base Payment After Circumstance 5]])))</f>
        <v/>
      </c>
      <c r="L313" s="3" t="str">
        <f>IF(L$3="Not used","",IFERROR(VLOOKUP($A313,'Circumstance 7'!$B$6:$AB$15,27,FALSE),IFERROR(VLOOKUP($A313,'Circumstance 7'!$B$18:$AB$28,27,FALSE),TableBPA2[[#This Row],[Base Payment After Circumstance 6]])))</f>
        <v/>
      </c>
      <c r="M313" s="3" t="str">
        <f>IF(M$3="Not used","",IFERROR(VLOOKUP($A313,'Circumstance 8'!$B$6:$AB$15,27,FALSE),IFERROR(VLOOKUP($A313,'Circumstance 8'!$B$18:$AB$28,27,FALSE),TableBPA2[[#This Row],[Base Payment After Circumstance 7]])))</f>
        <v/>
      </c>
      <c r="N313" s="3" t="str">
        <f>IF(N$3="Not used","",IFERROR(VLOOKUP($A313,'Circumstance 9'!$B$6:$AB$15,27,FALSE),IFERROR(VLOOKUP($A313,'Circumstance 9'!$B$18:$AB$28,27,FALSE),TableBPA2[[#This Row],[Base Payment After Circumstance 8]])))</f>
        <v/>
      </c>
      <c r="O313" s="3" t="str">
        <f>IF(O$3="Not used","",IFERROR(VLOOKUP($A313,'Circumstance 10'!$B$6:$AB$15,27,FALSE),IFERROR(VLOOKUP($A313,'Circumstance 10'!$B$18:$AB$28,27,FALSE),TableBPA2[[#This Row],[Base Payment After Circumstance 9]])))</f>
        <v/>
      </c>
      <c r="P313" s="24" t="str">
        <f>IF(P$3="Not used","",IFERROR(VLOOKUP($A313,'Circumstance 11'!$B$6:$AB$15,27,FALSE),IFERROR(VLOOKUP($A313,'Circumstance 11'!$B$18:$AB$28,27,FALSE),TableBPA2[[#This Row],[Base Payment After Circumstance 10]])))</f>
        <v/>
      </c>
      <c r="Q313" s="24" t="str">
        <f>IF(Q$3="Not used","",IFERROR(VLOOKUP($A313,'Circumstance 12'!$B$6:$AB$15,27,FALSE),IFERROR(VLOOKUP($A313,'Circumstance 12'!$B$18:$AB$28,27,FALSE),TableBPA2[[#This Row],[Base Payment After Circumstance 11]])))</f>
        <v/>
      </c>
      <c r="R313" s="24" t="str">
        <f>IF(R$3="Not used","",IFERROR(VLOOKUP($A313,'Circumstance 13'!$B$6:$AB$15,27,FALSE),IFERROR(VLOOKUP($A313,'Circumstance 13'!$B$18:$AB$28,27,FALSE),TableBPA2[[#This Row],[Base Payment After Circumstance 12]])))</f>
        <v/>
      </c>
      <c r="S313" s="24" t="str">
        <f>IF(S$3="Not used","",IFERROR(VLOOKUP($A313,'Circumstance 14'!$B$6:$AB$15,27,FALSE),IFERROR(VLOOKUP($A313,'Circumstance 14'!$B$18:$AB$28,27,FALSE),TableBPA2[[#This Row],[Base Payment After Circumstance 13]])))</f>
        <v/>
      </c>
      <c r="T313" s="24" t="str">
        <f>IF(T$3="Not used","",IFERROR(VLOOKUP($A313,'Circumstance 15'!$B$6:$AB$15,27,FALSE),IFERROR(VLOOKUP($A313,'Circumstance 15'!$B$18:$AB$28,27,FALSE),TableBPA2[[#This Row],[Base Payment After Circumstance 14]])))</f>
        <v/>
      </c>
      <c r="U313" s="24" t="str">
        <f>IF(U$3="Not used","",IFERROR(VLOOKUP($A313,'Circumstance 16'!$B$6:$AB$15,27,FALSE),IFERROR(VLOOKUP($A313,'Circumstance 16'!$B$18:$AB$28,27,FALSE),TableBPA2[[#This Row],[Base Payment After Circumstance 15]])))</f>
        <v/>
      </c>
      <c r="V313" s="24" t="str">
        <f>IF(V$3="Not used","",IFERROR(VLOOKUP($A313,'Circumstance 17'!$B$6:$AB$15,27,FALSE),IFERROR(VLOOKUP($A313,'Circumstance 17'!$B$18:$AB$28,27,FALSE),TableBPA2[[#This Row],[Base Payment After Circumstance 16]])))</f>
        <v/>
      </c>
      <c r="W313" s="24" t="str">
        <f>IF(W$3="Not used","",IFERROR(VLOOKUP($A313,'Circumstance 18'!$B$6:$AB$15,27,FALSE),IFERROR(VLOOKUP($A313,'Circumstance 18'!$B$18:$AB$28,27,FALSE),TableBPA2[[#This Row],[Base Payment After Circumstance 17]])))</f>
        <v/>
      </c>
      <c r="X313" s="24" t="str">
        <f>IF(X$3="Not used","",IFERROR(VLOOKUP($A313,'Circumstance 19'!$B$6:$AB$15,27,FALSE),IFERROR(VLOOKUP($A313,'Circumstance 19'!$B$18:$AB$28,27,FALSE),TableBPA2[[#This Row],[Base Payment After Circumstance 18]])))</f>
        <v/>
      </c>
      <c r="Y313" s="24" t="str">
        <f>IF(Y$3="Not used","",IFERROR(VLOOKUP($A313,'Circumstance 20'!$B$6:$AB$15,27,FALSE),IFERROR(VLOOKUP($A313,'Circumstance 20'!$B$18:$AB$28,27,FALSE),TableBPA2[[#This Row],[Base Payment After Circumstance 19]])))</f>
        <v/>
      </c>
    </row>
    <row r="314" spans="1:25" x14ac:dyDescent="0.25">
      <c r="A314" s="11" t="str">
        <f>IF('LEA Information'!A323="","",'LEA Information'!A323)</f>
        <v/>
      </c>
      <c r="B314" s="11" t="str">
        <f>IF('LEA Information'!B323="","",'LEA Information'!B323)</f>
        <v/>
      </c>
      <c r="C314" s="68" t="str">
        <f>IF('LEA Information'!C323="","",'LEA Information'!C323)</f>
        <v/>
      </c>
      <c r="D314" s="8" t="str">
        <f>IF('LEA Information'!D323="","",'LEA Information'!D323)</f>
        <v/>
      </c>
      <c r="E314" s="32" t="str">
        <f t="shared" si="4"/>
        <v/>
      </c>
      <c r="F314" s="3" t="str">
        <f>IF(F$3="Not used","",IFERROR(VLOOKUP($A314,'Circumstance 1'!$B$6:$AB$15,27,FALSE),IFERROR(VLOOKUP(A314,'Circumstance 1'!$B$18:$AB$28,27,FALSE),TableBPA2[[#This Row],[Starting Base Payment]])))</f>
        <v/>
      </c>
      <c r="G314" s="3" t="str">
        <f>IF(G$3="Not used","",IFERROR(VLOOKUP($A314,'Circumstance 2'!$B$6:$AB$15,27,FALSE),IFERROR(VLOOKUP($A314,'Circumstance 2'!$B$18:$AB$28,27,FALSE),TableBPA2[[#This Row],[Base Payment After Circumstance 1]])))</f>
        <v/>
      </c>
      <c r="H314" s="3" t="str">
        <f>IF(H$3="Not used","",IFERROR(VLOOKUP($A314,'Circumstance 3'!$B$6:$AB$15,27,FALSE),IFERROR(VLOOKUP($A314,'Circumstance 3'!$B$18:$AB$28,27,FALSE),TableBPA2[[#This Row],[Base Payment After Circumstance 2]])))</f>
        <v/>
      </c>
      <c r="I314" s="3" t="str">
        <f>IF(I$3="Not used","",IFERROR(VLOOKUP($A314,'Circumstance 4'!$B$6:$AB$15,27,FALSE),IFERROR(VLOOKUP($A314,'Circumstance 4'!$B$18:$AB$28,27,FALSE),TableBPA2[[#This Row],[Base Payment After Circumstance 3]])))</f>
        <v/>
      </c>
      <c r="J314" s="3" t="str">
        <f>IF(J$3="Not used","",IFERROR(VLOOKUP($A314,'Circumstance 5'!$B$6:$AB$15,27,FALSE),IFERROR(VLOOKUP($A314,'Circumstance 5'!$B$18:$AB$28,27,FALSE),TableBPA2[[#This Row],[Base Payment After Circumstance 4]])))</f>
        <v/>
      </c>
      <c r="K314" s="3" t="str">
        <f>IF(K$3="Not used","",IFERROR(VLOOKUP($A314,'Circumstance 6'!$B$6:$AB$15,27,FALSE),IFERROR(VLOOKUP($A314,'Circumstance 6'!$B$18:$AB$28,27,FALSE),TableBPA2[[#This Row],[Base Payment After Circumstance 5]])))</f>
        <v/>
      </c>
      <c r="L314" s="3" t="str">
        <f>IF(L$3="Not used","",IFERROR(VLOOKUP($A314,'Circumstance 7'!$B$6:$AB$15,27,FALSE),IFERROR(VLOOKUP($A314,'Circumstance 7'!$B$18:$AB$28,27,FALSE),TableBPA2[[#This Row],[Base Payment After Circumstance 6]])))</f>
        <v/>
      </c>
      <c r="M314" s="3" t="str">
        <f>IF(M$3="Not used","",IFERROR(VLOOKUP($A314,'Circumstance 8'!$B$6:$AB$15,27,FALSE),IFERROR(VLOOKUP($A314,'Circumstance 8'!$B$18:$AB$28,27,FALSE),TableBPA2[[#This Row],[Base Payment After Circumstance 7]])))</f>
        <v/>
      </c>
      <c r="N314" s="3" t="str">
        <f>IF(N$3="Not used","",IFERROR(VLOOKUP($A314,'Circumstance 9'!$B$6:$AB$15,27,FALSE),IFERROR(VLOOKUP($A314,'Circumstance 9'!$B$18:$AB$28,27,FALSE),TableBPA2[[#This Row],[Base Payment After Circumstance 8]])))</f>
        <v/>
      </c>
      <c r="O314" s="3" t="str">
        <f>IF(O$3="Not used","",IFERROR(VLOOKUP($A314,'Circumstance 10'!$B$6:$AB$15,27,FALSE),IFERROR(VLOOKUP($A314,'Circumstance 10'!$B$18:$AB$28,27,FALSE),TableBPA2[[#This Row],[Base Payment After Circumstance 9]])))</f>
        <v/>
      </c>
      <c r="P314" s="24" t="str">
        <f>IF(P$3="Not used","",IFERROR(VLOOKUP($A314,'Circumstance 11'!$B$6:$AB$15,27,FALSE),IFERROR(VLOOKUP($A314,'Circumstance 11'!$B$18:$AB$28,27,FALSE),TableBPA2[[#This Row],[Base Payment After Circumstance 10]])))</f>
        <v/>
      </c>
      <c r="Q314" s="24" t="str">
        <f>IF(Q$3="Not used","",IFERROR(VLOOKUP($A314,'Circumstance 12'!$B$6:$AB$15,27,FALSE),IFERROR(VLOOKUP($A314,'Circumstance 12'!$B$18:$AB$28,27,FALSE),TableBPA2[[#This Row],[Base Payment After Circumstance 11]])))</f>
        <v/>
      </c>
      <c r="R314" s="24" t="str">
        <f>IF(R$3="Not used","",IFERROR(VLOOKUP($A314,'Circumstance 13'!$B$6:$AB$15,27,FALSE),IFERROR(VLOOKUP($A314,'Circumstance 13'!$B$18:$AB$28,27,FALSE),TableBPA2[[#This Row],[Base Payment After Circumstance 12]])))</f>
        <v/>
      </c>
      <c r="S314" s="24" t="str">
        <f>IF(S$3="Not used","",IFERROR(VLOOKUP($A314,'Circumstance 14'!$B$6:$AB$15,27,FALSE),IFERROR(VLOOKUP($A314,'Circumstance 14'!$B$18:$AB$28,27,FALSE),TableBPA2[[#This Row],[Base Payment After Circumstance 13]])))</f>
        <v/>
      </c>
      <c r="T314" s="24" t="str">
        <f>IF(T$3="Not used","",IFERROR(VLOOKUP($A314,'Circumstance 15'!$B$6:$AB$15,27,FALSE),IFERROR(VLOOKUP($A314,'Circumstance 15'!$B$18:$AB$28,27,FALSE),TableBPA2[[#This Row],[Base Payment After Circumstance 14]])))</f>
        <v/>
      </c>
      <c r="U314" s="24" t="str">
        <f>IF(U$3="Not used","",IFERROR(VLOOKUP($A314,'Circumstance 16'!$B$6:$AB$15,27,FALSE),IFERROR(VLOOKUP($A314,'Circumstance 16'!$B$18:$AB$28,27,FALSE),TableBPA2[[#This Row],[Base Payment After Circumstance 15]])))</f>
        <v/>
      </c>
      <c r="V314" s="24" t="str">
        <f>IF(V$3="Not used","",IFERROR(VLOOKUP($A314,'Circumstance 17'!$B$6:$AB$15,27,FALSE),IFERROR(VLOOKUP($A314,'Circumstance 17'!$B$18:$AB$28,27,FALSE),TableBPA2[[#This Row],[Base Payment After Circumstance 16]])))</f>
        <v/>
      </c>
      <c r="W314" s="24" t="str">
        <f>IF(W$3="Not used","",IFERROR(VLOOKUP($A314,'Circumstance 18'!$B$6:$AB$15,27,FALSE),IFERROR(VLOOKUP($A314,'Circumstance 18'!$B$18:$AB$28,27,FALSE),TableBPA2[[#This Row],[Base Payment After Circumstance 17]])))</f>
        <v/>
      </c>
      <c r="X314" s="24" t="str">
        <f>IF(X$3="Not used","",IFERROR(VLOOKUP($A314,'Circumstance 19'!$B$6:$AB$15,27,FALSE),IFERROR(VLOOKUP($A314,'Circumstance 19'!$B$18:$AB$28,27,FALSE),TableBPA2[[#This Row],[Base Payment After Circumstance 18]])))</f>
        <v/>
      </c>
      <c r="Y314" s="24" t="str">
        <f>IF(Y$3="Not used","",IFERROR(VLOOKUP($A314,'Circumstance 20'!$B$6:$AB$15,27,FALSE),IFERROR(VLOOKUP($A314,'Circumstance 20'!$B$18:$AB$28,27,FALSE),TableBPA2[[#This Row],[Base Payment After Circumstance 19]])))</f>
        <v/>
      </c>
    </row>
    <row r="315" spans="1:25" x14ac:dyDescent="0.25">
      <c r="A315" s="11" t="str">
        <f>IF('LEA Information'!A324="","",'LEA Information'!A324)</f>
        <v/>
      </c>
      <c r="B315" s="11" t="str">
        <f>IF('LEA Information'!B324="","",'LEA Information'!B324)</f>
        <v/>
      </c>
      <c r="C315" s="68" t="str">
        <f>IF('LEA Information'!C324="","",'LEA Information'!C324)</f>
        <v/>
      </c>
      <c r="D315" s="8" t="str">
        <f>IF('LEA Information'!D324="","",'LEA Information'!D324)</f>
        <v/>
      </c>
      <c r="E315" s="32" t="str">
        <f t="shared" si="4"/>
        <v/>
      </c>
      <c r="F315" s="3" t="str">
        <f>IF(F$3="Not used","",IFERROR(VLOOKUP($A315,'Circumstance 1'!$B$6:$AB$15,27,FALSE),IFERROR(VLOOKUP(A315,'Circumstance 1'!$B$18:$AB$28,27,FALSE),TableBPA2[[#This Row],[Starting Base Payment]])))</f>
        <v/>
      </c>
      <c r="G315" s="3" t="str">
        <f>IF(G$3="Not used","",IFERROR(VLOOKUP($A315,'Circumstance 2'!$B$6:$AB$15,27,FALSE),IFERROR(VLOOKUP($A315,'Circumstance 2'!$B$18:$AB$28,27,FALSE),TableBPA2[[#This Row],[Base Payment After Circumstance 1]])))</f>
        <v/>
      </c>
      <c r="H315" s="3" t="str">
        <f>IF(H$3="Not used","",IFERROR(VLOOKUP($A315,'Circumstance 3'!$B$6:$AB$15,27,FALSE),IFERROR(VLOOKUP($A315,'Circumstance 3'!$B$18:$AB$28,27,FALSE),TableBPA2[[#This Row],[Base Payment After Circumstance 2]])))</f>
        <v/>
      </c>
      <c r="I315" s="3" t="str">
        <f>IF(I$3="Not used","",IFERROR(VLOOKUP($A315,'Circumstance 4'!$B$6:$AB$15,27,FALSE),IFERROR(VLOOKUP($A315,'Circumstance 4'!$B$18:$AB$28,27,FALSE),TableBPA2[[#This Row],[Base Payment After Circumstance 3]])))</f>
        <v/>
      </c>
      <c r="J315" s="3" t="str">
        <f>IF(J$3="Not used","",IFERROR(VLOOKUP($A315,'Circumstance 5'!$B$6:$AB$15,27,FALSE),IFERROR(VLOOKUP($A315,'Circumstance 5'!$B$18:$AB$28,27,FALSE),TableBPA2[[#This Row],[Base Payment After Circumstance 4]])))</f>
        <v/>
      </c>
      <c r="K315" s="3" t="str">
        <f>IF(K$3="Not used","",IFERROR(VLOOKUP($A315,'Circumstance 6'!$B$6:$AB$15,27,FALSE),IFERROR(VLOOKUP($A315,'Circumstance 6'!$B$18:$AB$28,27,FALSE),TableBPA2[[#This Row],[Base Payment After Circumstance 5]])))</f>
        <v/>
      </c>
      <c r="L315" s="3" t="str">
        <f>IF(L$3="Not used","",IFERROR(VLOOKUP($A315,'Circumstance 7'!$B$6:$AB$15,27,FALSE),IFERROR(VLOOKUP($A315,'Circumstance 7'!$B$18:$AB$28,27,FALSE),TableBPA2[[#This Row],[Base Payment After Circumstance 6]])))</f>
        <v/>
      </c>
      <c r="M315" s="3" t="str">
        <f>IF(M$3="Not used","",IFERROR(VLOOKUP($A315,'Circumstance 8'!$B$6:$AB$15,27,FALSE),IFERROR(VLOOKUP($A315,'Circumstance 8'!$B$18:$AB$28,27,FALSE),TableBPA2[[#This Row],[Base Payment After Circumstance 7]])))</f>
        <v/>
      </c>
      <c r="N315" s="3" t="str">
        <f>IF(N$3="Not used","",IFERROR(VLOOKUP($A315,'Circumstance 9'!$B$6:$AB$15,27,FALSE),IFERROR(VLOOKUP($A315,'Circumstance 9'!$B$18:$AB$28,27,FALSE),TableBPA2[[#This Row],[Base Payment After Circumstance 8]])))</f>
        <v/>
      </c>
      <c r="O315" s="3" t="str">
        <f>IF(O$3="Not used","",IFERROR(VLOOKUP($A315,'Circumstance 10'!$B$6:$AB$15,27,FALSE),IFERROR(VLOOKUP($A315,'Circumstance 10'!$B$18:$AB$28,27,FALSE),TableBPA2[[#This Row],[Base Payment After Circumstance 9]])))</f>
        <v/>
      </c>
      <c r="P315" s="24" t="str">
        <f>IF(P$3="Not used","",IFERROR(VLOOKUP($A315,'Circumstance 11'!$B$6:$AB$15,27,FALSE),IFERROR(VLOOKUP($A315,'Circumstance 11'!$B$18:$AB$28,27,FALSE),TableBPA2[[#This Row],[Base Payment After Circumstance 10]])))</f>
        <v/>
      </c>
      <c r="Q315" s="24" t="str">
        <f>IF(Q$3="Not used","",IFERROR(VLOOKUP($A315,'Circumstance 12'!$B$6:$AB$15,27,FALSE),IFERROR(VLOOKUP($A315,'Circumstance 12'!$B$18:$AB$28,27,FALSE),TableBPA2[[#This Row],[Base Payment After Circumstance 11]])))</f>
        <v/>
      </c>
      <c r="R315" s="24" t="str">
        <f>IF(R$3="Not used","",IFERROR(VLOOKUP($A315,'Circumstance 13'!$B$6:$AB$15,27,FALSE),IFERROR(VLOOKUP($A315,'Circumstance 13'!$B$18:$AB$28,27,FALSE),TableBPA2[[#This Row],[Base Payment After Circumstance 12]])))</f>
        <v/>
      </c>
      <c r="S315" s="24" t="str">
        <f>IF(S$3="Not used","",IFERROR(VLOOKUP($A315,'Circumstance 14'!$B$6:$AB$15,27,FALSE),IFERROR(VLOOKUP($A315,'Circumstance 14'!$B$18:$AB$28,27,FALSE),TableBPA2[[#This Row],[Base Payment After Circumstance 13]])))</f>
        <v/>
      </c>
      <c r="T315" s="24" t="str">
        <f>IF(T$3="Not used","",IFERROR(VLOOKUP($A315,'Circumstance 15'!$B$6:$AB$15,27,FALSE),IFERROR(VLOOKUP($A315,'Circumstance 15'!$B$18:$AB$28,27,FALSE),TableBPA2[[#This Row],[Base Payment After Circumstance 14]])))</f>
        <v/>
      </c>
      <c r="U315" s="24" t="str">
        <f>IF(U$3="Not used","",IFERROR(VLOOKUP($A315,'Circumstance 16'!$B$6:$AB$15,27,FALSE),IFERROR(VLOOKUP($A315,'Circumstance 16'!$B$18:$AB$28,27,FALSE),TableBPA2[[#This Row],[Base Payment After Circumstance 15]])))</f>
        <v/>
      </c>
      <c r="V315" s="24" t="str">
        <f>IF(V$3="Not used","",IFERROR(VLOOKUP($A315,'Circumstance 17'!$B$6:$AB$15,27,FALSE),IFERROR(VLOOKUP($A315,'Circumstance 17'!$B$18:$AB$28,27,FALSE),TableBPA2[[#This Row],[Base Payment After Circumstance 16]])))</f>
        <v/>
      </c>
      <c r="W315" s="24" t="str">
        <f>IF(W$3="Not used","",IFERROR(VLOOKUP($A315,'Circumstance 18'!$B$6:$AB$15,27,FALSE),IFERROR(VLOOKUP($A315,'Circumstance 18'!$B$18:$AB$28,27,FALSE),TableBPA2[[#This Row],[Base Payment After Circumstance 17]])))</f>
        <v/>
      </c>
      <c r="X315" s="24" t="str">
        <f>IF(X$3="Not used","",IFERROR(VLOOKUP($A315,'Circumstance 19'!$B$6:$AB$15,27,FALSE),IFERROR(VLOOKUP($A315,'Circumstance 19'!$B$18:$AB$28,27,FALSE),TableBPA2[[#This Row],[Base Payment After Circumstance 18]])))</f>
        <v/>
      </c>
      <c r="Y315" s="24" t="str">
        <f>IF(Y$3="Not used","",IFERROR(VLOOKUP($A315,'Circumstance 20'!$B$6:$AB$15,27,FALSE),IFERROR(VLOOKUP($A315,'Circumstance 20'!$B$18:$AB$28,27,FALSE),TableBPA2[[#This Row],[Base Payment After Circumstance 19]])))</f>
        <v/>
      </c>
    </row>
    <row r="316" spans="1:25" x14ac:dyDescent="0.25">
      <c r="A316" s="11" t="str">
        <f>IF('LEA Information'!A325="","",'LEA Information'!A325)</f>
        <v/>
      </c>
      <c r="B316" s="11" t="str">
        <f>IF('LEA Information'!B325="","",'LEA Information'!B325)</f>
        <v/>
      </c>
      <c r="C316" s="68" t="str">
        <f>IF('LEA Information'!C325="","",'LEA Information'!C325)</f>
        <v/>
      </c>
      <c r="D316" s="8" t="str">
        <f>IF('LEA Information'!D325="","",'LEA Information'!D325)</f>
        <v/>
      </c>
      <c r="E316" s="32" t="str">
        <f t="shared" si="4"/>
        <v/>
      </c>
      <c r="F316" s="3" t="str">
        <f>IF(F$3="Not used","",IFERROR(VLOOKUP($A316,'Circumstance 1'!$B$6:$AB$15,27,FALSE),IFERROR(VLOOKUP(A316,'Circumstance 1'!$B$18:$AB$28,27,FALSE),TableBPA2[[#This Row],[Starting Base Payment]])))</f>
        <v/>
      </c>
      <c r="G316" s="3" t="str">
        <f>IF(G$3="Not used","",IFERROR(VLOOKUP($A316,'Circumstance 2'!$B$6:$AB$15,27,FALSE),IFERROR(VLOOKUP($A316,'Circumstance 2'!$B$18:$AB$28,27,FALSE),TableBPA2[[#This Row],[Base Payment After Circumstance 1]])))</f>
        <v/>
      </c>
      <c r="H316" s="3" t="str">
        <f>IF(H$3="Not used","",IFERROR(VLOOKUP($A316,'Circumstance 3'!$B$6:$AB$15,27,FALSE),IFERROR(VLOOKUP($A316,'Circumstance 3'!$B$18:$AB$28,27,FALSE),TableBPA2[[#This Row],[Base Payment After Circumstance 2]])))</f>
        <v/>
      </c>
      <c r="I316" s="3" t="str">
        <f>IF(I$3="Not used","",IFERROR(VLOOKUP($A316,'Circumstance 4'!$B$6:$AB$15,27,FALSE),IFERROR(VLOOKUP($A316,'Circumstance 4'!$B$18:$AB$28,27,FALSE),TableBPA2[[#This Row],[Base Payment After Circumstance 3]])))</f>
        <v/>
      </c>
      <c r="J316" s="3" t="str">
        <f>IF(J$3="Not used","",IFERROR(VLOOKUP($A316,'Circumstance 5'!$B$6:$AB$15,27,FALSE),IFERROR(VLOOKUP($A316,'Circumstance 5'!$B$18:$AB$28,27,FALSE),TableBPA2[[#This Row],[Base Payment After Circumstance 4]])))</f>
        <v/>
      </c>
      <c r="K316" s="3" t="str">
        <f>IF(K$3="Not used","",IFERROR(VLOOKUP($A316,'Circumstance 6'!$B$6:$AB$15,27,FALSE),IFERROR(VLOOKUP($A316,'Circumstance 6'!$B$18:$AB$28,27,FALSE),TableBPA2[[#This Row],[Base Payment After Circumstance 5]])))</f>
        <v/>
      </c>
      <c r="L316" s="3" t="str">
        <f>IF(L$3="Not used","",IFERROR(VLOOKUP($A316,'Circumstance 7'!$B$6:$AB$15,27,FALSE),IFERROR(VLOOKUP($A316,'Circumstance 7'!$B$18:$AB$28,27,FALSE),TableBPA2[[#This Row],[Base Payment After Circumstance 6]])))</f>
        <v/>
      </c>
      <c r="M316" s="3" t="str">
        <f>IF(M$3="Not used","",IFERROR(VLOOKUP($A316,'Circumstance 8'!$B$6:$AB$15,27,FALSE),IFERROR(VLOOKUP($A316,'Circumstance 8'!$B$18:$AB$28,27,FALSE),TableBPA2[[#This Row],[Base Payment After Circumstance 7]])))</f>
        <v/>
      </c>
      <c r="N316" s="3" t="str">
        <f>IF(N$3="Not used","",IFERROR(VLOOKUP($A316,'Circumstance 9'!$B$6:$AB$15,27,FALSE),IFERROR(VLOOKUP($A316,'Circumstance 9'!$B$18:$AB$28,27,FALSE),TableBPA2[[#This Row],[Base Payment After Circumstance 8]])))</f>
        <v/>
      </c>
      <c r="O316" s="3" t="str">
        <f>IF(O$3="Not used","",IFERROR(VLOOKUP($A316,'Circumstance 10'!$B$6:$AB$15,27,FALSE),IFERROR(VLOOKUP($A316,'Circumstance 10'!$B$18:$AB$28,27,FALSE),TableBPA2[[#This Row],[Base Payment After Circumstance 9]])))</f>
        <v/>
      </c>
      <c r="P316" s="24" t="str">
        <f>IF(P$3="Not used","",IFERROR(VLOOKUP($A316,'Circumstance 11'!$B$6:$AB$15,27,FALSE),IFERROR(VLOOKUP($A316,'Circumstance 11'!$B$18:$AB$28,27,FALSE),TableBPA2[[#This Row],[Base Payment After Circumstance 10]])))</f>
        <v/>
      </c>
      <c r="Q316" s="24" t="str">
        <f>IF(Q$3="Not used","",IFERROR(VLOOKUP($A316,'Circumstance 12'!$B$6:$AB$15,27,FALSE),IFERROR(VLOOKUP($A316,'Circumstance 12'!$B$18:$AB$28,27,FALSE),TableBPA2[[#This Row],[Base Payment After Circumstance 11]])))</f>
        <v/>
      </c>
      <c r="R316" s="24" t="str">
        <f>IF(R$3="Not used","",IFERROR(VLOOKUP($A316,'Circumstance 13'!$B$6:$AB$15,27,FALSE),IFERROR(VLOOKUP($A316,'Circumstance 13'!$B$18:$AB$28,27,FALSE),TableBPA2[[#This Row],[Base Payment After Circumstance 12]])))</f>
        <v/>
      </c>
      <c r="S316" s="24" t="str">
        <f>IF(S$3="Not used","",IFERROR(VLOOKUP($A316,'Circumstance 14'!$B$6:$AB$15,27,FALSE),IFERROR(VLOOKUP($A316,'Circumstance 14'!$B$18:$AB$28,27,FALSE),TableBPA2[[#This Row],[Base Payment After Circumstance 13]])))</f>
        <v/>
      </c>
      <c r="T316" s="24" t="str">
        <f>IF(T$3="Not used","",IFERROR(VLOOKUP($A316,'Circumstance 15'!$B$6:$AB$15,27,FALSE),IFERROR(VLOOKUP($A316,'Circumstance 15'!$B$18:$AB$28,27,FALSE),TableBPA2[[#This Row],[Base Payment After Circumstance 14]])))</f>
        <v/>
      </c>
      <c r="U316" s="24" t="str">
        <f>IF(U$3="Not used","",IFERROR(VLOOKUP($A316,'Circumstance 16'!$B$6:$AB$15,27,FALSE),IFERROR(VLOOKUP($A316,'Circumstance 16'!$B$18:$AB$28,27,FALSE),TableBPA2[[#This Row],[Base Payment After Circumstance 15]])))</f>
        <v/>
      </c>
      <c r="V316" s="24" t="str">
        <f>IF(V$3="Not used","",IFERROR(VLOOKUP($A316,'Circumstance 17'!$B$6:$AB$15,27,FALSE),IFERROR(VLOOKUP($A316,'Circumstance 17'!$B$18:$AB$28,27,FALSE),TableBPA2[[#This Row],[Base Payment After Circumstance 16]])))</f>
        <v/>
      </c>
      <c r="W316" s="24" t="str">
        <f>IF(W$3="Not used","",IFERROR(VLOOKUP($A316,'Circumstance 18'!$B$6:$AB$15,27,FALSE),IFERROR(VLOOKUP($A316,'Circumstance 18'!$B$18:$AB$28,27,FALSE),TableBPA2[[#This Row],[Base Payment After Circumstance 17]])))</f>
        <v/>
      </c>
      <c r="X316" s="24" t="str">
        <f>IF(X$3="Not used","",IFERROR(VLOOKUP($A316,'Circumstance 19'!$B$6:$AB$15,27,FALSE),IFERROR(VLOOKUP($A316,'Circumstance 19'!$B$18:$AB$28,27,FALSE),TableBPA2[[#This Row],[Base Payment After Circumstance 18]])))</f>
        <v/>
      </c>
      <c r="Y316" s="24" t="str">
        <f>IF(Y$3="Not used","",IFERROR(VLOOKUP($A316,'Circumstance 20'!$B$6:$AB$15,27,FALSE),IFERROR(VLOOKUP($A316,'Circumstance 20'!$B$18:$AB$28,27,FALSE),TableBPA2[[#This Row],[Base Payment After Circumstance 19]])))</f>
        <v/>
      </c>
    </row>
    <row r="317" spans="1:25" x14ac:dyDescent="0.25">
      <c r="A317" s="11" t="str">
        <f>IF('LEA Information'!A326="","",'LEA Information'!A326)</f>
        <v/>
      </c>
      <c r="B317" s="11" t="str">
        <f>IF('LEA Information'!B326="","",'LEA Information'!B326)</f>
        <v/>
      </c>
      <c r="C317" s="68" t="str">
        <f>IF('LEA Information'!C326="","",'LEA Information'!C326)</f>
        <v/>
      </c>
      <c r="D317" s="8" t="str">
        <f>IF('LEA Information'!D326="","",'LEA Information'!D326)</f>
        <v/>
      </c>
      <c r="E317" s="32" t="str">
        <f t="shared" si="4"/>
        <v/>
      </c>
      <c r="F317" s="3" t="str">
        <f>IF(F$3="Not used","",IFERROR(VLOOKUP($A317,'Circumstance 1'!$B$6:$AB$15,27,FALSE),IFERROR(VLOOKUP(A317,'Circumstance 1'!$B$18:$AB$28,27,FALSE),TableBPA2[[#This Row],[Starting Base Payment]])))</f>
        <v/>
      </c>
      <c r="G317" s="3" t="str">
        <f>IF(G$3="Not used","",IFERROR(VLOOKUP($A317,'Circumstance 2'!$B$6:$AB$15,27,FALSE),IFERROR(VLOOKUP($A317,'Circumstance 2'!$B$18:$AB$28,27,FALSE),TableBPA2[[#This Row],[Base Payment After Circumstance 1]])))</f>
        <v/>
      </c>
      <c r="H317" s="3" t="str">
        <f>IF(H$3="Not used","",IFERROR(VLOOKUP($A317,'Circumstance 3'!$B$6:$AB$15,27,FALSE),IFERROR(VLOOKUP($A317,'Circumstance 3'!$B$18:$AB$28,27,FALSE),TableBPA2[[#This Row],[Base Payment After Circumstance 2]])))</f>
        <v/>
      </c>
      <c r="I317" s="3" t="str">
        <f>IF(I$3="Not used","",IFERROR(VLOOKUP($A317,'Circumstance 4'!$B$6:$AB$15,27,FALSE),IFERROR(VLOOKUP($A317,'Circumstance 4'!$B$18:$AB$28,27,FALSE),TableBPA2[[#This Row],[Base Payment After Circumstance 3]])))</f>
        <v/>
      </c>
      <c r="J317" s="3" t="str">
        <f>IF(J$3="Not used","",IFERROR(VLOOKUP($A317,'Circumstance 5'!$B$6:$AB$15,27,FALSE),IFERROR(VLOOKUP($A317,'Circumstance 5'!$B$18:$AB$28,27,FALSE),TableBPA2[[#This Row],[Base Payment After Circumstance 4]])))</f>
        <v/>
      </c>
      <c r="K317" s="3" t="str">
        <f>IF(K$3="Not used","",IFERROR(VLOOKUP($A317,'Circumstance 6'!$B$6:$AB$15,27,FALSE),IFERROR(VLOOKUP($A317,'Circumstance 6'!$B$18:$AB$28,27,FALSE),TableBPA2[[#This Row],[Base Payment After Circumstance 5]])))</f>
        <v/>
      </c>
      <c r="L317" s="3" t="str">
        <f>IF(L$3="Not used","",IFERROR(VLOOKUP($A317,'Circumstance 7'!$B$6:$AB$15,27,FALSE),IFERROR(VLOOKUP($A317,'Circumstance 7'!$B$18:$AB$28,27,FALSE),TableBPA2[[#This Row],[Base Payment After Circumstance 6]])))</f>
        <v/>
      </c>
      <c r="M317" s="3" t="str">
        <f>IF(M$3="Not used","",IFERROR(VLOOKUP($A317,'Circumstance 8'!$B$6:$AB$15,27,FALSE),IFERROR(VLOOKUP($A317,'Circumstance 8'!$B$18:$AB$28,27,FALSE),TableBPA2[[#This Row],[Base Payment After Circumstance 7]])))</f>
        <v/>
      </c>
      <c r="N317" s="3" t="str">
        <f>IF(N$3="Not used","",IFERROR(VLOOKUP($A317,'Circumstance 9'!$B$6:$AB$15,27,FALSE),IFERROR(VLOOKUP($A317,'Circumstance 9'!$B$18:$AB$28,27,FALSE),TableBPA2[[#This Row],[Base Payment After Circumstance 8]])))</f>
        <v/>
      </c>
      <c r="O317" s="3" t="str">
        <f>IF(O$3="Not used","",IFERROR(VLOOKUP($A317,'Circumstance 10'!$B$6:$AB$15,27,FALSE),IFERROR(VLOOKUP($A317,'Circumstance 10'!$B$18:$AB$28,27,FALSE),TableBPA2[[#This Row],[Base Payment After Circumstance 9]])))</f>
        <v/>
      </c>
      <c r="P317" s="24" t="str">
        <f>IF(P$3="Not used","",IFERROR(VLOOKUP($A317,'Circumstance 11'!$B$6:$AB$15,27,FALSE),IFERROR(VLOOKUP($A317,'Circumstance 11'!$B$18:$AB$28,27,FALSE),TableBPA2[[#This Row],[Base Payment After Circumstance 10]])))</f>
        <v/>
      </c>
      <c r="Q317" s="24" t="str">
        <f>IF(Q$3="Not used","",IFERROR(VLOOKUP($A317,'Circumstance 12'!$B$6:$AB$15,27,FALSE),IFERROR(VLOOKUP($A317,'Circumstance 12'!$B$18:$AB$28,27,FALSE),TableBPA2[[#This Row],[Base Payment After Circumstance 11]])))</f>
        <v/>
      </c>
      <c r="R317" s="24" t="str">
        <f>IF(R$3="Not used","",IFERROR(VLOOKUP($A317,'Circumstance 13'!$B$6:$AB$15,27,FALSE),IFERROR(VLOOKUP($A317,'Circumstance 13'!$B$18:$AB$28,27,FALSE),TableBPA2[[#This Row],[Base Payment After Circumstance 12]])))</f>
        <v/>
      </c>
      <c r="S317" s="24" t="str">
        <f>IF(S$3="Not used","",IFERROR(VLOOKUP($A317,'Circumstance 14'!$B$6:$AB$15,27,FALSE),IFERROR(VLOOKUP($A317,'Circumstance 14'!$B$18:$AB$28,27,FALSE),TableBPA2[[#This Row],[Base Payment After Circumstance 13]])))</f>
        <v/>
      </c>
      <c r="T317" s="24" t="str">
        <f>IF(T$3="Not used","",IFERROR(VLOOKUP($A317,'Circumstance 15'!$B$6:$AB$15,27,FALSE),IFERROR(VLOOKUP($A317,'Circumstance 15'!$B$18:$AB$28,27,FALSE),TableBPA2[[#This Row],[Base Payment After Circumstance 14]])))</f>
        <v/>
      </c>
      <c r="U317" s="24" t="str">
        <f>IF(U$3="Not used","",IFERROR(VLOOKUP($A317,'Circumstance 16'!$B$6:$AB$15,27,FALSE),IFERROR(VLOOKUP($A317,'Circumstance 16'!$B$18:$AB$28,27,FALSE),TableBPA2[[#This Row],[Base Payment After Circumstance 15]])))</f>
        <v/>
      </c>
      <c r="V317" s="24" t="str">
        <f>IF(V$3="Not used","",IFERROR(VLOOKUP($A317,'Circumstance 17'!$B$6:$AB$15,27,FALSE),IFERROR(VLOOKUP($A317,'Circumstance 17'!$B$18:$AB$28,27,FALSE),TableBPA2[[#This Row],[Base Payment After Circumstance 16]])))</f>
        <v/>
      </c>
      <c r="W317" s="24" t="str">
        <f>IF(W$3="Not used","",IFERROR(VLOOKUP($A317,'Circumstance 18'!$B$6:$AB$15,27,FALSE),IFERROR(VLOOKUP($A317,'Circumstance 18'!$B$18:$AB$28,27,FALSE),TableBPA2[[#This Row],[Base Payment After Circumstance 17]])))</f>
        <v/>
      </c>
      <c r="X317" s="24" t="str">
        <f>IF(X$3="Not used","",IFERROR(VLOOKUP($A317,'Circumstance 19'!$B$6:$AB$15,27,FALSE),IFERROR(VLOOKUP($A317,'Circumstance 19'!$B$18:$AB$28,27,FALSE),TableBPA2[[#This Row],[Base Payment After Circumstance 18]])))</f>
        <v/>
      </c>
      <c r="Y317" s="24" t="str">
        <f>IF(Y$3="Not used","",IFERROR(VLOOKUP($A317,'Circumstance 20'!$B$6:$AB$15,27,FALSE),IFERROR(VLOOKUP($A317,'Circumstance 20'!$B$18:$AB$28,27,FALSE),TableBPA2[[#This Row],[Base Payment After Circumstance 19]])))</f>
        <v/>
      </c>
    </row>
    <row r="318" spans="1:25" x14ac:dyDescent="0.25">
      <c r="A318" s="11" t="str">
        <f>IF('LEA Information'!A327="","",'LEA Information'!A327)</f>
        <v/>
      </c>
      <c r="B318" s="11" t="str">
        <f>IF('LEA Information'!B327="","",'LEA Information'!B327)</f>
        <v/>
      </c>
      <c r="C318" s="68" t="str">
        <f>IF('LEA Information'!C327="","",'LEA Information'!C327)</f>
        <v/>
      </c>
      <c r="D318" s="8" t="str">
        <f>IF('LEA Information'!D327="","",'LEA Information'!D327)</f>
        <v/>
      </c>
      <c r="E318" s="32" t="str">
        <f t="shared" si="4"/>
        <v/>
      </c>
      <c r="F318" s="3" t="str">
        <f>IF(F$3="Not used","",IFERROR(VLOOKUP($A318,'Circumstance 1'!$B$6:$AB$15,27,FALSE),IFERROR(VLOOKUP(A318,'Circumstance 1'!$B$18:$AB$28,27,FALSE),TableBPA2[[#This Row],[Starting Base Payment]])))</f>
        <v/>
      </c>
      <c r="G318" s="3" t="str">
        <f>IF(G$3="Not used","",IFERROR(VLOOKUP($A318,'Circumstance 2'!$B$6:$AB$15,27,FALSE),IFERROR(VLOOKUP($A318,'Circumstance 2'!$B$18:$AB$28,27,FALSE),TableBPA2[[#This Row],[Base Payment After Circumstance 1]])))</f>
        <v/>
      </c>
      <c r="H318" s="3" t="str">
        <f>IF(H$3="Not used","",IFERROR(VLOOKUP($A318,'Circumstance 3'!$B$6:$AB$15,27,FALSE),IFERROR(VLOOKUP($A318,'Circumstance 3'!$B$18:$AB$28,27,FALSE),TableBPA2[[#This Row],[Base Payment After Circumstance 2]])))</f>
        <v/>
      </c>
      <c r="I318" s="3" t="str">
        <f>IF(I$3="Not used","",IFERROR(VLOOKUP($A318,'Circumstance 4'!$B$6:$AB$15,27,FALSE),IFERROR(VLOOKUP($A318,'Circumstance 4'!$B$18:$AB$28,27,FALSE),TableBPA2[[#This Row],[Base Payment After Circumstance 3]])))</f>
        <v/>
      </c>
      <c r="J318" s="3" t="str">
        <f>IF(J$3="Not used","",IFERROR(VLOOKUP($A318,'Circumstance 5'!$B$6:$AB$15,27,FALSE),IFERROR(VLOOKUP($A318,'Circumstance 5'!$B$18:$AB$28,27,FALSE),TableBPA2[[#This Row],[Base Payment After Circumstance 4]])))</f>
        <v/>
      </c>
      <c r="K318" s="3" t="str">
        <f>IF(K$3="Not used","",IFERROR(VLOOKUP($A318,'Circumstance 6'!$B$6:$AB$15,27,FALSE),IFERROR(VLOOKUP($A318,'Circumstance 6'!$B$18:$AB$28,27,FALSE),TableBPA2[[#This Row],[Base Payment After Circumstance 5]])))</f>
        <v/>
      </c>
      <c r="L318" s="3" t="str">
        <f>IF(L$3="Not used","",IFERROR(VLOOKUP($A318,'Circumstance 7'!$B$6:$AB$15,27,FALSE),IFERROR(VLOOKUP($A318,'Circumstance 7'!$B$18:$AB$28,27,FALSE),TableBPA2[[#This Row],[Base Payment After Circumstance 6]])))</f>
        <v/>
      </c>
      <c r="M318" s="3" t="str">
        <f>IF(M$3="Not used","",IFERROR(VLOOKUP($A318,'Circumstance 8'!$B$6:$AB$15,27,FALSE),IFERROR(VLOOKUP($A318,'Circumstance 8'!$B$18:$AB$28,27,FALSE),TableBPA2[[#This Row],[Base Payment After Circumstance 7]])))</f>
        <v/>
      </c>
      <c r="N318" s="3" t="str">
        <f>IF(N$3="Not used","",IFERROR(VLOOKUP($A318,'Circumstance 9'!$B$6:$AB$15,27,FALSE),IFERROR(VLOOKUP($A318,'Circumstance 9'!$B$18:$AB$28,27,FALSE),TableBPA2[[#This Row],[Base Payment After Circumstance 8]])))</f>
        <v/>
      </c>
      <c r="O318" s="3" t="str">
        <f>IF(O$3="Not used","",IFERROR(VLOOKUP($A318,'Circumstance 10'!$B$6:$AB$15,27,FALSE),IFERROR(VLOOKUP($A318,'Circumstance 10'!$B$18:$AB$28,27,FALSE),TableBPA2[[#This Row],[Base Payment After Circumstance 9]])))</f>
        <v/>
      </c>
      <c r="P318" s="24" t="str">
        <f>IF(P$3="Not used","",IFERROR(VLOOKUP($A318,'Circumstance 11'!$B$6:$AB$15,27,FALSE),IFERROR(VLOOKUP($A318,'Circumstance 11'!$B$18:$AB$28,27,FALSE),TableBPA2[[#This Row],[Base Payment After Circumstance 10]])))</f>
        <v/>
      </c>
      <c r="Q318" s="24" t="str">
        <f>IF(Q$3="Not used","",IFERROR(VLOOKUP($A318,'Circumstance 12'!$B$6:$AB$15,27,FALSE),IFERROR(VLOOKUP($A318,'Circumstance 12'!$B$18:$AB$28,27,FALSE),TableBPA2[[#This Row],[Base Payment After Circumstance 11]])))</f>
        <v/>
      </c>
      <c r="R318" s="24" t="str">
        <f>IF(R$3="Not used","",IFERROR(VLOOKUP($A318,'Circumstance 13'!$B$6:$AB$15,27,FALSE),IFERROR(VLOOKUP($A318,'Circumstance 13'!$B$18:$AB$28,27,FALSE),TableBPA2[[#This Row],[Base Payment After Circumstance 12]])))</f>
        <v/>
      </c>
      <c r="S318" s="24" t="str">
        <f>IF(S$3="Not used","",IFERROR(VLOOKUP($A318,'Circumstance 14'!$B$6:$AB$15,27,FALSE),IFERROR(VLOOKUP($A318,'Circumstance 14'!$B$18:$AB$28,27,FALSE),TableBPA2[[#This Row],[Base Payment After Circumstance 13]])))</f>
        <v/>
      </c>
      <c r="T318" s="24" t="str">
        <f>IF(T$3="Not used","",IFERROR(VLOOKUP($A318,'Circumstance 15'!$B$6:$AB$15,27,FALSE),IFERROR(VLOOKUP($A318,'Circumstance 15'!$B$18:$AB$28,27,FALSE),TableBPA2[[#This Row],[Base Payment After Circumstance 14]])))</f>
        <v/>
      </c>
      <c r="U318" s="24" t="str">
        <f>IF(U$3="Not used","",IFERROR(VLOOKUP($A318,'Circumstance 16'!$B$6:$AB$15,27,FALSE),IFERROR(VLOOKUP($A318,'Circumstance 16'!$B$18:$AB$28,27,FALSE),TableBPA2[[#This Row],[Base Payment After Circumstance 15]])))</f>
        <v/>
      </c>
      <c r="V318" s="24" t="str">
        <f>IF(V$3="Not used","",IFERROR(VLOOKUP($A318,'Circumstance 17'!$B$6:$AB$15,27,FALSE),IFERROR(VLOOKUP($A318,'Circumstance 17'!$B$18:$AB$28,27,FALSE),TableBPA2[[#This Row],[Base Payment After Circumstance 16]])))</f>
        <v/>
      </c>
      <c r="W318" s="24" t="str">
        <f>IF(W$3="Not used","",IFERROR(VLOOKUP($A318,'Circumstance 18'!$B$6:$AB$15,27,FALSE),IFERROR(VLOOKUP($A318,'Circumstance 18'!$B$18:$AB$28,27,FALSE),TableBPA2[[#This Row],[Base Payment After Circumstance 17]])))</f>
        <v/>
      </c>
      <c r="X318" s="24" t="str">
        <f>IF(X$3="Not used","",IFERROR(VLOOKUP($A318,'Circumstance 19'!$B$6:$AB$15,27,FALSE),IFERROR(VLOOKUP($A318,'Circumstance 19'!$B$18:$AB$28,27,FALSE),TableBPA2[[#This Row],[Base Payment After Circumstance 18]])))</f>
        <v/>
      </c>
      <c r="Y318" s="24" t="str">
        <f>IF(Y$3="Not used","",IFERROR(VLOOKUP($A318,'Circumstance 20'!$B$6:$AB$15,27,FALSE),IFERROR(VLOOKUP($A318,'Circumstance 20'!$B$18:$AB$28,27,FALSE),TableBPA2[[#This Row],[Base Payment After Circumstance 19]])))</f>
        <v/>
      </c>
    </row>
    <row r="319" spans="1:25" x14ac:dyDescent="0.25">
      <c r="A319" s="11" t="str">
        <f>IF('LEA Information'!A328="","",'LEA Information'!A328)</f>
        <v/>
      </c>
      <c r="B319" s="11" t="str">
        <f>IF('LEA Information'!B328="","",'LEA Information'!B328)</f>
        <v/>
      </c>
      <c r="C319" s="68" t="str">
        <f>IF('LEA Information'!C328="","",'LEA Information'!C328)</f>
        <v/>
      </c>
      <c r="D319" s="8" t="str">
        <f>IF('LEA Information'!D328="","",'LEA Information'!D328)</f>
        <v/>
      </c>
      <c r="E319" s="32" t="str">
        <f t="shared" si="4"/>
        <v/>
      </c>
      <c r="F319" s="3" t="str">
        <f>IF(F$3="Not used","",IFERROR(VLOOKUP($A319,'Circumstance 1'!$B$6:$AB$15,27,FALSE),IFERROR(VLOOKUP(A319,'Circumstance 1'!$B$18:$AB$28,27,FALSE),TableBPA2[[#This Row],[Starting Base Payment]])))</f>
        <v/>
      </c>
      <c r="G319" s="3" t="str">
        <f>IF(G$3="Not used","",IFERROR(VLOOKUP($A319,'Circumstance 2'!$B$6:$AB$15,27,FALSE),IFERROR(VLOOKUP($A319,'Circumstance 2'!$B$18:$AB$28,27,FALSE),TableBPA2[[#This Row],[Base Payment After Circumstance 1]])))</f>
        <v/>
      </c>
      <c r="H319" s="3" t="str">
        <f>IF(H$3="Not used","",IFERROR(VLOOKUP($A319,'Circumstance 3'!$B$6:$AB$15,27,FALSE),IFERROR(VLOOKUP($A319,'Circumstance 3'!$B$18:$AB$28,27,FALSE),TableBPA2[[#This Row],[Base Payment After Circumstance 2]])))</f>
        <v/>
      </c>
      <c r="I319" s="3" t="str">
        <f>IF(I$3="Not used","",IFERROR(VLOOKUP($A319,'Circumstance 4'!$B$6:$AB$15,27,FALSE),IFERROR(VLOOKUP($A319,'Circumstance 4'!$B$18:$AB$28,27,FALSE),TableBPA2[[#This Row],[Base Payment After Circumstance 3]])))</f>
        <v/>
      </c>
      <c r="J319" s="3" t="str">
        <f>IF(J$3="Not used","",IFERROR(VLOOKUP($A319,'Circumstance 5'!$B$6:$AB$15,27,FALSE),IFERROR(VLOOKUP($A319,'Circumstance 5'!$B$18:$AB$28,27,FALSE),TableBPA2[[#This Row],[Base Payment After Circumstance 4]])))</f>
        <v/>
      </c>
      <c r="K319" s="3" t="str">
        <f>IF(K$3="Not used","",IFERROR(VLOOKUP($A319,'Circumstance 6'!$B$6:$AB$15,27,FALSE),IFERROR(VLOOKUP($A319,'Circumstance 6'!$B$18:$AB$28,27,FALSE),TableBPA2[[#This Row],[Base Payment After Circumstance 5]])))</f>
        <v/>
      </c>
      <c r="L319" s="3" t="str">
        <f>IF(L$3="Not used","",IFERROR(VLOOKUP($A319,'Circumstance 7'!$B$6:$AB$15,27,FALSE),IFERROR(VLOOKUP($A319,'Circumstance 7'!$B$18:$AB$28,27,FALSE),TableBPA2[[#This Row],[Base Payment After Circumstance 6]])))</f>
        <v/>
      </c>
      <c r="M319" s="3" t="str">
        <f>IF(M$3="Not used","",IFERROR(VLOOKUP($A319,'Circumstance 8'!$B$6:$AB$15,27,FALSE),IFERROR(VLOOKUP($A319,'Circumstance 8'!$B$18:$AB$28,27,FALSE),TableBPA2[[#This Row],[Base Payment After Circumstance 7]])))</f>
        <v/>
      </c>
      <c r="N319" s="3" t="str">
        <f>IF(N$3="Not used","",IFERROR(VLOOKUP($A319,'Circumstance 9'!$B$6:$AB$15,27,FALSE),IFERROR(VLOOKUP($A319,'Circumstance 9'!$B$18:$AB$28,27,FALSE),TableBPA2[[#This Row],[Base Payment After Circumstance 8]])))</f>
        <v/>
      </c>
      <c r="O319" s="3" t="str">
        <f>IF(O$3="Not used","",IFERROR(VLOOKUP($A319,'Circumstance 10'!$B$6:$AB$15,27,FALSE),IFERROR(VLOOKUP($A319,'Circumstance 10'!$B$18:$AB$28,27,FALSE),TableBPA2[[#This Row],[Base Payment After Circumstance 9]])))</f>
        <v/>
      </c>
      <c r="P319" s="24" t="str">
        <f>IF(P$3="Not used","",IFERROR(VLOOKUP($A319,'Circumstance 11'!$B$6:$AB$15,27,FALSE),IFERROR(VLOOKUP($A319,'Circumstance 11'!$B$18:$AB$28,27,FALSE),TableBPA2[[#This Row],[Base Payment After Circumstance 10]])))</f>
        <v/>
      </c>
      <c r="Q319" s="24" t="str">
        <f>IF(Q$3="Not used","",IFERROR(VLOOKUP($A319,'Circumstance 12'!$B$6:$AB$15,27,FALSE),IFERROR(VLOOKUP($A319,'Circumstance 12'!$B$18:$AB$28,27,FALSE),TableBPA2[[#This Row],[Base Payment After Circumstance 11]])))</f>
        <v/>
      </c>
      <c r="R319" s="24" t="str">
        <f>IF(R$3="Not used","",IFERROR(VLOOKUP($A319,'Circumstance 13'!$B$6:$AB$15,27,FALSE),IFERROR(VLOOKUP($A319,'Circumstance 13'!$B$18:$AB$28,27,FALSE),TableBPA2[[#This Row],[Base Payment After Circumstance 12]])))</f>
        <v/>
      </c>
      <c r="S319" s="24" t="str">
        <f>IF(S$3="Not used","",IFERROR(VLOOKUP($A319,'Circumstance 14'!$B$6:$AB$15,27,FALSE),IFERROR(VLOOKUP($A319,'Circumstance 14'!$B$18:$AB$28,27,FALSE),TableBPA2[[#This Row],[Base Payment After Circumstance 13]])))</f>
        <v/>
      </c>
      <c r="T319" s="24" t="str">
        <f>IF(T$3="Not used","",IFERROR(VLOOKUP($A319,'Circumstance 15'!$B$6:$AB$15,27,FALSE),IFERROR(VLOOKUP($A319,'Circumstance 15'!$B$18:$AB$28,27,FALSE),TableBPA2[[#This Row],[Base Payment After Circumstance 14]])))</f>
        <v/>
      </c>
      <c r="U319" s="24" t="str">
        <f>IF(U$3="Not used","",IFERROR(VLOOKUP($A319,'Circumstance 16'!$B$6:$AB$15,27,FALSE),IFERROR(VLOOKUP($A319,'Circumstance 16'!$B$18:$AB$28,27,FALSE),TableBPA2[[#This Row],[Base Payment After Circumstance 15]])))</f>
        <v/>
      </c>
      <c r="V319" s="24" t="str">
        <f>IF(V$3="Not used","",IFERROR(VLOOKUP($A319,'Circumstance 17'!$B$6:$AB$15,27,FALSE),IFERROR(VLOOKUP($A319,'Circumstance 17'!$B$18:$AB$28,27,FALSE),TableBPA2[[#This Row],[Base Payment After Circumstance 16]])))</f>
        <v/>
      </c>
      <c r="W319" s="24" t="str">
        <f>IF(W$3="Not used","",IFERROR(VLOOKUP($A319,'Circumstance 18'!$B$6:$AB$15,27,FALSE),IFERROR(VLOOKUP($A319,'Circumstance 18'!$B$18:$AB$28,27,FALSE),TableBPA2[[#This Row],[Base Payment After Circumstance 17]])))</f>
        <v/>
      </c>
      <c r="X319" s="24" t="str">
        <f>IF(X$3="Not used","",IFERROR(VLOOKUP($A319,'Circumstance 19'!$B$6:$AB$15,27,FALSE),IFERROR(VLOOKUP($A319,'Circumstance 19'!$B$18:$AB$28,27,FALSE),TableBPA2[[#This Row],[Base Payment After Circumstance 18]])))</f>
        <v/>
      </c>
      <c r="Y319" s="24" t="str">
        <f>IF(Y$3="Not used","",IFERROR(VLOOKUP($A319,'Circumstance 20'!$B$6:$AB$15,27,FALSE),IFERROR(VLOOKUP($A319,'Circumstance 20'!$B$18:$AB$28,27,FALSE),TableBPA2[[#This Row],[Base Payment After Circumstance 19]])))</f>
        <v/>
      </c>
    </row>
    <row r="320" spans="1:25" x14ac:dyDescent="0.25">
      <c r="A320" s="11" t="str">
        <f>IF('LEA Information'!A329="","",'LEA Information'!A329)</f>
        <v/>
      </c>
      <c r="B320" s="11" t="str">
        <f>IF('LEA Information'!B329="","",'LEA Information'!B329)</f>
        <v/>
      </c>
      <c r="C320" s="68" t="str">
        <f>IF('LEA Information'!C329="","",'LEA Information'!C329)</f>
        <v/>
      </c>
      <c r="D320" s="8" t="str">
        <f>IF('LEA Information'!D329="","",'LEA Information'!D329)</f>
        <v/>
      </c>
      <c r="E320" s="32" t="str">
        <f t="shared" si="4"/>
        <v/>
      </c>
      <c r="F320" s="3" t="str">
        <f>IF(F$3="Not used","",IFERROR(VLOOKUP($A320,'Circumstance 1'!$B$6:$AB$15,27,FALSE),IFERROR(VLOOKUP(A320,'Circumstance 1'!$B$18:$AB$28,27,FALSE),TableBPA2[[#This Row],[Starting Base Payment]])))</f>
        <v/>
      </c>
      <c r="G320" s="3" t="str">
        <f>IF(G$3="Not used","",IFERROR(VLOOKUP($A320,'Circumstance 2'!$B$6:$AB$15,27,FALSE),IFERROR(VLOOKUP($A320,'Circumstance 2'!$B$18:$AB$28,27,FALSE),TableBPA2[[#This Row],[Base Payment After Circumstance 1]])))</f>
        <v/>
      </c>
      <c r="H320" s="3" t="str">
        <f>IF(H$3="Not used","",IFERROR(VLOOKUP($A320,'Circumstance 3'!$B$6:$AB$15,27,FALSE),IFERROR(VLOOKUP($A320,'Circumstance 3'!$B$18:$AB$28,27,FALSE),TableBPA2[[#This Row],[Base Payment After Circumstance 2]])))</f>
        <v/>
      </c>
      <c r="I320" s="3" t="str">
        <f>IF(I$3="Not used","",IFERROR(VLOOKUP($A320,'Circumstance 4'!$B$6:$AB$15,27,FALSE),IFERROR(VLOOKUP($A320,'Circumstance 4'!$B$18:$AB$28,27,FALSE),TableBPA2[[#This Row],[Base Payment After Circumstance 3]])))</f>
        <v/>
      </c>
      <c r="J320" s="3" t="str">
        <f>IF(J$3="Not used","",IFERROR(VLOOKUP($A320,'Circumstance 5'!$B$6:$AB$15,27,FALSE),IFERROR(VLOOKUP($A320,'Circumstance 5'!$B$18:$AB$28,27,FALSE),TableBPA2[[#This Row],[Base Payment After Circumstance 4]])))</f>
        <v/>
      </c>
      <c r="K320" s="3" t="str">
        <f>IF(K$3="Not used","",IFERROR(VLOOKUP($A320,'Circumstance 6'!$B$6:$AB$15,27,FALSE),IFERROR(VLOOKUP($A320,'Circumstance 6'!$B$18:$AB$28,27,FALSE),TableBPA2[[#This Row],[Base Payment After Circumstance 5]])))</f>
        <v/>
      </c>
      <c r="L320" s="3" t="str">
        <f>IF(L$3="Not used","",IFERROR(VLOOKUP($A320,'Circumstance 7'!$B$6:$AB$15,27,FALSE),IFERROR(VLOOKUP($A320,'Circumstance 7'!$B$18:$AB$28,27,FALSE),TableBPA2[[#This Row],[Base Payment After Circumstance 6]])))</f>
        <v/>
      </c>
      <c r="M320" s="3" t="str">
        <f>IF(M$3="Not used","",IFERROR(VLOOKUP($A320,'Circumstance 8'!$B$6:$AB$15,27,FALSE),IFERROR(VLOOKUP($A320,'Circumstance 8'!$B$18:$AB$28,27,FALSE),TableBPA2[[#This Row],[Base Payment After Circumstance 7]])))</f>
        <v/>
      </c>
      <c r="N320" s="3" t="str">
        <f>IF(N$3="Not used","",IFERROR(VLOOKUP($A320,'Circumstance 9'!$B$6:$AB$15,27,FALSE),IFERROR(VLOOKUP($A320,'Circumstance 9'!$B$18:$AB$28,27,FALSE),TableBPA2[[#This Row],[Base Payment After Circumstance 8]])))</f>
        <v/>
      </c>
      <c r="O320" s="3" t="str">
        <f>IF(O$3="Not used","",IFERROR(VLOOKUP($A320,'Circumstance 10'!$B$6:$AB$15,27,FALSE),IFERROR(VLOOKUP($A320,'Circumstance 10'!$B$18:$AB$28,27,FALSE),TableBPA2[[#This Row],[Base Payment After Circumstance 9]])))</f>
        <v/>
      </c>
      <c r="P320" s="24" t="str">
        <f>IF(P$3="Not used","",IFERROR(VLOOKUP($A320,'Circumstance 11'!$B$6:$AB$15,27,FALSE),IFERROR(VLOOKUP($A320,'Circumstance 11'!$B$18:$AB$28,27,FALSE),TableBPA2[[#This Row],[Base Payment After Circumstance 10]])))</f>
        <v/>
      </c>
      <c r="Q320" s="24" t="str">
        <f>IF(Q$3="Not used","",IFERROR(VLOOKUP($A320,'Circumstance 12'!$B$6:$AB$15,27,FALSE),IFERROR(VLOOKUP($A320,'Circumstance 12'!$B$18:$AB$28,27,FALSE),TableBPA2[[#This Row],[Base Payment After Circumstance 11]])))</f>
        <v/>
      </c>
      <c r="R320" s="24" t="str">
        <f>IF(R$3="Not used","",IFERROR(VLOOKUP($A320,'Circumstance 13'!$B$6:$AB$15,27,FALSE),IFERROR(VLOOKUP($A320,'Circumstance 13'!$B$18:$AB$28,27,FALSE),TableBPA2[[#This Row],[Base Payment After Circumstance 12]])))</f>
        <v/>
      </c>
      <c r="S320" s="24" t="str">
        <f>IF(S$3="Not used","",IFERROR(VLOOKUP($A320,'Circumstance 14'!$B$6:$AB$15,27,FALSE),IFERROR(VLOOKUP($A320,'Circumstance 14'!$B$18:$AB$28,27,FALSE),TableBPA2[[#This Row],[Base Payment After Circumstance 13]])))</f>
        <v/>
      </c>
      <c r="T320" s="24" t="str">
        <f>IF(T$3="Not used","",IFERROR(VLOOKUP($A320,'Circumstance 15'!$B$6:$AB$15,27,FALSE),IFERROR(VLOOKUP($A320,'Circumstance 15'!$B$18:$AB$28,27,FALSE),TableBPA2[[#This Row],[Base Payment After Circumstance 14]])))</f>
        <v/>
      </c>
      <c r="U320" s="24" t="str">
        <f>IF(U$3="Not used","",IFERROR(VLOOKUP($A320,'Circumstance 16'!$B$6:$AB$15,27,FALSE),IFERROR(VLOOKUP($A320,'Circumstance 16'!$B$18:$AB$28,27,FALSE),TableBPA2[[#This Row],[Base Payment After Circumstance 15]])))</f>
        <v/>
      </c>
      <c r="V320" s="24" t="str">
        <f>IF(V$3="Not used","",IFERROR(VLOOKUP($A320,'Circumstance 17'!$B$6:$AB$15,27,FALSE),IFERROR(VLOOKUP($A320,'Circumstance 17'!$B$18:$AB$28,27,FALSE),TableBPA2[[#This Row],[Base Payment After Circumstance 16]])))</f>
        <v/>
      </c>
      <c r="W320" s="24" t="str">
        <f>IF(W$3="Not used","",IFERROR(VLOOKUP($A320,'Circumstance 18'!$B$6:$AB$15,27,FALSE),IFERROR(VLOOKUP($A320,'Circumstance 18'!$B$18:$AB$28,27,FALSE),TableBPA2[[#This Row],[Base Payment After Circumstance 17]])))</f>
        <v/>
      </c>
      <c r="X320" s="24" t="str">
        <f>IF(X$3="Not used","",IFERROR(VLOOKUP($A320,'Circumstance 19'!$B$6:$AB$15,27,FALSE),IFERROR(VLOOKUP($A320,'Circumstance 19'!$B$18:$AB$28,27,FALSE),TableBPA2[[#This Row],[Base Payment After Circumstance 18]])))</f>
        <v/>
      </c>
      <c r="Y320" s="24" t="str">
        <f>IF(Y$3="Not used","",IFERROR(VLOOKUP($A320,'Circumstance 20'!$B$6:$AB$15,27,FALSE),IFERROR(VLOOKUP($A320,'Circumstance 20'!$B$18:$AB$28,27,FALSE),TableBPA2[[#This Row],[Base Payment After Circumstance 19]])))</f>
        <v/>
      </c>
    </row>
    <row r="321" spans="1:25" x14ac:dyDescent="0.25">
      <c r="A321" s="11" t="str">
        <f>IF('LEA Information'!A330="","",'LEA Information'!A330)</f>
        <v/>
      </c>
      <c r="B321" s="11" t="str">
        <f>IF('LEA Information'!B330="","",'LEA Information'!B330)</f>
        <v/>
      </c>
      <c r="C321" s="68" t="str">
        <f>IF('LEA Information'!C330="","",'LEA Information'!C330)</f>
        <v/>
      </c>
      <c r="D321" s="8" t="str">
        <f>IF('LEA Information'!D330="","",'LEA Information'!D330)</f>
        <v/>
      </c>
      <c r="E321" s="32" t="str">
        <f t="shared" si="4"/>
        <v/>
      </c>
      <c r="F321" s="3" t="str">
        <f>IF(F$3="Not used","",IFERROR(VLOOKUP($A321,'Circumstance 1'!$B$6:$AB$15,27,FALSE),IFERROR(VLOOKUP(A321,'Circumstance 1'!$B$18:$AB$28,27,FALSE),TableBPA2[[#This Row],[Starting Base Payment]])))</f>
        <v/>
      </c>
      <c r="G321" s="3" t="str">
        <f>IF(G$3="Not used","",IFERROR(VLOOKUP($A321,'Circumstance 2'!$B$6:$AB$15,27,FALSE),IFERROR(VLOOKUP($A321,'Circumstance 2'!$B$18:$AB$28,27,FALSE),TableBPA2[[#This Row],[Base Payment After Circumstance 1]])))</f>
        <v/>
      </c>
      <c r="H321" s="3" t="str">
        <f>IF(H$3="Not used","",IFERROR(VLOOKUP($A321,'Circumstance 3'!$B$6:$AB$15,27,FALSE),IFERROR(VLOOKUP($A321,'Circumstance 3'!$B$18:$AB$28,27,FALSE),TableBPA2[[#This Row],[Base Payment After Circumstance 2]])))</f>
        <v/>
      </c>
      <c r="I321" s="3" t="str">
        <f>IF(I$3="Not used","",IFERROR(VLOOKUP($A321,'Circumstance 4'!$B$6:$AB$15,27,FALSE),IFERROR(VLOOKUP($A321,'Circumstance 4'!$B$18:$AB$28,27,FALSE),TableBPA2[[#This Row],[Base Payment After Circumstance 3]])))</f>
        <v/>
      </c>
      <c r="J321" s="3" t="str">
        <f>IF(J$3="Not used","",IFERROR(VLOOKUP($A321,'Circumstance 5'!$B$6:$AB$15,27,FALSE),IFERROR(VLOOKUP($A321,'Circumstance 5'!$B$18:$AB$28,27,FALSE),TableBPA2[[#This Row],[Base Payment After Circumstance 4]])))</f>
        <v/>
      </c>
      <c r="K321" s="3" t="str">
        <f>IF(K$3="Not used","",IFERROR(VLOOKUP($A321,'Circumstance 6'!$B$6:$AB$15,27,FALSE),IFERROR(VLOOKUP($A321,'Circumstance 6'!$B$18:$AB$28,27,FALSE),TableBPA2[[#This Row],[Base Payment After Circumstance 5]])))</f>
        <v/>
      </c>
      <c r="L321" s="3" t="str">
        <f>IF(L$3="Not used","",IFERROR(VLOOKUP($A321,'Circumstance 7'!$B$6:$AB$15,27,FALSE),IFERROR(VLOOKUP($A321,'Circumstance 7'!$B$18:$AB$28,27,FALSE),TableBPA2[[#This Row],[Base Payment After Circumstance 6]])))</f>
        <v/>
      </c>
      <c r="M321" s="3" t="str">
        <f>IF(M$3="Not used","",IFERROR(VLOOKUP($A321,'Circumstance 8'!$B$6:$AB$15,27,FALSE),IFERROR(VLOOKUP($A321,'Circumstance 8'!$B$18:$AB$28,27,FALSE),TableBPA2[[#This Row],[Base Payment After Circumstance 7]])))</f>
        <v/>
      </c>
      <c r="N321" s="3" t="str">
        <f>IF(N$3="Not used","",IFERROR(VLOOKUP($A321,'Circumstance 9'!$B$6:$AB$15,27,FALSE),IFERROR(VLOOKUP($A321,'Circumstance 9'!$B$18:$AB$28,27,FALSE),TableBPA2[[#This Row],[Base Payment After Circumstance 8]])))</f>
        <v/>
      </c>
      <c r="O321" s="3" t="str">
        <f>IF(O$3="Not used","",IFERROR(VLOOKUP($A321,'Circumstance 10'!$B$6:$AB$15,27,FALSE),IFERROR(VLOOKUP($A321,'Circumstance 10'!$B$18:$AB$28,27,FALSE),TableBPA2[[#This Row],[Base Payment After Circumstance 9]])))</f>
        <v/>
      </c>
      <c r="P321" s="24" t="str">
        <f>IF(P$3="Not used","",IFERROR(VLOOKUP($A321,'Circumstance 11'!$B$6:$AB$15,27,FALSE),IFERROR(VLOOKUP($A321,'Circumstance 11'!$B$18:$AB$28,27,FALSE),TableBPA2[[#This Row],[Base Payment After Circumstance 10]])))</f>
        <v/>
      </c>
      <c r="Q321" s="24" t="str">
        <f>IF(Q$3="Not used","",IFERROR(VLOOKUP($A321,'Circumstance 12'!$B$6:$AB$15,27,FALSE),IFERROR(VLOOKUP($A321,'Circumstance 12'!$B$18:$AB$28,27,FALSE),TableBPA2[[#This Row],[Base Payment After Circumstance 11]])))</f>
        <v/>
      </c>
      <c r="R321" s="24" t="str">
        <f>IF(R$3="Not used","",IFERROR(VLOOKUP($A321,'Circumstance 13'!$B$6:$AB$15,27,FALSE),IFERROR(VLOOKUP($A321,'Circumstance 13'!$B$18:$AB$28,27,FALSE),TableBPA2[[#This Row],[Base Payment After Circumstance 12]])))</f>
        <v/>
      </c>
      <c r="S321" s="24" t="str">
        <f>IF(S$3="Not used","",IFERROR(VLOOKUP($A321,'Circumstance 14'!$B$6:$AB$15,27,FALSE),IFERROR(VLOOKUP($A321,'Circumstance 14'!$B$18:$AB$28,27,FALSE),TableBPA2[[#This Row],[Base Payment After Circumstance 13]])))</f>
        <v/>
      </c>
      <c r="T321" s="24" t="str">
        <f>IF(T$3="Not used","",IFERROR(VLOOKUP($A321,'Circumstance 15'!$B$6:$AB$15,27,FALSE),IFERROR(VLOOKUP($A321,'Circumstance 15'!$B$18:$AB$28,27,FALSE),TableBPA2[[#This Row],[Base Payment After Circumstance 14]])))</f>
        <v/>
      </c>
      <c r="U321" s="24" t="str">
        <f>IF(U$3="Not used","",IFERROR(VLOOKUP($A321,'Circumstance 16'!$B$6:$AB$15,27,FALSE),IFERROR(VLOOKUP($A321,'Circumstance 16'!$B$18:$AB$28,27,FALSE),TableBPA2[[#This Row],[Base Payment After Circumstance 15]])))</f>
        <v/>
      </c>
      <c r="V321" s="24" t="str">
        <f>IF(V$3="Not used","",IFERROR(VLOOKUP($A321,'Circumstance 17'!$B$6:$AB$15,27,FALSE),IFERROR(VLOOKUP($A321,'Circumstance 17'!$B$18:$AB$28,27,FALSE),TableBPA2[[#This Row],[Base Payment After Circumstance 16]])))</f>
        <v/>
      </c>
      <c r="W321" s="24" t="str">
        <f>IF(W$3="Not used","",IFERROR(VLOOKUP($A321,'Circumstance 18'!$B$6:$AB$15,27,FALSE),IFERROR(VLOOKUP($A321,'Circumstance 18'!$B$18:$AB$28,27,FALSE),TableBPA2[[#This Row],[Base Payment After Circumstance 17]])))</f>
        <v/>
      </c>
      <c r="X321" s="24" t="str">
        <f>IF(X$3="Not used","",IFERROR(VLOOKUP($A321,'Circumstance 19'!$B$6:$AB$15,27,FALSE),IFERROR(VLOOKUP($A321,'Circumstance 19'!$B$18:$AB$28,27,FALSE),TableBPA2[[#This Row],[Base Payment After Circumstance 18]])))</f>
        <v/>
      </c>
      <c r="Y321" s="24" t="str">
        <f>IF(Y$3="Not used","",IFERROR(VLOOKUP($A321,'Circumstance 20'!$B$6:$AB$15,27,FALSE),IFERROR(VLOOKUP($A321,'Circumstance 20'!$B$18:$AB$28,27,FALSE),TableBPA2[[#This Row],[Base Payment After Circumstance 19]])))</f>
        <v/>
      </c>
    </row>
    <row r="322" spans="1:25" x14ac:dyDescent="0.25">
      <c r="A322" s="11" t="str">
        <f>IF('LEA Information'!A331="","",'LEA Information'!A331)</f>
        <v/>
      </c>
      <c r="B322" s="11" t="str">
        <f>IF('LEA Information'!B331="","",'LEA Information'!B331)</f>
        <v/>
      </c>
      <c r="C322" s="68" t="str">
        <f>IF('LEA Information'!C331="","",'LEA Information'!C331)</f>
        <v/>
      </c>
      <c r="D322" s="8" t="str">
        <f>IF('LEA Information'!D331="","",'LEA Information'!D331)</f>
        <v/>
      </c>
      <c r="E322" s="32" t="str">
        <f t="shared" si="4"/>
        <v/>
      </c>
      <c r="F322" s="3" t="str">
        <f>IF(F$3="Not used","",IFERROR(VLOOKUP($A322,'Circumstance 1'!$B$6:$AB$15,27,FALSE),IFERROR(VLOOKUP(A322,'Circumstance 1'!$B$18:$AB$28,27,FALSE),TableBPA2[[#This Row],[Starting Base Payment]])))</f>
        <v/>
      </c>
      <c r="G322" s="3" t="str">
        <f>IF(G$3="Not used","",IFERROR(VLOOKUP($A322,'Circumstance 2'!$B$6:$AB$15,27,FALSE),IFERROR(VLOOKUP($A322,'Circumstance 2'!$B$18:$AB$28,27,FALSE),TableBPA2[[#This Row],[Base Payment After Circumstance 1]])))</f>
        <v/>
      </c>
      <c r="H322" s="3" t="str">
        <f>IF(H$3="Not used","",IFERROR(VLOOKUP($A322,'Circumstance 3'!$B$6:$AB$15,27,FALSE),IFERROR(VLOOKUP($A322,'Circumstance 3'!$B$18:$AB$28,27,FALSE),TableBPA2[[#This Row],[Base Payment After Circumstance 2]])))</f>
        <v/>
      </c>
      <c r="I322" s="3" t="str">
        <f>IF(I$3="Not used","",IFERROR(VLOOKUP($A322,'Circumstance 4'!$B$6:$AB$15,27,FALSE),IFERROR(VLOOKUP($A322,'Circumstance 4'!$B$18:$AB$28,27,FALSE),TableBPA2[[#This Row],[Base Payment After Circumstance 3]])))</f>
        <v/>
      </c>
      <c r="J322" s="3" t="str">
        <f>IF(J$3="Not used","",IFERROR(VLOOKUP($A322,'Circumstance 5'!$B$6:$AB$15,27,FALSE),IFERROR(VLOOKUP($A322,'Circumstance 5'!$B$18:$AB$28,27,FALSE),TableBPA2[[#This Row],[Base Payment After Circumstance 4]])))</f>
        <v/>
      </c>
      <c r="K322" s="3" t="str">
        <f>IF(K$3="Not used","",IFERROR(VLOOKUP($A322,'Circumstance 6'!$B$6:$AB$15,27,FALSE),IFERROR(VLOOKUP($A322,'Circumstance 6'!$B$18:$AB$28,27,FALSE),TableBPA2[[#This Row],[Base Payment After Circumstance 5]])))</f>
        <v/>
      </c>
      <c r="L322" s="3" t="str">
        <f>IF(L$3="Not used","",IFERROR(VLOOKUP($A322,'Circumstance 7'!$B$6:$AB$15,27,FALSE),IFERROR(VLOOKUP($A322,'Circumstance 7'!$B$18:$AB$28,27,FALSE),TableBPA2[[#This Row],[Base Payment After Circumstance 6]])))</f>
        <v/>
      </c>
      <c r="M322" s="3" t="str">
        <f>IF(M$3="Not used","",IFERROR(VLOOKUP($A322,'Circumstance 8'!$B$6:$AB$15,27,FALSE),IFERROR(VLOOKUP($A322,'Circumstance 8'!$B$18:$AB$28,27,FALSE),TableBPA2[[#This Row],[Base Payment After Circumstance 7]])))</f>
        <v/>
      </c>
      <c r="N322" s="3" t="str">
        <f>IF(N$3="Not used","",IFERROR(VLOOKUP($A322,'Circumstance 9'!$B$6:$AB$15,27,FALSE),IFERROR(VLOOKUP($A322,'Circumstance 9'!$B$18:$AB$28,27,FALSE),TableBPA2[[#This Row],[Base Payment After Circumstance 8]])))</f>
        <v/>
      </c>
      <c r="O322" s="3" t="str">
        <f>IF(O$3="Not used","",IFERROR(VLOOKUP($A322,'Circumstance 10'!$B$6:$AB$15,27,FALSE),IFERROR(VLOOKUP($A322,'Circumstance 10'!$B$18:$AB$28,27,FALSE),TableBPA2[[#This Row],[Base Payment After Circumstance 9]])))</f>
        <v/>
      </c>
      <c r="P322" s="24" t="str">
        <f>IF(P$3="Not used","",IFERROR(VLOOKUP($A322,'Circumstance 11'!$B$6:$AB$15,27,FALSE),IFERROR(VLOOKUP($A322,'Circumstance 11'!$B$18:$AB$28,27,FALSE),TableBPA2[[#This Row],[Base Payment After Circumstance 10]])))</f>
        <v/>
      </c>
      <c r="Q322" s="24" t="str">
        <f>IF(Q$3="Not used","",IFERROR(VLOOKUP($A322,'Circumstance 12'!$B$6:$AB$15,27,FALSE),IFERROR(VLOOKUP($A322,'Circumstance 12'!$B$18:$AB$28,27,FALSE),TableBPA2[[#This Row],[Base Payment After Circumstance 11]])))</f>
        <v/>
      </c>
      <c r="R322" s="24" t="str">
        <f>IF(R$3="Not used","",IFERROR(VLOOKUP($A322,'Circumstance 13'!$B$6:$AB$15,27,FALSE),IFERROR(VLOOKUP($A322,'Circumstance 13'!$B$18:$AB$28,27,FALSE),TableBPA2[[#This Row],[Base Payment After Circumstance 12]])))</f>
        <v/>
      </c>
      <c r="S322" s="24" t="str">
        <f>IF(S$3="Not used","",IFERROR(VLOOKUP($A322,'Circumstance 14'!$B$6:$AB$15,27,FALSE),IFERROR(VLOOKUP($A322,'Circumstance 14'!$B$18:$AB$28,27,FALSE),TableBPA2[[#This Row],[Base Payment After Circumstance 13]])))</f>
        <v/>
      </c>
      <c r="T322" s="24" t="str">
        <f>IF(T$3="Not used","",IFERROR(VLOOKUP($A322,'Circumstance 15'!$B$6:$AB$15,27,FALSE),IFERROR(VLOOKUP($A322,'Circumstance 15'!$B$18:$AB$28,27,FALSE),TableBPA2[[#This Row],[Base Payment After Circumstance 14]])))</f>
        <v/>
      </c>
      <c r="U322" s="24" t="str">
        <f>IF(U$3="Not used","",IFERROR(VLOOKUP($A322,'Circumstance 16'!$B$6:$AB$15,27,FALSE),IFERROR(VLOOKUP($A322,'Circumstance 16'!$B$18:$AB$28,27,FALSE),TableBPA2[[#This Row],[Base Payment After Circumstance 15]])))</f>
        <v/>
      </c>
      <c r="V322" s="24" t="str">
        <f>IF(V$3="Not used","",IFERROR(VLOOKUP($A322,'Circumstance 17'!$B$6:$AB$15,27,FALSE),IFERROR(VLOOKUP($A322,'Circumstance 17'!$B$18:$AB$28,27,FALSE),TableBPA2[[#This Row],[Base Payment After Circumstance 16]])))</f>
        <v/>
      </c>
      <c r="W322" s="24" t="str">
        <f>IF(W$3="Not used","",IFERROR(VLOOKUP($A322,'Circumstance 18'!$B$6:$AB$15,27,FALSE),IFERROR(VLOOKUP($A322,'Circumstance 18'!$B$18:$AB$28,27,FALSE),TableBPA2[[#This Row],[Base Payment After Circumstance 17]])))</f>
        <v/>
      </c>
      <c r="X322" s="24" t="str">
        <f>IF(X$3="Not used","",IFERROR(VLOOKUP($A322,'Circumstance 19'!$B$6:$AB$15,27,FALSE),IFERROR(VLOOKUP($A322,'Circumstance 19'!$B$18:$AB$28,27,FALSE),TableBPA2[[#This Row],[Base Payment After Circumstance 18]])))</f>
        <v/>
      </c>
      <c r="Y322" s="24" t="str">
        <f>IF(Y$3="Not used","",IFERROR(VLOOKUP($A322,'Circumstance 20'!$B$6:$AB$15,27,FALSE),IFERROR(VLOOKUP($A322,'Circumstance 20'!$B$18:$AB$28,27,FALSE),TableBPA2[[#This Row],[Base Payment After Circumstance 19]])))</f>
        <v/>
      </c>
    </row>
    <row r="323" spans="1:25" x14ac:dyDescent="0.25">
      <c r="A323" s="11" t="str">
        <f>IF('LEA Information'!A332="","",'LEA Information'!A332)</f>
        <v/>
      </c>
      <c r="B323" s="11" t="str">
        <f>IF('LEA Information'!B332="","",'LEA Information'!B332)</f>
        <v/>
      </c>
      <c r="C323" s="68" t="str">
        <f>IF('LEA Information'!C332="","",'LEA Information'!C332)</f>
        <v/>
      </c>
      <c r="D323" s="8" t="str">
        <f>IF('LEA Information'!D332="","",'LEA Information'!D332)</f>
        <v/>
      </c>
      <c r="E323" s="32" t="str">
        <f t="shared" si="4"/>
        <v/>
      </c>
      <c r="F323" s="3" t="str">
        <f>IF(F$3="Not used","",IFERROR(VLOOKUP($A323,'Circumstance 1'!$B$6:$AB$15,27,FALSE),IFERROR(VLOOKUP(A323,'Circumstance 1'!$B$18:$AB$28,27,FALSE),TableBPA2[[#This Row],[Starting Base Payment]])))</f>
        <v/>
      </c>
      <c r="G323" s="3" t="str">
        <f>IF(G$3="Not used","",IFERROR(VLOOKUP($A323,'Circumstance 2'!$B$6:$AB$15,27,FALSE),IFERROR(VLOOKUP($A323,'Circumstance 2'!$B$18:$AB$28,27,FALSE),TableBPA2[[#This Row],[Base Payment After Circumstance 1]])))</f>
        <v/>
      </c>
      <c r="H323" s="3" t="str">
        <f>IF(H$3="Not used","",IFERROR(VLOOKUP($A323,'Circumstance 3'!$B$6:$AB$15,27,FALSE),IFERROR(VLOOKUP($A323,'Circumstance 3'!$B$18:$AB$28,27,FALSE),TableBPA2[[#This Row],[Base Payment After Circumstance 2]])))</f>
        <v/>
      </c>
      <c r="I323" s="3" t="str">
        <f>IF(I$3="Not used","",IFERROR(VLOOKUP($A323,'Circumstance 4'!$B$6:$AB$15,27,FALSE),IFERROR(VLOOKUP($A323,'Circumstance 4'!$B$18:$AB$28,27,FALSE),TableBPA2[[#This Row],[Base Payment After Circumstance 3]])))</f>
        <v/>
      </c>
      <c r="J323" s="3" t="str">
        <f>IF(J$3="Not used","",IFERROR(VLOOKUP($A323,'Circumstance 5'!$B$6:$AB$15,27,FALSE),IFERROR(VLOOKUP($A323,'Circumstance 5'!$B$18:$AB$28,27,FALSE),TableBPA2[[#This Row],[Base Payment After Circumstance 4]])))</f>
        <v/>
      </c>
      <c r="K323" s="3" t="str">
        <f>IF(K$3="Not used","",IFERROR(VLOOKUP($A323,'Circumstance 6'!$B$6:$AB$15,27,FALSE),IFERROR(VLOOKUP($A323,'Circumstance 6'!$B$18:$AB$28,27,FALSE),TableBPA2[[#This Row],[Base Payment After Circumstance 5]])))</f>
        <v/>
      </c>
      <c r="L323" s="3" t="str">
        <f>IF(L$3="Not used","",IFERROR(VLOOKUP($A323,'Circumstance 7'!$B$6:$AB$15,27,FALSE),IFERROR(VLOOKUP($A323,'Circumstance 7'!$B$18:$AB$28,27,FALSE),TableBPA2[[#This Row],[Base Payment After Circumstance 6]])))</f>
        <v/>
      </c>
      <c r="M323" s="3" t="str">
        <f>IF(M$3="Not used","",IFERROR(VLOOKUP($A323,'Circumstance 8'!$B$6:$AB$15,27,FALSE),IFERROR(VLOOKUP($A323,'Circumstance 8'!$B$18:$AB$28,27,FALSE),TableBPA2[[#This Row],[Base Payment After Circumstance 7]])))</f>
        <v/>
      </c>
      <c r="N323" s="3" t="str">
        <f>IF(N$3="Not used","",IFERROR(VLOOKUP($A323,'Circumstance 9'!$B$6:$AB$15,27,FALSE),IFERROR(VLOOKUP($A323,'Circumstance 9'!$B$18:$AB$28,27,FALSE),TableBPA2[[#This Row],[Base Payment After Circumstance 8]])))</f>
        <v/>
      </c>
      <c r="O323" s="3" t="str">
        <f>IF(O$3="Not used","",IFERROR(VLOOKUP($A323,'Circumstance 10'!$B$6:$AB$15,27,FALSE),IFERROR(VLOOKUP($A323,'Circumstance 10'!$B$18:$AB$28,27,FALSE),TableBPA2[[#This Row],[Base Payment After Circumstance 9]])))</f>
        <v/>
      </c>
      <c r="P323" s="24" t="str">
        <f>IF(P$3="Not used","",IFERROR(VLOOKUP($A323,'Circumstance 11'!$B$6:$AB$15,27,FALSE),IFERROR(VLOOKUP($A323,'Circumstance 11'!$B$18:$AB$28,27,FALSE),TableBPA2[[#This Row],[Base Payment After Circumstance 10]])))</f>
        <v/>
      </c>
      <c r="Q323" s="24" t="str">
        <f>IF(Q$3="Not used","",IFERROR(VLOOKUP($A323,'Circumstance 12'!$B$6:$AB$15,27,FALSE),IFERROR(VLOOKUP($A323,'Circumstance 12'!$B$18:$AB$28,27,FALSE),TableBPA2[[#This Row],[Base Payment After Circumstance 11]])))</f>
        <v/>
      </c>
      <c r="R323" s="24" t="str">
        <f>IF(R$3="Not used","",IFERROR(VLOOKUP($A323,'Circumstance 13'!$B$6:$AB$15,27,FALSE),IFERROR(VLOOKUP($A323,'Circumstance 13'!$B$18:$AB$28,27,FALSE),TableBPA2[[#This Row],[Base Payment After Circumstance 12]])))</f>
        <v/>
      </c>
      <c r="S323" s="24" t="str">
        <f>IF(S$3="Not used","",IFERROR(VLOOKUP($A323,'Circumstance 14'!$B$6:$AB$15,27,FALSE),IFERROR(VLOOKUP($A323,'Circumstance 14'!$B$18:$AB$28,27,FALSE),TableBPA2[[#This Row],[Base Payment After Circumstance 13]])))</f>
        <v/>
      </c>
      <c r="T323" s="24" t="str">
        <f>IF(T$3="Not used","",IFERROR(VLOOKUP($A323,'Circumstance 15'!$B$6:$AB$15,27,FALSE),IFERROR(VLOOKUP($A323,'Circumstance 15'!$B$18:$AB$28,27,FALSE),TableBPA2[[#This Row],[Base Payment After Circumstance 14]])))</f>
        <v/>
      </c>
      <c r="U323" s="24" t="str">
        <f>IF(U$3="Not used","",IFERROR(VLOOKUP($A323,'Circumstance 16'!$B$6:$AB$15,27,FALSE),IFERROR(VLOOKUP($A323,'Circumstance 16'!$B$18:$AB$28,27,FALSE),TableBPA2[[#This Row],[Base Payment After Circumstance 15]])))</f>
        <v/>
      </c>
      <c r="V323" s="24" t="str">
        <f>IF(V$3="Not used","",IFERROR(VLOOKUP($A323,'Circumstance 17'!$B$6:$AB$15,27,FALSE),IFERROR(VLOOKUP($A323,'Circumstance 17'!$B$18:$AB$28,27,FALSE),TableBPA2[[#This Row],[Base Payment After Circumstance 16]])))</f>
        <v/>
      </c>
      <c r="W323" s="24" t="str">
        <f>IF(W$3="Not used","",IFERROR(VLOOKUP($A323,'Circumstance 18'!$B$6:$AB$15,27,FALSE),IFERROR(VLOOKUP($A323,'Circumstance 18'!$B$18:$AB$28,27,FALSE),TableBPA2[[#This Row],[Base Payment After Circumstance 17]])))</f>
        <v/>
      </c>
      <c r="X323" s="24" t="str">
        <f>IF(X$3="Not used","",IFERROR(VLOOKUP($A323,'Circumstance 19'!$B$6:$AB$15,27,FALSE),IFERROR(VLOOKUP($A323,'Circumstance 19'!$B$18:$AB$28,27,FALSE),TableBPA2[[#This Row],[Base Payment After Circumstance 18]])))</f>
        <v/>
      </c>
      <c r="Y323" s="24" t="str">
        <f>IF(Y$3="Not used","",IFERROR(VLOOKUP($A323,'Circumstance 20'!$B$6:$AB$15,27,FALSE),IFERROR(VLOOKUP($A323,'Circumstance 20'!$B$18:$AB$28,27,FALSE),TableBPA2[[#This Row],[Base Payment After Circumstance 19]])))</f>
        <v/>
      </c>
    </row>
    <row r="324" spans="1:25" x14ac:dyDescent="0.25">
      <c r="A324" s="11" t="str">
        <f>IF('LEA Information'!A333="","",'LEA Information'!A333)</f>
        <v/>
      </c>
      <c r="B324" s="11" t="str">
        <f>IF('LEA Information'!B333="","",'LEA Information'!B333)</f>
        <v/>
      </c>
      <c r="C324" s="68" t="str">
        <f>IF('LEA Information'!C333="","",'LEA Information'!C333)</f>
        <v/>
      </c>
      <c r="D324" s="8" t="str">
        <f>IF('LEA Information'!D333="","",'LEA Information'!D333)</f>
        <v/>
      </c>
      <c r="E324" s="32" t="str">
        <f t="shared" si="4"/>
        <v/>
      </c>
      <c r="F324" s="3" t="str">
        <f>IF(F$3="Not used","",IFERROR(VLOOKUP($A324,'Circumstance 1'!$B$6:$AB$15,27,FALSE),IFERROR(VLOOKUP(A324,'Circumstance 1'!$B$18:$AB$28,27,FALSE),TableBPA2[[#This Row],[Starting Base Payment]])))</f>
        <v/>
      </c>
      <c r="G324" s="3" t="str">
        <f>IF(G$3="Not used","",IFERROR(VLOOKUP($A324,'Circumstance 2'!$B$6:$AB$15,27,FALSE),IFERROR(VLOOKUP($A324,'Circumstance 2'!$B$18:$AB$28,27,FALSE),TableBPA2[[#This Row],[Base Payment After Circumstance 1]])))</f>
        <v/>
      </c>
      <c r="H324" s="3" t="str">
        <f>IF(H$3="Not used","",IFERROR(VLOOKUP($A324,'Circumstance 3'!$B$6:$AB$15,27,FALSE),IFERROR(VLOOKUP($A324,'Circumstance 3'!$B$18:$AB$28,27,FALSE),TableBPA2[[#This Row],[Base Payment After Circumstance 2]])))</f>
        <v/>
      </c>
      <c r="I324" s="3" t="str">
        <f>IF(I$3="Not used","",IFERROR(VLOOKUP($A324,'Circumstance 4'!$B$6:$AB$15,27,FALSE),IFERROR(VLOOKUP($A324,'Circumstance 4'!$B$18:$AB$28,27,FALSE),TableBPA2[[#This Row],[Base Payment After Circumstance 3]])))</f>
        <v/>
      </c>
      <c r="J324" s="3" t="str">
        <f>IF(J$3="Not used","",IFERROR(VLOOKUP($A324,'Circumstance 5'!$B$6:$AB$15,27,FALSE),IFERROR(VLOOKUP($A324,'Circumstance 5'!$B$18:$AB$28,27,FALSE),TableBPA2[[#This Row],[Base Payment After Circumstance 4]])))</f>
        <v/>
      </c>
      <c r="K324" s="3" t="str">
        <f>IF(K$3="Not used","",IFERROR(VLOOKUP($A324,'Circumstance 6'!$B$6:$AB$15,27,FALSE),IFERROR(VLOOKUP($A324,'Circumstance 6'!$B$18:$AB$28,27,FALSE),TableBPA2[[#This Row],[Base Payment After Circumstance 5]])))</f>
        <v/>
      </c>
      <c r="L324" s="3" t="str">
        <f>IF(L$3="Not used","",IFERROR(VLOOKUP($A324,'Circumstance 7'!$B$6:$AB$15,27,FALSE),IFERROR(VLOOKUP($A324,'Circumstance 7'!$B$18:$AB$28,27,FALSE),TableBPA2[[#This Row],[Base Payment After Circumstance 6]])))</f>
        <v/>
      </c>
      <c r="M324" s="3" t="str">
        <f>IF(M$3="Not used","",IFERROR(VLOOKUP($A324,'Circumstance 8'!$B$6:$AB$15,27,FALSE),IFERROR(VLOOKUP($A324,'Circumstance 8'!$B$18:$AB$28,27,FALSE),TableBPA2[[#This Row],[Base Payment After Circumstance 7]])))</f>
        <v/>
      </c>
      <c r="N324" s="3" t="str">
        <f>IF(N$3="Not used","",IFERROR(VLOOKUP($A324,'Circumstance 9'!$B$6:$AB$15,27,FALSE),IFERROR(VLOOKUP($A324,'Circumstance 9'!$B$18:$AB$28,27,FALSE),TableBPA2[[#This Row],[Base Payment After Circumstance 8]])))</f>
        <v/>
      </c>
      <c r="O324" s="3" t="str">
        <f>IF(O$3="Not used","",IFERROR(VLOOKUP($A324,'Circumstance 10'!$B$6:$AB$15,27,FALSE),IFERROR(VLOOKUP($A324,'Circumstance 10'!$B$18:$AB$28,27,FALSE),TableBPA2[[#This Row],[Base Payment After Circumstance 9]])))</f>
        <v/>
      </c>
      <c r="P324" s="24" t="str">
        <f>IF(P$3="Not used","",IFERROR(VLOOKUP($A324,'Circumstance 11'!$B$6:$AB$15,27,FALSE),IFERROR(VLOOKUP($A324,'Circumstance 11'!$B$18:$AB$28,27,FALSE),TableBPA2[[#This Row],[Base Payment After Circumstance 10]])))</f>
        <v/>
      </c>
      <c r="Q324" s="24" t="str">
        <f>IF(Q$3="Not used","",IFERROR(VLOOKUP($A324,'Circumstance 12'!$B$6:$AB$15,27,FALSE),IFERROR(VLOOKUP($A324,'Circumstance 12'!$B$18:$AB$28,27,FALSE),TableBPA2[[#This Row],[Base Payment After Circumstance 11]])))</f>
        <v/>
      </c>
      <c r="R324" s="24" t="str">
        <f>IF(R$3="Not used","",IFERROR(VLOOKUP($A324,'Circumstance 13'!$B$6:$AB$15,27,FALSE),IFERROR(VLOOKUP($A324,'Circumstance 13'!$B$18:$AB$28,27,FALSE),TableBPA2[[#This Row],[Base Payment After Circumstance 12]])))</f>
        <v/>
      </c>
      <c r="S324" s="24" t="str">
        <f>IF(S$3="Not used","",IFERROR(VLOOKUP($A324,'Circumstance 14'!$B$6:$AB$15,27,FALSE),IFERROR(VLOOKUP($A324,'Circumstance 14'!$B$18:$AB$28,27,FALSE),TableBPA2[[#This Row],[Base Payment After Circumstance 13]])))</f>
        <v/>
      </c>
      <c r="T324" s="24" t="str">
        <f>IF(T$3="Not used","",IFERROR(VLOOKUP($A324,'Circumstance 15'!$B$6:$AB$15,27,FALSE),IFERROR(VLOOKUP($A324,'Circumstance 15'!$B$18:$AB$28,27,FALSE),TableBPA2[[#This Row],[Base Payment After Circumstance 14]])))</f>
        <v/>
      </c>
      <c r="U324" s="24" t="str">
        <f>IF(U$3="Not used","",IFERROR(VLOOKUP($A324,'Circumstance 16'!$B$6:$AB$15,27,FALSE),IFERROR(VLOOKUP($A324,'Circumstance 16'!$B$18:$AB$28,27,FALSE),TableBPA2[[#This Row],[Base Payment After Circumstance 15]])))</f>
        <v/>
      </c>
      <c r="V324" s="24" t="str">
        <f>IF(V$3="Not used","",IFERROR(VLOOKUP($A324,'Circumstance 17'!$B$6:$AB$15,27,FALSE),IFERROR(VLOOKUP($A324,'Circumstance 17'!$B$18:$AB$28,27,FALSE),TableBPA2[[#This Row],[Base Payment After Circumstance 16]])))</f>
        <v/>
      </c>
      <c r="W324" s="24" t="str">
        <f>IF(W$3="Not used","",IFERROR(VLOOKUP($A324,'Circumstance 18'!$B$6:$AB$15,27,FALSE),IFERROR(VLOOKUP($A324,'Circumstance 18'!$B$18:$AB$28,27,FALSE),TableBPA2[[#This Row],[Base Payment After Circumstance 17]])))</f>
        <v/>
      </c>
      <c r="X324" s="24" t="str">
        <f>IF(X$3="Not used","",IFERROR(VLOOKUP($A324,'Circumstance 19'!$B$6:$AB$15,27,FALSE),IFERROR(VLOOKUP($A324,'Circumstance 19'!$B$18:$AB$28,27,FALSE),TableBPA2[[#This Row],[Base Payment After Circumstance 18]])))</f>
        <v/>
      </c>
      <c r="Y324" s="24" t="str">
        <f>IF(Y$3="Not used","",IFERROR(VLOOKUP($A324,'Circumstance 20'!$B$6:$AB$15,27,FALSE),IFERROR(VLOOKUP($A324,'Circumstance 20'!$B$18:$AB$28,27,FALSE),TableBPA2[[#This Row],[Base Payment After Circumstance 19]])))</f>
        <v/>
      </c>
    </row>
    <row r="325" spans="1:25" x14ac:dyDescent="0.25">
      <c r="A325" s="11" t="str">
        <f>IF('LEA Information'!A334="","",'LEA Information'!A334)</f>
        <v/>
      </c>
      <c r="B325" s="11" t="str">
        <f>IF('LEA Information'!B334="","",'LEA Information'!B334)</f>
        <v/>
      </c>
      <c r="C325" s="68" t="str">
        <f>IF('LEA Information'!C334="","",'LEA Information'!C334)</f>
        <v/>
      </c>
      <c r="D325" s="8" t="str">
        <f>IF('LEA Information'!D334="","",'LEA Information'!D334)</f>
        <v/>
      </c>
      <c r="E325" s="32" t="str">
        <f t="shared" si="4"/>
        <v/>
      </c>
      <c r="F325" s="3" t="str">
        <f>IF(F$3="Not used","",IFERROR(VLOOKUP($A325,'Circumstance 1'!$B$6:$AB$15,27,FALSE),IFERROR(VLOOKUP(A325,'Circumstance 1'!$B$18:$AB$28,27,FALSE),TableBPA2[[#This Row],[Starting Base Payment]])))</f>
        <v/>
      </c>
      <c r="G325" s="3" t="str">
        <f>IF(G$3="Not used","",IFERROR(VLOOKUP($A325,'Circumstance 2'!$B$6:$AB$15,27,FALSE),IFERROR(VLOOKUP($A325,'Circumstance 2'!$B$18:$AB$28,27,FALSE),TableBPA2[[#This Row],[Base Payment After Circumstance 1]])))</f>
        <v/>
      </c>
      <c r="H325" s="3" t="str">
        <f>IF(H$3="Not used","",IFERROR(VLOOKUP($A325,'Circumstance 3'!$B$6:$AB$15,27,FALSE),IFERROR(VLOOKUP($A325,'Circumstance 3'!$B$18:$AB$28,27,FALSE),TableBPA2[[#This Row],[Base Payment After Circumstance 2]])))</f>
        <v/>
      </c>
      <c r="I325" s="3" t="str">
        <f>IF(I$3="Not used","",IFERROR(VLOOKUP($A325,'Circumstance 4'!$B$6:$AB$15,27,FALSE),IFERROR(VLOOKUP($A325,'Circumstance 4'!$B$18:$AB$28,27,FALSE),TableBPA2[[#This Row],[Base Payment After Circumstance 3]])))</f>
        <v/>
      </c>
      <c r="J325" s="3" t="str">
        <f>IF(J$3="Not used","",IFERROR(VLOOKUP($A325,'Circumstance 5'!$B$6:$AB$15,27,FALSE),IFERROR(VLOOKUP($A325,'Circumstance 5'!$B$18:$AB$28,27,FALSE),TableBPA2[[#This Row],[Base Payment After Circumstance 4]])))</f>
        <v/>
      </c>
      <c r="K325" s="3" t="str">
        <f>IF(K$3="Not used","",IFERROR(VLOOKUP($A325,'Circumstance 6'!$B$6:$AB$15,27,FALSE),IFERROR(VLOOKUP($A325,'Circumstance 6'!$B$18:$AB$28,27,FALSE),TableBPA2[[#This Row],[Base Payment After Circumstance 5]])))</f>
        <v/>
      </c>
      <c r="L325" s="3" t="str">
        <f>IF(L$3="Not used","",IFERROR(VLOOKUP($A325,'Circumstance 7'!$B$6:$AB$15,27,FALSE),IFERROR(VLOOKUP($A325,'Circumstance 7'!$B$18:$AB$28,27,FALSE),TableBPA2[[#This Row],[Base Payment After Circumstance 6]])))</f>
        <v/>
      </c>
      <c r="M325" s="3" t="str">
        <f>IF(M$3="Not used","",IFERROR(VLOOKUP($A325,'Circumstance 8'!$B$6:$AB$15,27,FALSE),IFERROR(VLOOKUP($A325,'Circumstance 8'!$B$18:$AB$28,27,FALSE),TableBPA2[[#This Row],[Base Payment After Circumstance 7]])))</f>
        <v/>
      </c>
      <c r="N325" s="3" t="str">
        <f>IF(N$3="Not used","",IFERROR(VLOOKUP($A325,'Circumstance 9'!$B$6:$AB$15,27,FALSE),IFERROR(VLOOKUP($A325,'Circumstance 9'!$B$18:$AB$28,27,FALSE),TableBPA2[[#This Row],[Base Payment After Circumstance 8]])))</f>
        <v/>
      </c>
      <c r="O325" s="3" t="str">
        <f>IF(O$3="Not used","",IFERROR(VLOOKUP($A325,'Circumstance 10'!$B$6:$AB$15,27,FALSE),IFERROR(VLOOKUP($A325,'Circumstance 10'!$B$18:$AB$28,27,FALSE),TableBPA2[[#This Row],[Base Payment After Circumstance 9]])))</f>
        <v/>
      </c>
      <c r="P325" s="24" t="str">
        <f>IF(P$3="Not used","",IFERROR(VLOOKUP($A325,'Circumstance 11'!$B$6:$AB$15,27,FALSE),IFERROR(VLOOKUP($A325,'Circumstance 11'!$B$18:$AB$28,27,FALSE),TableBPA2[[#This Row],[Base Payment After Circumstance 10]])))</f>
        <v/>
      </c>
      <c r="Q325" s="24" t="str">
        <f>IF(Q$3="Not used","",IFERROR(VLOOKUP($A325,'Circumstance 12'!$B$6:$AB$15,27,FALSE),IFERROR(VLOOKUP($A325,'Circumstance 12'!$B$18:$AB$28,27,FALSE),TableBPA2[[#This Row],[Base Payment After Circumstance 11]])))</f>
        <v/>
      </c>
      <c r="R325" s="24" t="str">
        <f>IF(R$3="Not used","",IFERROR(VLOOKUP($A325,'Circumstance 13'!$B$6:$AB$15,27,FALSE),IFERROR(VLOOKUP($A325,'Circumstance 13'!$B$18:$AB$28,27,FALSE),TableBPA2[[#This Row],[Base Payment After Circumstance 12]])))</f>
        <v/>
      </c>
      <c r="S325" s="24" t="str">
        <f>IF(S$3="Not used","",IFERROR(VLOOKUP($A325,'Circumstance 14'!$B$6:$AB$15,27,FALSE),IFERROR(VLOOKUP($A325,'Circumstance 14'!$B$18:$AB$28,27,FALSE),TableBPA2[[#This Row],[Base Payment After Circumstance 13]])))</f>
        <v/>
      </c>
      <c r="T325" s="24" t="str">
        <f>IF(T$3="Not used","",IFERROR(VLOOKUP($A325,'Circumstance 15'!$B$6:$AB$15,27,FALSE),IFERROR(VLOOKUP($A325,'Circumstance 15'!$B$18:$AB$28,27,FALSE),TableBPA2[[#This Row],[Base Payment After Circumstance 14]])))</f>
        <v/>
      </c>
      <c r="U325" s="24" t="str">
        <f>IF(U$3="Not used","",IFERROR(VLOOKUP($A325,'Circumstance 16'!$B$6:$AB$15,27,FALSE),IFERROR(VLOOKUP($A325,'Circumstance 16'!$B$18:$AB$28,27,FALSE),TableBPA2[[#This Row],[Base Payment After Circumstance 15]])))</f>
        <v/>
      </c>
      <c r="V325" s="24" t="str">
        <f>IF(V$3="Not used","",IFERROR(VLOOKUP($A325,'Circumstance 17'!$B$6:$AB$15,27,FALSE),IFERROR(VLOOKUP($A325,'Circumstance 17'!$B$18:$AB$28,27,FALSE),TableBPA2[[#This Row],[Base Payment After Circumstance 16]])))</f>
        <v/>
      </c>
      <c r="W325" s="24" t="str">
        <f>IF(W$3="Not used","",IFERROR(VLOOKUP($A325,'Circumstance 18'!$B$6:$AB$15,27,FALSE),IFERROR(VLOOKUP($A325,'Circumstance 18'!$B$18:$AB$28,27,FALSE),TableBPA2[[#This Row],[Base Payment After Circumstance 17]])))</f>
        <v/>
      </c>
      <c r="X325" s="24" t="str">
        <f>IF(X$3="Not used","",IFERROR(VLOOKUP($A325,'Circumstance 19'!$B$6:$AB$15,27,FALSE),IFERROR(VLOOKUP($A325,'Circumstance 19'!$B$18:$AB$28,27,FALSE),TableBPA2[[#This Row],[Base Payment After Circumstance 18]])))</f>
        <v/>
      </c>
      <c r="Y325" s="24" t="str">
        <f>IF(Y$3="Not used","",IFERROR(VLOOKUP($A325,'Circumstance 20'!$B$6:$AB$15,27,FALSE),IFERROR(VLOOKUP($A325,'Circumstance 20'!$B$18:$AB$28,27,FALSE),TableBPA2[[#This Row],[Base Payment After Circumstance 19]])))</f>
        <v/>
      </c>
    </row>
    <row r="326" spans="1:25" x14ac:dyDescent="0.25">
      <c r="A326" s="11" t="str">
        <f>IF('LEA Information'!A335="","",'LEA Information'!A335)</f>
        <v/>
      </c>
      <c r="B326" s="11" t="str">
        <f>IF('LEA Information'!B335="","",'LEA Information'!B335)</f>
        <v/>
      </c>
      <c r="C326" s="68" t="str">
        <f>IF('LEA Information'!C335="","",'LEA Information'!C335)</f>
        <v/>
      </c>
      <c r="D326" s="8" t="str">
        <f>IF('LEA Information'!D335="","",'LEA Information'!D335)</f>
        <v/>
      </c>
      <c r="E326" s="32" t="str">
        <f t="shared" si="4"/>
        <v/>
      </c>
      <c r="F326" s="3" t="str">
        <f>IF(F$3="Not used","",IFERROR(VLOOKUP($A326,'Circumstance 1'!$B$6:$AB$15,27,FALSE),IFERROR(VLOOKUP(A326,'Circumstance 1'!$B$18:$AB$28,27,FALSE),TableBPA2[[#This Row],[Starting Base Payment]])))</f>
        <v/>
      </c>
      <c r="G326" s="3" t="str">
        <f>IF(G$3="Not used","",IFERROR(VLOOKUP($A326,'Circumstance 2'!$B$6:$AB$15,27,FALSE),IFERROR(VLOOKUP($A326,'Circumstance 2'!$B$18:$AB$28,27,FALSE),TableBPA2[[#This Row],[Base Payment After Circumstance 1]])))</f>
        <v/>
      </c>
      <c r="H326" s="3" t="str">
        <f>IF(H$3="Not used","",IFERROR(VLOOKUP($A326,'Circumstance 3'!$B$6:$AB$15,27,FALSE),IFERROR(VLOOKUP($A326,'Circumstance 3'!$B$18:$AB$28,27,FALSE),TableBPA2[[#This Row],[Base Payment After Circumstance 2]])))</f>
        <v/>
      </c>
      <c r="I326" s="3" t="str">
        <f>IF(I$3="Not used","",IFERROR(VLOOKUP($A326,'Circumstance 4'!$B$6:$AB$15,27,FALSE),IFERROR(VLOOKUP($A326,'Circumstance 4'!$B$18:$AB$28,27,FALSE),TableBPA2[[#This Row],[Base Payment After Circumstance 3]])))</f>
        <v/>
      </c>
      <c r="J326" s="3" t="str">
        <f>IF(J$3="Not used","",IFERROR(VLOOKUP($A326,'Circumstance 5'!$B$6:$AB$15,27,FALSE),IFERROR(VLOOKUP($A326,'Circumstance 5'!$B$18:$AB$28,27,FALSE),TableBPA2[[#This Row],[Base Payment After Circumstance 4]])))</f>
        <v/>
      </c>
      <c r="K326" s="3" t="str">
        <f>IF(K$3="Not used","",IFERROR(VLOOKUP($A326,'Circumstance 6'!$B$6:$AB$15,27,FALSE),IFERROR(VLOOKUP($A326,'Circumstance 6'!$B$18:$AB$28,27,FALSE),TableBPA2[[#This Row],[Base Payment After Circumstance 5]])))</f>
        <v/>
      </c>
      <c r="L326" s="3" t="str">
        <f>IF(L$3="Not used","",IFERROR(VLOOKUP($A326,'Circumstance 7'!$B$6:$AB$15,27,FALSE),IFERROR(VLOOKUP($A326,'Circumstance 7'!$B$18:$AB$28,27,FALSE),TableBPA2[[#This Row],[Base Payment After Circumstance 6]])))</f>
        <v/>
      </c>
      <c r="M326" s="3" t="str">
        <f>IF(M$3="Not used","",IFERROR(VLOOKUP($A326,'Circumstance 8'!$B$6:$AB$15,27,FALSE),IFERROR(VLOOKUP($A326,'Circumstance 8'!$B$18:$AB$28,27,FALSE),TableBPA2[[#This Row],[Base Payment After Circumstance 7]])))</f>
        <v/>
      </c>
      <c r="N326" s="3" t="str">
        <f>IF(N$3="Not used","",IFERROR(VLOOKUP($A326,'Circumstance 9'!$B$6:$AB$15,27,FALSE),IFERROR(VLOOKUP($A326,'Circumstance 9'!$B$18:$AB$28,27,FALSE),TableBPA2[[#This Row],[Base Payment After Circumstance 8]])))</f>
        <v/>
      </c>
      <c r="O326" s="3" t="str">
        <f>IF(O$3="Not used","",IFERROR(VLOOKUP($A326,'Circumstance 10'!$B$6:$AB$15,27,FALSE),IFERROR(VLOOKUP($A326,'Circumstance 10'!$B$18:$AB$28,27,FALSE),TableBPA2[[#This Row],[Base Payment After Circumstance 9]])))</f>
        <v/>
      </c>
      <c r="P326" s="24" t="str">
        <f>IF(P$3="Not used","",IFERROR(VLOOKUP($A326,'Circumstance 11'!$B$6:$AB$15,27,FALSE),IFERROR(VLOOKUP($A326,'Circumstance 11'!$B$18:$AB$28,27,FALSE),TableBPA2[[#This Row],[Base Payment After Circumstance 10]])))</f>
        <v/>
      </c>
      <c r="Q326" s="24" t="str">
        <f>IF(Q$3="Not used","",IFERROR(VLOOKUP($A326,'Circumstance 12'!$B$6:$AB$15,27,FALSE),IFERROR(VLOOKUP($A326,'Circumstance 12'!$B$18:$AB$28,27,FALSE),TableBPA2[[#This Row],[Base Payment After Circumstance 11]])))</f>
        <v/>
      </c>
      <c r="R326" s="24" t="str">
        <f>IF(R$3="Not used","",IFERROR(VLOOKUP($A326,'Circumstance 13'!$B$6:$AB$15,27,FALSE),IFERROR(VLOOKUP($A326,'Circumstance 13'!$B$18:$AB$28,27,FALSE),TableBPA2[[#This Row],[Base Payment After Circumstance 12]])))</f>
        <v/>
      </c>
      <c r="S326" s="24" t="str">
        <f>IF(S$3="Not used","",IFERROR(VLOOKUP($A326,'Circumstance 14'!$B$6:$AB$15,27,FALSE),IFERROR(VLOOKUP($A326,'Circumstance 14'!$B$18:$AB$28,27,FALSE),TableBPA2[[#This Row],[Base Payment After Circumstance 13]])))</f>
        <v/>
      </c>
      <c r="T326" s="24" t="str">
        <f>IF(T$3="Not used","",IFERROR(VLOOKUP($A326,'Circumstance 15'!$B$6:$AB$15,27,FALSE),IFERROR(VLOOKUP($A326,'Circumstance 15'!$B$18:$AB$28,27,FALSE),TableBPA2[[#This Row],[Base Payment After Circumstance 14]])))</f>
        <v/>
      </c>
      <c r="U326" s="24" t="str">
        <f>IF(U$3="Not used","",IFERROR(VLOOKUP($A326,'Circumstance 16'!$B$6:$AB$15,27,FALSE),IFERROR(VLOOKUP($A326,'Circumstance 16'!$B$18:$AB$28,27,FALSE),TableBPA2[[#This Row],[Base Payment After Circumstance 15]])))</f>
        <v/>
      </c>
      <c r="V326" s="24" t="str">
        <f>IF(V$3="Not used","",IFERROR(VLOOKUP($A326,'Circumstance 17'!$B$6:$AB$15,27,FALSE),IFERROR(VLOOKUP($A326,'Circumstance 17'!$B$18:$AB$28,27,FALSE),TableBPA2[[#This Row],[Base Payment After Circumstance 16]])))</f>
        <v/>
      </c>
      <c r="W326" s="24" t="str">
        <f>IF(W$3="Not used","",IFERROR(VLOOKUP($A326,'Circumstance 18'!$B$6:$AB$15,27,FALSE),IFERROR(VLOOKUP($A326,'Circumstance 18'!$B$18:$AB$28,27,FALSE),TableBPA2[[#This Row],[Base Payment After Circumstance 17]])))</f>
        <v/>
      </c>
      <c r="X326" s="24" t="str">
        <f>IF(X$3="Not used","",IFERROR(VLOOKUP($A326,'Circumstance 19'!$B$6:$AB$15,27,FALSE),IFERROR(VLOOKUP($A326,'Circumstance 19'!$B$18:$AB$28,27,FALSE),TableBPA2[[#This Row],[Base Payment After Circumstance 18]])))</f>
        <v/>
      </c>
      <c r="Y326" s="24" t="str">
        <f>IF(Y$3="Not used","",IFERROR(VLOOKUP($A326,'Circumstance 20'!$B$6:$AB$15,27,FALSE),IFERROR(VLOOKUP($A326,'Circumstance 20'!$B$18:$AB$28,27,FALSE),TableBPA2[[#This Row],[Base Payment After Circumstance 19]])))</f>
        <v/>
      </c>
    </row>
    <row r="327" spans="1:25" x14ac:dyDescent="0.25">
      <c r="A327" s="11" t="str">
        <f>IF('LEA Information'!A336="","",'LEA Information'!A336)</f>
        <v/>
      </c>
      <c r="B327" s="11" t="str">
        <f>IF('LEA Information'!B336="","",'LEA Information'!B336)</f>
        <v/>
      </c>
      <c r="C327" s="68" t="str">
        <f>IF('LEA Information'!C336="","",'LEA Information'!C336)</f>
        <v/>
      </c>
      <c r="D327" s="8" t="str">
        <f>IF('LEA Information'!D336="","",'LEA Information'!D336)</f>
        <v/>
      </c>
      <c r="E327" s="32" t="str">
        <f t="shared" ref="E327:E390" si="5">IF(A327="","",(LOOKUP(2,1/(ISNUMBER($F327:$Y327)),$F327:$Y327)))</f>
        <v/>
      </c>
      <c r="F327" s="3" t="str">
        <f>IF(F$3="Not used","",IFERROR(VLOOKUP($A327,'Circumstance 1'!$B$6:$AB$15,27,FALSE),IFERROR(VLOOKUP(A327,'Circumstance 1'!$B$18:$AB$28,27,FALSE),TableBPA2[[#This Row],[Starting Base Payment]])))</f>
        <v/>
      </c>
      <c r="G327" s="3" t="str">
        <f>IF(G$3="Not used","",IFERROR(VLOOKUP($A327,'Circumstance 2'!$B$6:$AB$15,27,FALSE),IFERROR(VLOOKUP($A327,'Circumstance 2'!$B$18:$AB$28,27,FALSE),TableBPA2[[#This Row],[Base Payment After Circumstance 1]])))</f>
        <v/>
      </c>
      <c r="H327" s="3" t="str">
        <f>IF(H$3="Not used","",IFERROR(VLOOKUP($A327,'Circumstance 3'!$B$6:$AB$15,27,FALSE),IFERROR(VLOOKUP($A327,'Circumstance 3'!$B$18:$AB$28,27,FALSE),TableBPA2[[#This Row],[Base Payment After Circumstance 2]])))</f>
        <v/>
      </c>
      <c r="I327" s="3" t="str">
        <f>IF(I$3="Not used","",IFERROR(VLOOKUP($A327,'Circumstance 4'!$B$6:$AB$15,27,FALSE),IFERROR(VLOOKUP($A327,'Circumstance 4'!$B$18:$AB$28,27,FALSE),TableBPA2[[#This Row],[Base Payment After Circumstance 3]])))</f>
        <v/>
      </c>
      <c r="J327" s="3" t="str">
        <f>IF(J$3="Not used","",IFERROR(VLOOKUP($A327,'Circumstance 5'!$B$6:$AB$15,27,FALSE),IFERROR(VLOOKUP($A327,'Circumstance 5'!$B$18:$AB$28,27,FALSE),TableBPA2[[#This Row],[Base Payment After Circumstance 4]])))</f>
        <v/>
      </c>
      <c r="K327" s="3" t="str">
        <f>IF(K$3="Not used","",IFERROR(VLOOKUP($A327,'Circumstance 6'!$B$6:$AB$15,27,FALSE),IFERROR(VLOOKUP($A327,'Circumstance 6'!$B$18:$AB$28,27,FALSE),TableBPA2[[#This Row],[Base Payment After Circumstance 5]])))</f>
        <v/>
      </c>
      <c r="L327" s="3" t="str">
        <f>IF(L$3="Not used","",IFERROR(VLOOKUP($A327,'Circumstance 7'!$B$6:$AB$15,27,FALSE),IFERROR(VLOOKUP($A327,'Circumstance 7'!$B$18:$AB$28,27,FALSE),TableBPA2[[#This Row],[Base Payment After Circumstance 6]])))</f>
        <v/>
      </c>
      <c r="M327" s="3" t="str">
        <f>IF(M$3="Not used","",IFERROR(VLOOKUP($A327,'Circumstance 8'!$B$6:$AB$15,27,FALSE),IFERROR(VLOOKUP($A327,'Circumstance 8'!$B$18:$AB$28,27,FALSE),TableBPA2[[#This Row],[Base Payment After Circumstance 7]])))</f>
        <v/>
      </c>
      <c r="N327" s="3" t="str">
        <f>IF(N$3="Not used","",IFERROR(VLOOKUP($A327,'Circumstance 9'!$B$6:$AB$15,27,FALSE),IFERROR(VLOOKUP($A327,'Circumstance 9'!$B$18:$AB$28,27,FALSE),TableBPA2[[#This Row],[Base Payment After Circumstance 8]])))</f>
        <v/>
      </c>
      <c r="O327" s="3" t="str">
        <f>IF(O$3="Not used","",IFERROR(VLOOKUP($A327,'Circumstance 10'!$B$6:$AB$15,27,FALSE),IFERROR(VLOOKUP($A327,'Circumstance 10'!$B$18:$AB$28,27,FALSE),TableBPA2[[#This Row],[Base Payment After Circumstance 9]])))</f>
        <v/>
      </c>
      <c r="P327" s="24" t="str">
        <f>IF(P$3="Not used","",IFERROR(VLOOKUP($A327,'Circumstance 11'!$B$6:$AB$15,27,FALSE),IFERROR(VLOOKUP($A327,'Circumstance 11'!$B$18:$AB$28,27,FALSE),TableBPA2[[#This Row],[Base Payment After Circumstance 10]])))</f>
        <v/>
      </c>
      <c r="Q327" s="24" t="str">
        <f>IF(Q$3="Not used","",IFERROR(VLOOKUP($A327,'Circumstance 12'!$B$6:$AB$15,27,FALSE),IFERROR(VLOOKUP($A327,'Circumstance 12'!$B$18:$AB$28,27,FALSE),TableBPA2[[#This Row],[Base Payment After Circumstance 11]])))</f>
        <v/>
      </c>
      <c r="R327" s="24" t="str">
        <f>IF(R$3="Not used","",IFERROR(VLOOKUP($A327,'Circumstance 13'!$B$6:$AB$15,27,FALSE),IFERROR(VLOOKUP($A327,'Circumstance 13'!$B$18:$AB$28,27,FALSE),TableBPA2[[#This Row],[Base Payment After Circumstance 12]])))</f>
        <v/>
      </c>
      <c r="S327" s="24" t="str">
        <f>IF(S$3="Not used","",IFERROR(VLOOKUP($A327,'Circumstance 14'!$B$6:$AB$15,27,FALSE),IFERROR(VLOOKUP($A327,'Circumstance 14'!$B$18:$AB$28,27,FALSE),TableBPA2[[#This Row],[Base Payment After Circumstance 13]])))</f>
        <v/>
      </c>
      <c r="T327" s="24" t="str">
        <f>IF(T$3="Not used","",IFERROR(VLOOKUP($A327,'Circumstance 15'!$B$6:$AB$15,27,FALSE),IFERROR(VLOOKUP($A327,'Circumstance 15'!$B$18:$AB$28,27,FALSE),TableBPA2[[#This Row],[Base Payment After Circumstance 14]])))</f>
        <v/>
      </c>
      <c r="U327" s="24" t="str">
        <f>IF(U$3="Not used","",IFERROR(VLOOKUP($A327,'Circumstance 16'!$B$6:$AB$15,27,FALSE),IFERROR(VLOOKUP($A327,'Circumstance 16'!$B$18:$AB$28,27,FALSE),TableBPA2[[#This Row],[Base Payment After Circumstance 15]])))</f>
        <v/>
      </c>
      <c r="V327" s="24" t="str">
        <f>IF(V$3="Not used","",IFERROR(VLOOKUP($A327,'Circumstance 17'!$B$6:$AB$15,27,FALSE),IFERROR(VLOOKUP($A327,'Circumstance 17'!$B$18:$AB$28,27,FALSE),TableBPA2[[#This Row],[Base Payment After Circumstance 16]])))</f>
        <v/>
      </c>
      <c r="W327" s="24" t="str">
        <f>IF(W$3="Not used","",IFERROR(VLOOKUP($A327,'Circumstance 18'!$B$6:$AB$15,27,FALSE),IFERROR(VLOOKUP($A327,'Circumstance 18'!$B$18:$AB$28,27,FALSE),TableBPA2[[#This Row],[Base Payment After Circumstance 17]])))</f>
        <v/>
      </c>
      <c r="X327" s="24" t="str">
        <f>IF(X$3="Not used","",IFERROR(VLOOKUP($A327,'Circumstance 19'!$B$6:$AB$15,27,FALSE),IFERROR(VLOOKUP($A327,'Circumstance 19'!$B$18:$AB$28,27,FALSE),TableBPA2[[#This Row],[Base Payment After Circumstance 18]])))</f>
        <v/>
      </c>
      <c r="Y327" s="24" t="str">
        <f>IF(Y$3="Not used","",IFERROR(VLOOKUP($A327,'Circumstance 20'!$B$6:$AB$15,27,FALSE),IFERROR(VLOOKUP($A327,'Circumstance 20'!$B$18:$AB$28,27,FALSE),TableBPA2[[#This Row],[Base Payment After Circumstance 19]])))</f>
        <v/>
      </c>
    </row>
    <row r="328" spans="1:25" x14ac:dyDescent="0.25">
      <c r="A328" s="11" t="str">
        <f>IF('LEA Information'!A337="","",'LEA Information'!A337)</f>
        <v/>
      </c>
      <c r="B328" s="11" t="str">
        <f>IF('LEA Information'!B337="","",'LEA Information'!B337)</f>
        <v/>
      </c>
      <c r="C328" s="68" t="str">
        <f>IF('LEA Information'!C337="","",'LEA Information'!C337)</f>
        <v/>
      </c>
      <c r="D328" s="8" t="str">
        <f>IF('LEA Information'!D337="","",'LEA Information'!D337)</f>
        <v/>
      </c>
      <c r="E328" s="32" t="str">
        <f t="shared" si="5"/>
        <v/>
      </c>
      <c r="F328" s="3" t="str">
        <f>IF(F$3="Not used","",IFERROR(VLOOKUP($A328,'Circumstance 1'!$B$6:$AB$15,27,FALSE),IFERROR(VLOOKUP(A328,'Circumstance 1'!$B$18:$AB$28,27,FALSE),TableBPA2[[#This Row],[Starting Base Payment]])))</f>
        <v/>
      </c>
      <c r="G328" s="3" t="str">
        <f>IF(G$3="Not used","",IFERROR(VLOOKUP($A328,'Circumstance 2'!$B$6:$AB$15,27,FALSE),IFERROR(VLOOKUP($A328,'Circumstance 2'!$B$18:$AB$28,27,FALSE),TableBPA2[[#This Row],[Base Payment After Circumstance 1]])))</f>
        <v/>
      </c>
      <c r="H328" s="3" t="str">
        <f>IF(H$3="Not used","",IFERROR(VLOOKUP($A328,'Circumstance 3'!$B$6:$AB$15,27,FALSE),IFERROR(VLOOKUP($A328,'Circumstance 3'!$B$18:$AB$28,27,FALSE),TableBPA2[[#This Row],[Base Payment After Circumstance 2]])))</f>
        <v/>
      </c>
      <c r="I328" s="3" t="str">
        <f>IF(I$3="Not used","",IFERROR(VLOOKUP($A328,'Circumstance 4'!$B$6:$AB$15,27,FALSE),IFERROR(VLOOKUP($A328,'Circumstance 4'!$B$18:$AB$28,27,FALSE),TableBPA2[[#This Row],[Base Payment After Circumstance 3]])))</f>
        <v/>
      </c>
      <c r="J328" s="3" t="str">
        <f>IF(J$3="Not used","",IFERROR(VLOOKUP($A328,'Circumstance 5'!$B$6:$AB$15,27,FALSE),IFERROR(VLOOKUP($A328,'Circumstance 5'!$B$18:$AB$28,27,FALSE),TableBPA2[[#This Row],[Base Payment After Circumstance 4]])))</f>
        <v/>
      </c>
      <c r="K328" s="3" t="str">
        <f>IF(K$3="Not used","",IFERROR(VLOOKUP($A328,'Circumstance 6'!$B$6:$AB$15,27,FALSE),IFERROR(VLOOKUP($A328,'Circumstance 6'!$B$18:$AB$28,27,FALSE),TableBPA2[[#This Row],[Base Payment After Circumstance 5]])))</f>
        <v/>
      </c>
      <c r="L328" s="3" t="str">
        <f>IF(L$3="Not used","",IFERROR(VLOOKUP($A328,'Circumstance 7'!$B$6:$AB$15,27,FALSE),IFERROR(VLOOKUP($A328,'Circumstance 7'!$B$18:$AB$28,27,FALSE),TableBPA2[[#This Row],[Base Payment After Circumstance 6]])))</f>
        <v/>
      </c>
      <c r="M328" s="3" t="str">
        <f>IF(M$3="Not used","",IFERROR(VLOOKUP($A328,'Circumstance 8'!$B$6:$AB$15,27,FALSE),IFERROR(VLOOKUP($A328,'Circumstance 8'!$B$18:$AB$28,27,FALSE),TableBPA2[[#This Row],[Base Payment After Circumstance 7]])))</f>
        <v/>
      </c>
      <c r="N328" s="3" t="str">
        <f>IF(N$3="Not used","",IFERROR(VLOOKUP($A328,'Circumstance 9'!$B$6:$AB$15,27,FALSE),IFERROR(VLOOKUP($A328,'Circumstance 9'!$B$18:$AB$28,27,FALSE),TableBPA2[[#This Row],[Base Payment After Circumstance 8]])))</f>
        <v/>
      </c>
      <c r="O328" s="3" t="str">
        <f>IF(O$3="Not used","",IFERROR(VLOOKUP($A328,'Circumstance 10'!$B$6:$AB$15,27,FALSE),IFERROR(VLOOKUP($A328,'Circumstance 10'!$B$18:$AB$28,27,FALSE),TableBPA2[[#This Row],[Base Payment After Circumstance 9]])))</f>
        <v/>
      </c>
      <c r="P328" s="24" t="str">
        <f>IF(P$3="Not used","",IFERROR(VLOOKUP($A328,'Circumstance 11'!$B$6:$AB$15,27,FALSE),IFERROR(VLOOKUP($A328,'Circumstance 11'!$B$18:$AB$28,27,FALSE),TableBPA2[[#This Row],[Base Payment After Circumstance 10]])))</f>
        <v/>
      </c>
      <c r="Q328" s="24" t="str">
        <f>IF(Q$3="Not used","",IFERROR(VLOOKUP($A328,'Circumstance 12'!$B$6:$AB$15,27,FALSE),IFERROR(VLOOKUP($A328,'Circumstance 12'!$B$18:$AB$28,27,FALSE),TableBPA2[[#This Row],[Base Payment After Circumstance 11]])))</f>
        <v/>
      </c>
      <c r="R328" s="24" t="str">
        <f>IF(R$3="Not used","",IFERROR(VLOOKUP($A328,'Circumstance 13'!$B$6:$AB$15,27,FALSE),IFERROR(VLOOKUP($A328,'Circumstance 13'!$B$18:$AB$28,27,FALSE),TableBPA2[[#This Row],[Base Payment After Circumstance 12]])))</f>
        <v/>
      </c>
      <c r="S328" s="24" t="str">
        <f>IF(S$3="Not used","",IFERROR(VLOOKUP($A328,'Circumstance 14'!$B$6:$AB$15,27,FALSE),IFERROR(VLOOKUP($A328,'Circumstance 14'!$B$18:$AB$28,27,FALSE),TableBPA2[[#This Row],[Base Payment After Circumstance 13]])))</f>
        <v/>
      </c>
      <c r="T328" s="24" t="str">
        <f>IF(T$3="Not used","",IFERROR(VLOOKUP($A328,'Circumstance 15'!$B$6:$AB$15,27,FALSE),IFERROR(VLOOKUP($A328,'Circumstance 15'!$B$18:$AB$28,27,FALSE),TableBPA2[[#This Row],[Base Payment After Circumstance 14]])))</f>
        <v/>
      </c>
      <c r="U328" s="24" t="str">
        <f>IF(U$3="Not used","",IFERROR(VLOOKUP($A328,'Circumstance 16'!$B$6:$AB$15,27,FALSE),IFERROR(VLOOKUP($A328,'Circumstance 16'!$B$18:$AB$28,27,FALSE),TableBPA2[[#This Row],[Base Payment After Circumstance 15]])))</f>
        <v/>
      </c>
      <c r="V328" s="24" t="str">
        <f>IF(V$3="Not used","",IFERROR(VLOOKUP($A328,'Circumstance 17'!$B$6:$AB$15,27,FALSE),IFERROR(VLOOKUP($A328,'Circumstance 17'!$B$18:$AB$28,27,FALSE),TableBPA2[[#This Row],[Base Payment After Circumstance 16]])))</f>
        <v/>
      </c>
      <c r="W328" s="24" t="str">
        <f>IF(W$3="Not used","",IFERROR(VLOOKUP($A328,'Circumstance 18'!$B$6:$AB$15,27,FALSE),IFERROR(VLOOKUP($A328,'Circumstance 18'!$B$18:$AB$28,27,FALSE),TableBPA2[[#This Row],[Base Payment After Circumstance 17]])))</f>
        <v/>
      </c>
      <c r="X328" s="24" t="str">
        <f>IF(X$3="Not used","",IFERROR(VLOOKUP($A328,'Circumstance 19'!$B$6:$AB$15,27,FALSE),IFERROR(VLOOKUP($A328,'Circumstance 19'!$B$18:$AB$28,27,FALSE),TableBPA2[[#This Row],[Base Payment After Circumstance 18]])))</f>
        <v/>
      </c>
      <c r="Y328" s="24" t="str">
        <f>IF(Y$3="Not used","",IFERROR(VLOOKUP($A328,'Circumstance 20'!$B$6:$AB$15,27,FALSE),IFERROR(VLOOKUP($A328,'Circumstance 20'!$B$18:$AB$28,27,FALSE),TableBPA2[[#This Row],[Base Payment After Circumstance 19]])))</f>
        <v/>
      </c>
    </row>
    <row r="329" spans="1:25" x14ac:dyDescent="0.25">
      <c r="A329" s="11" t="str">
        <f>IF('LEA Information'!A338="","",'LEA Information'!A338)</f>
        <v/>
      </c>
      <c r="B329" s="11" t="str">
        <f>IF('LEA Information'!B338="","",'LEA Information'!B338)</f>
        <v/>
      </c>
      <c r="C329" s="68" t="str">
        <f>IF('LEA Information'!C338="","",'LEA Information'!C338)</f>
        <v/>
      </c>
      <c r="D329" s="8" t="str">
        <f>IF('LEA Information'!D338="","",'LEA Information'!D338)</f>
        <v/>
      </c>
      <c r="E329" s="32" t="str">
        <f t="shared" si="5"/>
        <v/>
      </c>
      <c r="F329" s="3" t="str">
        <f>IF(F$3="Not used","",IFERROR(VLOOKUP($A329,'Circumstance 1'!$B$6:$AB$15,27,FALSE),IFERROR(VLOOKUP(A329,'Circumstance 1'!$B$18:$AB$28,27,FALSE),TableBPA2[[#This Row],[Starting Base Payment]])))</f>
        <v/>
      </c>
      <c r="G329" s="3" t="str">
        <f>IF(G$3="Not used","",IFERROR(VLOOKUP($A329,'Circumstance 2'!$B$6:$AB$15,27,FALSE),IFERROR(VLOOKUP($A329,'Circumstance 2'!$B$18:$AB$28,27,FALSE),TableBPA2[[#This Row],[Base Payment After Circumstance 1]])))</f>
        <v/>
      </c>
      <c r="H329" s="3" t="str">
        <f>IF(H$3="Not used","",IFERROR(VLOOKUP($A329,'Circumstance 3'!$B$6:$AB$15,27,FALSE),IFERROR(VLOOKUP($A329,'Circumstance 3'!$B$18:$AB$28,27,FALSE),TableBPA2[[#This Row],[Base Payment After Circumstance 2]])))</f>
        <v/>
      </c>
      <c r="I329" s="3" t="str">
        <f>IF(I$3="Not used","",IFERROR(VLOOKUP($A329,'Circumstance 4'!$B$6:$AB$15,27,FALSE),IFERROR(VLOOKUP($A329,'Circumstance 4'!$B$18:$AB$28,27,FALSE),TableBPA2[[#This Row],[Base Payment After Circumstance 3]])))</f>
        <v/>
      </c>
      <c r="J329" s="3" t="str">
        <f>IF(J$3="Not used","",IFERROR(VLOOKUP($A329,'Circumstance 5'!$B$6:$AB$15,27,FALSE),IFERROR(VLOOKUP($A329,'Circumstance 5'!$B$18:$AB$28,27,FALSE),TableBPA2[[#This Row],[Base Payment After Circumstance 4]])))</f>
        <v/>
      </c>
      <c r="K329" s="3" t="str">
        <f>IF(K$3="Not used","",IFERROR(VLOOKUP($A329,'Circumstance 6'!$B$6:$AB$15,27,FALSE),IFERROR(VLOOKUP($A329,'Circumstance 6'!$B$18:$AB$28,27,FALSE),TableBPA2[[#This Row],[Base Payment After Circumstance 5]])))</f>
        <v/>
      </c>
      <c r="L329" s="3" t="str">
        <f>IF(L$3="Not used","",IFERROR(VLOOKUP($A329,'Circumstance 7'!$B$6:$AB$15,27,FALSE),IFERROR(VLOOKUP($A329,'Circumstance 7'!$B$18:$AB$28,27,FALSE),TableBPA2[[#This Row],[Base Payment After Circumstance 6]])))</f>
        <v/>
      </c>
      <c r="M329" s="3" t="str">
        <f>IF(M$3="Not used","",IFERROR(VLOOKUP($A329,'Circumstance 8'!$B$6:$AB$15,27,FALSE),IFERROR(VLOOKUP($A329,'Circumstance 8'!$B$18:$AB$28,27,FALSE),TableBPA2[[#This Row],[Base Payment After Circumstance 7]])))</f>
        <v/>
      </c>
      <c r="N329" s="3" t="str">
        <f>IF(N$3="Not used","",IFERROR(VLOOKUP($A329,'Circumstance 9'!$B$6:$AB$15,27,FALSE),IFERROR(VLOOKUP($A329,'Circumstance 9'!$B$18:$AB$28,27,FALSE),TableBPA2[[#This Row],[Base Payment After Circumstance 8]])))</f>
        <v/>
      </c>
      <c r="O329" s="3" t="str">
        <f>IF(O$3="Not used","",IFERROR(VLOOKUP($A329,'Circumstance 10'!$B$6:$AB$15,27,FALSE),IFERROR(VLOOKUP($A329,'Circumstance 10'!$B$18:$AB$28,27,FALSE),TableBPA2[[#This Row],[Base Payment After Circumstance 9]])))</f>
        <v/>
      </c>
      <c r="P329" s="24" t="str">
        <f>IF(P$3="Not used","",IFERROR(VLOOKUP($A329,'Circumstance 11'!$B$6:$AB$15,27,FALSE),IFERROR(VLOOKUP($A329,'Circumstance 11'!$B$18:$AB$28,27,FALSE),TableBPA2[[#This Row],[Base Payment After Circumstance 10]])))</f>
        <v/>
      </c>
      <c r="Q329" s="24" t="str">
        <f>IF(Q$3="Not used","",IFERROR(VLOOKUP($A329,'Circumstance 12'!$B$6:$AB$15,27,FALSE),IFERROR(VLOOKUP($A329,'Circumstance 12'!$B$18:$AB$28,27,FALSE),TableBPA2[[#This Row],[Base Payment After Circumstance 11]])))</f>
        <v/>
      </c>
      <c r="R329" s="24" t="str">
        <f>IF(R$3="Not used","",IFERROR(VLOOKUP($A329,'Circumstance 13'!$B$6:$AB$15,27,FALSE),IFERROR(VLOOKUP($A329,'Circumstance 13'!$B$18:$AB$28,27,FALSE),TableBPA2[[#This Row],[Base Payment After Circumstance 12]])))</f>
        <v/>
      </c>
      <c r="S329" s="24" t="str">
        <f>IF(S$3="Not used","",IFERROR(VLOOKUP($A329,'Circumstance 14'!$B$6:$AB$15,27,FALSE),IFERROR(VLOOKUP($A329,'Circumstance 14'!$B$18:$AB$28,27,FALSE),TableBPA2[[#This Row],[Base Payment After Circumstance 13]])))</f>
        <v/>
      </c>
      <c r="T329" s="24" t="str">
        <f>IF(T$3="Not used","",IFERROR(VLOOKUP($A329,'Circumstance 15'!$B$6:$AB$15,27,FALSE),IFERROR(VLOOKUP($A329,'Circumstance 15'!$B$18:$AB$28,27,FALSE),TableBPA2[[#This Row],[Base Payment After Circumstance 14]])))</f>
        <v/>
      </c>
      <c r="U329" s="24" t="str">
        <f>IF(U$3="Not used","",IFERROR(VLOOKUP($A329,'Circumstance 16'!$B$6:$AB$15,27,FALSE),IFERROR(VLOOKUP($A329,'Circumstance 16'!$B$18:$AB$28,27,FALSE),TableBPA2[[#This Row],[Base Payment After Circumstance 15]])))</f>
        <v/>
      </c>
      <c r="V329" s="24" t="str">
        <f>IF(V$3="Not used","",IFERROR(VLOOKUP($A329,'Circumstance 17'!$B$6:$AB$15,27,FALSE),IFERROR(VLOOKUP($A329,'Circumstance 17'!$B$18:$AB$28,27,FALSE),TableBPA2[[#This Row],[Base Payment After Circumstance 16]])))</f>
        <v/>
      </c>
      <c r="W329" s="24" t="str">
        <f>IF(W$3="Not used","",IFERROR(VLOOKUP($A329,'Circumstance 18'!$B$6:$AB$15,27,FALSE),IFERROR(VLOOKUP($A329,'Circumstance 18'!$B$18:$AB$28,27,FALSE),TableBPA2[[#This Row],[Base Payment After Circumstance 17]])))</f>
        <v/>
      </c>
      <c r="X329" s="24" t="str">
        <f>IF(X$3="Not used","",IFERROR(VLOOKUP($A329,'Circumstance 19'!$B$6:$AB$15,27,FALSE),IFERROR(VLOOKUP($A329,'Circumstance 19'!$B$18:$AB$28,27,FALSE),TableBPA2[[#This Row],[Base Payment After Circumstance 18]])))</f>
        <v/>
      </c>
      <c r="Y329" s="24" t="str">
        <f>IF(Y$3="Not used","",IFERROR(VLOOKUP($A329,'Circumstance 20'!$B$6:$AB$15,27,FALSE),IFERROR(VLOOKUP($A329,'Circumstance 20'!$B$18:$AB$28,27,FALSE),TableBPA2[[#This Row],[Base Payment After Circumstance 19]])))</f>
        <v/>
      </c>
    </row>
    <row r="330" spans="1:25" x14ac:dyDescent="0.25">
      <c r="A330" s="11" t="str">
        <f>IF('LEA Information'!A339="","",'LEA Information'!A339)</f>
        <v/>
      </c>
      <c r="B330" s="11" t="str">
        <f>IF('LEA Information'!B339="","",'LEA Information'!B339)</f>
        <v/>
      </c>
      <c r="C330" s="68" t="str">
        <f>IF('LEA Information'!C339="","",'LEA Information'!C339)</f>
        <v/>
      </c>
      <c r="D330" s="8" t="str">
        <f>IF('LEA Information'!D339="","",'LEA Information'!D339)</f>
        <v/>
      </c>
      <c r="E330" s="32" t="str">
        <f t="shared" si="5"/>
        <v/>
      </c>
      <c r="F330" s="3" t="str">
        <f>IF(F$3="Not used","",IFERROR(VLOOKUP($A330,'Circumstance 1'!$B$6:$AB$15,27,FALSE),IFERROR(VLOOKUP(A330,'Circumstance 1'!$B$18:$AB$28,27,FALSE),TableBPA2[[#This Row],[Starting Base Payment]])))</f>
        <v/>
      </c>
      <c r="G330" s="3" t="str">
        <f>IF(G$3="Not used","",IFERROR(VLOOKUP($A330,'Circumstance 2'!$B$6:$AB$15,27,FALSE),IFERROR(VLOOKUP($A330,'Circumstance 2'!$B$18:$AB$28,27,FALSE),TableBPA2[[#This Row],[Base Payment After Circumstance 1]])))</f>
        <v/>
      </c>
      <c r="H330" s="3" t="str">
        <f>IF(H$3="Not used","",IFERROR(VLOOKUP($A330,'Circumstance 3'!$B$6:$AB$15,27,FALSE),IFERROR(VLOOKUP($A330,'Circumstance 3'!$B$18:$AB$28,27,FALSE),TableBPA2[[#This Row],[Base Payment After Circumstance 2]])))</f>
        <v/>
      </c>
      <c r="I330" s="3" t="str">
        <f>IF(I$3="Not used","",IFERROR(VLOOKUP($A330,'Circumstance 4'!$B$6:$AB$15,27,FALSE),IFERROR(VLOOKUP($A330,'Circumstance 4'!$B$18:$AB$28,27,FALSE),TableBPA2[[#This Row],[Base Payment After Circumstance 3]])))</f>
        <v/>
      </c>
      <c r="J330" s="3" t="str">
        <f>IF(J$3="Not used","",IFERROR(VLOOKUP($A330,'Circumstance 5'!$B$6:$AB$15,27,FALSE),IFERROR(VLOOKUP($A330,'Circumstance 5'!$B$18:$AB$28,27,FALSE),TableBPA2[[#This Row],[Base Payment After Circumstance 4]])))</f>
        <v/>
      </c>
      <c r="K330" s="3" t="str">
        <f>IF(K$3="Not used","",IFERROR(VLOOKUP($A330,'Circumstance 6'!$B$6:$AB$15,27,FALSE),IFERROR(VLOOKUP($A330,'Circumstance 6'!$B$18:$AB$28,27,FALSE),TableBPA2[[#This Row],[Base Payment After Circumstance 5]])))</f>
        <v/>
      </c>
      <c r="L330" s="3" t="str">
        <f>IF(L$3="Not used","",IFERROR(VLOOKUP($A330,'Circumstance 7'!$B$6:$AB$15,27,FALSE),IFERROR(VLOOKUP($A330,'Circumstance 7'!$B$18:$AB$28,27,FALSE),TableBPA2[[#This Row],[Base Payment After Circumstance 6]])))</f>
        <v/>
      </c>
      <c r="M330" s="3" t="str">
        <f>IF(M$3="Not used","",IFERROR(VLOOKUP($A330,'Circumstance 8'!$B$6:$AB$15,27,FALSE),IFERROR(VLOOKUP($A330,'Circumstance 8'!$B$18:$AB$28,27,FALSE),TableBPA2[[#This Row],[Base Payment After Circumstance 7]])))</f>
        <v/>
      </c>
      <c r="N330" s="3" t="str">
        <f>IF(N$3="Not used","",IFERROR(VLOOKUP($A330,'Circumstance 9'!$B$6:$AB$15,27,FALSE),IFERROR(VLOOKUP($A330,'Circumstance 9'!$B$18:$AB$28,27,FALSE),TableBPA2[[#This Row],[Base Payment After Circumstance 8]])))</f>
        <v/>
      </c>
      <c r="O330" s="3" t="str">
        <f>IF(O$3="Not used","",IFERROR(VLOOKUP($A330,'Circumstance 10'!$B$6:$AB$15,27,FALSE),IFERROR(VLOOKUP($A330,'Circumstance 10'!$B$18:$AB$28,27,FALSE),TableBPA2[[#This Row],[Base Payment After Circumstance 9]])))</f>
        <v/>
      </c>
      <c r="P330" s="24" t="str">
        <f>IF(P$3="Not used","",IFERROR(VLOOKUP($A330,'Circumstance 11'!$B$6:$AB$15,27,FALSE),IFERROR(VLOOKUP($A330,'Circumstance 11'!$B$18:$AB$28,27,FALSE),TableBPA2[[#This Row],[Base Payment After Circumstance 10]])))</f>
        <v/>
      </c>
      <c r="Q330" s="24" t="str">
        <f>IF(Q$3="Not used","",IFERROR(VLOOKUP($A330,'Circumstance 12'!$B$6:$AB$15,27,FALSE),IFERROR(VLOOKUP($A330,'Circumstance 12'!$B$18:$AB$28,27,FALSE),TableBPA2[[#This Row],[Base Payment After Circumstance 11]])))</f>
        <v/>
      </c>
      <c r="R330" s="24" t="str">
        <f>IF(R$3="Not used","",IFERROR(VLOOKUP($A330,'Circumstance 13'!$B$6:$AB$15,27,FALSE),IFERROR(VLOOKUP($A330,'Circumstance 13'!$B$18:$AB$28,27,FALSE),TableBPA2[[#This Row],[Base Payment After Circumstance 12]])))</f>
        <v/>
      </c>
      <c r="S330" s="24" t="str">
        <f>IF(S$3="Not used","",IFERROR(VLOOKUP($A330,'Circumstance 14'!$B$6:$AB$15,27,FALSE),IFERROR(VLOOKUP($A330,'Circumstance 14'!$B$18:$AB$28,27,FALSE),TableBPA2[[#This Row],[Base Payment After Circumstance 13]])))</f>
        <v/>
      </c>
      <c r="T330" s="24" t="str">
        <f>IF(T$3="Not used","",IFERROR(VLOOKUP($A330,'Circumstance 15'!$B$6:$AB$15,27,FALSE),IFERROR(VLOOKUP($A330,'Circumstance 15'!$B$18:$AB$28,27,FALSE),TableBPA2[[#This Row],[Base Payment After Circumstance 14]])))</f>
        <v/>
      </c>
      <c r="U330" s="24" t="str">
        <f>IF(U$3="Not used","",IFERROR(VLOOKUP($A330,'Circumstance 16'!$B$6:$AB$15,27,FALSE),IFERROR(VLOOKUP($A330,'Circumstance 16'!$B$18:$AB$28,27,FALSE),TableBPA2[[#This Row],[Base Payment After Circumstance 15]])))</f>
        <v/>
      </c>
      <c r="V330" s="24" t="str">
        <f>IF(V$3="Not used","",IFERROR(VLOOKUP($A330,'Circumstance 17'!$B$6:$AB$15,27,FALSE),IFERROR(VLOOKUP($A330,'Circumstance 17'!$B$18:$AB$28,27,FALSE),TableBPA2[[#This Row],[Base Payment After Circumstance 16]])))</f>
        <v/>
      </c>
      <c r="W330" s="24" t="str">
        <f>IF(W$3="Not used","",IFERROR(VLOOKUP($A330,'Circumstance 18'!$B$6:$AB$15,27,FALSE),IFERROR(VLOOKUP($A330,'Circumstance 18'!$B$18:$AB$28,27,FALSE),TableBPA2[[#This Row],[Base Payment After Circumstance 17]])))</f>
        <v/>
      </c>
      <c r="X330" s="24" t="str">
        <f>IF(X$3="Not used","",IFERROR(VLOOKUP($A330,'Circumstance 19'!$B$6:$AB$15,27,FALSE),IFERROR(VLOOKUP($A330,'Circumstance 19'!$B$18:$AB$28,27,FALSE),TableBPA2[[#This Row],[Base Payment After Circumstance 18]])))</f>
        <v/>
      </c>
      <c r="Y330" s="24" t="str">
        <f>IF(Y$3="Not used","",IFERROR(VLOOKUP($A330,'Circumstance 20'!$B$6:$AB$15,27,FALSE),IFERROR(VLOOKUP($A330,'Circumstance 20'!$B$18:$AB$28,27,FALSE),TableBPA2[[#This Row],[Base Payment After Circumstance 19]])))</f>
        <v/>
      </c>
    </row>
    <row r="331" spans="1:25" x14ac:dyDescent="0.25">
      <c r="A331" s="11" t="str">
        <f>IF('LEA Information'!A340="","",'LEA Information'!A340)</f>
        <v/>
      </c>
      <c r="B331" s="11" t="str">
        <f>IF('LEA Information'!B340="","",'LEA Information'!B340)</f>
        <v/>
      </c>
      <c r="C331" s="68" t="str">
        <f>IF('LEA Information'!C340="","",'LEA Information'!C340)</f>
        <v/>
      </c>
      <c r="D331" s="8" t="str">
        <f>IF('LEA Information'!D340="","",'LEA Information'!D340)</f>
        <v/>
      </c>
      <c r="E331" s="32" t="str">
        <f t="shared" si="5"/>
        <v/>
      </c>
      <c r="F331" s="3" t="str">
        <f>IF(F$3="Not used","",IFERROR(VLOOKUP($A331,'Circumstance 1'!$B$6:$AB$15,27,FALSE),IFERROR(VLOOKUP(A331,'Circumstance 1'!$B$18:$AB$28,27,FALSE),TableBPA2[[#This Row],[Starting Base Payment]])))</f>
        <v/>
      </c>
      <c r="G331" s="3" t="str">
        <f>IF(G$3="Not used","",IFERROR(VLOOKUP($A331,'Circumstance 2'!$B$6:$AB$15,27,FALSE),IFERROR(VLOOKUP($A331,'Circumstance 2'!$B$18:$AB$28,27,FALSE),TableBPA2[[#This Row],[Base Payment After Circumstance 1]])))</f>
        <v/>
      </c>
      <c r="H331" s="3" t="str">
        <f>IF(H$3="Not used","",IFERROR(VLOOKUP($A331,'Circumstance 3'!$B$6:$AB$15,27,FALSE),IFERROR(VLOOKUP($A331,'Circumstance 3'!$B$18:$AB$28,27,FALSE),TableBPA2[[#This Row],[Base Payment After Circumstance 2]])))</f>
        <v/>
      </c>
      <c r="I331" s="3" t="str">
        <f>IF(I$3="Not used","",IFERROR(VLOOKUP($A331,'Circumstance 4'!$B$6:$AB$15,27,FALSE),IFERROR(VLOOKUP($A331,'Circumstance 4'!$B$18:$AB$28,27,FALSE),TableBPA2[[#This Row],[Base Payment After Circumstance 3]])))</f>
        <v/>
      </c>
      <c r="J331" s="3" t="str">
        <f>IF(J$3="Not used","",IFERROR(VLOOKUP($A331,'Circumstance 5'!$B$6:$AB$15,27,FALSE),IFERROR(VLOOKUP($A331,'Circumstance 5'!$B$18:$AB$28,27,FALSE),TableBPA2[[#This Row],[Base Payment After Circumstance 4]])))</f>
        <v/>
      </c>
      <c r="K331" s="3" t="str">
        <f>IF(K$3="Not used","",IFERROR(VLOOKUP($A331,'Circumstance 6'!$B$6:$AB$15,27,FALSE),IFERROR(VLOOKUP($A331,'Circumstance 6'!$B$18:$AB$28,27,FALSE),TableBPA2[[#This Row],[Base Payment After Circumstance 5]])))</f>
        <v/>
      </c>
      <c r="L331" s="3" t="str">
        <f>IF(L$3="Not used","",IFERROR(VLOOKUP($A331,'Circumstance 7'!$B$6:$AB$15,27,FALSE),IFERROR(VLOOKUP($A331,'Circumstance 7'!$B$18:$AB$28,27,FALSE),TableBPA2[[#This Row],[Base Payment After Circumstance 6]])))</f>
        <v/>
      </c>
      <c r="M331" s="3" t="str">
        <f>IF(M$3="Not used","",IFERROR(VLOOKUP($A331,'Circumstance 8'!$B$6:$AB$15,27,FALSE),IFERROR(VLOOKUP($A331,'Circumstance 8'!$B$18:$AB$28,27,FALSE),TableBPA2[[#This Row],[Base Payment After Circumstance 7]])))</f>
        <v/>
      </c>
      <c r="N331" s="3" t="str">
        <f>IF(N$3="Not used","",IFERROR(VLOOKUP($A331,'Circumstance 9'!$B$6:$AB$15,27,FALSE),IFERROR(VLOOKUP($A331,'Circumstance 9'!$B$18:$AB$28,27,FALSE),TableBPA2[[#This Row],[Base Payment After Circumstance 8]])))</f>
        <v/>
      </c>
      <c r="O331" s="3" t="str">
        <f>IF(O$3="Not used","",IFERROR(VLOOKUP($A331,'Circumstance 10'!$B$6:$AB$15,27,FALSE),IFERROR(VLOOKUP($A331,'Circumstance 10'!$B$18:$AB$28,27,FALSE),TableBPA2[[#This Row],[Base Payment After Circumstance 9]])))</f>
        <v/>
      </c>
      <c r="P331" s="24" t="str">
        <f>IF(P$3="Not used","",IFERROR(VLOOKUP($A331,'Circumstance 11'!$B$6:$AB$15,27,FALSE),IFERROR(VLOOKUP($A331,'Circumstance 11'!$B$18:$AB$28,27,FALSE),TableBPA2[[#This Row],[Base Payment After Circumstance 10]])))</f>
        <v/>
      </c>
      <c r="Q331" s="24" t="str">
        <f>IF(Q$3="Not used","",IFERROR(VLOOKUP($A331,'Circumstance 12'!$B$6:$AB$15,27,FALSE),IFERROR(VLOOKUP($A331,'Circumstance 12'!$B$18:$AB$28,27,FALSE),TableBPA2[[#This Row],[Base Payment After Circumstance 11]])))</f>
        <v/>
      </c>
      <c r="R331" s="24" t="str">
        <f>IF(R$3="Not used","",IFERROR(VLOOKUP($A331,'Circumstance 13'!$B$6:$AB$15,27,FALSE),IFERROR(VLOOKUP($A331,'Circumstance 13'!$B$18:$AB$28,27,FALSE),TableBPA2[[#This Row],[Base Payment After Circumstance 12]])))</f>
        <v/>
      </c>
      <c r="S331" s="24" t="str">
        <f>IF(S$3="Not used","",IFERROR(VLOOKUP($A331,'Circumstance 14'!$B$6:$AB$15,27,FALSE),IFERROR(VLOOKUP($A331,'Circumstance 14'!$B$18:$AB$28,27,FALSE),TableBPA2[[#This Row],[Base Payment After Circumstance 13]])))</f>
        <v/>
      </c>
      <c r="T331" s="24" t="str">
        <f>IF(T$3="Not used","",IFERROR(VLOOKUP($A331,'Circumstance 15'!$B$6:$AB$15,27,FALSE),IFERROR(VLOOKUP($A331,'Circumstance 15'!$B$18:$AB$28,27,FALSE),TableBPA2[[#This Row],[Base Payment After Circumstance 14]])))</f>
        <v/>
      </c>
      <c r="U331" s="24" t="str">
        <f>IF(U$3="Not used","",IFERROR(VLOOKUP($A331,'Circumstance 16'!$B$6:$AB$15,27,FALSE),IFERROR(VLOOKUP($A331,'Circumstance 16'!$B$18:$AB$28,27,FALSE),TableBPA2[[#This Row],[Base Payment After Circumstance 15]])))</f>
        <v/>
      </c>
      <c r="V331" s="24" t="str">
        <f>IF(V$3="Not used","",IFERROR(VLOOKUP($A331,'Circumstance 17'!$B$6:$AB$15,27,FALSE),IFERROR(VLOOKUP($A331,'Circumstance 17'!$B$18:$AB$28,27,FALSE),TableBPA2[[#This Row],[Base Payment After Circumstance 16]])))</f>
        <v/>
      </c>
      <c r="W331" s="24" t="str">
        <f>IF(W$3="Not used","",IFERROR(VLOOKUP($A331,'Circumstance 18'!$B$6:$AB$15,27,FALSE),IFERROR(VLOOKUP($A331,'Circumstance 18'!$B$18:$AB$28,27,FALSE),TableBPA2[[#This Row],[Base Payment After Circumstance 17]])))</f>
        <v/>
      </c>
      <c r="X331" s="24" t="str">
        <f>IF(X$3="Not used","",IFERROR(VLOOKUP($A331,'Circumstance 19'!$B$6:$AB$15,27,FALSE),IFERROR(VLOOKUP($A331,'Circumstance 19'!$B$18:$AB$28,27,FALSE),TableBPA2[[#This Row],[Base Payment After Circumstance 18]])))</f>
        <v/>
      </c>
      <c r="Y331" s="24" t="str">
        <f>IF(Y$3="Not used","",IFERROR(VLOOKUP($A331,'Circumstance 20'!$B$6:$AB$15,27,FALSE),IFERROR(VLOOKUP($A331,'Circumstance 20'!$B$18:$AB$28,27,FALSE),TableBPA2[[#This Row],[Base Payment After Circumstance 19]])))</f>
        <v/>
      </c>
    </row>
    <row r="332" spans="1:25" x14ac:dyDescent="0.25">
      <c r="A332" s="11" t="str">
        <f>IF('LEA Information'!A341="","",'LEA Information'!A341)</f>
        <v/>
      </c>
      <c r="B332" s="11" t="str">
        <f>IF('LEA Information'!B341="","",'LEA Information'!B341)</f>
        <v/>
      </c>
      <c r="C332" s="68" t="str">
        <f>IF('LEA Information'!C341="","",'LEA Information'!C341)</f>
        <v/>
      </c>
      <c r="D332" s="8" t="str">
        <f>IF('LEA Information'!D341="","",'LEA Information'!D341)</f>
        <v/>
      </c>
      <c r="E332" s="32" t="str">
        <f t="shared" si="5"/>
        <v/>
      </c>
      <c r="F332" s="3" t="str">
        <f>IF(F$3="Not used","",IFERROR(VLOOKUP($A332,'Circumstance 1'!$B$6:$AB$15,27,FALSE),IFERROR(VLOOKUP(A332,'Circumstance 1'!$B$18:$AB$28,27,FALSE),TableBPA2[[#This Row],[Starting Base Payment]])))</f>
        <v/>
      </c>
      <c r="G332" s="3" t="str">
        <f>IF(G$3="Not used","",IFERROR(VLOOKUP($A332,'Circumstance 2'!$B$6:$AB$15,27,FALSE),IFERROR(VLOOKUP($A332,'Circumstance 2'!$B$18:$AB$28,27,FALSE),TableBPA2[[#This Row],[Base Payment After Circumstance 1]])))</f>
        <v/>
      </c>
      <c r="H332" s="3" t="str">
        <f>IF(H$3="Not used","",IFERROR(VLOOKUP($A332,'Circumstance 3'!$B$6:$AB$15,27,FALSE),IFERROR(VLOOKUP($A332,'Circumstance 3'!$B$18:$AB$28,27,FALSE),TableBPA2[[#This Row],[Base Payment After Circumstance 2]])))</f>
        <v/>
      </c>
      <c r="I332" s="3" t="str">
        <f>IF(I$3="Not used","",IFERROR(VLOOKUP($A332,'Circumstance 4'!$B$6:$AB$15,27,FALSE),IFERROR(VLOOKUP($A332,'Circumstance 4'!$B$18:$AB$28,27,FALSE),TableBPA2[[#This Row],[Base Payment After Circumstance 3]])))</f>
        <v/>
      </c>
      <c r="J332" s="3" t="str">
        <f>IF(J$3="Not used","",IFERROR(VLOOKUP($A332,'Circumstance 5'!$B$6:$AB$15,27,FALSE),IFERROR(VLOOKUP($A332,'Circumstance 5'!$B$18:$AB$28,27,FALSE),TableBPA2[[#This Row],[Base Payment After Circumstance 4]])))</f>
        <v/>
      </c>
      <c r="K332" s="3" t="str">
        <f>IF(K$3="Not used","",IFERROR(VLOOKUP($A332,'Circumstance 6'!$B$6:$AB$15,27,FALSE),IFERROR(VLOOKUP($A332,'Circumstance 6'!$B$18:$AB$28,27,FALSE),TableBPA2[[#This Row],[Base Payment After Circumstance 5]])))</f>
        <v/>
      </c>
      <c r="L332" s="3" t="str">
        <f>IF(L$3="Not used","",IFERROR(VLOOKUP($A332,'Circumstance 7'!$B$6:$AB$15,27,FALSE),IFERROR(VLOOKUP($A332,'Circumstance 7'!$B$18:$AB$28,27,FALSE),TableBPA2[[#This Row],[Base Payment After Circumstance 6]])))</f>
        <v/>
      </c>
      <c r="M332" s="3" t="str">
        <f>IF(M$3="Not used","",IFERROR(VLOOKUP($A332,'Circumstance 8'!$B$6:$AB$15,27,FALSE),IFERROR(VLOOKUP($A332,'Circumstance 8'!$B$18:$AB$28,27,FALSE),TableBPA2[[#This Row],[Base Payment After Circumstance 7]])))</f>
        <v/>
      </c>
      <c r="N332" s="3" t="str">
        <f>IF(N$3="Not used","",IFERROR(VLOOKUP($A332,'Circumstance 9'!$B$6:$AB$15,27,FALSE),IFERROR(VLOOKUP($A332,'Circumstance 9'!$B$18:$AB$28,27,FALSE),TableBPA2[[#This Row],[Base Payment After Circumstance 8]])))</f>
        <v/>
      </c>
      <c r="O332" s="3" t="str">
        <f>IF(O$3="Not used","",IFERROR(VLOOKUP($A332,'Circumstance 10'!$B$6:$AB$15,27,FALSE),IFERROR(VLOOKUP($A332,'Circumstance 10'!$B$18:$AB$28,27,FALSE),TableBPA2[[#This Row],[Base Payment After Circumstance 9]])))</f>
        <v/>
      </c>
      <c r="P332" s="24" t="str">
        <f>IF(P$3="Not used","",IFERROR(VLOOKUP($A332,'Circumstance 11'!$B$6:$AB$15,27,FALSE),IFERROR(VLOOKUP($A332,'Circumstance 11'!$B$18:$AB$28,27,FALSE),TableBPA2[[#This Row],[Base Payment After Circumstance 10]])))</f>
        <v/>
      </c>
      <c r="Q332" s="24" t="str">
        <f>IF(Q$3="Not used","",IFERROR(VLOOKUP($A332,'Circumstance 12'!$B$6:$AB$15,27,FALSE),IFERROR(VLOOKUP($A332,'Circumstance 12'!$B$18:$AB$28,27,FALSE),TableBPA2[[#This Row],[Base Payment After Circumstance 11]])))</f>
        <v/>
      </c>
      <c r="R332" s="24" t="str">
        <f>IF(R$3="Not used","",IFERROR(VLOOKUP($A332,'Circumstance 13'!$B$6:$AB$15,27,FALSE),IFERROR(VLOOKUP($A332,'Circumstance 13'!$B$18:$AB$28,27,FALSE),TableBPA2[[#This Row],[Base Payment After Circumstance 12]])))</f>
        <v/>
      </c>
      <c r="S332" s="24" t="str">
        <f>IF(S$3="Not used","",IFERROR(VLOOKUP($A332,'Circumstance 14'!$B$6:$AB$15,27,FALSE),IFERROR(VLOOKUP($A332,'Circumstance 14'!$B$18:$AB$28,27,FALSE),TableBPA2[[#This Row],[Base Payment After Circumstance 13]])))</f>
        <v/>
      </c>
      <c r="T332" s="24" t="str">
        <f>IF(T$3="Not used","",IFERROR(VLOOKUP($A332,'Circumstance 15'!$B$6:$AB$15,27,FALSE),IFERROR(VLOOKUP($A332,'Circumstance 15'!$B$18:$AB$28,27,FALSE),TableBPA2[[#This Row],[Base Payment After Circumstance 14]])))</f>
        <v/>
      </c>
      <c r="U332" s="24" t="str">
        <f>IF(U$3="Not used","",IFERROR(VLOOKUP($A332,'Circumstance 16'!$B$6:$AB$15,27,FALSE),IFERROR(VLOOKUP($A332,'Circumstance 16'!$B$18:$AB$28,27,FALSE),TableBPA2[[#This Row],[Base Payment After Circumstance 15]])))</f>
        <v/>
      </c>
      <c r="V332" s="24" t="str">
        <f>IF(V$3="Not used","",IFERROR(VLOOKUP($A332,'Circumstance 17'!$B$6:$AB$15,27,FALSE),IFERROR(VLOOKUP($A332,'Circumstance 17'!$B$18:$AB$28,27,FALSE),TableBPA2[[#This Row],[Base Payment After Circumstance 16]])))</f>
        <v/>
      </c>
      <c r="W332" s="24" t="str">
        <f>IF(W$3="Not used","",IFERROR(VLOOKUP($A332,'Circumstance 18'!$B$6:$AB$15,27,FALSE),IFERROR(VLOOKUP($A332,'Circumstance 18'!$B$18:$AB$28,27,FALSE),TableBPA2[[#This Row],[Base Payment After Circumstance 17]])))</f>
        <v/>
      </c>
      <c r="X332" s="24" t="str">
        <f>IF(X$3="Not used","",IFERROR(VLOOKUP($A332,'Circumstance 19'!$B$6:$AB$15,27,FALSE),IFERROR(VLOOKUP($A332,'Circumstance 19'!$B$18:$AB$28,27,FALSE),TableBPA2[[#This Row],[Base Payment After Circumstance 18]])))</f>
        <v/>
      </c>
      <c r="Y332" s="24" t="str">
        <f>IF(Y$3="Not used","",IFERROR(VLOOKUP($A332,'Circumstance 20'!$B$6:$AB$15,27,FALSE),IFERROR(VLOOKUP($A332,'Circumstance 20'!$B$18:$AB$28,27,FALSE),TableBPA2[[#This Row],[Base Payment After Circumstance 19]])))</f>
        <v/>
      </c>
    </row>
    <row r="333" spans="1:25" x14ac:dyDescent="0.25">
      <c r="A333" s="11" t="str">
        <f>IF('LEA Information'!A342="","",'LEA Information'!A342)</f>
        <v/>
      </c>
      <c r="B333" s="11" t="str">
        <f>IF('LEA Information'!B342="","",'LEA Information'!B342)</f>
        <v/>
      </c>
      <c r="C333" s="68" t="str">
        <f>IF('LEA Information'!C342="","",'LEA Information'!C342)</f>
        <v/>
      </c>
      <c r="D333" s="8" t="str">
        <f>IF('LEA Information'!D342="","",'LEA Information'!D342)</f>
        <v/>
      </c>
      <c r="E333" s="32" t="str">
        <f t="shared" si="5"/>
        <v/>
      </c>
      <c r="F333" s="3" t="str">
        <f>IF(F$3="Not used","",IFERROR(VLOOKUP($A333,'Circumstance 1'!$B$6:$AB$15,27,FALSE),IFERROR(VLOOKUP(A333,'Circumstance 1'!$B$18:$AB$28,27,FALSE),TableBPA2[[#This Row],[Starting Base Payment]])))</f>
        <v/>
      </c>
      <c r="G333" s="3" t="str">
        <f>IF(G$3="Not used","",IFERROR(VLOOKUP($A333,'Circumstance 2'!$B$6:$AB$15,27,FALSE),IFERROR(VLOOKUP($A333,'Circumstance 2'!$B$18:$AB$28,27,FALSE),TableBPA2[[#This Row],[Base Payment After Circumstance 1]])))</f>
        <v/>
      </c>
      <c r="H333" s="3" t="str">
        <f>IF(H$3="Not used","",IFERROR(VLOOKUP($A333,'Circumstance 3'!$B$6:$AB$15,27,FALSE),IFERROR(VLOOKUP($A333,'Circumstance 3'!$B$18:$AB$28,27,FALSE),TableBPA2[[#This Row],[Base Payment After Circumstance 2]])))</f>
        <v/>
      </c>
      <c r="I333" s="3" t="str">
        <f>IF(I$3="Not used","",IFERROR(VLOOKUP($A333,'Circumstance 4'!$B$6:$AB$15,27,FALSE),IFERROR(VLOOKUP($A333,'Circumstance 4'!$B$18:$AB$28,27,FALSE),TableBPA2[[#This Row],[Base Payment After Circumstance 3]])))</f>
        <v/>
      </c>
      <c r="J333" s="3" t="str">
        <f>IF(J$3="Not used","",IFERROR(VLOOKUP($A333,'Circumstance 5'!$B$6:$AB$15,27,FALSE),IFERROR(VLOOKUP($A333,'Circumstance 5'!$B$18:$AB$28,27,FALSE),TableBPA2[[#This Row],[Base Payment After Circumstance 4]])))</f>
        <v/>
      </c>
      <c r="K333" s="3" t="str">
        <f>IF(K$3="Not used","",IFERROR(VLOOKUP($A333,'Circumstance 6'!$B$6:$AB$15,27,FALSE),IFERROR(VLOOKUP($A333,'Circumstance 6'!$B$18:$AB$28,27,FALSE),TableBPA2[[#This Row],[Base Payment After Circumstance 5]])))</f>
        <v/>
      </c>
      <c r="L333" s="3" t="str">
        <f>IF(L$3="Not used","",IFERROR(VLOOKUP($A333,'Circumstance 7'!$B$6:$AB$15,27,FALSE),IFERROR(VLOOKUP($A333,'Circumstance 7'!$B$18:$AB$28,27,FALSE),TableBPA2[[#This Row],[Base Payment After Circumstance 6]])))</f>
        <v/>
      </c>
      <c r="M333" s="3" t="str">
        <f>IF(M$3="Not used","",IFERROR(VLOOKUP($A333,'Circumstance 8'!$B$6:$AB$15,27,FALSE),IFERROR(VLOOKUP($A333,'Circumstance 8'!$B$18:$AB$28,27,FALSE),TableBPA2[[#This Row],[Base Payment After Circumstance 7]])))</f>
        <v/>
      </c>
      <c r="N333" s="3" t="str">
        <f>IF(N$3="Not used","",IFERROR(VLOOKUP($A333,'Circumstance 9'!$B$6:$AB$15,27,FALSE),IFERROR(VLOOKUP($A333,'Circumstance 9'!$B$18:$AB$28,27,FALSE),TableBPA2[[#This Row],[Base Payment After Circumstance 8]])))</f>
        <v/>
      </c>
      <c r="O333" s="3" t="str">
        <f>IF(O$3="Not used","",IFERROR(VLOOKUP($A333,'Circumstance 10'!$B$6:$AB$15,27,FALSE),IFERROR(VLOOKUP($A333,'Circumstance 10'!$B$18:$AB$28,27,FALSE),TableBPA2[[#This Row],[Base Payment After Circumstance 9]])))</f>
        <v/>
      </c>
      <c r="P333" s="24" t="str">
        <f>IF(P$3="Not used","",IFERROR(VLOOKUP($A333,'Circumstance 11'!$B$6:$AB$15,27,FALSE),IFERROR(VLOOKUP($A333,'Circumstance 11'!$B$18:$AB$28,27,FALSE),TableBPA2[[#This Row],[Base Payment After Circumstance 10]])))</f>
        <v/>
      </c>
      <c r="Q333" s="24" t="str">
        <f>IF(Q$3="Not used","",IFERROR(VLOOKUP($A333,'Circumstance 12'!$B$6:$AB$15,27,FALSE),IFERROR(VLOOKUP($A333,'Circumstance 12'!$B$18:$AB$28,27,FALSE),TableBPA2[[#This Row],[Base Payment After Circumstance 11]])))</f>
        <v/>
      </c>
      <c r="R333" s="24" t="str">
        <f>IF(R$3="Not used","",IFERROR(VLOOKUP($A333,'Circumstance 13'!$B$6:$AB$15,27,FALSE),IFERROR(VLOOKUP($A333,'Circumstance 13'!$B$18:$AB$28,27,FALSE),TableBPA2[[#This Row],[Base Payment After Circumstance 12]])))</f>
        <v/>
      </c>
      <c r="S333" s="24" t="str">
        <f>IF(S$3="Not used","",IFERROR(VLOOKUP($A333,'Circumstance 14'!$B$6:$AB$15,27,FALSE),IFERROR(VLOOKUP($A333,'Circumstance 14'!$B$18:$AB$28,27,FALSE),TableBPA2[[#This Row],[Base Payment After Circumstance 13]])))</f>
        <v/>
      </c>
      <c r="T333" s="24" t="str">
        <f>IF(T$3="Not used","",IFERROR(VLOOKUP($A333,'Circumstance 15'!$B$6:$AB$15,27,FALSE),IFERROR(VLOOKUP($A333,'Circumstance 15'!$B$18:$AB$28,27,FALSE),TableBPA2[[#This Row],[Base Payment After Circumstance 14]])))</f>
        <v/>
      </c>
      <c r="U333" s="24" t="str">
        <f>IF(U$3="Not used","",IFERROR(VLOOKUP($A333,'Circumstance 16'!$B$6:$AB$15,27,FALSE),IFERROR(VLOOKUP($A333,'Circumstance 16'!$B$18:$AB$28,27,FALSE),TableBPA2[[#This Row],[Base Payment After Circumstance 15]])))</f>
        <v/>
      </c>
      <c r="V333" s="24" t="str">
        <f>IF(V$3="Not used","",IFERROR(VLOOKUP($A333,'Circumstance 17'!$B$6:$AB$15,27,FALSE),IFERROR(VLOOKUP($A333,'Circumstance 17'!$B$18:$AB$28,27,FALSE),TableBPA2[[#This Row],[Base Payment After Circumstance 16]])))</f>
        <v/>
      </c>
      <c r="W333" s="24" t="str">
        <f>IF(W$3="Not used","",IFERROR(VLOOKUP($A333,'Circumstance 18'!$B$6:$AB$15,27,FALSE),IFERROR(VLOOKUP($A333,'Circumstance 18'!$B$18:$AB$28,27,FALSE),TableBPA2[[#This Row],[Base Payment After Circumstance 17]])))</f>
        <v/>
      </c>
      <c r="X333" s="24" t="str">
        <f>IF(X$3="Not used","",IFERROR(VLOOKUP($A333,'Circumstance 19'!$B$6:$AB$15,27,FALSE),IFERROR(VLOOKUP($A333,'Circumstance 19'!$B$18:$AB$28,27,FALSE),TableBPA2[[#This Row],[Base Payment After Circumstance 18]])))</f>
        <v/>
      </c>
      <c r="Y333" s="24" t="str">
        <f>IF(Y$3="Not used","",IFERROR(VLOOKUP($A333,'Circumstance 20'!$B$6:$AB$15,27,FALSE),IFERROR(VLOOKUP($A333,'Circumstance 20'!$B$18:$AB$28,27,FALSE),TableBPA2[[#This Row],[Base Payment After Circumstance 19]])))</f>
        <v/>
      </c>
    </row>
    <row r="334" spans="1:25" x14ac:dyDescent="0.25">
      <c r="A334" s="11" t="str">
        <f>IF('LEA Information'!A343="","",'LEA Information'!A343)</f>
        <v/>
      </c>
      <c r="B334" s="11" t="str">
        <f>IF('LEA Information'!B343="","",'LEA Information'!B343)</f>
        <v/>
      </c>
      <c r="C334" s="68" t="str">
        <f>IF('LEA Information'!C343="","",'LEA Information'!C343)</f>
        <v/>
      </c>
      <c r="D334" s="8" t="str">
        <f>IF('LEA Information'!D343="","",'LEA Information'!D343)</f>
        <v/>
      </c>
      <c r="E334" s="32" t="str">
        <f t="shared" si="5"/>
        <v/>
      </c>
      <c r="F334" s="3" t="str">
        <f>IF(F$3="Not used","",IFERROR(VLOOKUP($A334,'Circumstance 1'!$B$6:$AB$15,27,FALSE),IFERROR(VLOOKUP(A334,'Circumstance 1'!$B$18:$AB$28,27,FALSE),TableBPA2[[#This Row],[Starting Base Payment]])))</f>
        <v/>
      </c>
      <c r="G334" s="3" t="str">
        <f>IF(G$3="Not used","",IFERROR(VLOOKUP($A334,'Circumstance 2'!$B$6:$AB$15,27,FALSE),IFERROR(VLOOKUP($A334,'Circumstance 2'!$B$18:$AB$28,27,FALSE),TableBPA2[[#This Row],[Base Payment After Circumstance 1]])))</f>
        <v/>
      </c>
      <c r="H334" s="3" t="str">
        <f>IF(H$3="Not used","",IFERROR(VLOOKUP($A334,'Circumstance 3'!$B$6:$AB$15,27,FALSE),IFERROR(VLOOKUP($A334,'Circumstance 3'!$B$18:$AB$28,27,FALSE),TableBPA2[[#This Row],[Base Payment After Circumstance 2]])))</f>
        <v/>
      </c>
      <c r="I334" s="3" t="str">
        <f>IF(I$3="Not used","",IFERROR(VLOOKUP($A334,'Circumstance 4'!$B$6:$AB$15,27,FALSE),IFERROR(VLOOKUP($A334,'Circumstance 4'!$B$18:$AB$28,27,FALSE),TableBPA2[[#This Row],[Base Payment After Circumstance 3]])))</f>
        <v/>
      </c>
      <c r="J334" s="3" t="str">
        <f>IF(J$3="Not used","",IFERROR(VLOOKUP($A334,'Circumstance 5'!$B$6:$AB$15,27,FALSE),IFERROR(VLOOKUP($A334,'Circumstance 5'!$B$18:$AB$28,27,FALSE),TableBPA2[[#This Row],[Base Payment After Circumstance 4]])))</f>
        <v/>
      </c>
      <c r="K334" s="3" t="str">
        <f>IF(K$3="Not used","",IFERROR(VLOOKUP($A334,'Circumstance 6'!$B$6:$AB$15,27,FALSE),IFERROR(VLOOKUP($A334,'Circumstance 6'!$B$18:$AB$28,27,FALSE),TableBPA2[[#This Row],[Base Payment After Circumstance 5]])))</f>
        <v/>
      </c>
      <c r="L334" s="3" t="str">
        <f>IF(L$3="Not used","",IFERROR(VLOOKUP($A334,'Circumstance 7'!$B$6:$AB$15,27,FALSE),IFERROR(VLOOKUP($A334,'Circumstance 7'!$B$18:$AB$28,27,FALSE),TableBPA2[[#This Row],[Base Payment After Circumstance 6]])))</f>
        <v/>
      </c>
      <c r="M334" s="3" t="str">
        <f>IF(M$3="Not used","",IFERROR(VLOOKUP($A334,'Circumstance 8'!$B$6:$AB$15,27,FALSE),IFERROR(VLOOKUP($A334,'Circumstance 8'!$B$18:$AB$28,27,FALSE),TableBPA2[[#This Row],[Base Payment After Circumstance 7]])))</f>
        <v/>
      </c>
      <c r="N334" s="3" t="str">
        <f>IF(N$3="Not used","",IFERROR(VLOOKUP($A334,'Circumstance 9'!$B$6:$AB$15,27,FALSE),IFERROR(VLOOKUP($A334,'Circumstance 9'!$B$18:$AB$28,27,FALSE),TableBPA2[[#This Row],[Base Payment After Circumstance 8]])))</f>
        <v/>
      </c>
      <c r="O334" s="3" t="str">
        <f>IF(O$3="Not used","",IFERROR(VLOOKUP($A334,'Circumstance 10'!$B$6:$AB$15,27,FALSE),IFERROR(VLOOKUP($A334,'Circumstance 10'!$B$18:$AB$28,27,FALSE),TableBPA2[[#This Row],[Base Payment After Circumstance 9]])))</f>
        <v/>
      </c>
      <c r="P334" s="24" t="str">
        <f>IF(P$3="Not used","",IFERROR(VLOOKUP($A334,'Circumstance 11'!$B$6:$AB$15,27,FALSE),IFERROR(VLOOKUP($A334,'Circumstance 11'!$B$18:$AB$28,27,FALSE),TableBPA2[[#This Row],[Base Payment After Circumstance 10]])))</f>
        <v/>
      </c>
      <c r="Q334" s="24" t="str">
        <f>IF(Q$3="Not used","",IFERROR(VLOOKUP($A334,'Circumstance 12'!$B$6:$AB$15,27,FALSE),IFERROR(VLOOKUP($A334,'Circumstance 12'!$B$18:$AB$28,27,FALSE),TableBPA2[[#This Row],[Base Payment After Circumstance 11]])))</f>
        <v/>
      </c>
      <c r="R334" s="24" t="str">
        <f>IF(R$3="Not used","",IFERROR(VLOOKUP($A334,'Circumstance 13'!$B$6:$AB$15,27,FALSE),IFERROR(VLOOKUP($A334,'Circumstance 13'!$B$18:$AB$28,27,FALSE),TableBPA2[[#This Row],[Base Payment After Circumstance 12]])))</f>
        <v/>
      </c>
      <c r="S334" s="24" t="str">
        <f>IF(S$3="Not used","",IFERROR(VLOOKUP($A334,'Circumstance 14'!$B$6:$AB$15,27,FALSE),IFERROR(VLOOKUP($A334,'Circumstance 14'!$B$18:$AB$28,27,FALSE),TableBPA2[[#This Row],[Base Payment After Circumstance 13]])))</f>
        <v/>
      </c>
      <c r="T334" s="24" t="str">
        <f>IF(T$3="Not used","",IFERROR(VLOOKUP($A334,'Circumstance 15'!$B$6:$AB$15,27,FALSE),IFERROR(VLOOKUP($A334,'Circumstance 15'!$B$18:$AB$28,27,FALSE),TableBPA2[[#This Row],[Base Payment After Circumstance 14]])))</f>
        <v/>
      </c>
      <c r="U334" s="24" t="str">
        <f>IF(U$3="Not used","",IFERROR(VLOOKUP($A334,'Circumstance 16'!$B$6:$AB$15,27,FALSE),IFERROR(VLOOKUP($A334,'Circumstance 16'!$B$18:$AB$28,27,FALSE),TableBPA2[[#This Row],[Base Payment After Circumstance 15]])))</f>
        <v/>
      </c>
      <c r="V334" s="24" t="str">
        <f>IF(V$3="Not used","",IFERROR(VLOOKUP($A334,'Circumstance 17'!$B$6:$AB$15,27,FALSE),IFERROR(VLOOKUP($A334,'Circumstance 17'!$B$18:$AB$28,27,FALSE),TableBPA2[[#This Row],[Base Payment After Circumstance 16]])))</f>
        <v/>
      </c>
      <c r="W334" s="24" t="str">
        <f>IF(W$3="Not used","",IFERROR(VLOOKUP($A334,'Circumstance 18'!$B$6:$AB$15,27,FALSE),IFERROR(VLOOKUP($A334,'Circumstance 18'!$B$18:$AB$28,27,FALSE),TableBPA2[[#This Row],[Base Payment After Circumstance 17]])))</f>
        <v/>
      </c>
      <c r="X334" s="24" t="str">
        <f>IF(X$3="Not used","",IFERROR(VLOOKUP($A334,'Circumstance 19'!$B$6:$AB$15,27,FALSE),IFERROR(VLOOKUP($A334,'Circumstance 19'!$B$18:$AB$28,27,FALSE),TableBPA2[[#This Row],[Base Payment After Circumstance 18]])))</f>
        <v/>
      </c>
      <c r="Y334" s="24" t="str">
        <f>IF(Y$3="Not used","",IFERROR(VLOOKUP($A334,'Circumstance 20'!$B$6:$AB$15,27,FALSE),IFERROR(VLOOKUP($A334,'Circumstance 20'!$B$18:$AB$28,27,FALSE),TableBPA2[[#This Row],[Base Payment After Circumstance 19]])))</f>
        <v/>
      </c>
    </row>
    <row r="335" spans="1:25" x14ac:dyDescent="0.25">
      <c r="A335" s="11" t="str">
        <f>IF('LEA Information'!A344="","",'LEA Information'!A344)</f>
        <v/>
      </c>
      <c r="B335" s="11" t="str">
        <f>IF('LEA Information'!B344="","",'LEA Information'!B344)</f>
        <v/>
      </c>
      <c r="C335" s="68" t="str">
        <f>IF('LEA Information'!C344="","",'LEA Information'!C344)</f>
        <v/>
      </c>
      <c r="D335" s="8" t="str">
        <f>IF('LEA Information'!D344="","",'LEA Information'!D344)</f>
        <v/>
      </c>
      <c r="E335" s="32" t="str">
        <f t="shared" si="5"/>
        <v/>
      </c>
      <c r="F335" s="3" t="str">
        <f>IF(F$3="Not used","",IFERROR(VLOOKUP($A335,'Circumstance 1'!$B$6:$AB$15,27,FALSE),IFERROR(VLOOKUP(A335,'Circumstance 1'!$B$18:$AB$28,27,FALSE),TableBPA2[[#This Row],[Starting Base Payment]])))</f>
        <v/>
      </c>
      <c r="G335" s="3" t="str">
        <f>IF(G$3="Not used","",IFERROR(VLOOKUP($A335,'Circumstance 2'!$B$6:$AB$15,27,FALSE),IFERROR(VLOOKUP($A335,'Circumstance 2'!$B$18:$AB$28,27,FALSE),TableBPA2[[#This Row],[Base Payment After Circumstance 1]])))</f>
        <v/>
      </c>
      <c r="H335" s="3" t="str">
        <f>IF(H$3="Not used","",IFERROR(VLOOKUP($A335,'Circumstance 3'!$B$6:$AB$15,27,FALSE),IFERROR(VLOOKUP($A335,'Circumstance 3'!$B$18:$AB$28,27,FALSE),TableBPA2[[#This Row],[Base Payment After Circumstance 2]])))</f>
        <v/>
      </c>
      <c r="I335" s="3" t="str">
        <f>IF(I$3="Not used","",IFERROR(VLOOKUP($A335,'Circumstance 4'!$B$6:$AB$15,27,FALSE),IFERROR(VLOOKUP($A335,'Circumstance 4'!$B$18:$AB$28,27,FALSE),TableBPA2[[#This Row],[Base Payment After Circumstance 3]])))</f>
        <v/>
      </c>
      <c r="J335" s="3" t="str">
        <f>IF(J$3="Not used","",IFERROR(VLOOKUP($A335,'Circumstance 5'!$B$6:$AB$15,27,FALSE),IFERROR(VLOOKUP($A335,'Circumstance 5'!$B$18:$AB$28,27,FALSE),TableBPA2[[#This Row],[Base Payment After Circumstance 4]])))</f>
        <v/>
      </c>
      <c r="K335" s="3" t="str">
        <f>IF(K$3="Not used","",IFERROR(VLOOKUP($A335,'Circumstance 6'!$B$6:$AB$15,27,FALSE),IFERROR(VLOOKUP($A335,'Circumstance 6'!$B$18:$AB$28,27,FALSE),TableBPA2[[#This Row],[Base Payment After Circumstance 5]])))</f>
        <v/>
      </c>
      <c r="L335" s="3" t="str">
        <f>IF(L$3="Not used","",IFERROR(VLOOKUP($A335,'Circumstance 7'!$B$6:$AB$15,27,FALSE),IFERROR(VLOOKUP($A335,'Circumstance 7'!$B$18:$AB$28,27,FALSE),TableBPA2[[#This Row],[Base Payment After Circumstance 6]])))</f>
        <v/>
      </c>
      <c r="M335" s="3" t="str">
        <f>IF(M$3="Not used","",IFERROR(VLOOKUP($A335,'Circumstance 8'!$B$6:$AB$15,27,FALSE),IFERROR(VLOOKUP($A335,'Circumstance 8'!$B$18:$AB$28,27,FALSE),TableBPA2[[#This Row],[Base Payment After Circumstance 7]])))</f>
        <v/>
      </c>
      <c r="N335" s="3" t="str">
        <f>IF(N$3="Not used","",IFERROR(VLOOKUP($A335,'Circumstance 9'!$B$6:$AB$15,27,FALSE),IFERROR(VLOOKUP($A335,'Circumstance 9'!$B$18:$AB$28,27,FALSE),TableBPA2[[#This Row],[Base Payment After Circumstance 8]])))</f>
        <v/>
      </c>
      <c r="O335" s="3" t="str">
        <f>IF(O$3="Not used","",IFERROR(VLOOKUP($A335,'Circumstance 10'!$B$6:$AB$15,27,FALSE),IFERROR(VLOOKUP($A335,'Circumstance 10'!$B$18:$AB$28,27,FALSE),TableBPA2[[#This Row],[Base Payment After Circumstance 9]])))</f>
        <v/>
      </c>
      <c r="P335" s="24" t="str">
        <f>IF(P$3="Not used","",IFERROR(VLOOKUP($A335,'Circumstance 11'!$B$6:$AB$15,27,FALSE),IFERROR(VLOOKUP($A335,'Circumstance 11'!$B$18:$AB$28,27,FALSE),TableBPA2[[#This Row],[Base Payment After Circumstance 10]])))</f>
        <v/>
      </c>
      <c r="Q335" s="24" t="str">
        <f>IF(Q$3="Not used","",IFERROR(VLOOKUP($A335,'Circumstance 12'!$B$6:$AB$15,27,FALSE),IFERROR(VLOOKUP($A335,'Circumstance 12'!$B$18:$AB$28,27,FALSE),TableBPA2[[#This Row],[Base Payment After Circumstance 11]])))</f>
        <v/>
      </c>
      <c r="R335" s="24" t="str">
        <f>IF(R$3="Not used","",IFERROR(VLOOKUP($A335,'Circumstance 13'!$B$6:$AB$15,27,FALSE),IFERROR(VLOOKUP($A335,'Circumstance 13'!$B$18:$AB$28,27,FALSE),TableBPA2[[#This Row],[Base Payment After Circumstance 12]])))</f>
        <v/>
      </c>
      <c r="S335" s="24" t="str">
        <f>IF(S$3="Not used","",IFERROR(VLOOKUP($A335,'Circumstance 14'!$B$6:$AB$15,27,FALSE),IFERROR(VLOOKUP($A335,'Circumstance 14'!$B$18:$AB$28,27,FALSE),TableBPA2[[#This Row],[Base Payment After Circumstance 13]])))</f>
        <v/>
      </c>
      <c r="T335" s="24" t="str">
        <f>IF(T$3="Not used","",IFERROR(VLOOKUP($A335,'Circumstance 15'!$B$6:$AB$15,27,FALSE),IFERROR(VLOOKUP($A335,'Circumstance 15'!$B$18:$AB$28,27,FALSE),TableBPA2[[#This Row],[Base Payment After Circumstance 14]])))</f>
        <v/>
      </c>
      <c r="U335" s="24" t="str">
        <f>IF(U$3="Not used","",IFERROR(VLOOKUP($A335,'Circumstance 16'!$B$6:$AB$15,27,FALSE),IFERROR(VLOOKUP($A335,'Circumstance 16'!$B$18:$AB$28,27,FALSE),TableBPA2[[#This Row],[Base Payment After Circumstance 15]])))</f>
        <v/>
      </c>
      <c r="V335" s="24" t="str">
        <f>IF(V$3="Not used","",IFERROR(VLOOKUP($A335,'Circumstance 17'!$B$6:$AB$15,27,FALSE),IFERROR(VLOOKUP($A335,'Circumstance 17'!$B$18:$AB$28,27,FALSE),TableBPA2[[#This Row],[Base Payment After Circumstance 16]])))</f>
        <v/>
      </c>
      <c r="W335" s="24" t="str">
        <f>IF(W$3="Not used","",IFERROR(VLOOKUP($A335,'Circumstance 18'!$B$6:$AB$15,27,FALSE),IFERROR(VLOOKUP($A335,'Circumstance 18'!$B$18:$AB$28,27,FALSE),TableBPA2[[#This Row],[Base Payment After Circumstance 17]])))</f>
        <v/>
      </c>
      <c r="X335" s="24" t="str">
        <f>IF(X$3="Not used","",IFERROR(VLOOKUP($A335,'Circumstance 19'!$B$6:$AB$15,27,FALSE),IFERROR(VLOOKUP($A335,'Circumstance 19'!$B$18:$AB$28,27,FALSE),TableBPA2[[#This Row],[Base Payment After Circumstance 18]])))</f>
        <v/>
      </c>
      <c r="Y335" s="24" t="str">
        <f>IF(Y$3="Not used","",IFERROR(VLOOKUP($A335,'Circumstance 20'!$B$6:$AB$15,27,FALSE),IFERROR(VLOOKUP($A335,'Circumstance 20'!$B$18:$AB$28,27,FALSE),TableBPA2[[#This Row],[Base Payment After Circumstance 19]])))</f>
        <v/>
      </c>
    </row>
    <row r="336" spans="1:25" x14ac:dyDescent="0.25">
      <c r="A336" s="11" t="str">
        <f>IF('LEA Information'!A345="","",'LEA Information'!A345)</f>
        <v/>
      </c>
      <c r="B336" s="11" t="str">
        <f>IF('LEA Information'!B345="","",'LEA Information'!B345)</f>
        <v/>
      </c>
      <c r="C336" s="68" t="str">
        <f>IF('LEA Information'!C345="","",'LEA Information'!C345)</f>
        <v/>
      </c>
      <c r="D336" s="8" t="str">
        <f>IF('LEA Information'!D345="","",'LEA Information'!D345)</f>
        <v/>
      </c>
      <c r="E336" s="32" t="str">
        <f t="shared" si="5"/>
        <v/>
      </c>
      <c r="F336" s="3" t="str">
        <f>IF(F$3="Not used","",IFERROR(VLOOKUP($A336,'Circumstance 1'!$B$6:$AB$15,27,FALSE),IFERROR(VLOOKUP(A336,'Circumstance 1'!$B$18:$AB$28,27,FALSE),TableBPA2[[#This Row],[Starting Base Payment]])))</f>
        <v/>
      </c>
      <c r="G336" s="3" t="str">
        <f>IF(G$3="Not used","",IFERROR(VLOOKUP($A336,'Circumstance 2'!$B$6:$AB$15,27,FALSE),IFERROR(VLOOKUP($A336,'Circumstance 2'!$B$18:$AB$28,27,FALSE),TableBPA2[[#This Row],[Base Payment After Circumstance 1]])))</f>
        <v/>
      </c>
      <c r="H336" s="3" t="str">
        <f>IF(H$3="Not used","",IFERROR(VLOOKUP($A336,'Circumstance 3'!$B$6:$AB$15,27,FALSE),IFERROR(VLOOKUP($A336,'Circumstance 3'!$B$18:$AB$28,27,FALSE),TableBPA2[[#This Row],[Base Payment After Circumstance 2]])))</f>
        <v/>
      </c>
      <c r="I336" s="3" t="str">
        <f>IF(I$3="Not used","",IFERROR(VLOOKUP($A336,'Circumstance 4'!$B$6:$AB$15,27,FALSE),IFERROR(VLOOKUP($A336,'Circumstance 4'!$B$18:$AB$28,27,FALSE),TableBPA2[[#This Row],[Base Payment After Circumstance 3]])))</f>
        <v/>
      </c>
      <c r="J336" s="3" t="str">
        <f>IF(J$3="Not used","",IFERROR(VLOOKUP($A336,'Circumstance 5'!$B$6:$AB$15,27,FALSE),IFERROR(VLOOKUP($A336,'Circumstance 5'!$B$18:$AB$28,27,FALSE),TableBPA2[[#This Row],[Base Payment After Circumstance 4]])))</f>
        <v/>
      </c>
      <c r="K336" s="3" t="str">
        <f>IF(K$3="Not used","",IFERROR(VLOOKUP($A336,'Circumstance 6'!$B$6:$AB$15,27,FALSE),IFERROR(VLOOKUP($A336,'Circumstance 6'!$B$18:$AB$28,27,FALSE),TableBPA2[[#This Row],[Base Payment After Circumstance 5]])))</f>
        <v/>
      </c>
      <c r="L336" s="3" t="str">
        <f>IF(L$3="Not used","",IFERROR(VLOOKUP($A336,'Circumstance 7'!$B$6:$AB$15,27,FALSE),IFERROR(VLOOKUP($A336,'Circumstance 7'!$B$18:$AB$28,27,FALSE),TableBPA2[[#This Row],[Base Payment After Circumstance 6]])))</f>
        <v/>
      </c>
      <c r="M336" s="3" t="str">
        <f>IF(M$3="Not used","",IFERROR(VLOOKUP($A336,'Circumstance 8'!$B$6:$AB$15,27,FALSE),IFERROR(VLOOKUP($A336,'Circumstance 8'!$B$18:$AB$28,27,FALSE),TableBPA2[[#This Row],[Base Payment After Circumstance 7]])))</f>
        <v/>
      </c>
      <c r="N336" s="3" t="str">
        <f>IF(N$3="Not used","",IFERROR(VLOOKUP($A336,'Circumstance 9'!$B$6:$AB$15,27,FALSE),IFERROR(VLOOKUP($A336,'Circumstance 9'!$B$18:$AB$28,27,FALSE),TableBPA2[[#This Row],[Base Payment After Circumstance 8]])))</f>
        <v/>
      </c>
      <c r="O336" s="3" t="str">
        <f>IF(O$3="Not used","",IFERROR(VLOOKUP($A336,'Circumstance 10'!$B$6:$AB$15,27,FALSE),IFERROR(VLOOKUP($A336,'Circumstance 10'!$B$18:$AB$28,27,FALSE),TableBPA2[[#This Row],[Base Payment After Circumstance 9]])))</f>
        <v/>
      </c>
      <c r="P336" s="24" t="str">
        <f>IF(P$3="Not used","",IFERROR(VLOOKUP($A336,'Circumstance 11'!$B$6:$AB$15,27,FALSE),IFERROR(VLOOKUP($A336,'Circumstance 11'!$B$18:$AB$28,27,FALSE),TableBPA2[[#This Row],[Base Payment After Circumstance 10]])))</f>
        <v/>
      </c>
      <c r="Q336" s="24" t="str">
        <f>IF(Q$3="Not used","",IFERROR(VLOOKUP($A336,'Circumstance 12'!$B$6:$AB$15,27,FALSE),IFERROR(VLOOKUP($A336,'Circumstance 12'!$B$18:$AB$28,27,FALSE),TableBPA2[[#This Row],[Base Payment After Circumstance 11]])))</f>
        <v/>
      </c>
      <c r="R336" s="24" t="str">
        <f>IF(R$3="Not used","",IFERROR(VLOOKUP($A336,'Circumstance 13'!$B$6:$AB$15,27,FALSE),IFERROR(VLOOKUP($A336,'Circumstance 13'!$B$18:$AB$28,27,FALSE),TableBPA2[[#This Row],[Base Payment After Circumstance 12]])))</f>
        <v/>
      </c>
      <c r="S336" s="24" t="str">
        <f>IF(S$3="Not used","",IFERROR(VLOOKUP($A336,'Circumstance 14'!$B$6:$AB$15,27,FALSE),IFERROR(VLOOKUP($A336,'Circumstance 14'!$B$18:$AB$28,27,FALSE),TableBPA2[[#This Row],[Base Payment After Circumstance 13]])))</f>
        <v/>
      </c>
      <c r="T336" s="24" t="str">
        <f>IF(T$3="Not used","",IFERROR(VLOOKUP($A336,'Circumstance 15'!$B$6:$AB$15,27,FALSE),IFERROR(VLOOKUP($A336,'Circumstance 15'!$B$18:$AB$28,27,FALSE),TableBPA2[[#This Row],[Base Payment After Circumstance 14]])))</f>
        <v/>
      </c>
      <c r="U336" s="24" t="str">
        <f>IF(U$3="Not used","",IFERROR(VLOOKUP($A336,'Circumstance 16'!$B$6:$AB$15,27,FALSE),IFERROR(VLOOKUP($A336,'Circumstance 16'!$B$18:$AB$28,27,FALSE),TableBPA2[[#This Row],[Base Payment After Circumstance 15]])))</f>
        <v/>
      </c>
      <c r="V336" s="24" t="str">
        <f>IF(V$3="Not used","",IFERROR(VLOOKUP($A336,'Circumstance 17'!$B$6:$AB$15,27,FALSE),IFERROR(VLOOKUP($A336,'Circumstance 17'!$B$18:$AB$28,27,FALSE),TableBPA2[[#This Row],[Base Payment After Circumstance 16]])))</f>
        <v/>
      </c>
      <c r="W336" s="24" t="str">
        <f>IF(W$3="Not used","",IFERROR(VLOOKUP($A336,'Circumstance 18'!$B$6:$AB$15,27,FALSE),IFERROR(VLOOKUP($A336,'Circumstance 18'!$B$18:$AB$28,27,FALSE),TableBPA2[[#This Row],[Base Payment After Circumstance 17]])))</f>
        <v/>
      </c>
      <c r="X336" s="24" t="str">
        <f>IF(X$3="Not used","",IFERROR(VLOOKUP($A336,'Circumstance 19'!$B$6:$AB$15,27,FALSE),IFERROR(VLOOKUP($A336,'Circumstance 19'!$B$18:$AB$28,27,FALSE),TableBPA2[[#This Row],[Base Payment After Circumstance 18]])))</f>
        <v/>
      </c>
      <c r="Y336" s="24" t="str">
        <f>IF(Y$3="Not used","",IFERROR(VLOOKUP($A336,'Circumstance 20'!$B$6:$AB$15,27,FALSE),IFERROR(VLOOKUP($A336,'Circumstance 20'!$B$18:$AB$28,27,FALSE),TableBPA2[[#This Row],[Base Payment After Circumstance 19]])))</f>
        <v/>
      </c>
    </row>
    <row r="337" spans="1:25" x14ac:dyDescent="0.25">
      <c r="A337" s="11" t="str">
        <f>IF('LEA Information'!A346="","",'LEA Information'!A346)</f>
        <v/>
      </c>
      <c r="B337" s="11" t="str">
        <f>IF('LEA Information'!B346="","",'LEA Information'!B346)</f>
        <v/>
      </c>
      <c r="C337" s="68" t="str">
        <f>IF('LEA Information'!C346="","",'LEA Information'!C346)</f>
        <v/>
      </c>
      <c r="D337" s="8" t="str">
        <f>IF('LEA Information'!D346="","",'LEA Information'!D346)</f>
        <v/>
      </c>
      <c r="E337" s="32" t="str">
        <f t="shared" si="5"/>
        <v/>
      </c>
      <c r="F337" s="3" t="str">
        <f>IF(F$3="Not used","",IFERROR(VLOOKUP($A337,'Circumstance 1'!$B$6:$AB$15,27,FALSE),IFERROR(VLOOKUP(A337,'Circumstance 1'!$B$18:$AB$28,27,FALSE),TableBPA2[[#This Row],[Starting Base Payment]])))</f>
        <v/>
      </c>
      <c r="G337" s="3" t="str">
        <f>IF(G$3="Not used","",IFERROR(VLOOKUP($A337,'Circumstance 2'!$B$6:$AB$15,27,FALSE),IFERROR(VLOOKUP($A337,'Circumstance 2'!$B$18:$AB$28,27,FALSE),TableBPA2[[#This Row],[Base Payment After Circumstance 1]])))</f>
        <v/>
      </c>
      <c r="H337" s="3" t="str">
        <f>IF(H$3="Not used","",IFERROR(VLOOKUP($A337,'Circumstance 3'!$B$6:$AB$15,27,FALSE),IFERROR(VLOOKUP($A337,'Circumstance 3'!$B$18:$AB$28,27,FALSE),TableBPA2[[#This Row],[Base Payment After Circumstance 2]])))</f>
        <v/>
      </c>
      <c r="I337" s="3" t="str">
        <f>IF(I$3="Not used","",IFERROR(VLOOKUP($A337,'Circumstance 4'!$B$6:$AB$15,27,FALSE),IFERROR(VLOOKUP($A337,'Circumstance 4'!$B$18:$AB$28,27,FALSE),TableBPA2[[#This Row],[Base Payment After Circumstance 3]])))</f>
        <v/>
      </c>
      <c r="J337" s="3" t="str">
        <f>IF(J$3="Not used","",IFERROR(VLOOKUP($A337,'Circumstance 5'!$B$6:$AB$15,27,FALSE),IFERROR(VLOOKUP($A337,'Circumstance 5'!$B$18:$AB$28,27,FALSE),TableBPA2[[#This Row],[Base Payment After Circumstance 4]])))</f>
        <v/>
      </c>
      <c r="K337" s="3" t="str">
        <f>IF(K$3="Not used","",IFERROR(VLOOKUP($A337,'Circumstance 6'!$B$6:$AB$15,27,FALSE),IFERROR(VLOOKUP($A337,'Circumstance 6'!$B$18:$AB$28,27,FALSE),TableBPA2[[#This Row],[Base Payment After Circumstance 5]])))</f>
        <v/>
      </c>
      <c r="L337" s="3" t="str">
        <f>IF(L$3="Not used","",IFERROR(VLOOKUP($A337,'Circumstance 7'!$B$6:$AB$15,27,FALSE),IFERROR(VLOOKUP($A337,'Circumstance 7'!$B$18:$AB$28,27,FALSE),TableBPA2[[#This Row],[Base Payment After Circumstance 6]])))</f>
        <v/>
      </c>
      <c r="M337" s="3" t="str">
        <f>IF(M$3="Not used","",IFERROR(VLOOKUP($A337,'Circumstance 8'!$B$6:$AB$15,27,FALSE),IFERROR(VLOOKUP($A337,'Circumstance 8'!$B$18:$AB$28,27,FALSE),TableBPA2[[#This Row],[Base Payment After Circumstance 7]])))</f>
        <v/>
      </c>
      <c r="N337" s="3" t="str">
        <f>IF(N$3="Not used","",IFERROR(VLOOKUP($A337,'Circumstance 9'!$B$6:$AB$15,27,FALSE),IFERROR(VLOOKUP($A337,'Circumstance 9'!$B$18:$AB$28,27,FALSE),TableBPA2[[#This Row],[Base Payment After Circumstance 8]])))</f>
        <v/>
      </c>
      <c r="O337" s="3" t="str">
        <f>IF(O$3="Not used","",IFERROR(VLOOKUP($A337,'Circumstance 10'!$B$6:$AB$15,27,FALSE),IFERROR(VLOOKUP($A337,'Circumstance 10'!$B$18:$AB$28,27,FALSE),TableBPA2[[#This Row],[Base Payment After Circumstance 9]])))</f>
        <v/>
      </c>
      <c r="P337" s="24" t="str">
        <f>IF(P$3="Not used","",IFERROR(VLOOKUP($A337,'Circumstance 11'!$B$6:$AB$15,27,FALSE),IFERROR(VLOOKUP($A337,'Circumstance 11'!$B$18:$AB$28,27,FALSE),TableBPA2[[#This Row],[Base Payment After Circumstance 10]])))</f>
        <v/>
      </c>
      <c r="Q337" s="24" t="str">
        <f>IF(Q$3="Not used","",IFERROR(VLOOKUP($A337,'Circumstance 12'!$B$6:$AB$15,27,FALSE),IFERROR(VLOOKUP($A337,'Circumstance 12'!$B$18:$AB$28,27,FALSE),TableBPA2[[#This Row],[Base Payment After Circumstance 11]])))</f>
        <v/>
      </c>
      <c r="R337" s="24" t="str">
        <f>IF(R$3="Not used","",IFERROR(VLOOKUP($A337,'Circumstance 13'!$B$6:$AB$15,27,FALSE),IFERROR(VLOOKUP($A337,'Circumstance 13'!$B$18:$AB$28,27,FALSE),TableBPA2[[#This Row],[Base Payment After Circumstance 12]])))</f>
        <v/>
      </c>
      <c r="S337" s="24" t="str">
        <f>IF(S$3="Not used","",IFERROR(VLOOKUP($A337,'Circumstance 14'!$B$6:$AB$15,27,FALSE),IFERROR(VLOOKUP($A337,'Circumstance 14'!$B$18:$AB$28,27,FALSE),TableBPA2[[#This Row],[Base Payment After Circumstance 13]])))</f>
        <v/>
      </c>
      <c r="T337" s="24" t="str">
        <f>IF(T$3="Not used","",IFERROR(VLOOKUP($A337,'Circumstance 15'!$B$6:$AB$15,27,FALSE),IFERROR(VLOOKUP($A337,'Circumstance 15'!$B$18:$AB$28,27,FALSE),TableBPA2[[#This Row],[Base Payment After Circumstance 14]])))</f>
        <v/>
      </c>
      <c r="U337" s="24" t="str">
        <f>IF(U$3="Not used","",IFERROR(VLOOKUP($A337,'Circumstance 16'!$B$6:$AB$15,27,FALSE),IFERROR(VLOOKUP($A337,'Circumstance 16'!$B$18:$AB$28,27,FALSE),TableBPA2[[#This Row],[Base Payment After Circumstance 15]])))</f>
        <v/>
      </c>
      <c r="V337" s="24" t="str">
        <f>IF(V$3="Not used","",IFERROR(VLOOKUP($A337,'Circumstance 17'!$B$6:$AB$15,27,FALSE),IFERROR(VLOOKUP($A337,'Circumstance 17'!$B$18:$AB$28,27,FALSE),TableBPA2[[#This Row],[Base Payment After Circumstance 16]])))</f>
        <v/>
      </c>
      <c r="W337" s="24" t="str">
        <f>IF(W$3="Not used","",IFERROR(VLOOKUP($A337,'Circumstance 18'!$B$6:$AB$15,27,FALSE),IFERROR(VLOOKUP($A337,'Circumstance 18'!$B$18:$AB$28,27,FALSE),TableBPA2[[#This Row],[Base Payment After Circumstance 17]])))</f>
        <v/>
      </c>
      <c r="X337" s="24" t="str">
        <f>IF(X$3="Not used","",IFERROR(VLOOKUP($A337,'Circumstance 19'!$B$6:$AB$15,27,FALSE),IFERROR(VLOOKUP($A337,'Circumstance 19'!$B$18:$AB$28,27,FALSE),TableBPA2[[#This Row],[Base Payment After Circumstance 18]])))</f>
        <v/>
      </c>
      <c r="Y337" s="24" t="str">
        <f>IF(Y$3="Not used","",IFERROR(VLOOKUP($A337,'Circumstance 20'!$B$6:$AB$15,27,FALSE),IFERROR(VLOOKUP($A337,'Circumstance 20'!$B$18:$AB$28,27,FALSE),TableBPA2[[#This Row],[Base Payment After Circumstance 19]])))</f>
        <v/>
      </c>
    </row>
    <row r="338" spans="1:25" x14ac:dyDescent="0.25">
      <c r="A338" s="11" t="str">
        <f>IF('LEA Information'!A347="","",'LEA Information'!A347)</f>
        <v/>
      </c>
      <c r="B338" s="11" t="str">
        <f>IF('LEA Information'!B347="","",'LEA Information'!B347)</f>
        <v/>
      </c>
      <c r="C338" s="68" t="str">
        <f>IF('LEA Information'!C347="","",'LEA Information'!C347)</f>
        <v/>
      </c>
      <c r="D338" s="8" t="str">
        <f>IF('LEA Information'!D347="","",'LEA Information'!D347)</f>
        <v/>
      </c>
      <c r="E338" s="32" t="str">
        <f t="shared" si="5"/>
        <v/>
      </c>
      <c r="F338" s="3" t="str">
        <f>IF(F$3="Not used","",IFERROR(VLOOKUP($A338,'Circumstance 1'!$B$6:$AB$15,27,FALSE),IFERROR(VLOOKUP(A338,'Circumstance 1'!$B$18:$AB$28,27,FALSE),TableBPA2[[#This Row],[Starting Base Payment]])))</f>
        <v/>
      </c>
      <c r="G338" s="3" t="str">
        <f>IF(G$3="Not used","",IFERROR(VLOOKUP($A338,'Circumstance 2'!$B$6:$AB$15,27,FALSE),IFERROR(VLOOKUP($A338,'Circumstance 2'!$B$18:$AB$28,27,FALSE),TableBPA2[[#This Row],[Base Payment After Circumstance 1]])))</f>
        <v/>
      </c>
      <c r="H338" s="3" t="str">
        <f>IF(H$3="Not used","",IFERROR(VLOOKUP($A338,'Circumstance 3'!$B$6:$AB$15,27,FALSE),IFERROR(VLOOKUP($A338,'Circumstance 3'!$B$18:$AB$28,27,FALSE),TableBPA2[[#This Row],[Base Payment After Circumstance 2]])))</f>
        <v/>
      </c>
      <c r="I338" s="3" t="str">
        <f>IF(I$3="Not used","",IFERROR(VLOOKUP($A338,'Circumstance 4'!$B$6:$AB$15,27,FALSE),IFERROR(VLOOKUP($A338,'Circumstance 4'!$B$18:$AB$28,27,FALSE),TableBPA2[[#This Row],[Base Payment After Circumstance 3]])))</f>
        <v/>
      </c>
      <c r="J338" s="3" t="str">
        <f>IF(J$3="Not used","",IFERROR(VLOOKUP($A338,'Circumstance 5'!$B$6:$AB$15,27,FALSE),IFERROR(VLOOKUP($A338,'Circumstance 5'!$B$18:$AB$28,27,FALSE),TableBPA2[[#This Row],[Base Payment After Circumstance 4]])))</f>
        <v/>
      </c>
      <c r="K338" s="3" t="str">
        <f>IF(K$3="Not used","",IFERROR(VLOOKUP($A338,'Circumstance 6'!$B$6:$AB$15,27,FALSE),IFERROR(VLOOKUP($A338,'Circumstance 6'!$B$18:$AB$28,27,FALSE),TableBPA2[[#This Row],[Base Payment After Circumstance 5]])))</f>
        <v/>
      </c>
      <c r="L338" s="3" t="str">
        <f>IF(L$3="Not used","",IFERROR(VLOOKUP($A338,'Circumstance 7'!$B$6:$AB$15,27,FALSE),IFERROR(VLOOKUP($A338,'Circumstance 7'!$B$18:$AB$28,27,FALSE),TableBPA2[[#This Row],[Base Payment After Circumstance 6]])))</f>
        <v/>
      </c>
      <c r="M338" s="3" t="str">
        <f>IF(M$3="Not used","",IFERROR(VLOOKUP($A338,'Circumstance 8'!$B$6:$AB$15,27,FALSE),IFERROR(VLOOKUP($A338,'Circumstance 8'!$B$18:$AB$28,27,FALSE),TableBPA2[[#This Row],[Base Payment After Circumstance 7]])))</f>
        <v/>
      </c>
      <c r="N338" s="3" t="str">
        <f>IF(N$3="Not used","",IFERROR(VLOOKUP($A338,'Circumstance 9'!$B$6:$AB$15,27,FALSE),IFERROR(VLOOKUP($A338,'Circumstance 9'!$B$18:$AB$28,27,FALSE),TableBPA2[[#This Row],[Base Payment After Circumstance 8]])))</f>
        <v/>
      </c>
      <c r="O338" s="3" t="str">
        <f>IF(O$3="Not used","",IFERROR(VLOOKUP($A338,'Circumstance 10'!$B$6:$AB$15,27,FALSE),IFERROR(VLOOKUP($A338,'Circumstance 10'!$B$18:$AB$28,27,FALSE),TableBPA2[[#This Row],[Base Payment After Circumstance 9]])))</f>
        <v/>
      </c>
      <c r="P338" s="24" t="str">
        <f>IF(P$3="Not used","",IFERROR(VLOOKUP($A338,'Circumstance 11'!$B$6:$AB$15,27,FALSE),IFERROR(VLOOKUP($A338,'Circumstance 11'!$B$18:$AB$28,27,FALSE),TableBPA2[[#This Row],[Base Payment After Circumstance 10]])))</f>
        <v/>
      </c>
      <c r="Q338" s="24" t="str">
        <f>IF(Q$3="Not used","",IFERROR(VLOOKUP($A338,'Circumstance 12'!$B$6:$AB$15,27,FALSE),IFERROR(VLOOKUP($A338,'Circumstance 12'!$B$18:$AB$28,27,FALSE),TableBPA2[[#This Row],[Base Payment After Circumstance 11]])))</f>
        <v/>
      </c>
      <c r="R338" s="24" t="str">
        <f>IF(R$3="Not used","",IFERROR(VLOOKUP($A338,'Circumstance 13'!$B$6:$AB$15,27,FALSE),IFERROR(VLOOKUP($A338,'Circumstance 13'!$B$18:$AB$28,27,FALSE),TableBPA2[[#This Row],[Base Payment After Circumstance 12]])))</f>
        <v/>
      </c>
      <c r="S338" s="24" t="str">
        <f>IF(S$3="Not used","",IFERROR(VLOOKUP($A338,'Circumstance 14'!$B$6:$AB$15,27,FALSE),IFERROR(VLOOKUP($A338,'Circumstance 14'!$B$18:$AB$28,27,FALSE),TableBPA2[[#This Row],[Base Payment After Circumstance 13]])))</f>
        <v/>
      </c>
      <c r="T338" s="24" t="str">
        <f>IF(T$3="Not used","",IFERROR(VLOOKUP($A338,'Circumstance 15'!$B$6:$AB$15,27,FALSE),IFERROR(VLOOKUP($A338,'Circumstance 15'!$B$18:$AB$28,27,FALSE),TableBPA2[[#This Row],[Base Payment After Circumstance 14]])))</f>
        <v/>
      </c>
      <c r="U338" s="24" t="str">
        <f>IF(U$3="Not used","",IFERROR(VLOOKUP($A338,'Circumstance 16'!$B$6:$AB$15,27,FALSE),IFERROR(VLOOKUP($A338,'Circumstance 16'!$B$18:$AB$28,27,FALSE),TableBPA2[[#This Row],[Base Payment After Circumstance 15]])))</f>
        <v/>
      </c>
      <c r="V338" s="24" t="str">
        <f>IF(V$3="Not used","",IFERROR(VLOOKUP($A338,'Circumstance 17'!$B$6:$AB$15,27,FALSE),IFERROR(VLOOKUP($A338,'Circumstance 17'!$B$18:$AB$28,27,FALSE),TableBPA2[[#This Row],[Base Payment After Circumstance 16]])))</f>
        <v/>
      </c>
      <c r="W338" s="24" t="str">
        <f>IF(W$3="Not used","",IFERROR(VLOOKUP($A338,'Circumstance 18'!$B$6:$AB$15,27,FALSE),IFERROR(VLOOKUP($A338,'Circumstance 18'!$B$18:$AB$28,27,FALSE),TableBPA2[[#This Row],[Base Payment After Circumstance 17]])))</f>
        <v/>
      </c>
      <c r="X338" s="24" t="str">
        <f>IF(X$3="Not used","",IFERROR(VLOOKUP($A338,'Circumstance 19'!$B$6:$AB$15,27,FALSE),IFERROR(VLOOKUP($A338,'Circumstance 19'!$B$18:$AB$28,27,FALSE),TableBPA2[[#This Row],[Base Payment After Circumstance 18]])))</f>
        <v/>
      </c>
      <c r="Y338" s="24" t="str">
        <f>IF(Y$3="Not used","",IFERROR(VLOOKUP($A338,'Circumstance 20'!$B$6:$AB$15,27,FALSE),IFERROR(VLOOKUP($A338,'Circumstance 20'!$B$18:$AB$28,27,FALSE),TableBPA2[[#This Row],[Base Payment After Circumstance 19]])))</f>
        <v/>
      </c>
    </row>
    <row r="339" spans="1:25" x14ac:dyDescent="0.25">
      <c r="A339" s="11" t="str">
        <f>IF('LEA Information'!A348="","",'LEA Information'!A348)</f>
        <v/>
      </c>
      <c r="B339" s="11" t="str">
        <f>IF('LEA Information'!B348="","",'LEA Information'!B348)</f>
        <v/>
      </c>
      <c r="C339" s="68" t="str">
        <f>IF('LEA Information'!C348="","",'LEA Information'!C348)</f>
        <v/>
      </c>
      <c r="D339" s="8" t="str">
        <f>IF('LEA Information'!D348="","",'LEA Information'!D348)</f>
        <v/>
      </c>
      <c r="E339" s="32" t="str">
        <f t="shared" si="5"/>
        <v/>
      </c>
      <c r="F339" s="3" t="str">
        <f>IF(F$3="Not used","",IFERROR(VLOOKUP($A339,'Circumstance 1'!$B$6:$AB$15,27,FALSE),IFERROR(VLOOKUP(A339,'Circumstance 1'!$B$18:$AB$28,27,FALSE),TableBPA2[[#This Row],[Starting Base Payment]])))</f>
        <v/>
      </c>
      <c r="G339" s="3" t="str">
        <f>IF(G$3="Not used","",IFERROR(VLOOKUP($A339,'Circumstance 2'!$B$6:$AB$15,27,FALSE),IFERROR(VLOOKUP($A339,'Circumstance 2'!$B$18:$AB$28,27,FALSE),TableBPA2[[#This Row],[Base Payment After Circumstance 1]])))</f>
        <v/>
      </c>
      <c r="H339" s="3" t="str">
        <f>IF(H$3="Not used","",IFERROR(VLOOKUP($A339,'Circumstance 3'!$B$6:$AB$15,27,FALSE),IFERROR(VLOOKUP($A339,'Circumstance 3'!$B$18:$AB$28,27,FALSE),TableBPA2[[#This Row],[Base Payment After Circumstance 2]])))</f>
        <v/>
      </c>
      <c r="I339" s="3" t="str">
        <f>IF(I$3="Not used","",IFERROR(VLOOKUP($A339,'Circumstance 4'!$B$6:$AB$15,27,FALSE),IFERROR(VLOOKUP($A339,'Circumstance 4'!$B$18:$AB$28,27,FALSE),TableBPA2[[#This Row],[Base Payment After Circumstance 3]])))</f>
        <v/>
      </c>
      <c r="J339" s="3" t="str">
        <f>IF(J$3="Not used","",IFERROR(VLOOKUP($A339,'Circumstance 5'!$B$6:$AB$15,27,FALSE),IFERROR(VLOOKUP($A339,'Circumstance 5'!$B$18:$AB$28,27,FALSE),TableBPA2[[#This Row],[Base Payment After Circumstance 4]])))</f>
        <v/>
      </c>
      <c r="K339" s="3" t="str">
        <f>IF(K$3="Not used","",IFERROR(VLOOKUP($A339,'Circumstance 6'!$B$6:$AB$15,27,FALSE),IFERROR(VLOOKUP($A339,'Circumstance 6'!$B$18:$AB$28,27,FALSE),TableBPA2[[#This Row],[Base Payment After Circumstance 5]])))</f>
        <v/>
      </c>
      <c r="L339" s="3" t="str">
        <f>IF(L$3="Not used","",IFERROR(VLOOKUP($A339,'Circumstance 7'!$B$6:$AB$15,27,FALSE),IFERROR(VLOOKUP($A339,'Circumstance 7'!$B$18:$AB$28,27,FALSE),TableBPA2[[#This Row],[Base Payment After Circumstance 6]])))</f>
        <v/>
      </c>
      <c r="M339" s="3" t="str">
        <f>IF(M$3="Not used","",IFERROR(VLOOKUP($A339,'Circumstance 8'!$B$6:$AB$15,27,FALSE),IFERROR(VLOOKUP($A339,'Circumstance 8'!$B$18:$AB$28,27,FALSE),TableBPA2[[#This Row],[Base Payment After Circumstance 7]])))</f>
        <v/>
      </c>
      <c r="N339" s="3" t="str">
        <f>IF(N$3="Not used","",IFERROR(VLOOKUP($A339,'Circumstance 9'!$B$6:$AB$15,27,FALSE),IFERROR(VLOOKUP($A339,'Circumstance 9'!$B$18:$AB$28,27,FALSE),TableBPA2[[#This Row],[Base Payment After Circumstance 8]])))</f>
        <v/>
      </c>
      <c r="O339" s="3" t="str">
        <f>IF(O$3="Not used","",IFERROR(VLOOKUP($A339,'Circumstance 10'!$B$6:$AB$15,27,FALSE),IFERROR(VLOOKUP($A339,'Circumstance 10'!$B$18:$AB$28,27,FALSE),TableBPA2[[#This Row],[Base Payment After Circumstance 9]])))</f>
        <v/>
      </c>
      <c r="P339" s="24" t="str">
        <f>IF(P$3="Not used","",IFERROR(VLOOKUP($A339,'Circumstance 11'!$B$6:$AB$15,27,FALSE),IFERROR(VLOOKUP($A339,'Circumstance 11'!$B$18:$AB$28,27,FALSE),TableBPA2[[#This Row],[Base Payment After Circumstance 10]])))</f>
        <v/>
      </c>
      <c r="Q339" s="24" t="str">
        <f>IF(Q$3="Not used","",IFERROR(VLOOKUP($A339,'Circumstance 12'!$B$6:$AB$15,27,FALSE),IFERROR(VLOOKUP($A339,'Circumstance 12'!$B$18:$AB$28,27,FALSE),TableBPA2[[#This Row],[Base Payment After Circumstance 11]])))</f>
        <v/>
      </c>
      <c r="R339" s="24" t="str">
        <f>IF(R$3="Not used","",IFERROR(VLOOKUP($A339,'Circumstance 13'!$B$6:$AB$15,27,FALSE),IFERROR(VLOOKUP($A339,'Circumstance 13'!$B$18:$AB$28,27,FALSE),TableBPA2[[#This Row],[Base Payment After Circumstance 12]])))</f>
        <v/>
      </c>
      <c r="S339" s="24" t="str">
        <f>IF(S$3="Not used","",IFERROR(VLOOKUP($A339,'Circumstance 14'!$B$6:$AB$15,27,FALSE),IFERROR(VLOOKUP($A339,'Circumstance 14'!$B$18:$AB$28,27,FALSE),TableBPA2[[#This Row],[Base Payment After Circumstance 13]])))</f>
        <v/>
      </c>
      <c r="T339" s="24" t="str">
        <f>IF(T$3="Not used","",IFERROR(VLOOKUP($A339,'Circumstance 15'!$B$6:$AB$15,27,FALSE),IFERROR(VLOOKUP($A339,'Circumstance 15'!$B$18:$AB$28,27,FALSE),TableBPA2[[#This Row],[Base Payment After Circumstance 14]])))</f>
        <v/>
      </c>
      <c r="U339" s="24" t="str">
        <f>IF(U$3="Not used","",IFERROR(VLOOKUP($A339,'Circumstance 16'!$B$6:$AB$15,27,FALSE),IFERROR(VLOOKUP($A339,'Circumstance 16'!$B$18:$AB$28,27,FALSE),TableBPA2[[#This Row],[Base Payment After Circumstance 15]])))</f>
        <v/>
      </c>
      <c r="V339" s="24" t="str">
        <f>IF(V$3="Not used","",IFERROR(VLOOKUP($A339,'Circumstance 17'!$B$6:$AB$15,27,FALSE),IFERROR(VLOOKUP($A339,'Circumstance 17'!$B$18:$AB$28,27,FALSE),TableBPA2[[#This Row],[Base Payment After Circumstance 16]])))</f>
        <v/>
      </c>
      <c r="W339" s="24" t="str">
        <f>IF(W$3="Not used","",IFERROR(VLOOKUP($A339,'Circumstance 18'!$B$6:$AB$15,27,FALSE),IFERROR(VLOOKUP($A339,'Circumstance 18'!$B$18:$AB$28,27,FALSE),TableBPA2[[#This Row],[Base Payment After Circumstance 17]])))</f>
        <v/>
      </c>
      <c r="X339" s="24" t="str">
        <f>IF(X$3="Not used","",IFERROR(VLOOKUP($A339,'Circumstance 19'!$B$6:$AB$15,27,FALSE),IFERROR(VLOOKUP($A339,'Circumstance 19'!$B$18:$AB$28,27,FALSE),TableBPA2[[#This Row],[Base Payment After Circumstance 18]])))</f>
        <v/>
      </c>
      <c r="Y339" s="24" t="str">
        <f>IF(Y$3="Not used","",IFERROR(VLOOKUP($A339,'Circumstance 20'!$B$6:$AB$15,27,FALSE),IFERROR(VLOOKUP($A339,'Circumstance 20'!$B$18:$AB$28,27,FALSE),TableBPA2[[#This Row],[Base Payment After Circumstance 19]])))</f>
        <v/>
      </c>
    </row>
    <row r="340" spans="1:25" x14ac:dyDescent="0.25">
      <c r="A340" s="11" t="str">
        <f>IF('LEA Information'!A349="","",'LEA Information'!A349)</f>
        <v/>
      </c>
      <c r="B340" s="11" t="str">
        <f>IF('LEA Information'!B349="","",'LEA Information'!B349)</f>
        <v/>
      </c>
      <c r="C340" s="68" t="str">
        <f>IF('LEA Information'!C349="","",'LEA Information'!C349)</f>
        <v/>
      </c>
      <c r="D340" s="8" t="str">
        <f>IF('LEA Information'!D349="","",'LEA Information'!D349)</f>
        <v/>
      </c>
      <c r="E340" s="32" t="str">
        <f t="shared" si="5"/>
        <v/>
      </c>
      <c r="F340" s="3" t="str">
        <f>IF(F$3="Not used","",IFERROR(VLOOKUP($A340,'Circumstance 1'!$B$6:$AB$15,27,FALSE),IFERROR(VLOOKUP(A340,'Circumstance 1'!$B$18:$AB$28,27,FALSE),TableBPA2[[#This Row],[Starting Base Payment]])))</f>
        <v/>
      </c>
      <c r="G340" s="3" t="str">
        <f>IF(G$3="Not used","",IFERROR(VLOOKUP($A340,'Circumstance 2'!$B$6:$AB$15,27,FALSE),IFERROR(VLOOKUP($A340,'Circumstance 2'!$B$18:$AB$28,27,FALSE),TableBPA2[[#This Row],[Base Payment After Circumstance 1]])))</f>
        <v/>
      </c>
      <c r="H340" s="3" t="str">
        <f>IF(H$3="Not used","",IFERROR(VLOOKUP($A340,'Circumstance 3'!$B$6:$AB$15,27,FALSE),IFERROR(VLOOKUP($A340,'Circumstance 3'!$B$18:$AB$28,27,FALSE),TableBPA2[[#This Row],[Base Payment After Circumstance 2]])))</f>
        <v/>
      </c>
      <c r="I340" s="3" t="str">
        <f>IF(I$3="Not used","",IFERROR(VLOOKUP($A340,'Circumstance 4'!$B$6:$AB$15,27,FALSE),IFERROR(VLOOKUP($A340,'Circumstance 4'!$B$18:$AB$28,27,FALSE),TableBPA2[[#This Row],[Base Payment After Circumstance 3]])))</f>
        <v/>
      </c>
      <c r="J340" s="3" t="str">
        <f>IF(J$3="Not used","",IFERROR(VLOOKUP($A340,'Circumstance 5'!$B$6:$AB$15,27,FALSE),IFERROR(VLOOKUP($A340,'Circumstance 5'!$B$18:$AB$28,27,FALSE),TableBPA2[[#This Row],[Base Payment After Circumstance 4]])))</f>
        <v/>
      </c>
      <c r="K340" s="3" t="str">
        <f>IF(K$3="Not used","",IFERROR(VLOOKUP($A340,'Circumstance 6'!$B$6:$AB$15,27,FALSE),IFERROR(VLOOKUP($A340,'Circumstance 6'!$B$18:$AB$28,27,FALSE),TableBPA2[[#This Row],[Base Payment After Circumstance 5]])))</f>
        <v/>
      </c>
      <c r="L340" s="3" t="str">
        <f>IF(L$3="Not used","",IFERROR(VLOOKUP($A340,'Circumstance 7'!$B$6:$AB$15,27,FALSE),IFERROR(VLOOKUP($A340,'Circumstance 7'!$B$18:$AB$28,27,FALSE),TableBPA2[[#This Row],[Base Payment After Circumstance 6]])))</f>
        <v/>
      </c>
      <c r="M340" s="3" t="str">
        <f>IF(M$3="Not used","",IFERROR(VLOOKUP($A340,'Circumstance 8'!$B$6:$AB$15,27,FALSE),IFERROR(VLOOKUP($A340,'Circumstance 8'!$B$18:$AB$28,27,FALSE),TableBPA2[[#This Row],[Base Payment After Circumstance 7]])))</f>
        <v/>
      </c>
      <c r="N340" s="3" t="str">
        <f>IF(N$3="Not used","",IFERROR(VLOOKUP($A340,'Circumstance 9'!$B$6:$AB$15,27,FALSE),IFERROR(VLOOKUP($A340,'Circumstance 9'!$B$18:$AB$28,27,FALSE),TableBPA2[[#This Row],[Base Payment After Circumstance 8]])))</f>
        <v/>
      </c>
      <c r="O340" s="3" t="str">
        <f>IF(O$3="Not used","",IFERROR(VLOOKUP($A340,'Circumstance 10'!$B$6:$AB$15,27,FALSE),IFERROR(VLOOKUP($A340,'Circumstance 10'!$B$18:$AB$28,27,FALSE),TableBPA2[[#This Row],[Base Payment After Circumstance 9]])))</f>
        <v/>
      </c>
      <c r="P340" s="24" t="str">
        <f>IF(P$3="Not used","",IFERROR(VLOOKUP($A340,'Circumstance 11'!$B$6:$AB$15,27,FALSE),IFERROR(VLOOKUP($A340,'Circumstance 11'!$B$18:$AB$28,27,FALSE),TableBPA2[[#This Row],[Base Payment After Circumstance 10]])))</f>
        <v/>
      </c>
      <c r="Q340" s="24" t="str">
        <f>IF(Q$3="Not used","",IFERROR(VLOOKUP($A340,'Circumstance 12'!$B$6:$AB$15,27,FALSE),IFERROR(VLOOKUP($A340,'Circumstance 12'!$B$18:$AB$28,27,FALSE),TableBPA2[[#This Row],[Base Payment After Circumstance 11]])))</f>
        <v/>
      </c>
      <c r="R340" s="24" t="str">
        <f>IF(R$3="Not used","",IFERROR(VLOOKUP($A340,'Circumstance 13'!$B$6:$AB$15,27,FALSE),IFERROR(VLOOKUP($A340,'Circumstance 13'!$B$18:$AB$28,27,FALSE),TableBPA2[[#This Row],[Base Payment After Circumstance 12]])))</f>
        <v/>
      </c>
      <c r="S340" s="24" t="str">
        <f>IF(S$3="Not used","",IFERROR(VLOOKUP($A340,'Circumstance 14'!$B$6:$AB$15,27,FALSE),IFERROR(VLOOKUP($A340,'Circumstance 14'!$B$18:$AB$28,27,FALSE),TableBPA2[[#This Row],[Base Payment After Circumstance 13]])))</f>
        <v/>
      </c>
      <c r="T340" s="24" t="str">
        <f>IF(T$3="Not used","",IFERROR(VLOOKUP($A340,'Circumstance 15'!$B$6:$AB$15,27,FALSE),IFERROR(VLOOKUP($A340,'Circumstance 15'!$B$18:$AB$28,27,FALSE),TableBPA2[[#This Row],[Base Payment After Circumstance 14]])))</f>
        <v/>
      </c>
      <c r="U340" s="24" t="str">
        <f>IF(U$3="Not used","",IFERROR(VLOOKUP($A340,'Circumstance 16'!$B$6:$AB$15,27,FALSE),IFERROR(VLOOKUP($A340,'Circumstance 16'!$B$18:$AB$28,27,FALSE),TableBPA2[[#This Row],[Base Payment After Circumstance 15]])))</f>
        <v/>
      </c>
      <c r="V340" s="24" t="str">
        <f>IF(V$3="Not used","",IFERROR(VLOOKUP($A340,'Circumstance 17'!$B$6:$AB$15,27,FALSE),IFERROR(VLOOKUP($A340,'Circumstance 17'!$B$18:$AB$28,27,FALSE),TableBPA2[[#This Row],[Base Payment After Circumstance 16]])))</f>
        <v/>
      </c>
      <c r="W340" s="24" t="str">
        <f>IF(W$3="Not used","",IFERROR(VLOOKUP($A340,'Circumstance 18'!$B$6:$AB$15,27,FALSE),IFERROR(VLOOKUP($A340,'Circumstance 18'!$B$18:$AB$28,27,FALSE),TableBPA2[[#This Row],[Base Payment After Circumstance 17]])))</f>
        <v/>
      </c>
      <c r="X340" s="24" t="str">
        <f>IF(X$3="Not used","",IFERROR(VLOOKUP($A340,'Circumstance 19'!$B$6:$AB$15,27,FALSE),IFERROR(VLOOKUP($A340,'Circumstance 19'!$B$18:$AB$28,27,FALSE),TableBPA2[[#This Row],[Base Payment After Circumstance 18]])))</f>
        <v/>
      </c>
      <c r="Y340" s="24" t="str">
        <f>IF(Y$3="Not used","",IFERROR(VLOOKUP($A340,'Circumstance 20'!$B$6:$AB$15,27,FALSE),IFERROR(VLOOKUP($A340,'Circumstance 20'!$B$18:$AB$28,27,FALSE),TableBPA2[[#This Row],[Base Payment After Circumstance 19]])))</f>
        <v/>
      </c>
    </row>
    <row r="341" spans="1:25" x14ac:dyDescent="0.25">
      <c r="A341" s="11" t="str">
        <f>IF('LEA Information'!A350="","",'LEA Information'!A350)</f>
        <v/>
      </c>
      <c r="B341" s="11" t="str">
        <f>IF('LEA Information'!B350="","",'LEA Information'!B350)</f>
        <v/>
      </c>
      <c r="C341" s="68" t="str">
        <f>IF('LEA Information'!C350="","",'LEA Information'!C350)</f>
        <v/>
      </c>
      <c r="D341" s="8" t="str">
        <f>IF('LEA Information'!D350="","",'LEA Information'!D350)</f>
        <v/>
      </c>
      <c r="E341" s="32" t="str">
        <f t="shared" si="5"/>
        <v/>
      </c>
      <c r="F341" s="3" t="str">
        <f>IF(F$3="Not used","",IFERROR(VLOOKUP($A341,'Circumstance 1'!$B$6:$AB$15,27,FALSE),IFERROR(VLOOKUP(A341,'Circumstance 1'!$B$18:$AB$28,27,FALSE),TableBPA2[[#This Row],[Starting Base Payment]])))</f>
        <v/>
      </c>
      <c r="G341" s="3" t="str">
        <f>IF(G$3="Not used","",IFERROR(VLOOKUP($A341,'Circumstance 2'!$B$6:$AB$15,27,FALSE),IFERROR(VLOOKUP($A341,'Circumstance 2'!$B$18:$AB$28,27,FALSE),TableBPA2[[#This Row],[Base Payment After Circumstance 1]])))</f>
        <v/>
      </c>
      <c r="H341" s="3" t="str">
        <f>IF(H$3="Not used","",IFERROR(VLOOKUP($A341,'Circumstance 3'!$B$6:$AB$15,27,FALSE),IFERROR(VLOOKUP($A341,'Circumstance 3'!$B$18:$AB$28,27,FALSE),TableBPA2[[#This Row],[Base Payment After Circumstance 2]])))</f>
        <v/>
      </c>
      <c r="I341" s="3" t="str">
        <f>IF(I$3="Not used","",IFERROR(VLOOKUP($A341,'Circumstance 4'!$B$6:$AB$15,27,FALSE),IFERROR(VLOOKUP($A341,'Circumstance 4'!$B$18:$AB$28,27,FALSE),TableBPA2[[#This Row],[Base Payment After Circumstance 3]])))</f>
        <v/>
      </c>
      <c r="J341" s="3" t="str">
        <f>IF(J$3="Not used","",IFERROR(VLOOKUP($A341,'Circumstance 5'!$B$6:$AB$15,27,FALSE),IFERROR(VLOOKUP($A341,'Circumstance 5'!$B$18:$AB$28,27,FALSE),TableBPA2[[#This Row],[Base Payment After Circumstance 4]])))</f>
        <v/>
      </c>
      <c r="K341" s="3" t="str">
        <f>IF(K$3="Not used","",IFERROR(VLOOKUP($A341,'Circumstance 6'!$B$6:$AB$15,27,FALSE),IFERROR(VLOOKUP($A341,'Circumstance 6'!$B$18:$AB$28,27,FALSE),TableBPA2[[#This Row],[Base Payment After Circumstance 5]])))</f>
        <v/>
      </c>
      <c r="L341" s="3" t="str">
        <f>IF(L$3="Not used","",IFERROR(VLOOKUP($A341,'Circumstance 7'!$B$6:$AB$15,27,FALSE),IFERROR(VLOOKUP($A341,'Circumstance 7'!$B$18:$AB$28,27,FALSE),TableBPA2[[#This Row],[Base Payment After Circumstance 6]])))</f>
        <v/>
      </c>
      <c r="M341" s="3" t="str">
        <f>IF(M$3="Not used","",IFERROR(VLOOKUP($A341,'Circumstance 8'!$B$6:$AB$15,27,FALSE),IFERROR(VLOOKUP($A341,'Circumstance 8'!$B$18:$AB$28,27,FALSE),TableBPA2[[#This Row],[Base Payment After Circumstance 7]])))</f>
        <v/>
      </c>
      <c r="N341" s="3" t="str">
        <f>IF(N$3="Not used","",IFERROR(VLOOKUP($A341,'Circumstance 9'!$B$6:$AB$15,27,FALSE),IFERROR(VLOOKUP($A341,'Circumstance 9'!$B$18:$AB$28,27,FALSE),TableBPA2[[#This Row],[Base Payment After Circumstance 8]])))</f>
        <v/>
      </c>
      <c r="O341" s="3" t="str">
        <f>IF(O$3="Not used","",IFERROR(VLOOKUP($A341,'Circumstance 10'!$B$6:$AB$15,27,FALSE),IFERROR(VLOOKUP($A341,'Circumstance 10'!$B$18:$AB$28,27,FALSE),TableBPA2[[#This Row],[Base Payment After Circumstance 9]])))</f>
        <v/>
      </c>
      <c r="P341" s="24" t="str">
        <f>IF(P$3="Not used","",IFERROR(VLOOKUP($A341,'Circumstance 11'!$B$6:$AB$15,27,FALSE),IFERROR(VLOOKUP($A341,'Circumstance 11'!$B$18:$AB$28,27,FALSE),TableBPA2[[#This Row],[Base Payment After Circumstance 10]])))</f>
        <v/>
      </c>
      <c r="Q341" s="24" t="str">
        <f>IF(Q$3="Not used","",IFERROR(VLOOKUP($A341,'Circumstance 12'!$B$6:$AB$15,27,FALSE),IFERROR(VLOOKUP($A341,'Circumstance 12'!$B$18:$AB$28,27,FALSE),TableBPA2[[#This Row],[Base Payment After Circumstance 11]])))</f>
        <v/>
      </c>
      <c r="R341" s="24" t="str">
        <f>IF(R$3="Not used","",IFERROR(VLOOKUP($A341,'Circumstance 13'!$B$6:$AB$15,27,FALSE),IFERROR(VLOOKUP($A341,'Circumstance 13'!$B$18:$AB$28,27,FALSE),TableBPA2[[#This Row],[Base Payment After Circumstance 12]])))</f>
        <v/>
      </c>
      <c r="S341" s="24" t="str">
        <f>IF(S$3="Not used","",IFERROR(VLOOKUP($A341,'Circumstance 14'!$B$6:$AB$15,27,FALSE),IFERROR(VLOOKUP($A341,'Circumstance 14'!$B$18:$AB$28,27,FALSE),TableBPA2[[#This Row],[Base Payment After Circumstance 13]])))</f>
        <v/>
      </c>
      <c r="T341" s="24" t="str">
        <f>IF(T$3="Not used","",IFERROR(VLOOKUP($A341,'Circumstance 15'!$B$6:$AB$15,27,FALSE),IFERROR(VLOOKUP($A341,'Circumstance 15'!$B$18:$AB$28,27,FALSE),TableBPA2[[#This Row],[Base Payment After Circumstance 14]])))</f>
        <v/>
      </c>
      <c r="U341" s="24" t="str">
        <f>IF(U$3="Not used","",IFERROR(VLOOKUP($A341,'Circumstance 16'!$B$6:$AB$15,27,FALSE),IFERROR(VLOOKUP($A341,'Circumstance 16'!$B$18:$AB$28,27,FALSE),TableBPA2[[#This Row],[Base Payment After Circumstance 15]])))</f>
        <v/>
      </c>
      <c r="V341" s="24" t="str">
        <f>IF(V$3="Not used","",IFERROR(VLOOKUP($A341,'Circumstance 17'!$B$6:$AB$15,27,FALSE),IFERROR(VLOOKUP($A341,'Circumstance 17'!$B$18:$AB$28,27,FALSE),TableBPA2[[#This Row],[Base Payment After Circumstance 16]])))</f>
        <v/>
      </c>
      <c r="W341" s="24" t="str">
        <f>IF(W$3="Not used","",IFERROR(VLOOKUP($A341,'Circumstance 18'!$B$6:$AB$15,27,FALSE),IFERROR(VLOOKUP($A341,'Circumstance 18'!$B$18:$AB$28,27,FALSE),TableBPA2[[#This Row],[Base Payment After Circumstance 17]])))</f>
        <v/>
      </c>
      <c r="X341" s="24" t="str">
        <f>IF(X$3="Not used","",IFERROR(VLOOKUP($A341,'Circumstance 19'!$B$6:$AB$15,27,FALSE),IFERROR(VLOOKUP($A341,'Circumstance 19'!$B$18:$AB$28,27,FALSE),TableBPA2[[#This Row],[Base Payment After Circumstance 18]])))</f>
        <v/>
      </c>
      <c r="Y341" s="24" t="str">
        <f>IF(Y$3="Not used","",IFERROR(VLOOKUP($A341,'Circumstance 20'!$B$6:$AB$15,27,FALSE),IFERROR(VLOOKUP($A341,'Circumstance 20'!$B$18:$AB$28,27,FALSE),TableBPA2[[#This Row],[Base Payment After Circumstance 19]])))</f>
        <v/>
      </c>
    </row>
    <row r="342" spans="1:25" x14ac:dyDescent="0.25">
      <c r="A342" s="11" t="str">
        <f>IF('LEA Information'!A351="","",'LEA Information'!A351)</f>
        <v/>
      </c>
      <c r="B342" s="11" t="str">
        <f>IF('LEA Information'!B351="","",'LEA Information'!B351)</f>
        <v/>
      </c>
      <c r="C342" s="68" t="str">
        <f>IF('LEA Information'!C351="","",'LEA Information'!C351)</f>
        <v/>
      </c>
      <c r="D342" s="8" t="str">
        <f>IF('LEA Information'!D351="","",'LEA Information'!D351)</f>
        <v/>
      </c>
      <c r="E342" s="32" t="str">
        <f t="shared" si="5"/>
        <v/>
      </c>
      <c r="F342" s="3" t="str">
        <f>IF(F$3="Not used","",IFERROR(VLOOKUP($A342,'Circumstance 1'!$B$6:$AB$15,27,FALSE),IFERROR(VLOOKUP(A342,'Circumstance 1'!$B$18:$AB$28,27,FALSE),TableBPA2[[#This Row],[Starting Base Payment]])))</f>
        <v/>
      </c>
      <c r="G342" s="3" t="str">
        <f>IF(G$3="Not used","",IFERROR(VLOOKUP($A342,'Circumstance 2'!$B$6:$AB$15,27,FALSE),IFERROR(VLOOKUP($A342,'Circumstance 2'!$B$18:$AB$28,27,FALSE),TableBPA2[[#This Row],[Base Payment After Circumstance 1]])))</f>
        <v/>
      </c>
      <c r="H342" s="3" t="str">
        <f>IF(H$3="Not used","",IFERROR(VLOOKUP($A342,'Circumstance 3'!$B$6:$AB$15,27,FALSE),IFERROR(VLOOKUP($A342,'Circumstance 3'!$B$18:$AB$28,27,FALSE),TableBPA2[[#This Row],[Base Payment After Circumstance 2]])))</f>
        <v/>
      </c>
      <c r="I342" s="3" t="str">
        <f>IF(I$3="Not used","",IFERROR(VLOOKUP($A342,'Circumstance 4'!$B$6:$AB$15,27,FALSE),IFERROR(VLOOKUP($A342,'Circumstance 4'!$B$18:$AB$28,27,FALSE),TableBPA2[[#This Row],[Base Payment After Circumstance 3]])))</f>
        <v/>
      </c>
      <c r="J342" s="3" t="str">
        <f>IF(J$3="Not used","",IFERROR(VLOOKUP($A342,'Circumstance 5'!$B$6:$AB$15,27,FALSE),IFERROR(VLOOKUP($A342,'Circumstance 5'!$B$18:$AB$28,27,FALSE),TableBPA2[[#This Row],[Base Payment After Circumstance 4]])))</f>
        <v/>
      </c>
      <c r="K342" s="3" t="str">
        <f>IF(K$3="Not used","",IFERROR(VLOOKUP($A342,'Circumstance 6'!$B$6:$AB$15,27,FALSE),IFERROR(VLOOKUP($A342,'Circumstance 6'!$B$18:$AB$28,27,FALSE),TableBPA2[[#This Row],[Base Payment After Circumstance 5]])))</f>
        <v/>
      </c>
      <c r="L342" s="3" t="str">
        <f>IF(L$3="Not used","",IFERROR(VLOOKUP($A342,'Circumstance 7'!$B$6:$AB$15,27,FALSE),IFERROR(VLOOKUP($A342,'Circumstance 7'!$B$18:$AB$28,27,FALSE),TableBPA2[[#This Row],[Base Payment After Circumstance 6]])))</f>
        <v/>
      </c>
      <c r="M342" s="3" t="str">
        <f>IF(M$3="Not used","",IFERROR(VLOOKUP($A342,'Circumstance 8'!$B$6:$AB$15,27,FALSE),IFERROR(VLOOKUP($A342,'Circumstance 8'!$B$18:$AB$28,27,FALSE),TableBPA2[[#This Row],[Base Payment After Circumstance 7]])))</f>
        <v/>
      </c>
      <c r="N342" s="3" t="str">
        <f>IF(N$3="Not used","",IFERROR(VLOOKUP($A342,'Circumstance 9'!$B$6:$AB$15,27,FALSE),IFERROR(VLOOKUP($A342,'Circumstance 9'!$B$18:$AB$28,27,FALSE),TableBPA2[[#This Row],[Base Payment After Circumstance 8]])))</f>
        <v/>
      </c>
      <c r="O342" s="3" t="str">
        <f>IF(O$3="Not used","",IFERROR(VLOOKUP($A342,'Circumstance 10'!$B$6:$AB$15,27,FALSE),IFERROR(VLOOKUP($A342,'Circumstance 10'!$B$18:$AB$28,27,FALSE),TableBPA2[[#This Row],[Base Payment After Circumstance 9]])))</f>
        <v/>
      </c>
      <c r="P342" s="24" t="str">
        <f>IF(P$3="Not used","",IFERROR(VLOOKUP($A342,'Circumstance 11'!$B$6:$AB$15,27,FALSE),IFERROR(VLOOKUP($A342,'Circumstance 11'!$B$18:$AB$28,27,FALSE),TableBPA2[[#This Row],[Base Payment After Circumstance 10]])))</f>
        <v/>
      </c>
      <c r="Q342" s="24" t="str">
        <f>IF(Q$3="Not used","",IFERROR(VLOOKUP($A342,'Circumstance 12'!$B$6:$AB$15,27,FALSE),IFERROR(VLOOKUP($A342,'Circumstance 12'!$B$18:$AB$28,27,FALSE),TableBPA2[[#This Row],[Base Payment After Circumstance 11]])))</f>
        <v/>
      </c>
      <c r="R342" s="24" t="str">
        <f>IF(R$3="Not used","",IFERROR(VLOOKUP($A342,'Circumstance 13'!$B$6:$AB$15,27,FALSE),IFERROR(VLOOKUP($A342,'Circumstance 13'!$B$18:$AB$28,27,FALSE),TableBPA2[[#This Row],[Base Payment After Circumstance 12]])))</f>
        <v/>
      </c>
      <c r="S342" s="24" t="str">
        <f>IF(S$3="Not used","",IFERROR(VLOOKUP($A342,'Circumstance 14'!$B$6:$AB$15,27,FALSE),IFERROR(VLOOKUP($A342,'Circumstance 14'!$B$18:$AB$28,27,FALSE),TableBPA2[[#This Row],[Base Payment After Circumstance 13]])))</f>
        <v/>
      </c>
      <c r="T342" s="24" t="str">
        <f>IF(T$3="Not used","",IFERROR(VLOOKUP($A342,'Circumstance 15'!$B$6:$AB$15,27,FALSE),IFERROR(VLOOKUP($A342,'Circumstance 15'!$B$18:$AB$28,27,FALSE),TableBPA2[[#This Row],[Base Payment After Circumstance 14]])))</f>
        <v/>
      </c>
      <c r="U342" s="24" t="str">
        <f>IF(U$3="Not used","",IFERROR(VLOOKUP($A342,'Circumstance 16'!$B$6:$AB$15,27,FALSE),IFERROR(VLOOKUP($A342,'Circumstance 16'!$B$18:$AB$28,27,FALSE),TableBPA2[[#This Row],[Base Payment After Circumstance 15]])))</f>
        <v/>
      </c>
      <c r="V342" s="24" t="str">
        <f>IF(V$3="Not used","",IFERROR(VLOOKUP($A342,'Circumstance 17'!$B$6:$AB$15,27,FALSE),IFERROR(VLOOKUP($A342,'Circumstance 17'!$B$18:$AB$28,27,FALSE),TableBPA2[[#This Row],[Base Payment After Circumstance 16]])))</f>
        <v/>
      </c>
      <c r="W342" s="24" t="str">
        <f>IF(W$3="Not used","",IFERROR(VLOOKUP($A342,'Circumstance 18'!$B$6:$AB$15,27,FALSE),IFERROR(VLOOKUP($A342,'Circumstance 18'!$B$18:$AB$28,27,FALSE),TableBPA2[[#This Row],[Base Payment After Circumstance 17]])))</f>
        <v/>
      </c>
      <c r="X342" s="24" t="str">
        <f>IF(X$3="Not used","",IFERROR(VLOOKUP($A342,'Circumstance 19'!$B$6:$AB$15,27,FALSE),IFERROR(VLOOKUP($A342,'Circumstance 19'!$B$18:$AB$28,27,FALSE),TableBPA2[[#This Row],[Base Payment After Circumstance 18]])))</f>
        <v/>
      </c>
      <c r="Y342" s="24" t="str">
        <f>IF(Y$3="Not used","",IFERROR(VLOOKUP($A342,'Circumstance 20'!$B$6:$AB$15,27,FALSE),IFERROR(VLOOKUP($A342,'Circumstance 20'!$B$18:$AB$28,27,FALSE),TableBPA2[[#This Row],[Base Payment After Circumstance 19]])))</f>
        <v/>
      </c>
    </row>
    <row r="343" spans="1:25" x14ac:dyDescent="0.25">
      <c r="A343" s="11" t="str">
        <f>IF('LEA Information'!A352="","",'LEA Information'!A352)</f>
        <v/>
      </c>
      <c r="B343" s="11" t="str">
        <f>IF('LEA Information'!B352="","",'LEA Information'!B352)</f>
        <v/>
      </c>
      <c r="C343" s="68" t="str">
        <f>IF('LEA Information'!C352="","",'LEA Information'!C352)</f>
        <v/>
      </c>
      <c r="D343" s="8" t="str">
        <f>IF('LEA Information'!D352="","",'LEA Information'!D352)</f>
        <v/>
      </c>
      <c r="E343" s="32" t="str">
        <f t="shared" si="5"/>
        <v/>
      </c>
      <c r="F343" s="3" t="str">
        <f>IF(F$3="Not used","",IFERROR(VLOOKUP($A343,'Circumstance 1'!$B$6:$AB$15,27,FALSE),IFERROR(VLOOKUP(A343,'Circumstance 1'!$B$18:$AB$28,27,FALSE),TableBPA2[[#This Row],[Starting Base Payment]])))</f>
        <v/>
      </c>
      <c r="G343" s="3" t="str">
        <f>IF(G$3="Not used","",IFERROR(VLOOKUP($A343,'Circumstance 2'!$B$6:$AB$15,27,FALSE),IFERROR(VLOOKUP($A343,'Circumstance 2'!$B$18:$AB$28,27,FALSE),TableBPA2[[#This Row],[Base Payment After Circumstance 1]])))</f>
        <v/>
      </c>
      <c r="H343" s="3" t="str">
        <f>IF(H$3="Not used","",IFERROR(VLOOKUP($A343,'Circumstance 3'!$B$6:$AB$15,27,FALSE),IFERROR(VLOOKUP($A343,'Circumstance 3'!$B$18:$AB$28,27,FALSE),TableBPA2[[#This Row],[Base Payment After Circumstance 2]])))</f>
        <v/>
      </c>
      <c r="I343" s="3" t="str">
        <f>IF(I$3="Not used","",IFERROR(VLOOKUP($A343,'Circumstance 4'!$B$6:$AB$15,27,FALSE),IFERROR(VLOOKUP($A343,'Circumstance 4'!$B$18:$AB$28,27,FALSE),TableBPA2[[#This Row],[Base Payment After Circumstance 3]])))</f>
        <v/>
      </c>
      <c r="J343" s="3" t="str">
        <f>IF(J$3="Not used","",IFERROR(VLOOKUP($A343,'Circumstance 5'!$B$6:$AB$15,27,FALSE),IFERROR(VLOOKUP($A343,'Circumstance 5'!$B$18:$AB$28,27,FALSE),TableBPA2[[#This Row],[Base Payment After Circumstance 4]])))</f>
        <v/>
      </c>
      <c r="K343" s="3" t="str">
        <f>IF(K$3="Not used","",IFERROR(VLOOKUP($A343,'Circumstance 6'!$B$6:$AB$15,27,FALSE),IFERROR(VLOOKUP($A343,'Circumstance 6'!$B$18:$AB$28,27,FALSE),TableBPA2[[#This Row],[Base Payment After Circumstance 5]])))</f>
        <v/>
      </c>
      <c r="L343" s="3" t="str">
        <f>IF(L$3="Not used","",IFERROR(VLOOKUP($A343,'Circumstance 7'!$B$6:$AB$15,27,FALSE),IFERROR(VLOOKUP($A343,'Circumstance 7'!$B$18:$AB$28,27,FALSE),TableBPA2[[#This Row],[Base Payment After Circumstance 6]])))</f>
        <v/>
      </c>
      <c r="M343" s="3" t="str">
        <f>IF(M$3="Not used","",IFERROR(VLOOKUP($A343,'Circumstance 8'!$B$6:$AB$15,27,FALSE),IFERROR(VLOOKUP($A343,'Circumstance 8'!$B$18:$AB$28,27,FALSE),TableBPA2[[#This Row],[Base Payment After Circumstance 7]])))</f>
        <v/>
      </c>
      <c r="N343" s="3" t="str">
        <f>IF(N$3="Not used","",IFERROR(VLOOKUP($A343,'Circumstance 9'!$B$6:$AB$15,27,FALSE),IFERROR(VLOOKUP($A343,'Circumstance 9'!$B$18:$AB$28,27,FALSE),TableBPA2[[#This Row],[Base Payment After Circumstance 8]])))</f>
        <v/>
      </c>
      <c r="O343" s="3" t="str">
        <f>IF(O$3="Not used","",IFERROR(VLOOKUP($A343,'Circumstance 10'!$B$6:$AB$15,27,FALSE),IFERROR(VLOOKUP($A343,'Circumstance 10'!$B$18:$AB$28,27,FALSE),TableBPA2[[#This Row],[Base Payment After Circumstance 9]])))</f>
        <v/>
      </c>
      <c r="P343" s="24" t="str">
        <f>IF(P$3="Not used","",IFERROR(VLOOKUP($A343,'Circumstance 11'!$B$6:$AB$15,27,FALSE),IFERROR(VLOOKUP($A343,'Circumstance 11'!$B$18:$AB$28,27,FALSE),TableBPA2[[#This Row],[Base Payment After Circumstance 10]])))</f>
        <v/>
      </c>
      <c r="Q343" s="24" t="str">
        <f>IF(Q$3="Not used","",IFERROR(VLOOKUP($A343,'Circumstance 12'!$B$6:$AB$15,27,FALSE),IFERROR(VLOOKUP($A343,'Circumstance 12'!$B$18:$AB$28,27,FALSE),TableBPA2[[#This Row],[Base Payment After Circumstance 11]])))</f>
        <v/>
      </c>
      <c r="R343" s="24" t="str">
        <f>IF(R$3="Not used","",IFERROR(VLOOKUP($A343,'Circumstance 13'!$B$6:$AB$15,27,FALSE),IFERROR(VLOOKUP($A343,'Circumstance 13'!$B$18:$AB$28,27,FALSE),TableBPA2[[#This Row],[Base Payment After Circumstance 12]])))</f>
        <v/>
      </c>
      <c r="S343" s="24" t="str">
        <f>IF(S$3="Not used","",IFERROR(VLOOKUP($A343,'Circumstance 14'!$B$6:$AB$15,27,FALSE),IFERROR(VLOOKUP($A343,'Circumstance 14'!$B$18:$AB$28,27,FALSE),TableBPA2[[#This Row],[Base Payment After Circumstance 13]])))</f>
        <v/>
      </c>
      <c r="T343" s="24" t="str">
        <f>IF(T$3="Not used","",IFERROR(VLOOKUP($A343,'Circumstance 15'!$B$6:$AB$15,27,FALSE),IFERROR(VLOOKUP($A343,'Circumstance 15'!$B$18:$AB$28,27,FALSE),TableBPA2[[#This Row],[Base Payment After Circumstance 14]])))</f>
        <v/>
      </c>
      <c r="U343" s="24" t="str">
        <f>IF(U$3="Not used","",IFERROR(VLOOKUP($A343,'Circumstance 16'!$B$6:$AB$15,27,FALSE),IFERROR(VLOOKUP($A343,'Circumstance 16'!$B$18:$AB$28,27,FALSE),TableBPA2[[#This Row],[Base Payment After Circumstance 15]])))</f>
        <v/>
      </c>
      <c r="V343" s="24" t="str">
        <f>IF(V$3="Not used","",IFERROR(VLOOKUP($A343,'Circumstance 17'!$B$6:$AB$15,27,FALSE),IFERROR(VLOOKUP($A343,'Circumstance 17'!$B$18:$AB$28,27,FALSE),TableBPA2[[#This Row],[Base Payment After Circumstance 16]])))</f>
        <v/>
      </c>
      <c r="W343" s="24" t="str">
        <f>IF(W$3="Not used","",IFERROR(VLOOKUP($A343,'Circumstance 18'!$B$6:$AB$15,27,FALSE),IFERROR(VLOOKUP($A343,'Circumstance 18'!$B$18:$AB$28,27,FALSE),TableBPA2[[#This Row],[Base Payment After Circumstance 17]])))</f>
        <v/>
      </c>
      <c r="X343" s="24" t="str">
        <f>IF(X$3="Not used","",IFERROR(VLOOKUP($A343,'Circumstance 19'!$B$6:$AB$15,27,FALSE),IFERROR(VLOOKUP($A343,'Circumstance 19'!$B$18:$AB$28,27,FALSE),TableBPA2[[#This Row],[Base Payment After Circumstance 18]])))</f>
        <v/>
      </c>
      <c r="Y343" s="24" t="str">
        <f>IF(Y$3="Not used","",IFERROR(VLOOKUP($A343,'Circumstance 20'!$B$6:$AB$15,27,FALSE),IFERROR(VLOOKUP($A343,'Circumstance 20'!$B$18:$AB$28,27,FALSE),TableBPA2[[#This Row],[Base Payment After Circumstance 19]])))</f>
        <v/>
      </c>
    </row>
    <row r="344" spans="1:25" x14ac:dyDescent="0.25">
      <c r="A344" s="11" t="str">
        <f>IF('LEA Information'!A353="","",'LEA Information'!A353)</f>
        <v/>
      </c>
      <c r="B344" s="11" t="str">
        <f>IF('LEA Information'!B353="","",'LEA Information'!B353)</f>
        <v/>
      </c>
      <c r="C344" s="68" t="str">
        <f>IF('LEA Information'!C353="","",'LEA Information'!C353)</f>
        <v/>
      </c>
      <c r="D344" s="8" t="str">
        <f>IF('LEA Information'!D353="","",'LEA Information'!D353)</f>
        <v/>
      </c>
      <c r="E344" s="32" t="str">
        <f t="shared" si="5"/>
        <v/>
      </c>
      <c r="F344" s="3" t="str">
        <f>IF(F$3="Not used","",IFERROR(VLOOKUP($A344,'Circumstance 1'!$B$6:$AB$15,27,FALSE),IFERROR(VLOOKUP(A344,'Circumstance 1'!$B$18:$AB$28,27,FALSE),TableBPA2[[#This Row],[Starting Base Payment]])))</f>
        <v/>
      </c>
      <c r="G344" s="3" t="str">
        <f>IF(G$3="Not used","",IFERROR(VLOOKUP($A344,'Circumstance 2'!$B$6:$AB$15,27,FALSE),IFERROR(VLOOKUP($A344,'Circumstance 2'!$B$18:$AB$28,27,FALSE),TableBPA2[[#This Row],[Base Payment After Circumstance 1]])))</f>
        <v/>
      </c>
      <c r="H344" s="3" t="str">
        <f>IF(H$3="Not used","",IFERROR(VLOOKUP($A344,'Circumstance 3'!$B$6:$AB$15,27,FALSE),IFERROR(VLOOKUP($A344,'Circumstance 3'!$B$18:$AB$28,27,FALSE),TableBPA2[[#This Row],[Base Payment After Circumstance 2]])))</f>
        <v/>
      </c>
      <c r="I344" s="3" t="str">
        <f>IF(I$3="Not used","",IFERROR(VLOOKUP($A344,'Circumstance 4'!$B$6:$AB$15,27,FALSE),IFERROR(VLOOKUP($A344,'Circumstance 4'!$B$18:$AB$28,27,FALSE),TableBPA2[[#This Row],[Base Payment After Circumstance 3]])))</f>
        <v/>
      </c>
      <c r="J344" s="3" t="str">
        <f>IF(J$3="Not used","",IFERROR(VLOOKUP($A344,'Circumstance 5'!$B$6:$AB$15,27,FALSE),IFERROR(VLOOKUP($A344,'Circumstance 5'!$B$18:$AB$28,27,FALSE),TableBPA2[[#This Row],[Base Payment After Circumstance 4]])))</f>
        <v/>
      </c>
      <c r="K344" s="3" t="str">
        <f>IF(K$3="Not used","",IFERROR(VLOOKUP($A344,'Circumstance 6'!$B$6:$AB$15,27,FALSE),IFERROR(VLOOKUP($A344,'Circumstance 6'!$B$18:$AB$28,27,FALSE),TableBPA2[[#This Row],[Base Payment After Circumstance 5]])))</f>
        <v/>
      </c>
      <c r="L344" s="3" t="str">
        <f>IF(L$3="Not used","",IFERROR(VLOOKUP($A344,'Circumstance 7'!$B$6:$AB$15,27,FALSE),IFERROR(VLOOKUP($A344,'Circumstance 7'!$B$18:$AB$28,27,FALSE),TableBPA2[[#This Row],[Base Payment After Circumstance 6]])))</f>
        <v/>
      </c>
      <c r="M344" s="3" t="str">
        <f>IF(M$3="Not used","",IFERROR(VLOOKUP($A344,'Circumstance 8'!$B$6:$AB$15,27,FALSE),IFERROR(VLOOKUP($A344,'Circumstance 8'!$B$18:$AB$28,27,FALSE),TableBPA2[[#This Row],[Base Payment After Circumstance 7]])))</f>
        <v/>
      </c>
      <c r="N344" s="3" t="str">
        <f>IF(N$3="Not used","",IFERROR(VLOOKUP($A344,'Circumstance 9'!$B$6:$AB$15,27,FALSE),IFERROR(VLOOKUP($A344,'Circumstance 9'!$B$18:$AB$28,27,FALSE),TableBPA2[[#This Row],[Base Payment After Circumstance 8]])))</f>
        <v/>
      </c>
      <c r="O344" s="3" t="str">
        <f>IF(O$3="Not used","",IFERROR(VLOOKUP($A344,'Circumstance 10'!$B$6:$AB$15,27,FALSE),IFERROR(VLOOKUP($A344,'Circumstance 10'!$B$18:$AB$28,27,FALSE),TableBPA2[[#This Row],[Base Payment After Circumstance 9]])))</f>
        <v/>
      </c>
      <c r="P344" s="24" t="str">
        <f>IF(P$3="Not used","",IFERROR(VLOOKUP($A344,'Circumstance 11'!$B$6:$AB$15,27,FALSE),IFERROR(VLOOKUP($A344,'Circumstance 11'!$B$18:$AB$28,27,FALSE),TableBPA2[[#This Row],[Base Payment After Circumstance 10]])))</f>
        <v/>
      </c>
      <c r="Q344" s="24" t="str">
        <f>IF(Q$3="Not used","",IFERROR(VLOOKUP($A344,'Circumstance 12'!$B$6:$AB$15,27,FALSE),IFERROR(VLOOKUP($A344,'Circumstance 12'!$B$18:$AB$28,27,FALSE),TableBPA2[[#This Row],[Base Payment After Circumstance 11]])))</f>
        <v/>
      </c>
      <c r="R344" s="24" t="str">
        <f>IF(R$3="Not used","",IFERROR(VLOOKUP($A344,'Circumstance 13'!$B$6:$AB$15,27,FALSE),IFERROR(VLOOKUP($A344,'Circumstance 13'!$B$18:$AB$28,27,FALSE),TableBPA2[[#This Row],[Base Payment After Circumstance 12]])))</f>
        <v/>
      </c>
      <c r="S344" s="24" t="str">
        <f>IF(S$3="Not used","",IFERROR(VLOOKUP($A344,'Circumstance 14'!$B$6:$AB$15,27,FALSE),IFERROR(VLOOKUP($A344,'Circumstance 14'!$B$18:$AB$28,27,FALSE),TableBPA2[[#This Row],[Base Payment After Circumstance 13]])))</f>
        <v/>
      </c>
      <c r="T344" s="24" t="str">
        <f>IF(T$3="Not used","",IFERROR(VLOOKUP($A344,'Circumstance 15'!$B$6:$AB$15,27,FALSE),IFERROR(VLOOKUP($A344,'Circumstance 15'!$B$18:$AB$28,27,FALSE),TableBPA2[[#This Row],[Base Payment After Circumstance 14]])))</f>
        <v/>
      </c>
      <c r="U344" s="24" t="str">
        <f>IF(U$3="Not used","",IFERROR(VLOOKUP($A344,'Circumstance 16'!$B$6:$AB$15,27,FALSE),IFERROR(VLOOKUP($A344,'Circumstance 16'!$B$18:$AB$28,27,FALSE),TableBPA2[[#This Row],[Base Payment After Circumstance 15]])))</f>
        <v/>
      </c>
      <c r="V344" s="24" t="str">
        <f>IF(V$3="Not used","",IFERROR(VLOOKUP($A344,'Circumstance 17'!$B$6:$AB$15,27,FALSE),IFERROR(VLOOKUP($A344,'Circumstance 17'!$B$18:$AB$28,27,FALSE),TableBPA2[[#This Row],[Base Payment After Circumstance 16]])))</f>
        <v/>
      </c>
      <c r="W344" s="24" t="str">
        <f>IF(W$3="Not used","",IFERROR(VLOOKUP($A344,'Circumstance 18'!$B$6:$AB$15,27,FALSE),IFERROR(VLOOKUP($A344,'Circumstance 18'!$B$18:$AB$28,27,FALSE),TableBPA2[[#This Row],[Base Payment After Circumstance 17]])))</f>
        <v/>
      </c>
      <c r="X344" s="24" t="str">
        <f>IF(X$3="Not used","",IFERROR(VLOOKUP($A344,'Circumstance 19'!$B$6:$AB$15,27,FALSE),IFERROR(VLOOKUP($A344,'Circumstance 19'!$B$18:$AB$28,27,FALSE),TableBPA2[[#This Row],[Base Payment After Circumstance 18]])))</f>
        <v/>
      </c>
      <c r="Y344" s="24" t="str">
        <f>IF(Y$3="Not used","",IFERROR(VLOOKUP($A344,'Circumstance 20'!$B$6:$AB$15,27,FALSE),IFERROR(VLOOKUP($A344,'Circumstance 20'!$B$18:$AB$28,27,FALSE),TableBPA2[[#This Row],[Base Payment After Circumstance 19]])))</f>
        <v/>
      </c>
    </row>
    <row r="345" spans="1:25" x14ac:dyDescent="0.25">
      <c r="A345" s="11" t="str">
        <f>IF('LEA Information'!A354="","",'LEA Information'!A354)</f>
        <v/>
      </c>
      <c r="B345" s="11" t="str">
        <f>IF('LEA Information'!B354="","",'LEA Information'!B354)</f>
        <v/>
      </c>
      <c r="C345" s="68" t="str">
        <f>IF('LEA Information'!C354="","",'LEA Information'!C354)</f>
        <v/>
      </c>
      <c r="D345" s="8" t="str">
        <f>IF('LEA Information'!D354="","",'LEA Information'!D354)</f>
        <v/>
      </c>
      <c r="E345" s="32" t="str">
        <f t="shared" si="5"/>
        <v/>
      </c>
      <c r="F345" s="3" t="str">
        <f>IF(F$3="Not used","",IFERROR(VLOOKUP($A345,'Circumstance 1'!$B$6:$AB$15,27,FALSE),IFERROR(VLOOKUP(A345,'Circumstance 1'!$B$18:$AB$28,27,FALSE),TableBPA2[[#This Row],[Starting Base Payment]])))</f>
        <v/>
      </c>
      <c r="G345" s="3" t="str">
        <f>IF(G$3="Not used","",IFERROR(VLOOKUP($A345,'Circumstance 2'!$B$6:$AB$15,27,FALSE),IFERROR(VLOOKUP($A345,'Circumstance 2'!$B$18:$AB$28,27,FALSE),TableBPA2[[#This Row],[Base Payment After Circumstance 1]])))</f>
        <v/>
      </c>
      <c r="H345" s="3" t="str">
        <f>IF(H$3="Not used","",IFERROR(VLOOKUP($A345,'Circumstance 3'!$B$6:$AB$15,27,FALSE),IFERROR(VLOOKUP($A345,'Circumstance 3'!$B$18:$AB$28,27,FALSE),TableBPA2[[#This Row],[Base Payment After Circumstance 2]])))</f>
        <v/>
      </c>
      <c r="I345" s="3" t="str">
        <f>IF(I$3="Not used","",IFERROR(VLOOKUP($A345,'Circumstance 4'!$B$6:$AB$15,27,FALSE),IFERROR(VLOOKUP($A345,'Circumstance 4'!$B$18:$AB$28,27,FALSE),TableBPA2[[#This Row],[Base Payment After Circumstance 3]])))</f>
        <v/>
      </c>
      <c r="J345" s="3" t="str">
        <f>IF(J$3="Not used","",IFERROR(VLOOKUP($A345,'Circumstance 5'!$B$6:$AB$15,27,FALSE),IFERROR(VLOOKUP($A345,'Circumstance 5'!$B$18:$AB$28,27,FALSE),TableBPA2[[#This Row],[Base Payment After Circumstance 4]])))</f>
        <v/>
      </c>
      <c r="K345" s="3" t="str">
        <f>IF(K$3="Not used","",IFERROR(VLOOKUP($A345,'Circumstance 6'!$B$6:$AB$15,27,FALSE),IFERROR(VLOOKUP($A345,'Circumstance 6'!$B$18:$AB$28,27,FALSE),TableBPA2[[#This Row],[Base Payment After Circumstance 5]])))</f>
        <v/>
      </c>
      <c r="L345" s="3" t="str">
        <f>IF(L$3="Not used","",IFERROR(VLOOKUP($A345,'Circumstance 7'!$B$6:$AB$15,27,FALSE),IFERROR(VLOOKUP($A345,'Circumstance 7'!$B$18:$AB$28,27,FALSE),TableBPA2[[#This Row],[Base Payment After Circumstance 6]])))</f>
        <v/>
      </c>
      <c r="M345" s="3" t="str">
        <f>IF(M$3="Not used","",IFERROR(VLOOKUP($A345,'Circumstance 8'!$B$6:$AB$15,27,FALSE),IFERROR(VLOOKUP($A345,'Circumstance 8'!$B$18:$AB$28,27,FALSE),TableBPA2[[#This Row],[Base Payment After Circumstance 7]])))</f>
        <v/>
      </c>
      <c r="N345" s="3" t="str">
        <f>IF(N$3="Not used","",IFERROR(VLOOKUP($A345,'Circumstance 9'!$B$6:$AB$15,27,FALSE),IFERROR(VLOOKUP($A345,'Circumstance 9'!$B$18:$AB$28,27,FALSE),TableBPA2[[#This Row],[Base Payment After Circumstance 8]])))</f>
        <v/>
      </c>
      <c r="O345" s="3" t="str">
        <f>IF(O$3="Not used","",IFERROR(VLOOKUP($A345,'Circumstance 10'!$B$6:$AB$15,27,FALSE),IFERROR(VLOOKUP($A345,'Circumstance 10'!$B$18:$AB$28,27,FALSE),TableBPA2[[#This Row],[Base Payment After Circumstance 9]])))</f>
        <v/>
      </c>
      <c r="P345" s="24" t="str">
        <f>IF(P$3="Not used","",IFERROR(VLOOKUP($A345,'Circumstance 11'!$B$6:$AB$15,27,FALSE),IFERROR(VLOOKUP($A345,'Circumstance 11'!$B$18:$AB$28,27,FALSE),TableBPA2[[#This Row],[Base Payment After Circumstance 10]])))</f>
        <v/>
      </c>
      <c r="Q345" s="24" t="str">
        <f>IF(Q$3="Not used","",IFERROR(VLOOKUP($A345,'Circumstance 12'!$B$6:$AB$15,27,FALSE),IFERROR(VLOOKUP($A345,'Circumstance 12'!$B$18:$AB$28,27,FALSE),TableBPA2[[#This Row],[Base Payment After Circumstance 11]])))</f>
        <v/>
      </c>
      <c r="R345" s="24" t="str">
        <f>IF(R$3="Not used","",IFERROR(VLOOKUP($A345,'Circumstance 13'!$B$6:$AB$15,27,FALSE),IFERROR(VLOOKUP($A345,'Circumstance 13'!$B$18:$AB$28,27,FALSE),TableBPA2[[#This Row],[Base Payment After Circumstance 12]])))</f>
        <v/>
      </c>
      <c r="S345" s="24" t="str">
        <f>IF(S$3="Not used","",IFERROR(VLOOKUP($A345,'Circumstance 14'!$B$6:$AB$15,27,FALSE),IFERROR(VLOOKUP($A345,'Circumstance 14'!$B$18:$AB$28,27,FALSE),TableBPA2[[#This Row],[Base Payment After Circumstance 13]])))</f>
        <v/>
      </c>
      <c r="T345" s="24" t="str">
        <f>IF(T$3="Not used","",IFERROR(VLOOKUP($A345,'Circumstance 15'!$B$6:$AB$15,27,FALSE),IFERROR(VLOOKUP($A345,'Circumstance 15'!$B$18:$AB$28,27,FALSE),TableBPA2[[#This Row],[Base Payment After Circumstance 14]])))</f>
        <v/>
      </c>
      <c r="U345" s="24" t="str">
        <f>IF(U$3="Not used","",IFERROR(VLOOKUP($A345,'Circumstance 16'!$B$6:$AB$15,27,FALSE),IFERROR(VLOOKUP($A345,'Circumstance 16'!$B$18:$AB$28,27,FALSE),TableBPA2[[#This Row],[Base Payment After Circumstance 15]])))</f>
        <v/>
      </c>
      <c r="V345" s="24" t="str">
        <f>IF(V$3="Not used","",IFERROR(VLOOKUP($A345,'Circumstance 17'!$B$6:$AB$15,27,FALSE),IFERROR(VLOOKUP($A345,'Circumstance 17'!$B$18:$AB$28,27,FALSE),TableBPA2[[#This Row],[Base Payment After Circumstance 16]])))</f>
        <v/>
      </c>
      <c r="W345" s="24" t="str">
        <f>IF(W$3="Not used","",IFERROR(VLOOKUP($A345,'Circumstance 18'!$B$6:$AB$15,27,FALSE),IFERROR(VLOOKUP($A345,'Circumstance 18'!$B$18:$AB$28,27,FALSE),TableBPA2[[#This Row],[Base Payment After Circumstance 17]])))</f>
        <v/>
      </c>
      <c r="X345" s="24" t="str">
        <f>IF(X$3="Not used","",IFERROR(VLOOKUP($A345,'Circumstance 19'!$B$6:$AB$15,27,FALSE),IFERROR(VLOOKUP($A345,'Circumstance 19'!$B$18:$AB$28,27,FALSE),TableBPA2[[#This Row],[Base Payment After Circumstance 18]])))</f>
        <v/>
      </c>
      <c r="Y345" s="24" t="str">
        <f>IF(Y$3="Not used","",IFERROR(VLOOKUP($A345,'Circumstance 20'!$B$6:$AB$15,27,FALSE),IFERROR(VLOOKUP($A345,'Circumstance 20'!$B$18:$AB$28,27,FALSE),TableBPA2[[#This Row],[Base Payment After Circumstance 19]])))</f>
        <v/>
      </c>
    </row>
    <row r="346" spans="1:25" x14ac:dyDescent="0.25">
      <c r="A346" s="11" t="str">
        <f>IF('LEA Information'!A355="","",'LEA Information'!A355)</f>
        <v/>
      </c>
      <c r="B346" s="11" t="str">
        <f>IF('LEA Information'!B355="","",'LEA Information'!B355)</f>
        <v/>
      </c>
      <c r="C346" s="68" t="str">
        <f>IF('LEA Information'!C355="","",'LEA Information'!C355)</f>
        <v/>
      </c>
      <c r="D346" s="8" t="str">
        <f>IF('LEA Information'!D355="","",'LEA Information'!D355)</f>
        <v/>
      </c>
      <c r="E346" s="32" t="str">
        <f t="shared" si="5"/>
        <v/>
      </c>
      <c r="F346" s="3" t="str">
        <f>IF(F$3="Not used","",IFERROR(VLOOKUP($A346,'Circumstance 1'!$B$6:$AB$15,27,FALSE),IFERROR(VLOOKUP(A346,'Circumstance 1'!$B$18:$AB$28,27,FALSE),TableBPA2[[#This Row],[Starting Base Payment]])))</f>
        <v/>
      </c>
      <c r="G346" s="3" t="str">
        <f>IF(G$3="Not used","",IFERROR(VLOOKUP($A346,'Circumstance 2'!$B$6:$AB$15,27,FALSE),IFERROR(VLOOKUP($A346,'Circumstance 2'!$B$18:$AB$28,27,FALSE),TableBPA2[[#This Row],[Base Payment After Circumstance 1]])))</f>
        <v/>
      </c>
      <c r="H346" s="3" t="str">
        <f>IF(H$3="Not used","",IFERROR(VLOOKUP($A346,'Circumstance 3'!$B$6:$AB$15,27,FALSE),IFERROR(VLOOKUP($A346,'Circumstance 3'!$B$18:$AB$28,27,FALSE),TableBPA2[[#This Row],[Base Payment After Circumstance 2]])))</f>
        <v/>
      </c>
      <c r="I346" s="3" t="str">
        <f>IF(I$3="Not used","",IFERROR(VLOOKUP($A346,'Circumstance 4'!$B$6:$AB$15,27,FALSE),IFERROR(VLOOKUP($A346,'Circumstance 4'!$B$18:$AB$28,27,FALSE),TableBPA2[[#This Row],[Base Payment After Circumstance 3]])))</f>
        <v/>
      </c>
      <c r="J346" s="3" t="str">
        <f>IF(J$3="Not used","",IFERROR(VLOOKUP($A346,'Circumstance 5'!$B$6:$AB$15,27,FALSE),IFERROR(VLOOKUP($A346,'Circumstance 5'!$B$18:$AB$28,27,FALSE),TableBPA2[[#This Row],[Base Payment After Circumstance 4]])))</f>
        <v/>
      </c>
      <c r="K346" s="3" t="str">
        <f>IF(K$3="Not used","",IFERROR(VLOOKUP($A346,'Circumstance 6'!$B$6:$AB$15,27,FALSE),IFERROR(VLOOKUP($A346,'Circumstance 6'!$B$18:$AB$28,27,FALSE),TableBPA2[[#This Row],[Base Payment After Circumstance 5]])))</f>
        <v/>
      </c>
      <c r="L346" s="3" t="str">
        <f>IF(L$3="Not used","",IFERROR(VLOOKUP($A346,'Circumstance 7'!$B$6:$AB$15,27,FALSE),IFERROR(VLOOKUP($A346,'Circumstance 7'!$B$18:$AB$28,27,FALSE),TableBPA2[[#This Row],[Base Payment After Circumstance 6]])))</f>
        <v/>
      </c>
      <c r="M346" s="3" t="str">
        <f>IF(M$3="Not used","",IFERROR(VLOOKUP($A346,'Circumstance 8'!$B$6:$AB$15,27,FALSE),IFERROR(VLOOKUP($A346,'Circumstance 8'!$B$18:$AB$28,27,FALSE),TableBPA2[[#This Row],[Base Payment After Circumstance 7]])))</f>
        <v/>
      </c>
      <c r="N346" s="3" t="str">
        <f>IF(N$3="Not used","",IFERROR(VLOOKUP($A346,'Circumstance 9'!$B$6:$AB$15,27,FALSE),IFERROR(VLOOKUP($A346,'Circumstance 9'!$B$18:$AB$28,27,FALSE),TableBPA2[[#This Row],[Base Payment After Circumstance 8]])))</f>
        <v/>
      </c>
      <c r="O346" s="3" t="str">
        <f>IF(O$3="Not used","",IFERROR(VLOOKUP($A346,'Circumstance 10'!$B$6:$AB$15,27,FALSE),IFERROR(VLOOKUP($A346,'Circumstance 10'!$B$18:$AB$28,27,FALSE),TableBPA2[[#This Row],[Base Payment After Circumstance 9]])))</f>
        <v/>
      </c>
      <c r="P346" s="24" t="str">
        <f>IF(P$3="Not used","",IFERROR(VLOOKUP($A346,'Circumstance 11'!$B$6:$AB$15,27,FALSE),IFERROR(VLOOKUP($A346,'Circumstance 11'!$B$18:$AB$28,27,FALSE),TableBPA2[[#This Row],[Base Payment After Circumstance 10]])))</f>
        <v/>
      </c>
      <c r="Q346" s="24" t="str">
        <f>IF(Q$3="Not used","",IFERROR(VLOOKUP($A346,'Circumstance 12'!$B$6:$AB$15,27,FALSE),IFERROR(VLOOKUP($A346,'Circumstance 12'!$B$18:$AB$28,27,FALSE),TableBPA2[[#This Row],[Base Payment After Circumstance 11]])))</f>
        <v/>
      </c>
      <c r="R346" s="24" t="str">
        <f>IF(R$3="Not used","",IFERROR(VLOOKUP($A346,'Circumstance 13'!$B$6:$AB$15,27,FALSE),IFERROR(VLOOKUP($A346,'Circumstance 13'!$B$18:$AB$28,27,FALSE),TableBPA2[[#This Row],[Base Payment After Circumstance 12]])))</f>
        <v/>
      </c>
      <c r="S346" s="24" t="str">
        <f>IF(S$3="Not used","",IFERROR(VLOOKUP($A346,'Circumstance 14'!$B$6:$AB$15,27,FALSE),IFERROR(VLOOKUP($A346,'Circumstance 14'!$B$18:$AB$28,27,FALSE),TableBPA2[[#This Row],[Base Payment After Circumstance 13]])))</f>
        <v/>
      </c>
      <c r="T346" s="24" t="str">
        <f>IF(T$3="Not used","",IFERROR(VLOOKUP($A346,'Circumstance 15'!$B$6:$AB$15,27,FALSE),IFERROR(VLOOKUP($A346,'Circumstance 15'!$B$18:$AB$28,27,FALSE),TableBPA2[[#This Row],[Base Payment After Circumstance 14]])))</f>
        <v/>
      </c>
      <c r="U346" s="24" t="str">
        <f>IF(U$3="Not used","",IFERROR(VLOOKUP($A346,'Circumstance 16'!$B$6:$AB$15,27,FALSE),IFERROR(VLOOKUP($A346,'Circumstance 16'!$B$18:$AB$28,27,FALSE),TableBPA2[[#This Row],[Base Payment After Circumstance 15]])))</f>
        <v/>
      </c>
      <c r="V346" s="24" t="str">
        <f>IF(V$3="Not used","",IFERROR(VLOOKUP($A346,'Circumstance 17'!$B$6:$AB$15,27,FALSE),IFERROR(VLOOKUP($A346,'Circumstance 17'!$B$18:$AB$28,27,FALSE),TableBPA2[[#This Row],[Base Payment After Circumstance 16]])))</f>
        <v/>
      </c>
      <c r="W346" s="24" t="str">
        <f>IF(W$3="Not used","",IFERROR(VLOOKUP($A346,'Circumstance 18'!$B$6:$AB$15,27,FALSE),IFERROR(VLOOKUP($A346,'Circumstance 18'!$B$18:$AB$28,27,FALSE),TableBPA2[[#This Row],[Base Payment After Circumstance 17]])))</f>
        <v/>
      </c>
      <c r="X346" s="24" t="str">
        <f>IF(X$3="Not used","",IFERROR(VLOOKUP($A346,'Circumstance 19'!$B$6:$AB$15,27,FALSE),IFERROR(VLOOKUP($A346,'Circumstance 19'!$B$18:$AB$28,27,FALSE),TableBPA2[[#This Row],[Base Payment After Circumstance 18]])))</f>
        <v/>
      </c>
      <c r="Y346" s="24" t="str">
        <f>IF(Y$3="Not used","",IFERROR(VLOOKUP($A346,'Circumstance 20'!$B$6:$AB$15,27,FALSE),IFERROR(VLOOKUP($A346,'Circumstance 20'!$B$18:$AB$28,27,FALSE),TableBPA2[[#This Row],[Base Payment After Circumstance 19]])))</f>
        <v/>
      </c>
    </row>
    <row r="347" spans="1:25" x14ac:dyDescent="0.25">
      <c r="A347" s="11" t="str">
        <f>IF('LEA Information'!A356="","",'LEA Information'!A356)</f>
        <v/>
      </c>
      <c r="B347" s="11" t="str">
        <f>IF('LEA Information'!B356="","",'LEA Information'!B356)</f>
        <v/>
      </c>
      <c r="C347" s="68" t="str">
        <f>IF('LEA Information'!C356="","",'LEA Information'!C356)</f>
        <v/>
      </c>
      <c r="D347" s="8" t="str">
        <f>IF('LEA Information'!D356="","",'LEA Information'!D356)</f>
        <v/>
      </c>
      <c r="E347" s="32" t="str">
        <f t="shared" si="5"/>
        <v/>
      </c>
      <c r="F347" s="3" t="str">
        <f>IF(F$3="Not used","",IFERROR(VLOOKUP($A347,'Circumstance 1'!$B$6:$AB$15,27,FALSE),IFERROR(VLOOKUP(A347,'Circumstance 1'!$B$18:$AB$28,27,FALSE),TableBPA2[[#This Row],[Starting Base Payment]])))</f>
        <v/>
      </c>
      <c r="G347" s="3" t="str">
        <f>IF(G$3="Not used","",IFERROR(VLOOKUP($A347,'Circumstance 2'!$B$6:$AB$15,27,FALSE),IFERROR(VLOOKUP($A347,'Circumstance 2'!$B$18:$AB$28,27,FALSE),TableBPA2[[#This Row],[Base Payment After Circumstance 1]])))</f>
        <v/>
      </c>
      <c r="H347" s="3" t="str">
        <f>IF(H$3="Not used","",IFERROR(VLOOKUP($A347,'Circumstance 3'!$B$6:$AB$15,27,FALSE),IFERROR(VLOOKUP($A347,'Circumstance 3'!$B$18:$AB$28,27,FALSE),TableBPA2[[#This Row],[Base Payment After Circumstance 2]])))</f>
        <v/>
      </c>
      <c r="I347" s="3" t="str">
        <f>IF(I$3="Not used","",IFERROR(VLOOKUP($A347,'Circumstance 4'!$B$6:$AB$15,27,FALSE),IFERROR(VLOOKUP($A347,'Circumstance 4'!$B$18:$AB$28,27,FALSE),TableBPA2[[#This Row],[Base Payment After Circumstance 3]])))</f>
        <v/>
      </c>
      <c r="J347" s="3" t="str">
        <f>IF(J$3="Not used","",IFERROR(VLOOKUP($A347,'Circumstance 5'!$B$6:$AB$15,27,FALSE),IFERROR(VLOOKUP($A347,'Circumstance 5'!$B$18:$AB$28,27,FALSE),TableBPA2[[#This Row],[Base Payment After Circumstance 4]])))</f>
        <v/>
      </c>
      <c r="K347" s="3" t="str">
        <f>IF(K$3="Not used","",IFERROR(VLOOKUP($A347,'Circumstance 6'!$B$6:$AB$15,27,FALSE),IFERROR(VLOOKUP($A347,'Circumstance 6'!$B$18:$AB$28,27,FALSE),TableBPA2[[#This Row],[Base Payment After Circumstance 5]])))</f>
        <v/>
      </c>
      <c r="L347" s="3" t="str">
        <f>IF(L$3="Not used","",IFERROR(VLOOKUP($A347,'Circumstance 7'!$B$6:$AB$15,27,FALSE),IFERROR(VLOOKUP($A347,'Circumstance 7'!$B$18:$AB$28,27,FALSE),TableBPA2[[#This Row],[Base Payment After Circumstance 6]])))</f>
        <v/>
      </c>
      <c r="M347" s="3" t="str">
        <f>IF(M$3="Not used","",IFERROR(VLOOKUP($A347,'Circumstance 8'!$B$6:$AB$15,27,FALSE),IFERROR(VLOOKUP($A347,'Circumstance 8'!$B$18:$AB$28,27,FALSE),TableBPA2[[#This Row],[Base Payment After Circumstance 7]])))</f>
        <v/>
      </c>
      <c r="N347" s="3" t="str">
        <f>IF(N$3="Not used","",IFERROR(VLOOKUP($A347,'Circumstance 9'!$B$6:$AB$15,27,FALSE),IFERROR(VLOOKUP($A347,'Circumstance 9'!$B$18:$AB$28,27,FALSE),TableBPA2[[#This Row],[Base Payment After Circumstance 8]])))</f>
        <v/>
      </c>
      <c r="O347" s="3" t="str">
        <f>IF(O$3="Not used","",IFERROR(VLOOKUP($A347,'Circumstance 10'!$B$6:$AB$15,27,FALSE),IFERROR(VLOOKUP($A347,'Circumstance 10'!$B$18:$AB$28,27,FALSE),TableBPA2[[#This Row],[Base Payment After Circumstance 9]])))</f>
        <v/>
      </c>
      <c r="P347" s="24" t="str">
        <f>IF(P$3="Not used","",IFERROR(VLOOKUP($A347,'Circumstance 11'!$B$6:$AB$15,27,FALSE),IFERROR(VLOOKUP($A347,'Circumstance 11'!$B$18:$AB$28,27,FALSE),TableBPA2[[#This Row],[Base Payment After Circumstance 10]])))</f>
        <v/>
      </c>
      <c r="Q347" s="24" t="str">
        <f>IF(Q$3="Not used","",IFERROR(VLOOKUP($A347,'Circumstance 12'!$B$6:$AB$15,27,FALSE),IFERROR(VLOOKUP($A347,'Circumstance 12'!$B$18:$AB$28,27,FALSE),TableBPA2[[#This Row],[Base Payment After Circumstance 11]])))</f>
        <v/>
      </c>
      <c r="R347" s="24" t="str">
        <f>IF(R$3="Not used","",IFERROR(VLOOKUP($A347,'Circumstance 13'!$B$6:$AB$15,27,FALSE),IFERROR(VLOOKUP($A347,'Circumstance 13'!$B$18:$AB$28,27,FALSE),TableBPA2[[#This Row],[Base Payment After Circumstance 12]])))</f>
        <v/>
      </c>
      <c r="S347" s="24" t="str">
        <f>IF(S$3="Not used","",IFERROR(VLOOKUP($A347,'Circumstance 14'!$B$6:$AB$15,27,FALSE),IFERROR(VLOOKUP($A347,'Circumstance 14'!$B$18:$AB$28,27,FALSE),TableBPA2[[#This Row],[Base Payment After Circumstance 13]])))</f>
        <v/>
      </c>
      <c r="T347" s="24" t="str">
        <f>IF(T$3="Not used","",IFERROR(VLOOKUP($A347,'Circumstance 15'!$B$6:$AB$15,27,FALSE),IFERROR(VLOOKUP($A347,'Circumstance 15'!$B$18:$AB$28,27,FALSE),TableBPA2[[#This Row],[Base Payment After Circumstance 14]])))</f>
        <v/>
      </c>
      <c r="U347" s="24" t="str">
        <f>IF(U$3="Not used","",IFERROR(VLOOKUP($A347,'Circumstance 16'!$B$6:$AB$15,27,FALSE),IFERROR(VLOOKUP($A347,'Circumstance 16'!$B$18:$AB$28,27,FALSE),TableBPA2[[#This Row],[Base Payment After Circumstance 15]])))</f>
        <v/>
      </c>
      <c r="V347" s="24" t="str">
        <f>IF(V$3="Not used","",IFERROR(VLOOKUP($A347,'Circumstance 17'!$B$6:$AB$15,27,FALSE),IFERROR(VLOOKUP($A347,'Circumstance 17'!$B$18:$AB$28,27,FALSE),TableBPA2[[#This Row],[Base Payment After Circumstance 16]])))</f>
        <v/>
      </c>
      <c r="W347" s="24" t="str">
        <f>IF(W$3="Not used","",IFERROR(VLOOKUP($A347,'Circumstance 18'!$B$6:$AB$15,27,FALSE),IFERROR(VLOOKUP($A347,'Circumstance 18'!$B$18:$AB$28,27,FALSE),TableBPA2[[#This Row],[Base Payment After Circumstance 17]])))</f>
        <v/>
      </c>
      <c r="X347" s="24" t="str">
        <f>IF(X$3="Not used","",IFERROR(VLOOKUP($A347,'Circumstance 19'!$B$6:$AB$15,27,FALSE),IFERROR(VLOOKUP($A347,'Circumstance 19'!$B$18:$AB$28,27,FALSE),TableBPA2[[#This Row],[Base Payment After Circumstance 18]])))</f>
        <v/>
      </c>
      <c r="Y347" s="24" t="str">
        <f>IF(Y$3="Not used","",IFERROR(VLOOKUP($A347,'Circumstance 20'!$B$6:$AB$15,27,FALSE),IFERROR(VLOOKUP($A347,'Circumstance 20'!$B$18:$AB$28,27,FALSE),TableBPA2[[#This Row],[Base Payment After Circumstance 19]])))</f>
        <v/>
      </c>
    </row>
    <row r="348" spans="1:25" x14ac:dyDescent="0.25">
      <c r="A348" s="11" t="str">
        <f>IF('LEA Information'!A357="","",'LEA Information'!A357)</f>
        <v/>
      </c>
      <c r="B348" s="11" t="str">
        <f>IF('LEA Information'!B357="","",'LEA Information'!B357)</f>
        <v/>
      </c>
      <c r="C348" s="68" t="str">
        <f>IF('LEA Information'!C357="","",'LEA Information'!C357)</f>
        <v/>
      </c>
      <c r="D348" s="8" t="str">
        <f>IF('LEA Information'!D357="","",'LEA Information'!D357)</f>
        <v/>
      </c>
      <c r="E348" s="32" t="str">
        <f t="shared" si="5"/>
        <v/>
      </c>
      <c r="F348" s="3" t="str">
        <f>IF(F$3="Not used","",IFERROR(VLOOKUP($A348,'Circumstance 1'!$B$6:$AB$15,27,FALSE),IFERROR(VLOOKUP(A348,'Circumstance 1'!$B$18:$AB$28,27,FALSE),TableBPA2[[#This Row],[Starting Base Payment]])))</f>
        <v/>
      </c>
      <c r="G348" s="3" t="str">
        <f>IF(G$3="Not used","",IFERROR(VLOOKUP($A348,'Circumstance 2'!$B$6:$AB$15,27,FALSE),IFERROR(VLOOKUP($A348,'Circumstance 2'!$B$18:$AB$28,27,FALSE),TableBPA2[[#This Row],[Base Payment After Circumstance 1]])))</f>
        <v/>
      </c>
      <c r="H348" s="3" t="str">
        <f>IF(H$3="Not used","",IFERROR(VLOOKUP($A348,'Circumstance 3'!$B$6:$AB$15,27,FALSE),IFERROR(VLOOKUP($A348,'Circumstance 3'!$B$18:$AB$28,27,FALSE),TableBPA2[[#This Row],[Base Payment After Circumstance 2]])))</f>
        <v/>
      </c>
      <c r="I348" s="3" t="str">
        <f>IF(I$3="Not used","",IFERROR(VLOOKUP($A348,'Circumstance 4'!$B$6:$AB$15,27,FALSE),IFERROR(VLOOKUP($A348,'Circumstance 4'!$B$18:$AB$28,27,FALSE),TableBPA2[[#This Row],[Base Payment After Circumstance 3]])))</f>
        <v/>
      </c>
      <c r="J348" s="3" t="str">
        <f>IF(J$3="Not used","",IFERROR(VLOOKUP($A348,'Circumstance 5'!$B$6:$AB$15,27,FALSE),IFERROR(VLOOKUP($A348,'Circumstance 5'!$B$18:$AB$28,27,FALSE),TableBPA2[[#This Row],[Base Payment After Circumstance 4]])))</f>
        <v/>
      </c>
      <c r="K348" s="3" t="str">
        <f>IF(K$3="Not used","",IFERROR(VLOOKUP($A348,'Circumstance 6'!$B$6:$AB$15,27,FALSE),IFERROR(VLOOKUP($A348,'Circumstance 6'!$B$18:$AB$28,27,FALSE),TableBPA2[[#This Row],[Base Payment After Circumstance 5]])))</f>
        <v/>
      </c>
      <c r="L348" s="3" t="str">
        <f>IF(L$3="Not used","",IFERROR(VLOOKUP($A348,'Circumstance 7'!$B$6:$AB$15,27,FALSE),IFERROR(VLOOKUP($A348,'Circumstance 7'!$B$18:$AB$28,27,FALSE),TableBPA2[[#This Row],[Base Payment After Circumstance 6]])))</f>
        <v/>
      </c>
      <c r="M348" s="3" t="str">
        <f>IF(M$3="Not used","",IFERROR(VLOOKUP($A348,'Circumstance 8'!$B$6:$AB$15,27,FALSE),IFERROR(VLOOKUP($A348,'Circumstance 8'!$B$18:$AB$28,27,FALSE),TableBPA2[[#This Row],[Base Payment After Circumstance 7]])))</f>
        <v/>
      </c>
      <c r="N348" s="3" t="str">
        <f>IF(N$3="Not used","",IFERROR(VLOOKUP($A348,'Circumstance 9'!$B$6:$AB$15,27,FALSE),IFERROR(VLOOKUP($A348,'Circumstance 9'!$B$18:$AB$28,27,FALSE),TableBPA2[[#This Row],[Base Payment After Circumstance 8]])))</f>
        <v/>
      </c>
      <c r="O348" s="3" t="str">
        <f>IF(O$3="Not used","",IFERROR(VLOOKUP($A348,'Circumstance 10'!$B$6:$AB$15,27,FALSE),IFERROR(VLOOKUP($A348,'Circumstance 10'!$B$18:$AB$28,27,FALSE),TableBPA2[[#This Row],[Base Payment After Circumstance 9]])))</f>
        <v/>
      </c>
      <c r="P348" s="24" t="str">
        <f>IF(P$3="Not used","",IFERROR(VLOOKUP($A348,'Circumstance 11'!$B$6:$AB$15,27,FALSE),IFERROR(VLOOKUP($A348,'Circumstance 11'!$B$18:$AB$28,27,FALSE),TableBPA2[[#This Row],[Base Payment After Circumstance 10]])))</f>
        <v/>
      </c>
      <c r="Q348" s="24" t="str">
        <f>IF(Q$3="Not used","",IFERROR(VLOOKUP($A348,'Circumstance 12'!$B$6:$AB$15,27,FALSE),IFERROR(VLOOKUP($A348,'Circumstance 12'!$B$18:$AB$28,27,FALSE),TableBPA2[[#This Row],[Base Payment After Circumstance 11]])))</f>
        <v/>
      </c>
      <c r="R348" s="24" t="str">
        <f>IF(R$3="Not used","",IFERROR(VLOOKUP($A348,'Circumstance 13'!$B$6:$AB$15,27,FALSE),IFERROR(VLOOKUP($A348,'Circumstance 13'!$B$18:$AB$28,27,FALSE),TableBPA2[[#This Row],[Base Payment After Circumstance 12]])))</f>
        <v/>
      </c>
      <c r="S348" s="24" t="str">
        <f>IF(S$3="Not used","",IFERROR(VLOOKUP($A348,'Circumstance 14'!$B$6:$AB$15,27,FALSE),IFERROR(VLOOKUP($A348,'Circumstance 14'!$B$18:$AB$28,27,FALSE),TableBPA2[[#This Row],[Base Payment After Circumstance 13]])))</f>
        <v/>
      </c>
      <c r="T348" s="24" t="str">
        <f>IF(T$3="Not used","",IFERROR(VLOOKUP($A348,'Circumstance 15'!$B$6:$AB$15,27,FALSE),IFERROR(VLOOKUP($A348,'Circumstance 15'!$B$18:$AB$28,27,FALSE),TableBPA2[[#This Row],[Base Payment After Circumstance 14]])))</f>
        <v/>
      </c>
      <c r="U348" s="24" t="str">
        <f>IF(U$3="Not used","",IFERROR(VLOOKUP($A348,'Circumstance 16'!$B$6:$AB$15,27,FALSE),IFERROR(VLOOKUP($A348,'Circumstance 16'!$B$18:$AB$28,27,FALSE),TableBPA2[[#This Row],[Base Payment After Circumstance 15]])))</f>
        <v/>
      </c>
      <c r="V348" s="24" t="str">
        <f>IF(V$3="Not used","",IFERROR(VLOOKUP($A348,'Circumstance 17'!$B$6:$AB$15,27,FALSE),IFERROR(VLOOKUP($A348,'Circumstance 17'!$B$18:$AB$28,27,FALSE),TableBPA2[[#This Row],[Base Payment After Circumstance 16]])))</f>
        <v/>
      </c>
      <c r="W348" s="24" t="str">
        <f>IF(W$3="Not used","",IFERROR(VLOOKUP($A348,'Circumstance 18'!$B$6:$AB$15,27,FALSE),IFERROR(VLOOKUP($A348,'Circumstance 18'!$B$18:$AB$28,27,FALSE),TableBPA2[[#This Row],[Base Payment After Circumstance 17]])))</f>
        <v/>
      </c>
      <c r="X348" s="24" t="str">
        <f>IF(X$3="Not used","",IFERROR(VLOOKUP($A348,'Circumstance 19'!$B$6:$AB$15,27,FALSE),IFERROR(VLOOKUP($A348,'Circumstance 19'!$B$18:$AB$28,27,FALSE),TableBPA2[[#This Row],[Base Payment After Circumstance 18]])))</f>
        <v/>
      </c>
      <c r="Y348" s="24" t="str">
        <f>IF(Y$3="Not used","",IFERROR(VLOOKUP($A348,'Circumstance 20'!$B$6:$AB$15,27,FALSE),IFERROR(VLOOKUP($A348,'Circumstance 20'!$B$18:$AB$28,27,FALSE),TableBPA2[[#This Row],[Base Payment After Circumstance 19]])))</f>
        <v/>
      </c>
    </row>
    <row r="349" spans="1:25" x14ac:dyDescent="0.25">
      <c r="A349" s="11" t="str">
        <f>IF('LEA Information'!A358="","",'LEA Information'!A358)</f>
        <v/>
      </c>
      <c r="B349" s="11" t="str">
        <f>IF('LEA Information'!B358="","",'LEA Information'!B358)</f>
        <v/>
      </c>
      <c r="C349" s="68" t="str">
        <f>IF('LEA Information'!C358="","",'LEA Information'!C358)</f>
        <v/>
      </c>
      <c r="D349" s="8" t="str">
        <f>IF('LEA Information'!D358="","",'LEA Information'!D358)</f>
        <v/>
      </c>
      <c r="E349" s="32" t="str">
        <f t="shared" si="5"/>
        <v/>
      </c>
      <c r="F349" s="3" t="str">
        <f>IF(F$3="Not used","",IFERROR(VLOOKUP($A349,'Circumstance 1'!$B$6:$AB$15,27,FALSE),IFERROR(VLOOKUP(A349,'Circumstance 1'!$B$18:$AB$28,27,FALSE),TableBPA2[[#This Row],[Starting Base Payment]])))</f>
        <v/>
      </c>
      <c r="G349" s="3" t="str">
        <f>IF(G$3="Not used","",IFERROR(VLOOKUP($A349,'Circumstance 2'!$B$6:$AB$15,27,FALSE),IFERROR(VLOOKUP($A349,'Circumstance 2'!$B$18:$AB$28,27,FALSE),TableBPA2[[#This Row],[Base Payment After Circumstance 1]])))</f>
        <v/>
      </c>
      <c r="H349" s="3" t="str">
        <f>IF(H$3="Not used","",IFERROR(VLOOKUP($A349,'Circumstance 3'!$B$6:$AB$15,27,FALSE),IFERROR(VLOOKUP($A349,'Circumstance 3'!$B$18:$AB$28,27,FALSE),TableBPA2[[#This Row],[Base Payment After Circumstance 2]])))</f>
        <v/>
      </c>
      <c r="I349" s="3" t="str">
        <f>IF(I$3="Not used","",IFERROR(VLOOKUP($A349,'Circumstance 4'!$B$6:$AB$15,27,FALSE),IFERROR(VLOOKUP($A349,'Circumstance 4'!$B$18:$AB$28,27,FALSE),TableBPA2[[#This Row],[Base Payment After Circumstance 3]])))</f>
        <v/>
      </c>
      <c r="J349" s="3" t="str">
        <f>IF(J$3="Not used","",IFERROR(VLOOKUP($A349,'Circumstance 5'!$B$6:$AB$15,27,FALSE),IFERROR(VLOOKUP($A349,'Circumstance 5'!$B$18:$AB$28,27,FALSE),TableBPA2[[#This Row],[Base Payment After Circumstance 4]])))</f>
        <v/>
      </c>
      <c r="K349" s="3" t="str">
        <f>IF(K$3="Not used","",IFERROR(VLOOKUP($A349,'Circumstance 6'!$B$6:$AB$15,27,FALSE),IFERROR(VLOOKUP($A349,'Circumstance 6'!$B$18:$AB$28,27,FALSE),TableBPA2[[#This Row],[Base Payment After Circumstance 5]])))</f>
        <v/>
      </c>
      <c r="L349" s="3" t="str">
        <f>IF(L$3="Not used","",IFERROR(VLOOKUP($A349,'Circumstance 7'!$B$6:$AB$15,27,FALSE),IFERROR(VLOOKUP($A349,'Circumstance 7'!$B$18:$AB$28,27,FALSE),TableBPA2[[#This Row],[Base Payment After Circumstance 6]])))</f>
        <v/>
      </c>
      <c r="M349" s="3" t="str">
        <f>IF(M$3="Not used","",IFERROR(VLOOKUP($A349,'Circumstance 8'!$B$6:$AB$15,27,FALSE),IFERROR(VLOOKUP($A349,'Circumstance 8'!$B$18:$AB$28,27,FALSE),TableBPA2[[#This Row],[Base Payment After Circumstance 7]])))</f>
        <v/>
      </c>
      <c r="N349" s="3" t="str">
        <f>IF(N$3="Not used","",IFERROR(VLOOKUP($A349,'Circumstance 9'!$B$6:$AB$15,27,FALSE),IFERROR(VLOOKUP($A349,'Circumstance 9'!$B$18:$AB$28,27,FALSE),TableBPA2[[#This Row],[Base Payment After Circumstance 8]])))</f>
        <v/>
      </c>
      <c r="O349" s="3" t="str">
        <f>IF(O$3="Not used","",IFERROR(VLOOKUP($A349,'Circumstance 10'!$B$6:$AB$15,27,FALSE),IFERROR(VLOOKUP($A349,'Circumstance 10'!$B$18:$AB$28,27,FALSE),TableBPA2[[#This Row],[Base Payment After Circumstance 9]])))</f>
        <v/>
      </c>
      <c r="P349" s="24" t="str">
        <f>IF(P$3="Not used","",IFERROR(VLOOKUP($A349,'Circumstance 11'!$B$6:$AB$15,27,FALSE),IFERROR(VLOOKUP($A349,'Circumstance 11'!$B$18:$AB$28,27,FALSE),TableBPA2[[#This Row],[Base Payment After Circumstance 10]])))</f>
        <v/>
      </c>
      <c r="Q349" s="24" t="str">
        <f>IF(Q$3="Not used","",IFERROR(VLOOKUP($A349,'Circumstance 12'!$B$6:$AB$15,27,FALSE),IFERROR(VLOOKUP($A349,'Circumstance 12'!$B$18:$AB$28,27,FALSE),TableBPA2[[#This Row],[Base Payment After Circumstance 11]])))</f>
        <v/>
      </c>
      <c r="R349" s="24" t="str">
        <f>IF(R$3="Not used","",IFERROR(VLOOKUP($A349,'Circumstance 13'!$B$6:$AB$15,27,FALSE),IFERROR(VLOOKUP($A349,'Circumstance 13'!$B$18:$AB$28,27,FALSE),TableBPA2[[#This Row],[Base Payment After Circumstance 12]])))</f>
        <v/>
      </c>
      <c r="S349" s="24" t="str">
        <f>IF(S$3="Not used","",IFERROR(VLOOKUP($A349,'Circumstance 14'!$B$6:$AB$15,27,FALSE),IFERROR(VLOOKUP($A349,'Circumstance 14'!$B$18:$AB$28,27,FALSE),TableBPA2[[#This Row],[Base Payment After Circumstance 13]])))</f>
        <v/>
      </c>
      <c r="T349" s="24" t="str">
        <f>IF(T$3="Not used","",IFERROR(VLOOKUP($A349,'Circumstance 15'!$B$6:$AB$15,27,FALSE),IFERROR(VLOOKUP($A349,'Circumstance 15'!$B$18:$AB$28,27,FALSE),TableBPA2[[#This Row],[Base Payment After Circumstance 14]])))</f>
        <v/>
      </c>
      <c r="U349" s="24" t="str">
        <f>IF(U$3="Not used","",IFERROR(VLOOKUP($A349,'Circumstance 16'!$B$6:$AB$15,27,FALSE),IFERROR(VLOOKUP($A349,'Circumstance 16'!$B$18:$AB$28,27,FALSE),TableBPA2[[#This Row],[Base Payment After Circumstance 15]])))</f>
        <v/>
      </c>
      <c r="V349" s="24" t="str">
        <f>IF(V$3="Not used","",IFERROR(VLOOKUP($A349,'Circumstance 17'!$B$6:$AB$15,27,FALSE),IFERROR(VLOOKUP($A349,'Circumstance 17'!$B$18:$AB$28,27,FALSE),TableBPA2[[#This Row],[Base Payment After Circumstance 16]])))</f>
        <v/>
      </c>
      <c r="W349" s="24" t="str">
        <f>IF(W$3="Not used","",IFERROR(VLOOKUP($A349,'Circumstance 18'!$B$6:$AB$15,27,FALSE),IFERROR(VLOOKUP($A349,'Circumstance 18'!$B$18:$AB$28,27,FALSE),TableBPA2[[#This Row],[Base Payment After Circumstance 17]])))</f>
        <v/>
      </c>
      <c r="X349" s="24" t="str">
        <f>IF(X$3="Not used","",IFERROR(VLOOKUP($A349,'Circumstance 19'!$B$6:$AB$15,27,FALSE),IFERROR(VLOOKUP($A349,'Circumstance 19'!$B$18:$AB$28,27,FALSE),TableBPA2[[#This Row],[Base Payment After Circumstance 18]])))</f>
        <v/>
      </c>
      <c r="Y349" s="24" t="str">
        <f>IF(Y$3="Not used","",IFERROR(VLOOKUP($A349,'Circumstance 20'!$B$6:$AB$15,27,FALSE),IFERROR(VLOOKUP($A349,'Circumstance 20'!$B$18:$AB$28,27,FALSE),TableBPA2[[#This Row],[Base Payment After Circumstance 19]])))</f>
        <v/>
      </c>
    </row>
    <row r="350" spans="1:25" x14ac:dyDescent="0.25">
      <c r="A350" s="11" t="str">
        <f>IF('LEA Information'!A359="","",'LEA Information'!A359)</f>
        <v/>
      </c>
      <c r="B350" s="11" t="str">
        <f>IF('LEA Information'!B359="","",'LEA Information'!B359)</f>
        <v/>
      </c>
      <c r="C350" s="68" t="str">
        <f>IF('LEA Information'!C359="","",'LEA Information'!C359)</f>
        <v/>
      </c>
      <c r="D350" s="8" t="str">
        <f>IF('LEA Information'!D359="","",'LEA Information'!D359)</f>
        <v/>
      </c>
      <c r="E350" s="32" t="str">
        <f t="shared" si="5"/>
        <v/>
      </c>
      <c r="F350" s="3" t="str">
        <f>IF(F$3="Not used","",IFERROR(VLOOKUP($A350,'Circumstance 1'!$B$6:$AB$15,27,FALSE),IFERROR(VLOOKUP(A350,'Circumstance 1'!$B$18:$AB$28,27,FALSE),TableBPA2[[#This Row],[Starting Base Payment]])))</f>
        <v/>
      </c>
      <c r="G350" s="3" t="str">
        <f>IF(G$3="Not used","",IFERROR(VLOOKUP($A350,'Circumstance 2'!$B$6:$AB$15,27,FALSE),IFERROR(VLOOKUP($A350,'Circumstance 2'!$B$18:$AB$28,27,FALSE),TableBPA2[[#This Row],[Base Payment After Circumstance 1]])))</f>
        <v/>
      </c>
      <c r="H350" s="3" t="str">
        <f>IF(H$3="Not used","",IFERROR(VLOOKUP($A350,'Circumstance 3'!$B$6:$AB$15,27,FALSE),IFERROR(VLOOKUP($A350,'Circumstance 3'!$B$18:$AB$28,27,FALSE),TableBPA2[[#This Row],[Base Payment After Circumstance 2]])))</f>
        <v/>
      </c>
      <c r="I350" s="3" t="str">
        <f>IF(I$3="Not used","",IFERROR(VLOOKUP($A350,'Circumstance 4'!$B$6:$AB$15,27,FALSE),IFERROR(VLOOKUP($A350,'Circumstance 4'!$B$18:$AB$28,27,FALSE),TableBPA2[[#This Row],[Base Payment After Circumstance 3]])))</f>
        <v/>
      </c>
      <c r="J350" s="3" t="str">
        <f>IF(J$3="Not used","",IFERROR(VLOOKUP($A350,'Circumstance 5'!$B$6:$AB$15,27,FALSE),IFERROR(VLOOKUP($A350,'Circumstance 5'!$B$18:$AB$28,27,FALSE),TableBPA2[[#This Row],[Base Payment After Circumstance 4]])))</f>
        <v/>
      </c>
      <c r="K350" s="3" t="str">
        <f>IF(K$3="Not used","",IFERROR(VLOOKUP($A350,'Circumstance 6'!$B$6:$AB$15,27,FALSE),IFERROR(VLOOKUP($A350,'Circumstance 6'!$B$18:$AB$28,27,FALSE),TableBPA2[[#This Row],[Base Payment After Circumstance 5]])))</f>
        <v/>
      </c>
      <c r="L350" s="3" t="str">
        <f>IF(L$3="Not used","",IFERROR(VLOOKUP($A350,'Circumstance 7'!$B$6:$AB$15,27,FALSE),IFERROR(VLOOKUP($A350,'Circumstance 7'!$B$18:$AB$28,27,FALSE),TableBPA2[[#This Row],[Base Payment After Circumstance 6]])))</f>
        <v/>
      </c>
      <c r="M350" s="3" t="str">
        <f>IF(M$3="Not used","",IFERROR(VLOOKUP($A350,'Circumstance 8'!$B$6:$AB$15,27,FALSE),IFERROR(VLOOKUP($A350,'Circumstance 8'!$B$18:$AB$28,27,FALSE),TableBPA2[[#This Row],[Base Payment After Circumstance 7]])))</f>
        <v/>
      </c>
      <c r="N350" s="3" t="str">
        <f>IF(N$3="Not used","",IFERROR(VLOOKUP($A350,'Circumstance 9'!$B$6:$AB$15,27,FALSE),IFERROR(VLOOKUP($A350,'Circumstance 9'!$B$18:$AB$28,27,FALSE),TableBPA2[[#This Row],[Base Payment After Circumstance 8]])))</f>
        <v/>
      </c>
      <c r="O350" s="3" t="str">
        <f>IF(O$3="Not used","",IFERROR(VLOOKUP($A350,'Circumstance 10'!$B$6:$AB$15,27,FALSE),IFERROR(VLOOKUP($A350,'Circumstance 10'!$B$18:$AB$28,27,FALSE),TableBPA2[[#This Row],[Base Payment After Circumstance 9]])))</f>
        <v/>
      </c>
      <c r="P350" s="24" t="str">
        <f>IF(P$3="Not used","",IFERROR(VLOOKUP($A350,'Circumstance 11'!$B$6:$AB$15,27,FALSE),IFERROR(VLOOKUP($A350,'Circumstance 11'!$B$18:$AB$28,27,FALSE),TableBPA2[[#This Row],[Base Payment After Circumstance 10]])))</f>
        <v/>
      </c>
      <c r="Q350" s="24" t="str">
        <f>IF(Q$3="Not used","",IFERROR(VLOOKUP($A350,'Circumstance 12'!$B$6:$AB$15,27,FALSE),IFERROR(VLOOKUP($A350,'Circumstance 12'!$B$18:$AB$28,27,FALSE),TableBPA2[[#This Row],[Base Payment After Circumstance 11]])))</f>
        <v/>
      </c>
      <c r="R350" s="24" t="str">
        <f>IF(R$3="Not used","",IFERROR(VLOOKUP($A350,'Circumstance 13'!$B$6:$AB$15,27,FALSE),IFERROR(VLOOKUP($A350,'Circumstance 13'!$B$18:$AB$28,27,FALSE),TableBPA2[[#This Row],[Base Payment After Circumstance 12]])))</f>
        <v/>
      </c>
      <c r="S350" s="24" t="str">
        <f>IF(S$3="Not used","",IFERROR(VLOOKUP($A350,'Circumstance 14'!$B$6:$AB$15,27,FALSE),IFERROR(VLOOKUP($A350,'Circumstance 14'!$B$18:$AB$28,27,FALSE),TableBPA2[[#This Row],[Base Payment After Circumstance 13]])))</f>
        <v/>
      </c>
      <c r="T350" s="24" t="str">
        <f>IF(T$3="Not used","",IFERROR(VLOOKUP($A350,'Circumstance 15'!$B$6:$AB$15,27,FALSE),IFERROR(VLOOKUP($A350,'Circumstance 15'!$B$18:$AB$28,27,FALSE),TableBPA2[[#This Row],[Base Payment After Circumstance 14]])))</f>
        <v/>
      </c>
      <c r="U350" s="24" t="str">
        <f>IF(U$3="Not used","",IFERROR(VLOOKUP($A350,'Circumstance 16'!$B$6:$AB$15,27,FALSE),IFERROR(VLOOKUP($A350,'Circumstance 16'!$B$18:$AB$28,27,FALSE),TableBPA2[[#This Row],[Base Payment After Circumstance 15]])))</f>
        <v/>
      </c>
      <c r="V350" s="24" t="str">
        <f>IF(V$3="Not used","",IFERROR(VLOOKUP($A350,'Circumstance 17'!$B$6:$AB$15,27,FALSE),IFERROR(VLOOKUP($A350,'Circumstance 17'!$B$18:$AB$28,27,FALSE),TableBPA2[[#This Row],[Base Payment After Circumstance 16]])))</f>
        <v/>
      </c>
      <c r="W350" s="24" t="str">
        <f>IF(W$3="Not used","",IFERROR(VLOOKUP($A350,'Circumstance 18'!$B$6:$AB$15,27,FALSE),IFERROR(VLOOKUP($A350,'Circumstance 18'!$B$18:$AB$28,27,FALSE),TableBPA2[[#This Row],[Base Payment After Circumstance 17]])))</f>
        <v/>
      </c>
      <c r="X350" s="24" t="str">
        <f>IF(X$3="Not used","",IFERROR(VLOOKUP($A350,'Circumstance 19'!$B$6:$AB$15,27,FALSE),IFERROR(VLOOKUP($A350,'Circumstance 19'!$B$18:$AB$28,27,FALSE),TableBPA2[[#This Row],[Base Payment After Circumstance 18]])))</f>
        <v/>
      </c>
      <c r="Y350" s="24" t="str">
        <f>IF(Y$3="Not used","",IFERROR(VLOOKUP($A350,'Circumstance 20'!$B$6:$AB$15,27,FALSE),IFERROR(VLOOKUP($A350,'Circumstance 20'!$B$18:$AB$28,27,FALSE),TableBPA2[[#This Row],[Base Payment After Circumstance 19]])))</f>
        <v/>
      </c>
    </row>
    <row r="351" spans="1:25" x14ac:dyDescent="0.25">
      <c r="A351" s="11" t="str">
        <f>IF('LEA Information'!A360="","",'LEA Information'!A360)</f>
        <v/>
      </c>
      <c r="B351" s="11" t="str">
        <f>IF('LEA Information'!B360="","",'LEA Information'!B360)</f>
        <v/>
      </c>
      <c r="C351" s="68" t="str">
        <f>IF('LEA Information'!C360="","",'LEA Information'!C360)</f>
        <v/>
      </c>
      <c r="D351" s="8" t="str">
        <f>IF('LEA Information'!D360="","",'LEA Information'!D360)</f>
        <v/>
      </c>
      <c r="E351" s="32" t="str">
        <f t="shared" si="5"/>
        <v/>
      </c>
      <c r="F351" s="3" t="str">
        <f>IF(F$3="Not used","",IFERROR(VLOOKUP($A351,'Circumstance 1'!$B$6:$AB$15,27,FALSE),IFERROR(VLOOKUP(A351,'Circumstance 1'!$B$18:$AB$28,27,FALSE),TableBPA2[[#This Row],[Starting Base Payment]])))</f>
        <v/>
      </c>
      <c r="G351" s="3" t="str">
        <f>IF(G$3="Not used","",IFERROR(VLOOKUP($A351,'Circumstance 2'!$B$6:$AB$15,27,FALSE),IFERROR(VLOOKUP($A351,'Circumstance 2'!$B$18:$AB$28,27,FALSE),TableBPA2[[#This Row],[Base Payment After Circumstance 1]])))</f>
        <v/>
      </c>
      <c r="H351" s="3" t="str">
        <f>IF(H$3="Not used","",IFERROR(VLOOKUP($A351,'Circumstance 3'!$B$6:$AB$15,27,FALSE),IFERROR(VLOOKUP($A351,'Circumstance 3'!$B$18:$AB$28,27,FALSE),TableBPA2[[#This Row],[Base Payment After Circumstance 2]])))</f>
        <v/>
      </c>
      <c r="I351" s="3" t="str">
        <f>IF(I$3="Not used","",IFERROR(VLOOKUP($A351,'Circumstance 4'!$B$6:$AB$15,27,FALSE),IFERROR(VLOOKUP($A351,'Circumstance 4'!$B$18:$AB$28,27,FALSE),TableBPA2[[#This Row],[Base Payment After Circumstance 3]])))</f>
        <v/>
      </c>
      <c r="J351" s="3" t="str">
        <f>IF(J$3="Not used","",IFERROR(VLOOKUP($A351,'Circumstance 5'!$B$6:$AB$15,27,FALSE),IFERROR(VLOOKUP($A351,'Circumstance 5'!$B$18:$AB$28,27,FALSE),TableBPA2[[#This Row],[Base Payment After Circumstance 4]])))</f>
        <v/>
      </c>
      <c r="K351" s="3" t="str">
        <f>IF(K$3="Not used","",IFERROR(VLOOKUP($A351,'Circumstance 6'!$B$6:$AB$15,27,FALSE),IFERROR(VLOOKUP($A351,'Circumstance 6'!$B$18:$AB$28,27,FALSE),TableBPA2[[#This Row],[Base Payment After Circumstance 5]])))</f>
        <v/>
      </c>
      <c r="L351" s="3" t="str">
        <f>IF(L$3="Not used","",IFERROR(VLOOKUP($A351,'Circumstance 7'!$B$6:$AB$15,27,FALSE),IFERROR(VLOOKUP($A351,'Circumstance 7'!$B$18:$AB$28,27,FALSE),TableBPA2[[#This Row],[Base Payment After Circumstance 6]])))</f>
        <v/>
      </c>
      <c r="M351" s="3" t="str">
        <f>IF(M$3="Not used","",IFERROR(VLOOKUP($A351,'Circumstance 8'!$B$6:$AB$15,27,FALSE),IFERROR(VLOOKUP($A351,'Circumstance 8'!$B$18:$AB$28,27,FALSE),TableBPA2[[#This Row],[Base Payment After Circumstance 7]])))</f>
        <v/>
      </c>
      <c r="N351" s="3" t="str">
        <f>IF(N$3="Not used","",IFERROR(VLOOKUP($A351,'Circumstance 9'!$B$6:$AB$15,27,FALSE),IFERROR(VLOOKUP($A351,'Circumstance 9'!$B$18:$AB$28,27,FALSE),TableBPA2[[#This Row],[Base Payment After Circumstance 8]])))</f>
        <v/>
      </c>
      <c r="O351" s="3" t="str">
        <f>IF(O$3="Not used","",IFERROR(VLOOKUP($A351,'Circumstance 10'!$B$6:$AB$15,27,FALSE),IFERROR(VLOOKUP($A351,'Circumstance 10'!$B$18:$AB$28,27,FALSE),TableBPA2[[#This Row],[Base Payment After Circumstance 9]])))</f>
        <v/>
      </c>
      <c r="P351" s="24" t="str">
        <f>IF(P$3="Not used","",IFERROR(VLOOKUP($A351,'Circumstance 11'!$B$6:$AB$15,27,FALSE),IFERROR(VLOOKUP($A351,'Circumstance 11'!$B$18:$AB$28,27,FALSE),TableBPA2[[#This Row],[Base Payment After Circumstance 10]])))</f>
        <v/>
      </c>
      <c r="Q351" s="24" t="str">
        <f>IF(Q$3="Not used","",IFERROR(VLOOKUP($A351,'Circumstance 12'!$B$6:$AB$15,27,FALSE),IFERROR(VLOOKUP($A351,'Circumstance 12'!$B$18:$AB$28,27,FALSE),TableBPA2[[#This Row],[Base Payment After Circumstance 11]])))</f>
        <v/>
      </c>
      <c r="R351" s="24" t="str">
        <f>IF(R$3="Not used","",IFERROR(VLOOKUP($A351,'Circumstance 13'!$B$6:$AB$15,27,FALSE),IFERROR(VLOOKUP($A351,'Circumstance 13'!$B$18:$AB$28,27,FALSE),TableBPA2[[#This Row],[Base Payment After Circumstance 12]])))</f>
        <v/>
      </c>
      <c r="S351" s="24" t="str">
        <f>IF(S$3="Not used","",IFERROR(VLOOKUP($A351,'Circumstance 14'!$B$6:$AB$15,27,FALSE),IFERROR(VLOOKUP($A351,'Circumstance 14'!$B$18:$AB$28,27,FALSE),TableBPA2[[#This Row],[Base Payment After Circumstance 13]])))</f>
        <v/>
      </c>
      <c r="T351" s="24" t="str">
        <f>IF(T$3="Not used","",IFERROR(VLOOKUP($A351,'Circumstance 15'!$B$6:$AB$15,27,FALSE),IFERROR(VLOOKUP($A351,'Circumstance 15'!$B$18:$AB$28,27,FALSE),TableBPA2[[#This Row],[Base Payment After Circumstance 14]])))</f>
        <v/>
      </c>
      <c r="U351" s="24" t="str">
        <f>IF(U$3="Not used","",IFERROR(VLOOKUP($A351,'Circumstance 16'!$B$6:$AB$15,27,FALSE),IFERROR(VLOOKUP($A351,'Circumstance 16'!$B$18:$AB$28,27,FALSE),TableBPA2[[#This Row],[Base Payment After Circumstance 15]])))</f>
        <v/>
      </c>
      <c r="V351" s="24" t="str">
        <f>IF(V$3="Not used","",IFERROR(VLOOKUP($A351,'Circumstance 17'!$B$6:$AB$15,27,FALSE),IFERROR(VLOOKUP($A351,'Circumstance 17'!$B$18:$AB$28,27,FALSE),TableBPA2[[#This Row],[Base Payment After Circumstance 16]])))</f>
        <v/>
      </c>
      <c r="W351" s="24" t="str">
        <f>IF(W$3="Not used","",IFERROR(VLOOKUP($A351,'Circumstance 18'!$B$6:$AB$15,27,FALSE),IFERROR(VLOOKUP($A351,'Circumstance 18'!$B$18:$AB$28,27,FALSE),TableBPA2[[#This Row],[Base Payment After Circumstance 17]])))</f>
        <v/>
      </c>
      <c r="X351" s="24" t="str">
        <f>IF(X$3="Not used","",IFERROR(VLOOKUP($A351,'Circumstance 19'!$B$6:$AB$15,27,FALSE),IFERROR(VLOOKUP($A351,'Circumstance 19'!$B$18:$AB$28,27,FALSE),TableBPA2[[#This Row],[Base Payment After Circumstance 18]])))</f>
        <v/>
      </c>
      <c r="Y351" s="24" t="str">
        <f>IF(Y$3="Not used","",IFERROR(VLOOKUP($A351,'Circumstance 20'!$B$6:$AB$15,27,FALSE),IFERROR(VLOOKUP($A351,'Circumstance 20'!$B$18:$AB$28,27,FALSE),TableBPA2[[#This Row],[Base Payment After Circumstance 19]])))</f>
        <v/>
      </c>
    </row>
    <row r="352" spans="1:25" x14ac:dyDescent="0.25">
      <c r="A352" s="11" t="str">
        <f>IF('LEA Information'!A361="","",'LEA Information'!A361)</f>
        <v/>
      </c>
      <c r="B352" s="11" t="str">
        <f>IF('LEA Information'!B361="","",'LEA Information'!B361)</f>
        <v/>
      </c>
      <c r="C352" s="68" t="str">
        <f>IF('LEA Information'!C361="","",'LEA Information'!C361)</f>
        <v/>
      </c>
      <c r="D352" s="8" t="str">
        <f>IF('LEA Information'!D361="","",'LEA Information'!D361)</f>
        <v/>
      </c>
      <c r="E352" s="32" t="str">
        <f t="shared" si="5"/>
        <v/>
      </c>
      <c r="F352" s="3" t="str">
        <f>IF(F$3="Not used","",IFERROR(VLOOKUP($A352,'Circumstance 1'!$B$6:$AB$15,27,FALSE),IFERROR(VLOOKUP(A352,'Circumstance 1'!$B$18:$AB$28,27,FALSE),TableBPA2[[#This Row],[Starting Base Payment]])))</f>
        <v/>
      </c>
      <c r="G352" s="3" t="str">
        <f>IF(G$3="Not used","",IFERROR(VLOOKUP($A352,'Circumstance 2'!$B$6:$AB$15,27,FALSE),IFERROR(VLOOKUP($A352,'Circumstance 2'!$B$18:$AB$28,27,FALSE),TableBPA2[[#This Row],[Base Payment After Circumstance 1]])))</f>
        <v/>
      </c>
      <c r="H352" s="3" t="str">
        <f>IF(H$3="Not used","",IFERROR(VLOOKUP($A352,'Circumstance 3'!$B$6:$AB$15,27,FALSE),IFERROR(VLOOKUP($A352,'Circumstance 3'!$B$18:$AB$28,27,FALSE),TableBPA2[[#This Row],[Base Payment After Circumstance 2]])))</f>
        <v/>
      </c>
      <c r="I352" s="3" t="str">
        <f>IF(I$3="Not used","",IFERROR(VLOOKUP($A352,'Circumstance 4'!$B$6:$AB$15,27,FALSE),IFERROR(VLOOKUP($A352,'Circumstance 4'!$B$18:$AB$28,27,FALSE),TableBPA2[[#This Row],[Base Payment After Circumstance 3]])))</f>
        <v/>
      </c>
      <c r="J352" s="3" t="str">
        <f>IF(J$3="Not used","",IFERROR(VLOOKUP($A352,'Circumstance 5'!$B$6:$AB$15,27,FALSE),IFERROR(VLOOKUP($A352,'Circumstance 5'!$B$18:$AB$28,27,FALSE),TableBPA2[[#This Row],[Base Payment After Circumstance 4]])))</f>
        <v/>
      </c>
      <c r="K352" s="3" t="str">
        <f>IF(K$3="Not used","",IFERROR(VLOOKUP($A352,'Circumstance 6'!$B$6:$AB$15,27,FALSE),IFERROR(VLOOKUP($A352,'Circumstance 6'!$B$18:$AB$28,27,FALSE),TableBPA2[[#This Row],[Base Payment After Circumstance 5]])))</f>
        <v/>
      </c>
      <c r="L352" s="3" t="str">
        <f>IF(L$3="Not used","",IFERROR(VLOOKUP($A352,'Circumstance 7'!$B$6:$AB$15,27,FALSE),IFERROR(VLOOKUP($A352,'Circumstance 7'!$B$18:$AB$28,27,FALSE),TableBPA2[[#This Row],[Base Payment After Circumstance 6]])))</f>
        <v/>
      </c>
      <c r="M352" s="3" t="str">
        <f>IF(M$3="Not used","",IFERROR(VLOOKUP($A352,'Circumstance 8'!$B$6:$AB$15,27,FALSE),IFERROR(VLOOKUP($A352,'Circumstance 8'!$B$18:$AB$28,27,FALSE),TableBPA2[[#This Row],[Base Payment After Circumstance 7]])))</f>
        <v/>
      </c>
      <c r="N352" s="3" t="str">
        <f>IF(N$3="Not used","",IFERROR(VLOOKUP($A352,'Circumstance 9'!$B$6:$AB$15,27,FALSE),IFERROR(VLOOKUP($A352,'Circumstance 9'!$B$18:$AB$28,27,FALSE),TableBPA2[[#This Row],[Base Payment After Circumstance 8]])))</f>
        <v/>
      </c>
      <c r="O352" s="3" t="str">
        <f>IF(O$3="Not used","",IFERROR(VLOOKUP($A352,'Circumstance 10'!$B$6:$AB$15,27,FALSE),IFERROR(VLOOKUP($A352,'Circumstance 10'!$B$18:$AB$28,27,FALSE),TableBPA2[[#This Row],[Base Payment After Circumstance 9]])))</f>
        <v/>
      </c>
      <c r="P352" s="24" t="str">
        <f>IF(P$3="Not used","",IFERROR(VLOOKUP($A352,'Circumstance 11'!$B$6:$AB$15,27,FALSE),IFERROR(VLOOKUP($A352,'Circumstance 11'!$B$18:$AB$28,27,FALSE),TableBPA2[[#This Row],[Base Payment After Circumstance 10]])))</f>
        <v/>
      </c>
      <c r="Q352" s="24" t="str">
        <f>IF(Q$3="Not used","",IFERROR(VLOOKUP($A352,'Circumstance 12'!$B$6:$AB$15,27,FALSE),IFERROR(VLOOKUP($A352,'Circumstance 12'!$B$18:$AB$28,27,FALSE),TableBPA2[[#This Row],[Base Payment After Circumstance 11]])))</f>
        <v/>
      </c>
      <c r="R352" s="24" t="str">
        <f>IF(R$3="Not used","",IFERROR(VLOOKUP($A352,'Circumstance 13'!$B$6:$AB$15,27,FALSE),IFERROR(VLOOKUP($A352,'Circumstance 13'!$B$18:$AB$28,27,FALSE),TableBPA2[[#This Row],[Base Payment After Circumstance 12]])))</f>
        <v/>
      </c>
      <c r="S352" s="24" t="str">
        <f>IF(S$3="Not used","",IFERROR(VLOOKUP($A352,'Circumstance 14'!$B$6:$AB$15,27,FALSE),IFERROR(VLOOKUP($A352,'Circumstance 14'!$B$18:$AB$28,27,FALSE),TableBPA2[[#This Row],[Base Payment After Circumstance 13]])))</f>
        <v/>
      </c>
      <c r="T352" s="24" t="str">
        <f>IF(T$3="Not used","",IFERROR(VLOOKUP($A352,'Circumstance 15'!$B$6:$AB$15,27,FALSE),IFERROR(VLOOKUP($A352,'Circumstance 15'!$B$18:$AB$28,27,FALSE),TableBPA2[[#This Row],[Base Payment After Circumstance 14]])))</f>
        <v/>
      </c>
      <c r="U352" s="24" t="str">
        <f>IF(U$3="Not used","",IFERROR(VLOOKUP($A352,'Circumstance 16'!$B$6:$AB$15,27,FALSE),IFERROR(VLOOKUP($A352,'Circumstance 16'!$B$18:$AB$28,27,FALSE),TableBPA2[[#This Row],[Base Payment After Circumstance 15]])))</f>
        <v/>
      </c>
      <c r="V352" s="24" t="str">
        <f>IF(V$3="Not used","",IFERROR(VLOOKUP($A352,'Circumstance 17'!$B$6:$AB$15,27,FALSE),IFERROR(VLOOKUP($A352,'Circumstance 17'!$B$18:$AB$28,27,FALSE),TableBPA2[[#This Row],[Base Payment After Circumstance 16]])))</f>
        <v/>
      </c>
      <c r="W352" s="24" t="str">
        <f>IF(W$3="Not used","",IFERROR(VLOOKUP($A352,'Circumstance 18'!$B$6:$AB$15,27,FALSE),IFERROR(VLOOKUP($A352,'Circumstance 18'!$B$18:$AB$28,27,FALSE),TableBPA2[[#This Row],[Base Payment After Circumstance 17]])))</f>
        <v/>
      </c>
      <c r="X352" s="24" t="str">
        <f>IF(X$3="Not used","",IFERROR(VLOOKUP($A352,'Circumstance 19'!$B$6:$AB$15,27,FALSE),IFERROR(VLOOKUP($A352,'Circumstance 19'!$B$18:$AB$28,27,FALSE),TableBPA2[[#This Row],[Base Payment After Circumstance 18]])))</f>
        <v/>
      </c>
      <c r="Y352" s="24" t="str">
        <f>IF(Y$3="Not used","",IFERROR(VLOOKUP($A352,'Circumstance 20'!$B$6:$AB$15,27,FALSE),IFERROR(VLOOKUP($A352,'Circumstance 20'!$B$18:$AB$28,27,FALSE),TableBPA2[[#This Row],[Base Payment After Circumstance 19]])))</f>
        <v/>
      </c>
    </row>
    <row r="353" spans="1:25" x14ac:dyDescent="0.25">
      <c r="A353" s="11" t="str">
        <f>IF('LEA Information'!A362="","",'LEA Information'!A362)</f>
        <v/>
      </c>
      <c r="B353" s="11" t="str">
        <f>IF('LEA Information'!B362="","",'LEA Information'!B362)</f>
        <v/>
      </c>
      <c r="C353" s="68" t="str">
        <f>IF('LEA Information'!C362="","",'LEA Information'!C362)</f>
        <v/>
      </c>
      <c r="D353" s="8" t="str">
        <f>IF('LEA Information'!D362="","",'LEA Information'!D362)</f>
        <v/>
      </c>
      <c r="E353" s="32" t="str">
        <f t="shared" si="5"/>
        <v/>
      </c>
      <c r="F353" s="3" t="str">
        <f>IF(F$3="Not used","",IFERROR(VLOOKUP($A353,'Circumstance 1'!$B$6:$AB$15,27,FALSE),IFERROR(VLOOKUP(A353,'Circumstance 1'!$B$18:$AB$28,27,FALSE),TableBPA2[[#This Row],[Starting Base Payment]])))</f>
        <v/>
      </c>
      <c r="G353" s="3" t="str">
        <f>IF(G$3="Not used","",IFERROR(VLOOKUP($A353,'Circumstance 2'!$B$6:$AB$15,27,FALSE),IFERROR(VLOOKUP($A353,'Circumstance 2'!$B$18:$AB$28,27,FALSE),TableBPA2[[#This Row],[Base Payment After Circumstance 1]])))</f>
        <v/>
      </c>
      <c r="H353" s="3" t="str">
        <f>IF(H$3="Not used","",IFERROR(VLOOKUP($A353,'Circumstance 3'!$B$6:$AB$15,27,FALSE),IFERROR(VLOOKUP($A353,'Circumstance 3'!$B$18:$AB$28,27,FALSE),TableBPA2[[#This Row],[Base Payment After Circumstance 2]])))</f>
        <v/>
      </c>
      <c r="I353" s="3" t="str">
        <f>IF(I$3="Not used","",IFERROR(VLOOKUP($A353,'Circumstance 4'!$B$6:$AB$15,27,FALSE),IFERROR(VLOOKUP($A353,'Circumstance 4'!$B$18:$AB$28,27,FALSE),TableBPA2[[#This Row],[Base Payment After Circumstance 3]])))</f>
        <v/>
      </c>
      <c r="J353" s="3" t="str">
        <f>IF(J$3="Not used","",IFERROR(VLOOKUP($A353,'Circumstance 5'!$B$6:$AB$15,27,FALSE),IFERROR(VLOOKUP($A353,'Circumstance 5'!$B$18:$AB$28,27,FALSE),TableBPA2[[#This Row],[Base Payment After Circumstance 4]])))</f>
        <v/>
      </c>
      <c r="K353" s="3" t="str">
        <f>IF(K$3="Not used","",IFERROR(VLOOKUP($A353,'Circumstance 6'!$B$6:$AB$15,27,FALSE),IFERROR(VLOOKUP($A353,'Circumstance 6'!$B$18:$AB$28,27,FALSE),TableBPA2[[#This Row],[Base Payment After Circumstance 5]])))</f>
        <v/>
      </c>
      <c r="L353" s="3" t="str">
        <f>IF(L$3="Not used","",IFERROR(VLOOKUP($A353,'Circumstance 7'!$B$6:$AB$15,27,FALSE),IFERROR(VLOOKUP($A353,'Circumstance 7'!$B$18:$AB$28,27,FALSE),TableBPA2[[#This Row],[Base Payment After Circumstance 6]])))</f>
        <v/>
      </c>
      <c r="M353" s="3" t="str">
        <f>IF(M$3="Not used","",IFERROR(VLOOKUP($A353,'Circumstance 8'!$B$6:$AB$15,27,FALSE),IFERROR(VLOOKUP($A353,'Circumstance 8'!$B$18:$AB$28,27,FALSE),TableBPA2[[#This Row],[Base Payment After Circumstance 7]])))</f>
        <v/>
      </c>
      <c r="N353" s="3" t="str">
        <f>IF(N$3="Not used","",IFERROR(VLOOKUP($A353,'Circumstance 9'!$B$6:$AB$15,27,FALSE),IFERROR(VLOOKUP($A353,'Circumstance 9'!$B$18:$AB$28,27,FALSE),TableBPA2[[#This Row],[Base Payment After Circumstance 8]])))</f>
        <v/>
      </c>
      <c r="O353" s="3" t="str">
        <f>IF(O$3="Not used","",IFERROR(VLOOKUP($A353,'Circumstance 10'!$B$6:$AB$15,27,FALSE),IFERROR(VLOOKUP($A353,'Circumstance 10'!$B$18:$AB$28,27,FALSE),TableBPA2[[#This Row],[Base Payment After Circumstance 9]])))</f>
        <v/>
      </c>
      <c r="P353" s="24" t="str">
        <f>IF(P$3="Not used","",IFERROR(VLOOKUP($A353,'Circumstance 11'!$B$6:$AB$15,27,FALSE),IFERROR(VLOOKUP($A353,'Circumstance 11'!$B$18:$AB$28,27,FALSE),TableBPA2[[#This Row],[Base Payment After Circumstance 10]])))</f>
        <v/>
      </c>
      <c r="Q353" s="24" t="str">
        <f>IF(Q$3="Not used","",IFERROR(VLOOKUP($A353,'Circumstance 12'!$B$6:$AB$15,27,FALSE),IFERROR(VLOOKUP($A353,'Circumstance 12'!$B$18:$AB$28,27,FALSE),TableBPA2[[#This Row],[Base Payment After Circumstance 11]])))</f>
        <v/>
      </c>
      <c r="R353" s="24" t="str">
        <f>IF(R$3="Not used","",IFERROR(VLOOKUP($A353,'Circumstance 13'!$B$6:$AB$15,27,FALSE),IFERROR(VLOOKUP($A353,'Circumstance 13'!$B$18:$AB$28,27,FALSE),TableBPA2[[#This Row],[Base Payment After Circumstance 12]])))</f>
        <v/>
      </c>
      <c r="S353" s="24" t="str">
        <f>IF(S$3="Not used","",IFERROR(VLOOKUP($A353,'Circumstance 14'!$B$6:$AB$15,27,FALSE),IFERROR(VLOOKUP($A353,'Circumstance 14'!$B$18:$AB$28,27,FALSE),TableBPA2[[#This Row],[Base Payment After Circumstance 13]])))</f>
        <v/>
      </c>
      <c r="T353" s="24" t="str">
        <f>IF(T$3="Not used","",IFERROR(VLOOKUP($A353,'Circumstance 15'!$B$6:$AB$15,27,FALSE),IFERROR(VLOOKUP($A353,'Circumstance 15'!$B$18:$AB$28,27,FALSE),TableBPA2[[#This Row],[Base Payment After Circumstance 14]])))</f>
        <v/>
      </c>
      <c r="U353" s="24" t="str">
        <f>IF(U$3="Not used","",IFERROR(VLOOKUP($A353,'Circumstance 16'!$B$6:$AB$15,27,FALSE),IFERROR(VLOOKUP($A353,'Circumstance 16'!$B$18:$AB$28,27,FALSE),TableBPA2[[#This Row],[Base Payment After Circumstance 15]])))</f>
        <v/>
      </c>
      <c r="V353" s="24" t="str">
        <f>IF(V$3="Not used","",IFERROR(VLOOKUP($A353,'Circumstance 17'!$B$6:$AB$15,27,FALSE),IFERROR(VLOOKUP($A353,'Circumstance 17'!$B$18:$AB$28,27,FALSE),TableBPA2[[#This Row],[Base Payment After Circumstance 16]])))</f>
        <v/>
      </c>
      <c r="W353" s="24" t="str">
        <f>IF(W$3="Not used","",IFERROR(VLOOKUP($A353,'Circumstance 18'!$B$6:$AB$15,27,FALSE),IFERROR(VLOOKUP($A353,'Circumstance 18'!$B$18:$AB$28,27,FALSE),TableBPA2[[#This Row],[Base Payment After Circumstance 17]])))</f>
        <v/>
      </c>
      <c r="X353" s="24" t="str">
        <f>IF(X$3="Not used","",IFERROR(VLOOKUP($A353,'Circumstance 19'!$B$6:$AB$15,27,FALSE),IFERROR(VLOOKUP($A353,'Circumstance 19'!$B$18:$AB$28,27,FALSE),TableBPA2[[#This Row],[Base Payment After Circumstance 18]])))</f>
        <v/>
      </c>
      <c r="Y353" s="24" t="str">
        <f>IF(Y$3="Not used","",IFERROR(VLOOKUP($A353,'Circumstance 20'!$B$6:$AB$15,27,FALSE),IFERROR(VLOOKUP($A353,'Circumstance 20'!$B$18:$AB$28,27,FALSE),TableBPA2[[#This Row],[Base Payment After Circumstance 19]])))</f>
        <v/>
      </c>
    </row>
    <row r="354" spans="1:25" x14ac:dyDescent="0.25">
      <c r="A354" s="11" t="str">
        <f>IF('LEA Information'!A363="","",'LEA Information'!A363)</f>
        <v/>
      </c>
      <c r="B354" s="11" t="str">
        <f>IF('LEA Information'!B363="","",'LEA Information'!B363)</f>
        <v/>
      </c>
      <c r="C354" s="68" t="str">
        <f>IF('LEA Information'!C363="","",'LEA Information'!C363)</f>
        <v/>
      </c>
      <c r="D354" s="8" t="str">
        <f>IF('LEA Information'!D363="","",'LEA Information'!D363)</f>
        <v/>
      </c>
      <c r="E354" s="32" t="str">
        <f t="shared" si="5"/>
        <v/>
      </c>
      <c r="F354" s="3" t="str">
        <f>IF(F$3="Not used","",IFERROR(VLOOKUP($A354,'Circumstance 1'!$B$6:$AB$15,27,FALSE),IFERROR(VLOOKUP(A354,'Circumstance 1'!$B$18:$AB$28,27,FALSE),TableBPA2[[#This Row],[Starting Base Payment]])))</f>
        <v/>
      </c>
      <c r="G354" s="3" t="str">
        <f>IF(G$3="Not used","",IFERROR(VLOOKUP($A354,'Circumstance 2'!$B$6:$AB$15,27,FALSE),IFERROR(VLOOKUP($A354,'Circumstance 2'!$B$18:$AB$28,27,FALSE),TableBPA2[[#This Row],[Base Payment After Circumstance 1]])))</f>
        <v/>
      </c>
      <c r="H354" s="3" t="str">
        <f>IF(H$3="Not used","",IFERROR(VLOOKUP($A354,'Circumstance 3'!$B$6:$AB$15,27,FALSE),IFERROR(VLOOKUP($A354,'Circumstance 3'!$B$18:$AB$28,27,FALSE),TableBPA2[[#This Row],[Base Payment After Circumstance 2]])))</f>
        <v/>
      </c>
      <c r="I354" s="3" t="str">
        <f>IF(I$3="Not used","",IFERROR(VLOOKUP($A354,'Circumstance 4'!$B$6:$AB$15,27,FALSE),IFERROR(VLOOKUP($A354,'Circumstance 4'!$B$18:$AB$28,27,FALSE),TableBPA2[[#This Row],[Base Payment After Circumstance 3]])))</f>
        <v/>
      </c>
      <c r="J354" s="3" t="str">
        <f>IF(J$3="Not used","",IFERROR(VLOOKUP($A354,'Circumstance 5'!$B$6:$AB$15,27,FALSE),IFERROR(VLOOKUP($A354,'Circumstance 5'!$B$18:$AB$28,27,FALSE),TableBPA2[[#This Row],[Base Payment After Circumstance 4]])))</f>
        <v/>
      </c>
      <c r="K354" s="3" t="str">
        <f>IF(K$3="Not used","",IFERROR(VLOOKUP($A354,'Circumstance 6'!$B$6:$AB$15,27,FALSE),IFERROR(VLOOKUP($A354,'Circumstance 6'!$B$18:$AB$28,27,FALSE),TableBPA2[[#This Row],[Base Payment After Circumstance 5]])))</f>
        <v/>
      </c>
      <c r="L354" s="3" t="str">
        <f>IF(L$3="Not used","",IFERROR(VLOOKUP($A354,'Circumstance 7'!$B$6:$AB$15,27,FALSE),IFERROR(VLOOKUP($A354,'Circumstance 7'!$B$18:$AB$28,27,FALSE),TableBPA2[[#This Row],[Base Payment After Circumstance 6]])))</f>
        <v/>
      </c>
      <c r="M354" s="3" t="str">
        <f>IF(M$3="Not used","",IFERROR(VLOOKUP($A354,'Circumstance 8'!$B$6:$AB$15,27,FALSE),IFERROR(VLOOKUP($A354,'Circumstance 8'!$B$18:$AB$28,27,FALSE),TableBPA2[[#This Row],[Base Payment After Circumstance 7]])))</f>
        <v/>
      </c>
      <c r="N354" s="3" t="str">
        <f>IF(N$3="Not used","",IFERROR(VLOOKUP($A354,'Circumstance 9'!$B$6:$AB$15,27,FALSE),IFERROR(VLOOKUP($A354,'Circumstance 9'!$B$18:$AB$28,27,FALSE),TableBPA2[[#This Row],[Base Payment After Circumstance 8]])))</f>
        <v/>
      </c>
      <c r="O354" s="3" t="str">
        <f>IF(O$3="Not used","",IFERROR(VLOOKUP($A354,'Circumstance 10'!$B$6:$AB$15,27,FALSE),IFERROR(VLOOKUP($A354,'Circumstance 10'!$B$18:$AB$28,27,FALSE),TableBPA2[[#This Row],[Base Payment After Circumstance 9]])))</f>
        <v/>
      </c>
      <c r="P354" s="24" t="str">
        <f>IF(P$3="Not used","",IFERROR(VLOOKUP($A354,'Circumstance 11'!$B$6:$AB$15,27,FALSE),IFERROR(VLOOKUP($A354,'Circumstance 11'!$B$18:$AB$28,27,FALSE),TableBPA2[[#This Row],[Base Payment After Circumstance 10]])))</f>
        <v/>
      </c>
      <c r="Q354" s="24" t="str">
        <f>IF(Q$3="Not used","",IFERROR(VLOOKUP($A354,'Circumstance 12'!$B$6:$AB$15,27,FALSE),IFERROR(VLOOKUP($A354,'Circumstance 12'!$B$18:$AB$28,27,FALSE),TableBPA2[[#This Row],[Base Payment After Circumstance 11]])))</f>
        <v/>
      </c>
      <c r="R354" s="24" t="str">
        <f>IF(R$3="Not used","",IFERROR(VLOOKUP($A354,'Circumstance 13'!$B$6:$AB$15,27,FALSE),IFERROR(VLOOKUP($A354,'Circumstance 13'!$B$18:$AB$28,27,FALSE),TableBPA2[[#This Row],[Base Payment After Circumstance 12]])))</f>
        <v/>
      </c>
      <c r="S354" s="24" t="str">
        <f>IF(S$3="Not used","",IFERROR(VLOOKUP($A354,'Circumstance 14'!$B$6:$AB$15,27,FALSE),IFERROR(VLOOKUP($A354,'Circumstance 14'!$B$18:$AB$28,27,FALSE),TableBPA2[[#This Row],[Base Payment After Circumstance 13]])))</f>
        <v/>
      </c>
      <c r="T354" s="24" t="str">
        <f>IF(T$3="Not used","",IFERROR(VLOOKUP($A354,'Circumstance 15'!$B$6:$AB$15,27,FALSE),IFERROR(VLOOKUP($A354,'Circumstance 15'!$B$18:$AB$28,27,FALSE),TableBPA2[[#This Row],[Base Payment After Circumstance 14]])))</f>
        <v/>
      </c>
      <c r="U354" s="24" t="str">
        <f>IF(U$3="Not used","",IFERROR(VLOOKUP($A354,'Circumstance 16'!$B$6:$AB$15,27,FALSE),IFERROR(VLOOKUP($A354,'Circumstance 16'!$B$18:$AB$28,27,FALSE),TableBPA2[[#This Row],[Base Payment After Circumstance 15]])))</f>
        <v/>
      </c>
      <c r="V354" s="24" t="str">
        <f>IF(V$3="Not used","",IFERROR(VLOOKUP($A354,'Circumstance 17'!$B$6:$AB$15,27,FALSE),IFERROR(VLOOKUP($A354,'Circumstance 17'!$B$18:$AB$28,27,FALSE),TableBPA2[[#This Row],[Base Payment After Circumstance 16]])))</f>
        <v/>
      </c>
      <c r="W354" s="24" t="str">
        <f>IF(W$3="Not used","",IFERROR(VLOOKUP($A354,'Circumstance 18'!$B$6:$AB$15,27,FALSE),IFERROR(VLOOKUP($A354,'Circumstance 18'!$B$18:$AB$28,27,FALSE),TableBPA2[[#This Row],[Base Payment After Circumstance 17]])))</f>
        <v/>
      </c>
      <c r="X354" s="24" t="str">
        <f>IF(X$3="Not used","",IFERROR(VLOOKUP($A354,'Circumstance 19'!$B$6:$AB$15,27,FALSE),IFERROR(VLOOKUP($A354,'Circumstance 19'!$B$18:$AB$28,27,FALSE),TableBPA2[[#This Row],[Base Payment After Circumstance 18]])))</f>
        <v/>
      </c>
      <c r="Y354" s="24" t="str">
        <f>IF(Y$3="Not used","",IFERROR(VLOOKUP($A354,'Circumstance 20'!$B$6:$AB$15,27,FALSE),IFERROR(VLOOKUP($A354,'Circumstance 20'!$B$18:$AB$28,27,FALSE),TableBPA2[[#This Row],[Base Payment After Circumstance 19]])))</f>
        <v/>
      </c>
    </row>
    <row r="355" spans="1:25" x14ac:dyDescent="0.25">
      <c r="A355" s="11" t="str">
        <f>IF('LEA Information'!A364="","",'LEA Information'!A364)</f>
        <v/>
      </c>
      <c r="B355" s="11" t="str">
        <f>IF('LEA Information'!B364="","",'LEA Information'!B364)</f>
        <v/>
      </c>
      <c r="C355" s="68" t="str">
        <f>IF('LEA Information'!C364="","",'LEA Information'!C364)</f>
        <v/>
      </c>
      <c r="D355" s="8" t="str">
        <f>IF('LEA Information'!D364="","",'LEA Information'!D364)</f>
        <v/>
      </c>
      <c r="E355" s="32" t="str">
        <f t="shared" si="5"/>
        <v/>
      </c>
      <c r="F355" s="3" t="str">
        <f>IF(F$3="Not used","",IFERROR(VLOOKUP($A355,'Circumstance 1'!$B$6:$AB$15,27,FALSE),IFERROR(VLOOKUP(A355,'Circumstance 1'!$B$18:$AB$28,27,FALSE),TableBPA2[[#This Row],[Starting Base Payment]])))</f>
        <v/>
      </c>
      <c r="G355" s="3" t="str">
        <f>IF(G$3="Not used","",IFERROR(VLOOKUP($A355,'Circumstance 2'!$B$6:$AB$15,27,FALSE),IFERROR(VLOOKUP($A355,'Circumstance 2'!$B$18:$AB$28,27,FALSE),TableBPA2[[#This Row],[Base Payment After Circumstance 1]])))</f>
        <v/>
      </c>
      <c r="H355" s="3" t="str">
        <f>IF(H$3="Not used","",IFERROR(VLOOKUP($A355,'Circumstance 3'!$B$6:$AB$15,27,FALSE),IFERROR(VLOOKUP($A355,'Circumstance 3'!$B$18:$AB$28,27,FALSE),TableBPA2[[#This Row],[Base Payment After Circumstance 2]])))</f>
        <v/>
      </c>
      <c r="I355" s="3" t="str">
        <f>IF(I$3="Not used","",IFERROR(VLOOKUP($A355,'Circumstance 4'!$B$6:$AB$15,27,FALSE),IFERROR(VLOOKUP($A355,'Circumstance 4'!$B$18:$AB$28,27,FALSE),TableBPA2[[#This Row],[Base Payment After Circumstance 3]])))</f>
        <v/>
      </c>
      <c r="J355" s="3" t="str">
        <f>IF(J$3="Not used","",IFERROR(VLOOKUP($A355,'Circumstance 5'!$B$6:$AB$15,27,FALSE),IFERROR(VLOOKUP($A355,'Circumstance 5'!$B$18:$AB$28,27,FALSE),TableBPA2[[#This Row],[Base Payment After Circumstance 4]])))</f>
        <v/>
      </c>
      <c r="K355" s="3" t="str">
        <f>IF(K$3="Not used","",IFERROR(VLOOKUP($A355,'Circumstance 6'!$B$6:$AB$15,27,FALSE),IFERROR(VLOOKUP($A355,'Circumstance 6'!$B$18:$AB$28,27,FALSE),TableBPA2[[#This Row],[Base Payment After Circumstance 5]])))</f>
        <v/>
      </c>
      <c r="L355" s="3" t="str">
        <f>IF(L$3="Not used","",IFERROR(VLOOKUP($A355,'Circumstance 7'!$B$6:$AB$15,27,FALSE),IFERROR(VLOOKUP($A355,'Circumstance 7'!$B$18:$AB$28,27,FALSE),TableBPA2[[#This Row],[Base Payment After Circumstance 6]])))</f>
        <v/>
      </c>
      <c r="M355" s="3" t="str">
        <f>IF(M$3="Not used","",IFERROR(VLOOKUP($A355,'Circumstance 8'!$B$6:$AB$15,27,FALSE),IFERROR(VLOOKUP($A355,'Circumstance 8'!$B$18:$AB$28,27,FALSE),TableBPA2[[#This Row],[Base Payment After Circumstance 7]])))</f>
        <v/>
      </c>
      <c r="N355" s="3" t="str">
        <f>IF(N$3="Not used","",IFERROR(VLOOKUP($A355,'Circumstance 9'!$B$6:$AB$15,27,FALSE),IFERROR(VLOOKUP($A355,'Circumstance 9'!$B$18:$AB$28,27,FALSE),TableBPA2[[#This Row],[Base Payment After Circumstance 8]])))</f>
        <v/>
      </c>
      <c r="O355" s="3" t="str">
        <f>IF(O$3="Not used","",IFERROR(VLOOKUP($A355,'Circumstance 10'!$B$6:$AB$15,27,FALSE),IFERROR(VLOOKUP($A355,'Circumstance 10'!$B$18:$AB$28,27,FALSE),TableBPA2[[#This Row],[Base Payment After Circumstance 9]])))</f>
        <v/>
      </c>
      <c r="P355" s="24" t="str">
        <f>IF(P$3="Not used","",IFERROR(VLOOKUP($A355,'Circumstance 11'!$B$6:$AB$15,27,FALSE),IFERROR(VLOOKUP($A355,'Circumstance 11'!$B$18:$AB$28,27,FALSE),TableBPA2[[#This Row],[Base Payment After Circumstance 10]])))</f>
        <v/>
      </c>
      <c r="Q355" s="24" t="str">
        <f>IF(Q$3="Not used","",IFERROR(VLOOKUP($A355,'Circumstance 12'!$B$6:$AB$15,27,FALSE),IFERROR(VLOOKUP($A355,'Circumstance 12'!$B$18:$AB$28,27,FALSE),TableBPA2[[#This Row],[Base Payment After Circumstance 11]])))</f>
        <v/>
      </c>
      <c r="R355" s="24" t="str">
        <f>IF(R$3="Not used","",IFERROR(VLOOKUP($A355,'Circumstance 13'!$B$6:$AB$15,27,FALSE),IFERROR(VLOOKUP($A355,'Circumstance 13'!$B$18:$AB$28,27,FALSE),TableBPA2[[#This Row],[Base Payment After Circumstance 12]])))</f>
        <v/>
      </c>
      <c r="S355" s="24" t="str">
        <f>IF(S$3="Not used","",IFERROR(VLOOKUP($A355,'Circumstance 14'!$B$6:$AB$15,27,FALSE),IFERROR(VLOOKUP($A355,'Circumstance 14'!$B$18:$AB$28,27,FALSE),TableBPA2[[#This Row],[Base Payment After Circumstance 13]])))</f>
        <v/>
      </c>
      <c r="T355" s="24" t="str">
        <f>IF(T$3="Not used","",IFERROR(VLOOKUP($A355,'Circumstance 15'!$B$6:$AB$15,27,FALSE),IFERROR(VLOOKUP($A355,'Circumstance 15'!$B$18:$AB$28,27,FALSE),TableBPA2[[#This Row],[Base Payment After Circumstance 14]])))</f>
        <v/>
      </c>
      <c r="U355" s="24" t="str">
        <f>IF(U$3="Not used","",IFERROR(VLOOKUP($A355,'Circumstance 16'!$B$6:$AB$15,27,FALSE),IFERROR(VLOOKUP($A355,'Circumstance 16'!$B$18:$AB$28,27,FALSE),TableBPA2[[#This Row],[Base Payment After Circumstance 15]])))</f>
        <v/>
      </c>
      <c r="V355" s="24" t="str">
        <f>IF(V$3="Not used","",IFERROR(VLOOKUP($A355,'Circumstance 17'!$B$6:$AB$15,27,FALSE),IFERROR(VLOOKUP($A355,'Circumstance 17'!$B$18:$AB$28,27,FALSE),TableBPA2[[#This Row],[Base Payment After Circumstance 16]])))</f>
        <v/>
      </c>
      <c r="W355" s="24" t="str">
        <f>IF(W$3="Not used","",IFERROR(VLOOKUP($A355,'Circumstance 18'!$B$6:$AB$15,27,FALSE),IFERROR(VLOOKUP($A355,'Circumstance 18'!$B$18:$AB$28,27,FALSE),TableBPA2[[#This Row],[Base Payment After Circumstance 17]])))</f>
        <v/>
      </c>
      <c r="X355" s="24" t="str">
        <f>IF(X$3="Not used","",IFERROR(VLOOKUP($A355,'Circumstance 19'!$B$6:$AB$15,27,FALSE),IFERROR(VLOOKUP($A355,'Circumstance 19'!$B$18:$AB$28,27,FALSE),TableBPA2[[#This Row],[Base Payment After Circumstance 18]])))</f>
        <v/>
      </c>
      <c r="Y355" s="24" t="str">
        <f>IF(Y$3="Not used","",IFERROR(VLOOKUP($A355,'Circumstance 20'!$B$6:$AB$15,27,FALSE),IFERROR(VLOOKUP($A355,'Circumstance 20'!$B$18:$AB$28,27,FALSE),TableBPA2[[#This Row],[Base Payment After Circumstance 19]])))</f>
        <v/>
      </c>
    </row>
    <row r="356" spans="1:25" x14ac:dyDescent="0.25">
      <c r="A356" s="11" t="str">
        <f>IF('LEA Information'!A365="","",'LEA Information'!A365)</f>
        <v/>
      </c>
      <c r="B356" s="11" t="str">
        <f>IF('LEA Information'!B365="","",'LEA Information'!B365)</f>
        <v/>
      </c>
      <c r="C356" s="68" t="str">
        <f>IF('LEA Information'!C365="","",'LEA Information'!C365)</f>
        <v/>
      </c>
      <c r="D356" s="8" t="str">
        <f>IF('LEA Information'!D365="","",'LEA Information'!D365)</f>
        <v/>
      </c>
      <c r="E356" s="32" t="str">
        <f t="shared" si="5"/>
        <v/>
      </c>
      <c r="F356" s="3" t="str">
        <f>IF(F$3="Not used","",IFERROR(VLOOKUP($A356,'Circumstance 1'!$B$6:$AB$15,27,FALSE),IFERROR(VLOOKUP(A356,'Circumstance 1'!$B$18:$AB$28,27,FALSE),TableBPA2[[#This Row],[Starting Base Payment]])))</f>
        <v/>
      </c>
      <c r="G356" s="3" t="str">
        <f>IF(G$3="Not used","",IFERROR(VLOOKUP($A356,'Circumstance 2'!$B$6:$AB$15,27,FALSE),IFERROR(VLOOKUP($A356,'Circumstance 2'!$B$18:$AB$28,27,FALSE),TableBPA2[[#This Row],[Base Payment After Circumstance 1]])))</f>
        <v/>
      </c>
      <c r="H356" s="3" t="str">
        <f>IF(H$3="Not used","",IFERROR(VLOOKUP($A356,'Circumstance 3'!$B$6:$AB$15,27,FALSE),IFERROR(VLOOKUP($A356,'Circumstance 3'!$B$18:$AB$28,27,FALSE),TableBPA2[[#This Row],[Base Payment After Circumstance 2]])))</f>
        <v/>
      </c>
      <c r="I356" s="3" t="str">
        <f>IF(I$3="Not used","",IFERROR(VLOOKUP($A356,'Circumstance 4'!$B$6:$AB$15,27,FALSE),IFERROR(VLOOKUP($A356,'Circumstance 4'!$B$18:$AB$28,27,FALSE),TableBPA2[[#This Row],[Base Payment After Circumstance 3]])))</f>
        <v/>
      </c>
      <c r="J356" s="3" t="str">
        <f>IF(J$3="Not used","",IFERROR(VLOOKUP($A356,'Circumstance 5'!$B$6:$AB$15,27,FALSE),IFERROR(VLOOKUP($A356,'Circumstance 5'!$B$18:$AB$28,27,FALSE),TableBPA2[[#This Row],[Base Payment After Circumstance 4]])))</f>
        <v/>
      </c>
      <c r="K356" s="3" t="str">
        <f>IF(K$3="Not used","",IFERROR(VLOOKUP($A356,'Circumstance 6'!$B$6:$AB$15,27,FALSE),IFERROR(VLOOKUP($A356,'Circumstance 6'!$B$18:$AB$28,27,FALSE),TableBPA2[[#This Row],[Base Payment After Circumstance 5]])))</f>
        <v/>
      </c>
      <c r="L356" s="3" t="str">
        <f>IF(L$3="Not used","",IFERROR(VLOOKUP($A356,'Circumstance 7'!$B$6:$AB$15,27,FALSE),IFERROR(VLOOKUP($A356,'Circumstance 7'!$B$18:$AB$28,27,FALSE),TableBPA2[[#This Row],[Base Payment After Circumstance 6]])))</f>
        <v/>
      </c>
      <c r="M356" s="3" t="str">
        <f>IF(M$3="Not used","",IFERROR(VLOOKUP($A356,'Circumstance 8'!$B$6:$AB$15,27,FALSE),IFERROR(VLOOKUP($A356,'Circumstance 8'!$B$18:$AB$28,27,FALSE),TableBPA2[[#This Row],[Base Payment After Circumstance 7]])))</f>
        <v/>
      </c>
      <c r="N356" s="3" t="str">
        <f>IF(N$3="Not used","",IFERROR(VLOOKUP($A356,'Circumstance 9'!$B$6:$AB$15,27,FALSE),IFERROR(VLOOKUP($A356,'Circumstance 9'!$B$18:$AB$28,27,FALSE),TableBPA2[[#This Row],[Base Payment After Circumstance 8]])))</f>
        <v/>
      </c>
      <c r="O356" s="3" t="str">
        <f>IF(O$3="Not used","",IFERROR(VLOOKUP($A356,'Circumstance 10'!$B$6:$AB$15,27,FALSE),IFERROR(VLOOKUP($A356,'Circumstance 10'!$B$18:$AB$28,27,FALSE),TableBPA2[[#This Row],[Base Payment After Circumstance 9]])))</f>
        <v/>
      </c>
      <c r="P356" s="24" t="str">
        <f>IF(P$3="Not used","",IFERROR(VLOOKUP($A356,'Circumstance 11'!$B$6:$AB$15,27,FALSE),IFERROR(VLOOKUP($A356,'Circumstance 11'!$B$18:$AB$28,27,FALSE),TableBPA2[[#This Row],[Base Payment After Circumstance 10]])))</f>
        <v/>
      </c>
      <c r="Q356" s="24" t="str">
        <f>IF(Q$3="Not used","",IFERROR(VLOOKUP($A356,'Circumstance 12'!$B$6:$AB$15,27,FALSE),IFERROR(VLOOKUP($A356,'Circumstance 12'!$B$18:$AB$28,27,FALSE),TableBPA2[[#This Row],[Base Payment After Circumstance 11]])))</f>
        <v/>
      </c>
      <c r="R356" s="24" t="str">
        <f>IF(R$3="Not used","",IFERROR(VLOOKUP($A356,'Circumstance 13'!$B$6:$AB$15,27,FALSE),IFERROR(VLOOKUP($A356,'Circumstance 13'!$B$18:$AB$28,27,FALSE),TableBPA2[[#This Row],[Base Payment After Circumstance 12]])))</f>
        <v/>
      </c>
      <c r="S356" s="24" t="str">
        <f>IF(S$3="Not used","",IFERROR(VLOOKUP($A356,'Circumstance 14'!$B$6:$AB$15,27,FALSE),IFERROR(VLOOKUP($A356,'Circumstance 14'!$B$18:$AB$28,27,FALSE),TableBPA2[[#This Row],[Base Payment After Circumstance 13]])))</f>
        <v/>
      </c>
      <c r="T356" s="24" t="str">
        <f>IF(T$3="Not used","",IFERROR(VLOOKUP($A356,'Circumstance 15'!$B$6:$AB$15,27,FALSE),IFERROR(VLOOKUP($A356,'Circumstance 15'!$B$18:$AB$28,27,FALSE),TableBPA2[[#This Row],[Base Payment After Circumstance 14]])))</f>
        <v/>
      </c>
      <c r="U356" s="24" t="str">
        <f>IF(U$3="Not used","",IFERROR(VLOOKUP($A356,'Circumstance 16'!$B$6:$AB$15,27,FALSE),IFERROR(VLOOKUP($A356,'Circumstance 16'!$B$18:$AB$28,27,FALSE),TableBPA2[[#This Row],[Base Payment After Circumstance 15]])))</f>
        <v/>
      </c>
      <c r="V356" s="24" t="str">
        <f>IF(V$3="Not used","",IFERROR(VLOOKUP($A356,'Circumstance 17'!$B$6:$AB$15,27,FALSE),IFERROR(VLOOKUP($A356,'Circumstance 17'!$B$18:$AB$28,27,FALSE),TableBPA2[[#This Row],[Base Payment After Circumstance 16]])))</f>
        <v/>
      </c>
      <c r="W356" s="24" t="str">
        <f>IF(W$3="Not used","",IFERROR(VLOOKUP($A356,'Circumstance 18'!$B$6:$AB$15,27,FALSE),IFERROR(VLOOKUP($A356,'Circumstance 18'!$B$18:$AB$28,27,FALSE),TableBPA2[[#This Row],[Base Payment After Circumstance 17]])))</f>
        <v/>
      </c>
      <c r="X356" s="24" t="str">
        <f>IF(X$3="Not used","",IFERROR(VLOOKUP($A356,'Circumstance 19'!$B$6:$AB$15,27,FALSE),IFERROR(VLOOKUP($A356,'Circumstance 19'!$B$18:$AB$28,27,FALSE),TableBPA2[[#This Row],[Base Payment After Circumstance 18]])))</f>
        <v/>
      </c>
      <c r="Y356" s="24" t="str">
        <f>IF(Y$3="Not used","",IFERROR(VLOOKUP($A356,'Circumstance 20'!$B$6:$AB$15,27,FALSE),IFERROR(VLOOKUP($A356,'Circumstance 20'!$B$18:$AB$28,27,FALSE),TableBPA2[[#This Row],[Base Payment After Circumstance 19]])))</f>
        <v/>
      </c>
    </row>
    <row r="357" spans="1:25" x14ac:dyDescent="0.25">
      <c r="A357" s="11" t="str">
        <f>IF('LEA Information'!A366="","",'LEA Information'!A366)</f>
        <v/>
      </c>
      <c r="B357" s="11" t="str">
        <f>IF('LEA Information'!B366="","",'LEA Information'!B366)</f>
        <v/>
      </c>
      <c r="C357" s="68" t="str">
        <f>IF('LEA Information'!C366="","",'LEA Information'!C366)</f>
        <v/>
      </c>
      <c r="D357" s="8" t="str">
        <f>IF('LEA Information'!D366="","",'LEA Information'!D366)</f>
        <v/>
      </c>
      <c r="E357" s="32" t="str">
        <f t="shared" si="5"/>
        <v/>
      </c>
      <c r="F357" s="3" t="str">
        <f>IF(F$3="Not used","",IFERROR(VLOOKUP($A357,'Circumstance 1'!$B$6:$AB$15,27,FALSE),IFERROR(VLOOKUP(A357,'Circumstance 1'!$B$18:$AB$28,27,FALSE),TableBPA2[[#This Row],[Starting Base Payment]])))</f>
        <v/>
      </c>
      <c r="G357" s="3" t="str">
        <f>IF(G$3="Not used","",IFERROR(VLOOKUP($A357,'Circumstance 2'!$B$6:$AB$15,27,FALSE),IFERROR(VLOOKUP($A357,'Circumstance 2'!$B$18:$AB$28,27,FALSE),TableBPA2[[#This Row],[Base Payment After Circumstance 1]])))</f>
        <v/>
      </c>
      <c r="H357" s="3" t="str">
        <f>IF(H$3="Not used","",IFERROR(VLOOKUP($A357,'Circumstance 3'!$B$6:$AB$15,27,FALSE),IFERROR(VLOOKUP($A357,'Circumstance 3'!$B$18:$AB$28,27,FALSE),TableBPA2[[#This Row],[Base Payment After Circumstance 2]])))</f>
        <v/>
      </c>
      <c r="I357" s="3" t="str">
        <f>IF(I$3="Not used","",IFERROR(VLOOKUP($A357,'Circumstance 4'!$B$6:$AB$15,27,FALSE),IFERROR(VLOOKUP($A357,'Circumstance 4'!$B$18:$AB$28,27,FALSE),TableBPA2[[#This Row],[Base Payment After Circumstance 3]])))</f>
        <v/>
      </c>
      <c r="J357" s="3" t="str">
        <f>IF(J$3="Not used","",IFERROR(VLOOKUP($A357,'Circumstance 5'!$B$6:$AB$15,27,FALSE),IFERROR(VLOOKUP($A357,'Circumstance 5'!$B$18:$AB$28,27,FALSE),TableBPA2[[#This Row],[Base Payment After Circumstance 4]])))</f>
        <v/>
      </c>
      <c r="K357" s="3" t="str">
        <f>IF(K$3="Not used","",IFERROR(VLOOKUP($A357,'Circumstance 6'!$B$6:$AB$15,27,FALSE),IFERROR(VLOOKUP($A357,'Circumstance 6'!$B$18:$AB$28,27,FALSE),TableBPA2[[#This Row],[Base Payment After Circumstance 5]])))</f>
        <v/>
      </c>
      <c r="L357" s="3" t="str">
        <f>IF(L$3="Not used","",IFERROR(VLOOKUP($A357,'Circumstance 7'!$B$6:$AB$15,27,FALSE),IFERROR(VLOOKUP($A357,'Circumstance 7'!$B$18:$AB$28,27,FALSE),TableBPA2[[#This Row],[Base Payment After Circumstance 6]])))</f>
        <v/>
      </c>
      <c r="M357" s="3" t="str">
        <f>IF(M$3="Not used","",IFERROR(VLOOKUP($A357,'Circumstance 8'!$B$6:$AB$15,27,FALSE),IFERROR(VLOOKUP($A357,'Circumstance 8'!$B$18:$AB$28,27,FALSE),TableBPA2[[#This Row],[Base Payment After Circumstance 7]])))</f>
        <v/>
      </c>
      <c r="N357" s="3" t="str">
        <f>IF(N$3="Not used","",IFERROR(VLOOKUP($A357,'Circumstance 9'!$B$6:$AB$15,27,FALSE),IFERROR(VLOOKUP($A357,'Circumstance 9'!$B$18:$AB$28,27,FALSE),TableBPA2[[#This Row],[Base Payment After Circumstance 8]])))</f>
        <v/>
      </c>
      <c r="O357" s="3" t="str">
        <f>IF(O$3="Not used","",IFERROR(VLOOKUP($A357,'Circumstance 10'!$B$6:$AB$15,27,FALSE),IFERROR(VLOOKUP($A357,'Circumstance 10'!$B$18:$AB$28,27,FALSE),TableBPA2[[#This Row],[Base Payment After Circumstance 9]])))</f>
        <v/>
      </c>
      <c r="P357" s="24" t="str">
        <f>IF(P$3="Not used","",IFERROR(VLOOKUP($A357,'Circumstance 11'!$B$6:$AB$15,27,FALSE),IFERROR(VLOOKUP($A357,'Circumstance 11'!$B$18:$AB$28,27,FALSE),TableBPA2[[#This Row],[Base Payment After Circumstance 10]])))</f>
        <v/>
      </c>
      <c r="Q357" s="24" t="str">
        <f>IF(Q$3="Not used","",IFERROR(VLOOKUP($A357,'Circumstance 12'!$B$6:$AB$15,27,FALSE),IFERROR(VLOOKUP($A357,'Circumstance 12'!$B$18:$AB$28,27,FALSE),TableBPA2[[#This Row],[Base Payment After Circumstance 11]])))</f>
        <v/>
      </c>
      <c r="R357" s="24" t="str">
        <f>IF(R$3="Not used","",IFERROR(VLOOKUP($A357,'Circumstance 13'!$B$6:$AB$15,27,FALSE),IFERROR(VLOOKUP($A357,'Circumstance 13'!$B$18:$AB$28,27,FALSE),TableBPA2[[#This Row],[Base Payment After Circumstance 12]])))</f>
        <v/>
      </c>
      <c r="S357" s="24" t="str">
        <f>IF(S$3="Not used","",IFERROR(VLOOKUP($A357,'Circumstance 14'!$B$6:$AB$15,27,FALSE),IFERROR(VLOOKUP($A357,'Circumstance 14'!$B$18:$AB$28,27,FALSE),TableBPA2[[#This Row],[Base Payment After Circumstance 13]])))</f>
        <v/>
      </c>
      <c r="T357" s="24" t="str">
        <f>IF(T$3="Not used","",IFERROR(VLOOKUP($A357,'Circumstance 15'!$B$6:$AB$15,27,FALSE),IFERROR(VLOOKUP($A357,'Circumstance 15'!$B$18:$AB$28,27,FALSE),TableBPA2[[#This Row],[Base Payment After Circumstance 14]])))</f>
        <v/>
      </c>
      <c r="U357" s="24" t="str">
        <f>IF(U$3="Not used","",IFERROR(VLOOKUP($A357,'Circumstance 16'!$B$6:$AB$15,27,FALSE),IFERROR(VLOOKUP($A357,'Circumstance 16'!$B$18:$AB$28,27,FALSE),TableBPA2[[#This Row],[Base Payment After Circumstance 15]])))</f>
        <v/>
      </c>
      <c r="V357" s="24" t="str">
        <f>IF(V$3="Not used","",IFERROR(VLOOKUP($A357,'Circumstance 17'!$B$6:$AB$15,27,FALSE),IFERROR(VLOOKUP($A357,'Circumstance 17'!$B$18:$AB$28,27,FALSE),TableBPA2[[#This Row],[Base Payment After Circumstance 16]])))</f>
        <v/>
      </c>
      <c r="W357" s="24" t="str">
        <f>IF(W$3="Not used","",IFERROR(VLOOKUP($A357,'Circumstance 18'!$B$6:$AB$15,27,FALSE),IFERROR(VLOOKUP($A357,'Circumstance 18'!$B$18:$AB$28,27,FALSE),TableBPA2[[#This Row],[Base Payment After Circumstance 17]])))</f>
        <v/>
      </c>
      <c r="X357" s="24" t="str">
        <f>IF(X$3="Not used","",IFERROR(VLOOKUP($A357,'Circumstance 19'!$B$6:$AB$15,27,FALSE),IFERROR(VLOOKUP($A357,'Circumstance 19'!$B$18:$AB$28,27,FALSE),TableBPA2[[#This Row],[Base Payment After Circumstance 18]])))</f>
        <v/>
      </c>
      <c r="Y357" s="24" t="str">
        <f>IF(Y$3="Not used","",IFERROR(VLOOKUP($A357,'Circumstance 20'!$B$6:$AB$15,27,FALSE),IFERROR(VLOOKUP($A357,'Circumstance 20'!$B$18:$AB$28,27,FALSE),TableBPA2[[#This Row],[Base Payment After Circumstance 19]])))</f>
        <v/>
      </c>
    </row>
    <row r="358" spans="1:25" x14ac:dyDescent="0.25">
      <c r="A358" s="11" t="str">
        <f>IF('LEA Information'!A367="","",'LEA Information'!A367)</f>
        <v/>
      </c>
      <c r="B358" s="11" t="str">
        <f>IF('LEA Information'!B367="","",'LEA Information'!B367)</f>
        <v/>
      </c>
      <c r="C358" s="68" t="str">
        <f>IF('LEA Information'!C367="","",'LEA Information'!C367)</f>
        <v/>
      </c>
      <c r="D358" s="8" t="str">
        <f>IF('LEA Information'!D367="","",'LEA Information'!D367)</f>
        <v/>
      </c>
      <c r="E358" s="32" t="str">
        <f t="shared" si="5"/>
        <v/>
      </c>
      <c r="F358" s="3" t="str">
        <f>IF(F$3="Not used","",IFERROR(VLOOKUP($A358,'Circumstance 1'!$B$6:$AB$15,27,FALSE),IFERROR(VLOOKUP(A358,'Circumstance 1'!$B$18:$AB$28,27,FALSE),TableBPA2[[#This Row],[Starting Base Payment]])))</f>
        <v/>
      </c>
      <c r="G358" s="3" t="str">
        <f>IF(G$3="Not used","",IFERROR(VLOOKUP($A358,'Circumstance 2'!$B$6:$AB$15,27,FALSE),IFERROR(VLOOKUP($A358,'Circumstance 2'!$B$18:$AB$28,27,FALSE),TableBPA2[[#This Row],[Base Payment After Circumstance 1]])))</f>
        <v/>
      </c>
      <c r="H358" s="3" t="str">
        <f>IF(H$3="Not used","",IFERROR(VLOOKUP($A358,'Circumstance 3'!$B$6:$AB$15,27,FALSE),IFERROR(VLOOKUP($A358,'Circumstance 3'!$B$18:$AB$28,27,FALSE),TableBPA2[[#This Row],[Base Payment After Circumstance 2]])))</f>
        <v/>
      </c>
      <c r="I358" s="3" t="str">
        <f>IF(I$3="Not used","",IFERROR(VLOOKUP($A358,'Circumstance 4'!$B$6:$AB$15,27,FALSE),IFERROR(VLOOKUP($A358,'Circumstance 4'!$B$18:$AB$28,27,FALSE),TableBPA2[[#This Row],[Base Payment After Circumstance 3]])))</f>
        <v/>
      </c>
      <c r="J358" s="3" t="str">
        <f>IF(J$3="Not used","",IFERROR(VLOOKUP($A358,'Circumstance 5'!$B$6:$AB$15,27,FALSE),IFERROR(VLOOKUP($A358,'Circumstance 5'!$B$18:$AB$28,27,FALSE),TableBPA2[[#This Row],[Base Payment After Circumstance 4]])))</f>
        <v/>
      </c>
      <c r="K358" s="3" t="str">
        <f>IF(K$3="Not used","",IFERROR(VLOOKUP($A358,'Circumstance 6'!$B$6:$AB$15,27,FALSE),IFERROR(VLOOKUP($A358,'Circumstance 6'!$B$18:$AB$28,27,FALSE),TableBPA2[[#This Row],[Base Payment After Circumstance 5]])))</f>
        <v/>
      </c>
      <c r="L358" s="3" t="str">
        <f>IF(L$3="Not used","",IFERROR(VLOOKUP($A358,'Circumstance 7'!$B$6:$AB$15,27,FALSE),IFERROR(VLOOKUP($A358,'Circumstance 7'!$B$18:$AB$28,27,FALSE),TableBPA2[[#This Row],[Base Payment After Circumstance 6]])))</f>
        <v/>
      </c>
      <c r="M358" s="3" t="str">
        <f>IF(M$3="Not used","",IFERROR(VLOOKUP($A358,'Circumstance 8'!$B$6:$AB$15,27,FALSE),IFERROR(VLOOKUP($A358,'Circumstance 8'!$B$18:$AB$28,27,FALSE),TableBPA2[[#This Row],[Base Payment After Circumstance 7]])))</f>
        <v/>
      </c>
      <c r="N358" s="3" t="str">
        <f>IF(N$3="Not used","",IFERROR(VLOOKUP($A358,'Circumstance 9'!$B$6:$AB$15,27,FALSE),IFERROR(VLOOKUP($A358,'Circumstance 9'!$B$18:$AB$28,27,FALSE),TableBPA2[[#This Row],[Base Payment After Circumstance 8]])))</f>
        <v/>
      </c>
      <c r="O358" s="3" t="str">
        <f>IF(O$3="Not used","",IFERROR(VLOOKUP($A358,'Circumstance 10'!$B$6:$AB$15,27,FALSE),IFERROR(VLOOKUP($A358,'Circumstance 10'!$B$18:$AB$28,27,FALSE),TableBPA2[[#This Row],[Base Payment After Circumstance 9]])))</f>
        <v/>
      </c>
      <c r="P358" s="24" t="str">
        <f>IF(P$3="Not used","",IFERROR(VLOOKUP($A358,'Circumstance 11'!$B$6:$AB$15,27,FALSE),IFERROR(VLOOKUP($A358,'Circumstance 11'!$B$18:$AB$28,27,FALSE),TableBPA2[[#This Row],[Base Payment After Circumstance 10]])))</f>
        <v/>
      </c>
      <c r="Q358" s="24" t="str">
        <f>IF(Q$3="Not used","",IFERROR(VLOOKUP($A358,'Circumstance 12'!$B$6:$AB$15,27,FALSE),IFERROR(VLOOKUP($A358,'Circumstance 12'!$B$18:$AB$28,27,FALSE),TableBPA2[[#This Row],[Base Payment After Circumstance 11]])))</f>
        <v/>
      </c>
      <c r="R358" s="24" t="str">
        <f>IF(R$3="Not used","",IFERROR(VLOOKUP($A358,'Circumstance 13'!$B$6:$AB$15,27,FALSE),IFERROR(VLOOKUP($A358,'Circumstance 13'!$B$18:$AB$28,27,FALSE),TableBPA2[[#This Row],[Base Payment After Circumstance 12]])))</f>
        <v/>
      </c>
      <c r="S358" s="24" t="str">
        <f>IF(S$3="Not used","",IFERROR(VLOOKUP($A358,'Circumstance 14'!$B$6:$AB$15,27,FALSE),IFERROR(VLOOKUP($A358,'Circumstance 14'!$B$18:$AB$28,27,FALSE),TableBPA2[[#This Row],[Base Payment After Circumstance 13]])))</f>
        <v/>
      </c>
      <c r="T358" s="24" t="str">
        <f>IF(T$3="Not used","",IFERROR(VLOOKUP($A358,'Circumstance 15'!$B$6:$AB$15,27,FALSE),IFERROR(VLOOKUP($A358,'Circumstance 15'!$B$18:$AB$28,27,FALSE),TableBPA2[[#This Row],[Base Payment After Circumstance 14]])))</f>
        <v/>
      </c>
      <c r="U358" s="24" t="str">
        <f>IF(U$3="Not used","",IFERROR(VLOOKUP($A358,'Circumstance 16'!$B$6:$AB$15,27,FALSE),IFERROR(VLOOKUP($A358,'Circumstance 16'!$B$18:$AB$28,27,FALSE),TableBPA2[[#This Row],[Base Payment After Circumstance 15]])))</f>
        <v/>
      </c>
      <c r="V358" s="24" t="str">
        <f>IF(V$3="Not used","",IFERROR(VLOOKUP($A358,'Circumstance 17'!$B$6:$AB$15,27,FALSE),IFERROR(VLOOKUP($A358,'Circumstance 17'!$B$18:$AB$28,27,FALSE),TableBPA2[[#This Row],[Base Payment After Circumstance 16]])))</f>
        <v/>
      </c>
      <c r="W358" s="24" t="str">
        <f>IF(W$3="Not used","",IFERROR(VLOOKUP($A358,'Circumstance 18'!$B$6:$AB$15,27,FALSE),IFERROR(VLOOKUP($A358,'Circumstance 18'!$B$18:$AB$28,27,FALSE),TableBPA2[[#This Row],[Base Payment After Circumstance 17]])))</f>
        <v/>
      </c>
      <c r="X358" s="24" t="str">
        <f>IF(X$3="Not used","",IFERROR(VLOOKUP($A358,'Circumstance 19'!$B$6:$AB$15,27,FALSE),IFERROR(VLOOKUP($A358,'Circumstance 19'!$B$18:$AB$28,27,FALSE),TableBPA2[[#This Row],[Base Payment After Circumstance 18]])))</f>
        <v/>
      </c>
      <c r="Y358" s="24" t="str">
        <f>IF(Y$3="Not used","",IFERROR(VLOOKUP($A358,'Circumstance 20'!$B$6:$AB$15,27,FALSE),IFERROR(VLOOKUP($A358,'Circumstance 20'!$B$18:$AB$28,27,FALSE),TableBPA2[[#This Row],[Base Payment After Circumstance 19]])))</f>
        <v/>
      </c>
    </row>
    <row r="359" spans="1:25" x14ac:dyDescent="0.25">
      <c r="A359" s="11" t="str">
        <f>IF('LEA Information'!A368="","",'LEA Information'!A368)</f>
        <v/>
      </c>
      <c r="B359" s="11" t="str">
        <f>IF('LEA Information'!B368="","",'LEA Information'!B368)</f>
        <v/>
      </c>
      <c r="C359" s="68" t="str">
        <f>IF('LEA Information'!C368="","",'LEA Information'!C368)</f>
        <v/>
      </c>
      <c r="D359" s="8" t="str">
        <f>IF('LEA Information'!D368="","",'LEA Information'!D368)</f>
        <v/>
      </c>
      <c r="E359" s="32" t="str">
        <f t="shared" si="5"/>
        <v/>
      </c>
      <c r="F359" s="3" t="str">
        <f>IF(F$3="Not used","",IFERROR(VLOOKUP($A359,'Circumstance 1'!$B$6:$AB$15,27,FALSE),IFERROR(VLOOKUP(A359,'Circumstance 1'!$B$18:$AB$28,27,FALSE),TableBPA2[[#This Row],[Starting Base Payment]])))</f>
        <v/>
      </c>
      <c r="G359" s="3" t="str">
        <f>IF(G$3="Not used","",IFERROR(VLOOKUP($A359,'Circumstance 2'!$B$6:$AB$15,27,FALSE),IFERROR(VLOOKUP($A359,'Circumstance 2'!$B$18:$AB$28,27,FALSE),TableBPA2[[#This Row],[Base Payment After Circumstance 1]])))</f>
        <v/>
      </c>
      <c r="H359" s="3" t="str">
        <f>IF(H$3="Not used","",IFERROR(VLOOKUP($A359,'Circumstance 3'!$B$6:$AB$15,27,FALSE),IFERROR(VLOOKUP($A359,'Circumstance 3'!$B$18:$AB$28,27,FALSE),TableBPA2[[#This Row],[Base Payment After Circumstance 2]])))</f>
        <v/>
      </c>
      <c r="I359" s="3" t="str">
        <f>IF(I$3="Not used","",IFERROR(VLOOKUP($A359,'Circumstance 4'!$B$6:$AB$15,27,FALSE),IFERROR(VLOOKUP($A359,'Circumstance 4'!$B$18:$AB$28,27,FALSE),TableBPA2[[#This Row],[Base Payment After Circumstance 3]])))</f>
        <v/>
      </c>
      <c r="J359" s="3" t="str">
        <f>IF(J$3="Not used","",IFERROR(VLOOKUP($A359,'Circumstance 5'!$B$6:$AB$15,27,FALSE),IFERROR(VLOOKUP($A359,'Circumstance 5'!$B$18:$AB$28,27,FALSE),TableBPA2[[#This Row],[Base Payment After Circumstance 4]])))</f>
        <v/>
      </c>
      <c r="K359" s="3" t="str">
        <f>IF(K$3="Not used","",IFERROR(VLOOKUP($A359,'Circumstance 6'!$B$6:$AB$15,27,FALSE),IFERROR(VLOOKUP($A359,'Circumstance 6'!$B$18:$AB$28,27,FALSE),TableBPA2[[#This Row],[Base Payment After Circumstance 5]])))</f>
        <v/>
      </c>
      <c r="L359" s="3" t="str">
        <f>IF(L$3="Not used","",IFERROR(VLOOKUP($A359,'Circumstance 7'!$B$6:$AB$15,27,FALSE),IFERROR(VLOOKUP($A359,'Circumstance 7'!$B$18:$AB$28,27,FALSE),TableBPA2[[#This Row],[Base Payment After Circumstance 6]])))</f>
        <v/>
      </c>
      <c r="M359" s="3" t="str">
        <f>IF(M$3="Not used","",IFERROR(VLOOKUP($A359,'Circumstance 8'!$B$6:$AB$15,27,FALSE),IFERROR(VLOOKUP($A359,'Circumstance 8'!$B$18:$AB$28,27,FALSE),TableBPA2[[#This Row],[Base Payment After Circumstance 7]])))</f>
        <v/>
      </c>
      <c r="N359" s="3" t="str">
        <f>IF(N$3="Not used","",IFERROR(VLOOKUP($A359,'Circumstance 9'!$B$6:$AB$15,27,FALSE),IFERROR(VLOOKUP($A359,'Circumstance 9'!$B$18:$AB$28,27,FALSE),TableBPA2[[#This Row],[Base Payment After Circumstance 8]])))</f>
        <v/>
      </c>
      <c r="O359" s="3" t="str">
        <f>IF(O$3="Not used","",IFERROR(VLOOKUP($A359,'Circumstance 10'!$B$6:$AB$15,27,FALSE),IFERROR(VLOOKUP($A359,'Circumstance 10'!$B$18:$AB$28,27,FALSE),TableBPA2[[#This Row],[Base Payment After Circumstance 9]])))</f>
        <v/>
      </c>
      <c r="P359" s="24" t="str">
        <f>IF(P$3="Not used","",IFERROR(VLOOKUP($A359,'Circumstance 11'!$B$6:$AB$15,27,FALSE),IFERROR(VLOOKUP($A359,'Circumstance 11'!$B$18:$AB$28,27,FALSE),TableBPA2[[#This Row],[Base Payment After Circumstance 10]])))</f>
        <v/>
      </c>
      <c r="Q359" s="24" t="str">
        <f>IF(Q$3="Not used","",IFERROR(VLOOKUP($A359,'Circumstance 12'!$B$6:$AB$15,27,FALSE),IFERROR(VLOOKUP($A359,'Circumstance 12'!$B$18:$AB$28,27,FALSE),TableBPA2[[#This Row],[Base Payment After Circumstance 11]])))</f>
        <v/>
      </c>
      <c r="R359" s="24" t="str">
        <f>IF(R$3="Not used","",IFERROR(VLOOKUP($A359,'Circumstance 13'!$B$6:$AB$15,27,FALSE),IFERROR(VLOOKUP($A359,'Circumstance 13'!$B$18:$AB$28,27,FALSE),TableBPA2[[#This Row],[Base Payment After Circumstance 12]])))</f>
        <v/>
      </c>
      <c r="S359" s="24" t="str">
        <f>IF(S$3="Not used","",IFERROR(VLOOKUP($A359,'Circumstance 14'!$B$6:$AB$15,27,FALSE),IFERROR(VLOOKUP($A359,'Circumstance 14'!$B$18:$AB$28,27,FALSE),TableBPA2[[#This Row],[Base Payment After Circumstance 13]])))</f>
        <v/>
      </c>
      <c r="T359" s="24" t="str">
        <f>IF(T$3="Not used","",IFERROR(VLOOKUP($A359,'Circumstance 15'!$B$6:$AB$15,27,FALSE),IFERROR(VLOOKUP($A359,'Circumstance 15'!$B$18:$AB$28,27,FALSE),TableBPA2[[#This Row],[Base Payment After Circumstance 14]])))</f>
        <v/>
      </c>
      <c r="U359" s="24" t="str">
        <f>IF(U$3="Not used","",IFERROR(VLOOKUP($A359,'Circumstance 16'!$B$6:$AB$15,27,FALSE),IFERROR(VLOOKUP($A359,'Circumstance 16'!$B$18:$AB$28,27,FALSE),TableBPA2[[#This Row],[Base Payment After Circumstance 15]])))</f>
        <v/>
      </c>
      <c r="V359" s="24" t="str">
        <f>IF(V$3="Not used","",IFERROR(VLOOKUP($A359,'Circumstance 17'!$B$6:$AB$15,27,FALSE),IFERROR(VLOOKUP($A359,'Circumstance 17'!$B$18:$AB$28,27,FALSE),TableBPA2[[#This Row],[Base Payment After Circumstance 16]])))</f>
        <v/>
      </c>
      <c r="W359" s="24" t="str">
        <f>IF(W$3="Not used","",IFERROR(VLOOKUP($A359,'Circumstance 18'!$B$6:$AB$15,27,FALSE),IFERROR(VLOOKUP($A359,'Circumstance 18'!$B$18:$AB$28,27,FALSE),TableBPA2[[#This Row],[Base Payment After Circumstance 17]])))</f>
        <v/>
      </c>
      <c r="X359" s="24" t="str">
        <f>IF(X$3="Not used","",IFERROR(VLOOKUP($A359,'Circumstance 19'!$B$6:$AB$15,27,FALSE),IFERROR(VLOOKUP($A359,'Circumstance 19'!$B$18:$AB$28,27,FALSE),TableBPA2[[#This Row],[Base Payment After Circumstance 18]])))</f>
        <v/>
      </c>
      <c r="Y359" s="24" t="str">
        <f>IF(Y$3="Not used","",IFERROR(VLOOKUP($A359,'Circumstance 20'!$B$6:$AB$15,27,FALSE),IFERROR(VLOOKUP($A359,'Circumstance 20'!$B$18:$AB$28,27,FALSE),TableBPA2[[#This Row],[Base Payment After Circumstance 19]])))</f>
        <v/>
      </c>
    </row>
    <row r="360" spans="1:25" x14ac:dyDescent="0.25">
      <c r="A360" s="11" t="str">
        <f>IF('LEA Information'!A369="","",'LEA Information'!A369)</f>
        <v/>
      </c>
      <c r="B360" s="11" t="str">
        <f>IF('LEA Information'!B369="","",'LEA Information'!B369)</f>
        <v/>
      </c>
      <c r="C360" s="68" t="str">
        <f>IF('LEA Information'!C369="","",'LEA Information'!C369)</f>
        <v/>
      </c>
      <c r="D360" s="8" t="str">
        <f>IF('LEA Information'!D369="","",'LEA Information'!D369)</f>
        <v/>
      </c>
      <c r="E360" s="32" t="str">
        <f t="shared" si="5"/>
        <v/>
      </c>
      <c r="F360" s="3" t="str">
        <f>IF(F$3="Not used","",IFERROR(VLOOKUP($A360,'Circumstance 1'!$B$6:$AB$15,27,FALSE),IFERROR(VLOOKUP(A360,'Circumstance 1'!$B$18:$AB$28,27,FALSE),TableBPA2[[#This Row],[Starting Base Payment]])))</f>
        <v/>
      </c>
      <c r="G360" s="3" t="str">
        <f>IF(G$3="Not used","",IFERROR(VLOOKUP($A360,'Circumstance 2'!$B$6:$AB$15,27,FALSE),IFERROR(VLOOKUP($A360,'Circumstance 2'!$B$18:$AB$28,27,FALSE),TableBPA2[[#This Row],[Base Payment After Circumstance 1]])))</f>
        <v/>
      </c>
      <c r="H360" s="3" t="str">
        <f>IF(H$3="Not used","",IFERROR(VLOOKUP($A360,'Circumstance 3'!$B$6:$AB$15,27,FALSE),IFERROR(VLOOKUP($A360,'Circumstance 3'!$B$18:$AB$28,27,FALSE),TableBPA2[[#This Row],[Base Payment After Circumstance 2]])))</f>
        <v/>
      </c>
      <c r="I360" s="3" t="str">
        <f>IF(I$3="Not used","",IFERROR(VLOOKUP($A360,'Circumstance 4'!$B$6:$AB$15,27,FALSE),IFERROR(VLOOKUP($A360,'Circumstance 4'!$B$18:$AB$28,27,FALSE),TableBPA2[[#This Row],[Base Payment After Circumstance 3]])))</f>
        <v/>
      </c>
      <c r="J360" s="3" t="str">
        <f>IF(J$3="Not used","",IFERROR(VLOOKUP($A360,'Circumstance 5'!$B$6:$AB$15,27,FALSE),IFERROR(VLOOKUP($A360,'Circumstance 5'!$B$18:$AB$28,27,FALSE),TableBPA2[[#This Row],[Base Payment After Circumstance 4]])))</f>
        <v/>
      </c>
      <c r="K360" s="3" t="str">
        <f>IF(K$3="Not used","",IFERROR(VLOOKUP($A360,'Circumstance 6'!$B$6:$AB$15,27,FALSE),IFERROR(VLOOKUP($A360,'Circumstance 6'!$B$18:$AB$28,27,FALSE),TableBPA2[[#This Row],[Base Payment After Circumstance 5]])))</f>
        <v/>
      </c>
      <c r="L360" s="3" t="str">
        <f>IF(L$3="Not used","",IFERROR(VLOOKUP($A360,'Circumstance 7'!$B$6:$AB$15,27,FALSE),IFERROR(VLOOKUP($A360,'Circumstance 7'!$B$18:$AB$28,27,FALSE),TableBPA2[[#This Row],[Base Payment After Circumstance 6]])))</f>
        <v/>
      </c>
      <c r="M360" s="3" t="str">
        <f>IF(M$3="Not used","",IFERROR(VLOOKUP($A360,'Circumstance 8'!$B$6:$AB$15,27,FALSE),IFERROR(VLOOKUP($A360,'Circumstance 8'!$B$18:$AB$28,27,FALSE),TableBPA2[[#This Row],[Base Payment After Circumstance 7]])))</f>
        <v/>
      </c>
      <c r="N360" s="3" t="str">
        <f>IF(N$3="Not used","",IFERROR(VLOOKUP($A360,'Circumstance 9'!$B$6:$AB$15,27,FALSE),IFERROR(VLOOKUP($A360,'Circumstance 9'!$B$18:$AB$28,27,FALSE),TableBPA2[[#This Row],[Base Payment After Circumstance 8]])))</f>
        <v/>
      </c>
      <c r="O360" s="3" t="str">
        <f>IF(O$3="Not used","",IFERROR(VLOOKUP($A360,'Circumstance 10'!$B$6:$AB$15,27,FALSE),IFERROR(VLOOKUP($A360,'Circumstance 10'!$B$18:$AB$28,27,FALSE),TableBPA2[[#This Row],[Base Payment After Circumstance 9]])))</f>
        <v/>
      </c>
      <c r="P360" s="24" t="str">
        <f>IF(P$3="Not used","",IFERROR(VLOOKUP($A360,'Circumstance 11'!$B$6:$AB$15,27,FALSE),IFERROR(VLOOKUP($A360,'Circumstance 11'!$B$18:$AB$28,27,FALSE),TableBPA2[[#This Row],[Base Payment After Circumstance 10]])))</f>
        <v/>
      </c>
      <c r="Q360" s="24" t="str">
        <f>IF(Q$3="Not used","",IFERROR(VLOOKUP($A360,'Circumstance 12'!$B$6:$AB$15,27,FALSE),IFERROR(VLOOKUP($A360,'Circumstance 12'!$B$18:$AB$28,27,FALSE),TableBPA2[[#This Row],[Base Payment After Circumstance 11]])))</f>
        <v/>
      </c>
      <c r="R360" s="24" t="str">
        <f>IF(R$3="Not used","",IFERROR(VLOOKUP($A360,'Circumstance 13'!$B$6:$AB$15,27,FALSE),IFERROR(VLOOKUP($A360,'Circumstance 13'!$B$18:$AB$28,27,FALSE),TableBPA2[[#This Row],[Base Payment After Circumstance 12]])))</f>
        <v/>
      </c>
      <c r="S360" s="24" t="str">
        <f>IF(S$3="Not used","",IFERROR(VLOOKUP($A360,'Circumstance 14'!$B$6:$AB$15,27,FALSE),IFERROR(VLOOKUP($A360,'Circumstance 14'!$B$18:$AB$28,27,FALSE),TableBPA2[[#This Row],[Base Payment After Circumstance 13]])))</f>
        <v/>
      </c>
      <c r="T360" s="24" t="str">
        <f>IF(T$3="Not used","",IFERROR(VLOOKUP($A360,'Circumstance 15'!$B$6:$AB$15,27,FALSE),IFERROR(VLOOKUP($A360,'Circumstance 15'!$B$18:$AB$28,27,FALSE),TableBPA2[[#This Row],[Base Payment After Circumstance 14]])))</f>
        <v/>
      </c>
      <c r="U360" s="24" t="str">
        <f>IF(U$3="Not used","",IFERROR(VLOOKUP($A360,'Circumstance 16'!$B$6:$AB$15,27,FALSE),IFERROR(VLOOKUP($A360,'Circumstance 16'!$B$18:$AB$28,27,FALSE),TableBPA2[[#This Row],[Base Payment After Circumstance 15]])))</f>
        <v/>
      </c>
      <c r="V360" s="24" t="str">
        <f>IF(V$3="Not used","",IFERROR(VLOOKUP($A360,'Circumstance 17'!$B$6:$AB$15,27,FALSE),IFERROR(VLOOKUP($A360,'Circumstance 17'!$B$18:$AB$28,27,FALSE),TableBPA2[[#This Row],[Base Payment After Circumstance 16]])))</f>
        <v/>
      </c>
      <c r="W360" s="24" t="str">
        <f>IF(W$3="Not used","",IFERROR(VLOOKUP($A360,'Circumstance 18'!$B$6:$AB$15,27,FALSE),IFERROR(VLOOKUP($A360,'Circumstance 18'!$B$18:$AB$28,27,FALSE),TableBPA2[[#This Row],[Base Payment After Circumstance 17]])))</f>
        <v/>
      </c>
      <c r="X360" s="24" t="str">
        <f>IF(X$3="Not used","",IFERROR(VLOOKUP($A360,'Circumstance 19'!$B$6:$AB$15,27,FALSE),IFERROR(VLOOKUP($A360,'Circumstance 19'!$B$18:$AB$28,27,FALSE),TableBPA2[[#This Row],[Base Payment After Circumstance 18]])))</f>
        <v/>
      </c>
      <c r="Y360" s="24" t="str">
        <f>IF(Y$3="Not used","",IFERROR(VLOOKUP($A360,'Circumstance 20'!$B$6:$AB$15,27,FALSE),IFERROR(VLOOKUP($A360,'Circumstance 20'!$B$18:$AB$28,27,FALSE),TableBPA2[[#This Row],[Base Payment After Circumstance 19]])))</f>
        <v/>
      </c>
    </row>
    <row r="361" spans="1:25" x14ac:dyDescent="0.25">
      <c r="A361" s="11" t="str">
        <f>IF('LEA Information'!A370="","",'LEA Information'!A370)</f>
        <v/>
      </c>
      <c r="B361" s="11" t="str">
        <f>IF('LEA Information'!B370="","",'LEA Information'!B370)</f>
        <v/>
      </c>
      <c r="C361" s="68" t="str">
        <f>IF('LEA Information'!C370="","",'LEA Information'!C370)</f>
        <v/>
      </c>
      <c r="D361" s="8" t="str">
        <f>IF('LEA Information'!D370="","",'LEA Information'!D370)</f>
        <v/>
      </c>
      <c r="E361" s="32" t="str">
        <f t="shared" si="5"/>
        <v/>
      </c>
      <c r="F361" s="3" t="str">
        <f>IF(F$3="Not used","",IFERROR(VLOOKUP($A361,'Circumstance 1'!$B$6:$AB$15,27,FALSE),IFERROR(VLOOKUP(A361,'Circumstance 1'!$B$18:$AB$28,27,FALSE),TableBPA2[[#This Row],[Starting Base Payment]])))</f>
        <v/>
      </c>
      <c r="G361" s="3" t="str">
        <f>IF(G$3="Not used","",IFERROR(VLOOKUP($A361,'Circumstance 2'!$B$6:$AB$15,27,FALSE),IFERROR(VLOOKUP($A361,'Circumstance 2'!$B$18:$AB$28,27,FALSE),TableBPA2[[#This Row],[Base Payment After Circumstance 1]])))</f>
        <v/>
      </c>
      <c r="H361" s="3" t="str">
        <f>IF(H$3="Not used","",IFERROR(VLOOKUP($A361,'Circumstance 3'!$B$6:$AB$15,27,FALSE),IFERROR(VLOOKUP($A361,'Circumstance 3'!$B$18:$AB$28,27,FALSE),TableBPA2[[#This Row],[Base Payment After Circumstance 2]])))</f>
        <v/>
      </c>
      <c r="I361" s="3" t="str">
        <f>IF(I$3="Not used","",IFERROR(VLOOKUP($A361,'Circumstance 4'!$B$6:$AB$15,27,FALSE),IFERROR(VLOOKUP($A361,'Circumstance 4'!$B$18:$AB$28,27,FALSE),TableBPA2[[#This Row],[Base Payment After Circumstance 3]])))</f>
        <v/>
      </c>
      <c r="J361" s="3" t="str">
        <f>IF(J$3="Not used","",IFERROR(VLOOKUP($A361,'Circumstance 5'!$B$6:$AB$15,27,FALSE),IFERROR(VLOOKUP($A361,'Circumstance 5'!$B$18:$AB$28,27,FALSE),TableBPA2[[#This Row],[Base Payment After Circumstance 4]])))</f>
        <v/>
      </c>
      <c r="K361" s="3" t="str">
        <f>IF(K$3="Not used","",IFERROR(VLOOKUP($A361,'Circumstance 6'!$B$6:$AB$15,27,FALSE),IFERROR(VLOOKUP($A361,'Circumstance 6'!$B$18:$AB$28,27,FALSE),TableBPA2[[#This Row],[Base Payment After Circumstance 5]])))</f>
        <v/>
      </c>
      <c r="L361" s="3" t="str">
        <f>IF(L$3="Not used","",IFERROR(VLOOKUP($A361,'Circumstance 7'!$B$6:$AB$15,27,FALSE),IFERROR(VLOOKUP($A361,'Circumstance 7'!$B$18:$AB$28,27,FALSE),TableBPA2[[#This Row],[Base Payment After Circumstance 6]])))</f>
        <v/>
      </c>
      <c r="M361" s="3" t="str">
        <f>IF(M$3="Not used","",IFERROR(VLOOKUP($A361,'Circumstance 8'!$B$6:$AB$15,27,FALSE),IFERROR(VLOOKUP($A361,'Circumstance 8'!$B$18:$AB$28,27,FALSE),TableBPA2[[#This Row],[Base Payment After Circumstance 7]])))</f>
        <v/>
      </c>
      <c r="N361" s="3" t="str">
        <f>IF(N$3="Not used","",IFERROR(VLOOKUP($A361,'Circumstance 9'!$B$6:$AB$15,27,FALSE),IFERROR(VLOOKUP($A361,'Circumstance 9'!$B$18:$AB$28,27,FALSE),TableBPA2[[#This Row],[Base Payment After Circumstance 8]])))</f>
        <v/>
      </c>
      <c r="O361" s="3" t="str">
        <f>IF(O$3="Not used","",IFERROR(VLOOKUP($A361,'Circumstance 10'!$B$6:$AB$15,27,FALSE),IFERROR(VLOOKUP($A361,'Circumstance 10'!$B$18:$AB$28,27,FALSE),TableBPA2[[#This Row],[Base Payment After Circumstance 9]])))</f>
        <v/>
      </c>
      <c r="P361" s="24" t="str">
        <f>IF(P$3="Not used","",IFERROR(VLOOKUP($A361,'Circumstance 11'!$B$6:$AB$15,27,FALSE),IFERROR(VLOOKUP($A361,'Circumstance 11'!$B$18:$AB$28,27,FALSE),TableBPA2[[#This Row],[Base Payment After Circumstance 10]])))</f>
        <v/>
      </c>
      <c r="Q361" s="24" t="str">
        <f>IF(Q$3="Not used","",IFERROR(VLOOKUP($A361,'Circumstance 12'!$B$6:$AB$15,27,FALSE),IFERROR(VLOOKUP($A361,'Circumstance 12'!$B$18:$AB$28,27,FALSE),TableBPA2[[#This Row],[Base Payment After Circumstance 11]])))</f>
        <v/>
      </c>
      <c r="R361" s="24" t="str">
        <f>IF(R$3="Not used","",IFERROR(VLOOKUP($A361,'Circumstance 13'!$B$6:$AB$15,27,FALSE),IFERROR(VLOOKUP($A361,'Circumstance 13'!$B$18:$AB$28,27,FALSE),TableBPA2[[#This Row],[Base Payment After Circumstance 12]])))</f>
        <v/>
      </c>
      <c r="S361" s="24" t="str">
        <f>IF(S$3="Not used","",IFERROR(VLOOKUP($A361,'Circumstance 14'!$B$6:$AB$15,27,FALSE),IFERROR(VLOOKUP($A361,'Circumstance 14'!$B$18:$AB$28,27,FALSE),TableBPA2[[#This Row],[Base Payment After Circumstance 13]])))</f>
        <v/>
      </c>
      <c r="T361" s="24" t="str">
        <f>IF(T$3="Not used","",IFERROR(VLOOKUP($A361,'Circumstance 15'!$B$6:$AB$15,27,FALSE),IFERROR(VLOOKUP($A361,'Circumstance 15'!$B$18:$AB$28,27,FALSE),TableBPA2[[#This Row],[Base Payment After Circumstance 14]])))</f>
        <v/>
      </c>
      <c r="U361" s="24" t="str">
        <f>IF(U$3="Not used","",IFERROR(VLOOKUP($A361,'Circumstance 16'!$B$6:$AB$15,27,FALSE),IFERROR(VLOOKUP($A361,'Circumstance 16'!$B$18:$AB$28,27,FALSE),TableBPA2[[#This Row],[Base Payment After Circumstance 15]])))</f>
        <v/>
      </c>
      <c r="V361" s="24" t="str">
        <f>IF(V$3="Not used","",IFERROR(VLOOKUP($A361,'Circumstance 17'!$B$6:$AB$15,27,FALSE),IFERROR(VLOOKUP($A361,'Circumstance 17'!$B$18:$AB$28,27,FALSE),TableBPA2[[#This Row],[Base Payment After Circumstance 16]])))</f>
        <v/>
      </c>
      <c r="W361" s="24" t="str">
        <f>IF(W$3="Not used","",IFERROR(VLOOKUP($A361,'Circumstance 18'!$B$6:$AB$15,27,FALSE),IFERROR(VLOOKUP($A361,'Circumstance 18'!$B$18:$AB$28,27,FALSE),TableBPA2[[#This Row],[Base Payment After Circumstance 17]])))</f>
        <v/>
      </c>
      <c r="X361" s="24" t="str">
        <f>IF(X$3="Not used","",IFERROR(VLOOKUP($A361,'Circumstance 19'!$B$6:$AB$15,27,FALSE),IFERROR(VLOOKUP($A361,'Circumstance 19'!$B$18:$AB$28,27,FALSE),TableBPA2[[#This Row],[Base Payment After Circumstance 18]])))</f>
        <v/>
      </c>
      <c r="Y361" s="24" t="str">
        <f>IF(Y$3="Not used","",IFERROR(VLOOKUP($A361,'Circumstance 20'!$B$6:$AB$15,27,FALSE),IFERROR(VLOOKUP($A361,'Circumstance 20'!$B$18:$AB$28,27,FALSE),TableBPA2[[#This Row],[Base Payment After Circumstance 19]])))</f>
        <v/>
      </c>
    </row>
    <row r="362" spans="1:25" x14ac:dyDescent="0.25">
      <c r="A362" s="11" t="str">
        <f>IF('LEA Information'!A371="","",'LEA Information'!A371)</f>
        <v/>
      </c>
      <c r="B362" s="11" t="str">
        <f>IF('LEA Information'!B371="","",'LEA Information'!B371)</f>
        <v/>
      </c>
      <c r="C362" s="68" t="str">
        <f>IF('LEA Information'!C371="","",'LEA Information'!C371)</f>
        <v/>
      </c>
      <c r="D362" s="8" t="str">
        <f>IF('LEA Information'!D371="","",'LEA Information'!D371)</f>
        <v/>
      </c>
      <c r="E362" s="32" t="str">
        <f t="shared" si="5"/>
        <v/>
      </c>
      <c r="F362" s="3" t="str">
        <f>IF(F$3="Not used","",IFERROR(VLOOKUP($A362,'Circumstance 1'!$B$6:$AB$15,27,FALSE),IFERROR(VLOOKUP(A362,'Circumstance 1'!$B$18:$AB$28,27,FALSE),TableBPA2[[#This Row],[Starting Base Payment]])))</f>
        <v/>
      </c>
      <c r="G362" s="3" t="str">
        <f>IF(G$3="Not used","",IFERROR(VLOOKUP($A362,'Circumstance 2'!$B$6:$AB$15,27,FALSE),IFERROR(VLOOKUP($A362,'Circumstance 2'!$B$18:$AB$28,27,FALSE),TableBPA2[[#This Row],[Base Payment After Circumstance 1]])))</f>
        <v/>
      </c>
      <c r="H362" s="3" t="str">
        <f>IF(H$3="Not used","",IFERROR(VLOOKUP($A362,'Circumstance 3'!$B$6:$AB$15,27,FALSE),IFERROR(VLOOKUP($A362,'Circumstance 3'!$B$18:$AB$28,27,FALSE),TableBPA2[[#This Row],[Base Payment After Circumstance 2]])))</f>
        <v/>
      </c>
      <c r="I362" s="3" t="str">
        <f>IF(I$3="Not used","",IFERROR(VLOOKUP($A362,'Circumstance 4'!$B$6:$AB$15,27,FALSE),IFERROR(VLOOKUP($A362,'Circumstance 4'!$B$18:$AB$28,27,FALSE),TableBPA2[[#This Row],[Base Payment After Circumstance 3]])))</f>
        <v/>
      </c>
      <c r="J362" s="3" t="str">
        <f>IF(J$3="Not used","",IFERROR(VLOOKUP($A362,'Circumstance 5'!$B$6:$AB$15,27,FALSE),IFERROR(VLOOKUP($A362,'Circumstance 5'!$B$18:$AB$28,27,FALSE),TableBPA2[[#This Row],[Base Payment After Circumstance 4]])))</f>
        <v/>
      </c>
      <c r="K362" s="3" t="str">
        <f>IF(K$3="Not used","",IFERROR(VLOOKUP($A362,'Circumstance 6'!$B$6:$AB$15,27,FALSE),IFERROR(VLOOKUP($A362,'Circumstance 6'!$B$18:$AB$28,27,FALSE),TableBPA2[[#This Row],[Base Payment After Circumstance 5]])))</f>
        <v/>
      </c>
      <c r="L362" s="3" t="str">
        <f>IF(L$3="Not used","",IFERROR(VLOOKUP($A362,'Circumstance 7'!$B$6:$AB$15,27,FALSE),IFERROR(VLOOKUP($A362,'Circumstance 7'!$B$18:$AB$28,27,FALSE),TableBPA2[[#This Row],[Base Payment After Circumstance 6]])))</f>
        <v/>
      </c>
      <c r="M362" s="3" t="str">
        <f>IF(M$3="Not used","",IFERROR(VLOOKUP($A362,'Circumstance 8'!$B$6:$AB$15,27,FALSE),IFERROR(VLOOKUP($A362,'Circumstance 8'!$B$18:$AB$28,27,FALSE),TableBPA2[[#This Row],[Base Payment After Circumstance 7]])))</f>
        <v/>
      </c>
      <c r="N362" s="3" t="str">
        <f>IF(N$3="Not used","",IFERROR(VLOOKUP($A362,'Circumstance 9'!$B$6:$AB$15,27,FALSE),IFERROR(VLOOKUP($A362,'Circumstance 9'!$B$18:$AB$28,27,FALSE),TableBPA2[[#This Row],[Base Payment After Circumstance 8]])))</f>
        <v/>
      </c>
      <c r="O362" s="3" t="str">
        <f>IF(O$3="Not used","",IFERROR(VLOOKUP($A362,'Circumstance 10'!$B$6:$AB$15,27,FALSE),IFERROR(VLOOKUP($A362,'Circumstance 10'!$B$18:$AB$28,27,FALSE),TableBPA2[[#This Row],[Base Payment After Circumstance 9]])))</f>
        <v/>
      </c>
      <c r="P362" s="24" t="str">
        <f>IF(P$3="Not used","",IFERROR(VLOOKUP($A362,'Circumstance 11'!$B$6:$AB$15,27,FALSE),IFERROR(VLOOKUP($A362,'Circumstance 11'!$B$18:$AB$28,27,FALSE),TableBPA2[[#This Row],[Base Payment After Circumstance 10]])))</f>
        <v/>
      </c>
      <c r="Q362" s="24" t="str">
        <f>IF(Q$3="Not used","",IFERROR(VLOOKUP($A362,'Circumstance 12'!$B$6:$AB$15,27,FALSE),IFERROR(VLOOKUP($A362,'Circumstance 12'!$B$18:$AB$28,27,FALSE),TableBPA2[[#This Row],[Base Payment After Circumstance 11]])))</f>
        <v/>
      </c>
      <c r="R362" s="24" t="str">
        <f>IF(R$3="Not used","",IFERROR(VLOOKUP($A362,'Circumstance 13'!$B$6:$AB$15,27,FALSE),IFERROR(VLOOKUP($A362,'Circumstance 13'!$B$18:$AB$28,27,FALSE),TableBPA2[[#This Row],[Base Payment After Circumstance 12]])))</f>
        <v/>
      </c>
      <c r="S362" s="24" t="str">
        <f>IF(S$3="Not used","",IFERROR(VLOOKUP($A362,'Circumstance 14'!$B$6:$AB$15,27,FALSE),IFERROR(VLOOKUP($A362,'Circumstance 14'!$B$18:$AB$28,27,FALSE),TableBPA2[[#This Row],[Base Payment After Circumstance 13]])))</f>
        <v/>
      </c>
      <c r="T362" s="24" t="str">
        <f>IF(T$3="Not used","",IFERROR(VLOOKUP($A362,'Circumstance 15'!$B$6:$AB$15,27,FALSE),IFERROR(VLOOKUP($A362,'Circumstance 15'!$B$18:$AB$28,27,FALSE),TableBPA2[[#This Row],[Base Payment After Circumstance 14]])))</f>
        <v/>
      </c>
      <c r="U362" s="24" t="str">
        <f>IF(U$3="Not used","",IFERROR(VLOOKUP($A362,'Circumstance 16'!$B$6:$AB$15,27,FALSE),IFERROR(VLOOKUP($A362,'Circumstance 16'!$B$18:$AB$28,27,FALSE),TableBPA2[[#This Row],[Base Payment After Circumstance 15]])))</f>
        <v/>
      </c>
      <c r="V362" s="24" t="str">
        <f>IF(V$3="Not used","",IFERROR(VLOOKUP($A362,'Circumstance 17'!$B$6:$AB$15,27,FALSE),IFERROR(VLOOKUP($A362,'Circumstance 17'!$B$18:$AB$28,27,FALSE),TableBPA2[[#This Row],[Base Payment After Circumstance 16]])))</f>
        <v/>
      </c>
      <c r="W362" s="24" t="str">
        <f>IF(W$3="Not used","",IFERROR(VLOOKUP($A362,'Circumstance 18'!$B$6:$AB$15,27,FALSE),IFERROR(VLOOKUP($A362,'Circumstance 18'!$B$18:$AB$28,27,FALSE),TableBPA2[[#This Row],[Base Payment After Circumstance 17]])))</f>
        <v/>
      </c>
      <c r="X362" s="24" t="str">
        <f>IF(X$3="Not used","",IFERROR(VLOOKUP($A362,'Circumstance 19'!$B$6:$AB$15,27,FALSE),IFERROR(VLOOKUP($A362,'Circumstance 19'!$B$18:$AB$28,27,FALSE),TableBPA2[[#This Row],[Base Payment After Circumstance 18]])))</f>
        <v/>
      </c>
      <c r="Y362" s="24" t="str">
        <f>IF(Y$3="Not used","",IFERROR(VLOOKUP($A362,'Circumstance 20'!$B$6:$AB$15,27,FALSE),IFERROR(VLOOKUP($A362,'Circumstance 20'!$B$18:$AB$28,27,FALSE),TableBPA2[[#This Row],[Base Payment After Circumstance 19]])))</f>
        <v/>
      </c>
    </row>
    <row r="363" spans="1:25" x14ac:dyDescent="0.25">
      <c r="A363" s="11" t="str">
        <f>IF('LEA Information'!A372="","",'LEA Information'!A372)</f>
        <v/>
      </c>
      <c r="B363" s="11" t="str">
        <f>IF('LEA Information'!B372="","",'LEA Information'!B372)</f>
        <v/>
      </c>
      <c r="C363" s="68" t="str">
        <f>IF('LEA Information'!C372="","",'LEA Information'!C372)</f>
        <v/>
      </c>
      <c r="D363" s="8" t="str">
        <f>IF('LEA Information'!D372="","",'LEA Information'!D372)</f>
        <v/>
      </c>
      <c r="E363" s="32" t="str">
        <f t="shared" si="5"/>
        <v/>
      </c>
      <c r="F363" s="3" t="str">
        <f>IF(F$3="Not used","",IFERROR(VLOOKUP($A363,'Circumstance 1'!$B$6:$AB$15,27,FALSE),IFERROR(VLOOKUP(A363,'Circumstance 1'!$B$18:$AB$28,27,FALSE),TableBPA2[[#This Row],[Starting Base Payment]])))</f>
        <v/>
      </c>
      <c r="G363" s="3" t="str">
        <f>IF(G$3="Not used","",IFERROR(VLOOKUP($A363,'Circumstance 2'!$B$6:$AB$15,27,FALSE),IFERROR(VLOOKUP($A363,'Circumstance 2'!$B$18:$AB$28,27,FALSE),TableBPA2[[#This Row],[Base Payment After Circumstance 1]])))</f>
        <v/>
      </c>
      <c r="H363" s="3" t="str">
        <f>IF(H$3="Not used","",IFERROR(VLOOKUP($A363,'Circumstance 3'!$B$6:$AB$15,27,FALSE),IFERROR(VLOOKUP($A363,'Circumstance 3'!$B$18:$AB$28,27,FALSE),TableBPA2[[#This Row],[Base Payment After Circumstance 2]])))</f>
        <v/>
      </c>
      <c r="I363" s="3" t="str">
        <f>IF(I$3="Not used","",IFERROR(VLOOKUP($A363,'Circumstance 4'!$B$6:$AB$15,27,FALSE),IFERROR(VLOOKUP($A363,'Circumstance 4'!$B$18:$AB$28,27,FALSE),TableBPA2[[#This Row],[Base Payment After Circumstance 3]])))</f>
        <v/>
      </c>
      <c r="J363" s="3" t="str">
        <f>IF(J$3="Not used","",IFERROR(VLOOKUP($A363,'Circumstance 5'!$B$6:$AB$15,27,FALSE),IFERROR(VLOOKUP($A363,'Circumstance 5'!$B$18:$AB$28,27,FALSE),TableBPA2[[#This Row],[Base Payment After Circumstance 4]])))</f>
        <v/>
      </c>
      <c r="K363" s="3" t="str">
        <f>IF(K$3="Not used","",IFERROR(VLOOKUP($A363,'Circumstance 6'!$B$6:$AB$15,27,FALSE),IFERROR(VLOOKUP($A363,'Circumstance 6'!$B$18:$AB$28,27,FALSE),TableBPA2[[#This Row],[Base Payment After Circumstance 5]])))</f>
        <v/>
      </c>
      <c r="L363" s="3" t="str">
        <f>IF(L$3="Not used","",IFERROR(VLOOKUP($A363,'Circumstance 7'!$B$6:$AB$15,27,FALSE),IFERROR(VLOOKUP($A363,'Circumstance 7'!$B$18:$AB$28,27,FALSE),TableBPA2[[#This Row],[Base Payment After Circumstance 6]])))</f>
        <v/>
      </c>
      <c r="M363" s="3" t="str">
        <f>IF(M$3="Not used","",IFERROR(VLOOKUP($A363,'Circumstance 8'!$B$6:$AB$15,27,FALSE),IFERROR(VLOOKUP($A363,'Circumstance 8'!$B$18:$AB$28,27,FALSE),TableBPA2[[#This Row],[Base Payment After Circumstance 7]])))</f>
        <v/>
      </c>
      <c r="N363" s="3" t="str">
        <f>IF(N$3="Not used","",IFERROR(VLOOKUP($A363,'Circumstance 9'!$B$6:$AB$15,27,FALSE),IFERROR(VLOOKUP($A363,'Circumstance 9'!$B$18:$AB$28,27,FALSE),TableBPA2[[#This Row],[Base Payment After Circumstance 8]])))</f>
        <v/>
      </c>
      <c r="O363" s="3" t="str">
        <f>IF(O$3="Not used","",IFERROR(VLOOKUP($A363,'Circumstance 10'!$B$6:$AB$15,27,FALSE),IFERROR(VLOOKUP($A363,'Circumstance 10'!$B$18:$AB$28,27,FALSE),TableBPA2[[#This Row],[Base Payment After Circumstance 9]])))</f>
        <v/>
      </c>
      <c r="P363" s="24" t="str">
        <f>IF(P$3="Not used","",IFERROR(VLOOKUP($A363,'Circumstance 11'!$B$6:$AB$15,27,FALSE),IFERROR(VLOOKUP($A363,'Circumstance 11'!$B$18:$AB$28,27,FALSE),TableBPA2[[#This Row],[Base Payment After Circumstance 10]])))</f>
        <v/>
      </c>
      <c r="Q363" s="24" t="str">
        <f>IF(Q$3="Not used","",IFERROR(VLOOKUP($A363,'Circumstance 12'!$B$6:$AB$15,27,FALSE),IFERROR(VLOOKUP($A363,'Circumstance 12'!$B$18:$AB$28,27,FALSE),TableBPA2[[#This Row],[Base Payment After Circumstance 11]])))</f>
        <v/>
      </c>
      <c r="R363" s="24" t="str">
        <f>IF(R$3="Not used","",IFERROR(VLOOKUP($A363,'Circumstance 13'!$B$6:$AB$15,27,FALSE),IFERROR(VLOOKUP($A363,'Circumstance 13'!$B$18:$AB$28,27,FALSE),TableBPA2[[#This Row],[Base Payment After Circumstance 12]])))</f>
        <v/>
      </c>
      <c r="S363" s="24" t="str">
        <f>IF(S$3="Not used","",IFERROR(VLOOKUP($A363,'Circumstance 14'!$B$6:$AB$15,27,FALSE),IFERROR(VLOOKUP($A363,'Circumstance 14'!$B$18:$AB$28,27,FALSE),TableBPA2[[#This Row],[Base Payment After Circumstance 13]])))</f>
        <v/>
      </c>
      <c r="T363" s="24" t="str">
        <f>IF(T$3="Not used","",IFERROR(VLOOKUP($A363,'Circumstance 15'!$B$6:$AB$15,27,FALSE),IFERROR(VLOOKUP($A363,'Circumstance 15'!$B$18:$AB$28,27,FALSE),TableBPA2[[#This Row],[Base Payment After Circumstance 14]])))</f>
        <v/>
      </c>
      <c r="U363" s="24" t="str">
        <f>IF(U$3="Not used","",IFERROR(VLOOKUP($A363,'Circumstance 16'!$B$6:$AB$15,27,FALSE),IFERROR(VLOOKUP($A363,'Circumstance 16'!$B$18:$AB$28,27,FALSE),TableBPA2[[#This Row],[Base Payment After Circumstance 15]])))</f>
        <v/>
      </c>
      <c r="V363" s="24" t="str">
        <f>IF(V$3="Not used","",IFERROR(VLOOKUP($A363,'Circumstance 17'!$B$6:$AB$15,27,FALSE),IFERROR(VLOOKUP($A363,'Circumstance 17'!$B$18:$AB$28,27,FALSE),TableBPA2[[#This Row],[Base Payment After Circumstance 16]])))</f>
        <v/>
      </c>
      <c r="W363" s="24" t="str">
        <f>IF(W$3="Not used","",IFERROR(VLOOKUP($A363,'Circumstance 18'!$B$6:$AB$15,27,FALSE),IFERROR(VLOOKUP($A363,'Circumstance 18'!$B$18:$AB$28,27,FALSE),TableBPA2[[#This Row],[Base Payment After Circumstance 17]])))</f>
        <v/>
      </c>
      <c r="X363" s="24" t="str">
        <f>IF(X$3="Not used","",IFERROR(VLOOKUP($A363,'Circumstance 19'!$B$6:$AB$15,27,FALSE),IFERROR(VLOOKUP($A363,'Circumstance 19'!$B$18:$AB$28,27,FALSE),TableBPA2[[#This Row],[Base Payment After Circumstance 18]])))</f>
        <v/>
      </c>
      <c r="Y363" s="24" t="str">
        <f>IF(Y$3="Not used","",IFERROR(VLOOKUP($A363,'Circumstance 20'!$B$6:$AB$15,27,FALSE),IFERROR(VLOOKUP($A363,'Circumstance 20'!$B$18:$AB$28,27,FALSE),TableBPA2[[#This Row],[Base Payment After Circumstance 19]])))</f>
        <v/>
      </c>
    </row>
    <row r="364" spans="1:25" x14ac:dyDescent="0.25">
      <c r="A364" s="11" t="str">
        <f>IF('LEA Information'!A373="","",'LEA Information'!A373)</f>
        <v/>
      </c>
      <c r="B364" s="11" t="str">
        <f>IF('LEA Information'!B373="","",'LEA Information'!B373)</f>
        <v/>
      </c>
      <c r="C364" s="68" t="str">
        <f>IF('LEA Information'!C373="","",'LEA Information'!C373)</f>
        <v/>
      </c>
      <c r="D364" s="8" t="str">
        <f>IF('LEA Information'!D373="","",'LEA Information'!D373)</f>
        <v/>
      </c>
      <c r="E364" s="32" t="str">
        <f t="shared" si="5"/>
        <v/>
      </c>
      <c r="F364" s="3" t="str">
        <f>IF(F$3="Not used","",IFERROR(VLOOKUP($A364,'Circumstance 1'!$B$6:$AB$15,27,FALSE),IFERROR(VLOOKUP(A364,'Circumstance 1'!$B$18:$AB$28,27,FALSE),TableBPA2[[#This Row],[Starting Base Payment]])))</f>
        <v/>
      </c>
      <c r="G364" s="3" t="str">
        <f>IF(G$3="Not used","",IFERROR(VLOOKUP($A364,'Circumstance 2'!$B$6:$AB$15,27,FALSE),IFERROR(VLOOKUP($A364,'Circumstance 2'!$B$18:$AB$28,27,FALSE),TableBPA2[[#This Row],[Base Payment After Circumstance 1]])))</f>
        <v/>
      </c>
      <c r="H364" s="3" t="str">
        <f>IF(H$3="Not used","",IFERROR(VLOOKUP($A364,'Circumstance 3'!$B$6:$AB$15,27,FALSE),IFERROR(VLOOKUP($A364,'Circumstance 3'!$B$18:$AB$28,27,FALSE),TableBPA2[[#This Row],[Base Payment After Circumstance 2]])))</f>
        <v/>
      </c>
      <c r="I364" s="3" t="str">
        <f>IF(I$3="Not used","",IFERROR(VLOOKUP($A364,'Circumstance 4'!$B$6:$AB$15,27,FALSE),IFERROR(VLOOKUP($A364,'Circumstance 4'!$B$18:$AB$28,27,FALSE),TableBPA2[[#This Row],[Base Payment After Circumstance 3]])))</f>
        <v/>
      </c>
      <c r="J364" s="3" t="str">
        <f>IF(J$3="Not used","",IFERROR(VLOOKUP($A364,'Circumstance 5'!$B$6:$AB$15,27,FALSE),IFERROR(VLOOKUP($A364,'Circumstance 5'!$B$18:$AB$28,27,FALSE),TableBPA2[[#This Row],[Base Payment After Circumstance 4]])))</f>
        <v/>
      </c>
      <c r="K364" s="3" t="str">
        <f>IF(K$3="Not used","",IFERROR(VLOOKUP($A364,'Circumstance 6'!$B$6:$AB$15,27,FALSE),IFERROR(VLOOKUP($A364,'Circumstance 6'!$B$18:$AB$28,27,FALSE),TableBPA2[[#This Row],[Base Payment After Circumstance 5]])))</f>
        <v/>
      </c>
      <c r="L364" s="3" t="str">
        <f>IF(L$3="Not used","",IFERROR(VLOOKUP($A364,'Circumstance 7'!$B$6:$AB$15,27,FALSE),IFERROR(VLOOKUP($A364,'Circumstance 7'!$B$18:$AB$28,27,FALSE),TableBPA2[[#This Row],[Base Payment After Circumstance 6]])))</f>
        <v/>
      </c>
      <c r="M364" s="3" t="str">
        <f>IF(M$3="Not used","",IFERROR(VLOOKUP($A364,'Circumstance 8'!$B$6:$AB$15,27,FALSE),IFERROR(VLOOKUP($A364,'Circumstance 8'!$B$18:$AB$28,27,FALSE),TableBPA2[[#This Row],[Base Payment After Circumstance 7]])))</f>
        <v/>
      </c>
      <c r="N364" s="3" t="str">
        <f>IF(N$3="Not used","",IFERROR(VLOOKUP($A364,'Circumstance 9'!$B$6:$AB$15,27,FALSE),IFERROR(VLOOKUP($A364,'Circumstance 9'!$B$18:$AB$28,27,FALSE),TableBPA2[[#This Row],[Base Payment After Circumstance 8]])))</f>
        <v/>
      </c>
      <c r="O364" s="3" t="str">
        <f>IF(O$3="Not used","",IFERROR(VLOOKUP($A364,'Circumstance 10'!$B$6:$AB$15,27,FALSE),IFERROR(VLOOKUP($A364,'Circumstance 10'!$B$18:$AB$28,27,FALSE),TableBPA2[[#This Row],[Base Payment After Circumstance 9]])))</f>
        <v/>
      </c>
      <c r="P364" s="24" t="str">
        <f>IF(P$3="Not used","",IFERROR(VLOOKUP($A364,'Circumstance 11'!$B$6:$AB$15,27,FALSE),IFERROR(VLOOKUP($A364,'Circumstance 11'!$B$18:$AB$28,27,FALSE),TableBPA2[[#This Row],[Base Payment After Circumstance 10]])))</f>
        <v/>
      </c>
      <c r="Q364" s="24" t="str">
        <f>IF(Q$3="Not used","",IFERROR(VLOOKUP($A364,'Circumstance 12'!$B$6:$AB$15,27,FALSE),IFERROR(VLOOKUP($A364,'Circumstance 12'!$B$18:$AB$28,27,FALSE),TableBPA2[[#This Row],[Base Payment After Circumstance 11]])))</f>
        <v/>
      </c>
      <c r="R364" s="24" t="str">
        <f>IF(R$3="Not used","",IFERROR(VLOOKUP($A364,'Circumstance 13'!$B$6:$AB$15,27,FALSE),IFERROR(VLOOKUP($A364,'Circumstance 13'!$B$18:$AB$28,27,FALSE),TableBPA2[[#This Row],[Base Payment After Circumstance 12]])))</f>
        <v/>
      </c>
      <c r="S364" s="24" t="str">
        <f>IF(S$3="Not used","",IFERROR(VLOOKUP($A364,'Circumstance 14'!$B$6:$AB$15,27,FALSE),IFERROR(VLOOKUP($A364,'Circumstance 14'!$B$18:$AB$28,27,FALSE),TableBPA2[[#This Row],[Base Payment After Circumstance 13]])))</f>
        <v/>
      </c>
      <c r="T364" s="24" t="str">
        <f>IF(T$3="Not used","",IFERROR(VLOOKUP($A364,'Circumstance 15'!$B$6:$AB$15,27,FALSE),IFERROR(VLOOKUP($A364,'Circumstance 15'!$B$18:$AB$28,27,FALSE),TableBPA2[[#This Row],[Base Payment After Circumstance 14]])))</f>
        <v/>
      </c>
      <c r="U364" s="24" t="str">
        <f>IF(U$3="Not used","",IFERROR(VLOOKUP($A364,'Circumstance 16'!$B$6:$AB$15,27,FALSE),IFERROR(VLOOKUP($A364,'Circumstance 16'!$B$18:$AB$28,27,FALSE),TableBPA2[[#This Row],[Base Payment After Circumstance 15]])))</f>
        <v/>
      </c>
      <c r="V364" s="24" t="str">
        <f>IF(V$3="Not used","",IFERROR(VLOOKUP($A364,'Circumstance 17'!$B$6:$AB$15,27,FALSE),IFERROR(VLOOKUP($A364,'Circumstance 17'!$B$18:$AB$28,27,FALSE),TableBPA2[[#This Row],[Base Payment After Circumstance 16]])))</f>
        <v/>
      </c>
      <c r="W364" s="24" t="str">
        <f>IF(W$3="Not used","",IFERROR(VLOOKUP($A364,'Circumstance 18'!$B$6:$AB$15,27,FALSE),IFERROR(VLOOKUP($A364,'Circumstance 18'!$B$18:$AB$28,27,FALSE),TableBPA2[[#This Row],[Base Payment After Circumstance 17]])))</f>
        <v/>
      </c>
      <c r="X364" s="24" t="str">
        <f>IF(X$3="Not used","",IFERROR(VLOOKUP($A364,'Circumstance 19'!$B$6:$AB$15,27,FALSE),IFERROR(VLOOKUP($A364,'Circumstance 19'!$B$18:$AB$28,27,FALSE),TableBPA2[[#This Row],[Base Payment After Circumstance 18]])))</f>
        <v/>
      </c>
      <c r="Y364" s="24" t="str">
        <f>IF(Y$3="Not used","",IFERROR(VLOOKUP($A364,'Circumstance 20'!$B$6:$AB$15,27,FALSE),IFERROR(VLOOKUP($A364,'Circumstance 20'!$B$18:$AB$28,27,FALSE),TableBPA2[[#This Row],[Base Payment After Circumstance 19]])))</f>
        <v/>
      </c>
    </row>
    <row r="365" spans="1:25" x14ac:dyDescent="0.25">
      <c r="A365" s="11" t="str">
        <f>IF('LEA Information'!A374="","",'LEA Information'!A374)</f>
        <v/>
      </c>
      <c r="B365" s="11" t="str">
        <f>IF('LEA Information'!B374="","",'LEA Information'!B374)</f>
        <v/>
      </c>
      <c r="C365" s="68" t="str">
        <f>IF('LEA Information'!C374="","",'LEA Information'!C374)</f>
        <v/>
      </c>
      <c r="D365" s="8" t="str">
        <f>IF('LEA Information'!D374="","",'LEA Information'!D374)</f>
        <v/>
      </c>
      <c r="E365" s="32" t="str">
        <f t="shared" si="5"/>
        <v/>
      </c>
      <c r="F365" s="3" t="str">
        <f>IF(F$3="Not used","",IFERROR(VLOOKUP($A365,'Circumstance 1'!$B$6:$AB$15,27,FALSE),IFERROR(VLOOKUP(A365,'Circumstance 1'!$B$18:$AB$28,27,FALSE),TableBPA2[[#This Row],[Starting Base Payment]])))</f>
        <v/>
      </c>
      <c r="G365" s="3" t="str">
        <f>IF(G$3="Not used","",IFERROR(VLOOKUP($A365,'Circumstance 2'!$B$6:$AB$15,27,FALSE),IFERROR(VLOOKUP($A365,'Circumstance 2'!$B$18:$AB$28,27,FALSE),TableBPA2[[#This Row],[Base Payment After Circumstance 1]])))</f>
        <v/>
      </c>
      <c r="H365" s="3" t="str">
        <f>IF(H$3="Not used","",IFERROR(VLOOKUP($A365,'Circumstance 3'!$B$6:$AB$15,27,FALSE),IFERROR(VLOOKUP($A365,'Circumstance 3'!$B$18:$AB$28,27,FALSE),TableBPA2[[#This Row],[Base Payment After Circumstance 2]])))</f>
        <v/>
      </c>
      <c r="I365" s="3" t="str">
        <f>IF(I$3="Not used","",IFERROR(VLOOKUP($A365,'Circumstance 4'!$B$6:$AB$15,27,FALSE),IFERROR(VLOOKUP($A365,'Circumstance 4'!$B$18:$AB$28,27,FALSE),TableBPA2[[#This Row],[Base Payment After Circumstance 3]])))</f>
        <v/>
      </c>
      <c r="J365" s="3" t="str">
        <f>IF(J$3="Not used","",IFERROR(VLOOKUP($A365,'Circumstance 5'!$B$6:$AB$15,27,FALSE),IFERROR(VLOOKUP($A365,'Circumstance 5'!$B$18:$AB$28,27,FALSE),TableBPA2[[#This Row],[Base Payment After Circumstance 4]])))</f>
        <v/>
      </c>
      <c r="K365" s="3" t="str">
        <f>IF(K$3="Not used","",IFERROR(VLOOKUP($A365,'Circumstance 6'!$B$6:$AB$15,27,FALSE),IFERROR(VLOOKUP($A365,'Circumstance 6'!$B$18:$AB$28,27,FALSE),TableBPA2[[#This Row],[Base Payment After Circumstance 5]])))</f>
        <v/>
      </c>
      <c r="L365" s="3" t="str">
        <f>IF(L$3="Not used","",IFERROR(VLOOKUP($A365,'Circumstance 7'!$B$6:$AB$15,27,FALSE),IFERROR(VLOOKUP($A365,'Circumstance 7'!$B$18:$AB$28,27,FALSE),TableBPA2[[#This Row],[Base Payment After Circumstance 6]])))</f>
        <v/>
      </c>
      <c r="M365" s="3" t="str">
        <f>IF(M$3="Not used","",IFERROR(VLOOKUP($A365,'Circumstance 8'!$B$6:$AB$15,27,FALSE),IFERROR(VLOOKUP($A365,'Circumstance 8'!$B$18:$AB$28,27,FALSE),TableBPA2[[#This Row],[Base Payment After Circumstance 7]])))</f>
        <v/>
      </c>
      <c r="N365" s="3" t="str">
        <f>IF(N$3="Not used","",IFERROR(VLOOKUP($A365,'Circumstance 9'!$B$6:$AB$15,27,FALSE),IFERROR(VLOOKUP($A365,'Circumstance 9'!$B$18:$AB$28,27,FALSE),TableBPA2[[#This Row],[Base Payment After Circumstance 8]])))</f>
        <v/>
      </c>
      <c r="O365" s="3" t="str">
        <f>IF(O$3="Not used","",IFERROR(VLOOKUP($A365,'Circumstance 10'!$B$6:$AB$15,27,FALSE),IFERROR(VLOOKUP($A365,'Circumstance 10'!$B$18:$AB$28,27,FALSE),TableBPA2[[#This Row],[Base Payment After Circumstance 9]])))</f>
        <v/>
      </c>
      <c r="P365" s="24" t="str">
        <f>IF(P$3="Not used","",IFERROR(VLOOKUP($A365,'Circumstance 11'!$B$6:$AB$15,27,FALSE),IFERROR(VLOOKUP($A365,'Circumstance 11'!$B$18:$AB$28,27,FALSE),TableBPA2[[#This Row],[Base Payment After Circumstance 10]])))</f>
        <v/>
      </c>
      <c r="Q365" s="24" t="str">
        <f>IF(Q$3="Not used","",IFERROR(VLOOKUP($A365,'Circumstance 12'!$B$6:$AB$15,27,FALSE),IFERROR(VLOOKUP($A365,'Circumstance 12'!$B$18:$AB$28,27,FALSE),TableBPA2[[#This Row],[Base Payment After Circumstance 11]])))</f>
        <v/>
      </c>
      <c r="R365" s="24" t="str">
        <f>IF(R$3="Not used","",IFERROR(VLOOKUP($A365,'Circumstance 13'!$B$6:$AB$15,27,FALSE),IFERROR(VLOOKUP($A365,'Circumstance 13'!$B$18:$AB$28,27,FALSE),TableBPA2[[#This Row],[Base Payment After Circumstance 12]])))</f>
        <v/>
      </c>
      <c r="S365" s="24" t="str">
        <f>IF(S$3="Not used","",IFERROR(VLOOKUP($A365,'Circumstance 14'!$B$6:$AB$15,27,FALSE),IFERROR(VLOOKUP($A365,'Circumstance 14'!$B$18:$AB$28,27,FALSE),TableBPA2[[#This Row],[Base Payment After Circumstance 13]])))</f>
        <v/>
      </c>
      <c r="T365" s="24" t="str">
        <f>IF(T$3="Not used","",IFERROR(VLOOKUP($A365,'Circumstance 15'!$B$6:$AB$15,27,FALSE),IFERROR(VLOOKUP($A365,'Circumstance 15'!$B$18:$AB$28,27,FALSE),TableBPA2[[#This Row],[Base Payment After Circumstance 14]])))</f>
        <v/>
      </c>
      <c r="U365" s="24" t="str">
        <f>IF(U$3="Not used","",IFERROR(VLOOKUP($A365,'Circumstance 16'!$B$6:$AB$15,27,FALSE),IFERROR(VLOOKUP($A365,'Circumstance 16'!$B$18:$AB$28,27,FALSE),TableBPA2[[#This Row],[Base Payment After Circumstance 15]])))</f>
        <v/>
      </c>
      <c r="V365" s="24" t="str">
        <f>IF(V$3="Not used","",IFERROR(VLOOKUP($A365,'Circumstance 17'!$B$6:$AB$15,27,FALSE),IFERROR(VLOOKUP($A365,'Circumstance 17'!$B$18:$AB$28,27,FALSE),TableBPA2[[#This Row],[Base Payment After Circumstance 16]])))</f>
        <v/>
      </c>
      <c r="W365" s="24" t="str">
        <f>IF(W$3="Not used","",IFERROR(VLOOKUP($A365,'Circumstance 18'!$B$6:$AB$15,27,FALSE),IFERROR(VLOOKUP($A365,'Circumstance 18'!$B$18:$AB$28,27,FALSE),TableBPA2[[#This Row],[Base Payment After Circumstance 17]])))</f>
        <v/>
      </c>
      <c r="X365" s="24" t="str">
        <f>IF(X$3="Not used","",IFERROR(VLOOKUP($A365,'Circumstance 19'!$B$6:$AB$15,27,FALSE),IFERROR(VLOOKUP($A365,'Circumstance 19'!$B$18:$AB$28,27,FALSE),TableBPA2[[#This Row],[Base Payment After Circumstance 18]])))</f>
        <v/>
      </c>
      <c r="Y365" s="24" t="str">
        <f>IF(Y$3="Not used","",IFERROR(VLOOKUP($A365,'Circumstance 20'!$B$6:$AB$15,27,FALSE),IFERROR(VLOOKUP($A365,'Circumstance 20'!$B$18:$AB$28,27,FALSE),TableBPA2[[#This Row],[Base Payment After Circumstance 19]])))</f>
        <v/>
      </c>
    </row>
    <row r="366" spans="1:25" x14ac:dyDescent="0.25">
      <c r="A366" s="11" t="str">
        <f>IF('LEA Information'!A375="","",'LEA Information'!A375)</f>
        <v/>
      </c>
      <c r="B366" s="11" t="str">
        <f>IF('LEA Information'!B375="","",'LEA Information'!B375)</f>
        <v/>
      </c>
      <c r="C366" s="68" t="str">
        <f>IF('LEA Information'!C375="","",'LEA Information'!C375)</f>
        <v/>
      </c>
      <c r="D366" s="8" t="str">
        <f>IF('LEA Information'!D375="","",'LEA Information'!D375)</f>
        <v/>
      </c>
      <c r="E366" s="32" t="str">
        <f t="shared" si="5"/>
        <v/>
      </c>
      <c r="F366" s="3" t="str">
        <f>IF(F$3="Not used","",IFERROR(VLOOKUP($A366,'Circumstance 1'!$B$6:$AB$15,27,FALSE),IFERROR(VLOOKUP(A366,'Circumstance 1'!$B$18:$AB$28,27,FALSE),TableBPA2[[#This Row],[Starting Base Payment]])))</f>
        <v/>
      </c>
      <c r="G366" s="3" t="str">
        <f>IF(G$3="Not used","",IFERROR(VLOOKUP($A366,'Circumstance 2'!$B$6:$AB$15,27,FALSE),IFERROR(VLOOKUP($A366,'Circumstance 2'!$B$18:$AB$28,27,FALSE),TableBPA2[[#This Row],[Base Payment After Circumstance 1]])))</f>
        <v/>
      </c>
      <c r="H366" s="3" t="str">
        <f>IF(H$3="Not used","",IFERROR(VLOOKUP($A366,'Circumstance 3'!$B$6:$AB$15,27,FALSE),IFERROR(VLOOKUP($A366,'Circumstance 3'!$B$18:$AB$28,27,FALSE),TableBPA2[[#This Row],[Base Payment After Circumstance 2]])))</f>
        <v/>
      </c>
      <c r="I366" s="3" t="str">
        <f>IF(I$3="Not used","",IFERROR(VLOOKUP($A366,'Circumstance 4'!$B$6:$AB$15,27,FALSE),IFERROR(VLOOKUP($A366,'Circumstance 4'!$B$18:$AB$28,27,FALSE),TableBPA2[[#This Row],[Base Payment After Circumstance 3]])))</f>
        <v/>
      </c>
      <c r="J366" s="3" t="str">
        <f>IF(J$3="Not used","",IFERROR(VLOOKUP($A366,'Circumstance 5'!$B$6:$AB$15,27,FALSE),IFERROR(VLOOKUP($A366,'Circumstance 5'!$B$18:$AB$28,27,FALSE),TableBPA2[[#This Row],[Base Payment After Circumstance 4]])))</f>
        <v/>
      </c>
      <c r="K366" s="3" t="str">
        <f>IF(K$3="Not used","",IFERROR(VLOOKUP($A366,'Circumstance 6'!$B$6:$AB$15,27,FALSE),IFERROR(VLOOKUP($A366,'Circumstance 6'!$B$18:$AB$28,27,FALSE),TableBPA2[[#This Row],[Base Payment After Circumstance 5]])))</f>
        <v/>
      </c>
      <c r="L366" s="3" t="str">
        <f>IF(L$3="Not used","",IFERROR(VLOOKUP($A366,'Circumstance 7'!$B$6:$AB$15,27,FALSE),IFERROR(VLOOKUP($A366,'Circumstance 7'!$B$18:$AB$28,27,FALSE),TableBPA2[[#This Row],[Base Payment After Circumstance 6]])))</f>
        <v/>
      </c>
      <c r="M366" s="3" t="str">
        <f>IF(M$3="Not used","",IFERROR(VLOOKUP($A366,'Circumstance 8'!$B$6:$AB$15,27,FALSE),IFERROR(VLOOKUP($A366,'Circumstance 8'!$B$18:$AB$28,27,FALSE),TableBPA2[[#This Row],[Base Payment After Circumstance 7]])))</f>
        <v/>
      </c>
      <c r="N366" s="3" t="str">
        <f>IF(N$3="Not used","",IFERROR(VLOOKUP($A366,'Circumstance 9'!$B$6:$AB$15,27,FALSE),IFERROR(VLOOKUP($A366,'Circumstance 9'!$B$18:$AB$28,27,FALSE),TableBPA2[[#This Row],[Base Payment After Circumstance 8]])))</f>
        <v/>
      </c>
      <c r="O366" s="3" t="str">
        <f>IF(O$3="Not used","",IFERROR(VLOOKUP($A366,'Circumstance 10'!$B$6:$AB$15,27,FALSE),IFERROR(VLOOKUP($A366,'Circumstance 10'!$B$18:$AB$28,27,FALSE),TableBPA2[[#This Row],[Base Payment After Circumstance 9]])))</f>
        <v/>
      </c>
      <c r="P366" s="24" t="str">
        <f>IF(P$3="Not used","",IFERROR(VLOOKUP($A366,'Circumstance 11'!$B$6:$AB$15,27,FALSE),IFERROR(VLOOKUP($A366,'Circumstance 11'!$B$18:$AB$28,27,FALSE),TableBPA2[[#This Row],[Base Payment After Circumstance 10]])))</f>
        <v/>
      </c>
      <c r="Q366" s="24" t="str">
        <f>IF(Q$3="Not used","",IFERROR(VLOOKUP($A366,'Circumstance 12'!$B$6:$AB$15,27,FALSE),IFERROR(VLOOKUP($A366,'Circumstance 12'!$B$18:$AB$28,27,FALSE),TableBPA2[[#This Row],[Base Payment After Circumstance 11]])))</f>
        <v/>
      </c>
      <c r="R366" s="24" t="str">
        <f>IF(R$3="Not used","",IFERROR(VLOOKUP($A366,'Circumstance 13'!$B$6:$AB$15,27,FALSE),IFERROR(VLOOKUP($A366,'Circumstance 13'!$B$18:$AB$28,27,FALSE),TableBPA2[[#This Row],[Base Payment After Circumstance 12]])))</f>
        <v/>
      </c>
      <c r="S366" s="24" t="str">
        <f>IF(S$3="Not used","",IFERROR(VLOOKUP($A366,'Circumstance 14'!$B$6:$AB$15,27,FALSE),IFERROR(VLOOKUP($A366,'Circumstance 14'!$B$18:$AB$28,27,FALSE),TableBPA2[[#This Row],[Base Payment After Circumstance 13]])))</f>
        <v/>
      </c>
      <c r="T366" s="24" t="str">
        <f>IF(T$3="Not used","",IFERROR(VLOOKUP($A366,'Circumstance 15'!$B$6:$AB$15,27,FALSE),IFERROR(VLOOKUP($A366,'Circumstance 15'!$B$18:$AB$28,27,FALSE),TableBPA2[[#This Row],[Base Payment After Circumstance 14]])))</f>
        <v/>
      </c>
      <c r="U366" s="24" t="str">
        <f>IF(U$3="Not used","",IFERROR(VLOOKUP($A366,'Circumstance 16'!$B$6:$AB$15,27,FALSE),IFERROR(VLOOKUP($A366,'Circumstance 16'!$B$18:$AB$28,27,FALSE),TableBPA2[[#This Row],[Base Payment After Circumstance 15]])))</f>
        <v/>
      </c>
      <c r="V366" s="24" t="str">
        <f>IF(V$3="Not used","",IFERROR(VLOOKUP($A366,'Circumstance 17'!$B$6:$AB$15,27,FALSE),IFERROR(VLOOKUP($A366,'Circumstance 17'!$B$18:$AB$28,27,FALSE),TableBPA2[[#This Row],[Base Payment After Circumstance 16]])))</f>
        <v/>
      </c>
      <c r="W366" s="24" t="str">
        <f>IF(W$3="Not used","",IFERROR(VLOOKUP($A366,'Circumstance 18'!$B$6:$AB$15,27,FALSE),IFERROR(VLOOKUP($A366,'Circumstance 18'!$B$18:$AB$28,27,FALSE),TableBPA2[[#This Row],[Base Payment After Circumstance 17]])))</f>
        <v/>
      </c>
      <c r="X366" s="24" t="str">
        <f>IF(X$3="Not used","",IFERROR(VLOOKUP($A366,'Circumstance 19'!$B$6:$AB$15,27,FALSE),IFERROR(VLOOKUP($A366,'Circumstance 19'!$B$18:$AB$28,27,FALSE),TableBPA2[[#This Row],[Base Payment After Circumstance 18]])))</f>
        <v/>
      </c>
      <c r="Y366" s="24" t="str">
        <f>IF(Y$3="Not used","",IFERROR(VLOOKUP($A366,'Circumstance 20'!$B$6:$AB$15,27,FALSE),IFERROR(VLOOKUP($A366,'Circumstance 20'!$B$18:$AB$28,27,FALSE),TableBPA2[[#This Row],[Base Payment After Circumstance 19]])))</f>
        <v/>
      </c>
    </row>
    <row r="367" spans="1:25" x14ac:dyDescent="0.25">
      <c r="A367" s="11" t="str">
        <f>IF('LEA Information'!A376="","",'LEA Information'!A376)</f>
        <v/>
      </c>
      <c r="B367" s="11" t="str">
        <f>IF('LEA Information'!B376="","",'LEA Information'!B376)</f>
        <v/>
      </c>
      <c r="C367" s="68" t="str">
        <f>IF('LEA Information'!C376="","",'LEA Information'!C376)</f>
        <v/>
      </c>
      <c r="D367" s="8" t="str">
        <f>IF('LEA Information'!D376="","",'LEA Information'!D376)</f>
        <v/>
      </c>
      <c r="E367" s="32" t="str">
        <f t="shared" si="5"/>
        <v/>
      </c>
      <c r="F367" s="3" t="str">
        <f>IF(F$3="Not used","",IFERROR(VLOOKUP($A367,'Circumstance 1'!$B$6:$AB$15,27,FALSE),IFERROR(VLOOKUP(A367,'Circumstance 1'!$B$18:$AB$28,27,FALSE),TableBPA2[[#This Row],[Starting Base Payment]])))</f>
        <v/>
      </c>
      <c r="G367" s="3" t="str">
        <f>IF(G$3="Not used","",IFERROR(VLOOKUP($A367,'Circumstance 2'!$B$6:$AB$15,27,FALSE),IFERROR(VLOOKUP($A367,'Circumstance 2'!$B$18:$AB$28,27,FALSE),TableBPA2[[#This Row],[Base Payment After Circumstance 1]])))</f>
        <v/>
      </c>
      <c r="H367" s="3" t="str">
        <f>IF(H$3="Not used","",IFERROR(VLOOKUP($A367,'Circumstance 3'!$B$6:$AB$15,27,FALSE),IFERROR(VLOOKUP($A367,'Circumstance 3'!$B$18:$AB$28,27,FALSE),TableBPA2[[#This Row],[Base Payment After Circumstance 2]])))</f>
        <v/>
      </c>
      <c r="I367" s="3" t="str">
        <f>IF(I$3="Not used","",IFERROR(VLOOKUP($A367,'Circumstance 4'!$B$6:$AB$15,27,FALSE),IFERROR(VLOOKUP($A367,'Circumstance 4'!$B$18:$AB$28,27,FALSE),TableBPA2[[#This Row],[Base Payment After Circumstance 3]])))</f>
        <v/>
      </c>
      <c r="J367" s="3" t="str">
        <f>IF(J$3="Not used","",IFERROR(VLOOKUP($A367,'Circumstance 5'!$B$6:$AB$15,27,FALSE),IFERROR(VLOOKUP($A367,'Circumstance 5'!$B$18:$AB$28,27,FALSE),TableBPA2[[#This Row],[Base Payment After Circumstance 4]])))</f>
        <v/>
      </c>
      <c r="K367" s="3" t="str">
        <f>IF(K$3="Not used","",IFERROR(VLOOKUP($A367,'Circumstance 6'!$B$6:$AB$15,27,FALSE),IFERROR(VLOOKUP($A367,'Circumstance 6'!$B$18:$AB$28,27,FALSE),TableBPA2[[#This Row],[Base Payment After Circumstance 5]])))</f>
        <v/>
      </c>
      <c r="L367" s="3" t="str">
        <f>IF(L$3="Not used","",IFERROR(VLOOKUP($A367,'Circumstance 7'!$B$6:$AB$15,27,FALSE),IFERROR(VLOOKUP($A367,'Circumstance 7'!$B$18:$AB$28,27,FALSE),TableBPA2[[#This Row],[Base Payment After Circumstance 6]])))</f>
        <v/>
      </c>
      <c r="M367" s="3" t="str">
        <f>IF(M$3="Not used","",IFERROR(VLOOKUP($A367,'Circumstance 8'!$B$6:$AB$15,27,FALSE),IFERROR(VLOOKUP($A367,'Circumstance 8'!$B$18:$AB$28,27,FALSE),TableBPA2[[#This Row],[Base Payment After Circumstance 7]])))</f>
        <v/>
      </c>
      <c r="N367" s="3" t="str">
        <f>IF(N$3="Not used","",IFERROR(VLOOKUP($A367,'Circumstance 9'!$B$6:$AB$15,27,FALSE),IFERROR(VLOOKUP($A367,'Circumstance 9'!$B$18:$AB$28,27,FALSE),TableBPA2[[#This Row],[Base Payment After Circumstance 8]])))</f>
        <v/>
      </c>
      <c r="O367" s="3" t="str">
        <f>IF(O$3="Not used","",IFERROR(VLOOKUP($A367,'Circumstance 10'!$B$6:$AB$15,27,FALSE),IFERROR(VLOOKUP($A367,'Circumstance 10'!$B$18:$AB$28,27,FALSE),TableBPA2[[#This Row],[Base Payment After Circumstance 9]])))</f>
        <v/>
      </c>
      <c r="P367" s="24" t="str">
        <f>IF(P$3="Not used","",IFERROR(VLOOKUP($A367,'Circumstance 11'!$B$6:$AB$15,27,FALSE),IFERROR(VLOOKUP($A367,'Circumstance 11'!$B$18:$AB$28,27,FALSE),TableBPA2[[#This Row],[Base Payment After Circumstance 10]])))</f>
        <v/>
      </c>
      <c r="Q367" s="24" t="str">
        <f>IF(Q$3="Not used","",IFERROR(VLOOKUP($A367,'Circumstance 12'!$B$6:$AB$15,27,FALSE),IFERROR(VLOOKUP($A367,'Circumstance 12'!$B$18:$AB$28,27,FALSE),TableBPA2[[#This Row],[Base Payment After Circumstance 11]])))</f>
        <v/>
      </c>
      <c r="R367" s="24" t="str">
        <f>IF(R$3="Not used","",IFERROR(VLOOKUP($A367,'Circumstance 13'!$B$6:$AB$15,27,FALSE),IFERROR(VLOOKUP($A367,'Circumstance 13'!$B$18:$AB$28,27,FALSE),TableBPA2[[#This Row],[Base Payment After Circumstance 12]])))</f>
        <v/>
      </c>
      <c r="S367" s="24" t="str">
        <f>IF(S$3="Not used","",IFERROR(VLOOKUP($A367,'Circumstance 14'!$B$6:$AB$15,27,FALSE),IFERROR(VLOOKUP($A367,'Circumstance 14'!$B$18:$AB$28,27,FALSE),TableBPA2[[#This Row],[Base Payment After Circumstance 13]])))</f>
        <v/>
      </c>
      <c r="T367" s="24" t="str">
        <f>IF(T$3="Not used","",IFERROR(VLOOKUP($A367,'Circumstance 15'!$B$6:$AB$15,27,FALSE),IFERROR(VLOOKUP($A367,'Circumstance 15'!$B$18:$AB$28,27,FALSE),TableBPA2[[#This Row],[Base Payment After Circumstance 14]])))</f>
        <v/>
      </c>
      <c r="U367" s="24" t="str">
        <f>IF(U$3="Not used","",IFERROR(VLOOKUP($A367,'Circumstance 16'!$B$6:$AB$15,27,FALSE),IFERROR(VLOOKUP($A367,'Circumstance 16'!$B$18:$AB$28,27,FALSE),TableBPA2[[#This Row],[Base Payment After Circumstance 15]])))</f>
        <v/>
      </c>
      <c r="V367" s="24" t="str">
        <f>IF(V$3="Not used","",IFERROR(VLOOKUP($A367,'Circumstance 17'!$B$6:$AB$15,27,FALSE),IFERROR(VLOOKUP($A367,'Circumstance 17'!$B$18:$AB$28,27,FALSE),TableBPA2[[#This Row],[Base Payment After Circumstance 16]])))</f>
        <v/>
      </c>
      <c r="W367" s="24" t="str">
        <f>IF(W$3="Not used","",IFERROR(VLOOKUP($A367,'Circumstance 18'!$B$6:$AB$15,27,FALSE),IFERROR(VLOOKUP($A367,'Circumstance 18'!$B$18:$AB$28,27,FALSE),TableBPA2[[#This Row],[Base Payment After Circumstance 17]])))</f>
        <v/>
      </c>
      <c r="X367" s="24" t="str">
        <f>IF(X$3="Not used","",IFERROR(VLOOKUP($A367,'Circumstance 19'!$B$6:$AB$15,27,FALSE),IFERROR(VLOOKUP($A367,'Circumstance 19'!$B$18:$AB$28,27,FALSE),TableBPA2[[#This Row],[Base Payment After Circumstance 18]])))</f>
        <v/>
      </c>
      <c r="Y367" s="24" t="str">
        <f>IF(Y$3="Not used","",IFERROR(VLOOKUP($A367,'Circumstance 20'!$B$6:$AB$15,27,FALSE),IFERROR(VLOOKUP($A367,'Circumstance 20'!$B$18:$AB$28,27,FALSE),TableBPA2[[#This Row],[Base Payment After Circumstance 19]])))</f>
        <v/>
      </c>
    </row>
    <row r="368" spans="1:25" x14ac:dyDescent="0.25">
      <c r="A368" s="11" t="str">
        <f>IF('LEA Information'!A377="","",'LEA Information'!A377)</f>
        <v/>
      </c>
      <c r="B368" s="11" t="str">
        <f>IF('LEA Information'!B377="","",'LEA Information'!B377)</f>
        <v/>
      </c>
      <c r="C368" s="68" t="str">
        <f>IF('LEA Information'!C377="","",'LEA Information'!C377)</f>
        <v/>
      </c>
      <c r="D368" s="8" t="str">
        <f>IF('LEA Information'!D377="","",'LEA Information'!D377)</f>
        <v/>
      </c>
      <c r="E368" s="32" t="str">
        <f t="shared" si="5"/>
        <v/>
      </c>
      <c r="F368" s="3" t="str">
        <f>IF(F$3="Not used","",IFERROR(VLOOKUP($A368,'Circumstance 1'!$B$6:$AB$15,27,FALSE),IFERROR(VLOOKUP(A368,'Circumstance 1'!$B$18:$AB$28,27,FALSE),TableBPA2[[#This Row],[Starting Base Payment]])))</f>
        <v/>
      </c>
      <c r="G368" s="3" t="str">
        <f>IF(G$3="Not used","",IFERROR(VLOOKUP($A368,'Circumstance 2'!$B$6:$AB$15,27,FALSE),IFERROR(VLOOKUP($A368,'Circumstance 2'!$B$18:$AB$28,27,FALSE),TableBPA2[[#This Row],[Base Payment After Circumstance 1]])))</f>
        <v/>
      </c>
      <c r="H368" s="3" t="str">
        <f>IF(H$3="Not used","",IFERROR(VLOOKUP($A368,'Circumstance 3'!$B$6:$AB$15,27,FALSE),IFERROR(VLOOKUP($A368,'Circumstance 3'!$B$18:$AB$28,27,FALSE),TableBPA2[[#This Row],[Base Payment After Circumstance 2]])))</f>
        <v/>
      </c>
      <c r="I368" s="3" t="str">
        <f>IF(I$3="Not used","",IFERROR(VLOOKUP($A368,'Circumstance 4'!$B$6:$AB$15,27,FALSE),IFERROR(VLOOKUP($A368,'Circumstance 4'!$B$18:$AB$28,27,FALSE),TableBPA2[[#This Row],[Base Payment After Circumstance 3]])))</f>
        <v/>
      </c>
      <c r="J368" s="3" t="str">
        <f>IF(J$3="Not used","",IFERROR(VLOOKUP($A368,'Circumstance 5'!$B$6:$AB$15,27,FALSE),IFERROR(VLOOKUP($A368,'Circumstance 5'!$B$18:$AB$28,27,FALSE),TableBPA2[[#This Row],[Base Payment After Circumstance 4]])))</f>
        <v/>
      </c>
      <c r="K368" s="3" t="str">
        <f>IF(K$3="Not used","",IFERROR(VLOOKUP($A368,'Circumstance 6'!$B$6:$AB$15,27,FALSE),IFERROR(VLOOKUP($A368,'Circumstance 6'!$B$18:$AB$28,27,FALSE),TableBPA2[[#This Row],[Base Payment After Circumstance 5]])))</f>
        <v/>
      </c>
      <c r="L368" s="3" t="str">
        <f>IF(L$3="Not used","",IFERROR(VLOOKUP($A368,'Circumstance 7'!$B$6:$AB$15,27,FALSE),IFERROR(VLOOKUP($A368,'Circumstance 7'!$B$18:$AB$28,27,FALSE),TableBPA2[[#This Row],[Base Payment After Circumstance 6]])))</f>
        <v/>
      </c>
      <c r="M368" s="3" t="str">
        <f>IF(M$3="Not used","",IFERROR(VLOOKUP($A368,'Circumstance 8'!$B$6:$AB$15,27,FALSE),IFERROR(VLOOKUP($A368,'Circumstance 8'!$B$18:$AB$28,27,FALSE),TableBPA2[[#This Row],[Base Payment After Circumstance 7]])))</f>
        <v/>
      </c>
      <c r="N368" s="3" t="str">
        <f>IF(N$3="Not used","",IFERROR(VLOOKUP($A368,'Circumstance 9'!$B$6:$AB$15,27,FALSE),IFERROR(VLOOKUP($A368,'Circumstance 9'!$B$18:$AB$28,27,FALSE),TableBPA2[[#This Row],[Base Payment After Circumstance 8]])))</f>
        <v/>
      </c>
      <c r="O368" s="3" t="str">
        <f>IF(O$3="Not used","",IFERROR(VLOOKUP($A368,'Circumstance 10'!$B$6:$AB$15,27,FALSE),IFERROR(VLOOKUP($A368,'Circumstance 10'!$B$18:$AB$28,27,FALSE),TableBPA2[[#This Row],[Base Payment After Circumstance 9]])))</f>
        <v/>
      </c>
      <c r="P368" s="24" t="str">
        <f>IF(P$3="Not used","",IFERROR(VLOOKUP($A368,'Circumstance 11'!$B$6:$AB$15,27,FALSE),IFERROR(VLOOKUP($A368,'Circumstance 11'!$B$18:$AB$28,27,FALSE),TableBPA2[[#This Row],[Base Payment After Circumstance 10]])))</f>
        <v/>
      </c>
      <c r="Q368" s="24" t="str">
        <f>IF(Q$3="Not used","",IFERROR(VLOOKUP($A368,'Circumstance 12'!$B$6:$AB$15,27,FALSE),IFERROR(VLOOKUP($A368,'Circumstance 12'!$B$18:$AB$28,27,FALSE),TableBPA2[[#This Row],[Base Payment After Circumstance 11]])))</f>
        <v/>
      </c>
      <c r="R368" s="24" t="str">
        <f>IF(R$3="Not used","",IFERROR(VLOOKUP($A368,'Circumstance 13'!$B$6:$AB$15,27,FALSE),IFERROR(VLOOKUP($A368,'Circumstance 13'!$B$18:$AB$28,27,FALSE),TableBPA2[[#This Row],[Base Payment After Circumstance 12]])))</f>
        <v/>
      </c>
      <c r="S368" s="24" t="str">
        <f>IF(S$3="Not used","",IFERROR(VLOOKUP($A368,'Circumstance 14'!$B$6:$AB$15,27,FALSE),IFERROR(VLOOKUP($A368,'Circumstance 14'!$B$18:$AB$28,27,FALSE),TableBPA2[[#This Row],[Base Payment After Circumstance 13]])))</f>
        <v/>
      </c>
      <c r="T368" s="24" t="str">
        <f>IF(T$3="Not used","",IFERROR(VLOOKUP($A368,'Circumstance 15'!$B$6:$AB$15,27,FALSE),IFERROR(VLOOKUP($A368,'Circumstance 15'!$B$18:$AB$28,27,FALSE),TableBPA2[[#This Row],[Base Payment After Circumstance 14]])))</f>
        <v/>
      </c>
      <c r="U368" s="24" t="str">
        <f>IF(U$3="Not used","",IFERROR(VLOOKUP($A368,'Circumstance 16'!$B$6:$AB$15,27,FALSE),IFERROR(VLOOKUP($A368,'Circumstance 16'!$B$18:$AB$28,27,FALSE),TableBPA2[[#This Row],[Base Payment After Circumstance 15]])))</f>
        <v/>
      </c>
      <c r="V368" s="24" t="str">
        <f>IF(V$3="Not used","",IFERROR(VLOOKUP($A368,'Circumstance 17'!$B$6:$AB$15,27,FALSE),IFERROR(VLOOKUP($A368,'Circumstance 17'!$B$18:$AB$28,27,FALSE),TableBPA2[[#This Row],[Base Payment After Circumstance 16]])))</f>
        <v/>
      </c>
      <c r="W368" s="24" t="str">
        <f>IF(W$3="Not used","",IFERROR(VLOOKUP($A368,'Circumstance 18'!$B$6:$AB$15,27,FALSE),IFERROR(VLOOKUP($A368,'Circumstance 18'!$B$18:$AB$28,27,FALSE),TableBPA2[[#This Row],[Base Payment After Circumstance 17]])))</f>
        <v/>
      </c>
      <c r="X368" s="24" t="str">
        <f>IF(X$3="Not used","",IFERROR(VLOOKUP($A368,'Circumstance 19'!$B$6:$AB$15,27,FALSE),IFERROR(VLOOKUP($A368,'Circumstance 19'!$B$18:$AB$28,27,FALSE),TableBPA2[[#This Row],[Base Payment After Circumstance 18]])))</f>
        <v/>
      </c>
      <c r="Y368" s="24" t="str">
        <f>IF(Y$3="Not used","",IFERROR(VLOOKUP($A368,'Circumstance 20'!$B$6:$AB$15,27,FALSE),IFERROR(VLOOKUP($A368,'Circumstance 20'!$B$18:$AB$28,27,FALSE),TableBPA2[[#This Row],[Base Payment After Circumstance 19]])))</f>
        <v/>
      </c>
    </row>
    <row r="369" spans="1:25" x14ac:dyDescent="0.25">
      <c r="A369" s="11" t="str">
        <f>IF('LEA Information'!A378="","",'LEA Information'!A378)</f>
        <v/>
      </c>
      <c r="B369" s="11" t="str">
        <f>IF('LEA Information'!B378="","",'LEA Information'!B378)</f>
        <v/>
      </c>
      <c r="C369" s="68" t="str">
        <f>IF('LEA Information'!C378="","",'LEA Information'!C378)</f>
        <v/>
      </c>
      <c r="D369" s="8" t="str">
        <f>IF('LEA Information'!D378="","",'LEA Information'!D378)</f>
        <v/>
      </c>
      <c r="E369" s="32" t="str">
        <f t="shared" si="5"/>
        <v/>
      </c>
      <c r="F369" s="3" t="str">
        <f>IF(F$3="Not used","",IFERROR(VLOOKUP($A369,'Circumstance 1'!$B$6:$AB$15,27,FALSE),IFERROR(VLOOKUP(A369,'Circumstance 1'!$B$18:$AB$28,27,FALSE),TableBPA2[[#This Row],[Starting Base Payment]])))</f>
        <v/>
      </c>
      <c r="G369" s="3" t="str">
        <f>IF(G$3="Not used","",IFERROR(VLOOKUP($A369,'Circumstance 2'!$B$6:$AB$15,27,FALSE),IFERROR(VLOOKUP($A369,'Circumstance 2'!$B$18:$AB$28,27,FALSE),TableBPA2[[#This Row],[Base Payment After Circumstance 1]])))</f>
        <v/>
      </c>
      <c r="H369" s="3" t="str">
        <f>IF(H$3="Not used","",IFERROR(VLOOKUP($A369,'Circumstance 3'!$B$6:$AB$15,27,FALSE),IFERROR(VLOOKUP($A369,'Circumstance 3'!$B$18:$AB$28,27,FALSE),TableBPA2[[#This Row],[Base Payment After Circumstance 2]])))</f>
        <v/>
      </c>
      <c r="I369" s="3" t="str">
        <f>IF(I$3="Not used","",IFERROR(VLOOKUP($A369,'Circumstance 4'!$B$6:$AB$15,27,FALSE),IFERROR(VLOOKUP($A369,'Circumstance 4'!$B$18:$AB$28,27,FALSE),TableBPA2[[#This Row],[Base Payment After Circumstance 3]])))</f>
        <v/>
      </c>
      <c r="J369" s="3" t="str">
        <f>IF(J$3="Not used","",IFERROR(VLOOKUP($A369,'Circumstance 5'!$B$6:$AB$15,27,FALSE),IFERROR(VLOOKUP($A369,'Circumstance 5'!$B$18:$AB$28,27,FALSE),TableBPA2[[#This Row],[Base Payment After Circumstance 4]])))</f>
        <v/>
      </c>
      <c r="K369" s="3" t="str">
        <f>IF(K$3="Not used","",IFERROR(VLOOKUP($A369,'Circumstance 6'!$B$6:$AB$15,27,FALSE),IFERROR(VLOOKUP($A369,'Circumstance 6'!$B$18:$AB$28,27,FALSE),TableBPA2[[#This Row],[Base Payment After Circumstance 5]])))</f>
        <v/>
      </c>
      <c r="L369" s="3" t="str">
        <f>IF(L$3="Not used","",IFERROR(VLOOKUP($A369,'Circumstance 7'!$B$6:$AB$15,27,FALSE),IFERROR(VLOOKUP($A369,'Circumstance 7'!$B$18:$AB$28,27,FALSE),TableBPA2[[#This Row],[Base Payment After Circumstance 6]])))</f>
        <v/>
      </c>
      <c r="M369" s="3" t="str">
        <f>IF(M$3="Not used","",IFERROR(VLOOKUP($A369,'Circumstance 8'!$B$6:$AB$15,27,FALSE),IFERROR(VLOOKUP($A369,'Circumstance 8'!$B$18:$AB$28,27,FALSE),TableBPA2[[#This Row],[Base Payment After Circumstance 7]])))</f>
        <v/>
      </c>
      <c r="N369" s="3" t="str">
        <f>IF(N$3="Not used","",IFERROR(VLOOKUP($A369,'Circumstance 9'!$B$6:$AB$15,27,FALSE),IFERROR(VLOOKUP($A369,'Circumstance 9'!$B$18:$AB$28,27,FALSE),TableBPA2[[#This Row],[Base Payment After Circumstance 8]])))</f>
        <v/>
      </c>
      <c r="O369" s="3" t="str">
        <f>IF(O$3="Not used","",IFERROR(VLOOKUP($A369,'Circumstance 10'!$B$6:$AB$15,27,FALSE),IFERROR(VLOOKUP($A369,'Circumstance 10'!$B$18:$AB$28,27,FALSE),TableBPA2[[#This Row],[Base Payment After Circumstance 9]])))</f>
        <v/>
      </c>
      <c r="P369" s="24" t="str">
        <f>IF(P$3="Not used","",IFERROR(VLOOKUP($A369,'Circumstance 11'!$B$6:$AB$15,27,FALSE),IFERROR(VLOOKUP($A369,'Circumstance 11'!$B$18:$AB$28,27,FALSE),TableBPA2[[#This Row],[Base Payment After Circumstance 10]])))</f>
        <v/>
      </c>
      <c r="Q369" s="24" t="str">
        <f>IF(Q$3="Not used","",IFERROR(VLOOKUP($A369,'Circumstance 12'!$B$6:$AB$15,27,FALSE),IFERROR(VLOOKUP($A369,'Circumstance 12'!$B$18:$AB$28,27,FALSE),TableBPA2[[#This Row],[Base Payment After Circumstance 11]])))</f>
        <v/>
      </c>
      <c r="R369" s="24" t="str">
        <f>IF(R$3="Not used","",IFERROR(VLOOKUP($A369,'Circumstance 13'!$B$6:$AB$15,27,FALSE),IFERROR(VLOOKUP($A369,'Circumstance 13'!$B$18:$AB$28,27,FALSE),TableBPA2[[#This Row],[Base Payment After Circumstance 12]])))</f>
        <v/>
      </c>
      <c r="S369" s="24" t="str">
        <f>IF(S$3="Not used","",IFERROR(VLOOKUP($A369,'Circumstance 14'!$B$6:$AB$15,27,FALSE),IFERROR(VLOOKUP($A369,'Circumstance 14'!$B$18:$AB$28,27,FALSE),TableBPA2[[#This Row],[Base Payment After Circumstance 13]])))</f>
        <v/>
      </c>
      <c r="T369" s="24" t="str">
        <f>IF(T$3="Not used","",IFERROR(VLOOKUP($A369,'Circumstance 15'!$B$6:$AB$15,27,FALSE),IFERROR(VLOOKUP($A369,'Circumstance 15'!$B$18:$AB$28,27,FALSE),TableBPA2[[#This Row],[Base Payment After Circumstance 14]])))</f>
        <v/>
      </c>
      <c r="U369" s="24" t="str">
        <f>IF(U$3="Not used","",IFERROR(VLOOKUP($A369,'Circumstance 16'!$B$6:$AB$15,27,FALSE),IFERROR(VLOOKUP($A369,'Circumstance 16'!$B$18:$AB$28,27,FALSE),TableBPA2[[#This Row],[Base Payment After Circumstance 15]])))</f>
        <v/>
      </c>
      <c r="V369" s="24" t="str">
        <f>IF(V$3="Not used","",IFERROR(VLOOKUP($A369,'Circumstance 17'!$B$6:$AB$15,27,FALSE),IFERROR(VLOOKUP($A369,'Circumstance 17'!$B$18:$AB$28,27,FALSE),TableBPA2[[#This Row],[Base Payment After Circumstance 16]])))</f>
        <v/>
      </c>
      <c r="W369" s="24" t="str">
        <f>IF(W$3="Not used","",IFERROR(VLOOKUP($A369,'Circumstance 18'!$B$6:$AB$15,27,FALSE),IFERROR(VLOOKUP($A369,'Circumstance 18'!$B$18:$AB$28,27,FALSE),TableBPA2[[#This Row],[Base Payment After Circumstance 17]])))</f>
        <v/>
      </c>
      <c r="X369" s="24" t="str">
        <f>IF(X$3="Not used","",IFERROR(VLOOKUP($A369,'Circumstance 19'!$B$6:$AB$15,27,FALSE),IFERROR(VLOOKUP($A369,'Circumstance 19'!$B$18:$AB$28,27,FALSE),TableBPA2[[#This Row],[Base Payment After Circumstance 18]])))</f>
        <v/>
      </c>
      <c r="Y369" s="24" t="str">
        <f>IF(Y$3="Not used","",IFERROR(VLOOKUP($A369,'Circumstance 20'!$B$6:$AB$15,27,FALSE),IFERROR(VLOOKUP($A369,'Circumstance 20'!$B$18:$AB$28,27,FALSE),TableBPA2[[#This Row],[Base Payment After Circumstance 19]])))</f>
        <v/>
      </c>
    </row>
    <row r="370" spans="1:25" x14ac:dyDescent="0.25">
      <c r="A370" s="11" t="str">
        <f>IF('LEA Information'!A379="","",'LEA Information'!A379)</f>
        <v/>
      </c>
      <c r="B370" s="11" t="str">
        <f>IF('LEA Information'!B379="","",'LEA Information'!B379)</f>
        <v/>
      </c>
      <c r="C370" s="68" t="str">
        <f>IF('LEA Information'!C379="","",'LEA Information'!C379)</f>
        <v/>
      </c>
      <c r="D370" s="8" t="str">
        <f>IF('LEA Information'!D379="","",'LEA Information'!D379)</f>
        <v/>
      </c>
      <c r="E370" s="32" t="str">
        <f t="shared" si="5"/>
        <v/>
      </c>
      <c r="F370" s="3" t="str">
        <f>IF(F$3="Not used","",IFERROR(VLOOKUP($A370,'Circumstance 1'!$B$6:$AB$15,27,FALSE),IFERROR(VLOOKUP(A370,'Circumstance 1'!$B$18:$AB$28,27,FALSE),TableBPA2[[#This Row],[Starting Base Payment]])))</f>
        <v/>
      </c>
      <c r="G370" s="3" t="str">
        <f>IF(G$3="Not used","",IFERROR(VLOOKUP($A370,'Circumstance 2'!$B$6:$AB$15,27,FALSE),IFERROR(VLOOKUP($A370,'Circumstance 2'!$B$18:$AB$28,27,FALSE),TableBPA2[[#This Row],[Base Payment After Circumstance 1]])))</f>
        <v/>
      </c>
      <c r="H370" s="3" t="str">
        <f>IF(H$3="Not used","",IFERROR(VLOOKUP($A370,'Circumstance 3'!$B$6:$AB$15,27,FALSE),IFERROR(VLOOKUP($A370,'Circumstance 3'!$B$18:$AB$28,27,FALSE),TableBPA2[[#This Row],[Base Payment After Circumstance 2]])))</f>
        <v/>
      </c>
      <c r="I370" s="3" t="str">
        <f>IF(I$3="Not used","",IFERROR(VLOOKUP($A370,'Circumstance 4'!$B$6:$AB$15,27,FALSE),IFERROR(VLOOKUP($A370,'Circumstance 4'!$B$18:$AB$28,27,FALSE),TableBPA2[[#This Row],[Base Payment After Circumstance 3]])))</f>
        <v/>
      </c>
      <c r="J370" s="3" t="str">
        <f>IF(J$3="Not used","",IFERROR(VLOOKUP($A370,'Circumstance 5'!$B$6:$AB$15,27,FALSE),IFERROR(VLOOKUP($A370,'Circumstance 5'!$B$18:$AB$28,27,FALSE),TableBPA2[[#This Row],[Base Payment After Circumstance 4]])))</f>
        <v/>
      </c>
      <c r="K370" s="3" t="str">
        <f>IF(K$3="Not used","",IFERROR(VLOOKUP($A370,'Circumstance 6'!$B$6:$AB$15,27,FALSE),IFERROR(VLOOKUP($A370,'Circumstance 6'!$B$18:$AB$28,27,FALSE),TableBPA2[[#This Row],[Base Payment After Circumstance 5]])))</f>
        <v/>
      </c>
      <c r="L370" s="3" t="str">
        <f>IF(L$3="Not used","",IFERROR(VLOOKUP($A370,'Circumstance 7'!$B$6:$AB$15,27,FALSE),IFERROR(VLOOKUP($A370,'Circumstance 7'!$B$18:$AB$28,27,FALSE),TableBPA2[[#This Row],[Base Payment After Circumstance 6]])))</f>
        <v/>
      </c>
      <c r="M370" s="3" t="str">
        <f>IF(M$3="Not used","",IFERROR(VLOOKUP($A370,'Circumstance 8'!$B$6:$AB$15,27,FALSE),IFERROR(VLOOKUP($A370,'Circumstance 8'!$B$18:$AB$28,27,FALSE),TableBPA2[[#This Row],[Base Payment After Circumstance 7]])))</f>
        <v/>
      </c>
      <c r="N370" s="3" t="str">
        <f>IF(N$3="Not used","",IFERROR(VLOOKUP($A370,'Circumstance 9'!$B$6:$AB$15,27,FALSE),IFERROR(VLOOKUP($A370,'Circumstance 9'!$B$18:$AB$28,27,FALSE),TableBPA2[[#This Row],[Base Payment After Circumstance 8]])))</f>
        <v/>
      </c>
      <c r="O370" s="3" t="str">
        <f>IF(O$3="Not used","",IFERROR(VLOOKUP($A370,'Circumstance 10'!$B$6:$AB$15,27,FALSE),IFERROR(VLOOKUP($A370,'Circumstance 10'!$B$18:$AB$28,27,FALSE),TableBPA2[[#This Row],[Base Payment After Circumstance 9]])))</f>
        <v/>
      </c>
      <c r="P370" s="24" t="str">
        <f>IF(P$3="Not used","",IFERROR(VLOOKUP($A370,'Circumstance 11'!$B$6:$AB$15,27,FALSE),IFERROR(VLOOKUP($A370,'Circumstance 11'!$B$18:$AB$28,27,FALSE),TableBPA2[[#This Row],[Base Payment After Circumstance 10]])))</f>
        <v/>
      </c>
      <c r="Q370" s="24" t="str">
        <f>IF(Q$3="Not used","",IFERROR(VLOOKUP($A370,'Circumstance 12'!$B$6:$AB$15,27,FALSE),IFERROR(VLOOKUP($A370,'Circumstance 12'!$B$18:$AB$28,27,FALSE),TableBPA2[[#This Row],[Base Payment After Circumstance 11]])))</f>
        <v/>
      </c>
      <c r="R370" s="24" t="str">
        <f>IF(R$3="Not used","",IFERROR(VLOOKUP($A370,'Circumstance 13'!$B$6:$AB$15,27,FALSE),IFERROR(VLOOKUP($A370,'Circumstance 13'!$B$18:$AB$28,27,FALSE),TableBPA2[[#This Row],[Base Payment After Circumstance 12]])))</f>
        <v/>
      </c>
      <c r="S370" s="24" t="str">
        <f>IF(S$3="Not used","",IFERROR(VLOOKUP($A370,'Circumstance 14'!$B$6:$AB$15,27,FALSE),IFERROR(VLOOKUP($A370,'Circumstance 14'!$B$18:$AB$28,27,FALSE),TableBPA2[[#This Row],[Base Payment After Circumstance 13]])))</f>
        <v/>
      </c>
      <c r="T370" s="24" t="str">
        <f>IF(T$3="Not used","",IFERROR(VLOOKUP($A370,'Circumstance 15'!$B$6:$AB$15,27,FALSE),IFERROR(VLOOKUP($A370,'Circumstance 15'!$B$18:$AB$28,27,FALSE),TableBPA2[[#This Row],[Base Payment After Circumstance 14]])))</f>
        <v/>
      </c>
      <c r="U370" s="24" t="str">
        <f>IF(U$3="Not used","",IFERROR(VLOOKUP($A370,'Circumstance 16'!$B$6:$AB$15,27,FALSE),IFERROR(VLOOKUP($A370,'Circumstance 16'!$B$18:$AB$28,27,FALSE),TableBPA2[[#This Row],[Base Payment After Circumstance 15]])))</f>
        <v/>
      </c>
      <c r="V370" s="24" t="str">
        <f>IF(V$3="Not used","",IFERROR(VLOOKUP($A370,'Circumstance 17'!$B$6:$AB$15,27,FALSE),IFERROR(VLOOKUP($A370,'Circumstance 17'!$B$18:$AB$28,27,FALSE),TableBPA2[[#This Row],[Base Payment After Circumstance 16]])))</f>
        <v/>
      </c>
      <c r="W370" s="24" t="str">
        <f>IF(W$3="Not used","",IFERROR(VLOOKUP($A370,'Circumstance 18'!$B$6:$AB$15,27,FALSE),IFERROR(VLOOKUP($A370,'Circumstance 18'!$B$18:$AB$28,27,FALSE),TableBPA2[[#This Row],[Base Payment After Circumstance 17]])))</f>
        <v/>
      </c>
      <c r="X370" s="24" t="str">
        <f>IF(X$3="Not used","",IFERROR(VLOOKUP($A370,'Circumstance 19'!$B$6:$AB$15,27,FALSE),IFERROR(VLOOKUP($A370,'Circumstance 19'!$B$18:$AB$28,27,FALSE),TableBPA2[[#This Row],[Base Payment After Circumstance 18]])))</f>
        <v/>
      </c>
      <c r="Y370" s="24" t="str">
        <f>IF(Y$3="Not used","",IFERROR(VLOOKUP($A370,'Circumstance 20'!$B$6:$AB$15,27,FALSE),IFERROR(VLOOKUP($A370,'Circumstance 20'!$B$18:$AB$28,27,FALSE),TableBPA2[[#This Row],[Base Payment After Circumstance 19]])))</f>
        <v/>
      </c>
    </row>
    <row r="371" spans="1:25" x14ac:dyDescent="0.25">
      <c r="A371" s="11" t="str">
        <f>IF('LEA Information'!A380="","",'LEA Information'!A380)</f>
        <v/>
      </c>
      <c r="B371" s="11" t="str">
        <f>IF('LEA Information'!B380="","",'LEA Information'!B380)</f>
        <v/>
      </c>
      <c r="C371" s="68" t="str">
        <f>IF('LEA Information'!C380="","",'LEA Information'!C380)</f>
        <v/>
      </c>
      <c r="D371" s="8" t="str">
        <f>IF('LEA Information'!D380="","",'LEA Information'!D380)</f>
        <v/>
      </c>
      <c r="E371" s="32" t="str">
        <f t="shared" si="5"/>
        <v/>
      </c>
      <c r="F371" s="3" t="str">
        <f>IF(F$3="Not used","",IFERROR(VLOOKUP($A371,'Circumstance 1'!$B$6:$AB$15,27,FALSE),IFERROR(VLOOKUP(A371,'Circumstance 1'!$B$18:$AB$28,27,FALSE),TableBPA2[[#This Row],[Starting Base Payment]])))</f>
        <v/>
      </c>
      <c r="G371" s="3" t="str">
        <f>IF(G$3="Not used","",IFERROR(VLOOKUP($A371,'Circumstance 2'!$B$6:$AB$15,27,FALSE),IFERROR(VLOOKUP($A371,'Circumstance 2'!$B$18:$AB$28,27,FALSE),TableBPA2[[#This Row],[Base Payment After Circumstance 1]])))</f>
        <v/>
      </c>
      <c r="H371" s="3" t="str">
        <f>IF(H$3="Not used","",IFERROR(VLOOKUP($A371,'Circumstance 3'!$B$6:$AB$15,27,FALSE),IFERROR(VLOOKUP($A371,'Circumstance 3'!$B$18:$AB$28,27,FALSE),TableBPA2[[#This Row],[Base Payment After Circumstance 2]])))</f>
        <v/>
      </c>
      <c r="I371" s="3" t="str">
        <f>IF(I$3="Not used","",IFERROR(VLOOKUP($A371,'Circumstance 4'!$B$6:$AB$15,27,FALSE),IFERROR(VLOOKUP($A371,'Circumstance 4'!$B$18:$AB$28,27,FALSE),TableBPA2[[#This Row],[Base Payment After Circumstance 3]])))</f>
        <v/>
      </c>
      <c r="J371" s="3" t="str">
        <f>IF(J$3="Not used","",IFERROR(VLOOKUP($A371,'Circumstance 5'!$B$6:$AB$15,27,FALSE),IFERROR(VLOOKUP($A371,'Circumstance 5'!$B$18:$AB$28,27,FALSE),TableBPA2[[#This Row],[Base Payment After Circumstance 4]])))</f>
        <v/>
      </c>
      <c r="K371" s="3" t="str">
        <f>IF(K$3="Not used","",IFERROR(VLOOKUP($A371,'Circumstance 6'!$B$6:$AB$15,27,FALSE),IFERROR(VLOOKUP($A371,'Circumstance 6'!$B$18:$AB$28,27,FALSE),TableBPA2[[#This Row],[Base Payment After Circumstance 5]])))</f>
        <v/>
      </c>
      <c r="L371" s="3" t="str">
        <f>IF(L$3="Not used","",IFERROR(VLOOKUP($A371,'Circumstance 7'!$B$6:$AB$15,27,FALSE),IFERROR(VLOOKUP($A371,'Circumstance 7'!$B$18:$AB$28,27,FALSE),TableBPA2[[#This Row],[Base Payment After Circumstance 6]])))</f>
        <v/>
      </c>
      <c r="M371" s="3" t="str">
        <f>IF(M$3="Not used","",IFERROR(VLOOKUP($A371,'Circumstance 8'!$B$6:$AB$15,27,FALSE),IFERROR(VLOOKUP($A371,'Circumstance 8'!$B$18:$AB$28,27,FALSE),TableBPA2[[#This Row],[Base Payment After Circumstance 7]])))</f>
        <v/>
      </c>
      <c r="N371" s="3" t="str">
        <f>IF(N$3="Not used","",IFERROR(VLOOKUP($A371,'Circumstance 9'!$B$6:$AB$15,27,FALSE),IFERROR(VLOOKUP($A371,'Circumstance 9'!$B$18:$AB$28,27,FALSE),TableBPA2[[#This Row],[Base Payment After Circumstance 8]])))</f>
        <v/>
      </c>
      <c r="O371" s="3" t="str">
        <f>IF(O$3="Not used","",IFERROR(VLOOKUP($A371,'Circumstance 10'!$B$6:$AB$15,27,FALSE),IFERROR(VLOOKUP($A371,'Circumstance 10'!$B$18:$AB$28,27,FALSE),TableBPA2[[#This Row],[Base Payment After Circumstance 9]])))</f>
        <v/>
      </c>
      <c r="P371" s="24" t="str">
        <f>IF(P$3="Not used","",IFERROR(VLOOKUP($A371,'Circumstance 11'!$B$6:$AB$15,27,FALSE),IFERROR(VLOOKUP($A371,'Circumstance 11'!$B$18:$AB$28,27,FALSE),TableBPA2[[#This Row],[Base Payment After Circumstance 10]])))</f>
        <v/>
      </c>
      <c r="Q371" s="24" t="str">
        <f>IF(Q$3="Not used","",IFERROR(VLOOKUP($A371,'Circumstance 12'!$B$6:$AB$15,27,FALSE),IFERROR(VLOOKUP($A371,'Circumstance 12'!$B$18:$AB$28,27,FALSE),TableBPA2[[#This Row],[Base Payment After Circumstance 11]])))</f>
        <v/>
      </c>
      <c r="R371" s="24" t="str">
        <f>IF(R$3="Not used","",IFERROR(VLOOKUP($A371,'Circumstance 13'!$B$6:$AB$15,27,FALSE),IFERROR(VLOOKUP($A371,'Circumstance 13'!$B$18:$AB$28,27,FALSE),TableBPA2[[#This Row],[Base Payment After Circumstance 12]])))</f>
        <v/>
      </c>
      <c r="S371" s="24" t="str">
        <f>IF(S$3="Not used","",IFERROR(VLOOKUP($A371,'Circumstance 14'!$B$6:$AB$15,27,FALSE),IFERROR(VLOOKUP($A371,'Circumstance 14'!$B$18:$AB$28,27,FALSE),TableBPA2[[#This Row],[Base Payment After Circumstance 13]])))</f>
        <v/>
      </c>
      <c r="T371" s="24" t="str">
        <f>IF(T$3="Not used","",IFERROR(VLOOKUP($A371,'Circumstance 15'!$B$6:$AB$15,27,FALSE),IFERROR(VLOOKUP($A371,'Circumstance 15'!$B$18:$AB$28,27,FALSE),TableBPA2[[#This Row],[Base Payment After Circumstance 14]])))</f>
        <v/>
      </c>
      <c r="U371" s="24" t="str">
        <f>IF(U$3="Not used","",IFERROR(VLOOKUP($A371,'Circumstance 16'!$B$6:$AB$15,27,FALSE),IFERROR(VLOOKUP($A371,'Circumstance 16'!$B$18:$AB$28,27,FALSE),TableBPA2[[#This Row],[Base Payment After Circumstance 15]])))</f>
        <v/>
      </c>
      <c r="V371" s="24" t="str">
        <f>IF(V$3="Not used","",IFERROR(VLOOKUP($A371,'Circumstance 17'!$B$6:$AB$15,27,FALSE),IFERROR(VLOOKUP($A371,'Circumstance 17'!$B$18:$AB$28,27,FALSE),TableBPA2[[#This Row],[Base Payment After Circumstance 16]])))</f>
        <v/>
      </c>
      <c r="W371" s="24" t="str">
        <f>IF(W$3="Not used","",IFERROR(VLOOKUP($A371,'Circumstance 18'!$B$6:$AB$15,27,FALSE),IFERROR(VLOOKUP($A371,'Circumstance 18'!$B$18:$AB$28,27,FALSE),TableBPA2[[#This Row],[Base Payment After Circumstance 17]])))</f>
        <v/>
      </c>
      <c r="X371" s="24" t="str">
        <f>IF(X$3="Not used","",IFERROR(VLOOKUP($A371,'Circumstance 19'!$B$6:$AB$15,27,FALSE),IFERROR(VLOOKUP($A371,'Circumstance 19'!$B$18:$AB$28,27,FALSE),TableBPA2[[#This Row],[Base Payment After Circumstance 18]])))</f>
        <v/>
      </c>
      <c r="Y371" s="24" t="str">
        <f>IF(Y$3="Not used","",IFERROR(VLOOKUP($A371,'Circumstance 20'!$B$6:$AB$15,27,FALSE),IFERROR(VLOOKUP($A371,'Circumstance 20'!$B$18:$AB$28,27,FALSE),TableBPA2[[#This Row],[Base Payment After Circumstance 19]])))</f>
        <v/>
      </c>
    </row>
    <row r="372" spans="1:25" x14ac:dyDescent="0.25">
      <c r="A372" s="11" t="str">
        <f>IF('LEA Information'!A381="","",'LEA Information'!A381)</f>
        <v/>
      </c>
      <c r="B372" s="11" t="str">
        <f>IF('LEA Information'!B381="","",'LEA Information'!B381)</f>
        <v/>
      </c>
      <c r="C372" s="68" t="str">
        <f>IF('LEA Information'!C381="","",'LEA Information'!C381)</f>
        <v/>
      </c>
      <c r="D372" s="8" t="str">
        <f>IF('LEA Information'!D381="","",'LEA Information'!D381)</f>
        <v/>
      </c>
      <c r="E372" s="32" t="str">
        <f t="shared" si="5"/>
        <v/>
      </c>
      <c r="F372" s="3" t="str">
        <f>IF(F$3="Not used","",IFERROR(VLOOKUP($A372,'Circumstance 1'!$B$6:$AB$15,27,FALSE),IFERROR(VLOOKUP(A372,'Circumstance 1'!$B$18:$AB$28,27,FALSE),TableBPA2[[#This Row],[Starting Base Payment]])))</f>
        <v/>
      </c>
      <c r="G372" s="3" t="str">
        <f>IF(G$3="Not used","",IFERROR(VLOOKUP($A372,'Circumstance 2'!$B$6:$AB$15,27,FALSE),IFERROR(VLOOKUP($A372,'Circumstance 2'!$B$18:$AB$28,27,FALSE),TableBPA2[[#This Row],[Base Payment After Circumstance 1]])))</f>
        <v/>
      </c>
      <c r="H372" s="3" t="str">
        <f>IF(H$3="Not used","",IFERROR(VLOOKUP($A372,'Circumstance 3'!$B$6:$AB$15,27,FALSE),IFERROR(VLOOKUP($A372,'Circumstance 3'!$B$18:$AB$28,27,FALSE),TableBPA2[[#This Row],[Base Payment After Circumstance 2]])))</f>
        <v/>
      </c>
      <c r="I372" s="3" t="str">
        <f>IF(I$3="Not used","",IFERROR(VLOOKUP($A372,'Circumstance 4'!$B$6:$AB$15,27,FALSE),IFERROR(VLOOKUP($A372,'Circumstance 4'!$B$18:$AB$28,27,FALSE),TableBPA2[[#This Row],[Base Payment After Circumstance 3]])))</f>
        <v/>
      </c>
      <c r="J372" s="3" t="str">
        <f>IF(J$3="Not used","",IFERROR(VLOOKUP($A372,'Circumstance 5'!$B$6:$AB$15,27,FALSE),IFERROR(VLOOKUP($A372,'Circumstance 5'!$B$18:$AB$28,27,FALSE),TableBPA2[[#This Row],[Base Payment After Circumstance 4]])))</f>
        <v/>
      </c>
      <c r="K372" s="3" t="str">
        <f>IF(K$3="Not used","",IFERROR(VLOOKUP($A372,'Circumstance 6'!$B$6:$AB$15,27,FALSE),IFERROR(VLOOKUP($A372,'Circumstance 6'!$B$18:$AB$28,27,FALSE),TableBPA2[[#This Row],[Base Payment After Circumstance 5]])))</f>
        <v/>
      </c>
      <c r="L372" s="3" t="str">
        <f>IF(L$3="Not used","",IFERROR(VLOOKUP($A372,'Circumstance 7'!$B$6:$AB$15,27,FALSE),IFERROR(VLOOKUP($A372,'Circumstance 7'!$B$18:$AB$28,27,FALSE),TableBPA2[[#This Row],[Base Payment After Circumstance 6]])))</f>
        <v/>
      </c>
      <c r="M372" s="3" t="str">
        <f>IF(M$3="Not used","",IFERROR(VLOOKUP($A372,'Circumstance 8'!$B$6:$AB$15,27,FALSE),IFERROR(VLOOKUP($A372,'Circumstance 8'!$B$18:$AB$28,27,FALSE),TableBPA2[[#This Row],[Base Payment After Circumstance 7]])))</f>
        <v/>
      </c>
      <c r="N372" s="3" t="str">
        <f>IF(N$3="Not used","",IFERROR(VLOOKUP($A372,'Circumstance 9'!$B$6:$AB$15,27,FALSE),IFERROR(VLOOKUP($A372,'Circumstance 9'!$B$18:$AB$28,27,FALSE),TableBPA2[[#This Row],[Base Payment After Circumstance 8]])))</f>
        <v/>
      </c>
      <c r="O372" s="3" t="str">
        <f>IF(O$3="Not used","",IFERROR(VLOOKUP($A372,'Circumstance 10'!$B$6:$AB$15,27,FALSE),IFERROR(VLOOKUP($A372,'Circumstance 10'!$B$18:$AB$28,27,FALSE),TableBPA2[[#This Row],[Base Payment After Circumstance 9]])))</f>
        <v/>
      </c>
      <c r="P372" s="24" t="str">
        <f>IF(P$3="Not used","",IFERROR(VLOOKUP($A372,'Circumstance 11'!$B$6:$AB$15,27,FALSE),IFERROR(VLOOKUP($A372,'Circumstance 11'!$B$18:$AB$28,27,FALSE),TableBPA2[[#This Row],[Base Payment After Circumstance 10]])))</f>
        <v/>
      </c>
      <c r="Q372" s="24" t="str">
        <f>IF(Q$3="Not used","",IFERROR(VLOOKUP($A372,'Circumstance 12'!$B$6:$AB$15,27,FALSE),IFERROR(VLOOKUP($A372,'Circumstance 12'!$B$18:$AB$28,27,FALSE),TableBPA2[[#This Row],[Base Payment After Circumstance 11]])))</f>
        <v/>
      </c>
      <c r="R372" s="24" t="str">
        <f>IF(R$3="Not used","",IFERROR(VLOOKUP($A372,'Circumstance 13'!$B$6:$AB$15,27,FALSE),IFERROR(VLOOKUP($A372,'Circumstance 13'!$B$18:$AB$28,27,FALSE),TableBPA2[[#This Row],[Base Payment After Circumstance 12]])))</f>
        <v/>
      </c>
      <c r="S372" s="24" t="str">
        <f>IF(S$3="Not used","",IFERROR(VLOOKUP($A372,'Circumstance 14'!$B$6:$AB$15,27,FALSE),IFERROR(VLOOKUP($A372,'Circumstance 14'!$B$18:$AB$28,27,FALSE),TableBPA2[[#This Row],[Base Payment After Circumstance 13]])))</f>
        <v/>
      </c>
      <c r="T372" s="24" t="str">
        <f>IF(T$3="Not used","",IFERROR(VLOOKUP($A372,'Circumstance 15'!$B$6:$AB$15,27,FALSE),IFERROR(VLOOKUP($A372,'Circumstance 15'!$B$18:$AB$28,27,FALSE),TableBPA2[[#This Row],[Base Payment After Circumstance 14]])))</f>
        <v/>
      </c>
      <c r="U372" s="24" t="str">
        <f>IF(U$3="Not used","",IFERROR(VLOOKUP($A372,'Circumstance 16'!$B$6:$AB$15,27,FALSE),IFERROR(VLOOKUP($A372,'Circumstance 16'!$B$18:$AB$28,27,FALSE),TableBPA2[[#This Row],[Base Payment After Circumstance 15]])))</f>
        <v/>
      </c>
      <c r="V372" s="24" t="str">
        <f>IF(V$3="Not used","",IFERROR(VLOOKUP($A372,'Circumstance 17'!$B$6:$AB$15,27,FALSE),IFERROR(VLOOKUP($A372,'Circumstance 17'!$B$18:$AB$28,27,FALSE),TableBPA2[[#This Row],[Base Payment After Circumstance 16]])))</f>
        <v/>
      </c>
      <c r="W372" s="24" t="str">
        <f>IF(W$3="Not used","",IFERROR(VLOOKUP($A372,'Circumstance 18'!$B$6:$AB$15,27,FALSE),IFERROR(VLOOKUP($A372,'Circumstance 18'!$B$18:$AB$28,27,FALSE),TableBPA2[[#This Row],[Base Payment After Circumstance 17]])))</f>
        <v/>
      </c>
      <c r="X372" s="24" t="str">
        <f>IF(X$3="Not used","",IFERROR(VLOOKUP($A372,'Circumstance 19'!$B$6:$AB$15,27,FALSE),IFERROR(VLOOKUP($A372,'Circumstance 19'!$B$18:$AB$28,27,FALSE),TableBPA2[[#This Row],[Base Payment After Circumstance 18]])))</f>
        <v/>
      </c>
      <c r="Y372" s="24" t="str">
        <f>IF(Y$3="Not used","",IFERROR(VLOOKUP($A372,'Circumstance 20'!$B$6:$AB$15,27,FALSE),IFERROR(VLOOKUP($A372,'Circumstance 20'!$B$18:$AB$28,27,FALSE),TableBPA2[[#This Row],[Base Payment After Circumstance 19]])))</f>
        <v/>
      </c>
    </row>
    <row r="373" spans="1:25" x14ac:dyDescent="0.25">
      <c r="A373" s="11" t="str">
        <f>IF('LEA Information'!A382="","",'LEA Information'!A382)</f>
        <v/>
      </c>
      <c r="B373" s="11" t="str">
        <f>IF('LEA Information'!B382="","",'LEA Information'!B382)</f>
        <v/>
      </c>
      <c r="C373" s="68" t="str">
        <f>IF('LEA Information'!C382="","",'LEA Information'!C382)</f>
        <v/>
      </c>
      <c r="D373" s="8" t="str">
        <f>IF('LEA Information'!D382="","",'LEA Information'!D382)</f>
        <v/>
      </c>
      <c r="E373" s="32" t="str">
        <f t="shared" si="5"/>
        <v/>
      </c>
      <c r="F373" s="3" t="str">
        <f>IF(F$3="Not used","",IFERROR(VLOOKUP($A373,'Circumstance 1'!$B$6:$AB$15,27,FALSE),IFERROR(VLOOKUP(A373,'Circumstance 1'!$B$18:$AB$28,27,FALSE),TableBPA2[[#This Row],[Starting Base Payment]])))</f>
        <v/>
      </c>
      <c r="G373" s="3" t="str">
        <f>IF(G$3="Not used","",IFERROR(VLOOKUP($A373,'Circumstance 2'!$B$6:$AB$15,27,FALSE),IFERROR(VLOOKUP($A373,'Circumstance 2'!$B$18:$AB$28,27,FALSE),TableBPA2[[#This Row],[Base Payment After Circumstance 1]])))</f>
        <v/>
      </c>
      <c r="H373" s="3" t="str">
        <f>IF(H$3="Not used","",IFERROR(VLOOKUP($A373,'Circumstance 3'!$B$6:$AB$15,27,FALSE),IFERROR(VLOOKUP($A373,'Circumstance 3'!$B$18:$AB$28,27,FALSE),TableBPA2[[#This Row],[Base Payment After Circumstance 2]])))</f>
        <v/>
      </c>
      <c r="I373" s="3" t="str">
        <f>IF(I$3="Not used","",IFERROR(VLOOKUP($A373,'Circumstance 4'!$B$6:$AB$15,27,FALSE),IFERROR(VLOOKUP($A373,'Circumstance 4'!$B$18:$AB$28,27,FALSE),TableBPA2[[#This Row],[Base Payment After Circumstance 3]])))</f>
        <v/>
      </c>
      <c r="J373" s="3" t="str">
        <f>IF(J$3="Not used","",IFERROR(VLOOKUP($A373,'Circumstance 5'!$B$6:$AB$15,27,FALSE),IFERROR(VLOOKUP($A373,'Circumstance 5'!$B$18:$AB$28,27,FALSE),TableBPA2[[#This Row],[Base Payment After Circumstance 4]])))</f>
        <v/>
      </c>
      <c r="K373" s="3" t="str">
        <f>IF(K$3="Not used","",IFERROR(VLOOKUP($A373,'Circumstance 6'!$B$6:$AB$15,27,FALSE),IFERROR(VLOOKUP($A373,'Circumstance 6'!$B$18:$AB$28,27,FALSE),TableBPA2[[#This Row],[Base Payment After Circumstance 5]])))</f>
        <v/>
      </c>
      <c r="L373" s="3" t="str">
        <f>IF(L$3="Not used","",IFERROR(VLOOKUP($A373,'Circumstance 7'!$B$6:$AB$15,27,FALSE),IFERROR(VLOOKUP($A373,'Circumstance 7'!$B$18:$AB$28,27,FALSE),TableBPA2[[#This Row],[Base Payment After Circumstance 6]])))</f>
        <v/>
      </c>
      <c r="M373" s="3" t="str">
        <f>IF(M$3="Not used","",IFERROR(VLOOKUP($A373,'Circumstance 8'!$B$6:$AB$15,27,FALSE),IFERROR(VLOOKUP($A373,'Circumstance 8'!$B$18:$AB$28,27,FALSE),TableBPA2[[#This Row],[Base Payment After Circumstance 7]])))</f>
        <v/>
      </c>
      <c r="N373" s="3" t="str">
        <f>IF(N$3="Not used","",IFERROR(VLOOKUP($A373,'Circumstance 9'!$B$6:$AB$15,27,FALSE),IFERROR(VLOOKUP($A373,'Circumstance 9'!$B$18:$AB$28,27,FALSE),TableBPA2[[#This Row],[Base Payment After Circumstance 8]])))</f>
        <v/>
      </c>
      <c r="O373" s="3" t="str">
        <f>IF(O$3="Not used","",IFERROR(VLOOKUP($A373,'Circumstance 10'!$B$6:$AB$15,27,FALSE),IFERROR(VLOOKUP($A373,'Circumstance 10'!$B$18:$AB$28,27,FALSE),TableBPA2[[#This Row],[Base Payment After Circumstance 9]])))</f>
        <v/>
      </c>
      <c r="P373" s="24" t="str">
        <f>IF(P$3="Not used","",IFERROR(VLOOKUP($A373,'Circumstance 11'!$B$6:$AB$15,27,FALSE),IFERROR(VLOOKUP($A373,'Circumstance 11'!$B$18:$AB$28,27,FALSE),TableBPA2[[#This Row],[Base Payment After Circumstance 10]])))</f>
        <v/>
      </c>
      <c r="Q373" s="24" t="str">
        <f>IF(Q$3="Not used","",IFERROR(VLOOKUP($A373,'Circumstance 12'!$B$6:$AB$15,27,FALSE),IFERROR(VLOOKUP($A373,'Circumstance 12'!$B$18:$AB$28,27,FALSE),TableBPA2[[#This Row],[Base Payment After Circumstance 11]])))</f>
        <v/>
      </c>
      <c r="R373" s="24" t="str">
        <f>IF(R$3="Not used","",IFERROR(VLOOKUP($A373,'Circumstance 13'!$B$6:$AB$15,27,FALSE),IFERROR(VLOOKUP($A373,'Circumstance 13'!$B$18:$AB$28,27,FALSE),TableBPA2[[#This Row],[Base Payment After Circumstance 12]])))</f>
        <v/>
      </c>
      <c r="S373" s="24" t="str">
        <f>IF(S$3="Not used","",IFERROR(VLOOKUP($A373,'Circumstance 14'!$B$6:$AB$15,27,FALSE),IFERROR(VLOOKUP($A373,'Circumstance 14'!$B$18:$AB$28,27,FALSE),TableBPA2[[#This Row],[Base Payment After Circumstance 13]])))</f>
        <v/>
      </c>
      <c r="T373" s="24" t="str">
        <f>IF(T$3="Not used","",IFERROR(VLOOKUP($A373,'Circumstance 15'!$B$6:$AB$15,27,FALSE),IFERROR(VLOOKUP($A373,'Circumstance 15'!$B$18:$AB$28,27,FALSE),TableBPA2[[#This Row],[Base Payment After Circumstance 14]])))</f>
        <v/>
      </c>
      <c r="U373" s="24" t="str">
        <f>IF(U$3="Not used","",IFERROR(VLOOKUP($A373,'Circumstance 16'!$B$6:$AB$15,27,FALSE),IFERROR(VLOOKUP($A373,'Circumstance 16'!$B$18:$AB$28,27,FALSE),TableBPA2[[#This Row],[Base Payment After Circumstance 15]])))</f>
        <v/>
      </c>
      <c r="V373" s="24" t="str">
        <f>IF(V$3="Not used","",IFERROR(VLOOKUP($A373,'Circumstance 17'!$B$6:$AB$15,27,FALSE),IFERROR(VLOOKUP($A373,'Circumstance 17'!$B$18:$AB$28,27,FALSE),TableBPA2[[#This Row],[Base Payment After Circumstance 16]])))</f>
        <v/>
      </c>
      <c r="W373" s="24" t="str">
        <f>IF(W$3="Not used","",IFERROR(VLOOKUP($A373,'Circumstance 18'!$B$6:$AB$15,27,FALSE),IFERROR(VLOOKUP($A373,'Circumstance 18'!$B$18:$AB$28,27,FALSE),TableBPA2[[#This Row],[Base Payment After Circumstance 17]])))</f>
        <v/>
      </c>
      <c r="X373" s="24" t="str">
        <f>IF(X$3="Not used","",IFERROR(VLOOKUP($A373,'Circumstance 19'!$B$6:$AB$15,27,FALSE),IFERROR(VLOOKUP($A373,'Circumstance 19'!$B$18:$AB$28,27,FALSE),TableBPA2[[#This Row],[Base Payment After Circumstance 18]])))</f>
        <v/>
      </c>
      <c r="Y373" s="24" t="str">
        <f>IF(Y$3="Not used","",IFERROR(VLOOKUP($A373,'Circumstance 20'!$B$6:$AB$15,27,FALSE),IFERROR(VLOOKUP($A373,'Circumstance 20'!$B$18:$AB$28,27,FALSE),TableBPA2[[#This Row],[Base Payment After Circumstance 19]])))</f>
        <v/>
      </c>
    </row>
    <row r="374" spans="1:25" x14ac:dyDescent="0.25">
      <c r="A374" s="11" t="str">
        <f>IF('LEA Information'!A383="","",'LEA Information'!A383)</f>
        <v/>
      </c>
      <c r="B374" s="11" t="str">
        <f>IF('LEA Information'!B383="","",'LEA Information'!B383)</f>
        <v/>
      </c>
      <c r="C374" s="68" t="str">
        <f>IF('LEA Information'!C383="","",'LEA Information'!C383)</f>
        <v/>
      </c>
      <c r="D374" s="8" t="str">
        <f>IF('LEA Information'!D383="","",'LEA Information'!D383)</f>
        <v/>
      </c>
      <c r="E374" s="32" t="str">
        <f t="shared" si="5"/>
        <v/>
      </c>
      <c r="F374" s="3" t="str">
        <f>IF(F$3="Not used","",IFERROR(VLOOKUP($A374,'Circumstance 1'!$B$6:$AB$15,27,FALSE),IFERROR(VLOOKUP(A374,'Circumstance 1'!$B$18:$AB$28,27,FALSE),TableBPA2[[#This Row],[Starting Base Payment]])))</f>
        <v/>
      </c>
      <c r="G374" s="3" t="str">
        <f>IF(G$3="Not used","",IFERROR(VLOOKUP($A374,'Circumstance 2'!$B$6:$AB$15,27,FALSE),IFERROR(VLOOKUP($A374,'Circumstance 2'!$B$18:$AB$28,27,FALSE),TableBPA2[[#This Row],[Base Payment After Circumstance 1]])))</f>
        <v/>
      </c>
      <c r="H374" s="3" t="str">
        <f>IF(H$3="Not used","",IFERROR(VLOOKUP($A374,'Circumstance 3'!$B$6:$AB$15,27,FALSE),IFERROR(VLOOKUP($A374,'Circumstance 3'!$B$18:$AB$28,27,FALSE),TableBPA2[[#This Row],[Base Payment After Circumstance 2]])))</f>
        <v/>
      </c>
      <c r="I374" s="3" t="str">
        <f>IF(I$3="Not used","",IFERROR(VLOOKUP($A374,'Circumstance 4'!$B$6:$AB$15,27,FALSE),IFERROR(VLOOKUP($A374,'Circumstance 4'!$B$18:$AB$28,27,FALSE),TableBPA2[[#This Row],[Base Payment After Circumstance 3]])))</f>
        <v/>
      </c>
      <c r="J374" s="3" t="str">
        <f>IF(J$3="Not used","",IFERROR(VLOOKUP($A374,'Circumstance 5'!$B$6:$AB$15,27,FALSE),IFERROR(VLOOKUP($A374,'Circumstance 5'!$B$18:$AB$28,27,FALSE),TableBPA2[[#This Row],[Base Payment After Circumstance 4]])))</f>
        <v/>
      </c>
      <c r="K374" s="3" t="str">
        <f>IF(K$3="Not used","",IFERROR(VLOOKUP($A374,'Circumstance 6'!$B$6:$AB$15,27,FALSE),IFERROR(VLOOKUP($A374,'Circumstance 6'!$B$18:$AB$28,27,FALSE),TableBPA2[[#This Row],[Base Payment After Circumstance 5]])))</f>
        <v/>
      </c>
      <c r="L374" s="3" t="str">
        <f>IF(L$3="Not used","",IFERROR(VLOOKUP($A374,'Circumstance 7'!$B$6:$AB$15,27,FALSE),IFERROR(VLOOKUP($A374,'Circumstance 7'!$B$18:$AB$28,27,FALSE),TableBPA2[[#This Row],[Base Payment After Circumstance 6]])))</f>
        <v/>
      </c>
      <c r="M374" s="3" t="str">
        <f>IF(M$3="Not used","",IFERROR(VLOOKUP($A374,'Circumstance 8'!$B$6:$AB$15,27,FALSE),IFERROR(VLOOKUP($A374,'Circumstance 8'!$B$18:$AB$28,27,FALSE),TableBPA2[[#This Row],[Base Payment After Circumstance 7]])))</f>
        <v/>
      </c>
      <c r="N374" s="3" t="str">
        <f>IF(N$3="Not used","",IFERROR(VLOOKUP($A374,'Circumstance 9'!$B$6:$AB$15,27,FALSE),IFERROR(VLOOKUP($A374,'Circumstance 9'!$B$18:$AB$28,27,FALSE),TableBPA2[[#This Row],[Base Payment After Circumstance 8]])))</f>
        <v/>
      </c>
      <c r="O374" s="3" t="str">
        <f>IF(O$3="Not used","",IFERROR(VLOOKUP($A374,'Circumstance 10'!$B$6:$AB$15,27,FALSE),IFERROR(VLOOKUP($A374,'Circumstance 10'!$B$18:$AB$28,27,FALSE),TableBPA2[[#This Row],[Base Payment After Circumstance 9]])))</f>
        <v/>
      </c>
      <c r="P374" s="24" t="str">
        <f>IF(P$3="Not used","",IFERROR(VLOOKUP($A374,'Circumstance 11'!$B$6:$AB$15,27,FALSE),IFERROR(VLOOKUP($A374,'Circumstance 11'!$B$18:$AB$28,27,FALSE),TableBPA2[[#This Row],[Base Payment After Circumstance 10]])))</f>
        <v/>
      </c>
      <c r="Q374" s="24" t="str">
        <f>IF(Q$3="Not used","",IFERROR(VLOOKUP($A374,'Circumstance 12'!$B$6:$AB$15,27,FALSE),IFERROR(VLOOKUP($A374,'Circumstance 12'!$B$18:$AB$28,27,FALSE),TableBPA2[[#This Row],[Base Payment After Circumstance 11]])))</f>
        <v/>
      </c>
      <c r="R374" s="24" t="str">
        <f>IF(R$3="Not used","",IFERROR(VLOOKUP($A374,'Circumstance 13'!$B$6:$AB$15,27,FALSE),IFERROR(VLOOKUP($A374,'Circumstance 13'!$B$18:$AB$28,27,FALSE),TableBPA2[[#This Row],[Base Payment After Circumstance 12]])))</f>
        <v/>
      </c>
      <c r="S374" s="24" t="str">
        <f>IF(S$3="Not used","",IFERROR(VLOOKUP($A374,'Circumstance 14'!$B$6:$AB$15,27,FALSE),IFERROR(VLOOKUP($A374,'Circumstance 14'!$B$18:$AB$28,27,FALSE),TableBPA2[[#This Row],[Base Payment After Circumstance 13]])))</f>
        <v/>
      </c>
      <c r="T374" s="24" t="str">
        <f>IF(T$3="Not used","",IFERROR(VLOOKUP($A374,'Circumstance 15'!$B$6:$AB$15,27,FALSE),IFERROR(VLOOKUP($A374,'Circumstance 15'!$B$18:$AB$28,27,FALSE),TableBPA2[[#This Row],[Base Payment After Circumstance 14]])))</f>
        <v/>
      </c>
      <c r="U374" s="24" t="str">
        <f>IF(U$3="Not used","",IFERROR(VLOOKUP($A374,'Circumstance 16'!$B$6:$AB$15,27,FALSE),IFERROR(VLOOKUP($A374,'Circumstance 16'!$B$18:$AB$28,27,FALSE),TableBPA2[[#This Row],[Base Payment After Circumstance 15]])))</f>
        <v/>
      </c>
      <c r="V374" s="24" t="str">
        <f>IF(V$3="Not used","",IFERROR(VLOOKUP($A374,'Circumstance 17'!$B$6:$AB$15,27,FALSE),IFERROR(VLOOKUP($A374,'Circumstance 17'!$B$18:$AB$28,27,FALSE),TableBPA2[[#This Row],[Base Payment After Circumstance 16]])))</f>
        <v/>
      </c>
      <c r="W374" s="24" t="str">
        <f>IF(W$3="Not used","",IFERROR(VLOOKUP($A374,'Circumstance 18'!$B$6:$AB$15,27,FALSE),IFERROR(VLOOKUP($A374,'Circumstance 18'!$B$18:$AB$28,27,FALSE),TableBPA2[[#This Row],[Base Payment After Circumstance 17]])))</f>
        <v/>
      </c>
      <c r="X374" s="24" t="str">
        <f>IF(X$3="Not used","",IFERROR(VLOOKUP($A374,'Circumstance 19'!$B$6:$AB$15,27,FALSE),IFERROR(VLOOKUP($A374,'Circumstance 19'!$B$18:$AB$28,27,FALSE),TableBPA2[[#This Row],[Base Payment After Circumstance 18]])))</f>
        <v/>
      </c>
      <c r="Y374" s="24" t="str">
        <f>IF(Y$3="Not used","",IFERROR(VLOOKUP($A374,'Circumstance 20'!$B$6:$AB$15,27,FALSE),IFERROR(VLOOKUP($A374,'Circumstance 20'!$B$18:$AB$28,27,FALSE),TableBPA2[[#This Row],[Base Payment After Circumstance 19]])))</f>
        <v/>
      </c>
    </row>
    <row r="375" spans="1:25" x14ac:dyDescent="0.25">
      <c r="A375" s="11" t="str">
        <f>IF('LEA Information'!A384="","",'LEA Information'!A384)</f>
        <v/>
      </c>
      <c r="B375" s="11" t="str">
        <f>IF('LEA Information'!B384="","",'LEA Information'!B384)</f>
        <v/>
      </c>
      <c r="C375" s="68" t="str">
        <f>IF('LEA Information'!C384="","",'LEA Information'!C384)</f>
        <v/>
      </c>
      <c r="D375" s="8" t="str">
        <f>IF('LEA Information'!D384="","",'LEA Information'!D384)</f>
        <v/>
      </c>
      <c r="E375" s="32" t="str">
        <f t="shared" si="5"/>
        <v/>
      </c>
      <c r="F375" s="3" t="str">
        <f>IF(F$3="Not used","",IFERROR(VLOOKUP($A375,'Circumstance 1'!$B$6:$AB$15,27,FALSE),IFERROR(VLOOKUP(A375,'Circumstance 1'!$B$18:$AB$28,27,FALSE),TableBPA2[[#This Row],[Starting Base Payment]])))</f>
        <v/>
      </c>
      <c r="G375" s="3" t="str">
        <f>IF(G$3="Not used","",IFERROR(VLOOKUP($A375,'Circumstance 2'!$B$6:$AB$15,27,FALSE),IFERROR(VLOOKUP($A375,'Circumstance 2'!$B$18:$AB$28,27,FALSE),TableBPA2[[#This Row],[Base Payment After Circumstance 1]])))</f>
        <v/>
      </c>
      <c r="H375" s="3" t="str">
        <f>IF(H$3="Not used","",IFERROR(VLOOKUP($A375,'Circumstance 3'!$B$6:$AB$15,27,FALSE),IFERROR(VLOOKUP($A375,'Circumstance 3'!$B$18:$AB$28,27,FALSE),TableBPA2[[#This Row],[Base Payment After Circumstance 2]])))</f>
        <v/>
      </c>
      <c r="I375" s="3" t="str">
        <f>IF(I$3="Not used","",IFERROR(VLOOKUP($A375,'Circumstance 4'!$B$6:$AB$15,27,FALSE),IFERROR(VLOOKUP($A375,'Circumstance 4'!$B$18:$AB$28,27,FALSE),TableBPA2[[#This Row],[Base Payment After Circumstance 3]])))</f>
        <v/>
      </c>
      <c r="J375" s="3" t="str">
        <f>IF(J$3="Not used","",IFERROR(VLOOKUP($A375,'Circumstance 5'!$B$6:$AB$15,27,FALSE),IFERROR(VLOOKUP($A375,'Circumstance 5'!$B$18:$AB$28,27,FALSE),TableBPA2[[#This Row],[Base Payment After Circumstance 4]])))</f>
        <v/>
      </c>
      <c r="K375" s="3" t="str">
        <f>IF(K$3="Not used","",IFERROR(VLOOKUP($A375,'Circumstance 6'!$B$6:$AB$15,27,FALSE),IFERROR(VLOOKUP($A375,'Circumstance 6'!$B$18:$AB$28,27,FALSE),TableBPA2[[#This Row],[Base Payment After Circumstance 5]])))</f>
        <v/>
      </c>
      <c r="L375" s="3" t="str">
        <f>IF(L$3="Not used","",IFERROR(VLOOKUP($A375,'Circumstance 7'!$B$6:$AB$15,27,FALSE),IFERROR(VLOOKUP($A375,'Circumstance 7'!$B$18:$AB$28,27,FALSE),TableBPA2[[#This Row],[Base Payment After Circumstance 6]])))</f>
        <v/>
      </c>
      <c r="M375" s="3" t="str">
        <f>IF(M$3="Not used","",IFERROR(VLOOKUP($A375,'Circumstance 8'!$B$6:$AB$15,27,FALSE),IFERROR(VLOOKUP($A375,'Circumstance 8'!$B$18:$AB$28,27,FALSE),TableBPA2[[#This Row],[Base Payment After Circumstance 7]])))</f>
        <v/>
      </c>
      <c r="N375" s="3" t="str">
        <f>IF(N$3="Not used","",IFERROR(VLOOKUP($A375,'Circumstance 9'!$B$6:$AB$15,27,FALSE),IFERROR(VLOOKUP($A375,'Circumstance 9'!$B$18:$AB$28,27,FALSE),TableBPA2[[#This Row],[Base Payment After Circumstance 8]])))</f>
        <v/>
      </c>
      <c r="O375" s="3" t="str">
        <f>IF(O$3="Not used","",IFERROR(VLOOKUP($A375,'Circumstance 10'!$B$6:$AB$15,27,FALSE),IFERROR(VLOOKUP($A375,'Circumstance 10'!$B$18:$AB$28,27,FALSE),TableBPA2[[#This Row],[Base Payment After Circumstance 9]])))</f>
        <v/>
      </c>
      <c r="P375" s="24" t="str">
        <f>IF(P$3="Not used","",IFERROR(VLOOKUP($A375,'Circumstance 11'!$B$6:$AB$15,27,FALSE),IFERROR(VLOOKUP($A375,'Circumstance 11'!$B$18:$AB$28,27,FALSE),TableBPA2[[#This Row],[Base Payment After Circumstance 10]])))</f>
        <v/>
      </c>
      <c r="Q375" s="24" t="str">
        <f>IF(Q$3="Not used","",IFERROR(VLOOKUP($A375,'Circumstance 12'!$B$6:$AB$15,27,FALSE),IFERROR(VLOOKUP($A375,'Circumstance 12'!$B$18:$AB$28,27,FALSE),TableBPA2[[#This Row],[Base Payment After Circumstance 11]])))</f>
        <v/>
      </c>
      <c r="R375" s="24" t="str">
        <f>IF(R$3="Not used","",IFERROR(VLOOKUP($A375,'Circumstance 13'!$B$6:$AB$15,27,FALSE),IFERROR(VLOOKUP($A375,'Circumstance 13'!$B$18:$AB$28,27,FALSE),TableBPA2[[#This Row],[Base Payment After Circumstance 12]])))</f>
        <v/>
      </c>
      <c r="S375" s="24" t="str">
        <f>IF(S$3="Not used","",IFERROR(VLOOKUP($A375,'Circumstance 14'!$B$6:$AB$15,27,FALSE),IFERROR(VLOOKUP($A375,'Circumstance 14'!$B$18:$AB$28,27,FALSE),TableBPA2[[#This Row],[Base Payment After Circumstance 13]])))</f>
        <v/>
      </c>
      <c r="T375" s="24" t="str">
        <f>IF(T$3="Not used","",IFERROR(VLOOKUP($A375,'Circumstance 15'!$B$6:$AB$15,27,FALSE),IFERROR(VLOOKUP($A375,'Circumstance 15'!$B$18:$AB$28,27,FALSE),TableBPA2[[#This Row],[Base Payment After Circumstance 14]])))</f>
        <v/>
      </c>
      <c r="U375" s="24" t="str">
        <f>IF(U$3="Not used","",IFERROR(VLOOKUP($A375,'Circumstance 16'!$B$6:$AB$15,27,FALSE),IFERROR(VLOOKUP($A375,'Circumstance 16'!$B$18:$AB$28,27,FALSE),TableBPA2[[#This Row],[Base Payment After Circumstance 15]])))</f>
        <v/>
      </c>
      <c r="V375" s="24" t="str">
        <f>IF(V$3="Not used","",IFERROR(VLOOKUP($A375,'Circumstance 17'!$B$6:$AB$15,27,FALSE),IFERROR(VLOOKUP($A375,'Circumstance 17'!$B$18:$AB$28,27,FALSE),TableBPA2[[#This Row],[Base Payment After Circumstance 16]])))</f>
        <v/>
      </c>
      <c r="W375" s="24" t="str">
        <f>IF(W$3="Not used","",IFERROR(VLOOKUP($A375,'Circumstance 18'!$B$6:$AB$15,27,FALSE),IFERROR(VLOOKUP($A375,'Circumstance 18'!$B$18:$AB$28,27,FALSE),TableBPA2[[#This Row],[Base Payment After Circumstance 17]])))</f>
        <v/>
      </c>
      <c r="X375" s="24" t="str">
        <f>IF(X$3="Not used","",IFERROR(VLOOKUP($A375,'Circumstance 19'!$B$6:$AB$15,27,FALSE),IFERROR(VLOOKUP($A375,'Circumstance 19'!$B$18:$AB$28,27,FALSE),TableBPA2[[#This Row],[Base Payment After Circumstance 18]])))</f>
        <v/>
      </c>
      <c r="Y375" s="24" t="str">
        <f>IF(Y$3="Not used","",IFERROR(VLOOKUP($A375,'Circumstance 20'!$B$6:$AB$15,27,FALSE),IFERROR(VLOOKUP($A375,'Circumstance 20'!$B$18:$AB$28,27,FALSE),TableBPA2[[#This Row],[Base Payment After Circumstance 19]])))</f>
        <v/>
      </c>
    </row>
    <row r="376" spans="1:25" x14ac:dyDescent="0.25">
      <c r="A376" s="11" t="str">
        <f>IF('LEA Information'!A385="","",'LEA Information'!A385)</f>
        <v/>
      </c>
      <c r="B376" s="11" t="str">
        <f>IF('LEA Information'!B385="","",'LEA Information'!B385)</f>
        <v/>
      </c>
      <c r="C376" s="68" t="str">
        <f>IF('LEA Information'!C385="","",'LEA Information'!C385)</f>
        <v/>
      </c>
      <c r="D376" s="8" t="str">
        <f>IF('LEA Information'!D385="","",'LEA Information'!D385)</f>
        <v/>
      </c>
      <c r="E376" s="32" t="str">
        <f t="shared" si="5"/>
        <v/>
      </c>
      <c r="F376" s="3" t="str">
        <f>IF(F$3="Not used","",IFERROR(VLOOKUP($A376,'Circumstance 1'!$B$6:$AB$15,27,FALSE),IFERROR(VLOOKUP(A376,'Circumstance 1'!$B$18:$AB$28,27,FALSE),TableBPA2[[#This Row],[Starting Base Payment]])))</f>
        <v/>
      </c>
      <c r="G376" s="3" t="str">
        <f>IF(G$3="Not used","",IFERROR(VLOOKUP($A376,'Circumstance 2'!$B$6:$AB$15,27,FALSE),IFERROR(VLOOKUP($A376,'Circumstance 2'!$B$18:$AB$28,27,FALSE),TableBPA2[[#This Row],[Base Payment After Circumstance 1]])))</f>
        <v/>
      </c>
      <c r="H376" s="3" t="str">
        <f>IF(H$3="Not used","",IFERROR(VLOOKUP($A376,'Circumstance 3'!$B$6:$AB$15,27,FALSE),IFERROR(VLOOKUP($A376,'Circumstance 3'!$B$18:$AB$28,27,FALSE),TableBPA2[[#This Row],[Base Payment After Circumstance 2]])))</f>
        <v/>
      </c>
      <c r="I376" s="3" t="str">
        <f>IF(I$3="Not used","",IFERROR(VLOOKUP($A376,'Circumstance 4'!$B$6:$AB$15,27,FALSE),IFERROR(VLOOKUP($A376,'Circumstance 4'!$B$18:$AB$28,27,FALSE),TableBPA2[[#This Row],[Base Payment After Circumstance 3]])))</f>
        <v/>
      </c>
      <c r="J376" s="3" t="str">
        <f>IF(J$3="Not used","",IFERROR(VLOOKUP($A376,'Circumstance 5'!$B$6:$AB$15,27,FALSE),IFERROR(VLOOKUP($A376,'Circumstance 5'!$B$18:$AB$28,27,FALSE),TableBPA2[[#This Row],[Base Payment After Circumstance 4]])))</f>
        <v/>
      </c>
      <c r="K376" s="3" t="str">
        <f>IF(K$3="Not used","",IFERROR(VLOOKUP($A376,'Circumstance 6'!$B$6:$AB$15,27,FALSE),IFERROR(VLOOKUP($A376,'Circumstance 6'!$B$18:$AB$28,27,FALSE),TableBPA2[[#This Row],[Base Payment After Circumstance 5]])))</f>
        <v/>
      </c>
      <c r="L376" s="3" t="str">
        <f>IF(L$3="Not used","",IFERROR(VLOOKUP($A376,'Circumstance 7'!$B$6:$AB$15,27,FALSE),IFERROR(VLOOKUP($A376,'Circumstance 7'!$B$18:$AB$28,27,FALSE),TableBPA2[[#This Row],[Base Payment After Circumstance 6]])))</f>
        <v/>
      </c>
      <c r="M376" s="3" t="str">
        <f>IF(M$3="Not used","",IFERROR(VLOOKUP($A376,'Circumstance 8'!$B$6:$AB$15,27,FALSE),IFERROR(VLOOKUP($A376,'Circumstance 8'!$B$18:$AB$28,27,FALSE),TableBPA2[[#This Row],[Base Payment After Circumstance 7]])))</f>
        <v/>
      </c>
      <c r="N376" s="3" t="str">
        <f>IF(N$3="Not used","",IFERROR(VLOOKUP($A376,'Circumstance 9'!$B$6:$AB$15,27,FALSE),IFERROR(VLOOKUP($A376,'Circumstance 9'!$B$18:$AB$28,27,FALSE),TableBPA2[[#This Row],[Base Payment After Circumstance 8]])))</f>
        <v/>
      </c>
      <c r="O376" s="3" t="str">
        <f>IF(O$3="Not used","",IFERROR(VLOOKUP($A376,'Circumstance 10'!$B$6:$AB$15,27,FALSE),IFERROR(VLOOKUP($A376,'Circumstance 10'!$B$18:$AB$28,27,FALSE),TableBPA2[[#This Row],[Base Payment After Circumstance 9]])))</f>
        <v/>
      </c>
      <c r="P376" s="24" t="str">
        <f>IF(P$3="Not used","",IFERROR(VLOOKUP($A376,'Circumstance 11'!$B$6:$AB$15,27,FALSE),IFERROR(VLOOKUP($A376,'Circumstance 11'!$B$18:$AB$28,27,FALSE),TableBPA2[[#This Row],[Base Payment After Circumstance 10]])))</f>
        <v/>
      </c>
      <c r="Q376" s="24" t="str">
        <f>IF(Q$3="Not used","",IFERROR(VLOOKUP($A376,'Circumstance 12'!$B$6:$AB$15,27,FALSE),IFERROR(VLOOKUP($A376,'Circumstance 12'!$B$18:$AB$28,27,FALSE),TableBPA2[[#This Row],[Base Payment After Circumstance 11]])))</f>
        <v/>
      </c>
      <c r="R376" s="24" t="str">
        <f>IF(R$3="Not used","",IFERROR(VLOOKUP($A376,'Circumstance 13'!$B$6:$AB$15,27,FALSE),IFERROR(VLOOKUP($A376,'Circumstance 13'!$B$18:$AB$28,27,FALSE),TableBPA2[[#This Row],[Base Payment After Circumstance 12]])))</f>
        <v/>
      </c>
      <c r="S376" s="24" t="str">
        <f>IF(S$3="Not used","",IFERROR(VLOOKUP($A376,'Circumstance 14'!$B$6:$AB$15,27,FALSE),IFERROR(VLOOKUP($A376,'Circumstance 14'!$B$18:$AB$28,27,FALSE),TableBPA2[[#This Row],[Base Payment After Circumstance 13]])))</f>
        <v/>
      </c>
      <c r="T376" s="24" t="str">
        <f>IF(T$3="Not used","",IFERROR(VLOOKUP($A376,'Circumstance 15'!$B$6:$AB$15,27,FALSE),IFERROR(VLOOKUP($A376,'Circumstance 15'!$B$18:$AB$28,27,FALSE),TableBPA2[[#This Row],[Base Payment After Circumstance 14]])))</f>
        <v/>
      </c>
      <c r="U376" s="24" t="str">
        <f>IF(U$3="Not used","",IFERROR(VLOOKUP($A376,'Circumstance 16'!$B$6:$AB$15,27,FALSE),IFERROR(VLOOKUP($A376,'Circumstance 16'!$B$18:$AB$28,27,FALSE),TableBPA2[[#This Row],[Base Payment After Circumstance 15]])))</f>
        <v/>
      </c>
      <c r="V376" s="24" t="str">
        <f>IF(V$3="Not used","",IFERROR(VLOOKUP($A376,'Circumstance 17'!$B$6:$AB$15,27,FALSE),IFERROR(VLOOKUP($A376,'Circumstance 17'!$B$18:$AB$28,27,FALSE),TableBPA2[[#This Row],[Base Payment After Circumstance 16]])))</f>
        <v/>
      </c>
      <c r="W376" s="24" t="str">
        <f>IF(W$3="Not used","",IFERROR(VLOOKUP($A376,'Circumstance 18'!$B$6:$AB$15,27,FALSE),IFERROR(VLOOKUP($A376,'Circumstance 18'!$B$18:$AB$28,27,FALSE),TableBPA2[[#This Row],[Base Payment After Circumstance 17]])))</f>
        <v/>
      </c>
      <c r="X376" s="24" t="str">
        <f>IF(X$3="Not used","",IFERROR(VLOOKUP($A376,'Circumstance 19'!$B$6:$AB$15,27,FALSE),IFERROR(VLOOKUP($A376,'Circumstance 19'!$B$18:$AB$28,27,FALSE),TableBPA2[[#This Row],[Base Payment After Circumstance 18]])))</f>
        <v/>
      </c>
      <c r="Y376" s="24" t="str">
        <f>IF(Y$3="Not used","",IFERROR(VLOOKUP($A376,'Circumstance 20'!$B$6:$AB$15,27,FALSE),IFERROR(VLOOKUP($A376,'Circumstance 20'!$B$18:$AB$28,27,FALSE),TableBPA2[[#This Row],[Base Payment After Circumstance 19]])))</f>
        <v/>
      </c>
    </row>
    <row r="377" spans="1:25" x14ac:dyDescent="0.25">
      <c r="A377" s="11" t="str">
        <f>IF('LEA Information'!A386="","",'LEA Information'!A386)</f>
        <v/>
      </c>
      <c r="B377" s="11" t="str">
        <f>IF('LEA Information'!B386="","",'LEA Information'!B386)</f>
        <v/>
      </c>
      <c r="C377" s="68" t="str">
        <f>IF('LEA Information'!C386="","",'LEA Information'!C386)</f>
        <v/>
      </c>
      <c r="D377" s="8" t="str">
        <f>IF('LEA Information'!D386="","",'LEA Information'!D386)</f>
        <v/>
      </c>
      <c r="E377" s="32" t="str">
        <f t="shared" si="5"/>
        <v/>
      </c>
      <c r="F377" s="3" t="str">
        <f>IF(F$3="Not used","",IFERROR(VLOOKUP($A377,'Circumstance 1'!$B$6:$AB$15,27,FALSE),IFERROR(VLOOKUP(A377,'Circumstance 1'!$B$18:$AB$28,27,FALSE),TableBPA2[[#This Row],[Starting Base Payment]])))</f>
        <v/>
      </c>
      <c r="G377" s="3" t="str">
        <f>IF(G$3="Not used","",IFERROR(VLOOKUP($A377,'Circumstance 2'!$B$6:$AB$15,27,FALSE),IFERROR(VLOOKUP($A377,'Circumstance 2'!$B$18:$AB$28,27,FALSE),TableBPA2[[#This Row],[Base Payment After Circumstance 1]])))</f>
        <v/>
      </c>
      <c r="H377" s="3" t="str">
        <f>IF(H$3="Not used","",IFERROR(VLOOKUP($A377,'Circumstance 3'!$B$6:$AB$15,27,FALSE),IFERROR(VLOOKUP($A377,'Circumstance 3'!$B$18:$AB$28,27,FALSE),TableBPA2[[#This Row],[Base Payment After Circumstance 2]])))</f>
        <v/>
      </c>
      <c r="I377" s="3" t="str">
        <f>IF(I$3="Not used","",IFERROR(VLOOKUP($A377,'Circumstance 4'!$B$6:$AB$15,27,FALSE),IFERROR(VLOOKUP($A377,'Circumstance 4'!$B$18:$AB$28,27,FALSE),TableBPA2[[#This Row],[Base Payment After Circumstance 3]])))</f>
        <v/>
      </c>
      <c r="J377" s="3" t="str">
        <f>IF(J$3="Not used","",IFERROR(VLOOKUP($A377,'Circumstance 5'!$B$6:$AB$15,27,FALSE),IFERROR(VLOOKUP($A377,'Circumstance 5'!$B$18:$AB$28,27,FALSE),TableBPA2[[#This Row],[Base Payment After Circumstance 4]])))</f>
        <v/>
      </c>
      <c r="K377" s="3" t="str">
        <f>IF(K$3="Not used","",IFERROR(VLOOKUP($A377,'Circumstance 6'!$B$6:$AB$15,27,FALSE),IFERROR(VLOOKUP($A377,'Circumstance 6'!$B$18:$AB$28,27,FALSE),TableBPA2[[#This Row],[Base Payment After Circumstance 5]])))</f>
        <v/>
      </c>
      <c r="L377" s="3" t="str">
        <f>IF(L$3="Not used","",IFERROR(VLOOKUP($A377,'Circumstance 7'!$B$6:$AB$15,27,FALSE),IFERROR(VLOOKUP($A377,'Circumstance 7'!$B$18:$AB$28,27,FALSE),TableBPA2[[#This Row],[Base Payment After Circumstance 6]])))</f>
        <v/>
      </c>
      <c r="M377" s="3" t="str">
        <f>IF(M$3="Not used","",IFERROR(VLOOKUP($A377,'Circumstance 8'!$B$6:$AB$15,27,FALSE),IFERROR(VLOOKUP($A377,'Circumstance 8'!$B$18:$AB$28,27,FALSE),TableBPA2[[#This Row],[Base Payment After Circumstance 7]])))</f>
        <v/>
      </c>
      <c r="N377" s="3" t="str">
        <f>IF(N$3="Not used","",IFERROR(VLOOKUP($A377,'Circumstance 9'!$B$6:$AB$15,27,FALSE),IFERROR(VLOOKUP($A377,'Circumstance 9'!$B$18:$AB$28,27,FALSE),TableBPA2[[#This Row],[Base Payment After Circumstance 8]])))</f>
        <v/>
      </c>
      <c r="O377" s="3" t="str">
        <f>IF(O$3="Not used","",IFERROR(VLOOKUP($A377,'Circumstance 10'!$B$6:$AB$15,27,FALSE),IFERROR(VLOOKUP($A377,'Circumstance 10'!$B$18:$AB$28,27,FALSE),TableBPA2[[#This Row],[Base Payment After Circumstance 9]])))</f>
        <v/>
      </c>
      <c r="P377" s="24" t="str">
        <f>IF(P$3="Not used","",IFERROR(VLOOKUP($A377,'Circumstance 11'!$B$6:$AB$15,27,FALSE),IFERROR(VLOOKUP($A377,'Circumstance 11'!$B$18:$AB$28,27,FALSE),TableBPA2[[#This Row],[Base Payment After Circumstance 10]])))</f>
        <v/>
      </c>
      <c r="Q377" s="24" t="str">
        <f>IF(Q$3="Not used","",IFERROR(VLOOKUP($A377,'Circumstance 12'!$B$6:$AB$15,27,FALSE),IFERROR(VLOOKUP($A377,'Circumstance 12'!$B$18:$AB$28,27,FALSE),TableBPA2[[#This Row],[Base Payment After Circumstance 11]])))</f>
        <v/>
      </c>
      <c r="R377" s="24" t="str">
        <f>IF(R$3="Not used","",IFERROR(VLOOKUP($A377,'Circumstance 13'!$B$6:$AB$15,27,FALSE),IFERROR(VLOOKUP($A377,'Circumstance 13'!$B$18:$AB$28,27,FALSE),TableBPA2[[#This Row],[Base Payment After Circumstance 12]])))</f>
        <v/>
      </c>
      <c r="S377" s="24" t="str">
        <f>IF(S$3="Not used","",IFERROR(VLOOKUP($A377,'Circumstance 14'!$B$6:$AB$15,27,FALSE),IFERROR(VLOOKUP($A377,'Circumstance 14'!$B$18:$AB$28,27,FALSE),TableBPA2[[#This Row],[Base Payment After Circumstance 13]])))</f>
        <v/>
      </c>
      <c r="T377" s="24" t="str">
        <f>IF(T$3="Not used","",IFERROR(VLOOKUP($A377,'Circumstance 15'!$B$6:$AB$15,27,FALSE),IFERROR(VLOOKUP($A377,'Circumstance 15'!$B$18:$AB$28,27,FALSE),TableBPA2[[#This Row],[Base Payment After Circumstance 14]])))</f>
        <v/>
      </c>
      <c r="U377" s="24" t="str">
        <f>IF(U$3="Not used","",IFERROR(VLOOKUP($A377,'Circumstance 16'!$B$6:$AB$15,27,FALSE),IFERROR(VLOOKUP($A377,'Circumstance 16'!$B$18:$AB$28,27,FALSE),TableBPA2[[#This Row],[Base Payment After Circumstance 15]])))</f>
        <v/>
      </c>
      <c r="V377" s="24" t="str">
        <f>IF(V$3="Not used","",IFERROR(VLOOKUP($A377,'Circumstance 17'!$B$6:$AB$15,27,FALSE),IFERROR(VLOOKUP($A377,'Circumstance 17'!$B$18:$AB$28,27,FALSE),TableBPA2[[#This Row],[Base Payment After Circumstance 16]])))</f>
        <v/>
      </c>
      <c r="W377" s="24" t="str">
        <f>IF(W$3="Not used","",IFERROR(VLOOKUP($A377,'Circumstance 18'!$B$6:$AB$15,27,FALSE),IFERROR(VLOOKUP($A377,'Circumstance 18'!$B$18:$AB$28,27,FALSE),TableBPA2[[#This Row],[Base Payment After Circumstance 17]])))</f>
        <v/>
      </c>
      <c r="X377" s="24" t="str">
        <f>IF(X$3="Not used","",IFERROR(VLOOKUP($A377,'Circumstance 19'!$B$6:$AB$15,27,FALSE),IFERROR(VLOOKUP($A377,'Circumstance 19'!$B$18:$AB$28,27,FALSE),TableBPA2[[#This Row],[Base Payment After Circumstance 18]])))</f>
        <v/>
      </c>
      <c r="Y377" s="24" t="str">
        <f>IF(Y$3="Not used","",IFERROR(VLOOKUP($A377,'Circumstance 20'!$B$6:$AB$15,27,FALSE),IFERROR(VLOOKUP($A377,'Circumstance 20'!$B$18:$AB$28,27,FALSE),TableBPA2[[#This Row],[Base Payment After Circumstance 19]])))</f>
        <v/>
      </c>
    </row>
    <row r="378" spans="1:25" x14ac:dyDescent="0.25">
      <c r="A378" s="11" t="str">
        <f>IF('LEA Information'!A387="","",'LEA Information'!A387)</f>
        <v/>
      </c>
      <c r="B378" s="11" t="str">
        <f>IF('LEA Information'!B387="","",'LEA Information'!B387)</f>
        <v/>
      </c>
      <c r="C378" s="68" t="str">
        <f>IF('LEA Information'!C387="","",'LEA Information'!C387)</f>
        <v/>
      </c>
      <c r="D378" s="8" t="str">
        <f>IF('LEA Information'!D387="","",'LEA Information'!D387)</f>
        <v/>
      </c>
      <c r="E378" s="32" t="str">
        <f t="shared" si="5"/>
        <v/>
      </c>
      <c r="F378" s="3" t="str">
        <f>IF(F$3="Not used","",IFERROR(VLOOKUP($A378,'Circumstance 1'!$B$6:$AB$15,27,FALSE),IFERROR(VLOOKUP(A378,'Circumstance 1'!$B$18:$AB$28,27,FALSE),TableBPA2[[#This Row],[Starting Base Payment]])))</f>
        <v/>
      </c>
      <c r="G378" s="3" t="str">
        <f>IF(G$3="Not used","",IFERROR(VLOOKUP($A378,'Circumstance 2'!$B$6:$AB$15,27,FALSE),IFERROR(VLOOKUP($A378,'Circumstance 2'!$B$18:$AB$28,27,FALSE),TableBPA2[[#This Row],[Base Payment After Circumstance 1]])))</f>
        <v/>
      </c>
      <c r="H378" s="3" t="str">
        <f>IF(H$3="Not used","",IFERROR(VLOOKUP($A378,'Circumstance 3'!$B$6:$AB$15,27,FALSE),IFERROR(VLOOKUP($A378,'Circumstance 3'!$B$18:$AB$28,27,FALSE),TableBPA2[[#This Row],[Base Payment After Circumstance 2]])))</f>
        <v/>
      </c>
      <c r="I378" s="3" t="str">
        <f>IF(I$3="Not used","",IFERROR(VLOOKUP($A378,'Circumstance 4'!$B$6:$AB$15,27,FALSE),IFERROR(VLOOKUP($A378,'Circumstance 4'!$B$18:$AB$28,27,FALSE),TableBPA2[[#This Row],[Base Payment After Circumstance 3]])))</f>
        <v/>
      </c>
      <c r="J378" s="3" t="str">
        <f>IF(J$3="Not used","",IFERROR(VLOOKUP($A378,'Circumstance 5'!$B$6:$AB$15,27,FALSE),IFERROR(VLOOKUP($A378,'Circumstance 5'!$B$18:$AB$28,27,FALSE),TableBPA2[[#This Row],[Base Payment After Circumstance 4]])))</f>
        <v/>
      </c>
      <c r="K378" s="3" t="str">
        <f>IF(K$3="Not used","",IFERROR(VLOOKUP($A378,'Circumstance 6'!$B$6:$AB$15,27,FALSE),IFERROR(VLOOKUP($A378,'Circumstance 6'!$B$18:$AB$28,27,FALSE),TableBPA2[[#This Row],[Base Payment After Circumstance 5]])))</f>
        <v/>
      </c>
      <c r="L378" s="3" t="str">
        <f>IF(L$3="Not used","",IFERROR(VLOOKUP($A378,'Circumstance 7'!$B$6:$AB$15,27,FALSE),IFERROR(VLOOKUP($A378,'Circumstance 7'!$B$18:$AB$28,27,FALSE),TableBPA2[[#This Row],[Base Payment After Circumstance 6]])))</f>
        <v/>
      </c>
      <c r="M378" s="3" t="str">
        <f>IF(M$3="Not used","",IFERROR(VLOOKUP($A378,'Circumstance 8'!$B$6:$AB$15,27,FALSE),IFERROR(VLOOKUP($A378,'Circumstance 8'!$B$18:$AB$28,27,FALSE),TableBPA2[[#This Row],[Base Payment After Circumstance 7]])))</f>
        <v/>
      </c>
      <c r="N378" s="3" t="str">
        <f>IF(N$3="Not used","",IFERROR(VLOOKUP($A378,'Circumstance 9'!$B$6:$AB$15,27,FALSE),IFERROR(VLOOKUP($A378,'Circumstance 9'!$B$18:$AB$28,27,FALSE),TableBPA2[[#This Row],[Base Payment After Circumstance 8]])))</f>
        <v/>
      </c>
      <c r="O378" s="3" t="str">
        <f>IF(O$3="Not used","",IFERROR(VLOOKUP($A378,'Circumstance 10'!$B$6:$AB$15,27,FALSE),IFERROR(VLOOKUP($A378,'Circumstance 10'!$B$18:$AB$28,27,FALSE),TableBPA2[[#This Row],[Base Payment After Circumstance 9]])))</f>
        <v/>
      </c>
      <c r="P378" s="24" t="str">
        <f>IF(P$3="Not used","",IFERROR(VLOOKUP($A378,'Circumstance 11'!$B$6:$AB$15,27,FALSE),IFERROR(VLOOKUP($A378,'Circumstance 11'!$B$18:$AB$28,27,FALSE),TableBPA2[[#This Row],[Base Payment After Circumstance 10]])))</f>
        <v/>
      </c>
      <c r="Q378" s="24" t="str">
        <f>IF(Q$3="Not used","",IFERROR(VLOOKUP($A378,'Circumstance 12'!$B$6:$AB$15,27,FALSE),IFERROR(VLOOKUP($A378,'Circumstance 12'!$B$18:$AB$28,27,FALSE),TableBPA2[[#This Row],[Base Payment After Circumstance 11]])))</f>
        <v/>
      </c>
      <c r="R378" s="24" t="str">
        <f>IF(R$3="Not used","",IFERROR(VLOOKUP($A378,'Circumstance 13'!$B$6:$AB$15,27,FALSE),IFERROR(VLOOKUP($A378,'Circumstance 13'!$B$18:$AB$28,27,FALSE),TableBPA2[[#This Row],[Base Payment After Circumstance 12]])))</f>
        <v/>
      </c>
      <c r="S378" s="24" t="str">
        <f>IF(S$3="Not used","",IFERROR(VLOOKUP($A378,'Circumstance 14'!$B$6:$AB$15,27,FALSE),IFERROR(VLOOKUP($A378,'Circumstance 14'!$B$18:$AB$28,27,FALSE),TableBPA2[[#This Row],[Base Payment After Circumstance 13]])))</f>
        <v/>
      </c>
      <c r="T378" s="24" t="str">
        <f>IF(T$3="Not used","",IFERROR(VLOOKUP($A378,'Circumstance 15'!$B$6:$AB$15,27,FALSE),IFERROR(VLOOKUP($A378,'Circumstance 15'!$B$18:$AB$28,27,FALSE),TableBPA2[[#This Row],[Base Payment After Circumstance 14]])))</f>
        <v/>
      </c>
      <c r="U378" s="24" t="str">
        <f>IF(U$3="Not used","",IFERROR(VLOOKUP($A378,'Circumstance 16'!$B$6:$AB$15,27,FALSE),IFERROR(VLOOKUP($A378,'Circumstance 16'!$B$18:$AB$28,27,FALSE),TableBPA2[[#This Row],[Base Payment After Circumstance 15]])))</f>
        <v/>
      </c>
      <c r="V378" s="24" t="str">
        <f>IF(V$3="Not used","",IFERROR(VLOOKUP($A378,'Circumstance 17'!$B$6:$AB$15,27,FALSE),IFERROR(VLOOKUP($A378,'Circumstance 17'!$B$18:$AB$28,27,FALSE),TableBPA2[[#This Row],[Base Payment After Circumstance 16]])))</f>
        <v/>
      </c>
      <c r="W378" s="24" t="str">
        <f>IF(W$3="Not used","",IFERROR(VLOOKUP($A378,'Circumstance 18'!$B$6:$AB$15,27,FALSE),IFERROR(VLOOKUP($A378,'Circumstance 18'!$B$18:$AB$28,27,FALSE),TableBPA2[[#This Row],[Base Payment After Circumstance 17]])))</f>
        <v/>
      </c>
      <c r="X378" s="24" t="str">
        <f>IF(X$3="Not used","",IFERROR(VLOOKUP($A378,'Circumstance 19'!$B$6:$AB$15,27,FALSE),IFERROR(VLOOKUP($A378,'Circumstance 19'!$B$18:$AB$28,27,FALSE),TableBPA2[[#This Row],[Base Payment After Circumstance 18]])))</f>
        <v/>
      </c>
      <c r="Y378" s="24" t="str">
        <f>IF(Y$3="Not used","",IFERROR(VLOOKUP($A378,'Circumstance 20'!$B$6:$AB$15,27,FALSE),IFERROR(VLOOKUP($A378,'Circumstance 20'!$B$18:$AB$28,27,FALSE),TableBPA2[[#This Row],[Base Payment After Circumstance 19]])))</f>
        <v/>
      </c>
    </row>
    <row r="379" spans="1:25" x14ac:dyDescent="0.25">
      <c r="A379" s="11" t="str">
        <f>IF('LEA Information'!A388="","",'LEA Information'!A388)</f>
        <v/>
      </c>
      <c r="B379" s="11" t="str">
        <f>IF('LEA Information'!B388="","",'LEA Information'!B388)</f>
        <v/>
      </c>
      <c r="C379" s="68" t="str">
        <f>IF('LEA Information'!C388="","",'LEA Information'!C388)</f>
        <v/>
      </c>
      <c r="D379" s="8" t="str">
        <f>IF('LEA Information'!D388="","",'LEA Information'!D388)</f>
        <v/>
      </c>
      <c r="E379" s="32" t="str">
        <f t="shared" si="5"/>
        <v/>
      </c>
      <c r="F379" s="3" t="str">
        <f>IF(F$3="Not used","",IFERROR(VLOOKUP($A379,'Circumstance 1'!$B$6:$AB$15,27,FALSE),IFERROR(VLOOKUP(A379,'Circumstance 1'!$B$18:$AB$28,27,FALSE),TableBPA2[[#This Row],[Starting Base Payment]])))</f>
        <v/>
      </c>
      <c r="G379" s="3" t="str">
        <f>IF(G$3="Not used","",IFERROR(VLOOKUP($A379,'Circumstance 2'!$B$6:$AB$15,27,FALSE),IFERROR(VLOOKUP($A379,'Circumstance 2'!$B$18:$AB$28,27,FALSE),TableBPA2[[#This Row],[Base Payment After Circumstance 1]])))</f>
        <v/>
      </c>
      <c r="H379" s="3" t="str">
        <f>IF(H$3="Not used","",IFERROR(VLOOKUP($A379,'Circumstance 3'!$B$6:$AB$15,27,FALSE),IFERROR(VLOOKUP($A379,'Circumstance 3'!$B$18:$AB$28,27,FALSE),TableBPA2[[#This Row],[Base Payment After Circumstance 2]])))</f>
        <v/>
      </c>
      <c r="I379" s="3" t="str">
        <f>IF(I$3="Not used","",IFERROR(VLOOKUP($A379,'Circumstance 4'!$B$6:$AB$15,27,FALSE),IFERROR(VLOOKUP($A379,'Circumstance 4'!$B$18:$AB$28,27,FALSE),TableBPA2[[#This Row],[Base Payment After Circumstance 3]])))</f>
        <v/>
      </c>
      <c r="J379" s="3" t="str">
        <f>IF(J$3="Not used","",IFERROR(VLOOKUP($A379,'Circumstance 5'!$B$6:$AB$15,27,FALSE),IFERROR(VLOOKUP($A379,'Circumstance 5'!$B$18:$AB$28,27,FALSE),TableBPA2[[#This Row],[Base Payment After Circumstance 4]])))</f>
        <v/>
      </c>
      <c r="K379" s="3" t="str">
        <f>IF(K$3="Not used","",IFERROR(VLOOKUP($A379,'Circumstance 6'!$B$6:$AB$15,27,FALSE),IFERROR(VLOOKUP($A379,'Circumstance 6'!$B$18:$AB$28,27,FALSE),TableBPA2[[#This Row],[Base Payment After Circumstance 5]])))</f>
        <v/>
      </c>
      <c r="L379" s="3" t="str">
        <f>IF(L$3="Not used","",IFERROR(VLOOKUP($A379,'Circumstance 7'!$B$6:$AB$15,27,FALSE),IFERROR(VLOOKUP($A379,'Circumstance 7'!$B$18:$AB$28,27,FALSE),TableBPA2[[#This Row],[Base Payment After Circumstance 6]])))</f>
        <v/>
      </c>
      <c r="M379" s="3" t="str">
        <f>IF(M$3="Not used","",IFERROR(VLOOKUP($A379,'Circumstance 8'!$B$6:$AB$15,27,FALSE),IFERROR(VLOOKUP($A379,'Circumstance 8'!$B$18:$AB$28,27,FALSE),TableBPA2[[#This Row],[Base Payment After Circumstance 7]])))</f>
        <v/>
      </c>
      <c r="N379" s="3" t="str">
        <f>IF(N$3="Not used","",IFERROR(VLOOKUP($A379,'Circumstance 9'!$B$6:$AB$15,27,FALSE),IFERROR(VLOOKUP($A379,'Circumstance 9'!$B$18:$AB$28,27,FALSE),TableBPA2[[#This Row],[Base Payment After Circumstance 8]])))</f>
        <v/>
      </c>
      <c r="O379" s="3" t="str">
        <f>IF(O$3="Not used","",IFERROR(VLOOKUP($A379,'Circumstance 10'!$B$6:$AB$15,27,FALSE),IFERROR(VLOOKUP($A379,'Circumstance 10'!$B$18:$AB$28,27,FALSE),TableBPA2[[#This Row],[Base Payment After Circumstance 9]])))</f>
        <v/>
      </c>
      <c r="P379" s="24" t="str">
        <f>IF(P$3="Not used","",IFERROR(VLOOKUP($A379,'Circumstance 11'!$B$6:$AB$15,27,FALSE),IFERROR(VLOOKUP($A379,'Circumstance 11'!$B$18:$AB$28,27,FALSE),TableBPA2[[#This Row],[Base Payment After Circumstance 10]])))</f>
        <v/>
      </c>
      <c r="Q379" s="24" t="str">
        <f>IF(Q$3="Not used","",IFERROR(VLOOKUP($A379,'Circumstance 12'!$B$6:$AB$15,27,FALSE),IFERROR(VLOOKUP($A379,'Circumstance 12'!$B$18:$AB$28,27,FALSE),TableBPA2[[#This Row],[Base Payment After Circumstance 11]])))</f>
        <v/>
      </c>
      <c r="R379" s="24" t="str">
        <f>IF(R$3="Not used","",IFERROR(VLOOKUP($A379,'Circumstance 13'!$B$6:$AB$15,27,FALSE),IFERROR(VLOOKUP($A379,'Circumstance 13'!$B$18:$AB$28,27,FALSE),TableBPA2[[#This Row],[Base Payment After Circumstance 12]])))</f>
        <v/>
      </c>
      <c r="S379" s="24" t="str">
        <f>IF(S$3="Not used","",IFERROR(VLOOKUP($A379,'Circumstance 14'!$B$6:$AB$15,27,FALSE),IFERROR(VLOOKUP($A379,'Circumstance 14'!$B$18:$AB$28,27,FALSE),TableBPA2[[#This Row],[Base Payment After Circumstance 13]])))</f>
        <v/>
      </c>
      <c r="T379" s="24" t="str">
        <f>IF(T$3="Not used","",IFERROR(VLOOKUP($A379,'Circumstance 15'!$B$6:$AB$15,27,FALSE),IFERROR(VLOOKUP($A379,'Circumstance 15'!$B$18:$AB$28,27,FALSE),TableBPA2[[#This Row],[Base Payment After Circumstance 14]])))</f>
        <v/>
      </c>
      <c r="U379" s="24" t="str">
        <f>IF(U$3="Not used","",IFERROR(VLOOKUP($A379,'Circumstance 16'!$B$6:$AB$15,27,FALSE),IFERROR(VLOOKUP($A379,'Circumstance 16'!$B$18:$AB$28,27,FALSE),TableBPA2[[#This Row],[Base Payment After Circumstance 15]])))</f>
        <v/>
      </c>
      <c r="V379" s="24" t="str">
        <f>IF(V$3="Not used","",IFERROR(VLOOKUP($A379,'Circumstance 17'!$B$6:$AB$15,27,FALSE),IFERROR(VLOOKUP($A379,'Circumstance 17'!$B$18:$AB$28,27,FALSE),TableBPA2[[#This Row],[Base Payment After Circumstance 16]])))</f>
        <v/>
      </c>
      <c r="W379" s="24" t="str">
        <f>IF(W$3="Not used","",IFERROR(VLOOKUP($A379,'Circumstance 18'!$B$6:$AB$15,27,FALSE),IFERROR(VLOOKUP($A379,'Circumstance 18'!$B$18:$AB$28,27,FALSE),TableBPA2[[#This Row],[Base Payment After Circumstance 17]])))</f>
        <v/>
      </c>
      <c r="X379" s="24" t="str">
        <f>IF(X$3="Not used","",IFERROR(VLOOKUP($A379,'Circumstance 19'!$B$6:$AB$15,27,FALSE),IFERROR(VLOOKUP($A379,'Circumstance 19'!$B$18:$AB$28,27,FALSE),TableBPA2[[#This Row],[Base Payment After Circumstance 18]])))</f>
        <v/>
      </c>
      <c r="Y379" s="24" t="str">
        <f>IF(Y$3="Not used","",IFERROR(VLOOKUP($A379,'Circumstance 20'!$B$6:$AB$15,27,FALSE),IFERROR(VLOOKUP($A379,'Circumstance 20'!$B$18:$AB$28,27,FALSE),TableBPA2[[#This Row],[Base Payment After Circumstance 19]])))</f>
        <v/>
      </c>
    </row>
    <row r="380" spans="1:25" x14ac:dyDescent="0.25">
      <c r="A380" s="11" t="str">
        <f>IF('LEA Information'!A389="","",'LEA Information'!A389)</f>
        <v/>
      </c>
      <c r="B380" s="11" t="str">
        <f>IF('LEA Information'!B389="","",'LEA Information'!B389)</f>
        <v/>
      </c>
      <c r="C380" s="68" t="str">
        <f>IF('LEA Information'!C389="","",'LEA Information'!C389)</f>
        <v/>
      </c>
      <c r="D380" s="8" t="str">
        <f>IF('LEA Information'!D389="","",'LEA Information'!D389)</f>
        <v/>
      </c>
      <c r="E380" s="32" t="str">
        <f t="shared" si="5"/>
        <v/>
      </c>
      <c r="F380" s="3" t="str">
        <f>IF(F$3="Not used","",IFERROR(VLOOKUP($A380,'Circumstance 1'!$B$6:$AB$15,27,FALSE),IFERROR(VLOOKUP(A380,'Circumstance 1'!$B$18:$AB$28,27,FALSE),TableBPA2[[#This Row],[Starting Base Payment]])))</f>
        <v/>
      </c>
      <c r="G380" s="3" t="str">
        <f>IF(G$3="Not used","",IFERROR(VLOOKUP($A380,'Circumstance 2'!$B$6:$AB$15,27,FALSE),IFERROR(VLOOKUP($A380,'Circumstance 2'!$B$18:$AB$28,27,FALSE),TableBPA2[[#This Row],[Base Payment After Circumstance 1]])))</f>
        <v/>
      </c>
      <c r="H380" s="3" t="str">
        <f>IF(H$3="Not used","",IFERROR(VLOOKUP($A380,'Circumstance 3'!$B$6:$AB$15,27,FALSE),IFERROR(VLOOKUP($A380,'Circumstance 3'!$B$18:$AB$28,27,FALSE),TableBPA2[[#This Row],[Base Payment After Circumstance 2]])))</f>
        <v/>
      </c>
      <c r="I380" s="3" t="str">
        <f>IF(I$3="Not used","",IFERROR(VLOOKUP($A380,'Circumstance 4'!$B$6:$AB$15,27,FALSE),IFERROR(VLOOKUP($A380,'Circumstance 4'!$B$18:$AB$28,27,FALSE),TableBPA2[[#This Row],[Base Payment After Circumstance 3]])))</f>
        <v/>
      </c>
      <c r="J380" s="3" t="str">
        <f>IF(J$3="Not used","",IFERROR(VLOOKUP($A380,'Circumstance 5'!$B$6:$AB$15,27,FALSE),IFERROR(VLOOKUP($A380,'Circumstance 5'!$B$18:$AB$28,27,FALSE),TableBPA2[[#This Row],[Base Payment After Circumstance 4]])))</f>
        <v/>
      </c>
      <c r="K380" s="3" t="str">
        <f>IF(K$3="Not used","",IFERROR(VLOOKUP($A380,'Circumstance 6'!$B$6:$AB$15,27,FALSE),IFERROR(VLOOKUP($A380,'Circumstance 6'!$B$18:$AB$28,27,FALSE),TableBPA2[[#This Row],[Base Payment After Circumstance 5]])))</f>
        <v/>
      </c>
      <c r="L380" s="3" t="str">
        <f>IF(L$3="Not used","",IFERROR(VLOOKUP($A380,'Circumstance 7'!$B$6:$AB$15,27,FALSE),IFERROR(VLOOKUP($A380,'Circumstance 7'!$B$18:$AB$28,27,FALSE),TableBPA2[[#This Row],[Base Payment After Circumstance 6]])))</f>
        <v/>
      </c>
      <c r="M380" s="3" t="str">
        <f>IF(M$3="Not used","",IFERROR(VLOOKUP($A380,'Circumstance 8'!$B$6:$AB$15,27,FALSE),IFERROR(VLOOKUP($A380,'Circumstance 8'!$B$18:$AB$28,27,FALSE),TableBPA2[[#This Row],[Base Payment After Circumstance 7]])))</f>
        <v/>
      </c>
      <c r="N380" s="3" t="str">
        <f>IF(N$3="Not used","",IFERROR(VLOOKUP($A380,'Circumstance 9'!$B$6:$AB$15,27,FALSE),IFERROR(VLOOKUP($A380,'Circumstance 9'!$B$18:$AB$28,27,FALSE),TableBPA2[[#This Row],[Base Payment After Circumstance 8]])))</f>
        <v/>
      </c>
      <c r="O380" s="3" t="str">
        <f>IF(O$3="Not used","",IFERROR(VLOOKUP($A380,'Circumstance 10'!$B$6:$AB$15,27,FALSE),IFERROR(VLOOKUP($A380,'Circumstance 10'!$B$18:$AB$28,27,FALSE),TableBPA2[[#This Row],[Base Payment After Circumstance 9]])))</f>
        <v/>
      </c>
      <c r="P380" s="24" t="str">
        <f>IF(P$3="Not used","",IFERROR(VLOOKUP($A380,'Circumstance 11'!$B$6:$AB$15,27,FALSE),IFERROR(VLOOKUP($A380,'Circumstance 11'!$B$18:$AB$28,27,FALSE),TableBPA2[[#This Row],[Base Payment After Circumstance 10]])))</f>
        <v/>
      </c>
      <c r="Q380" s="24" t="str">
        <f>IF(Q$3="Not used","",IFERROR(VLOOKUP($A380,'Circumstance 12'!$B$6:$AB$15,27,FALSE),IFERROR(VLOOKUP($A380,'Circumstance 12'!$B$18:$AB$28,27,FALSE),TableBPA2[[#This Row],[Base Payment After Circumstance 11]])))</f>
        <v/>
      </c>
      <c r="R380" s="24" t="str">
        <f>IF(R$3="Not used","",IFERROR(VLOOKUP($A380,'Circumstance 13'!$B$6:$AB$15,27,FALSE),IFERROR(VLOOKUP($A380,'Circumstance 13'!$B$18:$AB$28,27,FALSE),TableBPA2[[#This Row],[Base Payment After Circumstance 12]])))</f>
        <v/>
      </c>
      <c r="S380" s="24" t="str">
        <f>IF(S$3="Not used","",IFERROR(VLOOKUP($A380,'Circumstance 14'!$B$6:$AB$15,27,FALSE),IFERROR(VLOOKUP($A380,'Circumstance 14'!$B$18:$AB$28,27,FALSE),TableBPA2[[#This Row],[Base Payment After Circumstance 13]])))</f>
        <v/>
      </c>
      <c r="T380" s="24" t="str">
        <f>IF(T$3="Not used","",IFERROR(VLOOKUP($A380,'Circumstance 15'!$B$6:$AB$15,27,FALSE),IFERROR(VLOOKUP($A380,'Circumstance 15'!$B$18:$AB$28,27,FALSE),TableBPA2[[#This Row],[Base Payment After Circumstance 14]])))</f>
        <v/>
      </c>
      <c r="U380" s="24" t="str">
        <f>IF(U$3="Not used","",IFERROR(VLOOKUP($A380,'Circumstance 16'!$B$6:$AB$15,27,FALSE),IFERROR(VLOOKUP($A380,'Circumstance 16'!$B$18:$AB$28,27,FALSE),TableBPA2[[#This Row],[Base Payment After Circumstance 15]])))</f>
        <v/>
      </c>
      <c r="V380" s="24" t="str">
        <f>IF(V$3="Not used","",IFERROR(VLOOKUP($A380,'Circumstance 17'!$B$6:$AB$15,27,FALSE),IFERROR(VLOOKUP($A380,'Circumstance 17'!$B$18:$AB$28,27,FALSE),TableBPA2[[#This Row],[Base Payment After Circumstance 16]])))</f>
        <v/>
      </c>
      <c r="W380" s="24" t="str">
        <f>IF(W$3="Not used","",IFERROR(VLOOKUP($A380,'Circumstance 18'!$B$6:$AB$15,27,FALSE),IFERROR(VLOOKUP($A380,'Circumstance 18'!$B$18:$AB$28,27,FALSE),TableBPA2[[#This Row],[Base Payment After Circumstance 17]])))</f>
        <v/>
      </c>
      <c r="X380" s="24" t="str">
        <f>IF(X$3="Not used","",IFERROR(VLOOKUP($A380,'Circumstance 19'!$B$6:$AB$15,27,FALSE),IFERROR(VLOOKUP($A380,'Circumstance 19'!$B$18:$AB$28,27,FALSE),TableBPA2[[#This Row],[Base Payment After Circumstance 18]])))</f>
        <v/>
      </c>
      <c r="Y380" s="24" t="str">
        <f>IF(Y$3="Not used","",IFERROR(VLOOKUP($A380,'Circumstance 20'!$B$6:$AB$15,27,FALSE),IFERROR(VLOOKUP($A380,'Circumstance 20'!$B$18:$AB$28,27,FALSE),TableBPA2[[#This Row],[Base Payment After Circumstance 19]])))</f>
        <v/>
      </c>
    </row>
    <row r="381" spans="1:25" x14ac:dyDescent="0.25">
      <c r="A381" s="11" t="str">
        <f>IF('LEA Information'!A390="","",'LEA Information'!A390)</f>
        <v/>
      </c>
      <c r="B381" s="11" t="str">
        <f>IF('LEA Information'!B390="","",'LEA Information'!B390)</f>
        <v/>
      </c>
      <c r="C381" s="68" t="str">
        <f>IF('LEA Information'!C390="","",'LEA Information'!C390)</f>
        <v/>
      </c>
      <c r="D381" s="8" t="str">
        <f>IF('LEA Information'!D390="","",'LEA Information'!D390)</f>
        <v/>
      </c>
      <c r="E381" s="32" t="str">
        <f t="shared" si="5"/>
        <v/>
      </c>
      <c r="F381" s="3" t="str">
        <f>IF(F$3="Not used","",IFERROR(VLOOKUP($A381,'Circumstance 1'!$B$6:$AB$15,27,FALSE),IFERROR(VLOOKUP(A381,'Circumstance 1'!$B$18:$AB$28,27,FALSE),TableBPA2[[#This Row],[Starting Base Payment]])))</f>
        <v/>
      </c>
      <c r="G381" s="3" t="str">
        <f>IF(G$3="Not used","",IFERROR(VLOOKUP($A381,'Circumstance 2'!$B$6:$AB$15,27,FALSE),IFERROR(VLOOKUP($A381,'Circumstance 2'!$B$18:$AB$28,27,FALSE),TableBPA2[[#This Row],[Base Payment After Circumstance 1]])))</f>
        <v/>
      </c>
      <c r="H381" s="3" t="str">
        <f>IF(H$3="Not used","",IFERROR(VLOOKUP($A381,'Circumstance 3'!$B$6:$AB$15,27,FALSE),IFERROR(VLOOKUP($A381,'Circumstance 3'!$B$18:$AB$28,27,FALSE),TableBPA2[[#This Row],[Base Payment After Circumstance 2]])))</f>
        <v/>
      </c>
      <c r="I381" s="3" t="str">
        <f>IF(I$3="Not used","",IFERROR(VLOOKUP($A381,'Circumstance 4'!$B$6:$AB$15,27,FALSE),IFERROR(VLOOKUP($A381,'Circumstance 4'!$B$18:$AB$28,27,FALSE),TableBPA2[[#This Row],[Base Payment After Circumstance 3]])))</f>
        <v/>
      </c>
      <c r="J381" s="3" t="str">
        <f>IF(J$3="Not used","",IFERROR(VLOOKUP($A381,'Circumstance 5'!$B$6:$AB$15,27,FALSE),IFERROR(VLOOKUP($A381,'Circumstance 5'!$B$18:$AB$28,27,FALSE),TableBPA2[[#This Row],[Base Payment After Circumstance 4]])))</f>
        <v/>
      </c>
      <c r="K381" s="3" t="str">
        <f>IF(K$3="Not used","",IFERROR(VLOOKUP($A381,'Circumstance 6'!$B$6:$AB$15,27,FALSE),IFERROR(VLOOKUP($A381,'Circumstance 6'!$B$18:$AB$28,27,FALSE),TableBPA2[[#This Row],[Base Payment After Circumstance 5]])))</f>
        <v/>
      </c>
      <c r="L381" s="3" t="str">
        <f>IF(L$3="Not used","",IFERROR(VLOOKUP($A381,'Circumstance 7'!$B$6:$AB$15,27,FALSE),IFERROR(VLOOKUP($A381,'Circumstance 7'!$B$18:$AB$28,27,FALSE),TableBPA2[[#This Row],[Base Payment After Circumstance 6]])))</f>
        <v/>
      </c>
      <c r="M381" s="3" t="str">
        <f>IF(M$3="Not used","",IFERROR(VLOOKUP($A381,'Circumstance 8'!$B$6:$AB$15,27,FALSE),IFERROR(VLOOKUP($A381,'Circumstance 8'!$B$18:$AB$28,27,FALSE),TableBPA2[[#This Row],[Base Payment After Circumstance 7]])))</f>
        <v/>
      </c>
      <c r="N381" s="3" t="str">
        <f>IF(N$3="Not used","",IFERROR(VLOOKUP($A381,'Circumstance 9'!$B$6:$AB$15,27,FALSE),IFERROR(VLOOKUP($A381,'Circumstance 9'!$B$18:$AB$28,27,FALSE),TableBPA2[[#This Row],[Base Payment After Circumstance 8]])))</f>
        <v/>
      </c>
      <c r="O381" s="3" t="str">
        <f>IF(O$3="Not used","",IFERROR(VLOOKUP($A381,'Circumstance 10'!$B$6:$AB$15,27,FALSE),IFERROR(VLOOKUP($A381,'Circumstance 10'!$B$18:$AB$28,27,FALSE),TableBPA2[[#This Row],[Base Payment After Circumstance 9]])))</f>
        <v/>
      </c>
      <c r="P381" s="24" t="str">
        <f>IF(P$3="Not used","",IFERROR(VLOOKUP($A381,'Circumstance 11'!$B$6:$AB$15,27,FALSE),IFERROR(VLOOKUP($A381,'Circumstance 11'!$B$18:$AB$28,27,FALSE),TableBPA2[[#This Row],[Base Payment After Circumstance 10]])))</f>
        <v/>
      </c>
      <c r="Q381" s="24" t="str">
        <f>IF(Q$3="Not used","",IFERROR(VLOOKUP($A381,'Circumstance 12'!$B$6:$AB$15,27,FALSE),IFERROR(VLOOKUP($A381,'Circumstance 12'!$B$18:$AB$28,27,FALSE),TableBPA2[[#This Row],[Base Payment After Circumstance 11]])))</f>
        <v/>
      </c>
      <c r="R381" s="24" t="str">
        <f>IF(R$3="Not used","",IFERROR(VLOOKUP($A381,'Circumstance 13'!$B$6:$AB$15,27,FALSE),IFERROR(VLOOKUP($A381,'Circumstance 13'!$B$18:$AB$28,27,FALSE),TableBPA2[[#This Row],[Base Payment After Circumstance 12]])))</f>
        <v/>
      </c>
      <c r="S381" s="24" t="str">
        <f>IF(S$3="Not used","",IFERROR(VLOOKUP($A381,'Circumstance 14'!$B$6:$AB$15,27,FALSE),IFERROR(VLOOKUP($A381,'Circumstance 14'!$B$18:$AB$28,27,FALSE),TableBPA2[[#This Row],[Base Payment After Circumstance 13]])))</f>
        <v/>
      </c>
      <c r="T381" s="24" t="str">
        <f>IF(T$3="Not used","",IFERROR(VLOOKUP($A381,'Circumstance 15'!$B$6:$AB$15,27,FALSE),IFERROR(VLOOKUP($A381,'Circumstance 15'!$B$18:$AB$28,27,FALSE),TableBPA2[[#This Row],[Base Payment After Circumstance 14]])))</f>
        <v/>
      </c>
      <c r="U381" s="24" t="str">
        <f>IF(U$3="Not used","",IFERROR(VLOOKUP($A381,'Circumstance 16'!$B$6:$AB$15,27,FALSE),IFERROR(VLOOKUP($A381,'Circumstance 16'!$B$18:$AB$28,27,FALSE),TableBPA2[[#This Row],[Base Payment After Circumstance 15]])))</f>
        <v/>
      </c>
      <c r="V381" s="24" t="str">
        <f>IF(V$3="Not used","",IFERROR(VLOOKUP($A381,'Circumstance 17'!$B$6:$AB$15,27,FALSE),IFERROR(VLOOKUP($A381,'Circumstance 17'!$B$18:$AB$28,27,FALSE),TableBPA2[[#This Row],[Base Payment After Circumstance 16]])))</f>
        <v/>
      </c>
      <c r="W381" s="24" t="str">
        <f>IF(W$3="Not used","",IFERROR(VLOOKUP($A381,'Circumstance 18'!$B$6:$AB$15,27,FALSE),IFERROR(VLOOKUP($A381,'Circumstance 18'!$B$18:$AB$28,27,FALSE),TableBPA2[[#This Row],[Base Payment After Circumstance 17]])))</f>
        <v/>
      </c>
      <c r="X381" s="24" t="str">
        <f>IF(X$3="Not used","",IFERROR(VLOOKUP($A381,'Circumstance 19'!$B$6:$AB$15,27,FALSE),IFERROR(VLOOKUP($A381,'Circumstance 19'!$B$18:$AB$28,27,FALSE),TableBPA2[[#This Row],[Base Payment After Circumstance 18]])))</f>
        <v/>
      </c>
      <c r="Y381" s="24" t="str">
        <f>IF(Y$3="Not used","",IFERROR(VLOOKUP($A381,'Circumstance 20'!$B$6:$AB$15,27,FALSE),IFERROR(VLOOKUP($A381,'Circumstance 20'!$B$18:$AB$28,27,FALSE),TableBPA2[[#This Row],[Base Payment After Circumstance 19]])))</f>
        <v/>
      </c>
    </row>
    <row r="382" spans="1:25" x14ac:dyDescent="0.25">
      <c r="A382" s="11" t="str">
        <f>IF('LEA Information'!A391="","",'LEA Information'!A391)</f>
        <v/>
      </c>
      <c r="B382" s="11" t="str">
        <f>IF('LEA Information'!B391="","",'LEA Information'!B391)</f>
        <v/>
      </c>
      <c r="C382" s="68" t="str">
        <f>IF('LEA Information'!C391="","",'LEA Information'!C391)</f>
        <v/>
      </c>
      <c r="D382" s="8" t="str">
        <f>IF('LEA Information'!D391="","",'LEA Information'!D391)</f>
        <v/>
      </c>
      <c r="E382" s="32" t="str">
        <f t="shared" si="5"/>
        <v/>
      </c>
      <c r="F382" s="3" t="str">
        <f>IF(F$3="Not used","",IFERROR(VLOOKUP($A382,'Circumstance 1'!$B$6:$AB$15,27,FALSE),IFERROR(VLOOKUP(A382,'Circumstance 1'!$B$18:$AB$28,27,FALSE),TableBPA2[[#This Row],[Starting Base Payment]])))</f>
        <v/>
      </c>
      <c r="G382" s="3" t="str">
        <f>IF(G$3="Not used","",IFERROR(VLOOKUP($A382,'Circumstance 2'!$B$6:$AB$15,27,FALSE),IFERROR(VLOOKUP($A382,'Circumstance 2'!$B$18:$AB$28,27,FALSE),TableBPA2[[#This Row],[Base Payment After Circumstance 1]])))</f>
        <v/>
      </c>
      <c r="H382" s="3" t="str">
        <f>IF(H$3="Not used","",IFERROR(VLOOKUP($A382,'Circumstance 3'!$B$6:$AB$15,27,FALSE),IFERROR(VLOOKUP($A382,'Circumstance 3'!$B$18:$AB$28,27,FALSE),TableBPA2[[#This Row],[Base Payment After Circumstance 2]])))</f>
        <v/>
      </c>
      <c r="I382" s="3" t="str">
        <f>IF(I$3="Not used","",IFERROR(VLOOKUP($A382,'Circumstance 4'!$B$6:$AB$15,27,FALSE),IFERROR(VLOOKUP($A382,'Circumstance 4'!$B$18:$AB$28,27,FALSE),TableBPA2[[#This Row],[Base Payment After Circumstance 3]])))</f>
        <v/>
      </c>
      <c r="J382" s="3" t="str">
        <f>IF(J$3="Not used","",IFERROR(VLOOKUP($A382,'Circumstance 5'!$B$6:$AB$15,27,FALSE),IFERROR(VLOOKUP($A382,'Circumstance 5'!$B$18:$AB$28,27,FALSE),TableBPA2[[#This Row],[Base Payment After Circumstance 4]])))</f>
        <v/>
      </c>
      <c r="K382" s="3" t="str">
        <f>IF(K$3="Not used","",IFERROR(VLOOKUP($A382,'Circumstance 6'!$B$6:$AB$15,27,FALSE),IFERROR(VLOOKUP($A382,'Circumstance 6'!$B$18:$AB$28,27,FALSE),TableBPA2[[#This Row],[Base Payment After Circumstance 5]])))</f>
        <v/>
      </c>
      <c r="L382" s="3" t="str">
        <f>IF(L$3="Not used","",IFERROR(VLOOKUP($A382,'Circumstance 7'!$B$6:$AB$15,27,FALSE),IFERROR(VLOOKUP($A382,'Circumstance 7'!$B$18:$AB$28,27,FALSE),TableBPA2[[#This Row],[Base Payment After Circumstance 6]])))</f>
        <v/>
      </c>
      <c r="M382" s="3" t="str">
        <f>IF(M$3="Not used","",IFERROR(VLOOKUP($A382,'Circumstance 8'!$B$6:$AB$15,27,FALSE),IFERROR(VLOOKUP($A382,'Circumstance 8'!$B$18:$AB$28,27,FALSE),TableBPA2[[#This Row],[Base Payment After Circumstance 7]])))</f>
        <v/>
      </c>
      <c r="N382" s="3" t="str">
        <f>IF(N$3="Not used","",IFERROR(VLOOKUP($A382,'Circumstance 9'!$B$6:$AB$15,27,FALSE),IFERROR(VLOOKUP($A382,'Circumstance 9'!$B$18:$AB$28,27,FALSE),TableBPA2[[#This Row],[Base Payment After Circumstance 8]])))</f>
        <v/>
      </c>
      <c r="O382" s="3" t="str">
        <f>IF(O$3="Not used","",IFERROR(VLOOKUP($A382,'Circumstance 10'!$B$6:$AB$15,27,FALSE),IFERROR(VLOOKUP($A382,'Circumstance 10'!$B$18:$AB$28,27,FALSE),TableBPA2[[#This Row],[Base Payment After Circumstance 9]])))</f>
        <v/>
      </c>
      <c r="P382" s="24" t="str">
        <f>IF(P$3="Not used","",IFERROR(VLOOKUP($A382,'Circumstance 11'!$B$6:$AB$15,27,FALSE),IFERROR(VLOOKUP($A382,'Circumstance 11'!$B$18:$AB$28,27,FALSE),TableBPA2[[#This Row],[Base Payment After Circumstance 10]])))</f>
        <v/>
      </c>
      <c r="Q382" s="24" t="str">
        <f>IF(Q$3="Not used","",IFERROR(VLOOKUP($A382,'Circumstance 12'!$B$6:$AB$15,27,FALSE),IFERROR(VLOOKUP($A382,'Circumstance 12'!$B$18:$AB$28,27,FALSE),TableBPA2[[#This Row],[Base Payment After Circumstance 11]])))</f>
        <v/>
      </c>
      <c r="R382" s="24" t="str">
        <f>IF(R$3="Not used","",IFERROR(VLOOKUP($A382,'Circumstance 13'!$B$6:$AB$15,27,FALSE),IFERROR(VLOOKUP($A382,'Circumstance 13'!$B$18:$AB$28,27,FALSE),TableBPA2[[#This Row],[Base Payment After Circumstance 12]])))</f>
        <v/>
      </c>
      <c r="S382" s="24" t="str">
        <f>IF(S$3="Not used","",IFERROR(VLOOKUP($A382,'Circumstance 14'!$B$6:$AB$15,27,FALSE),IFERROR(VLOOKUP($A382,'Circumstance 14'!$B$18:$AB$28,27,FALSE),TableBPA2[[#This Row],[Base Payment After Circumstance 13]])))</f>
        <v/>
      </c>
      <c r="T382" s="24" t="str">
        <f>IF(T$3="Not used","",IFERROR(VLOOKUP($A382,'Circumstance 15'!$B$6:$AB$15,27,FALSE),IFERROR(VLOOKUP($A382,'Circumstance 15'!$B$18:$AB$28,27,FALSE),TableBPA2[[#This Row],[Base Payment After Circumstance 14]])))</f>
        <v/>
      </c>
      <c r="U382" s="24" t="str">
        <f>IF(U$3="Not used","",IFERROR(VLOOKUP($A382,'Circumstance 16'!$B$6:$AB$15,27,FALSE),IFERROR(VLOOKUP($A382,'Circumstance 16'!$B$18:$AB$28,27,FALSE),TableBPA2[[#This Row],[Base Payment After Circumstance 15]])))</f>
        <v/>
      </c>
      <c r="V382" s="24" t="str">
        <f>IF(V$3="Not used","",IFERROR(VLOOKUP($A382,'Circumstance 17'!$B$6:$AB$15,27,FALSE),IFERROR(VLOOKUP($A382,'Circumstance 17'!$B$18:$AB$28,27,FALSE),TableBPA2[[#This Row],[Base Payment After Circumstance 16]])))</f>
        <v/>
      </c>
      <c r="W382" s="24" t="str">
        <f>IF(W$3="Not used","",IFERROR(VLOOKUP($A382,'Circumstance 18'!$B$6:$AB$15,27,FALSE),IFERROR(VLOOKUP($A382,'Circumstance 18'!$B$18:$AB$28,27,FALSE),TableBPA2[[#This Row],[Base Payment After Circumstance 17]])))</f>
        <v/>
      </c>
      <c r="X382" s="24" t="str">
        <f>IF(X$3="Not used","",IFERROR(VLOOKUP($A382,'Circumstance 19'!$B$6:$AB$15,27,FALSE),IFERROR(VLOOKUP($A382,'Circumstance 19'!$B$18:$AB$28,27,FALSE),TableBPA2[[#This Row],[Base Payment After Circumstance 18]])))</f>
        <v/>
      </c>
      <c r="Y382" s="24" t="str">
        <f>IF(Y$3="Not used","",IFERROR(VLOOKUP($A382,'Circumstance 20'!$B$6:$AB$15,27,FALSE),IFERROR(VLOOKUP($A382,'Circumstance 20'!$B$18:$AB$28,27,FALSE),TableBPA2[[#This Row],[Base Payment After Circumstance 19]])))</f>
        <v/>
      </c>
    </row>
    <row r="383" spans="1:25" x14ac:dyDescent="0.25">
      <c r="A383" s="11" t="str">
        <f>IF('LEA Information'!A392="","",'LEA Information'!A392)</f>
        <v/>
      </c>
      <c r="B383" s="11" t="str">
        <f>IF('LEA Information'!B392="","",'LEA Information'!B392)</f>
        <v/>
      </c>
      <c r="C383" s="68" t="str">
        <f>IF('LEA Information'!C392="","",'LEA Information'!C392)</f>
        <v/>
      </c>
      <c r="D383" s="8" t="str">
        <f>IF('LEA Information'!D392="","",'LEA Information'!D392)</f>
        <v/>
      </c>
      <c r="E383" s="32" t="str">
        <f t="shared" si="5"/>
        <v/>
      </c>
      <c r="F383" s="3" t="str">
        <f>IF(F$3="Not used","",IFERROR(VLOOKUP($A383,'Circumstance 1'!$B$6:$AB$15,27,FALSE),IFERROR(VLOOKUP(A383,'Circumstance 1'!$B$18:$AB$28,27,FALSE),TableBPA2[[#This Row],[Starting Base Payment]])))</f>
        <v/>
      </c>
      <c r="G383" s="3" t="str">
        <f>IF(G$3="Not used","",IFERROR(VLOOKUP($A383,'Circumstance 2'!$B$6:$AB$15,27,FALSE),IFERROR(VLOOKUP($A383,'Circumstance 2'!$B$18:$AB$28,27,FALSE),TableBPA2[[#This Row],[Base Payment After Circumstance 1]])))</f>
        <v/>
      </c>
      <c r="H383" s="3" t="str">
        <f>IF(H$3="Not used","",IFERROR(VLOOKUP($A383,'Circumstance 3'!$B$6:$AB$15,27,FALSE),IFERROR(VLOOKUP($A383,'Circumstance 3'!$B$18:$AB$28,27,FALSE),TableBPA2[[#This Row],[Base Payment After Circumstance 2]])))</f>
        <v/>
      </c>
      <c r="I383" s="3" t="str">
        <f>IF(I$3="Not used","",IFERROR(VLOOKUP($A383,'Circumstance 4'!$B$6:$AB$15,27,FALSE),IFERROR(VLOOKUP($A383,'Circumstance 4'!$B$18:$AB$28,27,FALSE),TableBPA2[[#This Row],[Base Payment After Circumstance 3]])))</f>
        <v/>
      </c>
      <c r="J383" s="3" t="str">
        <f>IF(J$3="Not used","",IFERROR(VLOOKUP($A383,'Circumstance 5'!$B$6:$AB$15,27,FALSE),IFERROR(VLOOKUP($A383,'Circumstance 5'!$B$18:$AB$28,27,FALSE),TableBPA2[[#This Row],[Base Payment After Circumstance 4]])))</f>
        <v/>
      </c>
      <c r="K383" s="3" t="str">
        <f>IF(K$3="Not used","",IFERROR(VLOOKUP($A383,'Circumstance 6'!$B$6:$AB$15,27,FALSE),IFERROR(VLOOKUP($A383,'Circumstance 6'!$B$18:$AB$28,27,FALSE),TableBPA2[[#This Row],[Base Payment After Circumstance 5]])))</f>
        <v/>
      </c>
      <c r="L383" s="3" t="str">
        <f>IF(L$3="Not used","",IFERROR(VLOOKUP($A383,'Circumstance 7'!$B$6:$AB$15,27,FALSE),IFERROR(VLOOKUP($A383,'Circumstance 7'!$B$18:$AB$28,27,FALSE),TableBPA2[[#This Row],[Base Payment After Circumstance 6]])))</f>
        <v/>
      </c>
      <c r="M383" s="3" t="str">
        <f>IF(M$3="Not used","",IFERROR(VLOOKUP($A383,'Circumstance 8'!$B$6:$AB$15,27,FALSE),IFERROR(VLOOKUP($A383,'Circumstance 8'!$B$18:$AB$28,27,FALSE),TableBPA2[[#This Row],[Base Payment After Circumstance 7]])))</f>
        <v/>
      </c>
      <c r="N383" s="3" t="str">
        <f>IF(N$3="Not used","",IFERROR(VLOOKUP($A383,'Circumstance 9'!$B$6:$AB$15,27,FALSE),IFERROR(VLOOKUP($A383,'Circumstance 9'!$B$18:$AB$28,27,FALSE),TableBPA2[[#This Row],[Base Payment After Circumstance 8]])))</f>
        <v/>
      </c>
      <c r="O383" s="3" t="str">
        <f>IF(O$3="Not used","",IFERROR(VLOOKUP($A383,'Circumstance 10'!$B$6:$AB$15,27,FALSE),IFERROR(VLOOKUP($A383,'Circumstance 10'!$B$18:$AB$28,27,FALSE),TableBPA2[[#This Row],[Base Payment After Circumstance 9]])))</f>
        <v/>
      </c>
      <c r="P383" s="24" t="str">
        <f>IF(P$3="Not used","",IFERROR(VLOOKUP($A383,'Circumstance 11'!$B$6:$AB$15,27,FALSE),IFERROR(VLOOKUP($A383,'Circumstance 11'!$B$18:$AB$28,27,FALSE),TableBPA2[[#This Row],[Base Payment After Circumstance 10]])))</f>
        <v/>
      </c>
      <c r="Q383" s="24" t="str">
        <f>IF(Q$3="Not used","",IFERROR(VLOOKUP($A383,'Circumstance 12'!$B$6:$AB$15,27,FALSE),IFERROR(VLOOKUP($A383,'Circumstance 12'!$B$18:$AB$28,27,FALSE),TableBPA2[[#This Row],[Base Payment After Circumstance 11]])))</f>
        <v/>
      </c>
      <c r="R383" s="24" t="str">
        <f>IF(R$3="Not used","",IFERROR(VLOOKUP($A383,'Circumstance 13'!$B$6:$AB$15,27,FALSE),IFERROR(VLOOKUP($A383,'Circumstance 13'!$B$18:$AB$28,27,FALSE),TableBPA2[[#This Row],[Base Payment After Circumstance 12]])))</f>
        <v/>
      </c>
      <c r="S383" s="24" t="str">
        <f>IF(S$3="Not used","",IFERROR(VLOOKUP($A383,'Circumstance 14'!$B$6:$AB$15,27,FALSE),IFERROR(VLOOKUP($A383,'Circumstance 14'!$B$18:$AB$28,27,FALSE),TableBPA2[[#This Row],[Base Payment After Circumstance 13]])))</f>
        <v/>
      </c>
      <c r="T383" s="24" t="str">
        <f>IF(T$3="Not used","",IFERROR(VLOOKUP($A383,'Circumstance 15'!$B$6:$AB$15,27,FALSE),IFERROR(VLOOKUP($A383,'Circumstance 15'!$B$18:$AB$28,27,FALSE),TableBPA2[[#This Row],[Base Payment After Circumstance 14]])))</f>
        <v/>
      </c>
      <c r="U383" s="24" t="str">
        <f>IF(U$3="Not used","",IFERROR(VLOOKUP($A383,'Circumstance 16'!$B$6:$AB$15,27,FALSE),IFERROR(VLOOKUP($A383,'Circumstance 16'!$B$18:$AB$28,27,FALSE),TableBPA2[[#This Row],[Base Payment After Circumstance 15]])))</f>
        <v/>
      </c>
      <c r="V383" s="24" t="str">
        <f>IF(V$3="Not used","",IFERROR(VLOOKUP($A383,'Circumstance 17'!$B$6:$AB$15,27,FALSE),IFERROR(VLOOKUP($A383,'Circumstance 17'!$B$18:$AB$28,27,FALSE),TableBPA2[[#This Row],[Base Payment After Circumstance 16]])))</f>
        <v/>
      </c>
      <c r="W383" s="24" t="str">
        <f>IF(W$3="Not used","",IFERROR(VLOOKUP($A383,'Circumstance 18'!$B$6:$AB$15,27,FALSE),IFERROR(VLOOKUP($A383,'Circumstance 18'!$B$18:$AB$28,27,FALSE),TableBPA2[[#This Row],[Base Payment After Circumstance 17]])))</f>
        <v/>
      </c>
      <c r="X383" s="24" t="str">
        <f>IF(X$3="Not used","",IFERROR(VLOOKUP($A383,'Circumstance 19'!$B$6:$AB$15,27,FALSE),IFERROR(VLOOKUP($A383,'Circumstance 19'!$B$18:$AB$28,27,FALSE),TableBPA2[[#This Row],[Base Payment After Circumstance 18]])))</f>
        <v/>
      </c>
      <c r="Y383" s="24" t="str">
        <f>IF(Y$3="Not used","",IFERROR(VLOOKUP($A383,'Circumstance 20'!$B$6:$AB$15,27,FALSE),IFERROR(VLOOKUP($A383,'Circumstance 20'!$B$18:$AB$28,27,FALSE),TableBPA2[[#This Row],[Base Payment After Circumstance 19]])))</f>
        <v/>
      </c>
    </row>
    <row r="384" spans="1:25" x14ac:dyDescent="0.25">
      <c r="A384" s="11" t="str">
        <f>IF('LEA Information'!A393="","",'LEA Information'!A393)</f>
        <v/>
      </c>
      <c r="B384" s="11" t="str">
        <f>IF('LEA Information'!B393="","",'LEA Information'!B393)</f>
        <v/>
      </c>
      <c r="C384" s="68" t="str">
        <f>IF('LEA Information'!C393="","",'LEA Information'!C393)</f>
        <v/>
      </c>
      <c r="D384" s="8" t="str">
        <f>IF('LEA Information'!D393="","",'LEA Information'!D393)</f>
        <v/>
      </c>
      <c r="E384" s="32" t="str">
        <f t="shared" si="5"/>
        <v/>
      </c>
      <c r="F384" s="3" t="str">
        <f>IF(F$3="Not used","",IFERROR(VLOOKUP($A384,'Circumstance 1'!$B$6:$AB$15,27,FALSE),IFERROR(VLOOKUP(A384,'Circumstance 1'!$B$18:$AB$28,27,FALSE),TableBPA2[[#This Row],[Starting Base Payment]])))</f>
        <v/>
      </c>
      <c r="G384" s="3" t="str">
        <f>IF(G$3="Not used","",IFERROR(VLOOKUP($A384,'Circumstance 2'!$B$6:$AB$15,27,FALSE),IFERROR(VLOOKUP($A384,'Circumstance 2'!$B$18:$AB$28,27,FALSE),TableBPA2[[#This Row],[Base Payment After Circumstance 1]])))</f>
        <v/>
      </c>
      <c r="H384" s="3" t="str">
        <f>IF(H$3="Not used","",IFERROR(VLOOKUP($A384,'Circumstance 3'!$B$6:$AB$15,27,FALSE),IFERROR(VLOOKUP($A384,'Circumstance 3'!$B$18:$AB$28,27,FALSE),TableBPA2[[#This Row],[Base Payment After Circumstance 2]])))</f>
        <v/>
      </c>
      <c r="I384" s="3" t="str">
        <f>IF(I$3="Not used","",IFERROR(VLOOKUP($A384,'Circumstance 4'!$B$6:$AB$15,27,FALSE),IFERROR(VLOOKUP($A384,'Circumstance 4'!$B$18:$AB$28,27,FALSE),TableBPA2[[#This Row],[Base Payment After Circumstance 3]])))</f>
        <v/>
      </c>
      <c r="J384" s="3" t="str">
        <f>IF(J$3="Not used","",IFERROR(VLOOKUP($A384,'Circumstance 5'!$B$6:$AB$15,27,FALSE),IFERROR(VLOOKUP($A384,'Circumstance 5'!$B$18:$AB$28,27,FALSE),TableBPA2[[#This Row],[Base Payment After Circumstance 4]])))</f>
        <v/>
      </c>
      <c r="K384" s="3" t="str">
        <f>IF(K$3="Not used","",IFERROR(VLOOKUP($A384,'Circumstance 6'!$B$6:$AB$15,27,FALSE),IFERROR(VLOOKUP($A384,'Circumstance 6'!$B$18:$AB$28,27,FALSE),TableBPA2[[#This Row],[Base Payment After Circumstance 5]])))</f>
        <v/>
      </c>
      <c r="L384" s="3" t="str">
        <f>IF(L$3="Not used","",IFERROR(VLOOKUP($A384,'Circumstance 7'!$B$6:$AB$15,27,FALSE),IFERROR(VLOOKUP($A384,'Circumstance 7'!$B$18:$AB$28,27,FALSE),TableBPA2[[#This Row],[Base Payment After Circumstance 6]])))</f>
        <v/>
      </c>
      <c r="M384" s="3" t="str">
        <f>IF(M$3="Not used","",IFERROR(VLOOKUP($A384,'Circumstance 8'!$B$6:$AB$15,27,FALSE),IFERROR(VLOOKUP($A384,'Circumstance 8'!$B$18:$AB$28,27,FALSE),TableBPA2[[#This Row],[Base Payment After Circumstance 7]])))</f>
        <v/>
      </c>
      <c r="N384" s="3" t="str">
        <f>IF(N$3="Not used","",IFERROR(VLOOKUP($A384,'Circumstance 9'!$B$6:$AB$15,27,FALSE),IFERROR(VLOOKUP($A384,'Circumstance 9'!$B$18:$AB$28,27,FALSE),TableBPA2[[#This Row],[Base Payment After Circumstance 8]])))</f>
        <v/>
      </c>
      <c r="O384" s="3" t="str">
        <f>IF(O$3="Not used","",IFERROR(VLOOKUP($A384,'Circumstance 10'!$B$6:$AB$15,27,FALSE),IFERROR(VLOOKUP($A384,'Circumstance 10'!$B$18:$AB$28,27,FALSE),TableBPA2[[#This Row],[Base Payment After Circumstance 9]])))</f>
        <v/>
      </c>
      <c r="P384" s="24" t="str">
        <f>IF(P$3="Not used","",IFERROR(VLOOKUP($A384,'Circumstance 11'!$B$6:$AB$15,27,FALSE),IFERROR(VLOOKUP($A384,'Circumstance 11'!$B$18:$AB$28,27,FALSE),TableBPA2[[#This Row],[Base Payment After Circumstance 10]])))</f>
        <v/>
      </c>
      <c r="Q384" s="24" t="str">
        <f>IF(Q$3="Not used","",IFERROR(VLOOKUP($A384,'Circumstance 12'!$B$6:$AB$15,27,FALSE),IFERROR(VLOOKUP($A384,'Circumstance 12'!$B$18:$AB$28,27,FALSE),TableBPA2[[#This Row],[Base Payment After Circumstance 11]])))</f>
        <v/>
      </c>
      <c r="R384" s="24" t="str">
        <f>IF(R$3="Not used","",IFERROR(VLOOKUP($A384,'Circumstance 13'!$B$6:$AB$15,27,FALSE),IFERROR(VLOOKUP($A384,'Circumstance 13'!$B$18:$AB$28,27,FALSE),TableBPA2[[#This Row],[Base Payment After Circumstance 12]])))</f>
        <v/>
      </c>
      <c r="S384" s="24" t="str">
        <f>IF(S$3="Not used","",IFERROR(VLOOKUP($A384,'Circumstance 14'!$B$6:$AB$15,27,FALSE),IFERROR(VLOOKUP($A384,'Circumstance 14'!$B$18:$AB$28,27,FALSE),TableBPA2[[#This Row],[Base Payment After Circumstance 13]])))</f>
        <v/>
      </c>
      <c r="T384" s="24" t="str">
        <f>IF(T$3="Not used","",IFERROR(VLOOKUP($A384,'Circumstance 15'!$B$6:$AB$15,27,FALSE),IFERROR(VLOOKUP($A384,'Circumstance 15'!$B$18:$AB$28,27,FALSE),TableBPA2[[#This Row],[Base Payment After Circumstance 14]])))</f>
        <v/>
      </c>
      <c r="U384" s="24" t="str">
        <f>IF(U$3="Not used","",IFERROR(VLOOKUP($A384,'Circumstance 16'!$B$6:$AB$15,27,FALSE),IFERROR(VLOOKUP($A384,'Circumstance 16'!$B$18:$AB$28,27,FALSE),TableBPA2[[#This Row],[Base Payment After Circumstance 15]])))</f>
        <v/>
      </c>
      <c r="V384" s="24" t="str">
        <f>IF(V$3="Not used","",IFERROR(VLOOKUP($A384,'Circumstance 17'!$B$6:$AB$15,27,FALSE),IFERROR(VLOOKUP($A384,'Circumstance 17'!$B$18:$AB$28,27,FALSE),TableBPA2[[#This Row],[Base Payment After Circumstance 16]])))</f>
        <v/>
      </c>
      <c r="W384" s="24" t="str">
        <f>IF(W$3="Not used","",IFERROR(VLOOKUP($A384,'Circumstance 18'!$B$6:$AB$15,27,FALSE),IFERROR(VLOOKUP($A384,'Circumstance 18'!$B$18:$AB$28,27,FALSE),TableBPA2[[#This Row],[Base Payment After Circumstance 17]])))</f>
        <v/>
      </c>
      <c r="X384" s="24" t="str">
        <f>IF(X$3="Not used","",IFERROR(VLOOKUP($A384,'Circumstance 19'!$B$6:$AB$15,27,FALSE),IFERROR(VLOOKUP($A384,'Circumstance 19'!$B$18:$AB$28,27,FALSE),TableBPA2[[#This Row],[Base Payment After Circumstance 18]])))</f>
        <v/>
      </c>
      <c r="Y384" s="24" t="str">
        <f>IF(Y$3="Not used","",IFERROR(VLOOKUP($A384,'Circumstance 20'!$B$6:$AB$15,27,FALSE),IFERROR(VLOOKUP($A384,'Circumstance 20'!$B$18:$AB$28,27,FALSE),TableBPA2[[#This Row],[Base Payment After Circumstance 19]])))</f>
        <v/>
      </c>
    </row>
    <row r="385" spans="1:25" x14ac:dyDescent="0.25">
      <c r="A385" s="11" t="str">
        <f>IF('LEA Information'!A394="","",'LEA Information'!A394)</f>
        <v/>
      </c>
      <c r="B385" s="11" t="str">
        <f>IF('LEA Information'!B394="","",'LEA Information'!B394)</f>
        <v/>
      </c>
      <c r="C385" s="68" t="str">
        <f>IF('LEA Information'!C394="","",'LEA Information'!C394)</f>
        <v/>
      </c>
      <c r="D385" s="8" t="str">
        <f>IF('LEA Information'!D394="","",'LEA Information'!D394)</f>
        <v/>
      </c>
      <c r="E385" s="32" t="str">
        <f t="shared" si="5"/>
        <v/>
      </c>
      <c r="F385" s="3" t="str">
        <f>IF(F$3="Not used","",IFERROR(VLOOKUP($A385,'Circumstance 1'!$B$6:$AB$15,27,FALSE),IFERROR(VLOOKUP(A385,'Circumstance 1'!$B$18:$AB$28,27,FALSE),TableBPA2[[#This Row],[Starting Base Payment]])))</f>
        <v/>
      </c>
      <c r="G385" s="3" t="str">
        <f>IF(G$3="Not used","",IFERROR(VLOOKUP($A385,'Circumstance 2'!$B$6:$AB$15,27,FALSE),IFERROR(VLOOKUP($A385,'Circumstance 2'!$B$18:$AB$28,27,FALSE),TableBPA2[[#This Row],[Base Payment After Circumstance 1]])))</f>
        <v/>
      </c>
      <c r="H385" s="3" t="str">
        <f>IF(H$3="Not used","",IFERROR(VLOOKUP($A385,'Circumstance 3'!$B$6:$AB$15,27,FALSE),IFERROR(VLOOKUP($A385,'Circumstance 3'!$B$18:$AB$28,27,FALSE),TableBPA2[[#This Row],[Base Payment After Circumstance 2]])))</f>
        <v/>
      </c>
      <c r="I385" s="3" t="str">
        <f>IF(I$3="Not used","",IFERROR(VLOOKUP($A385,'Circumstance 4'!$B$6:$AB$15,27,FALSE),IFERROR(VLOOKUP($A385,'Circumstance 4'!$B$18:$AB$28,27,FALSE),TableBPA2[[#This Row],[Base Payment After Circumstance 3]])))</f>
        <v/>
      </c>
      <c r="J385" s="3" t="str">
        <f>IF(J$3="Not used","",IFERROR(VLOOKUP($A385,'Circumstance 5'!$B$6:$AB$15,27,FALSE),IFERROR(VLOOKUP($A385,'Circumstance 5'!$B$18:$AB$28,27,FALSE),TableBPA2[[#This Row],[Base Payment After Circumstance 4]])))</f>
        <v/>
      </c>
      <c r="K385" s="3" t="str">
        <f>IF(K$3="Not used","",IFERROR(VLOOKUP($A385,'Circumstance 6'!$B$6:$AB$15,27,FALSE),IFERROR(VLOOKUP($A385,'Circumstance 6'!$B$18:$AB$28,27,FALSE),TableBPA2[[#This Row],[Base Payment After Circumstance 5]])))</f>
        <v/>
      </c>
      <c r="L385" s="3" t="str">
        <f>IF(L$3="Not used","",IFERROR(VLOOKUP($A385,'Circumstance 7'!$B$6:$AB$15,27,FALSE),IFERROR(VLOOKUP($A385,'Circumstance 7'!$B$18:$AB$28,27,FALSE),TableBPA2[[#This Row],[Base Payment After Circumstance 6]])))</f>
        <v/>
      </c>
      <c r="M385" s="3" t="str">
        <f>IF(M$3="Not used","",IFERROR(VLOOKUP($A385,'Circumstance 8'!$B$6:$AB$15,27,FALSE),IFERROR(VLOOKUP($A385,'Circumstance 8'!$B$18:$AB$28,27,FALSE),TableBPA2[[#This Row],[Base Payment After Circumstance 7]])))</f>
        <v/>
      </c>
      <c r="N385" s="3" t="str">
        <f>IF(N$3="Not used","",IFERROR(VLOOKUP($A385,'Circumstance 9'!$B$6:$AB$15,27,FALSE),IFERROR(VLOOKUP($A385,'Circumstance 9'!$B$18:$AB$28,27,FALSE),TableBPA2[[#This Row],[Base Payment After Circumstance 8]])))</f>
        <v/>
      </c>
      <c r="O385" s="3" t="str">
        <f>IF(O$3="Not used","",IFERROR(VLOOKUP($A385,'Circumstance 10'!$B$6:$AB$15,27,FALSE),IFERROR(VLOOKUP($A385,'Circumstance 10'!$B$18:$AB$28,27,FALSE),TableBPA2[[#This Row],[Base Payment After Circumstance 9]])))</f>
        <v/>
      </c>
      <c r="P385" s="24" t="str">
        <f>IF(P$3="Not used","",IFERROR(VLOOKUP($A385,'Circumstance 11'!$B$6:$AB$15,27,FALSE),IFERROR(VLOOKUP($A385,'Circumstance 11'!$B$18:$AB$28,27,FALSE),TableBPA2[[#This Row],[Base Payment After Circumstance 10]])))</f>
        <v/>
      </c>
      <c r="Q385" s="24" t="str">
        <f>IF(Q$3="Not used","",IFERROR(VLOOKUP($A385,'Circumstance 12'!$B$6:$AB$15,27,FALSE),IFERROR(VLOOKUP($A385,'Circumstance 12'!$B$18:$AB$28,27,FALSE),TableBPA2[[#This Row],[Base Payment After Circumstance 11]])))</f>
        <v/>
      </c>
      <c r="R385" s="24" t="str">
        <f>IF(R$3="Not used","",IFERROR(VLOOKUP($A385,'Circumstance 13'!$B$6:$AB$15,27,FALSE),IFERROR(VLOOKUP($A385,'Circumstance 13'!$B$18:$AB$28,27,FALSE),TableBPA2[[#This Row],[Base Payment After Circumstance 12]])))</f>
        <v/>
      </c>
      <c r="S385" s="24" t="str">
        <f>IF(S$3="Not used","",IFERROR(VLOOKUP($A385,'Circumstance 14'!$B$6:$AB$15,27,FALSE),IFERROR(VLOOKUP($A385,'Circumstance 14'!$B$18:$AB$28,27,FALSE),TableBPA2[[#This Row],[Base Payment After Circumstance 13]])))</f>
        <v/>
      </c>
      <c r="T385" s="24" t="str">
        <f>IF(T$3="Not used","",IFERROR(VLOOKUP($A385,'Circumstance 15'!$B$6:$AB$15,27,FALSE),IFERROR(VLOOKUP($A385,'Circumstance 15'!$B$18:$AB$28,27,FALSE),TableBPA2[[#This Row],[Base Payment After Circumstance 14]])))</f>
        <v/>
      </c>
      <c r="U385" s="24" t="str">
        <f>IF(U$3="Not used","",IFERROR(VLOOKUP($A385,'Circumstance 16'!$B$6:$AB$15,27,FALSE),IFERROR(VLOOKUP($A385,'Circumstance 16'!$B$18:$AB$28,27,FALSE),TableBPA2[[#This Row],[Base Payment After Circumstance 15]])))</f>
        <v/>
      </c>
      <c r="V385" s="24" t="str">
        <f>IF(V$3="Not used","",IFERROR(VLOOKUP($A385,'Circumstance 17'!$B$6:$AB$15,27,FALSE),IFERROR(VLOOKUP($A385,'Circumstance 17'!$B$18:$AB$28,27,FALSE),TableBPA2[[#This Row],[Base Payment After Circumstance 16]])))</f>
        <v/>
      </c>
      <c r="W385" s="24" t="str">
        <f>IF(W$3="Not used","",IFERROR(VLOOKUP($A385,'Circumstance 18'!$B$6:$AB$15,27,FALSE),IFERROR(VLOOKUP($A385,'Circumstance 18'!$B$18:$AB$28,27,FALSE),TableBPA2[[#This Row],[Base Payment After Circumstance 17]])))</f>
        <v/>
      </c>
      <c r="X385" s="24" t="str">
        <f>IF(X$3="Not used","",IFERROR(VLOOKUP($A385,'Circumstance 19'!$B$6:$AB$15,27,FALSE),IFERROR(VLOOKUP($A385,'Circumstance 19'!$B$18:$AB$28,27,FALSE),TableBPA2[[#This Row],[Base Payment After Circumstance 18]])))</f>
        <v/>
      </c>
      <c r="Y385" s="24" t="str">
        <f>IF(Y$3="Not used","",IFERROR(VLOOKUP($A385,'Circumstance 20'!$B$6:$AB$15,27,FALSE),IFERROR(VLOOKUP($A385,'Circumstance 20'!$B$18:$AB$28,27,FALSE),TableBPA2[[#This Row],[Base Payment After Circumstance 19]])))</f>
        <v/>
      </c>
    </row>
    <row r="386" spans="1:25" x14ac:dyDescent="0.25">
      <c r="A386" s="11" t="str">
        <f>IF('LEA Information'!A395="","",'LEA Information'!A395)</f>
        <v/>
      </c>
      <c r="B386" s="11" t="str">
        <f>IF('LEA Information'!B395="","",'LEA Information'!B395)</f>
        <v/>
      </c>
      <c r="C386" s="68" t="str">
        <f>IF('LEA Information'!C395="","",'LEA Information'!C395)</f>
        <v/>
      </c>
      <c r="D386" s="8" t="str">
        <f>IF('LEA Information'!D395="","",'LEA Information'!D395)</f>
        <v/>
      </c>
      <c r="E386" s="32" t="str">
        <f t="shared" si="5"/>
        <v/>
      </c>
      <c r="F386" s="3" t="str">
        <f>IF(F$3="Not used","",IFERROR(VLOOKUP($A386,'Circumstance 1'!$B$6:$AB$15,27,FALSE),IFERROR(VLOOKUP(A386,'Circumstance 1'!$B$18:$AB$28,27,FALSE),TableBPA2[[#This Row],[Starting Base Payment]])))</f>
        <v/>
      </c>
      <c r="G386" s="3" t="str">
        <f>IF(G$3="Not used","",IFERROR(VLOOKUP($A386,'Circumstance 2'!$B$6:$AB$15,27,FALSE),IFERROR(VLOOKUP($A386,'Circumstance 2'!$B$18:$AB$28,27,FALSE),TableBPA2[[#This Row],[Base Payment After Circumstance 1]])))</f>
        <v/>
      </c>
      <c r="H386" s="3" t="str">
        <f>IF(H$3="Not used","",IFERROR(VLOOKUP($A386,'Circumstance 3'!$B$6:$AB$15,27,FALSE),IFERROR(VLOOKUP($A386,'Circumstance 3'!$B$18:$AB$28,27,FALSE),TableBPA2[[#This Row],[Base Payment After Circumstance 2]])))</f>
        <v/>
      </c>
      <c r="I386" s="3" t="str">
        <f>IF(I$3="Not used","",IFERROR(VLOOKUP($A386,'Circumstance 4'!$B$6:$AB$15,27,FALSE),IFERROR(VLOOKUP($A386,'Circumstance 4'!$B$18:$AB$28,27,FALSE),TableBPA2[[#This Row],[Base Payment After Circumstance 3]])))</f>
        <v/>
      </c>
      <c r="J386" s="3" t="str">
        <f>IF(J$3="Not used","",IFERROR(VLOOKUP($A386,'Circumstance 5'!$B$6:$AB$15,27,FALSE),IFERROR(VLOOKUP($A386,'Circumstance 5'!$B$18:$AB$28,27,FALSE),TableBPA2[[#This Row],[Base Payment After Circumstance 4]])))</f>
        <v/>
      </c>
      <c r="K386" s="3" t="str">
        <f>IF(K$3="Not used","",IFERROR(VLOOKUP($A386,'Circumstance 6'!$B$6:$AB$15,27,FALSE),IFERROR(VLOOKUP($A386,'Circumstance 6'!$B$18:$AB$28,27,FALSE),TableBPA2[[#This Row],[Base Payment After Circumstance 5]])))</f>
        <v/>
      </c>
      <c r="L386" s="3" t="str">
        <f>IF(L$3="Not used","",IFERROR(VLOOKUP($A386,'Circumstance 7'!$B$6:$AB$15,27,FALSE),IFERROR(VLOOKUP($A386,'Circumstance 7'!$B$18:$AB$28,27,FALSE),TableBPA2[[#This Row],[Base Payment After Circumstance 6]])))</f>
        <v/>
      </c>
      <c r="M386" s="3" t="str">
        <f>IF(M$3="Not used","",IFERROR(VLOOKUP($A386,'Circumstance 8'!$B$6:$AB$15,27,FALSE),IFERROR(VLOOKUP($A386,'Circumstance 8'!$B$18:$AB$28,27,FALSE),TableBPA2[[#This Row],[Base Payment After Circumstance 7]])))</f>
        <v/>
      </c>
      <c r="N386" s="3" t="str">
        <f>IF(N$3="Not used","",IFERROR(VLOOKUP($A386,'Circumstance 9'!$B$6:$AB$15,27,FALSE),IFERROR(VLOOKUP($A386,'Circumstance 9'!$B$18:$AB$28,27,FALSE),TableBPA2[[#This Row],[Base Payment After Circumstance 8]])))</f>
        <v/>
      </c>
      <c r="O386" s="3" t="str">
        <f>IF(O$3="Not used","",IFERROR(VLOOKUP($A386,'Circumstance 10'!$B$6:$AB$15,27,FALSE),IFERROR(VLOOKUP($A386,'Circumstance 10'!$B$18:$AB$28,27,FALSE),TableBPA2[[#This Row],[Base Payment After Circumstance 9]])))</f>
        <v/>
      </c>
      <c r="P386" s="24" t="str">
        <f>IF(P$3="Not used","",IFERROR(VLOOKUP($A386,'Circumstance 11'!$B$6:$AB$15,27,FALSE),IFERROR(VLOOKUP($A386,'Circumstance 11'!$B$18:$AB$28,27,FALSE),TableBPA2[[#This Row],[Base Payment After Circumstance 10]])))</f>
        <v/>
      </c>
      <c r="Q386" s="24" t="str">
        <f>IF(Q$3="Not used","",IFERROR(VLOOKUP($A386,'Circumstance 12'!$B$6:$AB$15,27,FALSE),IFERROR(VLOOKUP($A386,'Circumstance 12'!$B$18:$AB$28,27,FALSE),TableBPA2[[#This Row],[Base Payment After Circumstance 11]])))</f>
        <v/>
      </c>
      <c r="R386" s="24" t="str">
        <f>IF(R$3="Not used","",IFERROR(VLOOKUP($A386,'Circumstance 13'!$B$6:$AB$15,27,FALSE),IFERROR(VLOOKUP($A386,'Circumstance 13'!$B$18:$AB$28,27,FALSE),TableBPA2[[#This Row],[Base Payment After Circumstance 12]])))</f>
        <v/>
      </c>
      <c r="S386" s="24" t="str">
        <f>IF(S$3="Not used","",IFERROR(VLOOKUP($A386,'Circumstance 14'!$B$6:$AB$15,27,FALSE),IFERROR(VLOOKUP($A386,'Circumstance 14'!$B$18:$AB$28,27,FALSE),TableBPA2[[#This Row],[Base Payment After Circumstance 13]])))</f>
        <v/>
      </c>
      <c r="T386" s="24" t="str">
        <f>IF(T$3="Not used","",IFERROR(VLOOKUP($A386,'Circumstance 15'!$B$6:$AB$15,27,FALSE),IFERROR(VLOOKUP($A386,'Circumstance 15'!$B$18:$AB$28,27,FALSE),TableBPA2[[#This Row],[Base Payment After Circumstance 14]])))</f>
        <v/>
      </c>
      <c r="U386" s="24" t="str">
        <f>IF(U$3="Not used","",IFERROR(VLOOKUP($A386,'Circumstance 16'!$B$6:$AB$15,27,FALSE),IFERROR(VLOOKUP($A386,'Circumstance 16'!$B$18:$AB$28,27,FALSE),TableBPA2[[#This Row],[Base Payment After Circumstance 15]])))</f>
        <v/>
      </c>
      <c r="V386" s="24" t="str">
        <f>IF(V$3="Not used","",IFERROR(VLOOKUP($A386,'Circumstance 17'!$B$6:$AB$15,27,FALSE),IFERROR(VLOOKUP($A386,'Circumstance 17'!$B$18:$AB$28,27,FALSE),TableBPA2[[#This Row],[Base Payment After Circumstance 16]])))</f>
        <v/>
      </c>
      <c r="W386" s="24" t="str">
        <f>IF(W$3="Not used","",IFERROR(VLOOKUP($A386,'Circumstance 18'!$B$6:$AB$15,27,FALSE),IFERROR(VLOOKUP($A386,'Circumstance 18'!$B$18:$AB$28,27,FALSE),TableBPA2[[#This Row],[Base Payment After Circumstance 17]])))</f>
        <v/>
      </c>
      <c r="X386" s="24" t="str">
        <f>IF(X$3="Not used","",IFERROR(VLOOKUP($A386,'Circumstance 19'!$B$6:$AB$15,27,FALSE),IFERROR(VLOOKUP($A386,'Circumstance 19'!$B$18:$AB$28,27,FALSE),TableBPA2[[#This Row],[Base Payment After Circumstance 18]])))</f>
        <v/>
      </c>
      <c r="Y386" s="24" t="str">
        <f>IF(Y$3="Not used","",IFERROR(VLOOKUP($A386,'Circumstance 20'!$B$6:$AB$15,27,FALSE),IFERROR(VLOOKUP($A386,'Circumstance 20'!$B$18:$AB$28,27,FALSE),TableBPA2[[#This Row],[Base Payment After Circumstance 19]])))</f>
        <v/>
      </c>
    </row>
    <row r="387" spans="1:25" x14ac:dyDescent="0.25">
      <c r="A387" s="11" t="str">
        <f>IF('LEA Information'!A396="","",'LEA Information'!A396)</f>
        <v/>
      </c>
      <c r="B387" s="11" t="str">
        <f>IF('LEA Information'!B396="","",'LEA Information'!B396)</f>
        <v/>
      </c>
      <c r="C387" s="68" t="str">
        <f>IF('LEA Information'!C396="","",'LEA Information'!C396)</f>
        <v/>
      </c>
      <c r="D387" s="8" t="str">
        <f>IF('LEA Information'!D396="","",'LEA Information'!D396)</f>
        <v/>
      </c>
      <c r="E387" s="32" t="str">
        <f t="shared" si="5"/>
        <v/>
      </c>
      <c r="F387" s="3" t="str">
        <f>IF(F$3="Not used","",IFERROR(VLOOKUP($A387,'Circumstance 1'!$B$6:$AB$15,27,FALSE),IFERROR(VLOOKUP(A387,'Circumstance 1'!$B$18:$AB$28,27,FALSE),TableBPA2[[#This Row],[Starting Base Payment]])))</f>
        <v/>
      </c>
      <c r="G387" s="3" t="str">
        <f>IF(G$3="Not used","",IFERROR(VLOOKUP($A387,'Circumstance 2'!$B$6:$AB$15,27,FALSE),IFERROR(VLOOKUP($A387,'Circumstance 2'!$B$18:$AB$28,27,FALSE),TableBPA2[[#This Row],[Base Payment After Circumstance 1]])))</f>
        <v/>
      </c>
      <c r="H387" s="3" t="str">
        <f>IF(H$3="Not used","",IFERROR(VLOOKUP($A387,'Circumstance 3'!$B$6:$AB$15,27,FALSE),IFERROR(VLOOKUP($A387,'Circumstance 3'!$B$18:$AB$28,27,FALSE),TableBPA2[[#This Row],[Base Payment After Circumstance 2]])))</f>
        <v/>
      </c>
      <c r="I387" s="3" t="str">
        <f>IF(I$3="Not used","",IFERROR(VLOOKUP($A387,'Circumstance 4'!$B$6:$AB$15,27,FALSE),IFERROR(VLOOKUP($A387,'Circumstance 4'!$B$18:$AB$28,27,FALSE),TableBPA2[[#This Row],[Base Payment After Circumstance 3]])))</f>
        <v/>
      </c>
      <c r="J387" s="3" t="str">
        <f>IF(J$3="Not used","",IFERROR(VLOOKUP($A387,'Circumstance 5'!$B$6:$AB$15,27,FALSE),IFERROR(VLOOKUP($A387,'Circumstance 5'!$B$18:$AB$28,27,FALSE),TableBPA2[[#This Row],[Base Payment After Circumstance 4]])))</f>
        <v/>
      </c>
      <c r="K387" s="3" t="str">
        <f>IF(K$3="Not used","",IFERROR(VLOOKUP($A387,'Circumstance 6'!$B$6:$AB$15,27,FALSE),IFERROR(VLOOKUP($A387,'Circumstance 6'!$B$18:$AB$28,27,FALSE),TableBPA2[[#This Row],[Base Payment After Circumstance 5]])))</f>
        <v/>
      </c>
      <c r="L387" s="3" t="str">
        <f>IF(L$3="Not used","",IFERROR(VLOOKUP($A387,'Circumstance 7'!$B$6:$AB$15,27,FALSE),IFERROR(VLOOKUP($A387,'Circumstance 7'!$B$18:$AB$28,27,FALSE),TableBPA2[[#This Row],[Base Payment After Circumstance 6]])))</f>
        <v/>
      </c>
      <c r="M387" s="3" t="str">
        <f>IF(M$3="Not used","",IFERROR(VLOOKUP($A387,'Circumstance 8'!$B$6:$AB$15,27,FALSE),IFERROR(VLOOKUP($A387,'Circumstance 8'!$B$18:$AB$28,27,FALSE),TableBPA2[[#This Row],[Base Payment After Circumstance 7]])))</f>
        <v/>
      </c>
      <c r="N387" s="3" t="str">
        <f>IF(N$3="Not used","",IFERROR(VLOOKUP($A387,'Circumstance 9'!$B$6:$AB$15,27,FALSE),IFERROR(VLOOKUP($A387,'Circumstance 9'!$B$18:$AB$28,27,FALSE),TableBPA2[[#This Row],[Base Payment After Circumstance 8]])))</f>
        <v/>
      </c>
      <c r="O387" s="3" t="str">
        <f>IF(O$3="Not used","",IFERROR(VLOOKUP($A387,'Circumstance 10'!$B$6:$AB$15,27,FALSE),IFERROR(VLOOKUP($A387,'Circumstance 10'!$B$18:$AB$28,27,FALSE),TableBPA2[[#This Row],[Base Payment After Circumstance 9]])))</f>
        <v/>
      </c>
      <c r="P387" s="24" t="str">
        <f>IF(P$3="Not used","",IFERROR(VLOOKUP($A387,'Circumstance 11'!$B$6:$AB$15,27,FALSE),IFERROR(VLOOKUP($A387,'Circumstance 11'!$B$18:$AB$28,27,FALSE),TableBPA2[[#This Row],[Base Payment After Circumstance 10]])))</f>
        <v/>
      </c>
      <c r="Q387" s="24" t="str">
        <f>IF(Q$3="Not used","",IFERROR(VLOOKUP($A387,'Circumstance 12'!$B$6:$AB$15,27,FALSE),IFERROR(VLOOKUP($A387,'Circumstance 12'!$B$18:$AB$28,27,FALSE),TableBPA2[[#This Row],[Base Payment After Circumstance 11]])))</f>
        <v/>
      </c>
      <c r="R387" s="24" t="str">
        <f>IF(R$3="Not used","",IFERROR(VLOOKUP($A387,'Circumstance 13'!$B$6:$AB$15,27,FALSE),IFERROR(VLOOKUP($A387,'Circumstance 13'!$B$18:$AB$28,27,FALSE),TableBPA2[[#This Row],[Base Payment After Circumstance 12]])))</f>
        <v/>
      </c>
      <c r="S387" s="24" t="str">
        <f>IF(S$3="Not used","",IFERROR(VLOOKUP($A387,'Circumstance 14'!$B$6:$AB$15,27,FALSE),IFERROR(VLOOKUP($A387,'Circumstance 14'!$B$18:$AB$28,27,FALSE),TableBPA2[[#This Row],[Base Payment After Circumstance 13]])))</f>
        <v/>
      </c>
      <c r="T387" s="24" t="str">
        <f>IF(T$3="Not used","",IFERROR(VLOOKUP($A387,'Circumstance 15'!$B$6:$AB$15,27,FALSE),IFERROR(VLOOKUP($A387,'Circumstance 15'!$B$18:$AB$28,27,FALSE),TableBPA2[[#This Row],[Base Payment After Circumstance 14]])))</f>
        <v/>
      </c>
      <c r="U387" s="24" t="str">
        <f>IF(U$3="Not used","",IFERROR(VLOOKUP($A387,'Circumstance 16'!$B$6:$AB$15,27,FALSE),IFERROR(VLOOKUP($A387,'Circumstance 16'!$B$18:$AB$28,27,FALSE),TableBPA2[[#This Row],[Base Payment After Circumstance 15]])))</f>
        <v/>
      </c>
      <c r="V387" s="24" t="str">
        <f>IF(V$3="Not used","",IFERROR(VLOOKUP($A387,'Circumstance 17'!$B$6:$AB$15,27,FALSE),IFERROR(VLOOKUP($A387,'Circumstance 17'!$B$18:$AB$28,27,FALSE),TableBPA2[[#This Row],[Base Payment After Circumstance 16]])))</f>
        <v/>
      </c>
      <c r="W387" s="24" t="str">
        <f>IF(W$3="Not used","",IFERROR(VLOOKUP($A387,'Circumstance 18'!$B$6:$AB$15,27,FALSE),IFERROR(VLOOKUP($A387,'Circumstance 18'!$B$18:$AB$28,27,FALSE),TableBPA2[[#This Row],[Base Payment After Circumstance 17]])))</f>
        <v/>
      </c>
      <c r="X387" s="24" t="str">
        <f>IF(X$3="Not used","",IFERROR(VLOOKUP($A387,'Circumstance 19'!$B$6:$AB$15,27,FALSE),IFERROR(VLOOKUP($A387,'Circumstance 19'!$B$18:$AB$28,27,FALSE),TableBPA2[[#This Row],[Base Payment After Circumstance 18]])))</f>
        <v/>
      </c>
      <c r="Y387" s="24" t="str">
        <f>IF(Y$3="Not used","",IFERROR(VLOOKUP($A387,'Circumstance 20'!$B$6:$AB$15,27,FALSE),IFERROR(VLOOKUP($A387,'Circumstance 20'!$B$18:$AB$28,27,FALSE),TableBPA2[[#This Row],[Base Payment After Circumstance 19]])))</f>
        <v/>
      </c>
    </row>
    <row r="388" spans="1:25" x14ac:dyDescent="0.25">
      <c r="A388" s="11" t="str">
        <f>IF('LEA Information'!A397="","",'LEA Information'!A397)</f>
        <v/>
      </c>
      <c r="B388" s="11" t="str">
        <f>IF('LEA Information'!B397="","",'LEA Information'!B397)</f>
        <v/>
      </c>
      <c r="C388" s="68" t="str">
        <f>IF('LEA Information'!C397="","",'LEA Information'!C397)</f>
        <v/>
      </c>
      <c r="D388" s="8" t="str">
        <f>IF('LEA Information'!D397="","",'LEA Information'!D397)</f>
        <v/>
      </c>
      <c r="E388" s="32" t="str">
        <f t="shared" si="5"/>
        <v/>
      </c>
      <c r="F388" s="3" t="str">
        <f>IF(F$3="Not used","",IFERROR(VLOOKUP($A388,'Circumstance 1'!$B$6:$AB$15,27,FALSE),IFERROR(VLOOKUP(A388,'Circumstance 1'!$B$18:$AB$28,27,FALSE),TableBPA2[[#This Row],[Starting Base Payment]])))</f>
        <v/>
      </c>
      <c r="G388" s="3" t="str">
        <f>IF(G$3="Not used","",IFERROR(VLOOKUP($A388,'Circumstance 2'!$B$6:$AB$15,27,FALSE),IFERROR(VLOOKUP($A388,'Circumstance 2'!$B$18:$AB$28,27,FALSE),TableBPA2[[#This Row],[Base Payment After Circumstance 1]])))</f>
        <v/>
      </c>
      <c r="H388" s="3" t="str">
        <f>IF(H$3="Not used","",IFERROR(VLOOKUP($A388,'Circumstance 3'!$B$6:$AB$15,27,FALSE),IFERROR(VLOOKUP($A388,'Circumstance 3'!$B$18:$AB$28,27,FALSE),TableBPA2[[#This Row],[Base Payment After Circumstance 2]])))</f>
        <v/>
      </c>
      <c r="I388" s="3" t="str">
        <f>IF(I$3="Not used","",IFERROR(VLOOKUP($A388,'Circumstance 4'!$B$6:$AB$15,27,FALSE),IFERROR(VLOOKUP($A388,'Circumstance 4'!$B$18:$AB$28,27,FALSE),TableBPA2[[#This Row],[Base Payment After Circumstance 3]])))</f>
        <v/>
      </c>
      <c r="J388" s="3" t="str">
        <f>IF(J$3="Not used","",IFERROR(VLOOKUP($A388,'Circumstance 5'!$B$6:$AB$15,27,FALSE),IFERROR(VLOOKUP($A388,'Circumstance 5'!$B$18:$AB$28,27,FALSE),TableBPA2[[#This Row],[Base Payment After Circumstance 4]])))</f>
        <v/>
      </c>
      <c r="K388" s="3" t="str">
        <f>IF(K$3="Not used","",IFERROR(VLOOKUP($A388,'Circumstance 6'!$B$6:$AB$15,27,FALSE),IFERROR(VLOOKUP($A388,'Circumstance 6'!$B$18:$AB$28,27,FALSE),TableBPA2[[#This Row],[Base Payment After Circumstance 5]])))</f>
        <v/>
      </c>
      <c r="L388" s="3" t="str">
        <f>IF(L$3="Not used","",IFERROR(VLOOKUP($A388,'Circumstance 7'!$B$6:$AB$15,27,FALSE),IFERROR(VLOOKUP($A388,'Circumstance 7'!$B$18:$AB$28,27,FALSE),TableBPA2[[#This Row],[Base Payment After Circumstance 6]])))</f>
        <v/>
      </c>
      <c r="M388" s="3" t="str">
        <f>IF(M$3="Not used","",IFERROR(VLOOKUP($A388,'Circumstance 8'!$B$6:$AB$15,27,FALSE),IFERROR(VLOOKUP($A388,'Circumstance 8'!$B$18:$AB$28,27,FALSE),TableBPA2[[#This Row],[Base Payment After Circumstance 7]])))</f>
        <v/>
      </c>
      <c r="N388" s="3" t="str">
        <f>IF(N$3="Not used","",IFERROR(VLOOKUP($A388,'Circumstance 9'!$B$6:$AB$15,27,FALSE),IFERROR(VLOOKUP($A388,'Circumstance 9'!$B$18:$AB$28,27,FALSE),TableBPA2[[#This Row],[Base Payment After Circumstance 8]])))</f>
        <v/>
      </c>
      <c r="O388" s="3" t="str">
        <f>IF(O$3="Not used","",IFERROR(VLOOKUP($A388,'Circumstance 10'!$B$6:$AB$15,27,FALSE),IFERROR(VLOOKUP($A388,'Circumstance 10'!$B$18:$AB$28,27,FALSE),TableBPA2[[#This Row],[Base Payment After Circumstance 9]])))</f>
        <v/>
      </c>
      <c r="P388" s="24" t="str">
        <f>IF(P$3="Not used","",IFERROR(VLOOKUP($A388,'Circumstance 11'!$B$6:$AB$15,27,FALSE),IFERROR(VLOOKUP($A388,'Circumstance 11'!$B$18:$AB$28,27,FALSE),TableBPA2[[#This Row],[Base Payment After Circumstance 10]])))</f>
        <v/>
      </c>
      <c r="Q388" s="24" t="str">
        <f>IF(Q$3="Not used","",IFERROR(VLOOKUP($A388,'Circumstance 12'!$B$6:$AB$15,27,FALSE),IFERROR(VLOOKUP($A388,'Circumstance 12'!$B$18:$AB$28,27,FALSE),TableBPA2[[#This Row],[Base Payment After Circumstance 11]])))</f>
        <v/>
      </c>
      <c r="R388" s="24" t="str">
        <f>IF(R$3="Not used","",IFERROR(VLOOKUP($A388,'Circumstance 13'!$B$6:$AB$15,27,FALSE),IFERROR(VLOOKUP($A388,'Circumstance 13'!$B$18:$AB$28,27,FALSE),TableBPA2[[#This Row],[Base Payment After Circumstance 12]])))</f>
        <v/>
      </c>
      <c r="S388" s="24" t="str">
        <f>IF(S$3="Not used","",IFERROR(VLOOKUP($A388,'Circumstance 14'!$B$6:$AB$15,27,FALSE),IFERROR(VLOOKUP($A388,'Circumstance 14'!$B$18:$AB$28,27,FALSE),TableBPA2[[#This Row],[Base Payment After Circumstance 13]])))</f>
        <v/>
      </c>
      <c r="T388" s="24" t="str">
        <f>IF(T$3="Not used","",IFERROR(VLOOKUP($A388,'Circumstance 15'!$B$6:$AB$15,27,FALSE),IFERROR(VLOOKUP($A388,'Circumstance 15'!$B$18:$AB$28,27,FALSE),TableBPA2[[#This Row],[Base Payment After Circumstance 14]])))</f>
        <v/>
      </c>
      <c r="U388" s="24" t="str">
        <f>IF(U$3="Not used","",IFERROR(VLOOKUP($A388,'Circumstance 16'!$B$6:$AB$15,27,FALSE),IFERROR(VLOOKUP($A388,'Circumstance 16'!$B$18:$AB$28,27,FALSE),TableBPA2[[#This Row],[Base Payment After Circumstance 15]])))</f>
        <v/>
      </c>
      <c r="V388" s="24" t="str">
        <f>IF(V$3="Not used","",IFERROR(VLOOKUP($A388,'Circumstance 17'!$B$6:$AB$15,27,FALSE),IFERROR(VLOOKUP($A388,'Circumstance 17'!$B$18:$AB$28,27,FALSE),TableBPA2[[#This Row],[Base Payment After Circumstance 16]])))</f>
        <v/>
      </c>
      <c r="W388" s="24" t="str">
        <f>IF(W$3="Not used","",IFERROR(VLOOKUP($A388,'Circumstance 18'!$B$6:$AB$15,27,FALSE),IFERROR(VLOOKUP($A388,'Circumstance 18'!$B$18:$AB$28,27,FALSE),TableBPA2[[#This Row],[Base Payment After Circumstance 17]])))</f>
        <v/>
      </c>
      <c r="X388" s="24" t="str">
        <f>IF(X$3="Not used","",IFERROR(VLOOKUP($A388,'Circumstance 19'!$B$6:$AB$15,27,FALSE),IFERROR(VLOOKUP($A388,'Circumstance 19'!$B$18:$AB$28,27,FALSE),TableBPA2[[#This Row],[Base Payment After Circumstance 18]])))</f>
        <v/>
      </c>
      <c r="Y388" s="24" t="str">
        <f>IF(Y$3="Not used","",IFERROR(VLOOKUP($A388,'Circumstance 20'!$B$6:$AB$15,27,FALSE),IFERROR(VLOOKUP($A388,'Circumstance 20'!$B$18:$AB$28,27,FALSE),TableBPA2[[#This Row],[Base Payment After Circumstance 19]])))</f>
        <v/>
      </c>
    </row>
    <row r="389" spans="1:25" x14ac:dyDescent="0.25">
      <c r="A389" s="11" t="str">
        <f>IF('LEA Information'!A398="","",'LEA Information'!A398)</f>
        <v/>
      </c>
      <c r="B389" s="11" t="str">
        <f>IF('LEA Information'!B398="","",'LEA Information'!B398)</f>
        <v/>
      </c>
      <c r="C389" s="68" t="str">
        <f>IF('LEA Information'!C398="","",'LEA Information'!C398)</f>
        <v/>
      </c>
      <c r="D389" s="8" t="str">
        <f>IF('LEA Information'!D398="","",'LEA Information'!D398)</f>
        <v/>
      </c>
      <c r="E389" s="32" t="str">
        <f t="shared" si="5"/>
        <v/>
      </c>
      <c r="F389" s="3" t="str">
        <f>IF(F$3="Not used","",IFERROR(VLOOKUP($A389,'Circumstance 1'!$B$6:$AB$15,27,FALSE),IFERROR(VLOOKUP(A389,'Circumstance 1'!$B$18:$AB$28,27,FALSE),TableBPA2[[#This Row],[Starting Base Payment]])))</f>
        <v/>
      </c>
      <c r="G389" s="3" t="str">
        <f>IF(G$3="Not used","",IFERROR(VLOOKUP($A389,'Circumstance 2'!$B$6:$AB$15,27,FALSE),IFERROR(VLOOKUP($A389,'Circumstance 2'!$B$18:$AB$28,27,FALSE),TableBPA2[[#This Row],[Base Payment After Circumstance 1]])))</f>
        <v/>
      </c>
      <c r="H389" s="3" t="str">
        <f>IF(H$3="Not used","",IFERROR(VLOOKUP($A389,'Circumstance 3'!$B$6:$AB$15,27,FALSE),IFERROR(VLOOKUP($A389,'Circumstance 3'!$B$18:$AB$28,27,FALSE),TableBPA2[[#This Row],[Base Payment After Circumstance 2]])))</f>
        <v/>
      </c>
      <c r="I389" s="3" t="str">
        <f>IF(I$3="Not used","",IFERROR(VLOOKUP($A389,'Circumstance 4'!$B$6:$AB$15,27,FALSE),IFERROR(VLOOKUP($A389,'Circumstance 4'!$B$18:$AB$28,27,FALSE),TableBPA2[[#This Row],[Base Payment After Circumstance 3]])))</f>
        <v/>
      </c>
      <c r="J389" s="3" t="str">
        <f>IF(J$3="Not used","",IFERROR(VLOOKUP($A389,'Circumstance 5'!$B$6:$AB$15,27,FALSE),IFERROR(VLOOKUP($A389,'Circumstance 5'!$B$18:$AB$28,27,FALSE),TableBPA2[[#This Row],[Base Payment After Circumstance 4]])))</f>
        <v/>
      </c>
      <c r="K389" s="3" t="str">
        <f>IF(K$3="Not used","",IFERROR(VLOOKUP($A389,'Circumstance 6'!$B$6:$AB$15,27,FALSE),IFERROR(VLOOKUP($A389,'Circumstance 6'!$B$18:$AB$28,27,FALSE),TableBPA2[[#This Row],[Base Payment After Circumstance 5]])))</f>
        <v/>
      </c>
      <c r="L389" s="3" t="str">
        <f>IF(L$3="Not used","",IFERROR(VLOOKUP($A389,'Circumstance 7'!$B$6:$AB$15,27,FALSE),IFERROR(VLOOKUP($A389,'Circumstance 7'!$B$18:$AB$28,27,FALSE),TableBPA2[[#This Row],[Base Payment After Circumstance 6]])))</f>
        <v/>
      </c>
      <c r="M389" s="3" t="str">
        <f>IF(M$3="Not used","",IFERROR(VLOOKUP($A389,'Circumstance 8'!$B$6:$AB$15,27,FALSE),IFERROR(VLOOKUP($A389,'Circumstance 8'!$B$18:$AB$28,27,FALSE),TableBPA2[[#This Row],[Base Payment After Circumstance 7]])))</f>
        <v/>
      </c>
      <c r="N389" s="3" t="str">
        <f>IF(N$3="Not used","",IFERROR(VLOOKUP($A389,'Circumstance 9'!$B$6:$AB$15,27,FALSE),IFERROR(VLOOKUP($A389,'Circumstance 9'!$B$18:$AB$28,27,FALSE),TableBPA2[[#This Row],[Base Payment After Circumstance 8]])))</f>
        <v/>
      </c>
      <c r="O389" s="3" t="str">
        <f>IF(O$3="Not used","",IFERROR(VLOOKUP($A389,'Circumstance 10'!$B$6:$AB$15,27,FALSE),IFERROR(VLOOKUP($A389,'Circumstance 10'!$B$18:$AB$28,27,FALSE),TableBPA2[[#This Row],[Base Payment After Circumstance 9]])))</f>
        <v/>
      </c>
      <c r="P389" s="24" t="str">
        <f>IF(P$3="Not used","",IFERROR(VLOOKUP($A389,'Circumstance 11'!$B$6:$AB$15,27,FALSE),IFERROR(VLOOKUP($A389,'Circumstance 11'!$B$18:$AB$28,27,FALSE),TableBPA2[[#This Row],[Base Payment After Circumstance 10]])))</f>
        <v/>
      </c>
      <c r="Q389" s="24" t="str">
        <f>IF(Q$3="Not used","",IFERROR(VLOOKUP($A389,'Circumstance 12'!$B$6:$AB$15,27,FALSE),IFERROR(VLOOKUP($A389,'Circumstance 12'!$B$18:$AB$28,27,FALSE),TableBPA2[[#This Row],[Base Payment After Circumstance 11]])))</f>
        <v/>
      </c>
      <c r="R389" s="24" t="str">
        <f>IF(R$3="Not used","",IFERROR(VLOOKUP($A389,'Circumstance 13'!$B$6:$AB$15,27,FALSE),IFERROR(VLOOKUP($A389,'Circumstance 13'!$B$18:$AB$28,27,FALSE),TableBPA2[[#This Row],[Base Payment After Circumstance 12]])))</f>
        <v/>
      </c>
      <c r="S389" s="24" t="str">
        <f>IF(S$3="Not used","",IFERROR(VLOOKUP($A389,'Circumstance 14'!$B$6:$AB$15,27,FALSE),IFERROR(VLOOKUP($A389,'Circumstance 14'!$B$18:$AB$28,27,FALSE),TableBPA2[[#This Row],[Base Payment After Circumstance 13]])))</f>
        <v/>
      </c>
      <c r="T389" s="24" t="str">
        <f>IF(T$3="Not used","",IFERROR(VLOOKUP($A389,'Circumstance 15'!$B$6:$AB$15,27,FALSE),IFERROR(VLOOKUP($A389,'Circumstance 15'!$B$18:$AB$28,27,FALSE),TableBPA2[[#This Row],[Base Payment After Circumstance 14]])))</f>
        <v/>
      </c>
      <c r="U389" s="24" t="str">
        <f>IF(U$3="Not used","",IFERROR(VLOOKUP($A389,'Circumstance 16'!$B$6:$AB$15,27,FALSE),IFERROR(VLOOKUP($A389,'Circumstance 16'!$B$18:$AB$28,27,FALSE),TableBPA2[[#This Row],[Base Payment After Circumstance 15]])))</f>
        <v/>
      </c>
      <c r="V389" s="24" t="str">
        <f>IF(V$3="Not used","",IFERROR(VLOOKUP($A389,'Circumstance 17'!$B$6:$AB$15,27,FALSE),IFERROR(VLOOKUP($A389,'Circumstance 17'!$B$18:$AB$28,27,FALSE),TableBPA2[[#This Row],[Base Payment After Circumstance 16]])))</f>
        <v/>
      </c>
      <c r="W389" s="24" t="str">
        <f>IF(W$3="Not used","",IFERROR(VLOOKUP($A389,'Circumstance 18'!$B$6:$AB$15,27,FALSE),IFERROR(VLOOKUP($A389,'Circumstance 18'!$B$18:$AB$28,27,FALSE),TableBPA2[[#This Row],[Base Payment After Circumstance 17]])))</f>
        <v/>
      </c>
      <c r="X389" s="24" t="str">
        <f>IF(X$3="Not used","",IFERROR(VLOOKUP($A389,'Circumstance 19'!$B$6:$AB$15,27,FALSE),IFERROR(VLOOKUP($A389,'Circumstance 19'!$B$18:$AB$28,27,FALSE),TableBPA2[[#This Row],[Base Payment After Circumstance 18]])))</f>
        <v/>
      </c>
      <c r="Y389" s="24" t="str">
        <f>IF(Y$3="Not used","",IFERROR(VLOOKUP($A389,'Circumstance 20'!$B$6:$AB$15,27,FALSE),IFERROR(VLOOKUP($A389,'Circumstance 20'!$B$18:$AB$28,27,FALSE),TableBPA2[[#This Row],[Base Payment After Circumstance 19]])))</f>
        <v/>
      </c>
    </row>
    <row r="390" spans="1:25" x14ac:dyDescent="0.25">
      <c r="A390" s="11" t="str">
        <f>IF('LEA Information'!A399="","",'LEA Information'!A399)</f>
        <v/>
      </c>
      <c r="B390" s="11" t="str">
        <f>IF('LEA Information'!B399="","",'LEA Information'!B399)</f>
        <v/>
      </c>
      <c r="C390" s="68" t="str">
        <f>IF('LEA Information'!C399="","",'LEA Information'!C399)</f>
        <v/>
      </c>
      <c r="D390" s="8" t="str">
        <f>IF('LEA Information'!D399="","",'LEA Information'!D399)</f>
        <v/>
      </c>
      <c r="E390" s="32" t="str">
        <f t="shared" si="5"/>
        <v/>
      </c>
      <c r="F390" s="3" t="str">
        <f>IF(F$3="Not used","",IFERROR(VLOOKUP($A390,'Circumstance 1'!$B$6:$AB$15,27,FALSE),IFERROR(VLOOKUP(A390,'Circumstance 1'!$B$18:$AB$28,27,FALSE),TableBPA2[[#This Row],[Starting Base Payment]])))</f>
        <v/>
      </c>
      <c r="G390" s="3" t="str">
        <f>IF(G$3="Not used","",IFERROR(VLOOKUP($A390,'Circumstance 2'!$B$6:$AB$15,27,FALSE),IFERROR(VLOOKUP($A390,'Circumstance 2'!$B$18:$AB$28,27,FALSE),TableBPA2[[#This Row],[Base Payment After Circumstance 1]])))</f>
        <v/>
      </c>
      <c r="H390" s="3" t="str">
        <f>IF(H$3="Not used","",IFERROR(VLOOKUP($A390,'Circumstance 3'!$B$6:$AB$15,27,FALSE),IFERROR(VLOOKUP($A390,'Circumstance 3'!$B$18:$AB$28,27,FALSE),TableBPA2[[#This Row],[Base Payment After Circumstance 2]])))</f>
        <v/>
      </c>
      <c r="I390" s="3" t="str">
        <f>IF(I$3="Not used","",IFERROR(VLOOKUP($A390,'Circumstance 4'!$B$6:$AB$15,27,FALSE),IFERROR(VLOOKUP($A390,'Circumstance 4'!$B$18:$AB$28,27,FALSE),TableBPA2[[#This Row],[Base Payment After Circumstance 3]])))</f>
        <v/>
      </c>
      <c r="J390" s="3" t="str">
        <f>IF(J$3="Not used","",IFERROR(VLOOKUP($A390,'Circumstance 5'!$B$6:$AB$15,27,FALSE),IFERROR(VLOOKUP($A390,'Circumstance 5'!$B$18:$AB$28,27,FALSE),TableBPA2[[#This Row],[Base Payment After Circumstance 4]])))</f>
        <v/>
      </c>
      <c r="K390" s="3" t="str">
        <f>IF(K$3="Not used","",IFERROR(VLOOKUP($A390,'Circumstance 6'!$B$6:$AB$15,27,FALSE),IFERROR(VLOOKUP($A390,'Circumstance 6'!$B$18:$AB$28,27,FALSE),TableBPA2[[#This Row],[Base Payment After Circumstance 5]])))</f>
        <v/>
      </c>
      <c r="L390" s="3" t="str">
        <f>IF(L$3="Not used","",IFERROR(VLOOKUP($A390,'Circumstance 7'!$B$6:$AB$15,27,FALSE),IFERROR(VLOOKUP($A390,'Circumstance 7'!$B$18:$AB$28,27,FALSE),TableBPA2[[#This Row],[Base Payment After Circumstance 6]])))</f>
        <v/>
      </c>
      <c r="M390" s="3" t="str">
        <f>IF(M$3="Not used","",IFERROR(VLOOKUP($A390,'Circumstance 8'!$B$6:$AB$15,27,FALSE),IFERROR(VLOOKUP($A390,'Circumstance 8'!$B$18:$AB$28,27,FALSE),TableBPA2[[#This Row],[Base Payment After Circumstance 7]])))</f>
        <v/>
      </c>
      <c r="N390" s="3" t="str">
        <f>IF(N$3="Not used","",IFERROR(VLOOKUP($A390,'Circumstance 9'!$B$6:$AB$15,27,FALSE),IFERROR(VLOOKUP($A390,'Circumstance 9'!$B$18:$AB$28,27,FALSE),TableBPA2[[#This Row],[Base Payment After Circumstance 8]])))</f>
        <v/>
      </c>
      <c r="O390" s="3" t="str">
        <f>IF(O$3="Not used","",IFERROR(VLOOKUP($A390,'Circumstance 10'!$B$6:$AB$15,27,FALSE),IFERROR(VLOOKUP($A390,'Circumstance 10'!$B$18:$AB$28,27,FALSE),TableBPA2[[#This Row],[Base Payment After Circumstance 9]])))</f>
        <v/>
      </c>
      <c r="P390" s="24" t="str">
        <f>IF(P$3="Not used","",IFERROR(VLOOKUP($A390,'Circumstance 11'!$B$6:$AB$15,27,FALSE),IFERROR(VLOOKUP($A390,'Circumstance 11'!$B$18:$AB$28,27,FALSE),TableBPA2[[#This Row],[Base Payment After Circumstance 10]])))</f>
        <v/>
      </c>
      <c r="Q390" s="24" t="str">
        <f>IF(Q$3="Not used","",IFERROR(VLOOKUP($A390,'Circumstance 12'!$B$6:$AB$15,27,FALSE),IFERROR(VLOOKUP($A390,'Circumstance 12'!$B$18:$AB$28,27,FALSE),TableBPA2[[#This Row],[Base Payment After Circumstance 11]])))</f>
        <v/>
      </c>
      <c r="R390" s="24" t="str">
        <f>IF(R$3="Not used","",IFERROR(VLOOKUP($A390,'Circumstance 13'!$B$6:$AB$15,27,FALSE),IFERROR(VLOOKUP($A390,'Circumstance 13'!$B$18:$AB$28,27,FALSE),TableBPA2[[#This Row],[Base Payment After Circumstance 12]])))</f>
        <v/>
      </c>
      <c r="S390" s="24" t="str">
        <f>IF(S$3="Not used","",IFERROR(VLOOKUP($A390,'Circumstance 14'!$B$6:$AB$15,27,FALSE),IFERROR(VLOOKUP($A390,'Circumstance 14'!$B$18:$AB$28,27,FALSE),TableBPA2[[#This Row],[Base Payment After Circumstance 13]])))</f>
        <v/>
      </c>
      <c r="T390" s="24" t="str">
        <f>IF(T$3="Not used","",IFERROR(VLOOKUP($A390,'Circumstance 15'!$B$6:$AB$15,27,FALSE),IFERROR(VLOOKUP($A390,'Circumstance 15'!$B$18:$AB$28,27,FALSE),TableBPA2[[#This Row],[Base Payment After Circumstance 14]])))</f>
        <v/>
      </c>
      <c r="U390" s="24" t="str">
        <f>IF(U$3="Not used","",IFERROR(VLOOKUP($A390,'Circumstance 16'!$B$6:$AB$15,27,FALSE),IFERROR(VLOOKUP($A390,'Circumstance 16'!$B$18:$AB$28,27,FALSE),TableBPA2[[#This Row],[Base Payment After Circumstance 15]])))</f>
        <v/>
      </c>
      <c r="V390" s="24" t="str">
        <f>IF(V$3="Not used","",IFERROR(VLOOKUP($A390,'Circumstance 17'!$B$6:$AB$15,27,FALSE),IFERROR(VLOOKUP($A390,'Circumstance 17'!$B$18:$AB$28,27,FALSE),TableBPA2[[#This Row],[Base Payment After Circumstance 16]])))</f>
        <v/>
      </c>
      <c r="W390" s="24" t="str">
        <f>IF(W$3="Not used","",IFERROR(VLOOKUP($A390,'Circumstance 18'!$B$6:$AB$15,27,FALSE),IFERROR(VLOOKUP($A390,'Circumstance 18'!$B$18:$AB$28,27,FALSE),TableBPA2[[#This Row],[Base Payment After Circumstance 17]])))</f>
        <v/>
      </c>
      <c r="X390" s="24" t="str">
        <f>IF(X$3="Not used","",IFERROR(VLOOKUP($A390,'Circumstance 19'!$B$6:$AB$15,27,FALSE),IFERROR(VLOOKUP($A390,'Circumstance 19'!$B$18:$AB$28,27,FALSE),TableBPA2[[#This Row],[Base Payment After Circumstance 18]])))</f>
        <v/>
      </c>
      <c r="Y390" s="24" t="str">
        <f>IF(Y$3="Not used","",IFERROR(VLOOKUP($A390,'Circumstance 20'!$B$6:$AB$15,27,FALSE),IFERROR(VLOOKUP($A390,'Circumstance 20'!$B$18:$AB$28,27,FALSE),TableBPA2[[#This Row],[Base Payment After Circumstance 19]])))</f>
        <v/>
      </c>
    </row>
    <row r="391" spans="1:25" x14ac:dyDescent="0.25">
      <c r="A391" s="11" t="str">
        <f>IF('LEA Information'!A400="","",'LEA Information'!A400)</f>
        <v/>
      </c>
      <c r="B391" s="11" t="str">
        <f>IF('LEA Information'!B400="","",'LEA Information'!B400)</f>
        <v/>
      </c>
      <c r="C391" s="68" t="str">
        <f>IF('LEA Information'!C400="","",'LEA Information'!C400)</f>
        <v/>
      </c>
      <c r="D391" s="8" t="str">
        <f>IF('LEA Information'!D400="","",'LEA Information'!D400)</f>
        <v/>
      </c>
      <c r="E391" s="32" t="str">
        <f t="shared" ref="E391:E454" si="6">IF(A391="","",(LOOKUP(2,1/(ISNUMBER($F391:$Y391)),$F391:$Y391)))</f>
        <v/>
      </c>
      <c r="F391" s="3" t="str">
        <f>IF(F$3="Not used","",IFERROR(VLOOKUP($A391,'Circumstance 1'!$B$6:$AB$15,27,FALSE),IFERROR(VLOOKUP(A391,'Circumstance 1'!$B$18:$AB$28,27,FALSE),TableBPA2[[#This Row],[Starting Base Payment]])))</f>
        <v/>
      </c>
      <c r="G391" s="3" t="str">
        <f>IF(G$3="Not used","",IFERROR(VLOOKUP($A391,'Circumstance 2'!$B$6:$AB$15,27,FALSE),IFERROR(VLOOKUP($A391,'Circumstance 2'!$B$18:$AB$28,27,FALSE),TableBPA2[[#This Row],[Base Payment After Circumstance 1]])))</f>
        <v/>
      </c>
      <c r="H391" s="3" t="str">
        <f>IF(H$3="Not used","",IFERROR(VLOOKUP($A391,'Circumstance 3'!$B$6:$AB$15,27,FALSE),IFERROR(VLOOKUP($A391,'Circumstance 3'!$B$18:$AB$28,27,FALSE),TableBPA2[[#This Row],[Base Payment After Circumstance 2]])))</f>
        <v/>
      </c>
      <c r="I391" s="3" t="str">
        <f>IF(I$3="Not used","",IFERROR(VLOOKUP($A391,'Circumstance 4'!$B$6:$AB$15,27,FALSE),IFERROR(VLOOKUP($A391,'Circumstance 4'!$B$18:$AB$28,27,FALSE),TableBPA2[[#This Row],[Base Payment After Circumstance 3]])))</f>
        <v/>
      </c>
      <c r="J391" s="3" t="str">
        <f>IF(J$3="Not used","",IFERROR(VLOOKUP($A391,'Circumstance 5'!$B$6:$AB$15,27,FALSE),IFERROR(VLOOKUP($A391,'Circumstance 5'!$B$18:$AB$28,27,FALSE),TableBPA2[[#This Row],[Base Payment After Circumstance 4]])))</f>
        <v/>
      </c>
      <c r="K391" s="3" t="str">
        <f>IF(K$3="Not used","",IFERROR(VLOOKUP($A391,'Circumstance 6'!$B$6:$AB$15,27,FALSE),IFERROR(VLOOKUP($A391,'Circumstance 6'!$B$18:$AB$28,27,FALSE),TableBPA2[[#This Row],[Base Payment After Circumstance 5]])))</f>
        <v/>
      </c>
      <c r="L391" s="3" t="str">
        <f>IF(L$3="Not used","",IFERROR(VLOOKUP($A391,'Circumstance 7'!$B$6:$AB$15,27,FALSE),IFERROR(VLOOKUP($A391,'Circumstance 7'!$B$18:$AB$28,27,FALSE),TableBPA2[[#This Row],[Base Payment After Circumstance 6]])))</f>
        <v/>
      </c>
      <c r="M391" s="3" t="str">
        <f>IF(M$3="Not used","",IFERROR(VLOOKUP($A391,'Circumstance 8'!$B$6:$AB$15,27,FALSE),IFERROR(VLOOKUP($A391,'Circumstance 8'!$B$18:$AB$28,27,FALSE),TableBPA2[[#This Row],[Base Payment After Circumstance 7]])))</f>
        <v/>
      </c>
      <c r="N391" s="3" t="str">
        <f>IF(N$3="Not used","",IFERROR(VLOOKUP($A391,'Circumstance 9'!$B$6:$AB$15,27,FALSE),IFERROR(VLOOKUP($A391,'Circumstance 9'!$B$18:$AB$28,27,FALSE),TableBPA2[[#This Row],[Base Payment After Circumstance 8]])))</f>
        <v/>
      </c>
      <c r="O391" s="3" t="str">
        <f>IF(O$3="Not used","",IFERROR(VLOOKUP($A391,'Circumstance 10'!$B$6:$AB$15,27,FALSE),IFERROR(VLOOKUP($A391,'Circumstance 10'!$B$18:$AB$28,27,FALSE),TableBPA2[[#This Row],[Base Payment After Circumstance 9]])))</f>
        <v/>
      </c>
      <c r="P391" s="24" t="str">
        <f>IF(P$3="Not used","",IFERROR(VLOOKUP($A391,'Circumstance 11'!$B$6:$AB$15,27,FALSE),IFERROR(VLOOKUP($A391,'Circumstance 11'!$B$18:$AB$28,27,FALSE),TableBPA2[[#This Row],[Base Payment After Circumstance 10]])))</f>
        <v/>
      </c>
      <c r="Q391" s="24" t="str">
        <f>IF(Q$3="Not used","",IFERROR(VLOOKUP($A391,'Circumstance 12'!$B$6:$AB$15,27,FALSE),IFERROR(VLOOKUP($A391,'Circumstance 12'!$B$18:$AB$28,27,FALSE),TableBPA2[[#This Row],[Base Payment After Circumstance 11]])))</f>
        <v/>
      </c>
      <c r="R391" s="24" t="str">
        <f>IF(R$3="Not used","",IFERROR(VLOOKUP($A391,'Circumstance 13'!$B$6:$AB$15,27,FALSE),IFERROR(VLOOKUP($A391,'Circumstance 13'!$B$18:$AB$28,27,FALSE),TableBPA2[[#This Row],[Base Payment After Circumstance 12]])))</f>
        <v/>
      </c>
      <c r="S391" s="24" t="str">
        <f>IF(S$3="Not used","",IFERROR(VLOOKUP($A391,'Circumstance 14'!$B$6:$AB$15,27,FALSE),IFERROR(VLOOKUP($A391,'Circumstance 14'!$B$18:$AB$28,27,FALSE),TableBPA2[[#This Row],[Base Payment After Circumstance 13]])))</f>
        <v/>
      </c>
      <c r="T391" s="24" t="str">
        <f>IF(T$3="Not used","",IFERROR(VLOOKUP($A391,'Circumstance 15'!$B$6:$AB$15,27,FALSE),IFERROR(VLOOKUP($A391,'Circumstance 15'!$B$18:$AB$28,27,FALSE),TableBPA2[[#This Row],[Base Payment After Circumstance 14]])))</f>
        <v/>
      </c>
      <c r="U391" s="24" t="str">
        <f>IF(U$3="Not used","",IFERROR(VLOOKUP($A391,'Circumstance 16'!$B$6:$AB$15,27,FALSE),IFERROR(VLOOKUP($A391,'Circumstance 16'!$B$18:$AB$28,27,FALSE),TableBPA2[[#This Row],[Base Payment After Circumstance 15]])))</f>
        <v/>
      </c>
      <c r="V391" s="24" t="str">
        <f>IF(V$3="Not used","",IFERROR(VLOOKUP($A391,'Circumstance 17'!$B$6:$AB$15,27,FALSE),IFERROR(VLOOKUP($A391,'Circumstance 17'!$B$18:$AB$28,27,FALSE),TableBPA2[[#This Row],[Base Payment After Circumstance 16]])))</f>
        <v/>
      </c>
      <c r="W391" s="24" t="str">
        <f>IF(W$3="Not used","",IFERROR(VLOOKUP($A391,'Circumstance 18'!$B$6:$AB$15,27,FALSE),IFERROR(VLOOKUP($A391,'Circumstance 18'!$B$18:$AB$28,27,FALSE),TableBPA2[[#This Row],[Base Payment After Circumstance 17]])))</f>
        <v/>
      </c>
      <c r="X391" s="24" t="str">
        <f>IF(X$3="Not used","",IFERROR(VLOOKUP($A391,'Circumstance 19'!$B$6:$AB$15,27,FALSE),IFERROR(VLOOKUP($A391,'Circumstance 19'!$B$18:$AB$28,27,FALSE),TableBPA2[[#This Row],[Base Payment After Circumstance 18]])))</f>
        <v/>
      </c>
      <c r="Y391" s="24" t="str">
        <f>IF(Y$3="Not used","",IFERROR(VLOOKUP($A391,'Circumstance 20'!$B$6:$AB$15,27,FALSE),IFERROR(VLOOKUP($A391,'Circumstance 20'!$B$18:$AB$28,27,FALSE),TableBPA2[[#This Row],[Base Payment After Circumstance 19]])))</f>
        <v/>
      </c>
    </row>
    <row r="392" spans="1:25" x14ac:dyDescent="0.25">
      <c r="A392" s="11" t="str">
        <f>IF('LEA Information'!A401="","",'LEA Information'!A401)</f>
        <v/>
      </c>
      <c r="B392" s="11" t="str">
        <f>IF('LEA Information'!B401="","",'LEA Information'!B401)</f>
        <v/>
      </c>
      <c r="C392" s="68" t="str">
        <f>IF('LEA Information'!C401="","",'LEA Information'!C401)</f>
        <v/>
      </c>
      <c r="D392" s="8" t="str">
        <f>IF('LEA Information'!D401="","",'LEA Information'!D401)</f>
        <v/>
      </c>
      <c r="E392" s="32" t="str">
        <f t="shared" si="6"/>
        <v/>
      </c>
      <c r="F392" s="3" t="str">
        <f>IF(F$3="Not used","",IFERROR(VLOOKUP($A392,'Circumstance 1'!$B$6:$AB$15,27,FALSE),IFERROR(VLOOKUP(A392,'Circumstance 1'!$B$18:$AB$28,27,FALSE),TableBPA2[[#This Row],[Starting Base Payment]])))</f>
        <v/>
      </c>
      <c r="G392" s="3" t="str">
        <f>IF(G$3="Not used","",IFERROR(VLOOKUP($A392,'Circumstance 2'!$B$6:$AB$15,27,FALSE),IFERROR(VLOOKUP($A392,'Circumstance 2'!$B$18:$AB$28,27,FALSE),TableBPA2[[#This Row],[Base Payment After Circumstance 1]])))</f>
        <v/>
      </c>
      <c r="H392" s="3" t="str">
        <f>IF(H$3="Not used","",IFERROR(VLOOKUP($A392,'Circumstance 3'!$B$6:$AB$15,27,FALSE),IFERROR(VLOOKUP($A392,'Circumstance 3'!$B$18:$AB$28,27,FALSE),TableBPA2[[#This Row],[Base Payment After Circumstance 2]])))</f>
        <v/>
      </c>
      <c r="I392" s="3" t="str">
        <f>IF(I$3="Not used","",IFERROR(VLOOKUP($A392,'Circumstance 4'!$B$6:$AB$15,27,FALSE),IFERROR(VLOOKUP($A392,'Circumstance 4'!$B$18:$AB$28,27,FALSE),TableBPA2[[#This Row],[Base Payment After Circumstance 3]])))</f>
        <v/>
      </c>
      <c r="J392" s="3" t="str">
        <f>IF(J$3="Not used","",IFERROR(VLOOKUP($A392,'Circumstance 5'!$B$6:$AB$15,27,FALSE),IFERROR(VLOOKUP($A392,'Circumstance 5'!$B$18:$AB$28,27,FALSE),TableBPA2[[#This Row],[Base Payment After Circumstance 4]])))</f>
        <v/>
      </c>
      <c r="K392" s="3" t="str">
        <f>IF(K$3="Not used","",IFERROR(VLOOKUP($A392,'Circumstance 6'!$B$6:$AB$15,27,FALSE),IFERROR(VLOOKUP($A392,'Circumstance 6'!$B$18:$AB$28,27,FALSE),TableBPA2[[#This Row],[Base Payment After Circumstance 5]])))</f>
        <v/>
      </c>
      <c r="L392" s="3" t="str">
        <f>IF(L$3="Not used","",IFERROR(VLOOKUP($A392,'Circumstance 7'!$B$6:$AB$15,27,FALSE),IFERROR(VLOOKUP($A392,'Circumstance 7'!$B$18:$AB$28,27,FALSE),TableBPA2[[#This Row],[Base Payment After Circumstance 6]])))</f>
        <v/>
      </c>
      <c r="M392" s="3" t="str">
        <f>IF(M$3="Not used","",IFERROR(VLOOKUP($A392,'Circumstance 8'!$B$6:$AB$15,27,FALSE),IFERROR(VLOOKUP($A392,'Circumstance 8'!$B$18:$AB$28,27,FALSE),TableBPA2[[#This Row],[Base Payment After Circumstance 7]])))</f>
        <v/>
      </c>
      <c r="N392" s="3" t="str">
        <f>IF(N$3="Not used","",IFERROR(VLOOKUP($A392,'Circumstance 9'!$B$6:$AB$15,27,FALSE),IFERROR(VLOOKUP($A392,'Circumstance 9'!$B$18:$AB$28,27,FALSE),TableBPA2[[#This Row],[Base Payment After Circumstance 8]])))</f>
        <v/>
      </c>
      <c r="O392" s="3" t="str">
        <f>IF(O$3="Not used","",IFERROR(VLOOKUP($A392,'Circumstance 10'!$B$6:$AB$15,27,FALSE),IFERROR(VLOOKUP($A392,'Circumstance 10'!$B$18:$AB$28,27,FALSE),TableBPA2[[#This Row],[Base Payment After Circumstance 9]])))</f>
        <v/>
      </c>
      <c r="P392" s="24" t="str">
        <f>IF(P$3="Not used","",IFERROR(VLOOKUP($A392,'Circumstance 11'!$B$6:$AB$15,27,FALSE),IFERROR(VLOOKUP($A392,'Circumstance 11'!$B$18:$AB$28,27,FALSE),TableBPA2[[#This Row],[Base Payment After Circumstance 10]])))</f>
        <v/>
      </c>
      <c r="Q392" s="24" t="str">
        <f>IF(Q$3="Not used","",IFERROR(VLOOKUP($A392,'Circumstance 12'!$B$6:$AB$15,27,FALSE),IFERROR(VLOOKUP($A392,'Circumstance 12'!$B$18:$AB$28,27,FALSE),TableBPA2[[#This Row],[Base Payment After Circumstance 11]])))</f>
        <v/>
      </c>
      <c r="R392" s="24" t="str">
        <f>IF(R$3="Not used","",IFERROR(VLOOKUP($A392,'Circumstance 13'!$B$6:$AB$15,27,FALSE),IFERROR(VLOOKUP($A392,'Circumstance 13'!$B$18:$AB$28,27,FALSE),TableBPA2[[#This Row],[Base Payment After Circumstance 12]])))</f>
        <v/>
      </c>
      <c r="S392" s="24" t="str">
        <f>IF(S$3="Not used","",IFERROR(VLOOKUP($A392,'Circumstance 14'!$B$6:$AB$15,27,FALSE),IFERROR(VLOOKUP($A392,'Circumstance 14'!$B$18:$AB$28,27,FALSE),TableBPA2[[#This Row],[Base Payment After Circumstance 13]])))</f>
        <v/>
      </c>
      <c r="T392" s="24" t="str">
        <f>IF(T$3="Not used","",IFERROR(VLOOKUP($A392,'Circumstance 15'!$B$6:$AB$15,27,FALSE),IFERROR(VLOOKUP($A392,'Circumstance 15'!$B$18:$AB$28,27,FALSE),TableBPA2[[#This Row],[Base Payment After Circumstance 14]])))</f>
        <v/>
      </c>
      <c r="U392" s="24" t="str">
        <f>IF(U$3="Not used","",IFERROR(VLOOKUP($A392,'Circumstance 16'!$B$6:$AB$15,27,FALSE),IFERROR(VLOOKUP($A392,'Circumstance 16'!$B$18:$AB$28,27,FALSE),TableBPA2[[#This Row],[Base Payment After Circumstance 15]])))</f>
        <v/>
      </c>
      <c r="V392" s="24" t="str">
        <f>IF(V$3="Not used","",IFERROR(VLOOKUP($A392,'Circumstance 17'!$B$6:$AB$15,27,FALSE),IFERROR(VLOOKUP($A392,'Circumstance 17'!$B$18:$AB$28,27,FALSE),TableBPA2[[#This Row],[Base Payment After Circumstance 16]])))</f>
        <v/>
      </c>
      <c r="W392" s="24" t="str">
        <f>IF(W$3="Not used","",IFERROR(VLOOKUP($A392,'Circumstance 18'!$B$6:$AB$15,27,FALSE),IFERROR(VLOOKUP($A392,'Circumstance 18'!$B$18:$AB$28,27,FALSE),TableBPA2[[#This Row],[Base Payment After Circumstance 17]])))</f>
        <v/>
      </c>
      <c r="X392" s="24" t="str">
        <f>IF(X$3="Not used","",IFERROR(VLOOKUP($A392,'Circumstance 19'!$B$6:$AB$15,27,FALSE),IFERROR(VLOOKUP($A392,'Circumstance 19'!$B$18:$AB$28,27,FALSE),TableBPA2[[#This Row],[Base Payment After Circumstance 18]])))</f>
        <v/>
      </c>
      <c r="Y392" s="24" t="str">
        <f>IF(Y$3="Not used","",IFERROR(VLOOKUP($A392,'Circumstance 20'!$B$6:$AB$15,27,FALSE),IFERROR(VLOOKUP($A392,'Circumstance 20'!$B$18:$AB$28,27,FALSE),TableBPA2[[#This Row],[Base Payment After Circumstance 19]])))</f>
        <v/>
      </c>
    </row>
    <row r="393" spans="1:25" x14ac:dyDescent="0.25">
      <c r="A393" s="11" t="str">
        <f>IF('LEA Information'!A402="","",'LEA Information'!A402)</f>
        <v/>
      </c>
      <c r="B393" s="11" t="str">
        <f>IF('LEA Information'!B402="","",'LEA Information'!B402)</f>
        <v/>
      </c>
      <c r="C393" s="68" t="str">
        <f>IF('LEA Information'!C402="","",'LEA Information'!C402)</f>
        <v/>
      </c>
      <c r="D393" s="8" t="str">
        <f>IF('LEA Information'!D402="","",'LEA Information'!D402)</f>
        <v/>
      </c>
      <c r="E393" s="32" t="str">
        <f t="shared" si="6"/>
        <v/>
      </c>
      <c r="F393" s="3" t="str">
        <f>IF(F$3="Not used","",IFERROR(VLOOKUP($A393,'Circumstance 1'!$B$6:$AB$15,27,FALSE),IFERROR(VLOOKUP(A393,'Circumstance 1'!$B$18:$AB$28,27,FALSE),TableBPA2[[#This Row],[Starting Base Payment]])))</f>
        <v/>
      </c>
      <c r="G393" s="3" t="str">
        <f>IF(G$3="Not used","",IFERROR(VLOOKUP($A393,'Circumstance 2'!$B$6:$AB$15,27,FALSE),IFERROR(VLOOKUP($A393,'Circumstance 2'!$B$18:$AB$28,27,FALSE),TableBPA2[[#This Row],[Base Payment After Circumstance 1]])))</f>
        <v/>
      </c>
      <c r="H393" s="3" t="str">
        <f>IF(H$3="Not used","",IFERROR(VLOOKUP($A393,'Circumstance 3'!$B$6:$AB$15,27,FALSE),IFERROR(VLOOKUP($A393,'Circumstance 3'!$B$18:$AB$28,27,FALSE),TableBPA2[[#This Row],[Base Payment After Circumstance 2]])))</f>
        <v/>
      </c>
      <c r="I393" s="3" t="str">
        <f>IF(I$3="Not used","",IFERROR(VLOOKUP($A393,'Circumstance 4'!$B$6:$AB$15,27,FALSE),IFERROR(VLOOKUP($A393,'Circumstance 4'!$B$18:$AB$28,27,FALSE),TableBPA2[[#This Row],[Base Payment After Circumstance 3]])))</f>
        <v/>
      </c>
      <c r="J393" s="3" t="str">
        <f>IF(J$3="Not used","",IFERROR(VLOOKUP($A393,'Circumstance 5'!$B$6:$AB$15,27,FALSE),IFERROR(VLOOKUP($A393,'Circumstance 5'!$B$18:$AB$28,27,FALSE),TableBPA2[[#This Row],[Base Payment After Circumstance 4]])))</f>
        <v/>
      </c>
      <c r="K393" s="3" t="str">
        <f>IF(K$3="Not used","",IFERROR(VLOOKUP($A393,'Circumstance 6'!$B$6:$AB$15,27,FALSE),IFERROR(VLOOKUP($A393,'Circumstance 6'!$B$18:$AB$28,27,FALSE),TableBPA2[[#This Row],[Base Payment After Circumstance 5]])))</f>
        <v/>
      </c>
      <c r="L393" s="3" t="str">
        <f>IF(L$3="Not used","",IFERROR(VLOOKUP($A393,'Circumstance 7'!$B$6:$AB$15,27,FALSE),IFERROR(VLOOKUP($A393,'Circumstance 7'!$B$18:$AB$28,27,FALSE),TableBPA2[[#This Row],[Base Payment After Circumstance 6]])))</f>
        <v/>
      </c>
      <c r="M393" s="3" t="str">
        <f>IF(M$3="Not used","",IFERROR(VLOOKUP($A393,'Circumstance 8'!$B$6:$AB$15,27,FALSE),IFERROR(VLOOKUP($A393,'Circumstance 8'!$B$18:$AB$28,27,FALSE),TableBPA2[[#This Row],[Base Payment After Circumstance 7]])))</f>
        <v/>
      </c>
      <c r="N393" s="3" t="str">
        <f>IF(N$3="Not used","",IFERROR(VLOOKUP($A393,'Circumstance 9'!$B$6:$AB$15,27,FALSE),IFERROR(VLOOKUP($A393,'Circumstance 9'!$B$18:$AB$28,27,FALSE),TableBPA2[[#This Row],[Base Payment After Circumstance 8]])))</f>
        <v/>
      </c>
      <c r="O393" s="3" t="str">
        <f>IF(O$3="Not used","",IFERROR(VLOOKUP($A393,'Circumstance 10'!$B$6:$AB$15,27,FALSE),IFERROR(VLOOKUP($A393,'Circumstance 10'!$B$18:$AB$28,27,FALSE),TableBPA2[[#This Row],[Base Payment After Circumstance 9]])))</f>
        <v/>
      </c>
      <c r="P393" s="24" t="str">
        <f>IF(P$3="Not used","",IFERROR(VLOOKUP($A393,'Circumstance 11'!$B$6:$AB$15,27,FALSE),IFERROR(VLOOKUP($A393,'Circumstance 11'!$B$18:$AB$28,27,FALSE),TableBPA2[[#This Row],[Base Payment After Circumstance 10]])))</f>
        <v/>
      </c>
      <c r="Q393" s="24" t="str">
        <f>IF(Q$3="Not used","",IFERROR(VLOOKUP($A393,'Circumstance 12'!$B$6:$AB$15,27,FALSE),IFERROR(VLOOKUP($A393,'Circumstance 12'!$B$18:$AB$28,27,FALSE),TableBPA2[[#This Row],[Base Payment After Circumstance 11]])))</f>
        <v/>
      </c>
      <c r="R393" s="24" t="str">
        <f>IF(R$3="Not used","",IFERROR(VLOOKUP($A393,'Circumstance 13'!$B$6:$AB$15,27,FALSE),IFERROR(VLOOKUP($A393,'Circumstance 13'!$B$18:$AB$28,27,FALSE),TableBPA2[[#This Row],[Base Payment After Circumstance 12]])))</f>
        <v/>
      </c>
      <c r="S393" s="24" t="str">
        <f>IF(S$3="Not used","",IFERROR(VLOOKUP($A393,'Circumstance 14'!$B$6:$AB$15,27,FALSE),IFERROR(VLOOKUP($A393,'Circumstance 14'!$B$18:$AB$28,27,FALSE),TableBPA2[[#This Row],[Base Payment After Circumstance 13]])))</f>
        <v/>
      </c>
      <c r="T393" s="24" t="str">
        <f>IF(T$3="Not used","",IFERROR(VLOOKUP($A393,'Circumstance 15'!$B$6:$AB$15,27,FALSE),IFERROR(VLOOKUP($A393,'Circumstance 15'!$B$18:$AB$28,27,FALSE),TableBPA2[[#This Row],[Base Payment After Circumstance 14]])))</f>
        <v/>
      </c>
      <c r="U393" s="24" t="str">
        <f>IF(U$3="Not used","",IFERROR(VLOOKUP($A393,'Circumstance 16'!$B$6:$AB$15,27,FALSE),IFERROR(VLOOKUP($A393,'Circumstance 16'!$B$18:$AB$28,27,FALSE),TableBPA2[[#This Row],[Base Payment After Circumstance 15]])))</f>
        <v/>
      </c>
      <c r="V393" s="24" t="str">
        <f>IF(V$3="Not used","",IFERROR(VLOOKUP($A393,'Circumstance 17'!$B$6:$AB$15,27,FALSE),IFERROR(VLOOKUP($A393,'Circumstance 17'!$B$18:$AB$28,27,FALSE),TableBPA2[[#This Row],[Base Payment After Circumstance 16]])))</f>
        <v/>
      </c>
      <c r="W393" s="24" t="str">
        <f>IF(W$3="Not used","",IFERROR(VLOOKUP($A393,'Circumstance 18'!$B$6:$AB$15,27,FALSE),IFERROR(VLOOKUP($A393,'Circumstance 18'!$B$18:$AB$28,27,FALSE),TableBPA2[[#This Row],[Base Payment After Circumstance 17]])))</f>
        <v/>
      </c>
      <c r="X393" s="24" t="str">
        <f>IF(X$3="Not used","",IFERROR(VLOOKUP($A393,'Circumstance 19'!$B$6:$AB$15,27,FALSE),IFERROR(VLOOKUP($A393,'Circumstance 19'!$B$18:$AB$28,27,FALSE),TableBPA2[[#This Row],[Base Payment After Circumstance 18]])))</f>
        <v/>
      </c>
      <c r="Y393" s="24" t="str">
        <f>IF(Y$3="Not used","",IFERROR(VLOOKUP($A393,'Circumstance 20'!$B$6:$AB$15,27,FALSE),IFERROR(VLOOKUP($A393,'Circumstance 20'!$B$18:$AB$28,27,FALSE),TableBPA2[[#This Row],[Base Payment After Circumstance 19]])))</f>
        <v/>
      </c>
    </row>
    <row r="394" spans="1:25" x14ac:dyDescent="0.25">
      <c r="A394" s="11" t="str">
        <f>IF('LEA Information'!A403="","",'LEA Information'!A403)</f>
        <v/>
      </c>
      <c r="B394" s="11" t="str">
        <f>IF('LEA Information'!B403="","",'LEA Information'!B403)</f>
        <v/>
      </c>
      <c r="C394" s="68" t="str">
        <f>IF('LEA Information'!C403="","",'LEA Information'!C403)</f>
        <v/>
      </c>
      <c r="D394" s="8" t="str">
        <f>IF('LEA Information'!D403="","",'LEA Information'!D403)</f>
        <v/>
      </c>
      <c r="E394" s="32" t="str">
        <f t="shared" si="6"/>
        <v/>
      </c>
      <c r="F394" s="3" t="str">
        <f>IF(F$3="Not used","",IFERROR(VLOOKUP($A394,'Circumstance 1'!$B$6:$AB$15,27,FALSE),IFERROR(VLOOKUP(A394,'Circumstance 1'!$B$18:$AB$28,27,FALSE),TableBPA2[[#This Row],[Starting Base Payment]])))</f>
        <v/>
      </c>
      <c r="G394" s="3" t="str">
        <f>IF(G$3="Not used","",IFERROR(VLOOKUP($A394,'Circumstance 2'!$B$6:$AB$15,27,FALSE),IFERROR(VLOOKUP($A394,'Circumstance 2'!$B$18:$AB$28,27,FALSE),TableBPA2[[#This Row],[Base Payment After Circumstance 1]])))</f>
        <v/>
      </c>
      <c r="H394" s="3" t="str">
        <f>IF(H$3="Not used","",IFERROR(VLOOKUP($A394,'Circumstance 3'!$B$6:$AB$15,27,FALSE),IFERROR(VLOOKUP($A394,'Circumstance 3'!$B$18:$AB$28,27,FALSE),TableBPA2[[#This Row],[Base Payment After Circumstance 2]])))</f>
        <v/>
      </c>
      <c r="I394" s="3" t="str">
        <f>IF(I$3="Not used","",IFERROR(VLOOKUP($A394,'Circumstance 4'!$B$6:$AB$15,27,FALSE),IFERROR(VLOOKUP($A394,'Circumstance 4'!$B$18:$AB$28,27,FALSE),TableBPA2[[#This Row],[Base Payment After Circumstance 3]])))</f>
        <v/>
      </c>
      <c r="J394" s="3" t="str">
        <f>IF(J$3="Not used","",IFERROR(VLOOKUP($A394,'Circumstance 5'!$B$6:$AB$15,27,FALSE),IFERROR(VLOOKUP($A394,'Circumstance 5'!$B$18:$AB$28,27,FALSE),TableBPA2[[#This Row],[Base Payment After Circumstance 4]])))</f>
        <v/>
      </c>
      <c r="K394" s="3" t="str">
        <f>IF(K$3="Not used","",IFERROR(VLOOKUP($A394,'Circumstance 6'!$B$6:$AB$15,27,FALSE),IFERROR(VLOOKUP($A394,'Circumstance 6'!$B$18:$AB$28,27,FALSE),TableBPA2[[#This Row],[Base Payment After Circumstance 5]])))</f>
        <v/>
      </c>
      <c r="L394" s="3" t="str">
        <f>IF(L$3="Not used","",IFERROR(VLOOKUP($A394,'Circumstance 7'!$B$6:$AB$15,27,FALSE),IFERROR(VLOOKUP($A394,'Circumstance 7'!$B$18:$AB$28,27,FALSE),TableBPA2[[#This Row],[Base Payment After Circumstance 6]])))</f>
        <v/>
      </c>
      <c r="M394" s="3" t="str">
        <f>IF(M$3="Not used","",IFERROR(VLOOKUP($A394,'Circumstance 8'!$B$6:$AB$15,27,FALSE),IFERROR(VLOOKUP($A394,'Circumstance 8'!$B$18:$AB$28,27,FALSE),TableBPA2[[#This Row],[Base Payment After Circumstance 7]])))</f>
        <v/>
      </c>
      <c r="N394" s="3" t="str">
        <f>IF(N$3="Not used","",IFERROR(VLOOKUP($A394,'Circumstance 9'!$B$6:$AB$15,27,FALSE),IFERROR(VLOOKUP($A394,'Circumstance 9'!$B$18:$AB$28,27,FALSE),TableBPA2[[#This Row],[Base Payment After Circumstance 8]])))</f>
        <v/>
      </c>
      <c r="O394" s="3" t="str">
        <f>IF(O$3="Not used","",IFERROR(VLOOKUP($A394,'Circumstance 10'!$B$6:$AB$15,27,FALSE),IFERROR(VLOOKUP($A394,'Circumstance 10'!$B$18:$AB$28,27,FALSE),TableBPA2[[#This Row],[Base Payment After Circumstance 9]])))</f>
        <v/>
      </c>
      <c r="P394" s="24" t="str">
        <f>IF(P$3="Not used","",IFERROR(VLOOKUP($A394,'Circumstance 11'!$B$6:$AB$15,27,FALSE),IFERROR(VLOOKUP($A394,'Circumstance 11'!$B$18:$AB$28,27,FALSE),TableBPA2[[#This Row],[Base Payment After Circumstance 10]])))</f>
        <v/>
      </c>
      <c r="Q394" s="24" t="str">
        <f>IF(Q$3="Not used","",IFERROR(VLOOKUP($A394,'Circumstance 12'!$B$6:$AB$15,27,FALSE),IFERROR(VLOOKUP($A394,'Circumstance 12'!$B$18:$AB$28,27,FALSE),TableBPA2[[#This Row],[Base Payment After Circumstance 11]])))</f>
        <v/>
      </c>
      <c r="R394" s="24" t="str">
        <f>IF(R$3="Not used","",IFERROR(VLOOKUP($A394,'Circumstance 13'!$B$6:$AB$15,27,FALSE),IFERROR(VLOOKUP($A394,'Circumstance 13'!$B$18:$AB$28,27,FALSE),TableBPA2[[#This Row],[Base Payment After Circumstance 12]])))</f>
        <v/>
      </c>
      <c r="S394" s="24" t="str">
        <f>IF(S$3="Not used","",IFERROR(VLOOKUP($A394,'Circumstance 14'!$B$6:$AB$15,27,FALSE),IFERROR(VLOOKUP($A394,'Circumstance 14'!$B$18:$AB$28,27,FALSE),TableBPA2[[#This Row],[Base Payment After Circumstance 13]])))</f>
        <v/>
      </c>
      <c r="T394" s="24" t="str">
        <f>IF(T$3="Not used","",IFERROR(VLOOKUP($A394,'Circumstance 15'!$B$6:$AB$15,27,FALSE),IFERROR(VLOOKUP($A394,'Circumstance 15'!$B$18:$AB$28,27,FALSE),TableBPA2[[#This Row],[Base Payment After Circumstance 14]])))</f>
        <v/>
      </c>
      <c r="U394" s="24" t="str">
        <f>IF(U$3="Not used","",IFERROR(VLOOKUP($A394,'Circumstance 16'!$B$6:$AB$15,27,FALSE),IFERROR(VLOOKUP($A394,'Circumstance 16'!$B$18:$AB$28,27,FALSE),TableBPA2[[#This Row],[Base Payment After Circumstance 15]])))</f>
        <v/>
      </c>
      <c r="V394" s="24" t="str">
        <f>IF(V$3="Not used","",IFERROR(VLOOKUP($A394,'Circumstance 17'!$B$6:$AB$15,27,FALSE),IFERROR(VLOOKUP($A394,'Circumstance 17'!$B$18:$AB$28,27,FALSE),TableBPA2[[#This Row],[Base Payment After Circumstance 16]])))</f>
        <v/>
      </c>
      <c r="W394" s="24" t="str">
        <f>IF(W$3="Not used","",IFERROR(VLOOKUP($A394,'Circumstance 18'!$B$6:$AB$15,27,FALSE),IFERROR(VLOOKUP($A394,'Circumstance 18'!$B$18:$AB$28,27,FALSE),TableBPA2[[#This Row],[Base Payment After Circumstance 17]])))</f>
        <v/>
      </c>
      <c r="X394" s="24" t="str">
        <f>IF(X$3="Not used","",IFERROR(VLOOKUP($A394,'Circumstance 19'!$B$6:$AB$15,27,FALSE),IFERROR(VLOOKUP($A394,'Circumstance 19'!$B$18:$AB$28,27,FALSE),TableBPA2[[#This Row],[Base Payment After Circumstance 18]])))</f>
        <v/>
      </c>
      <c r="Y394" s="24" t="str">
        <f>IF(Y$3="Not used","",IFERROR(VLOOKUP($A394,'Circumstance 20'!$B$6:$AB$15,27,FALSE),IFERROR(VLOOKUP($A394,'Circumstance 20'!$B$18:$AB$28,27,FALSE),TableBPA2[[#This Row],[Base Payment After Circumstance 19]])))</f>
        <v/>
      </c>
    </row>
    <row r="395" spans="1:25" x14ac:dyDescent="0.25">
      <c r="A395" s="11" t="str">
        <f>IF('LEA Information'!A404="","",'LEA Information'!A404)</f>
        <v/>
      </c>
      <c r="B395" s="11" t="str">
        <f>IF('LEA Information'!B404="","",'LEA Information'!B404)</f>
        <v/>
      </c>
      <c r="C395" s="68" t="str">
        <f>IF('LEA Information'!C404="","",'LEA Information'!C404)</f>
        <v/>
      </c>
      <c r="D395" s="8" t="str">
        <f>IF('LEA Information'!D404="","",'LEA Information'!D404)</f>
        <v/>
      </c>
      <c r="E395" s="32" t="str">
        <f t="shared" si="6"/>
        <v/>
      </c>
      <c r="F395" s="3" t="str">
        <f>IF(F$3="Not used","",IFERROR(VLOOKUP($A395,'Circumstance 1'!$B$6:$AB$15,27,FALSE),IFERROR(VLOOKUP(A395,'Circumstance 1'!$B$18:$AB$28,27,FALSE),TableBPA2[[#This Row],[Starting Base Payment]])))</f>
        <v/>
      </c>
      <c r="G395" s="3" t="str">
        <f>IF(G$3="Not used","",IFERROR(VLOOKUP($A395,'Circumstance 2'!$B$6:$AB$15,27,FALSE),IFERROR(VLOOKUP($A395,'Circumstance 2'!$B$18:$AB$28,27,FALSE),TableBPA2[[#This Row],[Base Payment After Circumstance 1]])))</f>
        <v/>
      </c>
      <c r="H395" s="3" t="str">
        <f>IF(H$3="Not used","",IFERROR(VLOOKUP($A395,'Circumstance 3'!$B$6:$AB$15,27,FALSE),IFERROR(VLOOKUP($A395,'Circumstance 3'!$B$18:$AB$28,27,FALSE),TableBPA2[[#This Row],[Base Payment After Circumstance 2]])))</f>
        <v/>
      </c>
      <c r="I395" s="3" t="str">
        <f>IF(I$3="Not used","",IFERROR(VLOOKUP($A395,'Circumstance 4'!$B$6:$AB$15,27,FALSE),IFERROR(VLOOKUP($A395,'Circumstance 4'!$B$18:$AB$28,27,FALSE),TableBPA2[[#This Row],[Base Payment After Circumstance 3]])))</f>
        <v/>
      </c>
      <c r="J395" s="3" t="str">
        <f>IF(J$3="Not used","",IFERROR(VLOOKUP($A395,'Circumstance 5'!$B$6:$AB$15,27,FALSE),IFERROR(VLOOKUP($A395,'Circumstance 5'!$B$18:$AB$28,27,FALSE),TableBPA2[[#This Row],[Base Payment After Circumstance 4]])))</f>
        <v/>
      </c>
      <c r="K395" s="3" t="str">
        <f>IF(K$3="Not used","",IFERROR(VLOOKUP($A395,'Circumstance 6'!$B$6:$AB$15,27,FALSE),IFERROR(VLOOKUP($A395,'Circumstance 6'!$B$18:$AB$28,27,FALSE),TableBPA2[[#This Row],[Base Payment After Circumstance 5]])))</f>
        <v/>
      </c>
      <c r="L395" s="3" t="str">
        <f>IF(L$3="Not used","",IFERROR(VLOOKUP($A395,'Circumstance 7'!$B$6:$AB$15,27,FALSE),IFERROR(VLOOKUP($A395,'Circumstance 7'!$B$18:$AB$28,27,FALSE),TableBPA2[[#This Row],[Base Payment After Circumstance 6]])))</f>
        <v/>
      </c>
      <c r="M395" s="3" t="str">
        <f>IF(M$3="Not used","",IFERROR(VLOOKUP($A395,'Circumstance 8'!$B$6:$AB$15,27,FALSE),IFERROR(VLOOKUP($A395,'Circumstance 8'!$B$18:$AB$28,27,FALSE),TableBPA2[[#This Row],[Base Payment After Circumstance 7]])))</f>
        <v/>
      </c>
      <c r="N395" s="3" t="str">
        <f>IF(N$3="Not used","",IFERROR(VLOOKUP($A395,'Circumstance 9'!$B$6:$AB$15,27,FALSE),IFERROR(VLOOKUP($A395,'Circumstance 9'!$B$18:$AB$28,27,FALSE),TableBPA2[[#This Row],[Base Payment After Circumstance 8]])))</f>
        <v/>
      </c>
      <c r="O395" s="3" t="str">
        <f>IF(O$3="Not used","",IFERROR(VLOOKUP($A395,'Circumstance 10'!$B$6:$AB$15,27,FALSE),IFERROR(VLOOKUP($A395,'Circumstance 10'!$B$18:$AB$28,27,FALSE),TableBPA2[[#This Row],[Base Payment After Circumstance 9]])))</f>
        <v/>
      </c>
      <c r="P395" s="24" t="str">
        <f>IF(P$3="Not used","",IFERROR(VLOOKUP($A395,'Circumstance 11'!$B$6:$AB$15,27,FALSE),IFERROR(VLOOKUP($A395,'Circumstance 11'!$B$18:$AB$28,27,FALSE),TableBPA2[[#This Row],[Base Payment After Circumstance 10]])))</f>
        <v/>
      </c>
      <c r="Q395" s="24" t="str">
        <f>IF(Q$3="Not used","",IFERROR(VLOOKUP($A395,'Circumstance 12'!$B$6:$AB$15,27,FALSE),IFERROR(VLOOKUP($A395,'Circumstance 12'!$B$18:$AB$28,27,FALSE),TableBPA2[[#This Row],[Base Payment After Circumstance 11]])))</f>
        <v/>
      </c>
      <c r="R395" s="24" t="str">
        <f>IF(R$3="Not used","",IFERROR(VLOOKUP($A395,'Circumstance 13'!$B$6:$AB$15,27,FALSE),IFERROR(VLOOKUP($A395,'Circumstance 13'!$B$18:$AB$28,27,FALSE),TableBPA2[[#This Row],[Base Payment After Circumstance 12]])))</f>
        <v/>
      </c>
      <c r="S395" s="24" t="str">
        <f>IF(S$3="Not used","",IFERROR(VLOOKUP($A395,'Circumstance 14'!$B$6:$AB$15,27,FALSE),IFERROR(VLOOKUP($A395,'Circumstance 14'!$B$18:$AB$28,27,FALSE),TableBPA2[[#This Row],[Base Payment After Circumstance 13]])))</f>
        <v/>
      </c>
      <c r="T395" s="24" t="str">
        <f>IF(T$3="Not used","",IFERROR(VLOOKUP($A395,'Circumstance 15'!$B$6:$AB$15,27,FALSE),IFERROR(VLOOKUP($A395,'Circumstance 15'!$B$18:$AB$28,27,FALSE),TableBPA2[[#This Row],[Base Payment After Circumstance 14]])))</f>
        <v/>
      </c>
      <c r="U395" s="24" t="str">
        <f>IF(U$3="Not used","",IFERROR(VLOOKUP($A395,'Circumstance 16'!$B$6:$AB$15,27,FALSE),IFERROR(VLOOKUP($A395,'Circumstance 16'!$B$18:$AB$28,27,FALSE),TableBPA2[[#This Row],[Base Payment After Circumstance 15]])))</f>
        <v/>
      </c>
      <c r="V395" s="24" t="str">
        <f>IF(V$3="Not used","",IFERROR(VLOOKUP($A395,'Circumstance 17'!$B$6:$AB$15,27,FALSE),IFERROR(VLOOKUP($A395,'Circumstance 17'!$B$18:$AB$28,27,FALSE),TableBPA2[[#This Row],[Base Payment After Circumstance 16]])))</f>
        <v/>
      </c>
      <c r="W395" s="24" t="str">
        <f>IF(W$3="Not used","",IFERROR(VLOOKUP($A395,'Circumstance 18'!$B$6:$AB$15,27,FALSE),IFERROR(VLOOKUP($A395,'Circumstance 18'!$B$18:$AB$28,27,FALSE),TableBPA2[[#This Row],[Base Payment After Circumstance 17]])))</f>
        <v/>
      </c>
      <c r="X395" s="24" t="str">
        <f>IF(X$3="Not used","",IFERROR(VLOOKUP($A395,'Circumstance 19'!$B$6:$AB$15,27,FALSE),IFERROR(VLOOKUP($A395,'Circumstance 19'!$B$18:$AB$28,27,FALSE),TableBPA2[[#This Row],[Base Payment After Circumstance 18]])))</f>
        <v/>
      </c>
      <c r="Y395" s="24" t="str">
        <f>IF(Y$3="Not used","",IFERROR(VLOOKUP($A395,'Circumstance 20'!$B$6:$AB$15,27,FALSE),IFERROR(VLOOKUP($A395,'Circumstance 20'!$B$18:$AB$28,27,FALSE),TableBPA2[[#This Row],[Base Payment After Circumstance 19]])))</f>
        <v/>
      </c>
    </row>
    <row r="396" spans="1:25" x14ac:dyDescent="0.25">
      <c r="A396" s="11" t="str">
        <f>IF('LEA Information'!A405="","",'LEA Information'!A405)</f>
        <v/>
      </c>
      <c r="B396" s="11" t="str">
        <f>IF('LEA Information'!B405="","",'LEA Information'!B405)</f>
        <v/>
      </c>
      <c r="C396" s="68" t="str">
        <f>IF('LEA Information'!C405="","",'LEA Information'!C405)</f>
        <v/>
      </c>
      <c r="D396" s="8" t="str">
        <f>IF('LEA Information'!D405="","",'LEA Information'!D405)</f>
        <v/>
      </c>
      <c r="E396" s="32" t="str">
        <f t="shared" si="6"/>
        <v/>
      </c>
      <c r="F396" s="3" t="str">
        <f>IF(F$3="Not used","",IFERROR(VLOOKUP($A396,'Circumstance 1'!$B$6:$AB$15,27,FALSE),IFERROR(VLOOKUP(A396,'Circumstance 1'!$B$18:$AB$28,27,FALSE),TableBPA2[[#This Row],[Starting Base Payment]])))</f>
        <v/>
      </c>
      <c r="G396" s="3" t="str">
        <f>IF(G$3="Not used","",IFERROR(VLOOKUP($A396,'Circumstance 2'!$B$6:$AB$15,27,FALSE),IFERROR(VLOOKUP($A396,'Circumstance 2'!$B$18:$AB$28,27,FALSE),TableBPA2[[#This Row],[Base Payment After Circumstance 1]])))</f>
        <v/>
      </c>
      <c r="H396" s="3" t="str">
        <f>IF(H$3="Not used","",IFERROR(VLOOKUP($A396,'Circumstance 3'!$B$6:$AB$15,27,FALSE),IFERROR(VLOOKUP($A396,'Circumstance 3'!$B$18:$AB$28,27,FALSE),TableBPA2[[#This Row],[Base Payment After Circumstance 2]])))</f>
        <v/>
      </c>
      <c r="I396" s="3" t="str">
        <f>IF(I$3="Not used","",IFERROR(VLOOKUP($A396,'Circumstance 4'!$B$6:$AB$15,27,FALSE),IFERROR(VLOOKUP($A396,'Circumstance 4'!$B$18:$AB$28,27,FALSE),TableBPA2[[#This Row],[Base Payment After Circumstance 3]])))</f>
        <v/>
      </c>
      <c r="J396" s="3" t="str">
        <f>IF(J$3="Not used","",IFERROR(VLOOKUP($A396,'Circumstance 5'!$B$6:$AB$15,27,FALSE),IFERROR(VLOOKUP($A396,'Circumstance 5'!$B$18:$AB$28,27,FALSE),TableBPA2[[#This Row],[Base Payment After Circumstance 4]])))</f>
        <v/>
      </c>
      <c r="K396" s="3" t="str">
        <f>IF(K$3="Not used","",IFERROR(VLOOKUP($A396,'Circumstance 6'!$B$6:$AB$15,27,FALSE),IFERROR(VLOOKUP($A396,'Circumstance 6'!$B$18:$AB$28,27,FALSE),TableBPA2[[#This Row],[Base Payment After Circumstance 5]])))</f>
        <v/>
      </c>
      <c r="L396" s="3" t="str">
        <f>IF(L$3="Not used","",IFERROR(VLOOKUP($A396,'Circumstance 7'!$B$6:$AB$15,27,FALSE),IFERROR(VLOOKUP($A396,'Circumstance 7'!$B$18:$AB$28,27,FALSE),TableBPA2[[#This Row],[Base Payment After Circumstance 6]])))</f>
        <v/>
      </c>
      <c r="M396" s="3" t="str">
        <f>IF(M$3="Not used","",IFERROR(VLOOKUP($A396,'Circumstance 8'!$B$6:$AB$15,27,FALSE),IFERROR(VLOOKUP($A396,'Circumstance 8'!$B$18:$AB$28,27,FALSE),TableBPA2[[#This Row],[Base Payment After Circumstance 7]])))</f>
        <v/>
      </c>
      <c r="N396" s="3" t="str">
        <f>IF(N$3="Not used","",IFERROR(VLOOKUP($A396,'Circumstance 9'!$B$6:$AB$15,27,FALSE),IFERROR(VLOOKUP($A396,'Circumstance 9'!$B$18:$AB$28,27,FALSE),TableBPA2[[#This Row],[Base Payment After Circumstance 8]])))</f>
        <v/>
      </c>
      <c r="O396" s="3" t="str">
        <f>IF(O$3="Not used","",IFERROR(VLOOKUP($A396,'Circumstance 10'!$B$6:$AB$15,27,FALSE),IFERROR(VLOOKUP($A396,'Circumstance 10'!$B$18:$AB$28,27,FALSE),TableBPA2[[#This Row],[Base Payment After Circumstance 9]])))</f>
        <v/>
      </c>
      <c r="P396" s="24" t="str">
        <f>IF(P$3="Not used","",IFERROR(VLOOKUP($A396,'Circumstance 11'!$B$6:$AB$15,27,FALSE),IFERROR(VLOOKUP($A396,'Circumstance 11'!$B$18:$AB$28,27,FALSE),TableBPA2[[#This Row],[Base Payment After Circumstance 10]])))</f>
        <v/>
      </c>
      <c r="Q396" s="24" t="str">
        <f>IF(Q$3="Not used","",IFERROR(VLOOKUP($A396,'Circumstance 12'!$B$6:$AB$15,27,FALSE),IFERROR(VLOOKUP($A396,'Circumstance 12'!$B$18:$AB$28,27,FALSE),TableBPA2[[#This Row],[Base Payment After Circumstance 11]])))</f>
        <v/>
      </c>
      <c r="R396" s="24" t="str">
        <f>IF(R$3="Not used","",IFERROR(VLOOKUP($A396,'Circumstance 13'!$B$6:$AB$15,27,FALSE),IFERROR(VLOOKUP($A396,'Circumstance 13'!$B$18:$AB$28,27,FALSE),TableBPA2[[#This Row],[Base Payment After Circumstance 12]])))</f>
        <v/>
      </c>
      <c r="S396" s="24" t="str">
        <f>IF(S$3="Not used","",IFERROR(VLOOKUP($A396,'Circumstance 14'!$B$6:$AB$15,27,FALSE),IFERROR(VLOOKUP($A396,'Circumstance 14'!$B$18:$AB$28,27,FALSE),TableBPA2[[#This Row],[Base Payment After Circumstance 13]])))</f>
        <v/>
      </c>
      <c r="T396" s="24" t="str">
        <f>IF(T$3="Not used","",IFERROR(VLOOKUP($A396,'Circumstance 15'!$B$6:$AB$15,27,FALSE),IFERROR(VLOOKUP($A396,'Circumstance 15'!$B$18:$AB$28,27,FALSE),TableBPA2[[#This Row],[Base Payment After Circumstance 14]])))</f>
        <v/>
      </c>
      <c r="U396" s="24" t="str">
        <f>IF(U$3="Not used","",IFERROR(VLOOKUP($A396,'Circumstance 16'!$B$6:$AB$15,27,FALSE),IFERROR(VLOOKUP($A396,'Circumstance 16'!$B$18:$AB$28,27,FALSE),TableBPA2[[#This Row],[Base Payment After Circumstance 15]])))</f>
        <v/>
      </c>
      <c r="V396" s="24" t="str">
        <f>IF(V$3="Not used","",IFERROR(VLOOKUP($A396,'Circumstance 17'!$B$6:$AB$15,27,FALSE),IFERROR(VLOOKUP($A396,'Circumstance 17'!$B$18:$AB$28,27,FALSE),TableBPA2[[#This Row],[Base Payment After Circumstance 16]])))</f>
        <v/>
      </c>
      <c r="W396" s="24" t="str">
        <f>IF(W$3="Not used","",IFERROR(VLOOKUP($A396,'Circumstance 18'!$B$6:$AB$15,27,FALSE),IFERROR(VLOOKUP($A396,'Circumstance 18'!$B$18:$AB$28,27,FALSE),TableBPA2[[#This Row],[Base Payment After Circumstance 17]])))</f>
        <v/>
      </c>
      <c r="X396" s="24" t="str">
        <f>IF(X$3="Not used","",IFERROR(VLOOKUP($A396,'Circumstance 19'!$B$6:$AB$15,27,FALSE),IFERROR(VLOOKUP($A396,'Circumstance 19'!$B$18:$AB$28,27,FALSE),TableBPA2[[#This Row],[Base Payment After Circumstance 18]])))</f>
        <v/>
      </c>
      <c r="Y396" s="24" t="str">
        <f>IF(Y$3="Not used","",IFERROR(VLOOKUP($A396,'Circumstance 20'!$B$6:$AB$15,27,FALSE),IFERROR(VLOOKUP($A396,'Circumstance 20'!$B$18:$AB$28,27,FALSE),TableBPA2[[#This Row],[Base Payment After Circumstance 19]])))</f>
        <v/>
      </c>
    </row>
    <row r="397" spans="1:25" x14ac:dyDescent="0.25">
      <c r="A397" s="11" t="str">
        <f>IF('LEA Information'!A406="","",'LEA Information'!A406)</f>
        <v/>
      </c>
      <c r="B397" s="11" t="str">
        <f>IF('LEA Information'!B406="","",'LEA Information'!B406)</f>
        <v/>
      </c>
      <c r="C397" s="68" t="str">
        <f>IF('LEA Information'!C406="","",'LEA Information'!C406)</f>
        <v/>
      </c>
      <c r="D397" s="8" t="str">
        <f>IF('LEA Information'!D406="","",'LEA Information'!D406)</f>
        <v/>
      </c>
      <c r="E397" s="32" t="str">
        <f t="shared" si="6"/>
        <v/>
      </c>
      <c r="F397" s="3" t="str">
        <f>IF(F$3="Not used","",IFERROR(VLOOKUP($A397,'Circumstance 1'!$B$6:$AB$15,27,FALSE),IFERROR(VLOOKUP(A397,'Circumstance 1'!$B$18:$AB$28,27,FALSE),TableBPA2[[#This Row],[Starting Base Payment]])))</f>
        <v/>
      </c>
      <c r="G397" s="3" t="str">
        <f>IF(G$3="Not used","",IFERROR(VLOOKUP($A397,'Circumstance 2'!$B$6:$AB$15,27,FALSE),IFERROR(VLOOKUP($A397,'Circumstance 2'!$B$18:$AB$28,27,FALSE),TableBPA2[[#This Row],[Base Payment After Circumstance 1]])))</f>
        <v/>
      </c>
      <c r="H397" s="3" t="str">
        <f>IF(H$3="Not used","",IFERROR(VLOOKUP($A397,'Circumstance 3'!$B$6:$AB$15,27,FALSE),IFERROR(VLOOKUP($A397,'Circumstance 3'!$B$18:$AB$28,27,FALSE),TableBPA2[[#This Row],[Base Payment After Circumstance 2]])))</f>
        <v/>
      </c>
      <c r="I397" s="3" t="str">
        <f>IF(I$3="Not used","",IFERROR(VLOOKUP($A397,'Circumstance 4'!$B$6:$AB$15,27,FALSE),IFERROR(VLOOKUP($A397,'Circumstance 4'!$B$18:$AB$28,27,FALSE),TableBPA2[[#This Row],[Base Payment After Circumstance 3]])))</f>
        <v/>
      </c>
      <c r="J397" s="3" t="str">
        <f>IF(J$3="Not used","",IFERROR(VLOOKUP($A397,'Circumstance 5'!$B$6:$AB$15,27,FALSE),IFERROR(VLOOKUP($A397,'Circumstance 5'!$B$18:$AB$28,27,FALSE),TableBPA2[[#This Row],[Base Payment After Circumstance 4]])))</f>
        <v/>
      </c>
      <c r="K397" s="3" t="str">
        <f>IF(K$3="Not used","",IFERROR(VLOOKUP($A397,'Circumstance 6'!$B$6:$AB$15,27,FALSE),IFERROR(VLOOKUP($A397,'Circumstance 6'!$B$18:$AB$28,27,FALSE),TableBPA2[[#This Row],[Base Payment After Circumstance 5]])))</f>
        <v/>
      </c>
      <c r="L397" s="3" t="str">
        <f>IF(L$3="Not used","",IFERROR(VLOOKUP($A397,'Circumstance 7'!$B$6:$AB$15,27,FALSE),IFERROR(VLOOKUP($A397,'Circumstance 7'!$B$18:$AB$28,27,FALSE),TableBPA2[[#This Row],[Base Payment After Circumstance 6]])))</f>
        <v/>
      </c>
      <c r="M397" s="3" t="str">
        <f>IF(M$3="Not used","",IFERROR(VLOOKUP($A397,'Circumstance 8'!$B$6:$AB$15,27,FALSE),IFERROR(VLOOKUP($A397,'Circumstance 8'!$B$18:$AB$28,27,FALSE),TableBPA2[[#This Row],[Base Payment After Circumstance 7]])))</f>
        <v/>
      </c>
      <c r="N397" s="3" t="str">
        <f>IF(N$3="Not used","",IFERROR(VLOOKUP($A397,'Circumstance 9'!$B$6:$AB$15,27,FALSE),IFERROR(VLOOKUP($A397,'Circumstance 9'!$B$18:$AB$28,27,FALSE),TableBPA2[[#This Row],[Base Payment After Circumstance 8]])))</f>
        <v/>
      </c>
      <c r="O397" s="3" t="str">
        <f>IF(O$3="Not used","",IFERROR(VLOOKUP($A397,'Circumstance 10'!$B$6:$AB$15,27,FALSE),IFERROR(VLOOKUP($A397,'Circumstance 10'!$B$18:$AB$28,27,FALSE),TableBPA2[[#This Row],[Base Payment After Circumstance 9]])))</f>
        <v/>
      </c>
      <c r="P397" s="24" t="str">
        <f>IF(P$3="Not used","",IFERROR(VLOOKUP($A397,'Circumstance 11'!$B$6:$AB$15,27,FALSE),IFERROR(VLOOKUP($A397,'Circumstance 11'!$B$18:$AB$28,27,FALSE),TableBPA2[[#This Row],[Base Payment After Circumstance 10]])))</f>
        <v/>
      </c>
      <c r="Q397" s="24" t="str">
        <f>IF(Q$3="Not used","",IFERROR(VLOOKUP($A397,'Circumstance 12'!$B$6:$AB$15,27,FALSE),IFERROR(VLOOKUP($A397,'Circumstance 12'!$B$18:$AB$28,27,FALSE),TableBPA2[[#This Row],[Base Payment After Circumstance 11]])))</f>
        <v/>
      </c>
      <c r="R397" s="24" t="str">
        <f>IF(R$3="Not used","",IFERROR(VLOOKUP($A397,'Circumstance 13'!$B$6:$AB$15,27,FALSE),IFERROR(VLOOKUP($A397,'Circumstance 13'!$B$18:$AB$28,27,FALSE),TableBPA2[[#This Row],[Base Payment After Circumstance 12]])))</f>
        <v/>
      </c>
      <c r="S397" s="24" t="str">
        <f>IF(S$3="Not used","",IFERROR(VLOOKUP($A397,'Circumstance 14'!$B$6:$AB$15,27,FALSE),IFERROR(VLOOKUP($A397,'Circumstance 14'!$B$18:$AB$28,27,FALSE),TableBPA2[[#This Row],[Base Payment After Circumstance 13]])))</f>
        <v/>
      </c>
      <c r="T397" s="24" t="str">
        <f>IF(T$3="Not used","",IFERROR(VLOOKUP($A397,'Circumstance 15'!$B$6:$AB$15,27,FALSE),IFERROR(VLOOKUP($A397,'Circumstance 15'!$B$18:$AB$28,27,FALSE),TableBPA2[[#This Row],[Base Payment After Circumstance 14]])))</f>
        <v/>
      </c>
      <c r="U397" s="24" t="str">
        <f>IF(U$3="Not used","",IFERROR(VLOOKUP($A397,'Circumstance 16'!$B$6:$AB$15,27,FALSE),IFERROR(VLOOKUP($A397,'Circumstance 16'!$B$18:$AB$28,27,FALSE),TableBPA2[[#This Row],[Base Payment After Circumstance 15]])))</f>
        <v/>
      </c>
      <c r="V397" s="24" t="str">
        <f>IF(V$3="Not used","",IFERROR(VLOOKUP($A397,'Circumstance 17'!$B$6:$AB$15,27,FALSE),IFERROR(VLOOKUP($A397,'Circumstance 17'!$B$18:$AB$28,27,FALSE),TableBPA2[[#This Row],[Base Payment After Circumstance 16]])))</f>
        <v/>
      </c>
      <c r="W397" s="24" t="str">
        <f>IF(W$3="Not used","",IFERROR(VLOOKUP($A397,'Circumstance 18'!$B$6:$AB$15,27,FALSE),IFERROR(VLOOKUP($A397,'Circumstance 18'!$B$18:$AB$28,27,FALSE),TableBPA2[[#This Row],[Base Payment After Circumstance 17]])))</f>
        <v/>
      </c>
      <c r="X397" s="24" t="str">
        <f>IF(X$3="Not used","",IFERROR(VLOOKUP($A397,'Circumstance 19'!$B$6:$AB$15,27,FALSE),IFERROR(VLOOKUP($A397,'Circumstance 19'!$B$18:$AB$28,27,FALSE),TableBPA2[[#This Row],[Base Payment After Circumstance 18]])))</f>
        <v/>
      </c>
      <c r="Y397" s="24" t="str">
        <f>IF(Y$3="Not used","",IFERROR(VLOOKUP($A397,'Circumstance 20'!$B$6:$AB$15,27,FALSE),IFERROR(VLOOKUP($A397,'Circumstance 20'!$B$18:$AB$28,27,FALSE),TableBPA2[[#This Row],[Base Payment After Circumstance 19]])))</f>
        <v/>
      </c>
    </row>
    <row r="398" spans="1:25" x14ac:dyDescent="0.25">
      <c r="A398" s="11" t="str">
        <f>IF('LEA Information'!A407="","",'LEA Information'!A407)</f>
        <v/>
      </c>
      <c r="B398" s="11" t="str">
        <f>IF('LEA Information'!B407="","",'LEA Information'!B407)</f>
        <v/>
      </c>
      <c r="C398" s="68" t="str">
        <f>IF('LEA Information'!C407="","",'LEA Information'!C407)</f>
        <v/>
      </c>
      <c r="D398" s="8" t="str">
        <f>IF('LEA Information'!D407="","",'LEA Information'!D407)</f>
        <v/>
      </c>
      <c r="E398" s="32" t="str">
        <f t="shared" si="6"/>
        <v/>
      </c>
      <c r="F398" s="3" t="str">
        <f>IF(F$3="Not used","",IFERROR(VLOOKUP($A398,'Circumstance 1'!$B$6:$AB$15,27,FALSE),IFERROR(VLOOKUP(A398,'Circumstance 1'!$B$18:$AB$28,27,FALSE),TableBPA2[[#This Row],[Starting Base Payment]])))</f>
        <v/>
      </c>
      <c r="G398" s="3" t="str">
        <f>IF(G$3="Not used","",IFERROR(VLOOKUP($A398,'Circumstance 2'!$B$6:$AB$15,27,FALSE),IFERROR(VLOOKUP($A398,'Circumstance 2'!$B$18:$AB$28,27,FALSE),TableBPA2[[#This Row],[Base Payment After Circumstance 1]])))</f>
        <v/>
      </c>
      <c r="H398" s="3" t="str">
        <f>IF(H$3="Not used","",IFERROR(VLOOKUP($A398,'Circumstance 3'!$B$6:$AB$15,27,FALSE),IFERROR(VLOOKUP($A398,'Circumstance 3'!$B$18:$AB$28,27,FALSE),TableBPA2[[#This Row],[Base Payment After Circumstance 2]])))</f>
        <v/>
      </c>
      <c r="I398" s="3" t="str">
        <f>IF(I$3="Not used","",IFERROR(VLOOKUP($A398,'Circumstance 4'!$B$6:$AB$15,27,FALSE),IFERROR(VLOOKUP($A398,'Circumstance 4'!$B$18:$AB$28,27,FALSE),TableBPA2[[#This Row],[Base Payment After Circumstance 3]])))</f>
        <v/>
      </c>
      <c r="J398" s="3" t="str">
        <f>IF(J$3="Not used","",IFERROR(VLOOKUP($A398,'Circumstance 5'!$B$6:$AB$15,27,FALSE),IFERROR(VLOOKUP($A398,'Circumstance 5'!$B$18:$AB$28,27,FALSE),TableBPA2[[#This Row],[Base Payment After Circumstance 4]])))</f>
        <v/>
      </c>
      <c r="K398" s="3" t="str">
        <f>IF(K$3="Not used","",IFERROR(VLOOKUP($A398,'Circumstance 6'!$B$6:$AB$15,27,FALSE),IFERROR(VLOOKUP($A398,'Circumstance 6'!$B$18:$AB$28,27,FALSE),TableBPA2[[#This Row],[Base Payment After Circumstance 5]])))</f>
        <v/>
      </c>
      <c r="L398" s="3" t="str">
        <f>IF(L$3="Not used","",IFERROR(VLOOKUP($A398,'Circumstance 7'!$B$6:$AB$15,27,FALSE),IFERROR(VLOOKUP($A398,'Circumstance 7'!$B$18:$AB$28,27,FALSE),TableBPA2[[#This Row],[Base Payment After Circumstance 6]])))</f>
        <v/>
      </c>
      <c r="M398" s="3" t="str">
        <f>IF(M$3="Not used","",IFERROR(VLOOKUP($A398,'Circumstance 8'!$B$6:$AB$15,27,FALSE),IFERROR(VLOOKUP($A398,'Circumstance 8'!$B$18:$AB$28,27,FALSE),TableBPA2[[#This Row],[Base Payment After Circumstance 7]])))</f>
        <v/>
      </c>
      <c r="N398" s="3" t="str">
        <f>IF(N$3="Not used","",IFERROR(VLOOKUP($A398,'Circumstance 9'!$B$6:$AB$15,27,FALSE),IFERROR(VLOOKUP($A398,'Circumstance 9'!$B$18:$AB$28,27,FALSE),TableBPA2[[#This Row],[Base Payment After Circumstance 8]])))</f>
        <v/>
      </c>
      <c r="O398" s="3" t="str">
        <f>IF(O$3="Not used","",IFERROR(VLOOKUP($A398,'Circumstance 10'!$B$6:$AB$15,27,FALSE),IFERROR(VLOOKUP($A398,'Circumstance 10'!$B$18:$AB$28,27,FALSE),TableBPA2[[#This Row],[Base Payment After Circumstance 9]])))</f>
        <v/>
      </c>
      <c r="P398" s="24" t="str">
        <f>IF(P$3="Not used","",IFERROR(VLOOKUP($A398,'Circumstance 11'!$B$6:$AB$15,27,FALSE),IFERROR(VLOOKUP($A398,'Circumstance 11'!$B$18:$AB$28,27,FALSE),TableBPA2[[#This Row],[Base Payment After Circumstance 10]])))</f>
        <v/>
      </c>
      <c r="Q398" s="24" t="str">
        <f>IF(Q$3="Not used","",IFERROR(VLOOKUP($A398,'Circumstance 12'!$B$6:$AB$15,27,FALSE),IFERROR(VLOOKUP($A398,'Circumstance 12'!$B$18:$AB$28,27,FALSE),TableBPA2[[#This Row],[Base Payment After Circumstance 11]])))</f>
        <v/>
      </c>
      <c r="R398" s="24" t="str">
        <f>IF(R$3="Not used","",IFERROR(VLOOKUP($A398,'Circumstance 13'!$B$6:$AB$15,27,FALSE),IFERROR(VLOOKUP($A398,'Circumstance 13'!$B$18:$AB$28,27,FALSE),TableBPA2[[#This Row],[Base Payment After Circumstance 12]])))</f>
        <v/>
      </c>
      <c r="S398" s="24" t="str">
        <f>IF(S$3="Not used","",IFERROR(VLOOKUP($A398,'Circumstance 14'!$B$6:$AB$15,27,FALSE),IFERROR(VLOOKUP($A398,'Circumstance 14'!$B$18:$AB$28,27,FALSE),TableBPA2[[#This Row],[Base Payment After Circumstance 13]])))</f>
        <v/>
      </c>
      <c r="T398" s="24" t="str">
        <f>IF(T$3="Not used","",IFERROR(VLOOKUP($A398,'Circumstance 15'!$B$6:$AB$15,27,FALSE),IFERROR(VLOOKUP($A398,'Circumstance 15'!$B$18:$AB$28,27,FALSE),TableBPA2[[#This Row],[Base Payment After Circumstance 14]])))</f>
        <v/>
      </c>
      <c r="U398" s="24" t="str">
        <f>IF(U$3="Not used","",IFERROR(VLOOKUP($A398,'Circumstance 16'!$B$6:$AB$15,27,FALSE),IFERROR(VLOOKUP($A398,'Circumstance 16'!$B$18:$AB$28,27,FALSE),TableBPA2[[#This Row],[Base Payment After Circumstance 15]])))</f>
        <v/>
      </c>
      <c r="V398" s="24" t="str">
        <f>IF(V$3="Not used","",IFERROR(VLOOKUP($A398,'Circumstance 17'!$B$6:$AB$15,27,FALSE),IFERROR(VLOOKUP($A398,'Circumstance 17'!$B$18:$AB$28,27,FALSE),TableBPA2[[#This Row],[Base Payment After Circumstance 16]])))</f>
        <v/>
      </c>
      <c r="W398" s="24" t="str">
        <f>IF(W$3="Not used","",IFERROR(VLOOKUP($A398,'Circumstance 18'!$B$6:$AB$15,27,FALSE),IFERROR(VLOOKUP($A398,'Circumstance 18'!$B$18:$AB$28,27,FALSE),TableBPA2[[#This Row],[Base Payment After Circumstance 17]])))</f>
        <v/>
      </c>
      <c r="X398" s="24" t="str">
        <f>IF(X$3="Not used","",IFERROR(VLOOKUP($A398,'Circumstance 19'!$B$6:$AB$15,27,FALSE),IFERROR(VLOOKUP($A398,'Circumstance 19'!$B$18:$AB$28,27,FALSE),TableBPA2[[#This Row],[Base Payment After Circumstance 18]])))</f>
        <v/>
      </c>
      <c r="Y398" s="24" t="str">
        <f>IF(Y$3="Not used","",IFERROR(VLOOKUP($A398,'Circumstance 20'!$B$6:$AB$15,27,FALSE),IFERROR(VLOOKUP($A398,'Circumstance 20'!$B$18:$AB$28,27,FALSE),TableBPA2[[#This Row],[Base Payment After Circumstance 19]])))</f>
        <v/>
      </c>
    </row>
    <row r="399" spans="1:25" x14ac:dyDescent="0.25">
      <c r="A399" s="11" t="str">
        <f>IF('LEA Information'!A408="","",'LEA Information'!A408)</f>
        <v/>
      </c>
      <c r="B399" s="11" t="str">
        <f>IF('LEA Information'!B408="","",'LEA Information'!B408)</f>
        <v/>
      </c>
      <c r="C399" s="68" t="str">
        <f>IF('LEA Information'!C408="","",'LEA Information'!C408)</f>
        <v/>
      </c>
      <c r="D399" s="8" t="str">
        <f>IF('LEA Information'!D408="","",'LEA Information'!D408)</f>
        <v/>
      </c>
      <c r="E399" s="32" t="str">
        <f t="shared" si="6"/>
        <v/>
      </c>
      <c r="F399" s="3" t="str">
        <f>IF(F$3="Not used","",IFERROR(VLOOKUP($A399,'Circumstance 1'!$B$6:$AB$15,27,FALSE),IFERROR(VLOOKUP(A399,'Circumstance 1'!$B$18:$AB$28,27,FALSE),TableBPA2[[#This Row],[Starting Base Payment]])))</f>
        <v/>
      </c>
      <c r="G399" s="3" t="str">
        <f>IF(G$3="Not used","",IFERROR(VLOOKUP($A399,'Circumstance 2'!$B$6:$AB$15,27,FALSE),IFERROR(VLOOKUP($A399,'Circumstance 2'!$B$18:$AB$28,27,FALSE),TableBPA2[[#This Row],[Base Payment After Circumstance 1]])))</f>
        <v/>
      </c>
      <c r="H399" s="3" t="str">
        <f>IF(H$3="Not used","",IFERROR(VLOOKUP($A399,'Circumstance 3'!$B$6:$AB$15,27,FALSE),IFERROR(VLOOKUP($A399,'Circumstance 3'!$B$18:$AB$28,27,FALSE),TableBPA2[[#This Row],[Base Payment After Circumstance 2]])))</f>
        <v/>
      </c>
      <c r="I399" s="3" t="str">
        <f>IF(I$3="Not used","",IFERROR(VLOOKUP($A399,'Circumstance 4'!$B$6:$AB$15,27,FALSE),IFERROR(VLOOKUP($A399,'Circumstance 4'!$B$18:$AB$28,27,FALSE),TableBPA2[[#This Row],[Base Payment After Circumstance 3]])))</f>
        <v/>
      </c>
      <c r="J399" s="3" t="str">
        <f>IF(J$3="Not used","",IFERROR(VLOOKUP($A399,'Circumstance 5'!$B$6:$AB$15,27,FALSE),IFERROR(VLOOKUP($A399,'Circumstance 5'!$B$18:$AB$28,27,FALSE),TableBPA2[[#This Row],[Base Payment After Circumstance 4]])))</f>
        <v/>
      </c>
      <c r="K399" s="3" t="str">
        <f>IF(K$3="Not used","",IFERROR(VLOOKUP($A399,'Circumstance 6'!$B$6:$AB$15,27,FALSE),IFERROR(VLOOKUP($A399,'Circumstance 6'!$B$18:$AB$28,27,FALSE),TableBPA2[[#This Row],[Base Payment After Circumstance 5]])))</f>
        <v/>
      </c>
      <c r="L399" s="3" t="str">
        <f>IF(L$3="Not used","",IFERROR(VLOOKUP($A399,'Circumstance 7'!$B$6:$AB$15,27,FALSE),IFERROR(VLOOKUP($A399,'Circumstance 7'!$B$18:$AB$28,27,FALSE),TableBPA2[[#This Row],[Base Payment After Circumstance 6]])))</f>
        <v/>
      </c>
      <c r="M399" s="3" t="str">
        <f>IF(M$3="Not used","",IFERROR(VLOOKUP($A399,'Circumstance 8'!$B$6:$AB$15,27,FALSE),IFERROR(VLOOKUP($A399,'Circumstance 8'!$B$18:$AB$28,27,FALSE),TableBPA2[[#This Row],[Base Payment After Circumstance 7]])))</f>
        <v/>
      </c>
      <c r="N399" s="3" t="str">
        <f>IF(N$3="Not used","",IFERROR(VLOOKUP($A399,'Circumstance 9'!$B$6:$AB$15,27,FALSE),IFERROR(VLOOKUP($A399,'Circumstance 9'!$B$18:$AB$28,27,FALSE),TableBPA2[[#This Row],[Base Payment After Circumstance 8]])))</f>
        <v/>
      </c>
      <c r="O399" s="3" t="str">
        <f>IF(O$3="Not used","",IFERROR(VLOOKUP($A399,'Circumstance 10'!$B$6:$AB$15,27,FALSE),IFERROR(VLOOKUP($A399,'Circumstance 10'!$B$18:$AB$28,27,FALSE),TableBPA2[[#This Row],[Base Payment After Circumstance 9]])))</f>
        <v/>
      </c>
      <c r="P399" s="24" t="str">
        <f>IF(P$3="Not used","",IFERROR(VLOOKUP($A399,'Circumstance 11'!$B$6:$AB$15,27,FALSE),IFERROR(VLOOKUP($A399,'Circumstance 11'!$B$18:$AB$28,27,FALSE),TableBPA2[[#This Row],[Base Payment After Circumstance 10]])))</f>
        <v/>
      </c>
      <c r="Q399" s="24" t="str">
        <f>IF(Q$3="Not used","",IFERROR(VLOOKUP($A399,'Circumstance 12'!$B$6:$AB$15,27,FALSE),IFERROR(VLOOKUP($A399,'Circumstance 12'!$B$18:$AB$28,27,FALSE),TableBPA2[[#This Row],[Base Payment After Circumstance 11]])))</f>
        <v/>
      </c>
      <c r="R399" s="24" t="str">
        <f>IF(R$3="Not used","",IFERROR(VLOOKUP($A399,'Circumstance 13'!$B$6:$AB$15,27,FALSE),IFERROR(VLOOKUP($A399,'Circumstance 13'!$B$18:$AB$28,27,FALSE),TableBPA2[[#This Row],[Base Payment After Circumstance 12]])))</f>
        <v/>
      </c>
      <c r="S399" s="24" t="str">
        <f>IF(S$3="Not used","",IFERROR(VLOOKUP($A399,'Circumstance 14'!$B$6:$AB$15,27,FALSE),IFERROR(VLOOKUP($A399,'Circumstance 14'!$B$18:$AB$28,27,FALSE),TableBPA2[[#This Row],[Base Payment After Circumstance 13]])))</f>
        <v/>
      </c>
      <c r="T399" s="24" t="str">
        <f>IF(T$3="Not used","",IFERROR(VLOOKUP($A399,'Circumstance 15'!$B$6:$AB$15,27,FALSE),IFERROR(VLOOKUP($A399,'Circumstance 15'!$B$18:$AB$28,27,FALSE),TableBPA2[[#This Row],[Base Payment After Circumstance 14]])))</f>
        <v/>
      </c>
      <c r="U399" s="24" t="str">
        <f>IF(U$3="Not used","",IFERROR(VLOOKUP($A399,'Circumstance 16'!$B$6:$AB$15,27,FALSE),IFERROR(VLOOKUP($A399,'Circumstance 16'!$B$18:$AB$28,27,FALSE),TableBPA2[[#This Row],[Base Payment After Circumstance 15]])))</f>
        <v/>
      </c>
      <c r="V399" s="24" t="str">
        <f>IF(V$3="Not used","",IFERROR(VLOOKUP($A399,'Circumstance 17'!$B$6:$AB$15,27,FALSE),IFERROR(VLOOKUP($A399,'Circumstance 17'!$B$18:$AB$28,27,FALSE),TableBPA2[[#This Row],[Base Payment After Circumstance 16]])))</f>
        <v/>
      </c>
      <c r="W399" s="24" t="str">
        <f>IF(W$3="Not used","",IFERROR(VLOOKUP($A399,'Circumstance 18'!$B$6:$AB$15,27,FALSE),IFERROR(VLOOKUP($A399,'Circumstance 18'!$B$18:$AB$28,27,FALSE),TableBPA2[[#This Row],[Base Payment After Circumstance 17]])))</f>
        <v/>
      </c>
      <c r="X399" s="24" t="str">
        <f>IF(X$3="Not used","",IFERROR(VLOOKUP($A399,'Circumstance 19'!$B$6:$AB$15,27,FALSE),IFERROR(VLOOKUP($A399,'Circumstance 19'!$B$18:$AB$28,27,FALSE),TableBPA2[[#This Row],[Base Payment After Circumstance 18]])))</f>
        <v/>
      </c>
      <c r="Y399" s="24" t="str">
        <f>IF(Y$3="Not used","",IFERROR(VLOOKUP($A399,'Circumstance 20'!$B$6:$AB$15,27,FALSE),IFERROR(VLOOKUP($A399,'Circumstance 20'!$B$18:$AB$28,27,FALSE),TableBPA2[[#This Row],[Base Payment After Circumstance 19]])))</f>
        <v/>
      </c>
    </row>
    <row r="400" spans="1:25" x14ac:dyDescent="0.25">
      <c r="A400" s="11" t="str">
        <f>IF('LEA Information'!A409="","",'LEA Information'!A409)</f>
        <v/>
      </c>
      <c r="B400" s="11" t="str">
        <f>IF('LEA Information'!B409="","",'LEA Information'!B409)</f>
        <v/>
      </c>
      <c r="C400" s="68" t="str">
        <f>IF('LEA Information'!C409="","",'LEA Information'!C409)</f>
        <v/>
      </c>
      <c r="D400" s="8" t="str">
        <f>IF('LEA Information'!D409="","",'LEA Information'!D409)</f>
        <v/>
      </c>
      <c r="E400" s="32" t="str">
        <f t="shared" si="6"/>
        <v/>
      </c>
      <c r="F400" s="3" t="str">
        <f>IF(F$3="Not used","",IFERROR(VLOOKUP($A400,'Circumstance 1'!$B$6:$AB$15,27,FALSE),IFERROR(VLOOKUP(A400,'Circumstance 1'!$B$18:$AB$28,27,FALSE),TableBPA2[[#This Row],[Starting Base Payment]])))</f>
        <v/>
      </c>
      <c r="G400" s="3" t="str">
        <f>IF(G$3="Not used","",IFERROR(VLOOKUP($A400,'Circumstance 2'!$B$6:$AB$15,27,FALSE),IFERROR(VLOOKUP($A400,'Circumstance 2'!$B$18:$AB$28,27,FALSE),TableBPA2[[#This Row],[Base Payment After Circumstance 1]])))</f>
        <v/>
      </c>
      <c r="H400" s="3" t="str">
        <f>IF(H$3="Not used","",IFERROR(VLOOKUP($A400,'Circumstance 3'!$B$6:$AB$15,27,FALSE),IFERROR(VLOOKUP($A400,'Circumstance 3'!$B$18:$AB$28,27,FALSE),TableBPA2[[#This Row],[Base Payment After Circumstance 2]])))</f>
        <v/>
      </c>
      <c r="I400" s="3" t="str">
        <f>IF(I$3="Not used","",IFERROR(VLOOKUP($A400,'Circumstance 4'!$B$6:$AB$15,27,FALSE),IFERROR(VLOOKUP($A400,'Circumstance 4'!$B$18:$AB$28,27,FALSE),TableBPA2[[#This Row],[Base Payment After Circumstance 3]])))</f>
        <v/>
      </c>
      <c r="J400" s="3" t="str">
        <f>IF(J$3="Not used","",IFERROR(VLOOKUP($A400,'Circumstance 5'!$B$6:$AB$15,27,FALSE),IFERROR(VLOOKUP($A400,'Circumstance 5'!$B$18:$AB$28,27,FALSE),TableBPA2[[#This Row],[Base Payment After Circumstance 4]])))</f>
        <v/>
      </c>
      <c r="K400" s="3" t="str">
        <f>IF(K$3="Not used","",IFERROR(VLOOKUP($A400,'Circumstance 6'!$B$6:$AB$15,27,FALSE),IFERROR(VLOOKUP($A400,'Circumstance 6'!$B$18:$AB$28,27,FALSE),TableBPA2[[#This Row],[Base Payment After Circumstance 5]])))</f>
        <v/>
      </c>
      <c r="L400" s="3" t="str">
        <f>IF(L$3="Not used","",IFERROR(VLOOKUP($A400,'Circumstance 7'!$B$6:$AB$15,27,FALSE),IFERROR(VLOOKUP($A400,'Circumstance 7'!$B$18:$AB$28,27,FALSE),TableBPA2[[#This Row],[Base Payment After Circumstance 6]])))</f>
        <v/>
      </c>
      <c r="M400" s="3" t="str">
        <f>IF(M$3="Not used","",IFERROR(VLOOKUP($A400,'Circumstance 8'!$B$6:$AB$15,27,FALSE),IFERROR(VLOOKUP($A400,'Circumstance 8'!$B$18:$AB$28,27,FALSE),TableBPA2[[#This Row],[Base Payment After Circumstance 7]])))</f>
        <v/>
      </c>
      <c r="N400" s="3" t="str">
        <f>IF(N$3="Not used","",IFERROR(VLOOKUP($A400,'Circumstance 9'!$B$6:$AB$15,27,FALSE),IFERROR(VLOOKUP($A400,'Circumstance 9'!$B$18:$AB$28,27,FALSE),TableBPA2[[#This Row],[Base Payment After Circumstance 8]])))</f>
        <v/>
      </c>
      <c r="O400" s="3" t="str">
        <f>IF(O$3="Not used","",IFERROR(VLOOKUP($A400,'Circumstance 10'!$B$6:$AB$15,27,FALSE),IFERROR(VLOOKUP($A400,'Circumstance 10'!$B$18:$AB$28,27,FALSE),TableBPA2[[#This Row],[Base Payment After Circumstance 9]])))</f>
        <v/>
      </c>
      <c r="P400" s="24" t="str">
        <f>IF(P$3="Not used","",IFERROR(VLOOKUP($A400,'Circumstance 11'!$B$6:$AB$15,27,FALSE),IFERROR(VLOOKUP($A400,'Circumstance 11'!$B$18:$AB$28,27,FALSE),TableBPA2[[#This Row],[Base Payment After Circumstance 10]])))</f>
        <v/>
      </c>
      <c r="Q400" s="24" t="str">
        <f>IF(Q$3="Not used","",IFERROR(VLOOKUP($A400,'Circumstance 12'!$B$6:$AB$15,27,FALSE),IFERROR(VLOOKUP($A400,'Circumstance 12'!$B$18:$AB$28,27,FALSE),TableBPA2[[#This Row],[Base Payment After Circumstance 11]])))</f>
        <v/>
      </c>
      <c r="R400" s="24" t="str">
        <f>IF(R$3="Not used","",IFERROR(VLOOKUP($A400,'Circumstance 13'!$B$6:$AB$15,27,FALSE),IFERROR(VLOOKUP($A400,'Circumstance 13'!$B$18:$AB$28,27,FALSE),TableBPA2[[#This Row],[Base Payment After Circumstance 12]])))</f>
        <v/>
      </c>
      <c r="S400" s="24" t="str">
        <f>IF(S$3="Not used","",IFERROR(VLOOKUP($A400,'Circumstance 14'!$B$6:$AB$15,27,FALSE),IFERROR(VLOOKUP($A400,'Circumstance 14'!$B$18:$AB$28,27,FALSE),TableBPA2[[#This Row],[Base Payment After Circumstance 13]])))</f>
        <v/>
      </c>
      <c r="T400" s="24" t="str">
        <f>IF(T$3="Not used","",IFERROR(VLOOKUP($A400,'Circumstance 15'!$B$6:$AB$15,27,FALSE),IFERROR(VLOOKUP($A400,'Circumstance 15'!$B$18:$AB$28,27,FALSE),TableBPA2[[#This Row],[Base Payment After Circumstance 14]])))</f>
        <v/>
      </c>
      <c r="U400" s="24" t="str">
        <f>IF(U$3="Not used","",IFERROR(VLOOKUP($A400,'Circumstance 16'!$B$6:$AB$15,27,FALSE),IFERROR(VLOOKUP($A400,'Circumstance 16'!$B$18:$AB$28,27,FALSE),TableBPA2[[#This Row],[Base Payment After Circumstance 15]])))</f>
        <v/>
      </c>
      <c r="V400" s="24" t="str">
        <f>IF(V$3="Not used","",IFERROR(VLOOKUP($A400,'Circumstance 17'!$B$6:$AB$15,27,FALSE),IFERROR(VLOOKUP($A400,'Circumstance 17'!$B$18:$AB$28,27,FALSE),TableBPA2[[#This Row],[Base Payment After Circumstance 16]])))</f>
        <v/>
      </c>
      <c r="W400" s="24" t="str">
        <f>IF(W$3="Not used","",IFERROR(VLOOKUP($A400,'Circumstance 18'!$B$6:$AB$15,27,FALSE),IFERROR(VLOOKUP($A400,'Circumstance 18'!$B$18:$AB$28,27,FALSE),TableBPA2[[#This Row],[Base Payment After Circumstance 17]])))</f>
        <v/>
      </c>
      <c r="X400" s="24" t="str">
        <f>IF(X$3="Not used","",IFERROR(VLOOKUP($A400,'Circumstance 19'!$B$6:$AB$15,27,FALSE),IFERROR(VLOOKUP($A400,'Circumstance 19'!$B$18:$AB$28,27,FALSE),TableBPA2[[#This Row],[Base Payment After Circumstance 18]])))</f>
        <v/>
      </c>
      <c r="Y400" s="24" t="str">
        <f>IF(Y$3="Not used","",IFERROR(VLOOKUP($A400,'Circumstance 20'!$B$6:$AB$15,27,FALSE),IFERROR(VLOOKUP($A400,'Circumstance 20'!$B$18:$AB$28,27,FALSE),TableBPA2[[#This Row],[Base Payment After Circumstance 19]])))</f>
        <v/>
      </c>
    </row>
    <row r="401" spans="1:25" x14ac:dyDescent="0.25">
      <c r="A401" s="11" t="str">
        <f>IF('LEA Information'!A410="","",'LEA Information'!A410)</f>
        <v/>
      </c>
      <c r="B401" s="11" t="str">
        <f>IF('LEA Information'!B410="","",'LEA Information'!B410)</f>
        <v/>
      </c>
      <c r="C401" s="68" t="str">
        <f>IF('LEA Information'!C410="","",'LEA Information'!C410)</f>
        <v/>
      </c>
      <c r="D401" s="8" t="str">
        <f>IF('LEA Information'!D410="","",'LEA Information'!D410)</f>
        <v/>
      </c>
      <c r="E401" s="32" t="str">
        <f t="shared" si="6"/>
        <v/>
      </c>
      <c r="F401" s="3" t="str">
        <f>IF(F$3="Not used","",IFERROR(VLOOKUP($A401,'Circumstance 1'!$B$6:$AB$15,27,FALSE),IFERROR(VLOOKUP(A401,'Circumstance 1'!$B$18:$AB$28,27,FALSE),TableBPA2[[#This Row],[Starting Base Payment]])))</f>
        <v/>
      </c>
      <c r="G401" s="3" t="str">
        <f>IF(G$3="Not used","",IFERROR(VLOOKUP($A401,'Circumstance 2'!$B$6:$AB$15,27,FALSE),IFERROR(VLOOKUP($A401,'Circumstance 2'!$B$18:$AB$28,27,FALSE),TableBPA2[[#This Row],[Base Payment After Circumstance 1]])))</f>
        <v/>
      </c>
      <c r="H401" s="3" t="str">
        <f>IF(H$3="Not used","",IFERROR(VLOOKUP($A401,'Circumstance 3'!$B$6:$AB$15,27,FALSE),IFERROR(VLOOKUP($A401,'Circumstance 3'!$B$18:$AB$28,27,FALSE),TableBPA2[[#This Row],[Base Payment After Circumstance 2]])))</f>
        <v/>
      </c>
      <c r="I401" s="3" t="str">
        <f>IF(I$3="Not used","",IFERROR(VLOOKUP($A401,'Circumstance 4'!$B$6:$AB$15,27,FALSE),IFERROR(VLOOKUP($A401,'Circumstance 4'!$B$18:$AB$28,27,FALSE),TableBPA2[[#This Row],[Base Payment After Circumstance 3]])))</f>
        <v/>
      </c>
      <c r="J401" s="3" t="str">
        <f>IF(J$3="Not used","",IFERROR(VLOOKUP($A401,'Circumstance 5'!$B$6:$AB$15,27,FALSE),IFERROR(VLOOKUP($A401,'Circumstance 5'!$B$18:$AB$28,27,FALSE),TableBPA2[[#This Row],[Base Payment After Circumstance 4]])))</f>
        <v/>
      </c>
      <c r="K401" s="3" t="str">
        <f>IF(K$3="Not used","",IFERROR(VLOOKUP($A401,'Circumstance 6'!$B$6:$AB$15,27,FALSE),IFERROR(VLOOKUP($A401,'Circumstance 6'!$B$18:$AB$28,27,FALSE),TableBPA2[[#This Row],[Base Payment After Circumstance 5]])))</f>
        <v/>
      </c>
      <c r="L401" s="3" t="str">
        <f>IF(L$3="Not used","",IFERROR(VLOOKUP($A401,'Circumstance 7'!$B$6:$AB$15,27,FALSE),IFERROR(VLOOKUP($A401,'Circumstance 7'!$B$18:$AB$28,27,FALSE),TableBPA2[[#This Row],[Base Payment After Circumstance 6]])))</f>
        <v/>
      </c>
      <c r="M401" s="3" t="str">
        <f>IF(M$3="Not used","",IFERROR(VLOOKUP($A401,'Circumstance 8'!$B$6:$AB$15,27,FALSE),IFERROR(VLOOKUP($A401,'Circumstance 8'!$B$18:$AB$28,27,FALSE),TableBPA2[[#This Row],[Base Payment After Circumstance 7]])))</f>
        <v/>
      </c>
      <c r="N401" s="3" t="str">
        <f>IF(N$3="Not used","",IFERROR(VLOOKUP($A401,'Circumstance 9'!$B$6:$AB$15,27,FALSE),IFERROR(VLOOKUP($A401,'Circumstance 9'!$B$18:$AB$28,27,FALSE),TableBPA2[[#This Row],[Base Payment After Circumstance 8]])))</f>
        <v/>
      </c>
      <c r="O401" s="3" t="str">
        <f>IF(O$3="Not used","",IFERROR(VLOOKUP($A401,'Circumstance 10'!$B$6:$AB$15,27,FALSE),IFERROR(VLOOKUP($A401,'Circumstance 10'!$B$18:$AB$28,27,FALSE),TableBPA2[[#This Row],[Base Payment After Circumstance 9]])))</f>
        <v/>
      </c>
      <c r="P401" s="24" t="str">
        <f>IF(P$3="Not used","",IFERROR(VLOOKUP($A401,'Circumstance 11'!$B$6:$AB$15,27,FALSE),IFERROR(VLOOKUP($A401,'Circumstance 11'!$B$18:$AB$28,27,FALSE),TableBPA2[[#This Row],[Base Payment After Circumstance 10]])))</f>
        <v/>
      </c>
      <c r="Q401" s="24" t="str">
        <f>IF(Q$3="Not used","",IFERROR(VLOOKUP($A401,'Circumstance 12'!$B$6:$AB$15,27,FALSE),IFERROR(VLOOKUP($A401,'Circumstance 12'!$B$18:$AB$28,27,FALSE),TableBPA2[[#This Row],[Base Payment After Circumstance 11]])))</f>
        <v/>
      </c>
      <c r="R401" s="24" t="str">
        <f>IF(R$3="Not used","",IFERROR(VLOOKUP($A401,'Circumstance 13'!$B$6:$AB$15,27,FALSE),IFERROR(VLOOKUP($A401,'Circumstance 13'!$B$18:$AB$28,27,FALSE),TableBPA2[[#This Row],[Base Payment After Circumstance 12]])))</f>
        <v/>
      </c>
      <c r="S401" s="24" t="str">
        <f>IF(S$3="Not used","",IFERROR(VLOOKUP($A401,'Circumstance 14'!$B$6:$AB$15,27,FALSE),IFERROR(VLOOKUP($A401,'Circumstance 14'!$B$18:$AB$28,27,FALSE),TableBPA2[[#This Row],[Base Payment After Circumstance 13]])))</f>
        <v/>
      </c>
      <c r="T401" s="24" t="str">
        <f>IF(T$3="Not used","",IFERROR(VLOOKUP($A401,'Circumstance 15'!$B$6:$AB$15,27,FALSE),IFERROR(VLOOKUP($A401,'Circumstance 15'!$B$18:$AB$28,27,FALSE),TableBPA2[[#This Row],[Base Payment After Circumstance 14]])))</f>
        <v/>
      </c>
      <c r="U401" s="24" t="str">
        <f>IF(U$3="Not used","",IFERROR(VLOOKUP($A401,'Circumstance 16'!$B$6:$AB$15,27,FALSE),IFERROR(VLOOKUP($A401,'Circumstance 16'!$B$18:$AB$28,27,FALSE),TableBPA2[[#This Row],[Base Payment After Circumstance 15]])))</f>
        <v/>
      </c>
      <c r="V401" s="24" t="str">
        <f>IF(V$3="Not used","",IFERROR(VLOOKUP($A401,'Circumstance 17'!$B$6:$AB$15,27,FALSE),IFERROR(VLOOKUP($A401,'Circumstance 17'!$B$18:$AB$28,27,FALSE),TableBPA2[[#This Row],[Base Payment After Circumstance 16]])))</f>
        <v/>
      </c>
      <c r="W401" s="24" t="str">
        <f>IF(W$3="Not used","",IFERROR(VLOOKUP($A401,'Circumstance 18'!$B$6:$AB$15,27,FALSE),IFERROR(VLOOKUP($A401,'Circumstance 18'!$B$18:$AB$28,27,FALSE),TableBPA2[[#This Row],[Base Payment After Circumstance 17]])))</f>
        <v/>
      </c>
      <c r="X401" s="24" t="str">
        <f>IF(X$3="Not used","",IFERROR(VLOOKUP($A401,'Circumstance 19'!$B$6:$AB$15,27,FALSE),IFERROR(VLOOKUP($A401,'Circumstance 19'!$B$18:$AB$28,27,FALSE),TableBPA2[[#This Row],[Base Payment After Circumstance 18]])))</f>
        <v/>
      </c>
      <c r="Y401" s="24" t="str">
        <f>IF(Y$3="Not used","",IFERROR(VLOOKUP($A401,'Circumstance 20'!$B$6:$AB$15,27,FALSE),IFERROR(VLOOKUP($A401,'Circumstance 20'!$B$18:$AB$28,27,FALSE),TableBPA2[[#This Row],[Base Payment After Circumstance 19]])))</f>
        <v/>
      </c>
    </row>
    <row r="402" spans="1:25" x14ac:dyDescent="0.25">
      <c r="A402" s="11" t="str">
        <f>IF('LEA Information'!A411="","",'LEA Information'!A411)</f>
        <v/>
      </c>
      <c r="B402" s="11" t="str">
        <f>IF('LEA Information'!B411="","",'LEA Information'!B411)</f>
        <v/>
      </c>
      <c r="C402" s="68" t="str">
        <f>IF('LEA Information'!C411="","",'LEA Information'!C411)</f>
        <v/>
      </c>
      <c r="D402" s="8" t="str">
        <f>IF('LEA Information'!D411="","",'LEA Information'!D411)</f>
        <v/>
      </c>
      <c r="E402" s="32" t="str">
        <f t="shared" si="6"/>
        <v/>
      </c>
      <c r="F402" s="3" t="str">
        <f>IF(F$3="Not used","",IFERROR(VLOOKUP($A402,'Circumstance 1'!$B$6:$AB$15,27,FALSE),IFERROR(VLOOKUP(A402,'Circumstance 1'!$B$18:$AB$28,27,FALSE),TableBPA2[[#This Row],[Starting Base Payment]])))</f>
        <v/>
      </c>
      <c r="G402" s="3" t="str">
        <f>IF(G$3="Not used","",IFERROR(VLOOKUP($A402,'Circumstance 2'!$B$6:$AB$15,27,FALSE),IFERROR(VLOOKUP($A402,'Circumstance 2'!$B$18:$AB$28,27,FALSE),TableBPA2[[#This Row],[Base Payment After Circumstance 1]])))</f>
        <v/>
      </c>
      <c r="H402" s="3" t="str">
        <f>IF(H$3="Not used","",IFERROR(VLOOKUP($A402,'Circumstance 3'!$B$6:$AB$15,27,FALSE),IFERROR(VLOOKUP($A402,'Circumstance 3'!$B$18:$AB$28,27,FALSE),TableBPA2[[#This Row],[Base Payment After Circumstance 2]])))</f>
        <v/>
      </c>
      <c r="I402" s="3" t="str">
        <f>IF(I$3="Not used","",IFERROR(VLOOKUP($A402,'Circumstance 4'!$B$6:$AB$15,27,FALSE),IFERROR(VLOOKUP($A402,'Circumstance 4'!$B$18:$AB$28,27,FALSE),TableBPA2[[#This Row],[Base Payment After Circumstance 3]])))</f>
        <v/>
      </c>
      <c r="J402" s="3" t="str">
        <f>IF(J$3="Not used","",IFERROR(VLOOKUP($A402,'Circumstance 5'!$B$6:$AB$15,27,FALSE),IFERROR(VLOOKUP($A402,'Circumstance 5'!$B$18:$AB$28,27,FALSE),TableBPA2[[#This Row],[Base Payment After Circumstance 4]])))</f>
        <v/>
      </c>
      <c r="K402" s="3" t="str">
        <f>IF(K$3="Not used","",IFERROR(VLOOKUP($A402,'Circumstance 6'!$B$6:$AB$15,27,FALSE),IFERROR(VLOOKUP($A402,'Circumstance 6'!$B$18:$AB$28,27,FALSE),TableBPA2[[#This Row],[Base Payment After Circumstance 5]])))</f>
        <v/>
      </c>
      <c r="L402" s="3" t="str">
        <f>IF(L$3="Not used","",IFERROR(VLOOKUP($A402,'Circumstance 7'!$B$6:$AB$15,27,FALSE),IFERROR(VLOOKUP($A402,'Circumstance 7'!$B$18:$AB$28,27,FALSE),TableBPA2[[#This Row],[Base Payment After Circumstance 6]])))</f>
        <v/>
      </c>
      <c r="M402" s="3" t="str">
        <f>IF(M$3="Not used","",IFERROR(VLOOKUP($A402,'Circumstance 8'!$B$6:$AB$15,27,FALSE),IFERROR(VLOOKUP($A402,'Circumstance 8'!$B$18:$AB$28,27,FALSE),TableBPA2[[#This Row],[Base Payment After Circumstance 7]])))</f>
        <v/>
      </c>
      <c r="N402" s="3" t="str">
        <f>IF(N$3="Not used","",IFERROR(VLOOKUP($A402,'Circumstance 9'!$B$6:$AB$15,27,FALSE),IFERROR(VLOOKUP($A402,'Circumstance 9'!$B$18:$AB$28,27,FALSE),TableBPA2[[#This Row],[Base Payment After Circumstance 8]])))</f>
        <v/>
      </c>
      <c r="O402" s="3" t="str">
        <f>IF(O$3="Not used","",IFERROR(VLOOKUP($A402,'Circumstance 10'!$B$6:$AB$15,27,FALSE),IFERROR(VLOOKUP($A402,'Circumstance 10'!$B$18:$AB$28,27,FALSE),TableBPA2[[#This Row],[Base Payment After Circumstance 9]])))</f>
        <v/>
      </c>
      <c r="P402" s="24" t="str">
        <f>IF(P$3="Not used","",IFERROR(VLOOKUP($A402,'Circumstance 11'!$B$6:$AB$15,27,FALSE),IFERROR(VLOOKUP($A402,'Circumstance 11'!$B$18:$AB$28,27,FALSE),TableBPA2[[#This Row],[Base Payment After Circumstance 10]])))</f>
        <v/>
      </c>
      <c r="Q402" s="24" t="str">
        <f>IF(Q$3="Not used","",IFERROR(VLOOKUP($A402,'Circumstance 12'!$B$6:$AB$15,27,FALSE),IFERROR(VLOOKUP($A402,'Circumstance 12'!$B$18:$AB$28,27,FALSE),TableBPA2[[#This Row],[Base Payment After Circumstance 11]])))</f>
        <v/>
      </c>
      <c r="R402" s="24" t="str">
        <f>IF(R$3="Not used","",IFERROR(VLOOKUP($A402,'Circumstance 13'!$B$6:$AB$15,27,FALSE),IFERROR(VLOOKUP($A402,'Circumstance 13'!$B$18:$AB$28,27,FALSE),TableBPA2[[#This Row],[Base Payment After Circumstance 12]])))</f>
        <v/>
      </c>
      <c r="S402" s="24" t="str">
        <f>IF(S$3="Not used","",IFERROR(VLOOKUP($A402,'Circumstance 14'!$B$6:$AB$15,27,FALSE),IFERROR(VLOOKUP($A402,'Circumstance 14'!$B$18:$AB$28,27,FALSE),TableBPA2[[#This Row],[Base Payment After Circumstance 13]])))</f>
        <v/>
      </c>
      <c r="T402" s="24" t="str">
        <f>IF(T$3="Not used","",IFERROR(VLOOKUP($A402,'Circumstance 15'!$B$6:$AB$15,27,FALSE),IFERROR(VLOOKUP($A402,'Circumstance 15'!$B$18:$AB$28,27,FALSE),TableBPA2[[#This Row],[Base Payment After Circumstance 14]])))</f>
        <v/>
      </c>
      <c r="U402" s="24" t="str">
        <f>IF(U$3="Not used","",IFERROR(VLOOKUP($A402,'Circumstance 16'!$B$6:$AB$15,27,FALSE),IFERROR(VLOOKUP($A402,'Circumstance 16'!$B$18:$AB$28,27,FALSE),TableBPA2[[#This Row],[Base Payment After Circumstance 15]])))</f>
        <v/>
      </c>
      <c r="V402" s="24" t="str">
        <f>IF(V$3="Not used","",IFERROR(VLOOKUP($A402,'Circumstance 17'!$B$6:$AB$15,27,FALSE),IFERROR(VLOOKUP($A402,'Circumstance 17'!$B$18:$AB$28,27,FALSE),TableBPA2[[#This Row],[Base Payment After Circumstance 16]])))</f>
        <v/>
      </c>
      <c r="W402" s="24" t="str">
        <f>IF(W$3="Not used","",IFERROR(VLOOKUP($A402,'Circumstance 18'!$B$6:$AB$15,27,FALSE),IFERROR(VLOOKUP($A402,'Circumstance 18'!$B$18:$AB$28,27,FALSE),TableBPA2[[#This Row],[Base Payment After Circumstance 17]])))</f>
        <v/>
      </c>
      <c r="X402" s="24" t="str">
        <f>IF(X$3="Not used","",IFERROR(VLOOKUP($A402,'Circumstance 19'!$B$6:$AB$15,27,FALSE),IFERROR(VLOOKUP($A402,'Circumstance 19'!$B$18:$AB$28,27,FALSE),TableBPA2[[#This Row],[Base Payment After Circumstance 18]])))</f>
        <v/>
      </c>
      <c r="Y402" s="24" t="str">
        <f>IF(Y$3="Not used","",IFERROR(VLOOKUP($A402,'Circumstance 20'!$B$6:$AB$15,27,FALSE),IFERROR(VLOOKUP($A402,'Circumstance 20'!$B$18:$AB$28,27,FALSE),TableBPA2[[#This Row],[Base Payment After Circumstance 19]])))</f>
        <v/>
      </c>
    </row>
    <row r="403" spans="1:25" x14ac:dyDescent="0.25">
      <c r="A403" s="11" t="str">
        <f>IF('LEA Information'!A412="","",'LEA Information'!A412)</f>
        <v/>
      </c>
      <c r="B403" s="11" t="str">
        <f>IF('LEA Information'!B412="","",'LEA Information'!B412)</f>
        <v/>
      </c>
      <c r="C403" s="68" t="str">
        <f>IF('LEA Information'!C412="","",'LEA Information'!C412)</f>
        <v/>
      </c>
      <c r="D403" s="8" t="str">
        <f>IF('LEA Information'!D412="","",'LEA Information'!D412)</f>
        <v/>
      </c>
      <c r="E403" s="32" t="str">
        <f t="shared" si="6"/>
        <v/>
      </c>
      <c r="F403" s="3" t="str">
        <f>IF(F$3="Not used","",IFERROR(VLOOKUP($A403,'Circumstance 1'!$B$6:$AB$15,27,FALSE),IFERROR(VLOOKUP(A403,'Circumstance 1'!$B$18:$AB$28,27,FALSE),TableBPA2[[#This Row],[Starting Base Payment]])))</f>
        <v/>
      </c>
      <c r="G403" s="3" t="str">
        <f>IF(G$3="Not used","",IFERROR(VLOOKUP($A403,'Circumstance 2'!$B$6:$AB$15,27,FALSE),IFERROR(VLOOKUP($A403,'Circumstance 2'!$B$18:$AB$28,27,FALSE),TableBPA2[[#This Row],[Base Payment After Circumstance 1]])))</f>
        <v/>
      </c>
      <c r="H403" s="3" t="str">
        <f>IF(H$3="Not used","",IFERROR(VLOOKUP($A403,'Circumstance 3'!$B$6:$AB$15,27,FALSE),IFERROR(VLOOKUP($A403,'Circumstance 3'!$B$18:$AB$28,27,FALSE),TableBPA2[[#This Row],[Base Payment After Circumstance 2]])))</f>
        <v/>
      </c>
      <c r="I403" s="3" t="str">
        <f>IF(I$3="Not used","",IFERROR(VLOOKUP($A403,'Circumstance 4'!$B$6:$AB$15,27,FALSE),IFERROR(VLOOKUP($A403,'Circumstance 4'!$B$18:$AB$28,27,FALSE),TableBPA2[[#This Row],[Base Payment After Circumstance 3]])))</f>
        <v/>
      </c>
      <c r="J403" s="3" t="str">
        <f>IF(J$3="Not used","",IFERROR(VLOOKUP($A403,'Circumstance 5'!$B$6:$AB$15,27,FALSE),IFERROR(VLOOKUP($A403,'Circumstance 5'!$B$18:$AB$28,27,FALSE),TableBPA2[[#This Row],[Base Payment After Circumstance 4]])))</f>
        <v/>
      </c>
      <c r="K403" s="3" t="str">
        <f>IF(K$3="Not used","",IFERROR(VLOOKUP($A403,'Circumstance 6'!$B$6:$AB$15,27,FALSE),IFERROR(VLOOKUP($A403,'Circumstance 6'!$B$18:$AB$28,27,FALSE),TableBPA2[[#This Row],[Base Payment After Circumstance 5]])))</f>
        <v/>
      </c>
      <c r="L403" s="3" t="str">
        <f>IF(L$3="Not used","",IFERROR(VLOOKUP($A403,'Circumstance 7'!$B$6:$AB$15,27,FALSE),IFERROR(VLOOKUP($A403,'Circumstance 7'!$B$18:$AB$28,27,FALSE),TableBPA2[[#This Row],[Base Payment After Circumstance 6]])))</f>
        <v/>
      </c>
      <c r="M403" s="3" t="str">
        <f>IF(M$3="Not used","",IFERROR(VLOOKUP($A403,'Circumstance 8'!$B$6:$AB$15,27,FALSE),IFERROR(VLOOKUP($A403,'Circumstance 8'!$B$18:$AB$28,27,FALSE),TableBPA2[[#This Row],[Base Payment After Circumstance 7]])))</f>
        <v/>
      </c>
      <c r="N403" s="3" t="str">
        <f>IF(N$3="Not used","",IFERROR(VLOOKUP($A403,'Circumstance 9'!$B$6:$AB$15,27,FALSE),IFERROR(VLOOKUP($A403,'Circumstance 9'!$B$18:$AB$28,27,FALSE),TableBPA2[[#This Row],[Base Payment After Circumstance 8]])))</f>
        <v/>
      </c>
      <c r="O403" s="3" t="str">
        <f>IF(O$3="Not used","",IFERROR(VLOOKUP($A403,'Circumstance 10'!$B$6:$AB$15,27,FALSE),IFERROR(VLOOKUP($A403,'Circumstance 10'!$B$18:$AB$28,27,FALSE),TableBPA2[[#This Row],[Base Payment After Circumstance 9]])))</f>
        <v/>
      </c>
      <c r="P403" s="24" t="str">
        <f>IF(P$3="Not used","",IFERROR(VLOOKUP($A403,'Circumstance 11'!$B$6:$AB$15,27,FALSE),IFERROR(VLOOKUP($A403,'Circumstance 11'!$B$18:$AB$28,27,FALSE),TableBPA2[[#This Row],[Base Payment After Circumstance 10]])))</f>
        <v/>
      </c>
      <c r="Q403" s="24" t="str">
        <f>IF(Q$3="Not used","",IFERROR(VLOOKUP($A403,'Circumstance 12'!$B$6:$AB$15,27,FALSE),IFERROR(VLOOKUP($A403,'Circumstance 12'!$B$18:$AB$28,27,FALSE),TableBPA2[[#This Row],[Base Payment After Circumstance 11]])))</f>
        <v/>
      </c>
      <c r="R403" s="24" t="str">
        <f>IF(R$3="Not used","",IFERROR(VLOOKUP($A403,'Circumstance 13'!$B$6:$AB$15,27,FALSE),IFERROR(VLOOKUP($A403,'Circumstance 13'!$B$18:$AB$28,27,FALSE),TableBPA2[[#This Row],[Base Payment After Circumstance 12]])))</f>
        <v/>
      </c>
      <c r="S403" s="24" t="str">
        <f>IF(S$3="Not used","",IFERROR(VLOOKUP($A403,'Circumstance 14'!$B$6:$AB$15,27,FALSE),IFERROR(VLOOKUP($A403,'Circumstance 14'!$B$18:$AB$28,27,FALSE),TableBPA2[[#This Row],[Base Payment After Circumstance 13]])))</f>
        <v/>
      </c>
      <c r="T403" s="24" t="str">
        <f>IF(T$3="Not used","",IFERROR(VLOOKUP($A403,'Circumstance 15'!$B$6:$AB$15,27,FALSE),IFERROR(VLOOKUP($A403,'Circumstance 15'!$B$18:$AB$28,27,FALSE),TableBPA2[[#This Row],[Base Payment After Circumstance 14]])))</f>
        <v/>
      </c>
      <c r="U403" s="24" t="str">
        <f>IF(U$3="Not used","",IFERROR(VLOOKUP($A403,'Circumstance 16'!$B$6:$AB$15,27,FALSE),IFERROR(VLOOKUP($A403,'Circumstance 16'!$B$18:$AB$28,27,FALSE),TableBPA2[[#This Row],[Base Payment After Circumstance 15]])))</f>
        <v/>
      </c>
      <c r="V403" s="24" t="str">
        <f>IF(V$3="Not used","",IFERROR(VLOOKUP($A403,'Circumstance 17'!$B$6:$AB$15,27,FALSE),IFERROR(VLOOKUP($A403,'Circumstance 17'!$B$18:$AB$28,27,FALSE),TableBPA2[[#This Row],[Base Payment After Circumstance 16]])))</f>
        <v/>
      </c>
      <c r="W403" s="24" t="str">
        <f>IF(W$3="Not used","",IFERROR(VLOOKUP($A403,'Circumstance 18'!$B$6:$AB$15,27,FALSE),IFERROR(VLOOKUP($A403,'Circumstance 18'!$B$18:$AB$28,27,FALSE),TableBPA2[[#This Row],[Base Payment After Circumstance 17]])))</f>
        <v/>
      </c>
      <c r="X403" s="24" t="str">
        <f>IF(X$3="Not used","",IFERROR(VLOOKUP($A403,'Circumstance 19'!$B$6:$AB$15,27,FALSE),IFERROR(VLOOKUP($A403,'Circumstance 19'!$B$18:$AB$28,27,FALSE),TableBPA2[[#This Row],[Base Payment After Circumstance 18]])))</f>
        <v/>
      </c>
      <c r="Y403" s="24" t="str">
        <f>IF(Y$3="Not used","",IFERROR(VLOOKUP($A403,'Circumstance 20'!$B$6:$AB$15,27,FALSE),IFERROR(VLOOKUP($A403,'Circumstance 20'!$B$18:$AB$28,27,FALSE),TableBPA2[[#This Row],[Base Payment After Circumstance 19]])))</f>
        <v/>
      </c>
    </row>
    <row r="404" spans="1:25" x14ac:dyDescent="0.25">
      <c r="A404" s="11" t="str">
        <f>IF('LEA Information'!A413="","",'LEA Information'!A413)</f>
        <v/>
      </c>
      <c r="B404" s="11" t="str">
        <f>IF('LEA Information'!B413="","",'LEA Information'!B413)</f>
        <v/>
      </c>
      <c r="C404" s="68" t="str">
        <f>IF('LEA Information'!C413="","",'LEA Information'!C413)</f>
        <v/>
      </c>
      <c r="D404" s="8" t="str">
        <f>IF('LEA Information'!D413="","",'LEA Information'!D413)</f>
        <v/>
      </c>
      <c r="E404" s="32" t="str">
        <f t="shared" si="6"/>
        <v/>
      </c>
      <c r="F404" s="3" t="str">
        <f>IF(F$3="Not used","",IFERROR(VLOOKUP($A404,'Circumstance 1'!$B$6:$AB$15,27,FALSE),IFERROR(VLOOKUP(A404,'Circumstance 1'!$B$18:$AB$28,27,FALSE),TableBPA2[[#This Row],[Starting Base Payment]])))</f>
        <v/>
      </c>
      <c r="G404" s="3" t="str">
        <f>IF(G$3="Not used","",IFERROR(VLOOKUP($A404,'Circumstance 2'!$B$6:$AB$15,27,FALSE),IFERROR(VLOOKUP($A404,'Circumstance 2'!$B$18:$AB$28,27,FALSE),TableBPA2[[#This Row],[Base Payment After Circumstance 1]])))</f>
        <v/>
      </c>
      <c r="H404" s="3" t="str">
        <f>IF(H$3="Not used","",IFERROR(VLOOKUP($A404,'Circumstance 3'!$B$6:$AB$15,27,FALSE),IFERROR(VLOOKUP($A404,'Circumstance 3'!$B$18:$AB$28,27,FALSE),TableBPA2[[#This Row],[Base Payment After Circumstance 2]])))</f>
        <v/>
      </c>
      <c r="I404" s="3" t="str">
        <f>IF(I$3="Not used","",IFERROR(VLOOKUP($A404,'Circumstance 4'!$B$6:$AB$15,27,FALSE),IFERROR(VLOOKUP($A404,'Circumstance 4'!$B$18:$AB$28,27,FALSE),TableBPA2[[#This Row],[Base Payment After Circumstance 3]])))</f>
        <v/>
      </c>
      <c r="J404" s="3" t="str">
        <f>IF(J$3="Not used","",IFERROR(VLOOKUP($A404,'Circumstance 5'!$B$6:$AB$15,27,FALSE),IFERROR(VLOOKUP($A404,'Circumstance 5'!$B$18:$AB$28,27,FALSE),TableBPA2[[#This Row],[Base Payment After Circumstance 4]])))</f>
        <v/>
      </c>
      <c r="K404" s="3" t="str">
        <f>IF(K$3="Not used","",IFERROR(VLOOKUP($A404,'Circumstance 6'!$B$6:$AB$15,27,FALSE),IFERROR(VLOOKUP($A404,'Circumstance 6'!$B$18:$AB$28,27,FALSE),TableBPA2[[#This Row],[Base Payment After Circumstance 5]])))</f>
        <v/>
      </c>
      <c r="L404" s="3" t="str">
        <f>IF(L$3="Not used","",IFERROR(VLOOKUP($A404,'Circumstance 7'!$B$6:$AB$15,27,FALSE),IFERROR(VLOOKUP($A404,'Circumstance 7'!$B$18:$AB$28,27,FALSE),TableBPA2[[#This Row],[Base Payment After Circumstance 6]])))</f>
        <v/>
      </c>
      <c r="M404" s="3" t="str">
        <f>IF(M$3="Not used","",IFERROR(VLOOKUP($A404,'Circumstance 8'!$B$6:$AB$15,27,FALSE),IFERROR(VLOOKUP($A404,'Circumstance 8'!$B$18:$AB$28,27,FALSE),TableBPA2[[#This Row],[Base Payment After Circumstance 7]])))</f>
        <v/>
      </c>
      <c r="N404" s="3" t="str">
        <f>IF(N$3="Not used","",IFERROR(VLOOKUP($A404,'Circumstance 9'!$B$6:$AB$15,27,FALSE),IFERROR(VLOOKUP($A404,'Circumstance 9'!$B$18:$AB$28,27,FALSE),TableBPA2[[#This Row],[Base Payment After Circumstance 8]])))</f>
        <v/>
      </c>
      <c r="O404" s="3" t="str">
        <f>IF(O$3="Not used","",IFERROR(VLOOKUP($A404,'Circumstance 10'!$B$6:$AB$15,27,FALSE),IFERROR(VLOOKUP($A404,'Circumstance 10'!$B$18:$AB$28,27,FALSE),TableBPA2[[#This Row],[Base Payment After Circumstance 9]])))</f>
        <v/>
      </c>
      <c r="P404" s="24" t="str">
        <f>IF(P$3="Not used","",IFERROR(VLOOKUP($A404,'Circumstance 11'!$B$6:$AB$15,27,FALSE),IFERROR(VLOOKUP($A404,'Circumstance 11'!$B$18:$AB$28,27,FALSE),TableBPA2[[#This Row],[Base Payment After Circumstance 10]])))</f>
        <v/>
      </c>
      <c r="Q404" s="24" t="str">
        <f>IF(Q$3="Not used","",IFERROR(VLOOKUP($A404,'Circumstance 12'!$B$6:$AB$15,27,FALSE),IFERROR(VLOOKUP($A404,'Circumstance 12'!$B$18:$AB$28,27,FALSE),TableBPA2[[#This Row],[Base Payment After Circumstance 11]])))</f>
        <v/>
      </c>
      <c r="R404" s="24" t="str">
        <f>IF(R$3="Not used","",IFERROR(VLOOKUP($A404,'Circumstance 13'!$B$6:$AB$15,27,FALSE),IFERROR(VLOOKUP($A404,'Circumstance 13'!$B$18:$AB$28,27,FALSE),TableBPA2[[#This Row],[Base Payment After Circumstance 12]])))</f>
        <v/>
      </c>
      <c r="S404" s="24" t="str">
        <f>IF(S$3="Not used","",IFERROR(VLOOKUP($A404,'Circumstance 14'!$B$6:$AB$15,27,FALSE),IFERROR(VLOOKUP($A404,'Circumstance 14'!$B$18:$AB$28,27,FALSE),TableBPA2[[#This Row],[Base Payment After Circumstance 13]])))</f>
        <v/>
      </c>
      <c r="T404" s="24" t="str">
        <f>IF(T$3="Not used","",IFERROR(VLOOKUP($A404,'Circumstance 15'!$B$6:$AB$15,27,FALSE),IFERROR(VLOOKUP($A404,'Circumstance 15'!$B$18:$AB$28,27,FALSE),TableBPA2[[#This Row],[Base Payment After Circumstance 14]])))</f>
        <v/>
      </c>
      <c r="U404" s="24" t="str">
        <f>IF(U$3="Not used","",IFERROR(VLOOKUP($A404,'Circumstance 16'!$B$6:$AB$15,27,FALSE),IFERROR(VLOOKUP($A404,'Circumstance 16'!$B$18:$AB$28,27,FALSE),TableBPA2[[#This Row],[Base Payment After Circumstance 15]])))</f>
        <v/>
      </c>
      <c r="V404" s="24" t="str">
        <f>IF(V$3="Not used","",IFERROR(VLOOKUP($A404,'Circumstance 17'!$B$6:$AB$15,27,FALSE),IFERROR(VLOOKUP($A404,'Circumstance 17'!$B$18:$AB$28,27,FALSE),TableBPA2[[#This Row],[Base Payment After Circumstance 16]])))</f>
        <v/>
      </c>
      <c r="W404" s="24" t="str">
        <f>IF(W$3="Not used","",IFERROR(VLOOKUP($A404,'Circumstance 18'!$B$6:$AB$15,27,FALSE),IFERROR(VLOOKUP($A404,'Circumstance 18'!$B$18:$AB$28,27,FALSE),TableBPA2[[#This Row],[Base Payment After Circumstance 17]])))</f>
        <v/>
      </c>
      <c r="X404" s="24" t="str">
        <f>IF(X$3="Not used","",IFERROR(VLOOKUP($A404,'Circumstance 19'!$B$6:$AB$15,27,FALSE),IFERROR(VLOOKUP($A404,'Circumstance 19'!$B$18:$AB$28,27,FALSE),TableBPA2[[#This Row],[Base Payment After Circumstance 18]])))</f>
        <v/>
      </c>
      <c r="Y404" s="24" t="str">
        <f>IF(Y$3="Not used","",IFERROR(VLOOKUP($A404,'Circumstance 20'!$B$6:$AB$15,27,FALSE),IFERROR(VLOOKUP($A404,'Circumstance 20'!$B$18:$AB$28,27,FALSE),TableBPA2[[#This Row],[Base Payment After Circumstance 19]])))</f>
        <v/>
      </c>
    </row>
    <row r="405" spans="1:25" x14ac:dyDescent="0.25">
      <c r="A405" s="11" t="str">
        <f>IF('LEA Information'!A414="","",'LEA Information'!A414)</f>
        <v/>
      </c>
      <c r="B405" s="11" t="str">
        <f>IF('LEA Information'!B414="","",'LEA Information'!B414)</f>
        <v/>
      </c>
      <c r="C405" s="68" t="str">
        <f>IF('LEA Information'!C414="","",'LEA Information'!C414)</f>
        <v/>
      </c>
      <c r="D405" s="8" t="str">
        <f>IF('LEA Information'!D414="","",'LEA Information'!D414)</f>
        <v/>
      </c>
      <c r="E405" s="32" t="str">
        <f t="shared" si="6"/>
        <v/>
      </c>
      <c r="F405" s="3" t="str">
        <f>IF(F$3="Not used","",IFERROR(VLOOKUP($A405,'Circumstance 1'!$B$6:$AB$15,27,FALSE),IFERROR(VLOOKUP(A405,'Circumstance 1'!$B$18:$AB$28,27,FALSE),TableBPA2[[#This Row],[Starting Base Payment]])))</f>
        <v/>
      </c>
      <c r="G405" s="3" t="str">
        <f>IF(G$3="Not used","",IFERROR(VLOOKUP($A405,'Circumstance 2'!$B$6:$AB$15,27,FALSE),IFERROR(VLOOKUP($A405,'Circumstance 2'!$B$18:$AB$28,27,FALSE),TableBPA2[[#This Row],[Base Payment After Circumstance 1]])))</f>
        <v/>
      </c>
      <c r="H405" s="3" t="str">
        <f>IF(H$3="Not used","",IFERROR(VLOOKUP($A405,'Circumstance 3'!$B$6:$AB$15,27,FALSE),IFERROR(VLOOKUP($A405,'Circumstance 3'!$B$18:$AB$28,27,FALSE),TableBPA2[[#This Row],[Base Payment After Circumstance 2]])))</f>
        <v/>
      </c>
      <c r="I405" s="3" t="str">
        <f>IF(I$3="Not used","",IFERROR(VLOOKUP($A405,'Circumstance 4'!$B$6:$AB$15,27,FALSE),IFERROR(VLOOKUP($A405,'Circumstance 4'!$B$18:$AB$28,27,FALSE),TableBPA2[[#This Row],[Base Payment After Circumstance 3]])))</f>
        <v/>
      </c>
      <c r="J405" s="3" t="str">
        <f>IF(J$3="Not used","",IFERROR(VLOOKUP($A405,'Circumstance 5'!$B$6:$AB$15,27,FALSE),IFERROR(VLOOKUP($A405,'Circumstance 5'!$B$18:$AB$28,27,FALSE),TableBPA2[[#This Row],[Base Payment After Circumstance 4]])))</f>
        <v/>
      </c>
      <c r="K405" s="3" t="str">
        <f>IF(K$3="Not used","",IFERROR(VLOOKUP($A405,'Circumstance 6'!$B$6:$AB$15,27,FALSE),IFERROR(VLOOKUP($A405,'Circumstance 6'!$B$18:$AB$28,27,FALSE),TableBPA2[[#This Row],[Base Payment After Circumstance 5]])))</f>
        <v/>
      </c>
      <c r="L405" s="3" t="str">
        <f>IF(L$3="Not used","",IFERROR(VLOOKUP($A405,'Circumstance 7'!$B$6:$AB$15,27,FALSE),IFERROR(VLOOKUP($A405,'Circumstance 7'!$B$18:$AB$28,27,FALSE),TableBPA2[[#This Row],[Base Payment After Circumstance 6]])))</f>
        <v/>
      </c>
      <c r="M405" s="3" t="str">
        <f>IF(M$3="Not used","",IFERROR(VLOOKUP($A405,'Circumstance 8'!$B$6:$AB$15,27,FALSE),IFERROR(VLOOKUP($A405,'Circumstance 8'!$B$18:$AB$28,27,FALSE),TableBPA2[[#This Row],[Base Payment After Circumstance 7]])))</f>
        <v/>
      </c>
      <c r="N405" s="3" t="str">
        <f>IF(N$3="Not used","",IFERROR(VLOOKUP($A405,'Circumstance 9'!$B$6:$AB$15,27,FALSE),IFERROR(VLOOKUP($A405,'Circumstance 9'!$B$18:$AB$28,27,FALSE),TableBPA2[[#This Row],[Base Payment After Circumstance 8]])))</f>
        <v/>
      </c>
      <c r="O405" s="3" t="str">
        <f>IF(O$3="Not used","",IFERROR(VLOOKUP($A405,'Circumstance 10'!$B$6:$AB$15,27,FALSE),IFERROR(VLOOKUP($A405,'Circumstance 10'!$B$18:$AB$28,27,FALSE),TableBPA2[[#This Row],[Base Payment After Circumstance 9]])))</f>
        <v/>
      </c>
      <c r="P405" s="24" t="str">
        <f>IF(P$3="Not used","",IFERROR(VLOOKUP($A405,'Circumstance 11'!$B$6:$AB$15,27,FALSE),IFERROR(VLOOKUP($A405,'Circumstance 11'!$B$18:$AB$28,27,FALSE),TableBPA2[[#This Row],[Base Payment After Circumstance 10]])))</f>
        <v/>
      </c>
      <c r="Q405" s="24" t="str">
        <f>IF(Q$3="Not used","",IFERROR(VLOOKUP($A405,'Circumstance 12'!$B$6:$AB$15,27,FALSE),IFERROR(VLOOKUP($A405,'Circumstance 12'!$B$18:$AB$28,27,FALSE),TableBPA2[[#This Row],[Base Payment After Circumstance 11]])))</f>
        <v/>
      </c>
      <c r="R405" s="24" t="str">
        <f>IF(R$3="Not used","",IFERROR(VLOOKUP($A405,'Circumstance 13'!$B$6:$AB$15,27,FALSE),IFERROR(VLOOKUP($A405,'Circumstance 13'!$B$18:$AB$28,27,FALSE),TableBPA2[[#This Row],[Base Payment After Circumstance 12]])))</f>
        <v/>
      </c>
      <c r="S405" s="24" t="str">
        <f>IF(S$3="Not used","",IFERROR(VLOOKUP($A405,'Circumstance 14'!$B$6:$AB$15,27,FALSE),IFERROR(VLOOKUP($A405,'Circumstance 14'!$B$18:$AB$28,27,FALSE),TableBPA2[[#This Row],[Base Payment After Circumstance 13]])))</f>
        <v/>
      </c>
      <c r="T405" s="24" t="str">
        <f>IF(T$3="Not used","",IFERROR(VLOOKUP($A405,'Circumstance 15'!$B$6:$AB$15,27,FALSE),IFERROR(VLOOKUP($A405,'Circumstance 15'!$B$18:$AB$28,27,FALSE),TableBPA2[[#This Row],[Base Payment After Circumstance 14]])))</f>
        <v/>
      </c>
      <c r="U405" s="24" t="str">
        <f>IF(U$3="Not used","",IFERROR(VLOOKUP($A405,'Circumstance 16'!$B$6:$AB$15,27,FALSE),IFERROR(VLOOKUP($A405,'Circumstance 16'!$B$18:$AB$28,27,FALSE),TableBPA2[[#This Row],[Base Payment After Circumstance 15]])))</f>
        <v/>
      </c>
      <c r="V405" s="24" t="str">
        <f>IF(V$3="Not used","",IFERROR(VLOOKUP($A405,'Circumstance 17'!$B$6:$AB$15,27,FALSE),IFERROR(VLOOKUP($A405,'Circumstance 17'!$B$18:$AB$28,27,FALSE),TableBPA2[[#This Row],[Base Payment After Circumstance 16]])))</f>
        <v/>
      </c>
      <c r="W405" s="24" t="str">
        <f>IF(W$3="Not used","",IFERROR(VLOOKUP($A405,'Circumstance 18'!$B$6:$AB$15,27,FALSE),IFERROR(VLOOKUP($A405,'Circumstance 18'!$B$18:$AB$28,27,FALSE),TableBPA2[[#This Row],[Base Payment After Circumstance 17]])))</f>
        <v/>
      </c>
      <c r="X405" s="24" t="str">
        <f>IF(X$3="Not used","",IFERROR(VLOOKUP($A405,'Circumstance 19'!$B$6:$AB$15,27,FALSE),IFERROR(VLOOKUP($A405,'Circumstance 19'!$B$18:$AB$28,27,FALSE),TableBPA2[[#This Row],[Base Payment After Circumstance 18]])))</f>
        <v/>
      </c>
      <c r="Y405" s="24" t="str">
        <f>IF(Y$3="Not used","",IFERROR(VLOOKUP($A405,'Circumstance 20'!$B$6:$AB$15,27,FALSE),IFERROR(VLOOKUP($A405,'Circumstance 20'!$B$18:$AB$28,27,FALSE),TableBPA2[[#This Row],[Base Payment After Circumstance 19]])))</f>
        <v/>
      </c>
    </row>
    <row r="406" spans="1:25" x14ac:dyDescent="0.25">
      <c r="A406" s="11" t="str">
        <f>IF('LEA Information'!A415="","",'LEA Information'!A415)</f>
        <v/>
      </c>
      <c r="B406" s="11" t="str">
        <f>IF('LEA Information'!B415="","",'LEA Information'!B415)</f>
        <v/>
      </c>
      <c r="C406" s="68" t="str">
        <f>IF('LEA Information'!C415="","",'LEA Information'!C415)</f>
        <v/>
      </c>
      <c r="D406" s="8" t="str">
        <f>IF('LEA Information'!D415="","",'LEA Information'!D415)</f>
        <v/>
      </c>
      <c r="E406" s="32" t="str">
        <f t="shared" si="6"/>
        <v/>
      </c>
      <c r="F406" s="3" t="str">
        <f>IF(F$3="Not used","",IFERROR(VLOOKUP($A406,'Circumstance 1'!$B$6:$AB$15,27,FALSE),IFERROR(VLOOKUP(A406,'Circumstance 1'!$B$18:$AB$28,27,FALSE),TableBPA2[[#This Row],[Starting Base Payment]])))</f>
        <v/>
      </c>
      <c r="G406" s="3" t="str">
        <f>IF(G$3="Not used","",IFERROR(VLOOKUP($A406,'Circumstance 2'!$B$6:$AB$15,27,FALSE),IFERROR(VLOOKUP($A406,'Circumstance 2'!$B$18:$AB$28,27,FALSE),TableBPA2[[#This Row],[Base Payment After Circumstance 1]])))</f>
        <v/>
      </c>
      <c r="H406" s="3" t="str">
        <f>IF(H$3="Not used","",IFERROR(VLOOKUP($A406,'Circumstance 3'!$B$6:$AB$15,27,FALSE),IFERROR(VLOOKUP($A406,'Circumstance 3'!$B$18:$AB$28,27,FALSE),TableBPA2[[#This Row],[Base Payment After Circumstance 2]])))</f>
        <v/>
      </c>
      <c r="I406" s="3" t="str">
        <f>IF(I$3="Not used","",IFERROR(VLOOKUP($A406,'Circumstance 4'!$B$6:$AB$15,27,FALSE),IFERROR(VLOOKUP($A406,'Circumstance 4'!$B$18:$AB$28,27,FALSE),TableBPA2[[#This Row],[Base Payment After Circumstance 3]])))</f>
        <v/>
      </c>
      <c r="J406" s="3" t="str">
        <f>IF(J$3="Not used","",IFERROR(VLOOKUP($A406,'Circumstance 5'!$B$6:$AB$15,27,FALSE),IFERROR(VLOOKUP($A406,'Circumstance 5'!$B$18:$AB$28,27,FALSE),TableBPA2[[#This Row],[Base Payment After Circumstance 4]])))</f>
        <v/>
      </c>
      <c r="K406" s="3" t="str">
        <f>IF(K$3="Not used","",IFERROR(VLOOKUP($A406,'Circumstance 6'!$B$6:$AB$15,27,FALSE),IFERROR(VLOOKUP($A406,'Circumstance 6'!$B$18:$AB$28,27,FALSE),TableBPA2[[#This Row],[Base Payment After Circumstance 5]])))</f>
        <v/>
      </c>
      <c r="L406" s="3" t="str">
        <f>IF(L$3="Not used","",IFERROR(VLOOKUP($A406,'Circumstance 7'!$B$6:$AB$15,27,FALSE),IFERROR(VLOOKUP($A406,'Circumstance 7'!$B$18:$AB$28,27,FALSE),TableBPA2[[#This Row],[Base Payment After Circumstance 6]])))</f>
        <v/>
      </c>
      <c r="M406" s="3" t="str">
        <f>IF(M$3="Not used","",IFERROR(VLOOKUP($A406,'Circumstance 8'!$B$6:$AB$15,27,FALSE),IFERROR(VLOOKUP($A406,'Circumstance 8'!$B$18:$AB$28,27,FALSE),TableBPA2[[#This Row],[Base Payment After Circumstance 7]])))</f>
        <v/>
      </c>
      <c r="N406" s="3" t="str">
        <f>IF(N$3="Not used","",IFERROR(VLOOKUP($A406,'Circumstance 9'!$B$6:$AB$15,27,FALSE),IFERROR(VLOOKUP($A406,'Circumstance 9'!$B$18:$AB$28,27,FALSE),TableBPA2[[#This Row],[Base Payment After Circumstance 8]])))</f>
        <v/>
      </c>
      <c r="O406" s="3" t="str">
        <f>IF(O$3="Not used","",IFERROR(VLOOKUP($A406,'Circumstance 10'!$B$6:$AB$15,27,FALSE),IFERROR(VLOOKUP($A406,'Circumstance 10'!$B$18:$AB$28,27,FALSE),TableBPA2[[#This Row],[Base Payment After Circumstance 9]])))</f>
        <v/>
      </c>
      <c r="P406" s="24" t="str">
        <f>IF(P$3="Not used","",IFERROR(VLOOKUP($A406,'Circumstance 11'!$B$6:$AB$15,27,FALSE),IFERROR(VLOOKUP($A406,'Circumstance 11'!$B$18:$AB$28,27,FALSE),TableBPA2[[#This Row],[Base Payment After Circumstance 10]])))</f>
        <v/>
      </c>
      <c r="Q406" s="24" t="str">
        <f>IF(Q$3="Not used","",IFERROR(VLOOKUP($A406,'Circumstance 12'!$B$6:$AB$15,27,FALSE),IFERROR(VLOOKUP($A406,'Circumstance 12'!$B$18:$AB$28,27,FALSE),TableBPA2[[#This Row],[Base Payment After Circumstance 11]])))</f>
        <v/>
      </c>
      <c r="R406" s="24" t="str">
        <f>IF(R$3="Not used","",IFERROR(VLOOKUP($A406,'Circumstance 13'!$B$6:$AB$15,27,FALSE),IFERROR(VLOOKUP($A406,'Circumstance 13'!$B$18:$AB$28,27,FALSE),TableBPA2[[#This Row],[Base Payment After Circumstance 12]])))</f>
        <v/>
      </c>
      <c r="S406" s="24" t="str">
        <f>IF(S$3="Not used","",IFERROR(VLOOKUP($A406,'Circumstance 14'!$B$6:$AB$15,27,FALSE),IFERROR(VLOOKUP($A406,'Circumstance 14'!$B$18:$AB$28,27,FALSE),TableBPA2[[#This Row],[Base Payment After Circumstance 13]])))</f>
        <v/>
      </c>
      <c r="T406" s="24" t="str">
        <f>IF(T$3="Not used","",IFERROR(VLOOKUP($A406,'Circumstance 15'!$B$6:$AB$15,27,FALSE),IFERROR(VLOOKUP($A406,'Circumstance 15'!$B$18:$AB$28,27,FALSE),TableBPA2[[#This Row],[Base Payment After Circumstance 14]])))</f>
        <v/>
      </c>
      <c r="U406" s="24" t="str">
        <f>IF(U$3="Not used","",IFERROR(VLOOKUP($A406,'Circumstance 16'!$B$6:$AB$15,27,FALSE),IFERROR(VLOOKUP($A406,'Circumstance 16'!$B$18:$AB$28,27,FALSE),TableBPA2[[#This Row],[Base Payment After Circumstance 15]])))</f>
        <v/>
      </c>
      <c r="V406" s="24" t="str">
        <f>IF(V$3="Not used","",IFERROR(VLOOKUP($A406,'Circumstance 17'!$B$6:$AB$15,27,FALSE),IFERROR(VLOOKUP($A406,'Circumstance 17'!$B$18:$AB$28,27,FALSE),TableBPA2[[#This Row],[Base Payment After Circumstance 16]])))</f>
        <v/>
      </c>
      <c r="W406" s="24" t="str">
        <f>IF(W$3="Not used","",IFERROR(VLOOKUP($A406,'Circumstance 18'!$B$6:$AB$15,27,FALSE),IFERROR(VLOOKUP($A406,'Circumstance 18'!$B$18:$AB$28,27,FALSE),TableBPA2[[#This Row],[Base Payment After Circumstance 17]])))</f>
        <v/>
      </c>
      <c r="X406" s="24" t="str">
        <f>IF(X$3="Not used","",IFERROR(VLOOKUP($A406,'Circumstance 19'!$B$6:$AB$15,27,FALSE),IFERROR(VLOOKUP($A406,'Circumstance 19'!$B$18:$AB$28,27,FALSE),TableBPA2[[#This Row],[Base Payment After Circumstance 18]])))</f>
        <v/>
      </c>
      <c r="Y406" s="24" t="str">
        <f>IF(Y$3="Not used","",IFERROR(VLOOKUP($A406,'Circumstance 20'!$B$6:$AB$15,27,FALSE),IFERROR(VLOOKUP($A406,'Circumstance 20'!$B$18:$AB$28,27,FALSE),TableBPA2[[#This Row],[Base Payment After Circumstance 19]])))</f>
        <v/>
      </c>
    </row>
    <row r="407" spans="1:25" x14ac:dyDescent="0.25">
      <c r="A407" s="11" t="str">
        <f>IF('LEA Information'!A416="","",'LEA Information'!A416)</f>
        <v/>
      </c>
      <c r="B407" s="11" t="str">
        <f>IF('LEA Information'!B416="","",'LEA Information'!B416)</f>
        <v/>
      </c>
      <c r="C407" s="68" t="str">
        <f>IF('LEA Information'!C416="","",'LEA Information'!C416)</f>
        <v/>
      </c>
      <c r="D407" s="8" t="str">
        <f>IF('LEA Information'!D416="","",'LEA Information'!D416)</f>
        <v/>
      </c>
      <c r="E407" s="32" t="str">
        <f t="shared" si="6"/>
        <v/>
      </c>
      <c r="F407" s="3" t="str">
        <f>IF(F$3="Not used","",IFERROR(VLOOKUP($A407,'Circumstance 1'!$B$6:$AB$15,27,FALSE),IFERROR(VLOOKUP(A407,'Circumstance 1'!$B$18:$AB$28,27,FALSE),TableBPA2[[#This Row],[Starting Base Payment]])))</f>
        <v/>
      </c>
      <c r="G407" s="3" t="str">
        <f>IF(G$3="Not used","",IFERROR(VLOOKUP($A407,'Circumstance 2'!$B$6:$AB$15,27,FALSE),IFERROR(VLOOKUP($A407,'Circumstance 2'!$B$18:$AB$28,27,FALSE),TableBPA2[[#This Row],[Base Payment After Circumstance 1]])))</f>
        <v/>
      </c>
      <c r="H407" s="3" t="str">
        <f>IF(H$3="Not used","",IFERROR(VLOOKUP($A407,'Circumstance 3'!$B$6:$AB$15,27,FALSE),IFERROR(VLOOKUP($A407,'Circumstance 3'!$B$18:$AB$28,27,FALSE),TableBPA2[[#This Row],[Base Payment After Circumstance 2]])))</f>
        <v/>
      </c>
      <c r="I407" s="3" t="str">
        <f>IF(I$3="Not used","",IFERROR(VLOOKUP($A407,'Circumstance 4'!$B$6:$AB$15,27,FALSE),IFERROR(VLOOKUP($A407,'Circumstance 4'!$B$18:$AB$28,27,FALSE),TableBPA2[[#This Row],[Base Payment After Circumstance 3]])))</f>
        <v/>
      </c>
      <c r="J407" s="3" t="str">
        <f>IF(J$3="Not used","",IFERROR(VLOOKUP($A407,'Circumstance 5'!$B$6:$AB$15,27,FALSE),IFERROR(VLOOKUP($A407,'Circumstance 5'!$B$18:$AB$28,27,FALSE),TableBPA2[[#This Row],[Base Payment After Circumstance 4]])))</f>
        <v/>
      </c>
      <c r="K407" s="3" t="str">
        <f>IF(K$3="Not used","",IFERROR(VLOOKUP($A407,'Circumstance 6'!$B$6:$AB$15,27,FALSE),IFERROR(VLOOKUP($A407,'Circumstance 6'!$B$18:$AB$28,27,FALSE),TableBPA2[[#This Row],[Base Payment After Circumstance 5]])))</f>
        <v/>
      </c>
      <c r="L407" s="3" t="str">
        <f>IF(L$3="Not used","",IFERROR(VLOOKUP($A407,'Circumstance 7'!$B$6:$AB$15,27,FALSE),IFERROR(VLOOKUP($A407,'Circumstance 7'!$B$18:$AB$28,27,FALSE),TableBPA2[[#This Row],[Base Payment After Circumstance 6]])))</f>
        <v/>
      </c>
      <c r="M407" s="3" t="str">
        <f>IF(M$3="Not used","",IFERROR(VLOOKUP($A407,'Circumstance 8'!$B$6:$AB$15,27,FALSE),IFERROR(VLOOKUP($A407,'Circumstance 8'!$B$18:$AB$28,27,FALSE),TableBPA2[[#This Row],[Base Payment After Circumstance 7]])))</f>
        <v/>
      </c>
      <c r="N407" s="3" t="str">
        <f>IF(N$3="Not used","",IFERROR(VLOOKUP($A407,'Circumstance 9'!$B$6:$AB$15,27,FALSE),IFERROR(VLOOKUP($A407,'Circumstance 9'!$B$18:$AB$28,27,FALSE),TableBPA2[[#This Row],[Base Payment After Circumstance 8]])))</f>
        <v/>
      </c>
      <c r="O407" s="3" t="str">
        <f>IF(O$3="Not used","",IFERROR(VLOOKUP($A407,'Circumstance 10'!$B$6:$AB$15,27,FALSE),IFERROR(VLOOKUP($A407,'Circumstance 10'!$B$18:$AB$28,27,FALSE),TableBPA2[[#This Row],[Base Payment After Circumstance 9]])))</f>
        <v/>
      </c>
      <c r="P407" s="24" t="str">
        <f>IF(P$3="Not used","",IFERROR(VLOOKUP($A407,'Circumstance 11'!$B$6:$AB$15,27,FALSE),IFERROR(VLOOKUP($A407,'Circumstance 11'!$B$18:$AB$28,27,FALSE),TableBPA2[[#This Row],[Base Payment After Circumstance 10]])))</f>
        <v/>
      </c>
      <c r="Q407" s="24" t="str">
        <f>IF(Q$3="Not used","",IFERROR(VLOOKUP($A407,'Circumstance 12'!$B$6:$AB$15,27,FALSE),IFERROR(VLOOKUP($A407,'Circumstance 12'!$B$18:$AB$28,27,FALSE),TableBPA2[[#This Row],[Base Payment After Circumstance 11]])))</f>
        <v/>
      </c>
      <c r="R407" s="24" t="str">
        <f>IF(R$3="Not used","",IFERROR(VLOOKUP($A407,'Circumstance 13'!$B$6:$AB$15,27,FALSE),IFERROR(VLOOKUP($A407,'Circumstance 13'!$B$18:$AB$28,27,FALSE),TableBPA2[[#This Row],[Base Payment After Circumstance 12]])))</f>
        <v/>
      </c>
      <c r="S407" s="24" t="str">
        <f>IF(S$3="Not used","",IFERROR(VLOOKUP($A407,'Circumstance 14'!$B$6:$AB$15,27,FALSE),IFERROR(VLOOKUP($A407,'Circumstance 14'!$B$18:$AB$28,27,FALSE),TableBPA2[[#This Row],[Base Payment After Circumstance 13]])))</f>
        <v/>
      </c>
      <c r="T407" s="24" t="str">
        <f>IF(T$3="Not used","",IFERROR(VLOOKUP($A407,'Circumstance 15'!$B$6:$AB$15,27,FALSE),IFERROR(VLOOKUP($A407,'Circumstance 15'!$B$18:$AB$28,27,FALSE),TableBPA2[[#This Row],[Base Payment After Circumstance 14]])))</f>
        <v/>
      </c>
      <c r="U407" s="24" t="str">
        <f>IF(U$3="Not used","",IFERROR(VLOOKUP($A407,'Circumstance 16'!$B$6:$AB$15,27,FALSE),IFERROR(VLOOKUP($A407,'Circumstance 16'!$B$18:$AB$28,27,FALSE),TableBPA2[[#This Row],[Base Payment After Circumstance 15]])))</f>
        <v/>
      </c>
      <c r="V407" s="24" t="str">
        <f>IF(V$3="Not used","",IFERROR(VLOOKUP($A407,'Circumstance 17'!$B$6:$AB$15,27,FALSE),IFERROR(VLOOKUP($A407,'Circumstance 17'!$B$18:$AB$28,27,FALSE),TableBPA2[[#This Row],[Base Payment After Circumstance 16]])))</f>
        <v/>
      </c>
      <c r="W407" s="24" t="str">
        <f>IF(W$3="Not used","",IFERROR(VLOOKUP($A407,'Circumstance 18'!$B$6:$AB$15,27,FALSE),IFERROR(VLOOKUP($A407,'Circumstance 18'!$B$18:$AB$28,27,FALSE),TableBPA2[[#This Row],[Base Payment After Circumstance 17]])))</f>
        <v/>
      </c>
      <c r="X407" s="24" t="str">
        <f>IF(X$3="Not used","",IFERROR(VLOOKUP($A407,'Circumstance 19'!$B$6:$AB$15,27,FALSE),IFERROR(VLOOKUP($A407,'Circumstance 19'!$B$18:$AB$28,27,FALSE),TableBPA2[[#This Row],[Base Payment After Circumstance 18]])))</f>
        <v/>
      </c>
      <c r="Y407" s="24" t="str">
        <f>IF(Y$3="Not used","",IFERROR(VLOOKUP($A407,'Circumstance 20'!$B$6:$AB$15,27,FALSE),IFERROR(VLOOKUP($A407,'Circumstance 20'!$B$18:$AB$28,27,FALSE),TableBPA2[[#This Row],[Base Payment After Circumstance 19]])))</f>
        <v/>
      </c>
    </row>
    <row r="408" spans="1:25" x14ac:dyDescent="0.25">
      <c r="A408" s="11" t="str">
        <f>IF('LEA Information'!A417="","",'LEA Information'!A417)</f>
        <v/>
      </c>
      <c r="B408" s="11" t="str">
        <f>IF('LEA Information'!B417="","",'LEA Information'!B417)</f>
        <v/>
      </c>
      <c r="C408" s="68" t="str">
        <f>IF('LEA Information'!C417="","",'LEA Information'!C417)</f>
        <v/>
      </c>
      <c r="D408" s="8" t="str">
        <f>IF('LEA Information'!D417="","",'LEA Information'!D417)</f>
        <v/>
      </c>
      <c r="E408" s="32" t="str">
        <f t="shared" si="6"/>
        <v/>
      </c>
      <c r="F408" s="3" t="str">
        <f>IF(F$3="Not used","",IFERROR(VLOOKUP($A408,'Circumstance 1'!$B$6:$AB$15,27,FALSE),IFERROR(VLOOKUP(A408,'Circumstance 1'!$B$18:$AB$28,27,FALSE),TableBPA2[[#This Row],[Starting Base Payment]])))</f>
        <v/>
      </c>
      <c r="G408" s="3" t="str">
        <f>IF(G$3="Not used","",IFERROR(VLOOKUP($A408,'Circumstance 2'!$B$6:$AB$15,27,FALSE),IFERROR(VLOOKUP($A408,'Circumstance 2'!$B$18:$AB$28,27,FALSE),TableBPA2[[#This Row],[Base Payment After Circumstance 1]])))</f>
        <v/>
      </c>
      <c r="H408" s="3" t="str">
        <f>IF(H$3="Not used","",IFERROR(VLOOKUP($A408,'Circumstance 3'!$B$6:$AB$15,27,FALSE),IFERROR(VLOOKUP($A408,'Circumstance 3'!$B$18:$AB$28,27,FALSE),TableBPA2[[#This Row],[Base Payment After Circumstance 2]])))</f>
        <v/>
      </c>
      <c r="I408" s="3" t="str">
        <f>IF(I$3="Not used","",IFERROR(VLOOKUP($A408,'Circumstance 4'!$B$6:$AB$15,27,FALSE),IFERROR(VLOOKUP($A408,'Circumstance 4'!$B$18:$AB$28,27,FALSE),TableBPA2[[#This Row],[Base Payment After Circumstance 3]])))</f>
        <v/>
      </c>
      <c r="J408" s="3" t="str">
        <f>IF(J$3="Not used","",IFERROR(VLOOKUP($A408,'Circumstance 5'!$B$6:$AB$15,27,FALSE),IFERROR(VLOOKUP($A408,'Circumstance 5'!$B$18:$AB$28,27,FALSE),TableBPA2[[#This Row],[Base Payment After Circumstance 4]])))</f>
        <v/>
      </c>
      <c r="K408" s="3" t="str">
        <f>IF(K$3="Not used","",IFERROR(VLOOKUP($A408,'Circumstance 6'!$B$6:$AB$15,27,FALSE),IFERROR(VLOOKUP($A408,'Circumstance 6'!$B$18:$AB$28,27,FALSE),TableBPA2[[#This Row],[Base Payment After Circumstance 5]])))</f>
        <v/>
      </c>
      <c r="L408" s="3" t="str">
        <f>IF(L$3="Not used","",IFERROR(VLOOKUP($A408,'Circumstance 7'!$B$6:$AB$15,27,FALSE),IFERROR(VLOOKUP($A408,'Circumstance 7'!$B$18:$AB$28,27,FALSE),TableBPA2[[#This Row],[Base Payment After Circumstance 6]])))</f>
        <v/>
      </c>
      <c r="M408" s="3" t="str">
        <f>IF(M$3="Not used","",IFERROR(VLOOKUP($A408,'Circumstance 8'!$B$6:$AB$15,27,FALSE),IFERROR(VLOOKUP($A408,'Circumstance 8'!$B$18:$AB$28,27,FALSE),TableBPA2[[#This Row],[Base Payment After Circumstance 7]])))</f>
        <v/>
      </c>
      <c r="N408" s="3" t="str">
        <f>IF(N$3="Not used","",IFERROR(VLOOKUP($A408,'Circumstance 9'!$B$6:$AB$15,27,FALSE),IFERROR(VLOOKUP($A408,'Circumstance 9'!$B$18:$AB$28,27,FALSE),TableBPA2[[#This Row],[Base Payment After Circumstance 8]])))</f>
        <v/>
      </c>
      <c r="O408" s="3" t="str">
        <f>IF(O$3="Not used","",IFERROR(VLOOKUP($A408,'Circumstance 10'!$B$6:$AB$15,27,FALSE),IFERROR(VLOOKUP($A408,'Circumstance 10'!$B$18:$AB$28,27,FALSE),TableBPA2[[#This Row],[Base Payment After Circumstance 9]])))</f>
        <v/>
      </c>
      <c r="P408" s="24" t="str">
        <f>IF(P$3="Not used","",IFERROR(VLOOKUP($A408,'Circumstance 11'!$B$6:$AB$15,27,FALSE),IFERROR(VLOOKUP($A408,'Circumstance 11'!$B$18:$AB$28,27,FALSE),TableBPA2[[#This Row],[Base Payment After Circumstance 10]])))</f>
        <v/>
      </c>
      <c r="Q408" s="24" t="str">
        <f>IF(Q$3="Not used","",IFERROR(VLOOKUP($A408,'Circumstance 12'!$B$6:$AB$15,27,FALSE),IFERROR(VLOOKUP($A408,'Circumstance 12'!$B$18:$AB$28,27,FALSE),TableBPA2[[#This Row],[Base Payment After Circumstance 11]])))</f>
        <v/>
      </c>
      <c r="R408" s="24" t="str">
        <f>IF(R$3="Not used","",IFERROR(VLOOKUP($A408,'Circumstance 13'!$B$6:$AB$15,27,FALSE),IFERROR(VLOOKUP($A408,'Circumstance 13'!$B$18:$AB$28,27,FALSE),TableBPA2[[#This Row],[Base Payment After Circumstance 12]])))</f>
        <v/>
      </c>
      <c r="S408" s="24" t="str">
        <f>IF(S$3="Not used","",IFERROR(VLOOKUP($A408,'Circumstance 14'!$B$6:$AB$15,27,FALSE),IFERROR(VLOOKUP($A408,'Circumstance 14'!$B$18:$AB$28,27,FALSE),TableBPA2[[#This Row],[Base Payment After Circumstance 13]])))</f>
        <v/>
      </c>
      <c r="T408" s="24" t="str">
        <f>IF(T$3="Not used","",IFERROR(VLOOKUP($A408,'Circumstance 15'!$B$6:$AB$15,27,FALSE),IFERROR(VLOOKUP($A408,'Circumstance 15'!$B$18:$AB$28,27,FALSE),TableBPA2[[#This Row],[Base Payment After Circumstance 14]])))</f>
        <v/>
      </c>
      <c r="U408" s="24" t="str">
        <f>IF(U$3="Not used","",IFERROR(VLOOKUP($A408,'Circumstance 16'!$B$6:$AB$15,27,FALSE),IFERROR(VLOOKUP($A408,'Circumstance 16'!$B$18:$AB$28,27,FALSE),TableBPA2[[#This Row],[Base Payment After Circumstance 15]])))</f>
        <v/>
      </c>
      <c r="V408" s="24" t="str">
        <f>IF(V$3="Not used","",IFERROR(VLOOKUP($A408,'Circumstance 17'!$B$6:$AB$15,27,FALSE),IFERROR(VLOOKUP($A408,'Circumstance 17'!$B$18:$AB$28,27,FALSE),TableBPA2[[#This Row],[Base Payment After Circumstance 16]])))</f>
        <v/>
      </c>
      <c r="W408" s="24" t="str">
        <f>IF(W$3="Not used","",IFERROR(VLOOKUP($A408,'Circumstance 18'!$B$6:$AB$15,27,FALSE),IFERROR(VLOOKUP($A408,'Circumstance 18'!$B$18:$AB$28,27,FALSE),TableBPA2[[#This Row],[Base Payment After Circumstance 17]])))</f>
        <v/>
      </c>
      <c r="X408" s="24" t="str">
        <f>IF(X$3="Not used","",IFERROR(VLOOKUP($A408,'Circumstance 19'!$B$6:$AB$15,27,FALSE),IFERROR(VLOOKUP($A408,'Circumstance 19'!$B$18:$AB$28,27,FALSE),TableBPA2[[#This Row],[Base Payment After Circumstance 18]])))</f>
        <v/>
      </c>
      <c r="Y408" s="24" t="str">
        <f>IF(Y$3="Not used","",IFERROR(VLOOKUP($A408,'Circumstance 20'!$B$6:$AB$15,27,FALSE),IFERROR(VLOOKUP($A408,'Circumstance 20'!$B$18:$AB$28,27,FALSE),TableBPA2[[#This Row],[Base Payment After Circumstance 19]])))</f>
        <v/>
      </c>
    </row>
    <row r="409" spans="1:25" x14ac:dyDescent="0.25">
      <c r="A409" s="11" t="str">
        <f>IF('LEA Information'!A418="","",'LEA Information'!A418)</f>
        <v/>
      </c>
      <c r="B409" s="11" t="str">
        <f>IF('LEA Information'!B418="","",'LEA Information'!B418)</f>
        <v/>
      </c>
      <c r="C409" s="68" t="str">
        <f>IF('LEA Information'!C418="","",'LEA Information'!C418)</f>
        <v/>
      </c>
      <c r="D409" s="8" t="str">
        <f>IF('LEA Information'!D418="","",'LEA Information'!D418)</f>
        <v/>
      </c>
      <c r="E409" s="32" t="str">
        <f t="shared" si="6"/>
        <v/>
      </c>
      <c r="F409" s="3" t="str">
        <f>IF(F$3="Not used","",IFERROR(VLOOKUP($A409,'Circumstance 1'!$B$6:$AB$15,27,FALSE),IFERROR(VLOOKUP(A409,'Circumstance 1'!$B$18:$AB$28,27,FALSE),TableBPA2[[#This Row],[Starting Base Payment]])))</f>
        <v/>
      </c>
      <c r="G409" s="3" t="str">
        <f>IF(G$3="Not used","",IFERROR(VLOOKUP($A409,'Circumstance 2'!$B$6:$AB$15,27,FALSE),IFERROR(VLOOKUP($A409,'Circumstance 2'!$B$18:$AB$28,27,FALSE),TableBPA2[[#This Row],[Base Payment After Circumstance 1]])))</f>
        <v/>
      </c>
      <c r="H409" s="3" t="str">
        <f>IF(H$3="Not used","",IFERROR(VLOOKUP($A409,'Circumstance 3'!$B$6:$AB$15,27,FALSE),IFERROR(VLOOKUP($A409,'Circumstance 3'!$B$18:$AB$28,27,FALSE),TableBPA2[[#This Row],[Base Payment After Circumstance 2]])))</f>
        <v/>
      </c>
      <c r="I409" s="3" t="str">
        <f>IF(I$3="Not used","",IFERROR(VLOOKUP($A409,'Circumstance 4'!$B$6:$AB$15,27,FALSE),IFERROR(VLOOKUP($A409,'Circumstance 4'!$B$18:$AB$28,27,FALSE),TableBPA2[[#This Row],[Base Payment After Circumstance 3]])))</f>
        <v/>
      </c>
      <c r="J409" s="3" t="str">
        <f>IF(J$3="Not used","",IFERROR(VLOOKUP($A409,'Circumstance 5'!$B$6:$AB$15,27,FALSE),IFERROR(VLOOKUP($A409,'Circumstance 5'!$B$18:$AB$28,27,FALSE),TableBPA2[[#This Row],[Base Payment After Circumstance 4]])))</f>
        <v/>
      </c>
      <c r="K409" s="3" t="str">
        <f>IF(K$3="Not used","",IFERROR(VLOOKUP($A409,'Circumstance 6'!$B$6:$AB$15,27,FALSE),IFERROR(VLOOKUP($A409,'Circumstance 6'!$B$18:$AB$28,27,FALSE),TableBPA2[[#This Row],[Base Payment After Circumstance 5]])))</f>
        <v/>
      </c>
      <c r="L409" s="3" t="str">
        <f>IF(L$3="Not used","",IFERROR(VLOOKUP($A409,'Circumstance 7'!$B$6:$AB$15,27,FALSE),IFERROR(VLOOKUP($A409,'Circumstance 7'!$B$18:$AB$28,27,FALSE),TableBPA2[[#This Row],[Base Payment After Circumstance 6]])))</f>
        <v/>
      </c>
      <c r="M409" s="3" t="str">
        <f>IF(M$3="Not used","",IFERROR(VLOOKUP($A409,'Circumstance 8'!$B$6:$AB$15,27,FALSE),IFERROR(VLOOKUP($A409,'Circumstance 8'!$B$18:$AB$28,27,FALSE),TableBPA2[[#This Row],[Base Payment After Circumstance 7]])))</f>
        <v/>
      </c>
      <c r="N409" s="3" t="str">
        <f>IF(N$3="Not used","",IFERROR(VLOOKUP($A409,'Circumstance 9'!$B$6:$AB$15,27,FALSE),IFERROR(VLOOKUP($A409,'Circumstance 9'!$B$18:$AB$28,27,FALSE),TableBPA2[[#This Row],[Base Payment After Circumstance 8]])))</f>
        <v/>
      </c>
      <c r="O409" s="3" t="str">
        <f>IF(O$3="Not used","",IFERROR(VLOOKUP($A409,'Circumstance 10'!$B$6:$AB$15,27,FALSE),IFERROR(VLOOKUP($A409,'Circumstance 10'!$B$18:$AB$28,27,FALSE),TableBPA2[[#This Row],[Base Payment After Circumstance 9]])))</f>
        <v/>
      </c>
      <c r="P409" s="24" t="str">
        <f>IF(P$3="Not used","",IFERROR(VLOOKUP($A409,'Circumstance 11'!$B$6:$AB$15,27,FALSE),IFERROR(VLOOKUP($A409,'Circumstance 11'!$B$18:$AB$28,27,FALSE),TableBPA2[[#This Row],[Base Payment After Circumstance 10]])))</f>
        <v/>
      </c>
      <c r="Q409" s="24" t="str">
        <f>IF(Q$3="Not used","",IFERROR(VLOOKUP($A409,'Circumstance 12'!$B$6:$AB$15,27,FALSE),IFERROR(VLOOKUP($A409,'Circumstance 12'!$B$18:$AB$28,27,FALSE),TableBPA2[[#This Row],[Base Payment After Circumstance 11]])))</f>
        <v/>
      </c>
      <c r="R409" s="24" t="str">
        <f>IF(R$3="Not used","",IFERROR(VLOOKUP($A409,'Circumstance 13'!$B$6:$AB$15,27,FALSE),IFERROR(VLOOKUP($A409,'Circumstance 13'!$B$18:$AB$28,27,FALSE),TableBPA2[[#This Row],[Base Payment After Circumstance 12]])))</f>
        <v/>
      </c>
      <c r="S409" s="24" t="str">
        <f>IF(S$3="Not used","",IFERROR(VLOOKUP($A409,'Circumstance 14'!$B$6:$AB$15,27,FALSE),IFERROR(VLOOKUP($A409,'Circumstance 14'!$B$18:$AB$28,27,FALSE),TableBPA2[[#This Row],[Base Payment After Circumstance 13]])))</f>
        <v/>
      </c>
      <c r="T409" s="24" t="str">
        <f>IF(T$3="Not used","",IFERROR(VLOOKUP($A409,'Circumstance 15'!$B$6:$AB$15,27,FALSE),IFERROR(VLOOKUP($A409,'Circumstance 15'!$B$18:$AB$28,27,FALSE),TableBPA2[[#This Row],[Base Payment After Circumstance 14]])))</f>
        <v/>
      </c>
      <c r="U409" s="24" t="str">
        <f>IF(U$3="Not used","",IFERROR(VLOOKUP($A409,'Circumstance 16'!$B$6:$AB$15,27,FALSE),IFERROR(VLOOKUP($A409,'Circumstance 16'!$B$18:$AB$28,27,FALSE),TableBPA2[[#This Row],[Base Payment After Circumstance 15]])))</f>
        <v/>
      </c>
      <c r="V409" s="24" t="str">
        <f>IF(V$3="Not used","",IFERROR(VLOOKUP($A409,'Circumstance 17'!$B$6:$AB$15,27,FALSE),IFERROR(VLOOKUP($A409,'Circumstance 17'!$B$18:$AB$28,27,FALSE),TableBPA2[[#This Row],[Base Payment After Circumstance 16]])))</f>
        <v/>
      </c>
      <c r="W409" s="24" t="str">
        <f>IF(W$3="Not used","",IFERROR(VLOOKUP($A409,'Circumstance 18'!$B$6:$AB$15,27,FALSE),IFERROR(VLOOKUP($A409,'Circumstance 18'!$B$18:$AB$28,27,FALSE),TableBPA2[[#This Row],[Base Payment After Circumstance 17]])))</f>
        <v/>
      </c>
      <c r="X409" s="24" t="str">
        <f>IF(X$3="Not used","",IFERROR(VLOOKUP($A409,'Circumstance 19'!$B$6:$AB$15,27,FALSE),IFERROR(VLOOKUP($A409,'Circumstance 19'!$B$18:$AB$28,27,FALSE),TableBPA2[[#This Row],[Base Payment After Circumstance 18]])))</f>
        <v/>
      </c>
      <c r="Y409" s="24" t="str">
        <f>IF(Y$3="Not used","",IFERROR(VLOOKUP($A409,'Circumstance 20'!$B$6:$AB$15,27,FALSE),IFERROR(VLOOKUP($A409,'Circumstance 20'!$B$18:$AB$28,27,FALSE),TableBPA2[[#This Row],[Base Payment After Circumstance 19]])))</f>
        <v/>
      </c>
    </row>
    <row r="410" spans="1:25" x14ac:dyDescent="0.25">
      <c r="A410" s="11" t="str">
        <f>IF('LEA Information'!A419="","",'LEA Information'!A419)</f>
        <v/>
      </c>
      <c r="B410" s="11" t="str">
        <f>IF('LEA Information'!B419="","",'LEA Information'!B419)</f>
        <v/>
      </c>
      <c r="C410" s="68" t="str">
        <f>IF('LEA Information'!C419="","",'LEA Information'!C419)</f>
        <v/>
      </c>
      <c r="D410" s="8" t="str">
        <f>IF('LEA Information'!D419="","",'LEA Information'!D419)</f>
        <v/>
      </c>
      <c r="E410" s="32" t="str">
        <f t="shared" si="6"/>
        <v/>
      </c>
      <c r="F410" s="3" t="str">
        <f>IF(F$3="Not used","",IFERROR(VLOOKUP($A410,'Circumstance 1'!$B$6:$AB$15,27,FALSE),IFERROR(VLOOKUP(A410,'Circumstance 1'!$B$18:$AB$28,27,FALSE),TableBPA2[[#This Row],[Starting Base Payment]])))</f>
        <v/>
      </c>
      <c r="G410" s="3" t="str">
        <f>IF(G$3="Not used","",IFERROR(VLOOKUP($A410,'Circumstance 2'!$B$6:$AB$15,27,FALSE),IFERROR(VLOOKUP($A410,'Circumstance 2'!$B$18:$AB$28,27,FALSE),TableBPA2[[#This Row],[Base Payment After Circumstance 1]])))</f>
        <v/>
      </c>
      <c r="H410" s="3" t="str">
        <f>IF(H$3="Not used","",IFERROR(VLOOKUP($A410,'Circumstance 3'!$B$6:$AB$15,27,FALSE),IFERROR(VLOOKUP($A410,'Circumstance 3'!$B$18:$AB$28,27,FALSE),TableBPA2[[#This Row],[Base Payment After Circumstance 2]])))</f>
        <v/>
      </c>
      <c r="I410" s="3" t="str">
        <f>IF(I$3="Not used","",IFERROR(VLOOKUP($A410,'Circumstance 4'!$B$6:$AB$15,27,FALSE),IFERROR(VLOOKUP($A410,'Circumstance 4'!$B$18:$AB$28,27,FALSE),TableBPA2[[#This Row],[Base Payment After Circumstance 3]])))</f>
        <v/>
      </c>
      <c r="J410" s="3" t="str">
        <f>IF(J$3="Not used","",IFERROR(VLOOKUP($A410,'Circumstance 5'!$B$6:$AB$15,27,FALSE),IFERROR(VLOOKUP($A410,'Circumstance 5'!$B$18:$AB$28,27,FALSE),TableBPA2[[#This Row],[Base Payment After Circumstance 4]])))</f>
        <v/>
      </c>
      <c r="K410" s="3" t="str">
        <f>IF(K$3="Not used","",IFERROR(VLOOKUP($A410,'Circumstance 6'!$B$6:$AB$15,27,FALSE),IFERROR(VLOOKUP($A410,'Circumstance 6'!$B$18:$AB$28,27,FALSE),TableBPA2[[#This Row],[Base Payment After Circumstance 5]])))</f>
        <v/>
      </c>
      <c r="L410" s="3" t="str">
        <f>IF(L$3="Not used","",IFERROR(VLOOKUP($A410,'Circumstance 7'!$B$6:$AB$15,27,FALSE),IFERROR(VLOOKUP($A410,'Circumstance 7'!$B$18:$AB$28,27,FALSE),TableBPA2[[#This Row],[Base Payment After Circumstance 6]])))</f>
        <v/>
      </c>
      <c r="M410" s="3" t="str">
        <f>IF(M$3="Not used","",IFERROR(VLOOKUP($A410,'Circumstance 8'!$B$6:$AB$15,27,FALSE),IFERROR(VLOOKUP($A410,'Circumstance 8'!$B$18:$AB$28,27,FALSE),TableBPA2[[#This Row],[Base Payment After Circumstance 7]])))</f>
        <v/>
      </c>
      <c r="N410" s="3" t="str">
        <f>IF(N$3="Not used","",IFERROR(VLOOKUP($A410,'Circumstance 9'!$B$6:$AB$15,27,FALSE),IFERROR(VLOOKUP($A410,'Circumstance 9'!$B$18:$AB$28,27,FALSE),TableBPA2[[#This Row],[Base Payment After Circumstance 8]])))</f>
        <v/>
      </c>
      <c r="O410" s="3" t="str">
        <f>IF(O$3="Not used","",IFERROR(VLOOKUP($A410,'Circumstance 10'!$B$6:$AB$15,27,FALSE),IFERROR(VLOOKUP($A410,'Circumstance 10'!$B$18:$AB$28,27,FALSE),TableBPA2[[#This Row],[Base Payment After Circumstance 9]])))</f>
        <v/>
      </c>
      <c r="P410" s="24" t="str">
        <f>IF(P$3="Not used","",IFERROR(VLOOKUP($A410,'Circumstance 11'!$B$6:$AB$15,27,FALSE),IFERROR(VLOOKUP($A410,'Circumstance 11'!$B$18:$AB$28,27,FALSE),TableBPA2[[#This Row],[Base Payment After Circumstance 10]])))</f>
        <v/>
      </c>
      <c r="Q410" s="24" t="str">
        <f>IF(Q$3="Not used","",IFERROR(VLOOKUP($A410,'Circumstance 12'!$B$6:$AB$15,27,FALSE),IFERROR(VLOOKUP($A410,'Circumstance 12'!$B$18:$AB$28,27,FALSE),TableBPA2[[#This Row],[Base Payment After Circumstance 11]])))</f>
        <v/>
      </c>
      <c r="R410" s="24" t="str">
        <f>IF(R$3="Not used","",IFERROR(VLOOKUP($A410,'Circumstance 13'!$B$6:$AB$15,27,FALSE),IFERROR(VLOOKUP($A410,'Circumstance 13'!$B$18:$AB$28,27,FALSE),TableBPA2[[#This Row],[Base Payment After Circumstance 12]])))</f>
        <v/>
      </c>
      <c r="S410" s="24" t="str">
        <f>IF(S$3="Not used","",IFERROR(VLOOKUP($A410,'Circumstance 14'!$B$6:$AB$15,27,FALSE),IFERROR(VLOOKUP($A410,'Circumstance 14'!$B$18:$AB$28,27,FALSE),TableBPA2[[#This Row],[Base Payment After Circumstance 13]])))</f>
        <v/>
      </c>
      <c r="T410" s="24" t="str">
        <f>IF(T$3="Not used","",IFERROR(VLOOKUP($A410,'Circumstance 15'!$B$6:$AB$15,27,FALSE),IFERROR(VLOOKUP($A410,'Circumstance 15'!$B$18:$AB$28,27,FALSE),TableBPA2[[#This Row],[Base Payment After Circumstance 14]])))</f>
        <v/>
      </c>
      <c r="U410" s="24" t="str">
        <f>IF(U$3="Not used","",IFERROR(VLOOKUP($A410,'Circumstance 16'!$B$6:$AB$15,27,FALSE),IFERROR(VLOOKUP($A410,'Circumstance 16'!$B$18:$AB$28,27,FALSE),TableBPA2[[#This Row],[Base Payment After Circumstance 15]])))</f>
        <v/>
      </c>
      <c r="V410" s="24" t="str">
        <f>IF(V$3="Not used","",IFERROR(VLOOKUP($A410,'Circumstance 17'!$B$6:$AB$15,27,FALSE),IFERROR(VLOOKUP($A410,'Circumstance 17'!$B$18:$AB$28,27,FALSE),TableBPA2[[#This Row],[Base Payment After Circumstance 16]])))</f>
        <v/>
      </c>
      <c r="W410" s="24" t="str">
        <f>IF(W$3="Not used","",IFERROR(VLOOKUP($A410,'Circumstance 18'!$B$6:$AB$15,27,FALSE),IFERROR(VLOOKUP($A410,'Circumstance 18'!$B$18:$AB$28,27,FALSE),TableBPA2[[#This Row],[Base Payment After Circumstance 17]])))</f>
        <v/>
      </c>
      <c r="X410" s="24" t="str">
        <f>IF(X$3="Not used","",IFERROR(VLOOKUP($A410,'Circumstance 19'!$B$6:$AB$15,27,FALSE),IFERROR(VLOOKUP($A410,'Circumstance 19'!$B$18:$AB$28,27,FALSE),TableBPA2[[#This Row],[Base Payment After Circumstance 18]])))</f>
        <v/>
      </c>
      <c r="Y410" s="24" t="str">
        <f>IF(Y$3="Not used","",IFERROR(VLOOKUP($A410,'Circumstance 20'!$B$6:$AB$15,27,FALSE),IFERROR(VLOOKUP($A410,'Circumstance 20'!$B$18:$AB$28,27,FALSE),TableBPA2[[#This Row],[Base Payment After Circumstance 19]])))</f>
        <v/>
      </c>
    </row>
    <row r="411" spans="1:25" x14ac:dyDescent="0.25">
      <c r="A411" s="11" t="str">
        <f>IF('LEA Information'!A420="","",'LEA Information'!A420)</f>
        <v/>
      </c>
      <c r="B411" s="11" t="str">
        <f>IF('LEA Information'!B420="","",'LEA Information'!B420)</f>
        <v/>
      </c>
      <c r="C411" s="68" t="str">
        <f>IF('LEA Information'!C420="","",'LEA Information'!C420)</f>
        <v/>
      </c>
      <c r="D411" s="8" t="str">
        <f>IF('LEA Information'!D420="","",'LEA Information'!D420)</f>
        <v/>
      </c>
      <c r="E411" s="32" t="str">
        <f t="shared" si="6"/>
        <v/>
      </c>
      <c r="F411" s="3" t="str">
        <f>IF(F$3="Not used","",IFERROR(VLOOKUP($A411,'Circumstance 1'!$B$6:$AB$15,27,FALSE),IFERROR(VLOOKUP(A411,'Circumstance 1'!$B$18:$AB$28,27,FALSE),TableBPA2[[#This Row],[Starting Base Payment]])))</f>
        <v/>
      </c>
      <c r="G411" s="3" t="str">
        <f>IF(G$3="Not used","",IFERROR(VLOOKUP($A411,'Circumstance 2'!$B$6:$AB$15,27,FALSE),IFERROR(VLOOKUP($A411,'Circumstance 2'!$B$18:$AB$28,27,FALSE),TableBPA2[[#This Row],[Base Payment After Circumstance 1]])))</f>
        <v/>
      </c>
      <c r="H411" s="3" t="str">
        <f>IF(H$3="Not used","",IFERROR(VLOOKUP($A411,'Circumstance 3'!$B$6:$AB$15,27,FALSE),IFERROR(VLOOKUP($A411,'Circumstance 3'!$B$18:$AB$28,27,FALSE),TableBPA2[[#This Row],[Base Payment After Circumstance 2]])))</f>
        <v/>
      </c>
      <c r="I411" s="3" t="str">
        <f>IF(I$3="Not used","",IFERROR(VLOOKUP($A411,'Circumstance 4'!$B$6:$AB$15,27,FALSE),IFERROR(VLOOKUP($A411,'Circumstance 4'!$B$18:$AB$28,27,FALSE),TableBPA2[[#This Row],[Base Payment After Circumstance 3]])))</f>
        <v/>
      </c>
      <c r="J411" s="3" t="str">
        <f>IF(J$3="Not used","",IFERROR(VLOOKUP($A411,'Circumstance 5'!$B$6:$AB$15,27,FALSE),IFERROR(VLOOKUP($A411,'Circumstance 5'!$B$18:$AB$28,27,FALSE),TableBPA2[[#This Row],[Base Payment After Circumstance 4]])))</f>
        <v/>
      </c>
      <c r="K411" s="3" t="str">
        <f>IF(K$3="Not used","",IFERROR(VLOOKUP($A411,'Circumstance 6'!$B$6:$AB$15,27,FALSE),IFERROR(VLOOKUP($A411,'Circumstance 6'!$B$18:$AB$28,27,FALSE),TableBPA2[[#This Row],[Base Payment After Circumstance 5]])))</f>
        <v/>
      </c>
      <c r="L411" s="3" t="str">
        <f>IF(L$3="Not used","",IFERROR(VLOOKUP($A411,'Circumstance 7'!$B$6:$AB$15,27,FALSE),IFERROR(VLOOKUP($A411,'Circumstance 7'!$B$18:$AB$28,27,FALSE),TableBPA2[[#This Row],[Base Payment After Circumstance 6]])))</f>
        <v/>
      </c>
      <c r="M411" s="3" t="str">
        <f>IF(M$3="Not used","",IFERROR(VLOOKUP($A411,'Circumstance 8'!$B$6:$AB$15,27,FALSE),IFERROR(VLOOKUP($A411,'Circumstance 8'!$B$18:$AB$28,27,FALSE),TableBPA2[[#This Row],[Base Payment After Circumstance 7]])))</f>
        <v/>
      </c>
      <c r="N411" s="3" t="str">
        <f>IF(N$3="Not used","",IFERROR(VLOOKUP($A411,'Circumstance 9'!$B$6:$AB$15,27,FALSE),IFERROR(VLOOKUP($A411,'Circumstance 9'!$B$18:$AB$28,27,FALSE),TableBPA2[[#This Row],[Base Payment After Circumstance 8]])))</f>
        <v/>
      </c>
      <c r="O411" s="3" t="str">
        <f>IF(O$3="Not used","",IFERROR(VLOOKUP($A411,'Circumstance 10'!$B$6:$AB$15,27,FALSE),IFERROR(VLOOKUP($A411,'Circumstance 10'!$B$18:$AB$28,27,FALSE),TableBPA2[[#This Row],[Base Payment After Circumstance 9]])))</f>
        <v/>
      </c>
      <c r="P411" s="24" t="str">
        <f>IF(P$3="Not used","",IFERROR(VLOOKUP($A411,'Circumstance 11'!$B$6:$AB$15,27,FALSE),IFERROR(VLOOKUP($A411,'Circumstance 11'!$B$18:$AB$28,27,FALSE),TableBPA2[[#This Row],[Base Payment After Circumstance 10]])))</f>
        <v/>
      </c>
      <c r="Q411" s="24" t="str">
        <f>IF(Q$3="Not used","",IFERROR(VLOOKUP($A411,'Circumstance 12'!$B$6:$AB$15,27,FALSE),IFERROR(VLOOKUP($A411,'Circumstance 12'!$B$18:$AB$28,27,FALSE),TableBPA2[[#This Row],[Base Payment After Circumstance 11]])))</f>
        <v/>
      </c>
      <c r="R411" s="24" t="str">
        <f>IF(R$3="Not used","",IFERROR(VLOOKUP($A411,'Circumstance 13'!$B$6:$AB$15,27,FALSE),IFERROR(VLOOKUP($A411,'Circumstance 13'!$B$18:$AB$28,27,FALSE),TableBPA2[[#This Row],[Base Payment After Circumstance 12]])))</f>
        <v/>
      </c>
      <c r="S411" s="24" t="str">
        <f>IF(S$3="Not used","",IFERROR(VLOOKUP($A411,'Circumstance 14'!$B$6:$AB$15,27,FALSE),IFERROR(VLOOKUP($A411,'Circumstance 14'!$B$18:$AB$28,27,FALSE),TableBPA2[[#This Row],[Base Payment After Circumstance 13]])))</f>
        <v/>
      </c>
      <c r="T411" s="24" t="str">
        <f>IF(T$3="Not used","",IFERROR(VLOOKUP($A411,'Circumstance 15'!$B$6:$AB$15,27,FALSE),IFERROR(VLOOKUP($A411,'Circumstance 15'!$B$18:$AB$28,27,FALSE),TableBPA2[[#This Row],[Base Payment After Circumstance 14]])))</f>
        <v/>
      </c>
      <c r="U411" s="24" t="str">
        <f>IF(U$3="Not used","",IFERROR(VLOOKUP($A411,'Circumstance 16'!$B$6:$AB$15,27,FALSE),IFERROR(VLOOKUP($A411,'Circumstance 16'!$B$18:$AB$28,27,FALSE),TableBPA2[[#This Row],[Base Payment After Circumstance 15]])))</f>
        <v/>
      </c>
      <c r="V411" s="24" t="str">
        <f>IF(V$3="Not used","",IFERROR(VLOOKUP($A411,'Circumstance 17'!$B$6:$AB$15,27,FALSE),IFERROR(VLOOKUP($A411,'Circumstance 17'!$B$18:$AB$28,27,FALSE),TableBPA2[[#This Row],[Base Payment After Circumstance 16]])))</f>
        <v/>
      </c>
      <c r="W411" s="24" t="str">
        <f>IF(W$3="Not used","",IFERROR(VLOOKUP($A411,'Circumstance 18'!$B$6:$AB$15,27,FALSE),IFERROR(VLOOKUP($A411,'Circumstance 18'!$B$18:$AB$28,27,FALSE),TableBPA2[[#This Row],[Base Payment After Circumstance 17]])))</f>
        <v/>
      </c>
      <c r="X411" s="24" t="str">
        <f>IF(X$3="Not used","",IFERROR(VLOOKUP($A411,'Circumstance 19'!$B$6:$AB$15,27,FALSE),IFERROR(VLOOKUP($A411,'Circumstance 19'!$B$18:$AB$28,27,FALSE),TableBPA2[[#This Row],[Base Payment After Circumstance 18]])))</f>
        <v/>
      </c>
      <c r="Y411" s="24" t="str">
        <f>IF(Y$3="Not used","",IFERROR(VLOOKUP($A411,'Circumstance 20'!$B$6:$AB$15,27,FALSE),IFERROR(VLOOKUP($A411,'Circumstance 20'!$B$18:$AB$28,27,FALSE),TableBPA2[[#This Row],[Base Payment After Circumstance 19]])))</f>
        <v/>
      </c>
    </row>
    <row r="412" spans="1:25" x14ac:dyDescent="0.25">
      <c r="A412" s="11" t="str">
        <f>IF('LEA Information'!A421="","",'LEA Information'!A421)</f>
        <v/>
      </c>
      <c r="B412" s="11" t="str">
        <f>IF('LEA Information'!B421="","",'LEA Information'!B421)</f>
        <v/>
      </c>
      <c r="C412" s="68" t="str">
        <f>IF('LEA Information'!C421="","",'LEA Information'!C421)</f>
        <v/>
      </c>
      <c r="D412" s="8" t="str">
        <f>IF('LEA Information'!D421="","",'LEA Information'!D421)</f>
        <v/>
      </c>
      <c r="E412" s="32" t="str">
        <f t="shared" si="6"/>
        <v/>
      </c>
      <c r="F412" s="3" t="str">
        <f>IF(F$3="Not used","",IFERROR(VLOOKUP($A412,'Circumstance 1'!$B$6:$AB$15,27,FALSE),IFERROR(VLOOKUP(A412,'Circumstance 1'!$B$18:$AB$28,27,FALSE),TableBPA2[[#This Row],[Starting Base Payment]])))</f>
        <v/>
      </c>
      <c r="G412" s="3" t="str">
        <f>IF(G$3="Not used","",IFERROR(VLOOKUP($A412,'Circumstance 2'!$B$6:$AB$15,27,FALSE),IFERROR(VLOOKUP($A412,'Circumstance 2'!$B$18:$AB$28,27,FALSE),TableBPA2[[#This Row],[Base Payment After Circumstance 1]])))</f>
        <v/>
      </c>
      <c r="H412" s="3" t="str">
        <f>IF(H$3="Not used","",IFERROR(VLOOKUP($A412,'Circumstance 3'!$B$6:$AB$15,27,FALSE),IFERROR(VLOOKUP($A412,'Circumstance 3'!$B$18:$AB$28,27,FALSE),TableBPA2[[#This Row],[Base Payment After Circumstance 2]])))</f>
        <v/>
      </c>
      <c r="I412" s="3" t="str">
        <f>IF(I$3="Not used","",IFERROR(VLOOKUP($A412,'Circumstance 4'!$B$6:$AB$15,27,FALSE),IFERROR(VLOOKUP($A412,'Circumstance 4'!$B$18:$AB$28,27,FALSE),TableBPA2[[#This Row],[Base Payment After Circumstance 3]])))</f>
        <v/>
      </c>
      <c r="J412" s="3" t="str">
        <f>IF(J$3="Not used","",IFERROR(VLOOKUP($A412,'Circumstance 5'!$B$6:$AB$15,27,FALSE),IFERROR(VLOOKUP($A412,'Circumstance 5'!$B$18:$AB$28,27,FALSE),TableBPA2[[#This Row],[Base Payment After Circumstance 4]])))</f>
        <v/>
      </c>
      <c r="K412" s="3" t="str">
        <f>IF(K$3="Not used","",IFERROR(VLOOKUP($A412,'Circumstance 6'!$B$6:$AB$15,27,FALSE),IFERROR(VLOOKUP($A412,'Circumstance 6'!$B$18:$AB$28,27,FALSE),TableBPA2[[#This Row],[Base Payment After Circumstance 5]])))</f>
        <v/>
      </c>
      <c r="L412" s="3" t="str">
        <f>IF(L$3="Not used","",IFERROR(VLOOKUP($A412,'Circumstance 7'!$B$6:$AB$15,27,FALSE),IFERROR(VLOOKUP($A412,'Circumstance 7'!$B$18:$AB$28,27,FALSE),TableBPA2[[#This Row],[Base Payment After Circumstance 6]])))</f>
        <v/>
      </c>
      <c r="M412" s="3" t="str">
        <f>IF(M$3="Not used","",IFERROR(VLOOKUP($A412,'Circumstance 8'!$B$6:$AB$15,27,FALSE),IFERROR(VLOOKUP($A412,'Circumstance 8'!$B$18:$AB$28,27,FALSE),TableBPA2[[#This Row],[Base Payment After Circumstance 7]])))</f>
        <v/>
      </c>
      <c r="N412" s="3" t="str">
        <f>IF(N$3="Not used","",IFERROR(VLOOKUP($A412,'Circumstance 9'!$B$6:$AB$15,27,FALSE),IFERROR(VLOOKUP($A412,'Circumstance 9'!$B$18:$AB$28,27,FALSE),TableBPA2[[#This Row],[Base Payment After Circumstance 8]])))</f>
        <v/>
      </c>
      <c r="O412" s="3" t="str">
        <f>IF(O$3="Not used","",IFERROR(VLOOKUP($A412,'Circumstance 10'!$B$6:$AB$15,27,FALSE),IFERROR(VLOOKUP($A412,'Circumstance 10'!$B$18:$AB$28,27,FALSE),TableBPA2[[#This Row],[Base Payment After Circumstance 9]])))</f>
        <v/>
      </c>
      <c r="P412" s="24" t="str">
        <f>IF(P$3="Not used","",IFERROR(VLOOKUP($A412,'Circumstance 11'!$B$6:$AB$15,27,FALSE),IFERROR(VLOOKUP($A412,'Circumstance 11'!$B$18:$AB$28,27,FALSE),TableBPA2[[#This Row],[Base Payment After Circumstance 10]])))</f>
        <v/>
      </c>
      <c r="Q412" s="24" t="str">
        <f>IF(Q$3="Not used","",IFERROR(VLOOKUP($A412,'Circumstance 12'!$B$6:$AB$15,27,FALSE),IFERROR(VLOOKUP($A412,'Circumstance 12'!$B$18:$AB$28,27,FALSE),TableBPA2[[#This Row],[Base Payment After Circumstance 11]])))</f>
        <v/>
      </c>
      <c r="R412" s="24" t="str">
        <f>IF(R$3="Not used","",IFERROR(VLOOKUP($A412,'Circumstance 13'!$B$6:$AB$15,27,FALSE),IFERROR(VLOOKUP($A412,'Circumstance 13'!$B$18:$AB$28,27,FALSE),TableBPA2[[#This Row],[Base Payment After Circumstance 12]])))</f>
        <v/>
      </c>
      <c r="S412" s="24" t="str">
        <f>IF(S$3="Not used","",IFERROR(VLOOKUP($A412,'Circumstance 14'!$B$6:$AB$15,27,FALSE),IFERROR(VLOOKUP($A412,'Circumstance 14'!$B$18:$AB$28,27,FALSE),TableBPA2[[#This Row],[Base Payment After Circumstance 13]])))</f>
        <v/>
      </c>
      <c r="T412" s="24" t="str">
        <f>IF(T$3="Not used","",IFERROR(VLOOKUP($A412,'Circumstance 15'!$B$6:$AB$15,27,FALSE),IFERROR(VLOOKUP($A412,'Circumstance 15'!$B$18:$AB$28,27,FALSE),TableBPA2[[#This Row],[Base Payment After Circumstance 14]])))</f>
        <v/>
      </c>
      <c r="U412" s="24" t="str">
        <f>IF(U$3="Not used","",IFERROR(VLOOKUP($A412,'Circumstance 16'!$B$6:$AB$15,27,FALSE),IFERROR(VLOOKUP($A412,'Circumstance 16'!$B$18:$AB$28,27,FALSE),TableBPA2[[#This Row],[Base Payment After Circumstance 15]])))</f>
        <v/>
      </c>
      <c r="V412" s="24" t="str">
        <f>IF(V$3="Not used","",IFERROR(VLOOKUP($A412,'Circumstance 17'!$B$6:$AB$15,27,FALSE),IFERROR(VLOOKUP($A412,'Circumstance 17'!$B$18:$AB$28,27,FALSE),TableBPA2[[#This Row],[Base Payment After Circumstance 16]])))</f>
        <v/>
      </c>
      <c r="W412" s="24" t="str">
        <f>IF(W$3="Not used","",IFERROR(VLOOKUP($A412,'Circumstance 18'!$B$6:$AB$15,27,FALSE),IFERROR(VLOOKUP($A412,'Circumstance 18'!$B$18:$AB$28,27,FALSE),TableBPA2[[#This Row],[Base Payment After Circumstance 17]])))</f>
        <v/>
      </c>
      <c r="X412" s="24" t="str">
        <f>IF(X$3="Not used","",IFERROR(VLOOKUP($A412,'Circumstance 19'!$B$6:$AB$15,27,FALSE),IFERROR(VLOOKUP($A412,'Circumstance 19'!$B$18:$AB$28,27,FALSE),TableBPA2[[#This Row],[Base Payment After Circumstance 18]])))</f>
        <v/>
      </c>
      <c r="Y412" s="24" t="str">
        <f>IF(Y$3="Not used","",IFERROR(VLOOKUP($A412,'Circumstance 20'!$B$6:$AB$15,27,FALSE),IFERROR(VLOOKUP($A412,'Circumstance 20'!$B$18:$AB$28,27,FALSE),TableBPA2[[#This Row],[Base Payment After Circumstance 19]])))</f>
        <v/>
      </c>
    </row>
    <row r="413" spans="1:25" x14ac:dyDescent="0.25">
      <c r="A413" s="11" t="str">
        <f>IF('LEA Information'!A422="","",'LEA Information'!A422)</f>
        <v/>
      </c>
      <c r="B413" s="11" t="str">
        <f>IF('LEA Information'!B422="","",'LEA Information'!B422)</f>
        <v/>
      </c>
      <c r="C413" s="68" t="str">
        <f>IF('LEA Information'!C422="","",'LEA Information'!C422)</f>
        <v/>
      </c>
      <c r="D413" s="8" t="str">
        <f>IF('LEA Information'!D422="","",'LEA Information'!D422)</f>
        <v/>
      </c>
      <c r="E413" s="32" t="str">
        <f t="shared" si="6"/>
        <v/>
      </c>
      <c r="F413" s="3" t="str">
        <f>IF(F$3="Not used","",IFERROR(VLOOKUP($A413,'Circumstance 1'!$B$6:$AB$15,27,FALSE),IFERROR(VLOOKUP(A413,'Circumstance 1'!$B$18:$AB$28,27,FALSE),TableBPA2[[#This Row],[Starting Base Payment]])))</f>
        <v/>
      </c>
      <c r="G413" s="3" t="str">
        <f>IF(G$3="Not used","",IFERROR(VLOOKUP($A413,'Circumstance 2'!$B$6:$AB$15,27,FALSE),IFERROR(VLOOKUP($A413,'Circumstance 2'!$B$18:$AB$28,27,FALSE),TableBPA2[[#This Row],[Base Payment After Circumstance 1]])))</f>
        <v/>
      </c>
      <c r="H413" s="3" t="str">
        <f>IF(H$3="Not used","",IFERROR(VLOOKUP($A413,'Circumstance 3'!$B$6:$AB$15,27,FALSE),IFERROR(VLOOKUP($A413,'Circumstance 3'!$B$18:$AB$28,27,FALSE),TableBPA2[[#This Row],[Base Payment After Circumstance 2]])))</f>
        <v/>
      </c>
      <c r="I413" s="3" t="str">
        <f>IF(I$3="Not used","",IFERROR(VLOOKUP($A413,'Circumstance 4'!$B$6:$AB$15,27,FALSE),IFERROR(VLOOKUP($A413,'Circumstance 4'!$B$18:$AB$28,27,FALSE),TableBPA2[[#This Row],[Base Payment After Circumstance 3]])))</f>
        <v/>
      </c>
      <c r="J413" s="3" t="str">
        <f>IF(J$3="Not used","",IFERROR(VLOOKUP($A413,'Circumstance 5'!$B$6:$AB$15,27,FALSE),IFERROR(VLOOKUP($A413,'Circumstance 5'!$B$18:$AB$28,27,FALSE),TableBPA2[[#This Row],[Base Payment After Circumstance 4]])))</f>
        <v/>
      </c>
      <c r="K413" s="3" t="str">
        <f>IF(K$3="Not used","",IFERROR(VLOOKUP($A413,'Circumstance 6'!$B$6:$AB$15,27,FALSE),IFERROR(VLOOKUP($A413,'Circumstance 6'!$B$18:$AB$28,27,FALSE),TableBPA2[[#This Row],[Base Payment After Circumstance 5]])))</f>
        <v/>
      </c>
      <c r="L413" s="3" t="str">
        <f>IF(L$3="Not used","",IFERROR(VLOOKUP($A413,'Circumstance 7'!$B$6:$AB$15,27,FALSE),IFERROR(VLOOKUP($A413,'Circumstance 7'!$B$18:$AB$28,27,FALSE),TableBPA2[[#This Row],[Base Payment After Circumstance 6]])))</f>
        <v/>
      </c>
      <c r="M413" s="3" t="str">
        <f>IF(M$3="Not used","",IFERROR(VLOOKUP($A413,'Circumstance 8'!$B$6:$AB$15,27,FALSE),IFERROR(VLOOKUP($A413,'Circumstance 8'!$B$18:$AB$28,27,FALSE),TableBPA2[[#This Row],[Base Payment After Circumstance 7]])))</f>
        <v/>
      </c>
      <c r="N413" s="3" t="str">
        <f>IF(N$3="Not used","",IFERROR(VLOOKUP($A413,'Circumstance 9'!$B$6:$AB$15,27,FALSE),IFERROR(VLOOKUP($A413,'Circumstance 9'!$B$18:$AB$28,27,FALSE),TableBPA2[[#This Row],[Base Payment After Circumstance 8]])))</f>
        <v/>
      </c>
      <c r="O413" s="3" t="str">
        <f>IF(O$3="Not used","",IFERROR(VLOOKUP($A413,'Circumstance 10'!$B$6:$AB$15,27,FALSE),IFERROR(VLOOKUP($A413,'Circumstance 10'!$B$18:$AB$28,27,FALSE),TableBPA2[[#This Row],[Base Payment After Circumstance 9]])))</f>
        <v/>
      </c>
      <c r="P413" s="24" t="str">
        <f>IF(P$3="Not used","",IFERROR(VLOOKUP($A413,'Circumstance 11'!$B$6:$AB$15,27,FALSE),IFERROR(VLOOKUP($A413,'Circumstance 11'!$B$18:$AB$28,27,FALSE),TableBPA2[[#This Row],[Base Payment After Circumstance 10]])))</f>
        <v/>
      </c>
      <c r="Q413" s="24" t="str">
        <f>IF(Q$3="Not used","",IFERROR(VLOOKUP($A413,'Circumstance 12'!$B$6:$AB$15,27,FALSE),IFERROR(VLOOKUP($A413,'Circumstance 12'!$B$18:$AB$28,27,FALSE),TableBPA2[[#This Row],[Base Payment After Circumstance 11]])))</f>
        <v/>
      </c>
      <c r="R413" s="24" t="str">
        <f>IF(R$3="Not used","",IFERROR(VLOOKUP($A413,'Circumstance 13'!$B$6:$AB$15,27,FALSE),IFERROR(VLOOKUP($A413,'Circumstance 13'!$B$18:$AB$28,27,FALSE),TableBPA2[[#This Row],[Base Payment After Circumstance 12]])))</f>
        <v/>
      </c>
      <c r="S413" s="24" t="str">
        <f>IF(S$3="Not used","",IFERROR(VLOOKUP($A413,'Circumstance 14'!$B$6:$AB$15,27,FALSE),IFERROR(VLOOKUP($A413,'Circumstance 14'!$B$18:$AB$28,27,FALSE),TableBPA2[[#This Row],[Base Payment After Circumstance 13]])))</f>
        <v/>
      </c>
      <c r="T413" s="24" t="str">
        <f>IF(T$3="Not used","",IFERROR(VLOOKUP($A413,'Circumstance 15'!$B$6:$AB$15,27,FALSE),IFERROR(VLOOKUP($A413,'Circumstance 15'!$B$18:$AB$28,27,FALSE),TableBPA2[[#This Row],[Base Payment After Circumstance 14]])))</f>
        <v/>
      </c>
      <c r="U413" s="24" t="str">
        <f>IF(U$3="Not used","",IFERROR(VLOOKUP($A413,'Circumstance 16'!$B$6:$AB$15,27,FALSE),IFERROR(VLOOKUP($A413,'Circumstance 16'!$B$18:$AB$28,27,FALSE),TableBPA2[[#This Row],[Base Payment After Circumstance 15]])))</f>
        <v/>
      </c>
      <c r="V413" s="24" t="str">
        <f>IF(V$3="Not used","",IFERROR(VLOOKUP($A413,'Circumstance 17'!$B$6:$AB$15,27,FALSE),IFERROR(VLOOKUP($A413,'Circumstance 17'!$B$18:$AB$28,27,FALSE),TableBPA2[[#This Row],[Base Payment After Circumstance 16]])))</f>
        <v/>
      </c>
      <c r="W413" s="24" t="str">
        <f>IF(W$3="Not used","",IFERROR(VLOOKUP($A413,'Circumstance 18'!$B$6:$AB$15,27,FALSE),IFERROR(VLOOKUP($A413,'Circumstance 18'!$B$18:$AB$28,27,FALSE),TableBPA2[[#This Row],[Base Payment After Circumstance 17]])))</f>
        <v/>
      </c>
      <c r="X413" s="24" t="str">
        <f>IF(X$3="Not used","",IFERROR(VLOOKUP($A413,'Circumstance 19'!$B$6:$AB$15,27,FALSE),IFERROR(VLOOKUP($A413,'Circumstance 19'!$B$18:$AB$28,27,FALSE),TableBPA2[[#This Row],[Base Payment After Circumstance 18]])))</f>
        <v/>
      </c>
      <c r="Y413" s="24" t="str">
        <f>IF(Y$3="Not used","",IFERROR(VLOOKUP($A413,'Circumstance 20'!$B$6:$AB$15,27,FALSE),IFERROR(VLOOKUP($A413,'Circumstance 20'!$B$18:$AB$28,27,FALSE),TableBPA2[[#This Row],[Base Payment After Circumstance 19]])))</f>
        <v/>
      </c>
    </row>
    <row r="414" spans="1:25" x14ac:dyDescent="0.25">
      <c r="A414" s="11" t="str">
        <f>IF('LEA Information'!A423="","",'LEA Information'!A423)</f>
        <v/>
      </c>
      <c r="B414" s="11" t="str">
        <f>IF('LEA Information'!B423="","",'LEA Information'!B423)</f>
        <v/>
      </c>
      <c r="C414" s="68" t="str">
        <f>IF('LEA Information'!C423="","",'LEA Information'!C423)</f>
        <v/>
      </c>
      <c r="D414" s="8" t="str">
        <f>IF('LEA Information'!D423="","",'LEA Information'!D423)</f>
        <v/>
      </c>
      <c r="E414" s="32" t="str">
        <f t="shared" si="6"/>
        <v/>
      </c>
      <c r="F414" s="3" t="str">
        <f>IF(F$3="Not used","",IFERROR(VLOOKUP($A414,'Circumstance 1'!$B$6:$AB$15,27,FALSE),IFERROR(VLOOKUP(A414,'Circumstance 1'!$B$18:$AB$28,27,FALSE),TableBPA2[[#This Row],[Starting Base Payment]])))</f>
        <v/>
      </c>
      <c r="G414" s="3" t="str">
        <f>IF(G$3="Not used","",IFERROR(VLOOKUP($A414,'Circumstance 2'!$B$6:$AB$15,27,FALSE),IFERROR(VLOOKUP($A414,'Circumstance 2'!$B$18:$AB$28,27,FALSE),TableBPA2[[#This Row],[Base Payment After Circumstance 1]])))</f>
        <v/>
      </c>
      <c r="H414" s="3" t="str">
        <f>IF(H$3="Not used","",IFERROR(VLOOKUP($A414,'Circumstance 3'!$B$6:$AB$15,27,FALSE),IFERROR(VLOOKUP($A414,'Circumstance 3'!$B$18:$AB$28,27,FALSE),TableBPA2[[#This Row],[Base Payment After Circumstance 2]])))</f>
        <v/>
      </c>
      <c r="I414" s="3" t="str">
        <f>IF(I$3="Not used","",IFERROR(VLOOKUP($A414,'Circumstance 4'!$B$6:$AB$15,27,FALSE),IFERROR(VLOOKUP($A414,'Circumstance 4'!$B$18:$AB$28,27,FALSE),TableBPA2[[#This Row],[Base Payment After Circumstance 3]])))</f>
        <v/>
      </c>
      <c r="J414" s="3" t="str">
        <f>IF(J$3="Not used","",IFERROR(VLOOKUP($A414,'Circumstance 5'!$B$6:$AB$15,27,FALSE),IFERROR(VLOOKUP($A414,'Circumstance 5'!$B$18:$AB$28,27,FALSE),TableBPA2[[#This Row],[Base Payment After Circumstance 4]])))</f>
        <v/>
      </c>
      <c r="K414" s="3" t="str">
        <f>IF(K$3="Not used","",IFERROR(VLOOKUP($A414,'Circumstance 6'!$B$6:$AB$15,27,FALSE),IFERROR(VLOOKUP($A414,'Circumstance 6'!$B$18:$AB$28,27,FALSE),TableBPA2[[#This Row],[Base Payment After Circumstance 5]])))</f>
        <v/>
      </c>
      <c r="L414" s="3" t="str">
        <f>IF(L$3="Not used","",IFERROR(VLOOKUP($A414,'Circumstance 7'!$B$6:$AB$15,27,FALSE),IFERROR(VLOOKUP($A414,'Circumstance 7'!$B$18:$AB$28,27,FALSE),TableBPA2[[#This Row],[Base Payment After Circumstance 6]])))</f>
        <v/>
      </c>
      <c r="M414" s="3" t="str">
        <f>IF(M$3="Not used","",IFERROR(VLOOKUP($A414,'Circumstance 8'!$B$6:$AB$15,27,FALSE),IFERROR(VLOOKUP($A414,'Circumstance 8'!$B$18:$AB$28,27,FALSE),TableBPA2[[#This Row],[Base Payment After Circumstance 7]])))</f>
        <v/>
      </c>
      <c r="N414" s="3" t="str">
        <f>IF(N$3="Not used","",IFERROR(VLOOKUP($A414,'Circumstance 9'!$B$6:$AB$15,27,FALSE),IFERROR(VLOOKUP($A414,'Circumstance 9'!$B$18:$AB$28,27,FALSE),TableBPA2[[#This Row],[Base Payment After Circumstance 8]])))</f>
        <v/>
      </c>
      <c r="O414" s="3" t="str">
        <f>IF(O$3="Not used","",IFERROR(VLOOKUP($A414,'Circumstance 10'!$B$6:$AB$15,27,FALSE),IFERROR(VLOOKUP($A414,'Circumstance 10'!$B$18:$AB$28,27,FALSE),TableBPA2[[#This Row],[Base Payment After Circumstance 9]])))</f>
        <v/>
      </c>
      <c r="P414" s="24" t="str">
        <f>IF(P$3="Not used","",IFERROR(VLOOKUP($A414,'Circumstance 11'!$B$6:$AB$15,27,FALSE),IFERROR(VLOOKUP($A414,'Circumstance 11'!$B$18:$AB$28,27,FALSE),TableBPA2[[#This Row],[Base Payment After Circumstance 10]])))</f>
        <v/>
      </c>
      <c r="Q414" s="24" t="str">
        <f>IF(Q$3="Not used","",IFERROR(VLOOKUP($A414,'Circumstance 12'!$B$6:$AB$15,27,FALSE),IFERROR(VLOOKUP($A414,'Circumstance 12'!$B$18:$AB$28,27,FALSE),TableBPA2[[#This Row],[Base Payment After Circumstance 11]])))</f>
        <v/>
      </c>
      <c r="R414" s="24" t="str">
        <f>IF(R$3="Not used","",IFERROR(VLOOKUP($A414,'Circumstance 13'!$B$6:$AB$15,27,FALSE),IFERROR(VLOOKUP($A414,'Circumstance 13'!$B$18:$AB$28,27,FALSE),TableBPA2[[#This Row],[Base Payment After Circumstance 12]])))</f>
        <v/>
      </c>
      <c r="S414" s="24" t="str">
        <f>IF(S$3="Not used","",IFERROR(VLOOKUP($A414,'Circumstance 14'!$B$6:$AB$15,27,FALSE),IFERROR(VLOOKUP($A414,'Circumstance 14'!$B$18:$AB$28,27,FALSE),TableBPA2[[#This Row],[Base Payment After Circumstance 13]])))</f>
        <v/>
      </c>
      <c r="T414" s="24" t="str">
        <f>IF(T$3="Not used","",IFERROR(VLOOKUP($A414,'Circumstance 15'!$B$6:$AB$15,27,FALSE),IFERROR(VLOOKUP($A414,'Circumstance 15'!$B$18:$AB$28,27,FALSE),TableBPA2[[#This Row],[Base Payment After Circumstance 14]])))</f>
        <v/>
      </c>
      <c r="U414" s="24" t="str">
        <f>IF(U$3="Not used","",IFERROR(VLOOKUP($A414,'Circumstance 16'!$B$6:$AB$15,27,FALSE),IFERROR(VLOOKUP($A414,'Circumstance 16'!$B$18:$AB$28,27,FALSE),TableBPA2[[#This Row],[Base Payment After Circumstance 15]])))</f>
        <v/>
      </c>
      <c r="V414" s="24" t="str">
        <f>IF(V$3="Not used","",IFERROR(VLOOKUP($A414,'Circumstance 17'!$B$6:$AB$15,27,FALSE),IFERROR(VLOOKUP($A414,'Circumstance 17'!$B$18:$AB$28,27,FALSE),TableBPA2[[#This Row],[Base Payment After Circumstance 16]])))</f>
        <v/>
      </c>
      <c r="W414" s="24" t="str">
        <f>IF(W$3="Not used","",IFERROR(VLOOKUP($A414,'Circumstance 18'!$B$6:$AB$15,27,FALSE),IFERROR(VLOOKUP($A414,'Circumstance 18'!$B$18:$AB$28,27,FALSE),TableBPA2[[#This Row],[Base Payment After Circumstance 17]])))</f>
        <v/>
      </c>
      <c r="X414" s="24" t="str">
        <f>IF(X$3="Not used","",IFERROR(VLOOKUP($A414,'Circumstance 19'!$B$6:$AB$15,27,FALSE),IFERROR(VLOOKUP($A414,'Circumstance 19'!$B$18:$AB$28,27,FALSE),TableBPA2[[#This Row],[Base Payment After Circumstance 18]])))</f>
        <v/>
      </c>
      <c r="Y414" s="24" t="str">
        <f>IF(Y$3="Not used","",IFERROR(VLOOKUP($A414,'Circumstance 20'!$B$6:$AB$15,27,FALSE),IFERROR(VLOOKUP($A414,'Circumstance 20'!$B$18:$AB$28,27,FALSE),TableBPA2[[#This Row],[Base Payment After Circumstance 19]])))</f>
        <v/>
      </c>
    </row>
    <row r="415" spans="1:25" x14ac:dyDescent="0.25">
      <c r="A415" s="11" t="str">
        <f>IF('LEA Information'!A424="","",'LEA Information'!A424)</f>
        <v/>
      </c>
      <c r="B415" s="11" t="str">
        <f>IF('LEA Information'!B424="","",'LEA Information'!B424)</f>
        <v/>
      </c>
      <c r="C415" s="68" t="str">
        <f>IF('LEA Information'!C424="","",'LEA Information'!C424)</f>
        <v/>
      </c>
      <c r="D415" s="8" t="str">
        <f>IF('LEA Information'!D424="","",'LEA Information'!D424)</f>
        <v/>
      </c>
      <c r="E415" s="32" t="str">
        <f t="shared" si="6"/>
        <v/>
      </c>
      <c r="F415" s="3" t="str">
        <f>IF(F$3="Not used","",IFERROR(VLOOKUP($A415,'Circumstance 1'!$B$6:$AB$15,27,FALSE),IFERROR(VLOOKUP(A415,'Circumstance 1'!$B$18:$AB$28,27,FALSE),TableBPA2[[#This Row],[Starting Base Payment]])))</f>
        <v/>
      </c>
      <c r="G415" s="3" t="str">
        <f>IF(G$3="Not used","",IFERROR(VLOOKUP($A415,'Circumstance 2'!$B$6:$AB$15,27,FALSE),IFERROR(VLOOKUP($A415,'Circumstance 2'!$B$18:$AB$28,27,FALSE),TableBPA2[[#This Row],[Base Payment After Circumstance 1]])))</f>
        <v/>
      </c>
      <c r="H415" s="3" t="str">
        <f>IF(H$3="Not used","",IFERROR(VLOOKUP($A415,'Circumstance 3'!$B$6:$AB$15,27,FALSE),IFERROR(VLOOKUP($A415,'Circumstance 3'!$B$18:$AB$28,27,FALSE),TableBPA2[[#This Row],[Base Payment After Circumstance 2]])))</f>
        <v/>
      </c>
      <c r="I415" s="3" t="str">
        <f>IF(I$3="Not used","",IFERROR(VLOOKUP($A415,'Circumstance 4'!$B$6:$AB$15,27,FALSE),IFERROR(VLOOKUP($A415,'Circumstance 4'!$B$18:$AB$28,27,FALSE),TableBPA2[[#This Row],[Base Payment After Circumstance 3]])))</f>
        <v/>
      </c>
      <c r="J415" s="3" t="str">
        <f>IF(J$3="Not used","",IFERROR(VLOOKUP($A415,'Circumstance 5'!$B$6:$AB$15,27,FALSE),IFERROR(VLOOKUP($A415,'Circumstance 5'!$B$18:$AB$28,27,FALSE),TableBPA2[[#This Row],[Base Payment After Circumstance 4]])))</f>
        <v/>
      </c>
      <c r="K415" s="3" t="str">
        <f>IF(K$3="Not used","",IFERROR(VLOOKUP($A415,'Circumstance 6'!$B$6:$AB$15,27,FALSE),IFERROR(VLOOKUP($A415,'Circumstance 6'!$B$18:$AB$28,27,FALSE),TableBPA2[[#This Row],[Base Payment After Circumstance 5]])))</f>
        <v/>
      </c>
      <c r="L415" s="3" t="str">
        <f>IF(L$3="Not used","",IFERROR(VLOOKUP($A415,'Circumstance 7'!$B$6:$AB$15,27,FALSE),IFERROR(VLOOKUP($A415,'Circumstance 7'!$B$18:$AB$28,27,FALSE),TableBPA2[[#This Row],[Base Payment After Circumstance 6]])))</f>
        <v/>
      </c>
      <c r="M415" s="3" t="str">
        <f>IF(M$3="Not used","",IFERROR(VLOOKUP($A415,'Circumstance 8'!$B$6:$AB$15,27,FALSE),IFERROR(VLOOKUP($A415,'Circumstance 8'!$B$18:$AB$28,27,FALSE),TableBPA2[[#This Row],[Base Payment After Circumstance 7]])))</f>
        <v/>
      </c>
      <c r="N415" s="3" t="str">
        <f>IF(N$3="Not used","",IFERROR(VLOOKUP($A415,'Circumstance 9'!$B$6:$AB$15,27,FALSE),IFERROR(VLOOKUP($A415,'Circumstance 9'!$B$18:$AB$28,27,FALSE),TableBPA2[[#This Row],[Base Payment After Circumstance 8]])))</f>
        <v/>
      </c>
      <c r="O415" s="3" t="str">
        <f>IF(O$3="Not used","",IFERROR(VLOOKUP($A415,'Circumstance 10'!$B$6:$AB$15,27,FALSE),IFERROR(VLOOKUP($A415,'Circumstance 10'!$B$18:$AB$28,27,FALSE),TableBPA2[[#This Row],[Base Payment After Circumstance 9]])))</f>
        <v/>
      </c>
      <c r="P415" s="24" t="str">
        <f>IF(P$3="Not used","",IFERROR(VLOOKUP($A415,'Circumstance 11'!$B$6:$AB$15,27,FALSE),IFERROR(VLOOKUP($A415,'Circumstance 11'!$B$18:$AB$28,27,FALSE),TableBPA2[[#This Row],[Base Payment After Circumstance 10]])))</f>
        <v/>
      </c>
      <c r="Q415" s="24" t="str">
        <f>IF(Q$3="Not used","",IFERROR(VLOOKUP($A415,'Circumstance 12'!$B$6:$AB$15,27,FALSE),IFERROR(VLOOKUP($A415,'Circumstance 12'!$B$18:$AB$28,27,FALSE),TableBPA2[[#This Row],[Base Payment After Circumstance 11]])))</f>
        <v/>
      </c>
      <c r="R415" s="24" t="str">
        <f>IF(R$3="Not used","",IFERROR(VLOOKUP($A415,'Circumstance 13'!$B$6:$AB$15,27,FALSE),IFERROR(VLOOKUP($A415,'Circumstance 13'!$B$18:$AB$28,27,FALSE),TableBPA2[[#This Row],[Base Payment After Circumstance 12]])))</f>
        <v/>
      </c>
      <c r="S415" s="24" t="str">
        <f>IF(S$3="Not used","",IFERROR(VLOOKUP($A415,'Circumstance 14'!$B$6:$AB$15,27,FALSE),IFERROR(VLOOKUP($A415,'Circumstance 14'!$B$18:$AB$28,27,FALSE),TableBPA2[[#This Row],[Base Payment After Circumstance 13]])))</f>
        <v/>
      </c>
      <c r="T415" s="24" t="str">
        <f>IF(T$3="Not used","",IFERROR(VLOOKUP($A415,'Circumstance 15'!$B$6:$AB$15,27,FALSE),IFERROR(VLOOKUP($A415,'Circumstance 15'!$B$18:$AB$28,27,FALSE),TableBPA2[[#This Row],[Base Payment After Circumstance 14]])))</f>
        <v/>
      </c>
      <c r="U415" s="24" t="str">
        <f>IF(U$3="Not used","",IFERROR(VLOOKUP($A415,'Circumstance 16'!$B$6:$AB$15,27,FALSE),IFERROR(VLOOKUP($A415,'Circumstance 16'!$B$18:$AB$28,27,FALSE),TableBPA2[[#This Row],[Base Payment After Circumstance 15]])))</f>
        <v/>
      </c>
      <c r="V415" s="24" t="str">
        <f>IF(V$3="Not used","",IFERROR(VLOOKUP($A415,'Circumstance 17'!$B$6:$AB$15,27,FALSE),IFERROR(VLOOKUP($A415,'Circumstance 17'!$B$18:$AB$28,27,FALSE),TableBPA2[[#This Row],[Base Payment After Circumstance 16]])))</f>
        <v/>
      </c>
      <c r="W415" s="24" t="str">
        <f>IF(W$3="Not used","",IFERROR(VLOOKUP($A415,'Circumstance 18'!$B$6:$AB$15,27,FALSE),IFERROR(VLOOKUP($A415,'Circumstance 18'!$B$18:$AB$28,27,FALSE),TableBPA2[[#This Row],[Base Payment After Circumstance 17]])))</f>
        <v/>
      </c>
      <c r="X415" s="24" t="str">
        <f>IF(X$3="Not used","",IFERROR(VLOOKUP($A415,'Circumstance 19'!$B$6:$AB$15,27,FALSE),IFERROR(VLOOKUP($A415,'Circumstance 19'!$B$18:$AB$28,27,FALSE),TableBPA2[[#This Row],[Base Payment After Circumstance 18]])))</f>
        <v/>
      </c>
      <c r="Y415" s="24" t="str">
        <f>IF(Y$3="Not used","",IFERROR(VLOOKUP($A415,'Circumstance 20'!$B$6:$AB$15,27,FALSE),IFERROR(VLOOKUP($A415,'Circumstance 20'!$B$18:$AB$28,27,FALSE),TableBPA2[[#This Row],[Base Payment After Circumstance 19]])))</f>
        <v/>
      </c>
    </row>
    <row r="416" spans="1:25" x14ac:dyDescent="0.25">
      <c r="A416" s="11" t="str">
        <f>IF('LEA Information'!A425="","",'LEA Information'!A425)</f>
        <v/>
      </c>
      <c r="B416" s="11" t="str">
        <f>IF('LEA Information'!B425="","",'LEA Information'!B425)</f>
        <v/>
      </c>
      <c r="C416" s="68" t="str">
        <f>IF('LEA Information'!C425="","",'LEA Information'!C425)</f>
        <v/>
      </c>
      <c r="D416" s="8" t="str">
        <f>IF('LEA Information'!D425="","",'LEA Information'!D425)</f>
        <v/>
      </c>
      <c r="E416" s="32" t="str">
        <f t="shared" si="6"/>
        <v/>
      </c>
      <c r="F416" s="3" t="str">
        <f>IF(F$3="Not used","",IFERROR(VLOOKUP($A416,'Circumstance 1'!$B$6:$AB$15,27,FALSE),IFERROR(VLOOKUP(A416,'Circumstance 1'!$B$18:$AB$28,27,FALSE),TableBPA2[[#This Row],[Starting Base Payment]])))</f>
        <v/>
      </c>
      <c r="G416" s="3" t="str">
        <f>IF(G$3="Not used","",IFERROR(VLOOKUP($A416,'Circumstance 2'!$B$6:$AB$15,27,FALSE),IFERROR(VLOOKUP($A416,'Circumstance 2'!$B$18:$AB$28,27,FALSE),TableBPA2[[#This Row],[Base Payment After Circumstance 1]])))</f>
        <v/>
      </c>
      <c r="H416" s="3" t="str">
        <f>IF(H$3="Not used","",IFERROR(VLOOKUP($A416,'Circumstance 3'!$B$6:$AB$15,27,FALSE),IFERROR(VLOOKUP($A416,'Circumstance 3'!$B$18:$AB$28,27,FALSE),TableBPA2[[#This Row],[Base Payment After Circumstance 2]])))</f>
        <v/>
      </c>
      <c r="I416" s="3" t="str">
        <f>IF(I$3="Not used","",IFERROR(VLOOKUP($A416,'Circumstance 4'!$B$6:$AB$15,27,FALSE),IFERROR(VLOOKUP($A416,'Circumstance 4'!$B$18:$AB$28,27,FALSE),TableBPA2[[#This Row],[Base Payment After Circumstance 3]])))</f>
        <v/>
      </c>
      <c r="J416" s="3" t="str">
        <f>IF(J$3="Not used","",IFERROR(VLOOKUP($A416,'Circumstance 5'!$B$6:$AB$15,27,FALSE),IFERROR(VLOOKUP($A416,'Circumstance 5'!$B$18:$AB$28,27,FALSE),TableBPA2[[#This Row],[Base Payment After Circumstance 4]])))</f>
        <v/>
      </c>
      <c r="K416" s="3" t="str">
        <f>IF(K$3="Not used","",IFERROR(VLOOKUP($A416,'Circumstance 6'!$B$6:$AB$15,27,FALSE),IFERROR(VLOOKUP($A416,'Circumstance 6'!$B$18:$AB$28,27,FALSE),TableBPA2[[#This Row],[Base Payment After Circumstance 5]])))</f>
        <v/>
      </c>
      <c r="L416" s="3" t="str">
        <f>IF(L$3="Not used","",IFERROR(VLOOKUP($A416,'Circumstance 7'!$B$6:$AB$15,27,FALSE),IFERROR(VLOOKUP($A416,'Circumstance 7'!$B$18:$AB$28,27,FALSE),TableBPA2[[#This Row],[Base Payment After Circumstance 6]])))</f>
        <v/>
      </c>
      <c r="M416" s="3" t="str">
        <f>IF(M$3="Not used","",IFERROR(VLOOKUP($A416,'Circumstance 8'!$B$6:$AB$15,27,FALSE),IFERROR(VLOOKUP($A416,'Circumstance 8'!$B$18:$AB$28,27,FALSE),TableBPA2[[#This Row],[Base Payment After Circumstance 7]])))</f>
        <v/>
      </c>
      <c r="N416" s="3" t="str">
        <f>IF(N$3="Not used","",IFERROR(VLOOKUP($A416,'Circumstance 9'!$B$6:$AB$15,27,FALSE),IFERROR(VLOOKUP($A416,'Circumstance 9'!$B$18:$AB$28,27,FALSE),TableBPA2[[#This Row],[Base Payment After Circumstance 8]])))</f>
        <v/>
      </c>
      <c r="O416" s="3" t="str">
        <f>IF(O$3="Not used","",IFERROR(VLOOKUP($A416,'Circumstance 10'!$B$6:$AB$15,27,FALSE),IFERROR(VLOOKUP($A416,'Circumstance 10'!$B$18:$AB$28,27,FALSE),TableBPA2[[#This Row],[Base Payment After Circumstance 9]])))</f>
        <v/>
      </c>
      <c r="P416" s="24" t="str">
        <f>IF(P$3="Not used","",IFERROR(VLOOKUP($A416,'Circumstance 11'!$B$6:$AB$15,27,FALSE),IFERROR(VLOOKUP($A416,'Circumstance 11'!$B$18:$AB$28,27,FALSE),TableBPA2[[#This Row],[Base Payment After Circumstance 10]])))</f>
        <v/>
      </c>
      <c r="Q416" s="24" t="str">
        <f>IF(Q$3="Not used","",IFERROR(VLOOKUP($A416,'Circumstance 12'!$B$6:$AB$15,27,FALSE),IFERROR(VLOOKUP($A416,'Circumstance 12'!$B$18:$AB$28,27,FALSE),TableBPA2[[#This Row],[Base Payment After Circumstance 11]])))</f>
        <v/>
      </c>
      <c r="R416" s="24" t="str">
        <f>IF(R$3="Not used","",IFERROR(VLOOKUP($A416,'Circumstance 13'!$B$6:$AB$15,27,FALSE),IFERROR(VLOOKUP($A416,'Circumstance 13'!$B$18:$AB$28,27,FALSE),TableBPA2[[#This Row],[Base Payment After Circumstance 12]])))</f>
        <v/>
      </c>
      <c r="S416" s="24" t="str">
        <f>IF(S$3="Not used","",IFERROR(VLOOKUP($A416,'Circumstance 14'!$B$6:$AB$15,27,FALSE),IFERROR(VLOOKUP($A416,'Circumstance 14'!$B$18:$AB$28,27,FALSE),TableBPA2[[#This Row],[Base Payment After Circumstance 13]])))</f>
        <v/>
      </c>
      <c r="T416" s="24" t="str">
        <f>IF(T$3="Not used","",IFERROR(VLOOKUP($A416,'Circumstance 15'!$B$6:$AB$15,27,FALSE),IFERROR(VLOOKUP($A416,'Circumstance 15'!$B$18:$AB$28,27,FALSE),TableBPA2[[#This Row],[Base Payment After Circumstance 14]])))</f>
        <v/>
      </c>
      <c r="U416" s="24" t="str">
        <f>IF(U$3="Not used","",IFERROR(VLOOKUP($A416,'Circumstance 16'!$B$6:$AB$15,27,FALSE),IFERROR(VLOOKUP($A416,'Circumstance 16'!$B$18:$AB$28,27,FALSE),TableBPA2[[#This Row],[Base Payment After Circumstance 15]])))</f>
        <v/>
      </c>
      <c r="V416" s="24" t="str">
        <f>IF(V$3="Not used","",IFERROR(VLOOKUP($A416,'Circumstance 17'!$B$6:$AB$15,27,FALSE),IFERROR(VLOOKUP($A416,'Circumstance 17'!$B$18:$AB$28,27,FALSE),TableBPA2[[#This Row],[Base Payment After Circumstance 16]])))</f>
        <v/>
      </c>
      <c r="W416" s="24" t="str">
        <f>IF(W$3="Not used","",IFERROR(VLOOKUP($A416,'Circumstance 18'!$B$6:$AB$15,27,FALSE),IFERROR(VLOOKUP($A416,'Circumstance 18'!$B$18:$AB$28,27,FALSE),TableBPA2[[#This Row],[Base Payment After Circumstance 17]])))</f>
        <v/>
      </c>
      <c r="X416" s="24" t="str">
        <f>IF(X$3="Not used","",IFERROR(VLOOKUP($A416,'Circumstance 19'!$B$6:$AB$15,27,FALSE),IFERROR(VLOOKUP($A416,'Circumstance 19'!$B$18:$AB$28,27,FALSE),TableBPA2[[#This Row],[Base Payment After Circumstance 18]])))</f>
        <v/>
      </c>
      <c r="Y416" s="24" t="str">
        <f>IF(Y$3="Not used","",IFERROR(VLOOKUP($A416,'Circumstance 20'!$B$6:$AB$15,27,FALSE),IFERROR(VLOOKUP($A416,'Circumstance 20'!$B$18:$AB$28,27,FALSE),TableBPA2[[#This Row],[Base Payment After Circumstance 19]])))</f>
        <v/>
      </c>
    </row>
    <row r="417" spans="1:25" x14ac:dyDescent="0.25">
      <c r="A417" s="11" t="str">
        <f>IF('LEA Information'!A426="","",'LEA Information'!A426)</f>
        <v/>
      </c>
      <c r="B417" s="11" t="str">
        <f>IF('LEA Information'!B426="","",'LEA Information'!B426)</f>
        <v/>
      </c>
      <c r="C417" s="68" t="str">
        <f>IF('LEA Information'!C426="","",'LEA Information'!C426)</f>
        <v/>
      </c>
      <c r="D417" s="8" t="str">
        <f>IF('LEA Information'!D426="","",'LEA Information'!D426)</f>
        <v/>
      </c>
      <c r="E417" s="32" t="str">
        <f t="shared" si="6"/>
        <v/>
      </c>
      <c r="F417" s="3" t="str">
        <f>IF(F$3="Not used","",IFERROR(VLOOKUP($A417,'Circumstance 1'!$B$6:$AB$15,27,FALSE),IFERROR(VLOOKUP(A417,'Circumstance 1'!$B$18:$AB$28,27,FALSE),TableBPA2[[#This Row],[Starting Base Payment]])))</f>
        <v/>
      </c>
      <c r="G417" s="3" t="str">
        <f>IF(G$3="Not used","",IFERROR(VLOOKUP($A417,'Circumstance 2'!$B$6:$AB$15,27,FALSE),IFERROR(VLOOKUP($A417,'Circumstance 2'!$B$18:$AB$28,27,FALSE),TableBPA2[[#This Row],[Base Payment After Circumstance 1]])))</f>
        <v/>
      </c>
      <c r="H417" s="3" t="str">
        <f>IF(H$3="Not used","",IFERROR(VLOOKUP($A417,'Circumstance 3'!$B$6:$AB$15,27,FALSE),IFERROR(VLOOKUP($A417,'Circumstance 3'!$B$18:$AB$28,27,FALSE),TableBPA2[[#This Row],[Base Payment After Circumstance 2]])))</f>
        <v/>
      </c>
      <c r="I417" s="3" t="str">
        <f>IF(I$3="Not used","",IFERROR(VLOOKUP($A417,'Circumstance 4'!$B$6:$AB$15,27,FALSE),IFERROR(VLOOKUP($A417,'Circumstance 4'!$B$18:$AB$28,27,FALSE),TableBPA2[[#This Row],[Base Payment After Circumstance 3]])))</f>
        <v/>
      </c>
      <c r="J417" s="3" t="str">
        <f>IF(J$3="Not used","",IFERROR(VLOOKUP($A417,'Circumstance 5'!$B$6:$AB$15,27,FALSE),IFERROR(VLOOKUP($A417,'Circumstance 5'!$B$18:$AB$28,27,FALSE),TableBPA2[[#This Row],[Base Payment After Circumstance 4]])))</f>
        <v/>
      </c>
      <c r="K417" s="3" t="str">
        <f>IF(K$3="Not used","",IFERROR(VLOOKUP($A417,'Circumstance 6'!$B$6:$AB$15,27,FALSE),IFERROR(VLOOKUP($A417,'Circumstance 6'!$B$18:$AB$28,27,FALSE),TableBPA2[[#This Row],[Base Payment After Circumstance 5]])))</f>
        <v/>
      </c>
      <c r="L417" s="3" t="str">
        <f>IF(L$3="Not used","",IFERROR(VLOOKUP($A417,'Circumstance 7'!$B$6:$AB$15,27,FALSE),IFERROR(VLOOKUP($A417,'Circumstance 7'!$B$18:$AB$28,27,FALSE),TableBPA2[[#This Row],[Base Payment After Circumstance 6]])))</f>
        <v/>
      </c>
      <c r="M417" s="3" t="str">
        <f>IF(M$3="Not used","",IFERROR(VLOOKUP($A417,'Circumstance 8'!$B$6:$AB$15,27,FALSE),IFERROR(VLOOKUP($A417,'Circumstance 8'!$B$18:$AB$28,27,FALSE),TableBPA2[[#This Row],[Base Payment After Circumstance 7]])))</f>
        <v/>
      </c>
      <c r="N417" s="3" t="str">
        <f>IF(N$3="Not used","",IFERROR(VLOOKUP($A417,'Circumstance 9'!$B$6:$AB$15,27,FALSE),IFERROR(VLOOKUP($A417,'Circumstance 9'!$B$18:$AB$28,27,FALSE),TableBPA2[[#This Row],[Base Payment After Circumstance 8]])))</f>
        <v/>
      </c>
      <c r="O417" s="3" t="str">
        <f>IF(O$3="Not used","",IFERROR(VLOOKUP($A417,'Circumstance 10'!$B$6:$AB$15,27,FALSE),IFERROR(VLOOKUP($A417,'Circumstance 10'!$B$18:$AB$28,27,FALSE),TableBPA2[[#This Row],[Base Payment After Circumstance 9]])))</f>
        <v/>
      </c>
      <c r="P417" s="24" t="str">
        <f>IF(P$3="Not used","",IFERROR(VLOOKUP($A417,'Circumstance 11'!$B$6:$AB$15,27,FALSE),IFERROR(VLOOKUP($A417,'Circumstance 11'!$B$18:$AB$28,27,FALSE),TableBPA2[[#This Row],[Base Payment After Circumstance 10]])))</f>
        <v/>
      </c>
      <c r="Q417" s="24" t="str">
        <f>IF(Q$3="Not used","",IFERROR(VLOOKUP($A417,'Circumstance 12'!$B$6:$AB$15,27,FALSE),IFERROR(VLOOKUP($A417,'Circumstance 12'!$B$18:$AB$28,27,FALSE),TableBPA2[[#This Row],[Base Payment After Circumstance 11]])))</f>
        <v/>
      </c>
      <c r="R417" s="24" t="str">
        <f>IF(R$3="Not used","",IFERROR(VLOOKUP($A417,'Circumstance 13'!$B$6:$AB$15,27,FALSE),IFERROR(VLOOKUP($A417,'Circumstance 13'!$B$18:$AB$28,27,FALSE),TableBPA2[[#This Row],[Base Payment After Circumstance 12]])))</f>
        <v/>
      </c>
      <c r="S417" s="24" t="str">
        <f>IF(S$3="Not used","",IFERROR(VLOOKUP($A417,'Circumstance 14'!$B$6:$AB$15,27,FALSE),IFERROR(VLOOKUP($A417,'Circumstance 14'!$B$18:$AB$28,27,FALSE),TableBPA2[[#This Row],[Base Payment After Circumstance 13]])))</f>
        <v/>
      </c>
      <c r="T417" s="24" t="str">
        <f>IF(T$3="Not used","",IFERROR(VLOOKUP($A417,'Circumstance 15'!$B$6:$AB$15,27,FALSE),IFERROR(VLOOKUP($A417,'Circumstance 15'!$B$18:$AB$28,27,FALSE),TableBPA2[[#This Row],[Base Payment After Circumstance 14]])))</f>
        <v/>
      </c>
      <c r="U417" s="24" t="str">
        <f>IF(U$3="Not used","",IFERROR(VLOOKUP($A417,'Circumstance 16'!$B$6:$AB$15,27,FALSE),IFERROR(VLOOKUP($A417,'Circumstance 16'!$B$18:$AB$28,27,FALSE),TableBPA2[[#This Row],[Base Payment After Circumstance 15]])))</f>
        <v/>
      </c>
      <c r="V417" s="24" t="str">
        <f>IF(V$3="Not used","",IFERROR(VLOOKUP($A417,'Circumstance 17'!$B$6:$AB$15,27,FALSE),IFERROR(VLOOKUP($A417,'Circumstance 17'!$B$18:$AB$28,27,FALSE),TableBPA2[[#This Row],[Base Payment After Circumstance 16]])))</f>
        <v/>
      </c>
      <c r="W417" s="24" t="str">
        <f>IF(W$3="Not used","",IFERROR(VLOOKUP($A417,'Circumstance 18'!$B$6:$AB$15,27,FALSE),IFERROR(VLOOKUP($A417,'Circumstance 18'!$B$18:$AB$28,27,FALSE),TableBPA2[[#This Row],[Base Payment After Circumstance 17]])))</f>
        <v/>
      </c>
      <c r="X417" s="24" t="str">
        <f>IF(X$3="Not used","",IFERROR(VLOOKUP($A417,'Circumstance 19'!$B$6:$AB$15,27,FALSE),IFERROR(VLOOKUP($A417,'Circumstance 19'!$B$18:$AB$28,27,FALSE),TableBPA2[[#This Row],[Base Payment After Circumstance 18]])))</f>
        <v/>
      </c>
      <c r="Y417" s="24" t="str">
        <f>IF(Y$3="Not used","",IFERROR(VLOOKUP($A417,'Circumstance 20'!$B$6:$AB$15,27,FALSE),IFERROR(VLOOKUP($A417,'Circumstance 20'!$B$18:$AB$28,27,FALSE),TableBPA2[[#This Row],[Base Payment After Circumstance 19]])))</f>
        <v/>
      </c>
    </row>
    <row r="418" spans="1:25" x14ac:dyDescent="0.25">
      <c r="A418" s="11" t="str">
        <f>IF('LEA Information'!A427="","",'LEA Information'!A427)</f>
        <v/>
      </c>
      <c r="B418" s="11" t="str">
        <f>IF('LEA Information'!B427="","",'LEA Information'!B427)</f>
        <v/>
      </c>
      <c r="C418" s="68" t="str">
        <f>IF('LEA Information'!C427="","",'LEA Information'!C427)</f>
        <v/>
      </c>
      <c r="D418" s="8" t="str">
        <f>IF('LEA Information'!D427="","",'LEA Information'!D427)</f>
        <v/>
      </c>
      <c r="E418" s="32" t="str">
        <f t="shared" si="6"/>
        <v/>
      </c>
      <c r="F418" s="3" t="str">
        <f>IF(F$3="Not used","",IFERROR(VLOOKUP($A418,'Circumstance 1'!$B$6:$AB$15,27,FALSE),IFERROR(VLOOKUP(A418,'Circumstance 1'!$B$18:$AB$28,27,FALSE),TableBPA2[[#This Row],[Starting Base Payment]])))</f>
        <v/>
      </c>
      <c r="G418" s="3" t="str">
        <f>IF(G$3="Not used","",IFERROR(VLOOKUP($A418,'Circumstance 2'!$B$6:$AB$15,27,FALSE),IFERROR(VLOOKUP($A418,'Circumstance 2'!$B$18:$AB$28,27,FALSE),TableBPA2[[#This Row],[Base Payment After Circumstance 1]])))</f>
        <v/>
      </c>
      <c r="H418" s="3" t="str">
        <f>IF(H$3="Not used","",IFERROR(VLOOKUP($A418,'Circumstance 3'!$B$6:$AB$15,27,FALSE),IFERROR(VLOOKUP($A418,'Circumstance 3'!$B$18:$AB$28,27,FALSE),TableBPA2[[#This Row],[Base Payment After Circumstance 2]])))</f>
        <v/>
      </c>
      <c r="I418" s="3" t="str">
        <f>IF(I$3="Not used","",IFERROR(VLOOKUP($A418,'Circumstance 4'!$B$6:$AB$15,27,FALSE),IFERROR(VLOOKUP($A418,'Circumstance 4'!$B$18:$AB$28,27,FALSE),TableBPA2[[#This Row],[Base Payment After Circumstance 3]])))</f>
        <v/>
      </c>
      <c r="J418" s="3" t="str">
        <f>IF(J$3="Not used","",IFERROR(VLOOKUP($A418,'Circumstance 5'!$B$6:$AB$15,27,FALSE),IFERROR(VLOOKUP($A418,'Circumstance 5'!$B$18:$AB$28,27,FALSE),TableBPA2[[#This Row],[Base Payment After Circumstance 4]])))</f>
        <v/>
      </c>
      <c r="K418" s="3" t="str">
        <f>IF(K$3="Not used","",IFERROR(VLOOKUP($A418,'Circumstance 6'!$B$6:$AB$15,27,FALSE),IFERROR(VLOOKUP($A418,'Circumstance 6'!$B$18:$AB$28,27,FALSE),TableBPA2[[#This Row],[Base Payment After Circumstance 5]])))</f>
        <v/>
      </c>
      <c r="L418" s="3" t="str">
        <f>IF(L$3="Not used","",IFERROR(VLOOKUP($A418,'Circumstance 7'!$B$6:$AB$15,27,FALSE),IFERROR(VLOOKUP($A418,'Circumstance 7'!$B$18:$AB$28,27,FALSE),TableBPA2[[#This Row],[Base Payment After Circumstance 6]])))</f>
        <v/>
      </c>
      <c r="M418" s="3" t="str">
        <f>IF(M$3="Not used","",IFERROR(VLOOKUP($A418,'Circumstance 8'!$B$6:$AB$15,27,FALSE),IFERROR(VLOOKUP($A418,'Circumstance 8'!$B$18:$AB$28,27,FALSE),TableBPA2[[#This Row],[Base Payment After Circumstance 7]])))</f>
        <v/>
      </c>
      <c r="N418" s="3" t="str">
        <f>IF(N$3="Not used","",IFERROR(VLOOKUP($A418,'Circumstance 9'!$B$6:$AB$15,27,FALSE),IFERROR(VLOOKUP($A418,'Circumstance 9'!$B$18:$AB$28,27,FALSE),TableBPA2[[#This Row],[Base Payment After Circumstance 8]])))</f>
        <v/>
      </c>
      <c r="O418" s="3" t="str">
        <f>IF(O$3="Not used","",IFERROR(VLOOKUP($A418,'Circumstance 10'!$B$6:$AB$15,27,FALSE),IFERROR(VLOOKUP($A418,'Circumstance 10'!$B$18:$AB$28,27,FALSE),TableBPA2[[#This Row],[Base Payment After Circumstance 9]])))</f>
        <v/>
      </c>
      <c r="P418" s="24" t="str">
        <f>IF(P$3="Not used","",IFERROR(VLOOKUP($A418,'Circumstance 11'!$B$6:$AB$15,27,FALSE),IFERROR(VLOOKUP($A418,'Circumstance 11'!$B$18:$AB$28,27,FALSE),TableBPA2[[#This Row],[Base Payment After Circumstance 10]])))</f>
        <v/>
      </c>
      <c r="Q418" s="24" t="str">
        <f>IF(Q$3="Not used","",IFERROR(VLOOKUP($A418,'Circumstance 12'!$B$6:$AB$15,27,FALSE),IFERROR(VLOOKUP($A418,'Circumstance 12'!$B$18:$AB$28,27,FALSE),TableBPA2[[#This Row],[Base Payment After Circumstance 11]])))</f>
        <v/>
      </c>
      <c r="R418" s="24" t="str">
        <f>IF(R$3="Not used","",IFERROR(VLOOKUP($A418,'Circumstance 13'!$B$6:$AB$15,27,FALSE),IFERROR(VLOOKUP($A418,'Circumstance 13'!$B$18:$AB$28,27,FALSE),TableBPA2[[#This Row],[Base Payment After Circumstance 12]])))</f>
        <v/>
      </c>
      <c r="S418" s="24" t="str">
        <f>IF(S$3="Not used","",IFERROR(VLOOKUP($A418,'Circumstance 14'!$B$6:$AB$15,27,FALSE),IFERROR(VLOOKUP($A418,'Circumstance 14'!$B$18:$AB$28,27,FALSE),TableBPA2[[#This Row],[Base Payment After Circumstance 13]])))</f>
        <v/>
      </c>
      <c r="T418" s="24" t="str">
        <f>IF(T$3="Not used","",IFERROR(VLOOKUP($A418,'Circumstance 15'!$B$6:$AB$15,27,FALSE),IFERROR(VLOOKUP($A418,'Circumstance 15'!$B$18:$AB$28,27,FALSE),TableBPA2[[#This Row],[Base Payment After Circumstance 14]])))</f>
        <v/>
      </c>
      <c r="U418" s="24" t="str">
        <f>IF(U$3="Not used","",IFERROR(VLOOKUP($A418,'Circumstance 16'!$B$6:$AB$15,27,FALSE),IFERROR(VLOOKUP($A418,'Circumstance 16'!$B$18:$AB$28,27,FALSE),TableBPA2[[#This Row],[Base Payment After Circumstance 15]])))</f>
        <v/>
      </c>
      <c r="V418" s="24" t="str">
        <f>IF(V$3="Not used","",IFERROR(VLOOKUP($A418,'Circumstance 17'!$B$6:$AB$15,27,FALSE),IFERROR(VLOOKUP($A418,'Circumstance 17'!$B$18:$AB$28,27,FALSE),TableBPA2[[#This Row],[Base Payment After Circumstance 16]])))</f>
        <v/>
      </c>
      <c r="W418" s="24" t="str">
        <f>IF(W$3="Not used","",IFERROR(VLOOKUP($A418,'Circumstance 18'!$B$6:$AB$15,27,FALSE),IFERROR(VLOOKUP($A418,'Circumstance 18'!$B$18:$AB$28,27,FALSE),TableBPA2[[#This Row],[Base Payment After Circumstance 17]])))</f>
        <v/>
      </c>
      <c r="X418" s="24" t="str">
        <f>IF(X$3="Not used","",IFERROR(VLOOKUP($A418,'Circumstance 19'!$B$6:$AB$15,27,FALSE),IFERROR(VLOOKUP($A418,'Circumstance 19'!$B$18:$AB$28,27,FALSE),TableBPA2[[#This Row],[Base Payment After Circumstance 18]])))</f>
        <v/>
      </c>
      <c r="Y418" s="24" t="str">
        <f>IF(Y$3="Not used","",IFERROR(VLOOKUP($A418,'Circumstance 20'!$B$6:$AB$15,27,FALSE),IFERROR(VLOOKUP($A418,'Circumstance 20'!$B$18:$AB$28,27,FALSE),TableBPA2[[#This Row],[Base Payment After Circumstance 19]])))</f>
        <v/>
      </c>
    </row>
    <row r="419" spans="1:25" x14ac:dyDescent="0.25">
      <c r="A419" s="11" t="str">
        <f>IF('LEA Information'!A428="","",'LEA Information'!A428)</f>
        <v/>
      </c>
      <c r="B419" s="11" t="str">
        <f>IF('LEA Information'!B428="","",'LEA Information'!B428)</f>
        <v/>
      </c>
      <c r="C419" s="68" t="str">
        <f>IF('LEA Information'!C428="","",'LEA Information'!C428)</f>
        <v/>
      </c>
      <c r="D419" s="8" t="str">
        <f>IF('LEA Information'!D428="","",'LEA Information'!D428)</f>
        <v/>
      </c>
      <c r="E419" s="32" t="str">
        <f t="shared" si="6"/>
        <v/>
      </c>
      <c r="F419" s="3" t="str">
        <f>IF(F$3="Not used","",IFERROR(VLOOKUP($A419,'Circumstance 1'!$B$6:$AB$15,27,FALSE),IFERROR(VLOOKUP(A419,'Circumstance 1'!$B$18:$AB$28,27,FALSE),TableBPA2[[#This Row],[Starting Base Payment]])))</f>
        <v/>
      </c>
      <c r="G419" s="3" t="str">
        <f>IF(G$3="Not used","",IFERROR(VLOOKUP($A419,'Circumstance 2'!$B$6:$AB$15,27,FALSE),IFERROR(VLOOKUP($A419,'Circumstance 2'!$B$18:$AB$28,27,FALSE),TableBPA2[[#This Row],[Base Payment After Circumstance 1]])))</f>
        <v/>
      </c>
      <c r="H419" s="3" t="str">
        <f>IF(H$3="Not used","",IFERROR(VLOOKUP($A419,'Circumstance 3'!$B$6:$AB$15,27,FALSE),IFERROR(VLOOKUP($A419,'Circumstance 3'!$B$18:$AB$28,27,FALSE),TableBPA2[[#This Row],[Base Payment After Circumstance 2]])))</f>
        <v/>
      </c>
      <c r="I419" s="3" t="str">
        <f>IF(I$3="Not used","",IFERROR(VLOOKUP($A419,'Circumstance 4'!$B$6:$AB$15,27,FALSE),IFERROR(VLOOKUP($A419,'Circumstance 4'!$B$18:$AB$28,27,FALSE),TableBPA2[[#This Row],[Base Payment After Circumstance 3]])))</f>
        <v/>
      </c>
      <c r="J419" s="3" t="str">
        <f>IF(J$3="Not used","",IFERROR(VLOOKUP($A419,'Circumstance 5'!$B$6:$AB$15,27,FALSE),IFERROR(VLOOKUP($A419,'Circumstance 5'!$B$18:$AB$28,27,FALSE),TableBPA2[[#This Row],[Base Payment After Circumstance 4]])))</f>
        <v/>
      </c>
      <c r="K419" s="3" t="str">
        <f>IF(K$3="Not used","",IFERROR(VLOOKUP($A419,'Circumstance 6'!$B$6:$AB$15,27,FALSE),IFERROR(VLOOKUP($A419,'Circumstance 6'!$B$18:$AB$28,27,FALSE),TableBPA2[[#This Row],[Base Payment After Circumstance 5]])))</f>
        <v/>
      </c>
      <c r="L419" s="3" t="str">
        <f>IF(L$3="Not used","",IFERROR(VLOOKUP($A419,'Circumstance 7'!$B$6:$AB$15,27,FALSE),IFERROR(VLOOKUP($A419,'Circumstance 7'!$B$18:$AB$28,27,FALSE),TableBPA2[[#This Row],[Base Payment After Circumstance 6]])))</f>
        <v/>
      </c>
      <c r="M419" s="3" t="str">
        <f>IF(M$3="Not used","",IFERROR(VLOOKUP($A419,'Circumstance 8'!$B$6:$AB$15,27,FALSE),IFERROR(VLOOKUP($A419,'Circumstance 8'!$B$18:$AB$28,27,FALSE),TableBPA2[[#This Row],[Base Payment After Circumstance 7]])))</f>
        <v/>
      </c>
      <c r="N419" s="3" t="str">
        <f>IF(N$3="Not used","",IFERROR(VLOOKUP($A419,'Circumstance 9'!$B$6:$AB$15,27,FALSE),IFERROR(VLOOKUP($A419,'Circumstance 9'!$B$18:$AB$28,27,FALSE),TableBPA2[[#This Row],[Base Payment After Circumstance 8]])))</f>
        <v/>
      </c>
      <c r="O419" s="3" t="str">
        <f>IF(O$3="Not used","",IFERROR(VLOOKUP($A419,'Circumstance 10'!$B$6:$AB$15,27,FALSE),IFERROR(VLOOKUP($A419,'Circumstance 10'!$B$18:$AB$28,27,FALSE),TableBPA2[[#This Row],[Base Payment After Circumstance 9]])))</f>
        <v/>
      </c>
      <c r="P419" s="24" t="str">
        <f>IF(P$3="Not used","",IFERROR(VLOOKUP($A419,'Circumstance 11'!$B$6:$AB$15,27,FALSE),IFERROR(VLOOKUP($A419,'Circumstance 11'!$B$18:$AB$28,27,FALSE),TableBPA2[[#This Row],[Base Payment After Circumstance 10]])))</f>
        <v/>
      </c>
      <c r="Q419" s="24" t="str">
        <f>IF(Q$3="Not used","",IFERROR(VLOOKUP($A419,'Circumstance 12'!$B$6:$AB$15,27,FALSE),IFERROR(VLOOKUP($A419,'Circumstance 12'!$B$18:$AB$28,27,FALSE),TableBPA2[[#This Row],[Base Payment After Circumstance 11]])))</f>
        <v/>
      </c>
      <c r="R419" s="24" t="str">
        <f>IF(R$3="Not used","",IFERROR(VLOOKUP($A419,'Circumstance 13'!$B$6:$AB$15,27,FALSE),IFERROR(VLOOKUP($A419,'Circumstance 13'!$B$18:$AB$28,27,FALSE),TableBPA2[[#This Row],[Base Payment After Circumstance 12]])))</f>
        <v/>
      </c>
      <c r="S419" s="24" t="str">
        <f>IF(S$3="Not used","",IFERROR(VLOOKUP($A419,'Circumstance 14'!$B$6:$AB$15,27,FALSE),IFERROR(VLOOKUP($A419,'Circumstance 14'!$B$18:$AB$28,27,FALSE),TableBPA2[[#This Row],[Base Payment After Circumstance 13]])))</f>
        <v/>
      </c>
      <c r="T419" s="24" t="str">
        <f>IF(T$3="Not used","",IFERROR(VLOOKUP($A419,'Circumstance 15'!$B$6:$AB$15,27,FALSE),IFERROR(VLOOKUP($A419,'Circumstance 15'!$B$18:$AB$28,27,FALSE),TableBPA2[[#This Row],[Base Payment After Circumstance 14]])))</f>
        <v/>
      </c>
      <c r="U419" s="24" t="str">
        <f>IF(U$3="Not used","",IFERROR(VLOOKUP($A419,'Circumstance 16'!$B$6:$AB$15,27,FALSE),IFERROR(VLOOKUP($A419,'Circumstance 16'!$B$18:$AB$28,27,FALSE),TableBPA2[[#This Row],[Base Payment After Circumstance 15]])))</f>
        <v/>
      </c>
      <c r="V419" s="24" t="str">
        <f>IF(V$3="Not used","",IFERROR(VLOOKUP($A419,'Circumstance 17'!$B$6:$AB$15,27,FALSE),IFERROR(VLOOKUP($A419,'Circumstance 17'!$B$18:$AB$28,27,FALSE),TableBPA2[[#This Row],[Base Payment After Circumstance 16]])))</f>
        <v/>
      </c>
      <c r="W419" s="24" t="str">
        <f>IF(W$3="Not used","",IFERROR(VLOOKUP($A419,'Circumstance 18'!$B$6:$AB$15,27,FALSE),IFERROR(VLOOKUP($A419,'Circumstance 18'!$B$18:$AB$28,27,FALSE),TableBPA2[[#This Row],[Base Payment After Circumstance 17]])))</f>
        <v/>
      </c>
      <c r="X419" s="24" t="str">
        <f>IF(X$3="Not used","",IFERROR(VLOOKUP($A419,'Circumstance 19'!$B$6:$AB$15,27,FALSE),IFERROR(VLOOKUP($A419,'Circumstance 19'!$B$18:$AB$28,27,FALSE),TableBPA2[[#This Row],[Base Payment After Circumstance 18]])))</f>
        <v/>
      </c>
      <c r="Y419" s="24" t="str">
        <f>IF(Y$3="Not used","",IFERROR(VLOOKUP($A419,'Circumstance 20'!$B$6:$AB$15,27,FALSE),IFERROR(VLOOKUP($A419,'Circumstance 20'!$B$18:$AB$28,27,FALSE),TableBPA2[[#This Row],[Base Payment After Circumstance 19]])))</f>
        <v/>
      </c>
    </row>
    <row r="420" spans="1:25" x14ac:dyDescent="0.25">
      <c r="A420" s="11" t="str">
        <f>IF('LEA Information'!A429="","",'LEA Information'!A429)</f>
        <v/>
      </c>
      <c r="B420" s="11" t="str">
        <f>IF('LEA Information'!B429="","",'LEA Information'!B429)</f>
        <v/>
      </c>
      <c r="C420" s="68" t="str">
        <f>IF('LEA Information'!C429="","",'LEA Information'!C429)</f>
        <v/>
      </c>
      <c r="D420" s="8" t="str">
        <f>IF('LEA Information'!D429="","",'LEA Information'!D429)</f>
        <v/>
      </c>
      <c r="E420" s="32" t="str">
        <f t="shared" si="6"/>
        <v/>
      </c>
      <c r="F420" s="3" t="str">
        <f>IF(F$3="Not used","",IFERROR(VLOOKUP($A420,'Circumstance 1'!$B$6:$AB$15,27,FALSE),IFERROR(VLOOKUP(A420,'Circumstance 1'!$B$18:$AB$28,27,FALSE),TableBPA2[[#This Row],[Starting Base Payment]])))</f>
        <v/>
      </c>
      <c r="G420" s="3" t="str">
        <f>IF(G$3="Not used","",IFERROR(VLOOKUP($A420,'Circumstance 2'!$B$6:$AB$15,27,FALSE),IFERROR(VLOOKUP($A420,'Circumstance 2'!$B$18:$AB$28,27,FALSE),TableBPA2[[#This Row],[Base Payment After Circumstance 1]])))</f>
        <v/>
      </c>
      <c r="H420" s="3" t="str">
        <f>IF(H$3="Not used","",IFERROR(VLOOKUP($A420,'Circumstance 3'!$B$6:$AB$15,27,FALSE),IFERROR(VLOOKUP($A420,'Circumstance 3'!$B$18:$AB$28,27,FALSE),TableBPA2[[#This Row],[Base Payment After Circumstance 2]])))</f>
        <v/>
      </c>
      <c r="I420" s="3" t="str">
        <f>IF(I$3="Not used","",IFERROR(VLOOKUP($A420,'Circumstance 4'!$B$6:$AB$15,27,FALSE),IFERROR(VLOOKUP($A420,'Circumstance 4'!$B$18:$AB$28,27,FALSE),TableBPA2[[#This Row],[Base Payment After Circumstance 3]])))</f>
        <v/>
      </c>
      <c r="J420" s="3" t="str">
        <f>IF(J$3="Not used","",IFERROR(VLOOKUP($A420,'Circumstance 5'!$B$6:$AB$15,27,FALSE),IFERROR(VLOOKUP($A420,'Circumstance 5'!$B$18:$AB$28,27,FALSE),TableBPA2[[#This Row],[Base Payment After Circumstance 4]])))</f>
        <v/>
      </c>
      <c r="K420" s="3" t="str">
        <f>IF(K$3="Not used","",IFERROR(VLOOKUP($A420,'Circumstance 6'!$B$6:$AB$15,27,FALSE),IFERROR(VLOOKUP($A420,'Circumstance 6'!$B$18:$AB$28,27,FALSE),TableBPA2[[#This Row],[Base Payment After Circumstance 5]])))</f>
        <v/>
      </c>
      <c r="L420" s="3" t="str">
        <f>IF(L$3="Not used","",IFERROR(VLOOKUP($A420,'Circumstance 7'!$B$6:$AB$15,27,FALSE),IFERROR(VLOOKUP($A420,'Circumstance 7'!$B$18:$AB$28,27,FALSE),TableBPA2[[#This Row],[Base Payment After Circumstance 6]])))</f>
        <v/>
      </c>
      <c r="M420" s="3" t="str">
        <f>IF(M$3="Not used","",IFERROR(VLOOKUP($A420,'Circumstance 8'!$B$6:$AB$15,27,FALSE),IFERROR(VLOOKUP($A420,'Circumstance 8'!$B$18:$AB$28,27,FALSE),TableBPA2[[#This Row],[Base Payment After Circumstance 7]])))</f>
        <v/>
      </c>
      <c r="N420" s="3" t="str">
        <f>IF(N$3="Not used","",IFERROR(VLOOKUP($A420,'Circumstance 9'!$B$6:$AB$15,27,FALSE),IFERROR(VLOOKUP($A420,'Circumstance 9'!$B$18:$AB$28,27,FALSE),TableBPA2[[#This Row],[Base Payment After Circumstance 8]])))</f>
        <v/>
      </c>
      <c r="O420" s="3" t="str">
        <f>IF(O$3="Not used","",IFERROR(VLOOKUP($A420,'Circumstance 10'!$B$6:$AB$15,27,FALSE),IFERROR(VLOOKUP($A420,'Circumstance 10'!$B$18:$AB$28,27,FALSE),TableBPA2[[#This Row],[Base Payment After Circumstance 9]])))</f>
        <v/>
      </c>
      <c r="P420" s="24" t="str">
        <f>IF(P$3="Not used","",IFERROR(VLOOKUP($A420,'Circumstance 11'!$B$6:$AB$15,27,FALSE),IFERROR(VLOOKUP($A420,'Circumstance 11'!$B$18:$AB$28,27,FALSE),TableBPA2[[#This Row],[Base Payment After Circumstance 10]])))</f>
        <v/>
      </c>
      <c r="Q420" s="24" t="str">
        <f>IF(Q$3="Not used","",IFERROR(VLOOKUP($A420,'Circumstance 12'!$B$6:$AB$15,27,FALSE),IFERROR(VLOOKUP($A420,'Circumstance 12'!$B$18:$AB$28,27,FALSE),TableBPA2[[#This Row],[Base Payment After Circumstance 11]])))</f>
        <v/>
      </c>
      <c r="R420" s="24" t="str">
        <f>IF(R$3="Not used","",IFERROR(VLOOKUP($A420,'Circumstance 13'!$B$6:$AB$15,27,FALSE),IFERROR(VLOOKUP($A420,'Circumstance 13'!$B$18:$AB$28,27,FALSE),TableBPA2[[#This Row],[Base Payment After Circumstance 12]])))</f>
        <v/>
      </c>
      <c r="S420" s="24" t="str">
        <f>IF(S$3="Not used","",IFERROR(VLOOKUP($A420,'Circumstance 14'!$B$6:$AB$15,27,FALSE),IFERROR(VLOOKUP($A420,'Circumstance 14'!$B$18:$AB$28,27,FALSE),TableBPA2[[#This Row],[Base Payment After Circumstance 13]])))</f>
        <v/>
      </c>
      <c r="T420" s="24" t="str">
        <f>IF(T$3="Not used","",IFERROR(VLOOKUP($A420,'Circumstance 15'!$B$6:$AB$15,27,FALSE),IFERROR(VLOOKUP($A420,'Circumstance 15'!$B$18:$AB$28,27,FALSE),TableBPA2[[#This Row],[Base Payment After Circumstance 14]])))</f>
        <v/>
      </c>
      <c r="U420" s="24" t="str">
        <f>IF(U$3="Not used","",IFERROR(VLOOKUP($A420,'Circumstance 16'!$B$6:$AB$15,27,FALSE),IFERROR(VLOOKUP($A420,'Circumstance 16'!$B$18:$AB$28,27,FALSE),TableBPA2[[#This Row],[Base Payment After Circumstance 15]])))</f>
        <v/>
      </c>
      <c r="V420" s="24" t="str">
        <f>IF(V$3="Not used","",IFERROR(VLOOKUP($A420,'Circumstance 17'!$B$6:$AB$15,27,FALSE),IFERROR(VLOOKUP($A420,'Circumstance 17'!$B$18:$AB$28,27,FALSE),TableBPA2[[#This Row],[Base Payment After Circumstance 16]])))</f>
        <v/>
      </c>
      <c r="W420" s="24" t="str">
        <f>IF(W$3="Not used","",IFERROR(VLOOKUP($A420,'Circumstance 18'!$B$6:$AB$15,27,FALSE),IFERROR(VLOOKUP($A420,'Circumstance 18'!$B$18:$AB$28,27,FALSE),TableBPA2[[#This Row],[Base Payment After Circumstance 17]])))</f>
        <v/>
      </c>
      <c r="X420" s="24" t="str">
        <f>IF(X$3="Not used","",IFERROR(VLOOKUP($A420,'Circumstance 19'!$B$6:$AB$15,27,FALSE),IFERROR(VLOOKUP($A420,'Circumstance 19'!$B$18:$AB$28,27,FALSE),TableBPA2[[#This Row],[Base Payment After Circumstance 18]])))</f>
        <v/>
      </c>
      <c r="Y420" s="24" t="str">
        <f>IF(Y$3="Not used","",IFERROR(VLOOKUP($A420,'Circumstance 20'!$B$6:$AB$15,27,FALSE),IFERROR(VLOOKUP($A420,'Circumstance 20'!$B$18:$AB$28,27,FALSE),TableBPA2[[#This Row],[Base Payment After Circumstance 19]])))</f>
        <v/>
      </c>
    </row>
    <row r="421" spans="1:25" x14ac:dyDescent="0.25">
      <c r="A421" s="11" t="str">
        <f>IF('LEA Information'!A430="","",'LEA Information'!A430)</f>
        <v/>
      </c>
      <c r="B421" s="11" t="str">
        <f>IF('LEA Information'!B430="","",'LEA Information'!B430)</f>
        <v/>
      </c>
      <c r="C421" s="68" t="str">
        <f>IF('LEA Information'!C430="","",'LEA Information'!C430)</f>
        <v/>
      </c>
      <c r="D421" s="8" t="str">
        <f>IF('LEA Information'!D430="","",'LEA Information'!D430)</f>
        <v/>
      </c>
      <c r="E421" s="32" t="str">
        <f t="shared" si="6"/>
        <v/>
      </c>
      <c r="F421" s="3" t="str">
        <f>IF(F$3="Not used","",IFERROR(VLOOKUP($A421,'Circumstance 1'!$B$6:$AB$15,27,FALSE),IFERROR(VLOOKUP(A421,'Circumstance 1'!$B$18:$AB$28,27,FALSE),TableBPA2[[#This Row],[Starting Base Payment]])))</f>
        <v/>
      </c>
      <c r="G421" s="3" t="str">
        <f>IF(G$3="Not used","",IFERROR(VLOOKUP($A421,'Circumstance 2'!$B$6:$AB$15,27,FALSE),IFERROR(VLOOKUP($A421,'Circumstance 2'!$B$18:$AB$28,27,FALSE),TableBPA2[[#This Row],[Base Payment After Circumstance 1]])))</f>
        <v/>
      </c>
      <c r="H421" s="3" t="str">
        <f>IF(H$3="Not used","",IFERROR(VLOOKUP($A421,'Circumstance 3'!$B$6:$AB$15,27,FALSE),IFERROR(VLOOKUP($A421,'Circumstance 3'!$B$18:$AB$28,27,FALSE),TableBPA2[[#This Row],[Base Payment After Circumstance 2]])))</f>
        <v/>
      </c>
      <c r="I421" s="3" t="str">
        <f>IF(I$3="Not used","",IFERROR(VLOOKUP($A421,'Circumstance 4'!$B$6:$AB$15,27,FALSE),IFERROR(VLOOKUP($A421,'Circumstance 4'!$B$18:$AB$28,27,FALSE),TableBPA2[[#This Row],[Base Payment After Circumstance 3]])))</f>
        <v/>
      </c>
      <c r="J421" s="3" t="str">
        <f>IF(J$3="Not used","",IFERROR(VLOOKUP($A421,'Circumstance 5'!$B$6:$AB$15,27,FALSE),IFERROR(VLOOKUP($A421,'Circumstance 5'!$B$18:$AB$28,27,FALSE),TableBPA2[[#This Row],[Base Payment After Circumstance 4]])))</f>
        <v/>
      </c>
      <c r="K421" s="3" t="str">
        <f>IF(K$3="Not used","",IFERROR(VLOOKUP($A421,'Circumstance 6'!$B$6:$AB$15,27,FALSE),IFERROR(VLOOKUP($A421,'Circumstance 6'!$B$18:$AB$28,27,FALSE),TableBPA2[[#This Row],[Base Payment After Circumstance 5]])))</f>
        <v/>
      </c>
      <c r="L421" s="3" t="str">
        <f>IF(L$3="Not used","",IFERROR(VLOOKUP($A421,'Circumstance 7'!$B$6:$AB$15,27,FALSE),IFERROR(VLOOKUP($A421,'Circumstance 7'!$B$18:$AB$28,27,FALSE),TableBPA2[[#This Row],[Base Payment After Circumstance 6]])))</f>
        <v/>
      </c>
      <c r="M421" s="3" t="str">
        <f>IF(M$3="Not used","",IFERROR(VLOOKUP($A421,'Circumstance 8'!$B$6:$AB$15,27,FALSE),IFERROR(VLOOKUP($A421,'Circumstance 8'!$B$18:$AB$28,27,FALSE),TableBPA2[[#This Row],[Base Payment After Circumstance 7]])))</f>
        <v/>
      </c>
      <c r="N421" s="3" t="str">
        <f>IF(N$3="Not used","",IFERROR(VLOOKUP($A421,'Circumstance 9'!$B$6:$AB$15,27,FALSE),IFERROR(VLOOKUP($A421,'Circumstance 9'!$B$18:$AB$28,27,FALSE),TableBPA2[[#This Row],[Base Payment After Circumstance 8]])))</f>
        <v/>
      </c>
      <c r="O421" s="3" t="str">
        <f>IF(O$3="Not used","",IFERROR(VLOOKUP($A421,'Circumstance 10'!$B$6:$AB$15,27,FALSE),IFERROR(VLOOKUP($A421,'Circumstance 10'!$B$18:$AB$28,27,FALSE),TableBPA2[[#This Row],[Base Payment After Circumstance 9]])))</f>
        <v/>
      </c>
      <c r="P421" s="24" t="str">
        <f>IF(P$3="Not used","",IFERROR(VLOOKUP($A421,'Circumstance 11'!$B$6:$AB$15,27,FALSE),IFERROR(VLOOKUP($A421,'Circumstance 11'!$B$18:$AB$28,27,FALSE),TableBPA2[[#This Row],[Base Payment After Circumstance 10]])))</f>
        <v/>
      </c>
      <c r="Q421" s="24" t="str">
        <f>IF(Q$3="Not used","",IFERROR(VLOOKUP($A421,'Circumstance 12'!$B$6:$AB$15,27,FALSE),IFERROR(VLOOKUP($A421,'Circumstance 12'!$B$18:$AB$28,27,FALSE),TableBPA2[[#This Row],[Base Payment After Circumstance 11]])))</f>
        <v/>
      </c>
      <c r="R421" s="24" t="str">
        <f>IF(R$3="Not used","",IFERROR(VLOOKUP($A421,'Circumstance 13'!$B$6:$AB$15,27,FALSE),IFERROR(VLOOKUP($A421,'Circumstance 13'!$B$18:$AB$28,27,FALSE),TableBPA2[[#This Row],[Base Payment After Circumstance 12]])))</f>
        <v/>
      </c>
      <c r="S421" s="24" t="str">
        <f>IF(S$3="Not used","",IFERROR(VLOOKUP($A421,'Circumstance 14'!$B$6:$AB$15,27,FALSE),IFERROR(VLOOKUP($A421,'Circumstance 14'!$B$18:$AB$28,27,FALSE),TableBPA2[[#This Row],[Base Payment After Circumstance 13]])))</f>
        <v/>
      </c>
      <c r="T421" s="24" t="str">
        <f>IF(T$3="Not used","",IFERROR(VLOOKUP($A421,'Circumstance 15'!$B$6:$AB$15,27,FALSE),IFERROR(VLOOKUP($A421,'Circumstance 15'!$B$18:$AB$28,27,FALSE),TableBPA2[[#This Row],[Base Payment After Circumstance 14]])))</f>
        <v/>
      </c>
      <c r="U421" s="24" t="str">
        <f>IF(U$3="Not used","",IFERROR(VLOOKUP($A421,'Circumstance 16'!$B$6:$AB$15,27,FALSE),IFERROR(VLOOKUP($A421,'Circumstance 16'!$B$18:$AB$28,27,FALSE),TableBPA2[[#This Row],[Base Payment After Circumstance 15]])))</f>
        <v/>
      </c>
      <c r="V421" s="24" t="str">
        <f>IF(V$3="Not used","",IFERROR(VLOOKUP($A421,'Circumstance 17'!$B$6:$AB$15,27,FALSE),IFERROR(VLOOKUP($A421,'Circumstance 17'!$B$18:$AB$28,27,FALSE),TableBPA2[[#This Row],[Base Payment After Circumstance 16]])))</f>
        <v/>
      </c>
      <c r="W421" s="24" t="str">
        <f>IF(W$3="Not used","",IFERROR(VLOOKUP($A421,'Circumstance 18'!$B$6:$AB$15,27,FALSE),IFERROR(VLOOKUP($A421,'Circumstance 18'!$B$18:$AB$28,27,FALSE),TableBPA2[[#This Row],[Base Payment After Circumstance 17]])))</f>
        <v/>
      </c>
      <c r="X421" s="24" t="str">
        <f>IF(X$3="Not used","",IFERROR(VLOOKUP($A421,'Circumstance 19'!$B$6:$AB$15,27,FALSE),IFERROR(VLOOKUP($A421,'Circumstance 19'!$B$18:$AB$28,27,FALSE),TableBPA2[[#This Row],[Base Payment After Circumstance 18]])))</f>
        <v/>
      </c>
      <c r="Y421" s="24" t="str">
        <f>IF(Y$3="Not used","",IFERROR(VLOOKUP($A421,'Circumstance 20'!$B$6:$AB$15,27,FALSE),IFERROR(VLOOKUP($A421,'Circumstance 20'!$B$18:$AB$28,27,FALSE),TableBPA2[[#This Row],[Base Payment After Circumstance 19]])))</f>
        <v/>
      </c>
    </row>
    <row r="422" spans="1:25" x14ac:dyDescent="0.25">
      <c r="A422" s="11" t="str">
        <f>IF('LEA Information'!A431="","",'LEA Information'!A431)</f>
        <v/>
      </c>
      <c r="B422" s="11" t="str">
        <f>IF('LEA Information'!B431="","",'LEA Information'!B431)</f>
        <v/>
      </c>
      <c r="C422" s="68" t="str">
        <f>IF('LEA Information'!C431="","",'LEA Information'!C431)</f>
        <v/>
      </c>
      <c r="D422" s="8" t="str">
        <f>IF('LEA Information'!D431="","",'LEA Information'!D431)</f>
        <v/>
      </c>
      <c r="E422" s="32" t="str">
        <f t="shared" si="6"/>
        <v/>
      </c>
      <c r="F422" s="3" t="str">
        <f>IF(F$3="Not used","",IFERROR(VLOOKUP($A422,'Circumstance 1'!$B$6:$AB$15,27,FALSE),IFERROR(VLOOKUP(A422,'Circumstance 1'!$B$18:$AB$28,27,FALSE),TableBPA2[[#This Row],[Starting Base Payment]])))</f>
        <v/>
      </c>
      <c r="G422" s="3" t="str">
        <f>IF(G$3="Not used","",IFERROR(VLOOKUP($A422,'Circumstance 2'!$B$6:$AB$15,27,FALSE),IFERROR(VLOOKUP($A422,'Circumstance 2'!$B$18:$AB$28,27,FALSE),TableBPA2[[#This Row],[Base Payment After Circumstance 1]])))</f>
        <v/>
      </c>
      <c r="H422" s="3" t="str">
        <f>IF(H$3="Not used","",IFERROR(VLOOKUP($A422,'Circumstance 3'!$B$6:$AB$15,27,FALSE),IFERROR(VLOOKUP($A422,'Circumstance 3'!$B$18:$AB$28,27,FALSE),TableBPA2[[#This Row],[Base Payment After Circumstance 2]])))</f>
        <v/>
      </c>
      <c r="I422" s="3" t="str">
        <f>IF(I$3="Not used","",IFERROR(VLOOKUP($A422,'Circumstance 4'!$B$6:$AB$15,27,FALSE),IFERROR(VLOOKUP($A422,'Circumstance 4'!$B$18:$AB$28,27,FALSE),TableBPA2[[#This Row],[Base Payment After Circumstance 3]])))</f>
        <v/>
      </c>
      <c r="J422" s="3" t="str">
        <f>IF(J$3="Not used","",IFERROR(VLOOKUP($A422,'Circumstance 5'!$B$6:$AB$15,27,FALSE),IFERROR(VLOOKUP($A422,'Circumstance 5'!$B$18:$AB$28,27,FALSE),TableBPA2[[#This Row],[Base Payment After Circumstance 4]])))</f>
        <v/>
      </c>
      <c r="K422" s="3" t="str">
        <f>IF(K$3="Not used","",IFERROR(VLOOKUP($A422,'Circumstance 6'!$B$6:$AB$15,27,FALSE),IFERROR(VLOOKUP($A422,'Circumstance 6'!$B$18:$AB$28,27,FALSE),TableBPA2[[#This Row],[Base Payment After Circumstance 5]])))</f>
        <v/>
      </c>
      <c r="L422" s="3" t="str">
        <f>IF(L$3="Not used","",IFERROR(VLOOKUP($A422,'Circumstance 7'!$B$6:$AB$15,27,FALSE),IFERROR(VLOOKUP($A422,'Circumstance 7'!$B$18:$AB$28,27,FALSE),TableBPA2[[#This Row],[Base Payment After Circumstance 6]])))</f>
        <v/>
      </c>
      <c r="M422" s="3" t="str">
        <f>IF(M$3="Not used","",IFERROR(VLOOKUP($A422,'Circumstance 8'!$B$6:$AB$15,27,FALSE),IFERROR(VLOOKUP($A422,'Circumstance 8'!$B$18:$AB$28,27,FALSE),TableBPA2[[#This Row],[Base Payment After Circumstance 7]])))</f>
        <v/>
      </c>
      <c r="N422" s="3" t="str">
        <f>IF(N$3="Not used","",IFERROR(VLOOKUP($A422,'Circumstance 9'!$B$6:$AB$15,27,FALSE),IFERROR(VLOOKUP($A422,'Circumstance 9'!$B$18:$AB$28,27,FALSE),TableBPA2[[#This Row],[Base Payment After Circumstance 8]])))</f>
        <v/>
      </c>
      <c r="O422" s="3" t="str">
        <f>IF(O$3="Not used","",IFERROR(VLOOKUP($A422,'Circumstance 10'!$B$6:$AB$15,27,FALSE),IFERROR(VLOOKUP($A422,'Circumstance 10'!$B$18:$AB$28,27,FALSE),TableBPA2[[#This Row],[Base Payment After Circumstance 9]])))</f>
        <v/>
      </c>
      <c r="P422" s="24" t="str">
        <f>IF(P$3="Not used","",IFERROR(VLOOKUP($A422,'Circumstance 11'!$B$6:$AB$15,27,FALSE),IFERROR(VLOOKUP($A422,'Circumstance 11'!$B$18:$AB$28,27,FALSE),TableBPA2[[#This Row],[Base Payment After Circumstance 10]])))</f>
        <v/>
      </c>
      <c r="Q422" s="24" t="str">
        <f>IF(Q$3="Not used","",IFERROR(VLOOKUP($A422,'Circumstance 12'!$B$6:$AB$15,27,FALSE),IFERROR(VLOOKUP($A422,'Circumstance 12'!$B$18:$AB$28,27,FALSE),TableBPA2[[#This Row],[Base Payment After Circumstance 11]])))</f>
        <v/>
      </c>
      <c r="R422" s="24" t="str">
        <f>IF(R$3="Not used","",IFERROR(VLOOKUP($A422,'Circumstance 13'!$B$6:$AB$15,27,FALSE),IFERROR(VLOOKUP($A422,'Circumstance 13'!$B$18:$AB$28,27,FALSE),TableBPA2[[#This Row],[Base Payment After Circumstance 12]])))</f>
        <v/>
      </c>
      <c r="S422" s="24" t="str">
        <f>IF(S$3="Not used","",IFERROR(VLOOKUP($A422,'Circumstance 14'!$B$6:$AB$15,27,FALSE),IFERROR(VLOOKUP($A422,'Circumstance 14'!$B$18:$AB$28,27,FALSE),TableBPA2[[#This Row],[Base Payment After Circumstance 13]])))</f>
        <v/>
      </c>
      <c r="T422" s="24" t="str">
        <f>IF(T$3="Not used","",IFERROR(VLOOKUP($A422,'Circumstance 15'!$B$6:$AB$15,27,FALSE),IFERROR(VLOOKUP($A422,'Circumstance 15'!$B$18:$AB$28,27,FALSE),TableBPA2[[#This Row],[Base Payment After Circumstance 14]])))</f>
        <v/>
      </c>
      <c r="U422" s="24" t="str">
        <f>IF(U$3="Not used","",IFERROR(VLOOKUP($A422,'Circumstance 16'!$B$6:$AB$15,27,FALSE),IFERROR(VLOOKUP($A422,'Circumstance 16'!$B$18:$AB$28,27,FALSE),TableBPA2[[#This Row],[Base Payment After Circumstance 15]])))</f>
        <v/>
      </c>
      <c r="V422" s="24" t="str">
        <f>IF(V$3="Not used","",IFERROR(VLOOKUP($A422,'Circumstance 17'!$B$6:$AB$15,27,FALSE),IFERROR(VLOOKUP($A422,'Circumstance 17'!$B$18:$AB$28,27,FALSE),TableBPA2[[#This Row],[Base Payment After Circumstance 16]])))</f>
        <v/>
      </c>
      <c r="W422" s="24" t="str">
        <f>IF(W$3="Not used","",IFERROR(VLOOKUP($A422,'Circumstance 18'!$B$6:$AB$15,27,FALSE),IFERROR(VLOOKUP($A422,'Circumstance 18'!$B$18:$AB$28,27,FALSE),TableBPA2[[#This Row],[Base Payment After Circumstance 17]])))</f>
        <v/>
      </c>
      <c r="X422" s="24" t="str">
        <f>IF(X$3="Not used","",IFERROR(VLOOKUP($A422,'Circumstance 19'!$B$6:$AB$15,27,FALSE),IFERROR(VLOOKUP($A422,'Circumstance 19'!$B$18:$AB$28,27,FALSE),TableBPA2[[#This Row],[Base Payment After Circumstance 18]])))</f>
        <v/>
      </c>
      <c r="Y422" s="24" t="str">
        <f>IF(Y$3="Not used","",IFERROR(VLOOKUP($A422,'Circumstance 20'!$B$6:$AB$15,27,FALSE),IFERROR(VLOOKUP($A422,'Circumstance 20'!$B$18:$AB$28,27,FALSE),TableBPA2[[#This Row],[Base Payment After Circumstance 19]])))</f>
        <v/>
      </c>
    </row>
    <row r="423" spans="1:25" x14ac:dyDescent="0.25">
      <c r="A423" s="11" t="str">
        <f>IF('LEA Information'!A432="","",'LEA Information'!A432)</f>
        <v/>
      </c>
      <c r="B423" s="11" t="str">
        <f>IF('LEA Information'!B432="","",'LEA Information'!B432)</f>
        <v/>
      </c>
      <c r="C423" s="68" t="str">
        <f>IF('LEA Information'!C432="","",'LEA Information'!C432)</f>
        <v/>
      </c>
      <c r="D423" s="8" t="str">
        <f>IF('LEA Information'!D432="","",'LEA Information'!D432)</f>
        <v/>
      </c>
      <c r="E423" s="32" t="str">
        <f t="shared" si="6"/>
        <v/>
      </c>
      <c r="F423" s="3" t="str">
        <f>IF(F$3="Not used","",IFERROR(VLOOKUP($A423,'Circumstance 1'!$B$6:$AB$15,27,FALSE),IFERROR(VLOOKUP(A423,'Circumstance 1'!$B$18:$AB$28,27,FALSE),TableBPA2[[#This Row],[Starting Base Payment]])))</f>
        <v/>
      </c>
      <c r="G423" s="3" t="str">
        <f>IF(G$3="Not used","",IFERROR(VLOOKUP($A423,'Circumstance 2'!$B$6:$AB$15,27,FALSE),IFERROR(VLOOKUP($A423,'Circumstance 2'!$B$18:$AB$28,27,FALSE),TableBPA2[[#This Row],[Base Payment After Circumstance 1]])))</f>
        <v/>
      </c>
      <c r="H423" s="3" t="str">
        <f>IF(H$3="Not used","",IFERROR(VLOOKUP($A423,'Circumstance 3'!$B$6:$AB$15,27,FALSE),IFERROR(VLOOKUP($A423,'Circumstance 3'!$B$18:$AB$28,27,FALSE),TableBPA2[[#This Row],[Base Payment After Circumstance 2]])))</f>
        <v/>
      </c>
      <c r="I423" s="3" t="str">
        <f>IF(I$3="Not used","",IFERROR(VLOOKUP($A423,'Circumstance 4'!$B$6:$AB$15,27,FALSE),IFERROR(VLOOKUP($A423,'Circumstance 4'!$B$18:$AB$28,27,FALSE),TableBPA2[[#This Row],[Base Payment After Circumstance 3]])))</f>
        <v/>
      </c>
      <c r="J423" s="3" t="str">
        <f>IF(J$3="Not used","",IFERROR(VLOOKUP($A423,'Circumstance 5'!$B$6:$AB$15,27,FALSE),IFERROR(VLOOKUP($A423,'Circumstance 5'!$B$18:$AB$28,27,FALSE),TableBPA2[[#This Row],[Base Payment After Circumstance 4]])))</f>
        <v/>
      </c>
      <c r="K423" s="3" t="str">
        <f>IF(K$3="Not used","",IFERROR(VLOOKUP($A423,'Circumstance 6'!$B$6:$AB$15,27,FALSE),IFERROR(VLOOKUP($A423,'Circumstance 6'!$B$18:$AB$28,27,FALSE),TableBPA2[[#This Row],[Base Payment After Circumstance 5]])))</f>
        <v/>
      </c>
      <c r="L423" s="3" t="str">
        <f>IF(L$3="Not used","",IFERROR(VLOOKUP($A423,'Circumstance 7'!$B$6:$AB$15,27,FALSE),IFERROR(VLOOKUP($A423,'Circumstance 7'!$B$18:$AB$28,27,FALSE),TableBPA2[[#This Row],[Base Payment After Circumstance 6]])))</f>
        <v/>
      </c>
      <c r="M423" s="3" t="str">
        <f>IF(M$3="Not used","",IFERROR(VLOOKUP($A423,'Circumstance 8'!$B$6:$AB$15,27,FALSE),IFERROR(VLOOKUP($A423,'Circumstance 8'!$B$18:$AB$28,27,FALSE),TableBPA2[[#This Row],[Base Payment After Circumstance 7]])))</f>
        <v/>
      </c>
      <c r="N423" s="3" t="str">
        <f>IF(N$3="Not used","",IFERROR(VLOOKUP($A423,'Circumstance 9'!$B$6:$AB$15,27,FALSE),IFERROR(VLOOKUP($A423,'Circumstance 9'!$B$18:$AB$28,27,FALSE),TableBPA2[[#This Row],[Base Payment After Circumstance 8]])))</f>
        <v/>
      </c>
      <c r="O423" s="3" t="str">
        <f>IF(O$3="Not used","",IFERROR(VLOOKUP($A423,'Circumstance 10'!$B$6:$AB$15,27,FALSE),IFERROR(VLOOKUP($A423,'Circumstance 10'!$B$18:$AB$28,27,FALSE),TableBPA2[[#This Row],[Base Payment After Circumstance 9]])))</f>
        <v/>
      </c>
      <c r="P423" s="24" t="str">
        <f>IF(P$3="Not used","",IFERROR(VLOOKUP($A423,'Circumstance 11'!$B$6:$AB$15,27,FALSE),IFERROR(VLOOKUP($A423,'Circumstance 11'!$B$18:$AB$28,27,FALSE),TableBPA2[[#This Row],[Base Payment After Circumstance 10]])))</f>
        <v/>
      </c>
      <c r="Q423" s="24" t="str">
        <f>IF(Q$3="Not used","",IFERROR(VLOOKUP($A423,'Circumstance 12'!$B$6:$AB$15,27,FALSE),IFERROR(VLOOKUP($A423,'Circumstance 12'!$B$18:$AB$28,27,FALSE),TableBPA2[[#This Row],[Base Payment After Circumstance 11]])))</f>
        <v/>
      </c>
      <c r="R423" s="24" t="str">
        <f>IF(R$3="Not used","",IFERROR(VLOOKUP($A423,'Circumstance 13'!$B$6:$AB$15,27,FALSE),IFERROR(VLOOKUP($A423,'Circumstance 13'!$B$18:$AB$28,27,FALSE),TableBPA2[[#This Row],[Base Payment After Circumstance 12]])))</f>
        <v/>
      </c>
      <c r="S423" s="24" t="str">
        <f>IF(S$3="Not used","",IFERROR(VLOOKUP($A423,'Circumstance 14'!$B$6:$AB$15,27,FALSE),IFERROR(VLOOKUP($A423,'Circumstance 14'!$B$18:$AB$28,27,FALSE),TableBPA2[[#This Row],[Base Payment After Circumstance 13]])))</f>
        <v/>
      </c>
      <c r="T423" s="24" t="str">
        <f>IF(T$3="Not used","",IFERROR(VLOOKUP($A423,'Circumstance 15'!$B$6:$AB$15,27,FALSE),IFERROR(VLOOKUP($A423,'Circumstance 15'!$B$18:$AB$28,27,FALSE),TableBPA2[[#This Row],[Base Payment After Circumstance 14]])))</f>
        <v/>
      </c>
      <c r="U423" s="24" t="str">
        <f>IF(U$3="Not used","",IFERROR(VLOOKUP($A423,'Circumstance 16'!$B$6:$AB$15,27,FALSE),IFERROR(VLOOKUP($A423,'Circumstance 16'!$B$18:$AB$28,27,FALSE),TableBPA2[[#This Row],[Base Payment After Circumstance 15]])))</f>
        <v/>
      </c>
      <c r="V423" s="24" t="str">
        <f>IF(V$3="Not used","",IFERROR(VLOOKUP($A423,'Circumstance 17'!$B$6:$AB$15,27,FALSE),IFERROR(VLOOKUP($A423,'Circumstance 17'!$B$18:$AB$28,27,FALSE),TableBPA2[[#This Row],[Base Payment After Circumstance 16]])))</f>
        <v/>
      </c>
      <c r="W423" s="24" t="str">
        <f>IF(W$3="Not used","",IFERROR(VLOOKUP($A423,'Circumstance 18'!$B$6:$AB$15,27,FALSE),IFERROR(VLOOKUP($A423,'Circumstance 18'!$B$18:$AB$28,27,FALSE),TableBPA2[[#This Row],[Base Payment After Circumstance 17]])))</f>
        <v/>
      </c>
      <c r="X423" s="24" t="str">
        <f>IF(X$3="Not used","",IFERROR(VLOOKUP($A423,'Circumstance 19'!$B$6:$AB$15,27,FALSE),IFERROR(VLOOKUP($A423,'Circumstance 19'!$B$18:$AB$28,27,FALSE),TableBPA2[[#This Row],[Base Payment After Circumstance 18]])))</f>
        <v/>
      </c>
      <c r="Y423" s="24" t="str">
        <f>IF(Y$3="Not used","",IFERROR(VLOOKUP($A423,'Circumstance 20'!$B$6:$AB$15,27,FALSE),IFERROR(VLOOKUP($A423,'Circumstance 20'!$B$18:$AB$28,27,FALSE),TableBPA2[[#This Row],[Base Payment After Circumstance 19]])))</f>
        <v/>
      </c>
    </row>
    <row r="424" spans="1:25" x14ac:dyDescent="0.25">
      <c r="A424" s="11" t="str">
        <f>IF('LEA Information'!A433="","",'LEA Information'!A433)</f>
        <v/>
      </c>
      <c r="B424" s="11" t="str">
        <f>IF('LEA Information'!B433="","",'LEA Information'!B433)</f>
        <v/>
      </c>
      <c r="C424" s="68" t="str">
        <f>IF('LEA Information'!C433="","",'LEA Information'!C433)</f>
        <v/>
      </c>
      <c r="D424" s="8" t="str">
        <f>IF('LEA Information'!D433="","",'LEA Information'!D433)</f>
        <v/>
      </c>
      <c r="E424" s="32" t="str">
        <f t="shared" si="6"/>
        <v/>
      </c>
      <c r="F424" s="3" t="str">
        <f>IF(F$3="Not used","",IFERROR(VLOOKUP($A424,'Circumstance 1'!$B$6:$AB$15,27,FALSE),IFERROR(VLOOKUP(A424,'Circumstance 1'!$B$18:$AB$28,27,FALSE),TableBPA2[[#This Row],[Starting Base Payment]])))</f>
        <v/>
      </c>
      <c r="G424" s="3" t="str">
        <f>IF(G$3="Not used","",IFERROR(VLOOKUP($A424,'Circumstance 2'!$B$6:$AB$15,27,FALSE),IFERROR(VLOOKUP($A424,'Circumstance 2'!$B$18:$AB$28,27,FALSE),TableBPA2[[#This Row],[Base Payment After Circumstance 1]])))</f>
        <v/>
      </c>
      <c r="H424" s="3" t="str">
        <f>IF(H$3="Not used","",IFERROR(VLOOKUP($A424,'Circumstance 3'!$B$6:$AB$15,27,FALSE),IFERROR(VLOOKUP($A424,'Circumstance 3'!$B$18:$AB$28,27,FALSE),TableBPA2[[#This Row],[Base Payment After Circumstance 2]])))</f>
        <v/>
      </c>
      <c r="I424" s="3" t="str">
        <f>IF(I$3="Not used","",IFERROR(VLOOKUP($A424,'Circumstance 4'!$B$6:$AB$15,27,FALSE),IFERROR(VLOOKUP($A424,'Circumstance 4'!$B$18:$AB$28,27,FALSE),TableBPA2[[#This Row],[Base Payment After Circumstance 3]])))</f>
        <v/>
      </c>
      <c r="J424" s="3" t="str">
        <f>IF(J$3="Not used","",IFERROR(VLOOKUP($A424,'Circumstance 5'!$B$6:$AB$15,27,FALSE),IFERROR(VLOOKUP($A424,'Circumstance 5'!$B$18:$AB$28,27,FALSE),TableBPA2[[#This Row],[Base Payment After Circumstance 4]])))</f>
        <v/>
      </c>
      <c r="K424" s="3" t="str">
        <f>IF(K$3="Not used","",IFERROR(VLOOKUP($A424,'Circumstance 6'!$B$6:$AB$15,27,FALSE),IFERROR(VLOOKUP($A424,'Circumstance 6'!$B$18:$AB$28,27,FALSE),TableBPA2[[#This Row],[Base Payment After Circumstance 5]])))</f>
        <v/>
      </c>
      <c r="L424" s="3" t="str">
        <f>IF(L$3="Not used","",IFERROR(VLOOKUP($A424,'Circumstance 7'!$B$6:$AB$15,27,FALSE),IFERROR(VLOOKUP($A424,'Circumstance 7'!$B$18:$AB$28,27,FALSE),TableBPA2[[#This Row],[Base Payment After Circumstance 6]])))</f>
        <v/>
      </c>
      <c r="M424" s="3" t="str">
        <f>IF(M$3="Not used","",IFERROR(VLOOKUP($A424,'Circumstance 8'!$B$6:$AB$15,27,FALSE),IFERROR(VLOOKUP($A424,'Circumstance 8'!$B$18:$AB$28,27,FALSE),TableBPA2[[#This Row],[Base Payment After Circumstance 7]])))</f>
        <v/>
      </c>
      <c r="N424" s="3" t="str">
        <f>IF(N$3="Not used","",IFERROR(VLOOKUP($A424,'Circumstance 9'!$B$6:$AB$15,27,FALSE),IFERROR(VLOOKUP($A424,'Circumstance 9'!$B$18:$AB$28,27,FALSE),TableBPA2[[#This Row],[Base Payment After Circumstance 8]])))</f>
        <v/>
      </c>
      <c r="O424" s="3" t="str">
        <f>IF(O$3="Not used","",IFERROR(VLOOKUP($A424,'Circumstance 10'!$B$6:$AB$15,27,FALSE),IFERROR(VLOOKUP($A424,'Circumstance 10'!$B$18:$AB$28,27,FALSE),TableBPA2[[#This Row],[Base Payment After Circumstance 9]])))</f>
        <v/>
      </c>
      <c r="P424" s="24" t="str">
        <f>IF(P$3="Not used","",IFERROR(VLOOKUP($A424,'Circumstance 11'!$B$6:$AB$15,27,FALSE),IFERROR(VLOOKUP($A424,'Circumstance 11'!$B$18:$AB$28,27,FALSE),TableBPA2[[#This Row],[Base Payment After Circumstance 10]])))</f>
        <v/>
      </c>
      <c r="Q424" s="24" t="str">
        <f>IF(Q$3="Not used","",IFERROR(VLOOKUP($A424,'Circumstance 12'!$B$6:$AB$15,27,FALSE),IFERROR(VLOOKUP($A424,'Circumstance 12'!$B$18:$AB$28,27,FALSE),TableBPA2[[#This Row],[Base Payment After Circumstance 11]])))</f>
        <v/>
      </c>
      <c r="R424" s="24" t="str">
        <f>IF(R$3="Not used","",IFERROR(VLOOKUP($A424,'Circumstance 13'!$B$6:$AB$15,27,FALSE),IFERROR(VLOOKUP($A424,'Circumstance 13'!$B$18:$AB$28,27,FALSE),TableBPA2[[#This Row],[Base Payment After Circumstance 12]])))</f>
        <v/>
      </c>
      <c r="S424" s="24" t="str">
        <f>IF(S$3="Not used","",IFERROR(VLOOKUP($A424,'Circumstance 14'!$B$6:$AB$15,27,FALSE),IFERROR(VLOOKUP($A424,'Circumstance 14'!$B$18:$AB$28,27,FALSE),TableBPA2[[#This Row],[Base Payment After Circumstance 13]])))</f>
        <v/>
      </c>
      <c r="T424" s="24" t="str">
        <f>IF(T$3="Not used","",IFERROR(VLOOKUP($A424,'Circumstance 15'!$B$6:$AB$15,27,FALSE),IFERROR(VLOOKUP($A424,'Circumstance 15'!$B$18:$AB$28,27,FALSE),TableBPA2[[#This Row],[Base Payment After Circumstance 14]])))</f>
        <v/>
      </c>
      <c r="U424" s="24" t="str">
        <f>IF(U$3="Not used","",IFERROR(VLOOKUP($A424,'Circumstance 16'!$B$6:$AB$15,27,FALSE),IFERROR(VLOOKUP($A424,'Circumstance 16'!$B$18:$AB$28,27,FALSE),TableBPA2[[#This Row],[Base Payment After Circumstance 15]])))</f>
        <v/>
      </c>
      <c r="V424" s="24" t="str">
        <f>IF(V$3="Not used","",IFERROR(VLOOKUP($A424,'Circumstance 17'!$B$6:$AB$15,27,FALSE),IFERROR(VLOOKUP($A424,'Circumstance 17'!$B$18:$AB$28,27,FALSE),TableBPA2[[#This Row],[Base Payment After Circumstance 16]])))</f>
        <v/>
      </c>
      <c r="W424" s="24" t="str">
        <f>IF(W$3="Not used","",IFERROR(VLOOKUP($A424,'Circumstance 18'!$B$6:$AB$15,27,FALSE),IFERROR(VLOOKUP($A424,'Circumstance 18'!$B$18:$AB$28,27,FALSE),TableBPA2[[#This Row],[Base Payment After Circumstance 17]])))</f>
        <v/>
      </c>
      <c r="X424" s="24" t="str">
        <f>IF(X$3="Not used","",IFERROR(VLOOKUP($A424,'Circumstance 19'!$B$6:$AB$15,27,FALSE),IFERROR(VLOOKUP($A424,'Circumstance 19'!$B$18:$AB$28,27,FALSE),TableBPA2[[#This Row],[Base Payment After Circumstance 18]])))</f>
        <v/>
      </c>
      <c r="Y424" s="24" t="str">
        <f>IF(Y$3="Not used","",IFERROR(VLOOKUP($A424,'Circumstance 20'!$B$6:$AB$15,27,FALSE),IFERROR(VLOOKUP($A424,'Circumstance 20'!$B$18:$AB$28,27,FALSE),TableBPA2[[#This Row],[Base Payment After Circumstance 19]])))</f>
        <v/>
      </c>
    </row>
    <row r="425" spans="1:25" x14ac:dyDescent="0.25">
      <c r="A425" s="11" t="str">
        <f>IF('LEA Information'!A434="","",'LEA Information'!A434)</f>
        <v/>
      </c>
      <c r="B425" s="11" t="str">
        <f>IF('LEA Information'!B434="","",'LEA Information'!B434)</f>
        <v/>
      </c>
      <c r="C425" s="68" t="str">
        <f>IF('LEA Information'!C434="","",'LEA Information'!C434)</f>
        <v/>
      </c>
      <c r="D425" s="8" t="str">
        <f>IF('LEA Information'!D434="","",'LEA Information'!D434)</f>
        <v/>
      </c>
      <c r="E425" s="32" t="str">
        <f t="shared" si="6"/>
        <v/>
      </c>
      <c r="F425" s="3" t="str">
        <f>IF(F$3="Not used","",IFERROR(VLOOKUP($A425,'Circumstance 1'!$B$6:$AB$15,27,FALSE),IFERROR(VLOOKUP(A425,'Circumstance 1'!$B$18:$AB$28,27,FALSE),TableBPA2[[#This Row],[Starting Base Payment]])))</f>
        <v/>
      </c>
      <c r="G425" s="3" t="str">
        <f>IF(G$3="Not used","",IFERROR(VLOOKUP($A425,'Circumstance 2'!$B$6:$AB$15,27,FALSE),IFERROR(VLOOKUP($A425,'Circumstance 2'!$B$18:$AB$28,27,FALSE),TableBPA2[[#This Row],[Base Payment After Circumstance 1]])))</f>
        <v/>
      </c>
      <c r="H425" s="3" t="str">
        <f>IF(H$3="Not used","",IFERROR(VLOOKUP($A425,'Circumstance 3'!$B$6:$AB$15,27,FALSE),IFERROR(VLOOKUP($A425,'Circumstance 3'!$B$18:$AB$28,27,FALSE),TableBPA2[[#This Row],[Base Payment After Circumstance 2]])))</f>
        <v/>
      </c>
      <c r="I425" s="3" t="str">
        <f>IF(I$3="Not used","",IFERROR(VLOOKUP($A425,'Circumstance 4'!$B$6:$AB$15,27,FALSE),IFERROR(VLOOKUP($A425,'Circumstance 4'!$B$18:$AB$28,27,FALSE),TableBPA2[[#This Row],[Base Payment After Circumstance 3]])))</f>
        <v/>
      </c>
      <c r="J425" s="3" t="str">
        <f>IF(J$3="Not used","",IFERROR(VLOOKUP($A425,'Circumstance 5'!$B$6:$AB$15,27,FALSE),IFERROR(VLOOKUP($A425,'Circumstance 5'!$B$18:$AB$28,27,FALSE),TableBPA2[[#This Row],[Base Payment After Circumstance 4]])))</f>
        <v/>
      </c>
      <c r="K425" s="3" t="str">
        <f>IF(K$3="Not used","",IFERROR(VLOOKUP($A425,'Circumstance 6'!$B$6:$AB$15,27,FALSE),IFERROR(VLOOKUP($A425,'Circumstance 6'!$B$18:$AB$28,27,FALSE),TableBPA2[[#This Row],[Base Payment After Circumstance 5]])))</f>
        <v/>
      </c>
      <c r="L425" s="3" t="str">
        <f>IF(L$3="Not used","",IFERROR(VLOOKUP($A425,'Circumstance 7'!$B$6:$AB$15,27,FALSE),IFERROR(VLOOKUP($A425,'Circumstance 7'!$B$18:$AB$28,27,FALSE),TableBPA2[[#This Row],[Base Payment After Circumstance 6]])))</f>
        <v/>
      </c>
      <c r="M425" s="3" t="str">
        <f>IF(M$3="Not used","",IFERROR(VLOOKUP($A425,'Circumstance 8'!$B$6:$AB$15,27,FALSE),IFERROR(VLOOKUP($A425,'Circumstance 8'!$B$18:$AB$28,27,FALSE),TableBPA2[[#This Row],[Base Payment After Circumstance 7]])))</f>
        <v/>
      </c>
      <c r="N425" s="3" t="str">
        <f>IF(N$3="Not used","",IFERROR(VLOOKUP($A425,'Circumstance 9'!$B$6:$AB$15,27,FALSE),IFERROR(VLOOKUP($A425,'Circumstance 9'!$B$18:$AB$28,27,FALSE),TableBPA2[[#This Row],[Base Payment After Circumstance 8]])))</f>
        <v/>
      </c>
      <c r="O425" s="3" t="str">
        <f>IF(O$3="Not used","",IFERROR(VLOOKUP($A425,'Circumstance 10'!$B$6:$AB$15,27,FALSE),IFERROR(VLOOKUP($A425,'Circumstance 10'!$B$18:$AB$28,27,FALSE),TableBPA2[[#This Row],[Base Payment After Circumstance 9]])))</f>
        <v/>
      </c>
      <c r="P425" s="24" t="str">
        <f>IF(P$3="Not used","",IFERROR(VLOOKUP($A425,'Circumstance 11'!$B$6:$AB$15,27,FALSE),IFERROR(VLOOKUP($A425,'Circumstance 11'!$B$18:$AB$28,27,FALSE),TableBPA2[[#This Row],[Base Payment After Circumstance 10]])))</f>
        <v/>
      </c>
      <c r="Q425" s="24" t="str">
        <f>IF(Q$3="Not used","",IFERROR(VLOOKUP($A425,'Circumstance 12'!$B$6:$AB$15,27,FALSE),IFERROR(VLOOKUP($A425,'Circumstance 12'!$B$18:$AB$28,27,FALSE),TableBPA2[[#This Row],[Base Payment After Circumstance 11]])))</f>
        <v/>
      </c>
      <c r="R425" s="24" t="str">
        <f>IF(R$3="Not used","",IFERROR(VLOOKUP($A425,'Circumstance 13'!$B$6:$AB$15,27,FALSE),IFERROR(VLOOKUP($A425,'Circumstance 13'!$B$18:$AB$28,27,FALSE),TableBPA2[[#This Row],[Base Payment After Circumstance 12]])))</f>
        <v/>
      </c>
      <c r="S425" s="24" t="str">
        <f>IF(S$3="Not used","",IFERROR(VLOOKUP($A425,'Circumstance 14'!$B$6:$AB$15,27,FALSE),IFERROR(VLOOKUP($A425,'Circumstance 14'!$B$18:$AB$28,27,FALSE),TableBPA2[[#This Row],[Base Payment After Circumstance 13]])))</f>
        <v/>
      </c>
      <c r="T425" s="24" t="str">
        <f>IF(T$3="Not used","",IFERROR(VLOOKUP($A425,'Circumstance 15'!$B$6:$AB$15,27,FALSE),IFERROR(VLOOKUP($A425,'Circumstance 15'!$B$18:$AB$28,27,FALSE),TableBPA2[[#This Row],[Base Payment After Circumstance 14]])))</f>
        <v/>
      </c>
      <c r="U425" s="24" t="str">
        <f>IF(U$3="Not used","",IFERROR(VLOOKUP($A425,'Circumstance 16'!$B$6:$AB$15,27,FALSE),IFERROR(VLOOKUP($A425,'Circumstance 16'!$B$18:$AB$28,27,FALSE),TableBPA2[[#This Row],[Base Payment After Circumstance 15]])))</f>
        <v/>
      </c>
      <c r="V425" s="24" t="str">
        <f>IF(V$3="Not used","",IFERROR(VLOOKUP($A425,'Circumstance 17'!$B$6:$AB$15,27,FALSE),IFERROR(VLOOKUP($A425,'Circumstance 17'!$B$18:$AB$28,27,FALSE),TableBPA2[[#This Row],[Base Payment After Circumstance 16]])))</f>
        <v/>
      </c>
      <c r="W425" s="24" t="str">
        <f>IF(W$3="Not used","",IFERROR(VLOOKUP($A425,'Circumstance 18'!$B$6:$AB$15,27,FALSE),IFERROR(VLOOKUP($A425,'Circumstance 18'!$B$18:$AB$28,27,FALSE),TableBPA2[[#This Row],[Base Payment After Circumstance 17]])))</f>
        <v/>
      </c>
      <c r="X425" s="24" t="str">
        <f>IF(X$3="Not used","",IFERROR(VLOOKUP($A425,'Circumstance 19'!$B$6:$AB$15,27,FALSE),IFERROR(VLOOKUP($A425,'Circumstance 19'!$B$18:$AB$28,27,FALSE),TableBPA2[[#This Row],[Base Payment After Circumstance 18]])))</f>
        <v/>
      </c>
      <c r="Y425" s="24" t="str">
        <f>IF(Y$3="Not used","",IFERROR(VLOOKUP($A425,'Circumstance 20'!$B$6:$AB$15,27,FALSE),IFERROR(VLOOKUP($A425,'Circumstance 20'!$B$18:$AB$28,27,FALSE),TableBPA2[[#This Row],[Base Payment After Circumstance 19]])))</f>
        <v/>
      </c>
    </row>
    <row r="426" spans="1:25" x14ac:dyDescent="0.25">
      <c r="A426" s="11" t="str">
        <f>IF('LEA Information'!A435="","",'LEA Information'!A435)</f>
        <v/>
      </c>
      <c r="B426" s="11" t="str">
        <f>IF('LEA Information'!B435="","",'LEA Information'!B435)</f>
        <v/>
      </c>
      <c r="C426" s="68" t="str">
        <f>IF('LEA Information'!C435="","",'LEA Information'!C435)</f>
        <v/>
      </c>
      <c r="D426" s="8" t="str">
        <f>IF('LEA Information'!D435="","",'LEA Information'!D435)</f>
        <v/>
      </c>
      <c r="E426" s="32" t="str">
        <f t="shared" si="6"/>
        <v/>
      </c>
      <c r="F426" s="3" t="str">
        <f>IF(F$3="Not used","",IFERROR(VLOOKUP($A426,'Circumstance 1'!$B$6:$AB$15,27,FALSE),IFERROR(VLOOKUP(A426,'Circumstance 1'!$B$18:$AB$28,27,FALSE),TableBPA2[[#This Row],[Starting Base Payment]])))</f>
        <v/>
      </c>
      <c r="G426" s="3" t="str">
        <f>IF(G$3="Not used","",IFERROR(VLOOKUP($A426,'Circumstance 2'!$B$6:$AB$15,27,FALSE),IFERROR(VLOOKUP($A426,'Circumstance 2'!$B$18:$AB$28,27,FALSE),TableBPA2[[#This Row],[Base Payment After Circumstance 1]])))</f>
        <v/>
      </c>
      <c r="H426" s="3" t="str">
        <f>IF(H$3="Not used","",IFERROR(VLOOKUP($A426,'Circumstance 3'!$B$6:$AB$15,27,FALSE),IFERROR(VLOOKUP($A426,'Circumstance 3'!$B$18:$AB$28,27,FALSE),TableBPA2[[#This Row],[Base Payment After Circumstance 2]])))</f>
        <v/>
      </c>
      <c r="I426" s="3" t="str">
        <f>IF(I$3="Not used","",IFERROR(VLOOKUP($A426,'Circumstance 4'!$B$6:$AB$15,27,FALSE),IFERROR(VLOOKUP($A426,'Circumstance 4'!$B$18:$AB$28,27,FALSE),TableBPA2[[#This Row],[Base Payment After Circumstance 3]])))</f>
        <v/>
      </c>
      <c r="J426" s="3" t="str">
        <f>IF(J$3="Not used","",IFERROR(VLOOKUP($A426,'Circumstance 5'!$B$6:$AB$15,27,FALSE),IFERROR(VLOOKUP($A426,'Circumstance 5'!$B$18:$AB$28,27,FALSE),TableBPA2[[#This Row],[Base Payment After Circumstance 4]])))</f>
        <v/>
      </c>
      <c r="K426" s="3" t="str">
        <f>IF(K$3="Not used","",IFERROR(VLOOKUP($A426,'Circumstance 6'!$B$6:$AB$15,27,FALSE),IFERROR(VLOOKUP($A426,'Circumstance 6'!$B$18:$AB$28,27,FALSE),TableBPA2[[#This Row],[Base Payment After Circumstance 5]])))</f>
        <v/>
      </c>
      <c r="L426" s="3" t="str">
        <f>IF(L$3="Not used","",IFERROR(VLOOKUP($A426,'Circumstance 7'!$B$6:$AB$15,27,FALSE),IFERROR(VLOOKUP($A426,'Circumstance 7'!$B$18:$AB$28,27,FALSE),TableBPA2[[#This Row],[Base Payment After Circumstance 6]])))</f>
        <v/>
      </c>
      <c r="M426" s="3" t="str">
        <f>IF(M$3="Not used","",IFERROR(VLOOKUP($A426,'Circumstance 8'!$B$6:$AB$15,27,FALSE),IFERROR(VLOOKUP($A426,'Circumstance 8'!$B$18:$AB$28,27,FALSE),TableBPA2[[#This Row],[Base Payment After Circumstance 7]])))</f>
        <v/>
      </c>
      <c r="N426" s="3" t="str">
        <f>IF(N$3="Not used","",IFERROR(VLOOKUP($A426,'Circumstance 9'!$B$6:$AB$15,27,FALSE),IFERROR(VLOOKUP($A426,'Circumstance 9'!$B$18:$AB$28,27,FALSE),TableBPA2[[#This Row],[Base Payment After Circumstance 8]])))</f>
        <v/>
      </c>
      <c r="O426" s="3" t="str">
        <f>IF(O$3="Not used","",IFERROR(VLOOKUP($A426,'Circumstance 10'!$B$6:$AB$15,27,FALSE),IFERROR(VLOOKUP($A426,'Circumstance 10'!$B$18:$AB$28,27,FALSE),TableBPA2[[#This Row],[Base Payment After Circumstance 9]])))</f>
        <v/>
      </c>
      <c r="P426" s="24" t="str">
        <f>IF(P$3="Not used","",IFERROR(VLOOKUP($A426,'Circumstance 11'!$B$6:$AB$15,27,FALSE),IFERROR(VLOOKUP($A426,'Circumstance 11'!$B$18:$AB$28,27,FALSE),TableBPA2[[#This Row],[Base Payment After Circumstance 10]])))</f>
        <v/>
      </c>
      <c r="Q426" s="24" t="str">
        <f>IF(Q$3="Not used","",IFERROR(VLOOKUP($A426,'Circumstance 12'!$B$6:$AB$15,27,FALSE),IFERROR(VLOOKUP($A426,'Circumstance 12'!$B$18:$AB$28,27,FALSE),TableBPA2[[#This Row],[Base Payment After Circumstance 11]])))</f>
        <v/>
      </c>
      <c r="R426" s="24" t="str">
        <f>IF(R$3="Not used","",IFERROR(VLOOKUP($A426,'Circumstance 13'!$B$6:$AB$15,27,FALSE),IFERROR(VLOOKUP($A426,'Circumstance 13'!$B$18:$AB$28,27,FALSE),TableBPA2[[#This Row],[Base Payment After Circumstance 12]])))</f>
        <v/>
      </c>
      <c r="S426" s="24" t="str">
        <f>IF(S$3="Not used","",IFERROR(VLOOKUP($A426,'Circumstance 14'!$B$6:$AB$15,27,FALSE),IFERROR(VLOOKUP($A426,'Circumstance 14'!$B$18:$AB$28,27,FALSE),TableBPA2[[#This Row],[Base Payment After Circumstance 13]])))</f>
        <v/>
      </c>
      <c r="T426" s="24" t="str">
        <f>IF(T$3="Not used","",IFERROR(VLOOKUP($A426,'Circumstance 15'!$B$6:$AB$15,27,FALSE),IFERROR(VLOOKUP($A426,'Circumstance 15'!$B$18:$AB$28,27,FALSE),TableBPA2[[#This Row],[Base Payment After Circumstance 14]])))</f>
        <v/>
      </c>
      <c r="U426" s="24" t="str">
        <f>IF(U$3="Not used","",IFERROR(VLOOKUP($A426,'Circumstance 16'!$B$6:$AB$15,27,FALSE),IFERROR(VLOOKUP($A426,'Circumstance 16'!$B$18:$AB$28,27,FALSE),TableBPA2[[#This Row],[Base Payment After Circumstance 15]])))</f>
        <v/>
      </c>
      <c r="V426" s="24" t="str">
        <f>IF(V$3="Not used","",IFERROR(VLOOKUP($A426,'Circumstance 17'!$B$6:$AB$15,27,FALSE),IFERROR(VLOOKUP($A426,'Circumstance 17'!$B$18:$AB$28,27,FALSE),TableBPA2[[#This Row],[Base Payment After Circumstance 16]])))</f>
        <v/>
      </c>
      <c r="W426" s="24" t="str">
        <f>IF(W$3="Not used","",IFERROR(VLOOKUP($A426,'Circumstance 18'!$B$6:$AB$15,27,FALSE),IFERROR(VLOOKUP($A426,'Circumstance 18'!$B$18:$AB$28,27,FALSE),TableBPA2[[#This Row],[Base Payment After Circumstance 17]])))</f>
        <v/>
      </c>
      <c r="X426" s="24" t="str">
        <f>IF(X$3="Not used","",IFERROR(VLOOKUP($A426,'Circumstance 19'!$B$6:$AB$15,27,FALSE),IFERROR(VLOOKUP($A426,'Circumstance 19'!$B$18:$AB$28,27,FALSE),TableBPA2[[#This Row],[Base Payment After Circumstance 18]])))</f>
        <v/>
      </c>
      <c r="Y426" s="24" t="str">
        <f>IF(Y$3="Not used","",IFERROR(VLOOKUP($A426,'Circumstance 20'!$B$6:$AB$15,27,FALSE),IFERROR(VLOOKUP($A426,'Circumstance 20'!$B$18:$AB$28,27,FALSE),TableBPA2[[#This Row],[Base Payment After Circumstance 19]])))</f>
        <v/>
      </c>
    </row>
    <row r="427" spans="1:25" x14ac:dyDescent="0.25">
      <c r="A427" s="11" t="str">
        <f>IF('LEA Information'!A436="","",'LEA Information'!A436)</f>
        <v/>
      </c>
      <c r="B427" s="11" t="str">
        <f>IF('LEA Information'!B436="","",'LEA Information'!B436)</f>
        <v/>
      </c>
      <c r="C427" s="68" t="str">
        <f>IF('LEA Information'!C436="","",'LEA Information'!C436)</f>
        <v/>
      </c>
      <c r="D427" s="8" t="str">
        <f>IF('LEA Information'!D436="","",'LEA Information'!D436)</f>
        <v/>
      </c>
      <c r="E427" s="32" t="str">
        <f t="shared" si="6"/>
        <v/>
      </c>
      <c r="F427" s="3" t="str">
        <f>IF(F$3="Not used","",IFERROR(VLOOKUP($A427,'Circumstance 1'!$B$6:$AB$15,27,FALSE),IFERROR(VLOOKUP(A427,'Circumstance 1'!$B$18:$AB$28,27,FALSE),TableBPA2[[#This Row],[Starting Base Payment]])))</f>
        <v/>
      </c>
      <c r="G427" s="3" t="str">
        <f>IF(G$3="Not used","",IFERROR(VLOOKUP($A427,'Circumstance 2'!$B$6:$AB$15,27,FALSE),IFERROR(VLOOKUP($A427,'Circumstance 2'!$B$18:$AB$28,27,FALSE),TableBPA2[[#This Row],[Base Payment After Circumstance 1]])))</f>
        <v/>
      </c>
      <c r="H427" s="3" t="str">
        <f>IF(H$3="Not used","",IFERROR(VLOOKUP($A427,'Circumstance 3'!$B$6:$AB$15,27,FALSE),IFERROR(VLOOKUP($A427,'Circumstance 3'!$B$18:$AB$28,27,FALSE),TableBPA2[[#This Row],[Base Payment After Circumstance 2]])))</f>
        <v/>
      </c>
      <c r="I427" s="3" t="str">
        <f>IF(I$3="Not used","",IFERROR(VLOOKUP($A427,'Circumstance 4'!$B$6:$AB$15,27,FALSE),IFERROR(VLOOKUP($A427,'Circumstance 4'!$B$18:$AB$28,27,FALSE),TableBPA2[[#This Row],[Base Payment After Circumstance 3]])))</f>
        <v/>
      </c>
      <c r="J427" s="3" t="str">
        <f>IF(J$3="Not used","",IFERROR(VLOOKUP($A427,'Circumstance 5'!$B$6:$AB$15,27,FALSE),IFERROR(VLOOKUP($A427,'Circumstance 5'!$B$18:$AB$28,27,FALSE),TableBPA2[[#This Row],[Base Payment After Circumstance 4]])))</f>
        <v/>
      </c>
      <c r="K427" s="3" t="str">
        <f>IF(K$3="Not used","",IFERROR(VLOOKUP($A427,'Circumstance 6'!$B$6:$AB$15,27,FALSE),IFERROR(VLOOKUP($A427,'Circumstance 6'!$B$18:$AB$28,27,FALSE),TableBPA2[[#This Row],[Base Payment After Circumstance 5]])))</f>
        <v/>
      </c>
      <c r="L427" s="3" t="str">
        <f>IF(L$3="Not used","",IFERROR(VLOOKUP($A427,'Circumstance 7'!$B$6:$AB$15,27,FALSE),IFERROR(VLOOKUP($A427,'Circumstance 7'!$B$18:$AB$28,27,FALSE),TableBPA2[[#This Row],[Base Payment After Circumstance 6]])))</f>
        <v/>
      </c>
      <c r="M427" s="3" t="str">
        <f>IF(M$3="Not used","",IFERROR(VLOOKUP($A427,'Circumstance 8'!$B$6:$AB$15,27,FALSE),IFERROR(VLOOKUP($A427,'Circumstance 8'!$B$18:$AB$28,27,FALSE),TableBPA2[[#This Row],[Base Payment After Circumstance 7]])))</f>
        <v/>
      </c>
      <c r="N427" s="3" t="str">
        <f>IF(N$3="Not used","",IFERROR(VLOOKUP($A427,'Circumstance 9'!$B$6:$AB$15,27,FALSE),IFERROR(VLOOKUP($A427,'Circumstance 9'!$B$18:$AB$28,27,FALSE),TableBPA2[[#This Row],[Base Payment After Circumstance 8]])))</f>
        <v/>
      </c>
      <c r="O427" s="3" t="str">
        <f>IF(O$3="Not used","",IFERROR(VLOOKUP($A427,'Circumstance 10'!$B$6:$AB$15,27,FALSE),IFERROR(VLOOKUP($A427,'Circumstance 10'!$B$18:$AB$28,27,FALSE),TableBPA2[[#This Row],[Base Payment After Circumstance 9]])))</f>
        <v/>
      </c>
      <c r="P427" s="24" t="str">
        <f>IF(P$3="Not used","",IFERROR(VLOOKUP($A427,'Circumstance 11'!$B$6:$AB$15,27,FALSE),IFERROR(VLOOKUP($A427,'Circumstance 11'!$B$18:$AB$28,27,FALSE),TableBPA2[[#This Row],[Base Payment After Circumstance 10]])))</f>
        <v/>
      </c>
      <c r="Q427" s="24" t="str">
        <f>IF(Q$3="Not used","",IFERROR(VLOOKUP($A427,'Circumstance 12'!$B$6:$AB$15,27,FALSE),IFERROR(VLOOKUP($A427,'Circumstance 12'!$B$18:$AB$28,27,FALSE),TableBPA2[[#This Row],[Base Payment After Circumstance 11]])))</f>
        <v/>
      </c>
      <c r="R427" s="24" t="str">
        <f>IF(R$3="Not used","",IFERROR(VLOOKUP($A427,'Circumstance 13'!$B$6:$AB$15,27,FALSE),IFERROR(VLOOKUP($A427,'Circumstance 13'!$B$18:$AB$28,27,FALSE),TableBPA2[[#This Row],[Base Payment After Circumstance 12]])))</f>
        <v/>
      </c>
      <c r="S427" s="24" t="str">
        <f>IF(S$3="Not used","",IFERROR(VLOOKUP($A427,'Circumstance 14'!$B$6:$AB$15,27,FALSE),IFERROR(VLOOKUP($A427,'Circumstance 14'!$B$18:$AB$28,27,FALSE),TableBPA2[[#This Row],[Base Payment After Circumstance 13]])))</f>
        <v/>
      </c>
      <c r="T427" s="24" t="str">
        <f>IF(T$3="Not used","",IFERROR(VLOOKUP($A427,'Circumstance 15'!$B$6:$AB$15,27,FALSE),IFERROR(VLOOKUP($A427,'Circumstance 15'!$B$18:$AB$28,27,FALSE),TableBPA2[[#This Row],[Base Payment After Circumstance 14]])))</f>
        <v/>
      </c>
      <c r="U427" s="24" t="str">
        <f>IF(U$3="Not used","",IFERROR(VLOOKUP($A427,'Circumstance 16'!$B$6:$AB$15,27,FALSE),IFERROR(VLOOKUP($A427,'Circumstance 16'!$B$18:$AB$28,27,FALSE),TableBPA2[[#This Row],[Base Payment After Circumstance 15]])))</f>
        <v/>
      </c>
      <c r="V427" s="24" t="str">
        <f>IF(V$3="Not used","",IFERROR(VLOOKUP($A427,'Circumstance 17'!$B$6:$AB$15,27,FALSE),IFERROR(VLOOKUP($A427,'Circumstance 17'!$B$18:$AB$28,27,FALSE),TableBPA2[[#This Row],[Base Payment After Circumstance 16]])))</f>
        <v/>
      </c>
      <c r="W427" s="24" t="str">
        <f>IF(W$3="Not used","",IFERROR(VLOOKUP($A427,'Circumstance 18'!$B$6:$AB$15,27,FALSE),IFERROR(VLOOKUP($A427,'Circumstance 18'!$B$18:$AB$28,27,FALSE),TableBPA2[[#This Row],[Base Payment After Circumstance 17]])))</f>
        <v/>
      </c>
      <c r="X427" s="24" t="str">
        <f>IF(X$3="Not used","",IFERROR(VLOOKUP($A427,'Circumstance 19'!$B$6:$AB$15,27,FALSE),IFERROR(VLOOKUP($A427,'Circumstance 19'!$B$18:$AB$28,27,FALSE),TableBPA2[[#This Row],[Base Payment After Circumstance 18]])))</f>
        <v/>
      </c>
      <c r="Y427" s="24" t="str">
        <f>IF(Y$3="Not used","",IFERROR(VLOOKUP($A427,'Circumstance 20'!$B$6:$AB$15,27,FALSE),IFERROR(VLOOKUP($A427,'Circumstance 20'!$B$18:$AB$28,27,FALSE),TableBPA2[[#This Row],[Base Payment After Circumstance 19]])))</f>
        <v/>
      </c>
    </row>
    <row r="428" spans="1:25" x14ac:dyDescent="0.25">
      <c r="A428" s="11" t="str">
        <f>IF('LEA Information'!A437="","",'LEA Information'!A437)</f>
        <v/>
      </c>
      <c r="B428" s="11" t="str">
        <f>IF('LEA Information'!B437="","",'LEA Information'!B437)</f>
        <v/>
      </c>
      <c r="C428" s="68" t="str">
        <f>IF('LEA Information'!C437="","",'LEA Information'!C437)</f>
        <v/>
      </c>
      <c r="D428" s="8" t="str">
        <f>IF('LEA Information'!D437="","",'LEA Information'!D437)</f>
        <v/>
      </c>
      <c r="E428" s="32" t="str">
        <f t="shared" si="6"/>
        <v/>
      </c>
      <c r="F428" s="3" t="str">
        <f>IF(F$3="Not used","",IFERROR(VLOOKUP($A428,'Circumstance 1'!$B$6:$AB$15,27,FALSE),IFERROR(VLOOKUP(A428,'Circumstance 1'!$B$18:$AB$28,27,FALSE),TableBPA2[[#This Row],[Starting Base Payment]])))</f>
        <v/>
      </c>
      <c r="G428" s="3" t="str">
        <f>IF(G$3="Not used","",IFERROR(VLOOKUP($A428,'Circumstance 2'!$B$6:$AB$15,27,FALSE),IFERROR(VLOOKUP($A428,'Circumstance 2'!$B$18:$AB$28,27,FALSE),TableBPA2[[#This Row],[Base Payment After Circumstance 1]])))</f>
        <v/>
      </c>
      <c r="H428" s="3" t="str">
        <f>IF(H$3="Not used","",IFERROR(VLOOKUP($A428,'Circumstance 3'!$B$6:$AB$15,27,FALSE),IFERROR(VLOOKUP($A428,'Circumstance 3'!$B$18:$AB$28,27,FALSE),TableBPA2[[#This Row],[Base Payment After Circumstance 2]])))</f>
        <v/>
      </c>
      <c r="I428" s="3" t="str">
        <f>IF(I$3="Not used","",IFERROR(VLOOKUP($A428,'Circumstance 4'!$B$6:$AB$15,27,FALSE),IFERROR(VLOOKUP($A428,'Circumstance 4'!$B$18:$AB$28,27,FALSE),TableBPA2[[#This Row],[Base Payment After Circumstance 3]])))</f>
        <v/>
      </c>
      <c r="J428" s="3" t="str">
        <f>IF(J$3="Not used","",IFERROR(VLOOKUP($A428,'Circumstance 5'!$B$6:$AB$15,27,FALSE),IFERROR(VLOOKUP($A428,'Circumstance 5'!$B$18:$AB$28,27,FALSE),TableBPA2[[#This Row],[Base Payment After Circumstance 4]])))</f>
        <v/>
      </c>
      <c r="K428" s="3" t="str">
        <f>IF(K$3="Not used","",IFERROR(VLOOKUP($A428,'Circumstance 6'!$B$6:$AB$15,27,FALSE),IFERROR(VLOOKUP($A428,'Circumstance 6'!$B$18:$AB$28,27,FALSE),TableBPA2[[#This Row],[Base Payment After Circumstance 5]])))</f>
        <v/>
      </c>
      <c r="L428" s="3" t="str">
        <f>IF(L$3="Not used","",IFERROR(VLOOKUP($A428,'Circumstance 7'!$B$6:$AB$15,27,FALSE),IFERROR(VLOOKUP($A428,'Circumstance 7'!$B$18:$AB$28,27,FALSE),TableBPA2[[#This Row],[Base Payment After Circumstance 6]])))</f>
        <v/>
      </c>
      <c r="M428" s="3" t="str">
        <f>IF(M$3="Not used","",IFERROR(VLOOKUP($A428,'Circumstance 8'!$B$6:$AB$15,27,FALSE),IFERROR(VLOOKUP($A428,'Circumstance 8'!$B$18:$AB$28,27,FALSE),TableBPA2[[#This Row],[Base Payment After Circumstance 7]])))</f>
        <v/>
      </c>
      <c r="N428" s="3" t="str">
        <f>IF(N$3="Not used","",IFERROR(VLOOKUP($A428,'Circumstance 9'!$B$6:$AB$15,27,FALSE),IFERROR(VLOOKUP($A428,'Circumstance 9'!$B$18:$AB$28,27,FALSE),TableBPA2[[#This Row],[Base Payment After Circumstance 8]])))</f>
        <v/>
      </c>
      <c r="O428" s="3" t="str">
        <f>IF(O$3="Not used","",IFERROR(VLOOKUP($A428,'Circumstance 10'!$B$6:$AB$15,27,FALSE),IFERROR(VLOOKUP($A428,'Circumstance 10'!$B$18:$AB$28,27,FALSE),TableBPA2[[#This Row],[Base Payment After Circumstance 9]])))</f>
        <v/>
      </c>
      <c r="P428" s="24" t="str">
        <f>IF(P$3="Not used","",IFERROR(VLOOKUP($A428,'Circumstance 11'!$B$6:$AB$15,27,FALSE),IFERROR(VLOOKUP($A428,'Circumstance 11'!$B$18:$AB$28,27,FALSE),TableBPA2[[#This Row],[Base Payment After Circumstance 10]])))</f>
        <v/>
      </c>
      <c r="Q428" s="24" t="str">
        <f>IF(Q$3="Not used","",IFERROR(VLOOKUP($A428,'Circumstance 12'!$B$6:$AB$15,27,FALSE),IFERROR(VLOOKUP($A428,'Circumstance 12'!$B$18:$AB$28,27,FALSE),TableBPA2[[#This Row],[Base Payment After Circumstance 11]])))</f>
        <v/>
      </c>
      <c r="R428" s="24" t="str">
        <f>IF(R$3="Not used","",IFERROR(VLOOKUP($A428,'Circumstance 13'!$B$6:$AB$15,27,FALSE),IFERROR(VLOOKUP($A428,'Circumstance 13'!$B$18:$AB$28,27,FALSE),TableBPA2[[#This Row],[Base Payment After Circumstance 12]])))</f>
        <v/>
      </c>
      <c r="S428" s="24" t="str">
        <f>IF(S$3="Not used","",IFERROR(VLOOKUP($A428,'Circumstance 14'!$B$6:$AB$15,27,FALSE),IFERROR(VLOOKUP($A428,'Circumstance 14'!$B$18:$AB$28,27,FALSE),TableBPA2[[#This Row],[Base Payment After Circumstance 13]])))</f>
        <v/>
      </c>
      <c r="T428" s="24" t="str">
        <f>IF(T$3="Not used","",IFERROR(VLOOKUP($A428,'Circumstance 15'!$B$6:$AB$15,27,FALSE),IFERROR(VLOOKUP($A428,'Circumstance 15'!$B$18:$AB$28,27,FALSE),TableBPA2[[#This Row],[Base Payment After Circumstance 14]])))</f>
        <v/>
      </c>
      <c r="U428" s="24" t="str">
        <f>IF(U$3="Not used","",IFERROR(VLOOKUP($A428,'Circumstance 16'!$B$6:$AB$15,27,FALSE),IFERROR(VLOOKUP($A428,'Circumstance 16'!$B$18:$AB$28,27,FALSE),TableBPA2[[#This Row],[Base Payment After Circumstance 15]])))</f>
        <v/>
      </c>
      <c r="V428" s="24" t="str">
        <f>IF(V$3="Not used","",IFERROR(VLOOKUP($A428,'Circumstance 17'!$B$6:$AB$15,27,FALSE),IFERROR(VLOOKUP($A428,'Circumstance 17'!$B$18:$AB$28,27,FALSE),TableBPA2[[#This Row],[Base Payment After Circumstance 16]])))</f>
        <v/>
      </c>
      <c r="W428" s="24" t="str">
        <f>IF(W$3="Not used","",IFERROR(VLOOKUP($A428,'Circumstance 18'!$B$6:$AB$15,27,FALSE),IFERROR(VLOOKUP($A428,'Circumstance 18'!$B$18:$AB$28,27,FALSE),TableBPA2[[#This Row],[Base Payment After Circumstance 17]])))</f>
        <v/>
      </c>
      <c r="X428" s="24" t="str">
        <f>IF(X$3="Not used","",IFERROR(VLOOKUP($A428,'Circumstance 19'!$B$6:$AB$15,27,FALSE),IFERROR(VLOOKUP($A428,'Circumstance 19'!$B$18:$AB$28,27,FALSE),TableBPA2[[#This Row],[Base Payment After Circumstance 18]])))</f>
        <v/>
      </c>
      <c r="Y428" s="24" t="str">
        <f>IF(Y$3="Not used","",IFERROR(VLOOKUP($A428,'Circumstance 20'!$B$6:$AB$15,27,FALSE),IFERROR(VLOOKUP($A428,'Circumstance 20'!$B$18:$AB$28,27,FALSE),TableBPA2[[#This Row],[Base Payment After Circumstance 19]])))</f>
        <v/>
      </c>
    </row>
    <row r="429" spans="1:25" x14ac:dyDescent="0.25">
      <c r="A429" s="11" t="str">
        <f>IF('LEA Information'!A438="","",'LEA Information'!A438)</f>
        <v/>
      </c>
      <c r="B429" s="11" t="str">
        <f>IF('LEA Information'!B438="","",'LEA Information'!B438)</f>
        <v/>
      </c>
      <c r="C429" s="68" t="str">
        <f>IF('LEA Information'!C438="","",'LEA Information'!C438)</f>
        <v/>
      </c>
      <c r="D429" s="8" t="str">
        <f>IF('LEA Information'!D438="","",'LEA Information'!D438)</f>
        <v/>
      </c>
      <c r="E429" s="32" t="str">
        <f t="shared" si="6"/>
        <v/>
      </c>
      <c r="F429" s="3" t="str">
        <f>IF(F$3="Not used","",IFERROR(VLOOKUP($A429,'Circumstance 1'!$B$6:$AB$15,27,FALSE),IFERROR(VLOOKUP(A429,'Circumstance 1'!$B$18:$AB$28,27,FALSE),TableBPA2[[#This Row],[Starting Base Payment]])))</f>
        <v/>
      </c>
      <c r="G429" s="3" t="str">
        <f>IF(G$3="Not used","",IFERROR(VLOOKUP($A429,'Circumstance 2'!$B$6:$AB$15,27,FALSE),IFERROR(VLOOKUP($A429,'Circumstance 2'!$B$18:$AB$28,27,FALSE),TableBPA2[[#This Row],[Base Payment After Circumstance 1]])))</f>
        <v/>
      </c>
      <c r="H429" s="3" t="str">
        <f>IF(H$3="Not used","",IFERROR(VLOOKUP($A429,'Circumstance 3'!$B$6:$AB$15,27,FALSE),IFERROR(VLOOKUP($A429,'Circumstance 3'!$B$18:$AB$28,27,FALSE),TableBPA2[[#This Row],[Base Payment After Circumstance 2]])))</f>
        <v/>
      </c>
      <c r="I429" s="3" t="str">
        <f>IF(I$3="Not used","",IFERROR(VLOOKUP($A429,'Circumstance 4'!$B$6:$AB$15,27,FALSE),IFERROR(VLOOKUP($A429,'Circumstance 4'!$B$18:$AB$28,27,FALSE),TableBPA2[[#This Row],[Base Payment After Circumstance 3]])))</f>
        <v/>
      </c>
      <c r="J429" s="3" t="str">
        <f>IF(J$3="Not used","",IFERROR(VLOOKUP($A429,'Circumstance 5'!$B$6:$AB$15,27,FALSE),IFERROR(VLOOKUP($A429,'Circumstance 5'!$B$18:$AB$28,27,FALSE),TableBPA2[[#This Row],[Base Payment After Circumstance 4]])))</f>
        <v/>
      </c>
      <c r="K429" s="3" t="str">
        <f>IF(K$3="Not used","",IFERROR(VLOOKUP($A429,'Circumstance 6'!$B$6:$AB$15,27,FALSE),IFERROR(VLOOKUP($A429,'Circumstance 6'!$B$18:$AB$28,27,FALSE),TableBPA2[[#This Row],[Base Payment After Circumstance 5]])))</f>
        <v/>
      </c>
      <c r="L429" s="3" t="str">
        <f>IF(L$3="Not used","",IFERROR(VLOOKUP($A429,'Circumstance 7'!$B$6:$AB$15,27,FALSE),IFERROR(VLOOKUP($A429,'Circumstance 7'!$B$18:$AB$28,27,FALSE),TableBPA2[[#This Row],[Base Payment After Circumstance 6]])))</f>
        <v/>
      </c>
      <c r="M429" s="3" t="str">
        <f>IF(M$3="Not used","",IFERROR(VLOOKUP($A429,'Circumstance 8'!$B$6:$AB$15,27,FALSE),IFERROR(VLOOKUP($A429,'Circumstance 8'!$B$18:$AB$28,27,FALSE),TableBPA2[[#This Row],[Base Payment After Circumstance 7]])))</f>
        <v/>
      </c>
      <c r="N429" s="3" t="str">
        <f>IF(N$3="Not used","",IFERROR(VLOOKUP($A429,'Circumstance 9'!$B$6:$AB$15,27,FALSE),IFERROR(VLOOKUP($A429,'Circumstance 9'!$B$18:$AB$28,27,FALSE),TableBPA2[[#This Row],[Base Payment After Circumstance 8]])))</f>
        <v/>
      </c>
      <c r="O429" s="3" t="str">
        <f>IF(O$3="Not used","",IFERROR(VLOOKUP($A429,'Circumstance 10'!$B$6:$AB$15,27,FALSE),IFERROR(VLOOKUP($A429,'Circumstance 10'!$B$18:$AB$28,27,FALSE),TableBPA2[[#This Row],[Base Payment After Circumstance 9]])))</f>
        <v/>
      </c>
      <c r="P429" s="24" t="str">
        <f>IF(P$3="Not used","",IFERROR(VLOOKUP($A429,'Circumstance 11'!$B$6:$AB$15,27,FALSE),IFERROR(VLOOKUP($A429,'Circumstance 11'!$B$18:$AB$28,27,FALSE),TableBPA2[[#This Row],[Base Payment After Circumstance 10]])))</f>
        <v/>
      </c>
      <c r="Q429" s="24" t="str">
        <f>IF(Q$3="Not used","",IFERROR(VLOOKUP($A429,'Circumstance 12'!$B$6:$AB$15,27,FALSE),IFERROR(VLOOKUP($A429,'Circumstance 12'!$B$18:$AB$28,27,FALSE),TableBPA2[[#This Row],[Base Payment After Circumstance 11]])))</f>
        <v/>
      </c>
      <c r="R429" s="24" t="str">
        <f>IF(R$3="Not used","",IFERROR(VLOOKUP($A429,'Circumstance 13'!$B$6:$AB$15,27,FALSE),IFERROR(VLOOKUP($A429,'Circumstance 13'!$B$18:$AB$28,27,FALSE),TableBPA2[[#This Row],[Base Payment After Circumstance 12]])))</f>
        <v/>
      </c>
      <c r="S429" s="24" t="str">
        <f>IF(S$3="Not used","",IFERROR(VLOOKUP($A429,'Circumstance 14'!$B$6:$AB$15,27,FALSE),IFERROR(VLOOKUP($A429,'Circumstance 14'!$B$18:$AB$28,27,FALSE),TableBPA2[[#This Row],[Base Payment After Circumstance 13]])))</f>
        <v/>
      </c>
      <c r="T429" s="24" t="str">
        <f>IF(T$3="Not used","",IFERROR(VLOOKUP($A429,'Circumstance 15'!$B$6:$AB$15,27,FALSE),IFERROR(VLOOKUP($A429,'Circumstance 15'!$B$18:$AB$28,27,FALSE),TableBPA2[[#This Row],[Base Payment After Circumstance 14]])))</f>
        <v/>
      </c>
      <c r="U429" s="24" t="str">
        <f>IF(U$3="Not used","",IFERROR(VLOOKUP($A429,'Circumstance 16'!$B$6:$AB$15,27,FALSE),IFERROR(VLOOKUP($A429,'Circumstance 16'!$B$18:$AB$28,27,FALSE),TableBPA2[[#This Row],[Base Payment After Circumstance 15]])))</f>
        <v/>
      </c>
      <c r="V429" s="24" t="str">
        <f>IF(V$3="Not used","",IFERROR(VLOOKUP($A429,'Circumstance 17'!$B$6:$AB$15,27,FALSE),IFERROR(VLOOKUP($A429,'Circumstance 17'!$B$18:$AB$28,27,FALSE),TableBPA2[[#This Row],[Base Payment After Circumstance 16]])))</f>
        <v/>
      </c>
      <c r="W429" s="24" t="str">
        <f>IF(W$3="Not used","",IFERROR(VLOOKUP($A429,'Circumstance 18'!$B$6:$AB$15,27,FALSE),IFERROR(VLOOKUP($A429,'Circumstance 18'!$B$18:$AB$28,27,FALSE),TableBPA2[[#This Row],[Base Payment After Circumstance 17]])))</f>
        <v/>
      </c>
      <c r="X429" s="24" t="str">
        <f>IF(X$3="Not used","",IFERROR(VLOOKUP($A429,'Circumstance 19'!$B$6:$AB$15,27,FALSE),IFERROR(VLOOKUP($A429,'Circumstance 19'!$B$18:$AB$28,27,FALSE),TableBPA2[[#This Row],[Base Payment After Circumstance 18]])))</f>
        <v/>
      </c>
      <c r="Y429" s="24" t="str">
        <f>IF(Y$3="Not used","",IFERROR(VLOOKUP($A429,'Circumstance 20'!$B$6:$AB$15,27,FALSE),IFERROR(VLOOKUP($A429,'Circumstance 20'!$B$18:$AB$28,27,FALSE),TableBPA2[[#This Row],[Base Payment After Circumstance 19]])))</f>
        <v/>
      </c>
    </row>
    <row r="430" spans="1:25" x14ac:dyDescent="0.25">
      <c r="A430" s="11" t="str">
        <f>IF('LEA Information'!A439="","",'LEA Information'!A439)</f>
        <v/>
      </c>
      <c r="B430" s="11" t="str">
        <f>IF('LEA Information'!B439="","",'LEA Information'!B439)</f>
        <v/>
      </c>
      <c r="C430" s="68" t="str">
        <f>IF('LEA Information'!C439="","",'LEA Information'!C439)</f>
        <v/>
      </c>
      <c r="D430" s="8" t="str">
        <f>IF('LEA Information'!D439="","",'LEA Information'!D439)</f>
        <v/>
      </c>
      <c r="E430" s="32" t="str">
        <f t="shared" si="6"/>
        <v/>
      </c>
      <c r="F430" s="3" t="str">
        <f>IF(F$3="Not used","",IFERROR(VLOOKUP($A430,'Circumstance 1'!$B$6:$AB$15,27,FALSE),IFERROR(VLOOKUP(A430,'Circumstance 1'!$B$18:$AB$28,27,FALSE),TableBPA2[[#This Row],[Starting Base Payment]])))</f>
        <v/>
      </c>
      <c r="G430" s="3" t="str">
        <f>IF(G$3="Not used","",IFERROR(VLOOKUP($A430,'Circumstance 2'!$B$6:$AB$15,27,FALSE),IFERROR(VLOOKUP($A430,'Circumstance 2'!$B$18:$AB$28,27,FALSE),TableBPA2[[#This Row],[Base Payment After Circumstance 1]])))</f>
        <v/>
      </c>
      <c r="H430" s="3" t="str">
        <f>IF(H$3="Not used","",IFERROR(VLOOKUP($A430,'Circumstance 3'!$B$6:$AB$15,27,FALSE),IFERROR(VLOOKUP($A430,'Circumstance 3'!$B$18:$AB$28,27,FALSE),TableBPA2[[#This Row],[Base Payment After Circumstance 2]])))</f>
        <v/>
      </c>
      <c r="I430" s="3" t="str">
        <f>IF(I$3="Not used","",IFERROR(VLOOKUP($A430,'Circumstance 4'!$B$6:$AB$15,27,FALSE),IFERROR(VLOOKUP($A430,'Circumstance 4'!$B$18:$AB$28,27,FALSE),TableBPA2[[#This Row],[Base Payment After Circumstance 3]])))</f>
        <v/>
      </c>
      <c r="J430" s="3" t="str">
        <f>IF(J$3="Not used","",IFERROR(VLOOKUP($A430,'Circumstance 5'!$B$6:$AB$15,27,FALSE),IFERROR(VLOOKUP($A430,'Circumstance 5'!$B$18:$AB$28,27,FALSE),TableBPA2[[#This Row],[Base Payment After Circumstance 4]])))</f>
        <v/>
      </c>
      <c r="K430" s="3" t="str">
        <f>IF(K$3="Not used","",IFERROR(VLOOKUP($A430,'Circumstance 6'!$B$6:$AB$15,27,FALSE),IFERROR(VLOOKUP($A430,'Circumstance 6'!$B$18:$AB$28,27,FALSE),TableBPA2[[#This Row],[Base Payment After Circumstance 5]])))</f>
        <v/>
      </c>
      <c r="L430" s="3" t="str">
        <f>IF(L$3="Not used","",IFERROR(VLOOKUP($A430,'Circumstance 7'!$B$6:$AB$15,27,FALSE),IFERROR(VLOOKUP($A430,'Circumstance 7'!$B$18:$AB$28,27,FALSE),TableBPA2[[#This Row],[Base Payment After Circumstance 6]])))</f>
        <v/>
      </c>
      <c r="M430" s="3" t="str">
        <f>IF(M$3="Not used","",IFERROR(VLOOKUP($A430,'Circumstance 8'!$B$6:$AB$15,27,FALSE),IFERROR(VLOOKUP($A430,'Circumstance 8'!$B$18:$AB$28,27,FALSE),TableBPA2[[#This Row],[Base Payment After Circumstance 7]])))</f>
        <v/>
      </c>
      <c r="N430" s="3" t="str">
        <f>IF(N$3="Not used","",IFERROR(VLOOKUP($A430,'Circumstance 9'!$B$6:$AB$15,27,FALSE),IFERROR(VLOOKUP($A430,'Circumstance 9'!$B$18:$AB$28,27,FALSE),TableBPA2[[#This Row],[Base Payment After Circumstance 8]])))</f>
        <v/>
      </c>
      <c r="O430" s="3" t="str">
        <f>IF(O$3="Not used","",IFERROR(VLOOKUP($A430,'Circumstance 10'!$B$6:$AB$15,27,FALSE),IFERROR(VLOOKUP($A430,'Circumstance 10'!$B$18:$AB$28,27,FALSE),TableBPA2[[#This Row],[Base Payment After Circumstance 9]])))</f>
        <v/>
      </c>
      <c r="P430" s="24" t="str">
        <f>IF(P$3="Not used","",IFERROR(VLOOKUP($A430,'Circumstance 11'!$B$6:$AB$15,27,FALSE),IFERROR(VLOOKUP($A430,'Circumstance 11'!$B$18:$AB$28,27,FALSE),TableBPA2[[#This Row],[Base Payment After Circumstance 10]])))</f>
        <v/>
      </c>
      <c r="Q430" s="24" t="str">
        <f>IF(Q$3="Not used","",IFERROR(VLOOKUP($A430,'Circumstance 12'!$B$6:$AB$15,27,FALSE),IFERROR(VLOOKUP($A430,'Circumstance 12'!$B$18:$AB$28,27,FALSE),TableBPA2[[#This Row],[Base Payment After Circumstance 11]])))</f>
        <v/>
      </c>
      <c r="R430" s="24" t="str">
        <f>IF(R$3="Not used","",IFERROR(VLOOKUP($A430,'Circumstance 13'!$B$6:$AB$15,27,FALSE),IFERROR(VLOOKUP($A430,'Circumstance 13'!$B$18:$AB$28,27,FALSE),TableBPA2[[#This Row],[Base Payment After Circumstance 12]])))</f>
        <v/>
      </c>
      <c r="S430" s="24" t="str">
        <f>IF(S$3="Not used","",IFERROR(VLOOKUP($A430,'Circumstance 14'!$B$6:$AB$15,27,FALSE),IFERROR(VLOOKUP($A430,'Circumstance 14'!$B$18:$AB$28,27,FALSE),TableBPA2[[#This Row],[Base Payment After Circumstance 13]])))</f>
        <v/>
      </c>
      <c r="T430" s="24" t="str">
        <f>IF(T$3="Not used","",IFERROR(VLOOKUP($A430,'Circumstance 15'!$B$6:$AB$15,27,FALSE),IFERROR(VLOOKUP($A430,'Circumstance 15'!$B$18:$AB$28,27,FALSE),TableBPA2[[#This Row],[Base Payment After Circumstance 14]])))</f>
        <v/>
      </c>
      <c r="U430" s="24" t="str">
        <f>IF(U$3="Not used","",IFERROR(VLOOKUP($A430,'Circumstance 16'!$B$6:$AB$15,27,FALSE),IFERROR(VLOOKUP($A430,'Circumstance 16'!$B$18:$AB$28,27,FALSE),TableBPA2[[#This Row],[Base Payment After Circumstance 15]])))</f>
        <v/>
      </c>
      <c r="V430" s="24" t="str">
        <f>IF(V$3="Not used","",IFERROR(VLOOKUP($A430,'Circumstance 17'!$B$6:$AB$15,27,FALSE),IFERROR(VLOOKUP($A430,'Circumstance 17'!$B$18:$AB$28,27,FALSE),TableBPA2[[#This Row],[Base Payment After Circumstance 16]])))</f>
        <v/>
      </c>
      <c r="W430" s="24" t="str">
        <f>IF(W$3="Not used","",IFERROR(VLOOKUP($A430,'Circumstance 18'!$B$6:$AB$15,27,FALSE),IFERROR(VLOOKUP($A430,'Circumstance 18'!$B$18:$AB$28,27,FALSE),TableBPA2[[#This Row],[Base Payment After Circumstance 17]])))</f>
        <v/>
      </c>
      <c r="X430" s="24" t="str">
        <f>IF(X$3="Not used","",IFERROR(VLOOKUP($A430,'Circumstance 19'!$B$6:$AB$15,27,FALSE),IFERROR(VLOOKUP($A430,'Circumstance 19'!$B$18:$AB$28,27,FALSE),TableBPA2[[#This Row],[Base Payment After Circumstance 18]])))</f>
        <v/>
      </c>
      <c r="Y430" s="24" t="str">
        <f>IF(Y$3="Not used","",IFERROR(VLOOKUP($A430,'Circumstance 20'!$B$6:$AB$15,27,FALSE),IFERROR(VLOOKUP($A430,'Circumstance 20'!$B$18:$AB$28,27,FALSE),TableBPA2[[#This Row],[Base Payment After Circumstance 19]])))</f>
        <v/>
      </c>
    </row>
    <row r="431" spans="1:25" x14ac:dyDescent="0.25">
      <c r="A431" s="11" t="str">
        <f>IF('LEA Information'!A440="","",'LEA Information'!A440)</f>
        <v/>
      </c>
      <c r="B431" s="11" t="str">
        <f>IF('LEA Information'!B440="","",'LEA Information'!B440)</f>
        <v/>
      </c>
      <c r="C431" s="68" t="str">
        <f>IF('LEA Information'!C440="","",'LEA Information'!C440)</f>
        <v/>
      </c>
      <c r="D431" s="8" t="str">
        <f>IF('LEA Information'!D440="","",'LEA Information'!D440)</f>
        <v/>
      </c>
      <c r="E431" s="32" t="str">
        <f t="shared" si="6"/>
        <v/>
      </c>
      <c r="F431" s="3" t="str">
        <f>IF(F$3="Not used","",IFERROR(VLOOKUP($A431,'Circumstance 1'!$B$6:$AB$15,27,FALSE),IFERROR(VLOOKUP(A431,'Circumstance 1'!$B$18:$AB$28,27,FALSE),TableBPA2[[#This Row],[Starting Base Payment]])))</f>
        <v/>
      </c>
      <c r="G431" s="3" t="str">
        <f>IF(G$3="Not used","",IFERROR(VLOOKUP($A431,'Circumstance 2'!$B$6:$AB$15,27,FALSE),IFERROR(VLOOKUP($A431,'Circumstance 2'!$B$18:$AB$28,27,FALSE),TableBPA2[[#This Row],[Base Payment After Circumstance 1]])))</f>
        <v/>
      </c>
      <c r="H431" s="3" t="str">
        <f>IF(H$3="Not used","",IFERROR(VLOOKUP($A431,'Circumstance 3'!$B$6:$AB$15,27,FALSE),IFERROR(VLOOKUP($A431,'Circumstance 3'!$B$18:$AB$28,27,FALSE),TableBPA2[[#This Row],[Base Payment After Circumstance 2]])))</f>
        <v/>
      </c>
      <c r="I431" s="3" t="str">
        <f>IF(I$3="Not used","",IFERROR(VLOOKUP($A431,'Circumstance 4'!$B$6:$AB$15,27,FALSE),IFERROR(VLOOKUP($A431,'Circumstance 4'!$B$18:$AB$28,27,FALSE),TableBPA2[[#This Row],[Base Payment After Circumstance 3]])))</f>
        <v/>
      </c>
      <c r="J431" s="3" t="str">
        <f>IF(J$3="Not used","",IFERROR(VLOOKUP($A431,'Circumstance 5'!$B$6:$AB$15,27,FALSE),IFERROR(VLOOKUP($A431,'Circumstance 5'!$B$18:$AB$28,27,FALSE),TableBPA2[[#This Row],[Base Payment After Circumstance 4]])))</f>
        <v/>
      </c>
      <c r="K431" s="3" t="str">
        <f>IF(K$3="Not used","",IFERROR(VLOOKUP($A431,'Circumstance 6'!$B$6:$AB$15,27,FALSE),IFERROR(VLOOKUP($A431,'Circumstance 6'!$B$18:$AB$28,27,FALSE),TableBPA2[[#This Row],[Base Payment After Circumstance 5]])))</f>
        <v/>
      </c>
      <c r="L431" s="3" t="str">
        <f>IF(L$3="Not used","",IFERROR(VLOOKUP($A431,'Circumstance 7'!$B$6:$AB$15,27,FALSE),IFERROR(VLOOKUP($A431,'Circumstance 7'!$B$18:$AB$28,27,FALSE),TableBPA2[[#This Row],[Base Payment After Circumstance 6]])))</f>
        <v/>
      </c>
      <c r="M431" s="3" t="str">
        <f>IF(M$3="Not used","",IFERROR(VLOOKUP($A431,'Circumstance 8'!$B$6:$AB$15,27,FALSE),IFERROR(VLOOKUP($A431,'Circumstance 8'!$B$18:$AB$28,27,FALSE),TableBPA2[[#This Row],[Base Payment After Circumstance 7]])))</f>
        <v/>
      </c>
      <c r="N431" s="3" t="str">
        <f>IF(N$3="Not used","",IFERROR(VLOOKUP($A431,'Circumstance 9'!$B$6:$AB$15,27,FALSE),IFERROR(VLOOKUP($A431,'Circumstance 9'!$B$18:$AB$28,27,FALSE),TableBPA2[[#This Row],[Base Payment After Circumstance 8]])))</f>
        <v/>
      </c>
      <c r="O431" s="3" t="str">
        <f>IF(O$3="Not used","",IFERROR(VLOOKUP($A431,'Circumstance 10'!$B$6:$AB$15,27,FALSE),IFERROR(VLOOKUP($A431,'Circumstance 10'!$B$18:$AB$28,27,FALSE),TableBPA2[[#This Row],[Base Payment After Circumstance 9]])))</f>
        <v/>
      </c>
      <c r="P431" s="24" t="str">
        <f>IF(P$3="Not used","",IFERROR(VLOOKUP($A431,'Circumstance 11'!$B$6:$AB$15,27,FALSE),IFERROR(VLOOKUP($A431,'Circumstance 11'!$B$18:$AB$28,27,FALSE),TableBPA2[[#This Row],[Base Payment After Circumstance 10]])))</f>
        <v/>
      </c>
      <c r="Q431" s="24" t="str">
        <f>IF(Q$3="Not used","",IFERROR(VLOOKUP($A431,'Circumstance 12'!$B$6:$AB$15,27,FALSE),IFERROR(VLOOKUP($A431,'Circumstance 12'!$B$18:$AB$28,27,FALSE),TableBPA2[[#This Row],[Base Payment After Circumstance 11]])))</f>
        <v/>
      </c>
      <c r="R431" s="24" t="str">
        <f>IF(R$3="Not used","",IFERROR(VLOOKUP($A431,'Circumstance 13'!$B$6:$AB$15,27,FALSE),IFERROR(VLOOKUP($A431,'Circumstance 13'!$B$18:$AB$28,27,FALSE),TableBPA2[[#This Row],[Base Payment After Circumstance 12]])))</f>
        <v/>
      </c>
      <c r="S431" s="24" t="str">
        <f>IF(S$3="Not used","",IFERROR(VLOOKUP($A431,'Circumstance 14'!$B$6:$AB$15,27,FALSE),IFERROR(VLOOKUP($A431,'Circumstance 14'!$B$18:$AB$28,27,FALSE),TableBPA2[[#This Row],[Base Payment After Circumstance 13]])))</f>
        <v/>
      </c>
      <c r="T431" s="24" t="str">
        <f>IF(T$3="Not used","",IFERROR(VLOOKUP($A431,'Circumstance 15'!$B$6:$AB$15,27,FALSE),IFERROR(VLOOKUP($A431,'Circumstance 15'!$B$18:$AB$28,27,FALSE),TableBPA2[[#This Row],[Base Payment After Circumstance 14]])))</f>
        <v/>
      </c>
      <c r="U431" s="24" t="str">
        <f>IF(U$3="Not used","",IFERROR(VLOOKUP($A431,'Circumstance 16'!$B$6:$AB$15,27,FALSE),IFERROR(VLOOKUP($A431,'Circumstance 16'!$B$18:$AB$28,27,FALSE),TableBPA2[[#This Row],[Base Payment After Circumstance 15]])))</f>
        <v/>
      </c>
      <c r="V431" s="24" t="str">
        <f>IF(V$3="Not used","",IFERROR(VLOOKUP($A431,'Circumstance 17'!$B$6:$AB$15,27,FALSE),IFERROR(VLOOKUP($A431,'Circumstance 17'!$B$18:$AB$28,27,FALSE),TableBPA2[[#This Row],[Base Payment After Circumstance 16]])))</f>
        <v/>
      </c>
      <c r="W431" s="24" t="str">
        <f>IF(W$3="Not used","",IFERROR(VLOOKUP($A431,'Circumstance 18'!$B$6:$AB$15,27,FALSE),IFERROR(VLOOKUP($A431,'Circumstance 18'!$B$18:$AB$28,27,FALSE),TableBPA2[[#This Row],[Base Payment After Circumstance 17]])))</f>
        <v/>
      </c>
      <c r="X431" s="24" t="str">
        <f>IF(X$3="Not used","",IFERROR(VLOOKUP($A431,'Circumstance 19'!$B$6:$AB$15,27,FALSE),IFERROR(VLOOKUP($A431,'Circumstance 19'!$B$18:$AB$28,27,FALSE),TableBPA2[[#This Row],[Base Payment After Circumstance 18]])))</f>
        <v/>
      </c>
      <c r="Y431" s="24" t="str">
        <f>IF(Y$3="Not used","",IFERROR(VLOOKUP($A431,'Circumstance 20'!$B$6:$AB$15,27,FALSE),IFERROR(VLOOKUP($A431,'Circumstance 20'!$B$18:$AB$28,27,FALSE),TableBPA2[[#This Row],[Base Payment After Circumstance 19]])))</f>
        <v/>
      </c>
    </row>
    <row r="432" spans="1:25" x14ac:dyDescent="0.25">
      <c r="A432" s="11" t="str">
        <f>IF('LEA Information'!A441="","",'LEA Information'!A441)</f>
        <v/>
      </c>
      <c r="B432" s="11" t="str">
        <f>IF('LEA Information'!B441="","",'LEA Information'!B441)</f>
        <v/>
      </c>
      <c r="C432" s="68" t="str">
        <f>IF('LEA Information'!C441="","",'LEA Information'!C441)</f>
        <v/>
      </c>
      <c r="D432" s="8" t="str">
        <f>IF('LEA Information'!D441="","",'LEA Information'!D441)</f>
        <v/>
      </c>
      <c r="E432" s="32" t="str">
        <f t="shared" si="6"/>
        <v/>
      </c>
      <c r="F432" s="3" t="str">
        <f>IF(F$3="Not used","",IFERROR(VLOOKUP($A432,'Circumstance 1'!$B$6:$AB$15,27,FALSE),IFERROR(VLOOKUP(A432,'Circumstance 1'!$B$18:$AB$28,27,FALSE),TableBPA2[[#This Row],[Starting Base Payment]])))</f>
        <v/>
      </c>
      <c r="G432" s="3" t="str">
        <f>IF(G$3="Not used","",IFERROR(VLOOKUP($A432,'Circumstance 2'!$B$6:$AB$15,27,FALSE),IFERROR(VLOOKUP($A432,'Circumstance 2'!$B$18:$AB$28,27,FALSE),TableBPA2[[#This Row],[Base Payment After Circumstance 1]])))</f>
        <v/>
      </c>
      <c r="H432" s="3" t="str">
        <f>IF(H$3="Not used","",IFERROR(VLOOKUP($A432,'Circumstance 3'!$B$6:$AB$15,27,FALSE),IFERROR(VLOOKUP($A432,'Circumstance 3'!$B$18:$AB$28,27,FALSE),TableBPA2[[#This Row],[Base Payment After Circumstance 2]])))</f>
        <v/>
      </c>
      <c r="I432" s="3" t="str">
        <f>IF(I$3="Not used","",IFERROR(VLOOKUP($A432,'Circumstance 4'!$B$6:$AB$15,27,FALSE),IFERROR(VLOOKUP($A432,'Circumstance 4'!$B$18:$AB$28,27,FALSE),TableBPA2[[#This Row],[Base Payment After Circumstance 3]])))</f>
        <v/>
      </c>
      <c r="J432" s="3" t="str">
        <f>IF(J$3="Not used","",IFERROR(VLOOKUP($A432,'Circumstance 5'!$B$6:$AB$15,27,FALSE),IFERROR(VLOOKUP($A432,'Circumstance 5'!$B$18:$AB$28,27,FALSE),TableBPA2[[#This Row],[Base Payment After Circumstance 4]])))</f>
        <v/>
      </c>
      <c r="K432" s="3" t="str">
        <f>IF(K$3="Not used","",IFERROR(VLOOKUP($A432,'Circumstance 6'!$B$6:$AB$15,27,FALSE),IFERROR(VLOOKUP($A432,'Circumstance 6'!$B$18:$AB$28,27,FALSE),TableBPA2[[#This Row],[Base Payment After Circumstance 5]])))</f>
        <v/>
      </c>
      <c r="L432" s="3" t="str">
        <f>IF(L$3="Not used","",IFERROR(VLOOKUP($A432,'Circumstance 7'!$B$6:$AB$15,27,FALSE),IFERROR(VLOOKUP($A432,'Circumstance 7'!$B$18:$AB$28,27,FALSE),TableBPA2[[#This Row],[Base Payment After Circumstance 6]])))</f>
        <v/>
      </c>
      <c r="M432" s="3" t="str">
        <f>IF(M$3="Not used","",IFERROR(VLOOKUP($A432,'Circumstance 8'!$B$6:$AB$15,27,FALSE),IFERROR(VLOOKUP($A432,'Circumstance 8'!$B$18:$AB$28,27,FALSE),TableBPA2[[#This Row],[Base Payment After Circumstance 7]])))</f>
        <v/>
      </c>
      <c r="N432" s="3" t="str">
        <f>IF(N$3="Not used","",IFERROR(VLOOKUP($A432,'Circumstance 9'!$B$6:$AB$15,27,FALSE),IFERROR(VLOOKUP($A432,'Circumstance 9'!$B$18:$AB$28,27,FALSE),TableBPA2[[#This Row],[Base Payment After Circumstance 8]])))</f>
        <v/>
      </c>
      <c r="O432" s="3" t="str">
        <f>IF(O$3="Not used","",IFERROR(VLOOKUP($A432,'Circumstance 10'!$B$6:$AB$15,27,FALSE),IFERROR(VLOOKUP($A432,'Circumstance 10'!$B$18:$AB$28,27,FALSE),TableBPA2[[#This Row],[Base Payment After Circumstance 9]])))</f>
        <v/>
      </c>
      <c r="P432" s="24" t="str">
        <f>IF(P$3="Not used","",IFERROR(VLOOKUP($A432,'Circumstance 11'!$B$6:$AB$15,27,FALSE),IFERROR(VLOOKUP($A432,'Circumstance 11'!$B$18:$AB$28,27,FALSE),TableBPA2[[#This Row],[Base Payment After Circumstance 10]])))</f>
        <v/>
      </c>
      <c r="Q432" s="24" t="str">
        <f>IF(Q$3="Not used","",IFERROR(VLOOKUP($A432,'Circumstance 12'!$B$6:$AB$15,27,FALSE),IFERROR(VLOOKUP($A432,'Circumstance 12'!$B$18:$AB$28,27,FALSE),TableBPA2[[#This Row],[Base Payment After Circumstance 11]])))</f>
        <v/>
      </c>
      <c r="R432" s="24" t="str">
        <f>IF(R$3="Not used","",IFERROR(VLOOKUP($A432,'Circumstance 13'!$B$6:$AB$15,27,FALSE),IFERROR(VLOOKUP($A432,'Circumstance 13'!$B$18:$AB$28,27,FALSE),TableBPA2[[#This Row],[Base Payment After Circumstance 12]])))</f>
        <v/>
      </c>
      <c r="S432" s="24" t="str">
        <f>IF(S$3="Not used","",IFERROR(VLOOKUP($A432,'Circumstance 14'!$B$6:$AB$15,27,FALSE),IFERROR(VLOOKUP($A432,'Circumstance 14'!$B$18:$AB$28,27,FALSE),TableBPA2[[#This Row],[Base Payment After Circumstance 13]])))</f>
        <v/>
      </c>
      <c r="T432" s="24" t="str">
        <f>IF(T$3="Not used","",IFERROR(VLOOKUP($A432,'Circumstance 15'!$B$6:$AB$15,27,FALSE),IFERROR(VLOOKUP($A432,'Circumstance 15'!$B$18:$AB$28,27,FALSE),TableBPA2[[#This Row],[Base Payment After Circumstance 14]])))</f>
        <v/>
      </c>
      <c r="U432" s="24" t="str">
        <f>IF(U$3="Not used","",IFERROR(VLOOKUP($A432,'Circumstance 16'!$B$6:$AB$15,27,FALSE),IFERROR(VLOOKUP($A432,'Circumstance 16'!$B$18:$AB$28,27,FALSE),TableBPA2[[#This Row],[Base Payment After Circumstance 15]])))</f>
        <v/>
      </c>
      <c r="V432" s="24" t="str">
        <f>IF(V$3="Not used","",IFERROR(VLOOKUP($A432,'Circumstance 17'!$B$6:$AB$15,27,FALSE),IFERROR(VLOOKUP($A432,'Circumstance 17'!$B$18:$AB$28,27,FALSE),TableBPA2[[#This Row],[Base Payment After Circumstance 16]])))</f>
        <v/>
      </c>
      <c r="W432" s="24" t="str">
        <f>IF(W$3="Not used","",IFERROR(VLOOKUP($A432,'Circumstance 18'!$B$6:$AB$15,27,FALSE),IFERROR(VLOOKUP($A432,'Circumstance 18'!$B$18:$AB$28,27,FALSE),TableBPA2[[#This Row],[Base Payment After Circumstance 17]])))</f>
        <v/>
      </c>
      <c r="X432" s="24" t="str">
        <f>IF(X$3="Not used","",IFERROR(VLOOKUP($A432,'Circumstance 19'!$B$6:$AB$15,27,FALSE),IFERROR(VLOOKUP($A432,'Circumstance 19'!$B$18:$AB$28,27,FALSE),TableBPA2[[#This Row],[Base Payment After Circumstance 18]])))</f>
        <v/>
      </c>
      <c r="Y432" s="24" t="str">
        <f>IF(Y$3="Not used","",IFERROR(VLOOKUP($A432,'Circumstance 20'!$B$6:$AB$15,27,FALSE),IFERROR(VLOOKUP($A432,'Circumstance 20'!$B$18:$AB$28,27,FALSE),TableBPA2[[#This Row],[Base Payment After Circumstance 19]])))</f>
        <v/>
      </c>
    </row>
    <row r="433" spans="1:25" x14ac:dyDescent="0.25">
      <c r="A433" s="11" t="str">
        <f>IF('LEA Information'!A442="","",'LEA Information'!A442)</f>
        <v/>
      </c>
      <c r="B433" s="11" t="str">
        <f>IF('LEA Information'!B442="","",'LEA Information'!B442)</f>
        <v/>
      </c>
      <c r="C433" s="68" t="str">
        <f>IF('LEA Information'!C442="","",'LEA Information'!C442)</f>
        <v/>
      </c>
      <c r="D433" s="8" t="str">
        <f>IF('LEA Information'!D442="","",'LEA Information'!D442)</f>
        <v/>
      </c>
      <c r="E433" s="32" t="str">
        <f t="shared" si="6"/>
        <v/>
      </c>
      <c r="F433" s="3" t="str">
        <f>IF(F$3="Not used","",IFERROR(VLOOKUP($A433,'Circumstance 1'!$B$6:$AB$15,27,FALSE),IFERROR(VLOOKUP(A433,'Circumstance 1'!$B$18:$AB$28,27,FALSE),TableBPA2[[#This Row],[Starting Base Payment]])))</f>
        <v/>
      </c>
      <c r="G433" s="3" t="str">
        <f>IF(G$3="Not used","",IFERROR(VLOOKUP($A433,'Circumstance 2'!$B$6:$AB$15,27,FALSE),IFERROR(VLOOKUP($A433,'Circumstance 2'!$B$18:$AB$28,27,FALSE),TableBPA2[[#This Row],[Base Payment After Circumstance 1]])))</f>
        <v/>
      </c>
      <c r="H433" s="3" t="str">
        <f>IF(H$3="Not used","",IFERROR(VLOOKUP($A433,'Circumstance 3'!$B$6:$AB$15,27,FALSE),IFERROR(VLOOKUP($A433,'Circumstance 3'!$B$18:$AB$28,27,FALSE),TableBPA2[[#This Row],[Base Payment After Circumstance 2]])))</f>
        <v/>
      </c>
      <c r="I433" s="3" t="str">
        <f>IF(I$3="Not used","",IFERROR(VLOOKUP($A433,'Circumstance 4'!$B$6:$AB$15,27,FALSE),IFERROR(VLOOKUP($A433,'Circumstance 4'!$B$18:$AB$28,27,FALSE),TableBPA2[[#This Row],[Base Payment After Circumstance 3]])))</f>
        <v/>
      </c>
      <c r="J433" s="3" t="str">
        <f>IF(J$3="Not used","",IFERROR(VLOOKUP($A433,'Circumstance 5'!$B$6:$AB$15,27,FALSE),IFERROR(VLOOKUP($A433,'Circumstance 5'!$B$18:$AB$28,27,FALSE),TableBPA2[[#This Row],[Base Payment After Circumstance 4]])))</f>
        <v/>
      </c>
      <c r="K433" s="3" t="str">
        <f>IF(K$3="Not used","",IFERROR(VLOOKUP($A433,'Circumstance 6'!$B$6:$AB$15,27,FALSE),IFERROR(VLOOKUP($A433,'Circumstance 6'!$B$18:$AB$28,27,FALSE),TableBPA2[[#This Row],[Base Payment After Circumstance 5]])))</f>
        <v/>
      </c>
      <c r="L433" s="3" t="str">
        <f>IF(L$3="Not used","",IFERROR(VLOOKUP($A433,'Circumstance 7'!$B$6:$AB$15,27,FALSE),IFERROR(VLOOKUP($A433,'Circumstance 7'!$B$18:$AB$28,27,FALSE),TableBPA2[[#This Row],[Base Payment After Circumstance 6]])))</f>
        <v/>
      </c>
      <c r="M433" s="3" t="str">
        <f>IF(M$3="Not used","",IFERROR(VLOOKUP($A433,'Circumstance 8'!$B$6:$AB$15,27,FALSE),IFERROR(VLOOKUP($A433,'Circumstance 8'!$B$18:$AB$28,27,FALSE),TableBPA2[[#This Row],[Base Payment After Circumstance 7]])))</f>
        <v/>
      </c>
      <c r="N433" s="3" t="str">
        <f>IF(N$3="Not used","",IFERROR(VLOOKUP($A433,'Circumstance 9'!$B$6:$AB$15,27,FALSE),IFERROR(VLOOKUP($A433,'Circumstance 9'!$B$18:$AB$28,27,FALSE),TableBPA2[[#This Row],[Base Payment After Circumstance 8]])))</f>
        <v/>
      </c>
      <c r="O433" s="3" t="str">
        <f>IF(O$3="Not used","",IFERROR(VLOOKUP($A433,'Circumstance 10'!$B$6:$AB$15,27,FALSE),IFERROR(VLOOKUP($A433,'Circumstance 10'!$B$18:$AB$28,27,FALSE),TableBPA2[[#This Row],[Base Payment After Circumstance 9]])))</f>
        <v/>
      </c>
      <c r="P433" s="24" t="str">
        <f>IF(P$3="Not used","",IFERROR(VLOOKUP($A433,'Circumstance 11'!$B$6:$AB$15,27,FALSE),IFERROR(VLOOKUP($A433,'Circumstance 11'!$B$18:$AB$28,27,FALSE),TableBPA2[[#This Row],[Base Payment After Circumstance 10]])))</f>
        <v/>
      </c>
      <c r="Q433" s="24" t="str">
        <f>IF(Q$3="Not used","",IFERROR(VLOOKUP($A433,'Circumstance 12'!$B$6:$AB$15,27,FALSE),IFERROR(VLOOKUP($A433,'Circumstance 12'!$B$18:$AB$28,27,FALSE),TableBPA2[[#This Row],[Base Payment After Circumstance 11]])))</f>
        <v/>
      </c>
      <c r="R433" s="24" t="str">
        <f>IF(R$3="Not used","",IFERROR(VLOOKUP($A433,'Circumstance 13'!$B$6:$AB$15,27,FALSE),IFERROR(VLOOKUP($A433,'Circumstance 13'!$B$18:$AB$28,27,FALSE),TableBPA2[[#This Row],[Base Payment After Circumstance 12]])))</f>
        <v/>
      </c>
      <c r="S433" s="24" t="str">
        <f>IF(S$3="Not used","",IFERROR(VLOOKUP($A433,'Circumstance 14'!$B$6:$AB$15,27,FALSE),IFERROR(VLOOKUP($A433,'Circumstance 14'!$B$18:$AB$28,27,FALSE),TableBPA2[[#This Row],[Base Payment After Circumstance 13]])))</f>
        <v/>
      </c>
      <c r="T433" s="24" t="str">
        <f>IF(T$3="Not used","",IFERROR(VLOOKUP($A433,'Circumstance 15'!$B$6:$AB$15,27,FALSE),IFERROR(VLOOKUP($A433,'Circumstance 15'!$B$18:$AB$28,27,FALSE),TableBPA2[[#This Row],[Base Payment After Circumstance 14]])))</f>
        <v/>
      </c>
      <c r="U433" s="24" t="str">
        <f>IF(U$3="Not used","",IFERROR(VLOOKUP($A433,'Circumstance 16'!$B$6:$AB$15,27,FALSE),IFERROR(VLOOKUP($A433,'Circumstance 16'!$B$18:$AB$28,27,FALSE),TableBPA2[[#This Row],[Base Payment After Circumstance 15]])))</f>
        <v/>
      </c>
      <c r="V433" s="24" t="str">
        <f>IF(V$3="Not used","",IFERROR(VLOOKUP($A433,'Circumstance 17'!$B$6:$AB$15,27,FALSE),IFERROR(VLOOKUP($A433,'Circumstance 17'!$B$18:$AB$28,27,FALSE),TableBPA2[[#This Row],[Base Payment After Circumstance 16]])))</f>
        <v/>
      </c>
      <c r="W433" s="24" t="str">
        <f>IF(W$3="Not used","",IFERROR(VLOOKUP($A433,'Circumstance 18'!$B$6:$AB$15,27,FALSE),IFERROR(VLOOKUP($A433,'Circumstance 18'!$B$18:$AB$28,27,FALSE),TableBPA2[[#This Row],[Base Payment After Circumstance 17]])))</f>
        <v/>
      </c>
      <c r="X433" s="24" t="str">
        <f>IF(X$3="Not used","",IFERROR(VLOOKUP($A433,'Circumstance 19'!$B$6:$AB$15,27,FALSE),IFERROR(VLOOKUP($A433,'Circumstance 19'!$B$18:$AB$28,27,FALSE),TableBPA2[[#This Row],[Base Payment After Circumstance 18]])))</f>
        <v/>
      </c>
      <c r="Y433" s="24" t="str">
        <f>IF(Y$3="Not used","",IFERROR(VLOOKUP($A433,'Circumstance 20'!$B$6:$AB$15,27,FALSE),IFERROR(VLOOKUP($A433,'Circumstance 20'!$B$18:$AB$28,27,FALSE),TableBPA2[[#This Row],[Base Payment After Circumstance 19]])))</f>
        <v/>
      </c>
    </row>
    <row r="434" spans="1:25" x14ac:dyDescent="0.25">
      <c r="A434" s="11" t="str">
        <f>IF('LEA Information'!A443="","",'LEA Information'!A443)</f>
        <v/>
      </c>
      <c r="B434" s="11" t="str">
        <f>IF('LEA Information'!B443="","",'LEA Information'!B443)</f>
        <v/>
      </c>
      <c r="C434" s="68" t="str">
        <f>IF('LEA Information'!C443="","",'LEA Information'!C443)</f>
        <v/>
      </c>
      <c r="D434" s="8" t="str">
        <f>IF('LEA Information'!D443="","",'LEA Information'!D443)</f>
        <v/>
      </c>
      <c r="E434" s="32" t="str">
        <f t="shared" si="6"/>
        <v/>
      </c>
      <c r="F434" s="3" t="str">
        <f>IF(F$3="Not used","",IFERROR(VLOOKUP($A434,'Circumstance 1'!$B$6:$AB$15,27,FALSE),IFERROR(VLOOKUP(A434,'Circumstance 1'!$B$18:$AB$28,27,FALSE),TableBPA2[[#This Row],[Starting Base Payment]])))</f>
        <v/>
      </c>
      <c r="G434" s="3" t="str">
        <f>IF(G$3="Not used","",IFERROR(VLOOKUP($A434,'Circumstance 2'!$B$6:$AB$15,27,FALSE),IFERROR(VLOOKUP($A434,'Circumstance 2'!$B$18:$AB$28,27,FALSE),TableBPA2[[#This Row],[Base Payment After Circumstance 1]])))</f>
        <v/>
      </c>
      <c r="H434" s="3" t="str">
        <f>IF(H$3="Not used","",IFERROR(VLOOKUP($A434,'Circumstance 3'!$B$6:$AB$15,27,FALSE),IFERROR(VLOOKUP($A434,'Circumstance 3'!$B$18:$AB$28,27,FALSE),TableBPA2[[#This Row],[Base Payment After Circumstance 2]])))</f>
        <v/>
      </c>
      <c r="I434" s="3" t="str">
        <f>IF(I$3="Not used","",IFERROR(VLOOKUP($A434,'Circumstance 4'!$B$6:$AB$15,27,FALSE),IFERROR(VLOOKUP($A434,'Circumstance 4'!$B$18:$AB$28,27,FALSE),TableBPA2[[#This Row],[Base Payment After Circumstance 3]])))</f>
        <v/>
      </c>
      <c r="J434" s="3" t="str">
        <f>IF(J$3="Not used","",IFERROR(VLOOKUP($A434,'Circumstance 5'!$B$6:$AB$15,27,FALSE),IFERROR(VLOOKUP($A434,'Circumstance 5'!$B$18:$AB$28,27,FALSE),TableBPA2[[#This Row],[Base Payment After Circumstance 4]])))</f>
        <v/>
      </c>
      <c r="K434" s="3" t="str">
        <f>IF(K$3="Not used","",IFERROR(VLOOKUP($A434,'Circumstance 6'!$B$6:$AB$15,27,FALSE),IFERROR(VLOOKUP($A434,'Circumstance 6'!$B$18:$AB$28,27,FALSE),TableBPA2[[#This Row],[Base Payment After Circumstance 5]])))</f>
        <v/>
      </c>
      <c r="L434" s="3" t="str">
        <f>IF(L$3="Not used","",IFERROR(VLOOKUP($A434,'Circumstance 7'!$B$6:$AB$15,27,FALSE),IFERROR(VLOOKUP($A434,'Circumstance 7'!$B$18:$AB$28,27,FALSE),TableBPA2[[#This Row],[Base Payment After Circumstance 6]])))</f>
        <v/>
      </c>
      <c r="M434" s="3" t="str">
        <f>IF(M$3="Not used","",IFERROR(VLOOKUP($A434,'Circumstance 8'!$B$6:$AB$15,27,FALSE),IFERROR(VLOOKUP($A434,'Circumstance 8'!$B$18:$AB$28,27,FALSE),TableBPA2[[#This Row],[Base Payment After Circumstance 7]])))</f>
        <v/>
      </c>
      <c r="N434" s="3" t="str">
        <f>IF(N$3="Not used","",IFERROR(VLOOKUP($A434,'Circumstance 9'!$B$6:$AB$15,27,FALSE),IFERROR(VLOOKUP($A434,'Circumstance 9'!$B$18:$AB$28,27,FALSE),TableBPA2[[#This Row],[Base Payment After Circumstance 8]])))</f>
        <v/>
      </c>
      <c r="O434" s="3" t="str">
        <f>IF(O$3="Not used","",IFERROR(VLOOKUP($A434,'Circumstance 10'!$B$6:$AB$15,27,FALSE),IFERROR(VLOOKUP($A434,'Circumstance 10'!$B$18:$AB$28,27,FALSE),TableBPA2[[#This Row],[Base Payment After Circumstance 9]])))</f>
        <v/>
      </c>
      <c r="P434" s="24" t="str">
        <f>IF(P$3="Not used","",IFERROR(VLOOKUP($A434,'Circumstance 11'!$B$6:$AB$15,27,FALSE),IFERROR(VLOOKUP($A434,'Circumstance 11'!$B$18:$AB$28,27,FALSE),TableBPA2[[#This Row],[Base Payment After Circumstance 10]])))</f>
        <v/>
      </c>
      <c r="Q434" s="24" t="str">
        <f>IF(Q$3="Not used","",IFERROR(VLOOKUP($A434,'Circumstance 12'!$B$6:$AB$15,27,FALSE),IFERROR(VLOOKUP($A434,'Circumstance 12'!$B$18:$AB$28,27,FALSE),TableBPA2[[#This Row],[Base Payment After Circumstance 11]])))</f>
        <v/>
      </c>
      <c r="R434" s="24" t="str">
        <f>IF(R$3="Not used","",IFERROR(VLOOKUP($A434,'Circumstance 13'!$B$6:$AB$15,27,FALSE),IFERROR(VLOOKUP($A434,'Circumstance 13'!$B$18:$AB$28,27,FALSE),TableBPA2[[#This Row],[Base Payment After Circumstance 12]])))</f>
        <v/>
      </c>
      <c r="S434" s="24" t="str">
        <f>IF(S$3="Not used","",IFERROR(VLOOKUP($A434,'Circumstance 14'!$B$6:$AB$15,27,FALSE),IFERROR(VLOOKUP($A434,'Circumstance 14'!$B$18:$AB$28,27,FALSE),TableBPA2[[#This Row],[Base Payment After Circumstance 13]])))</f>
        <v/>
      </c>
      <c r="T434" s="24" t="str">
        <f>IF(T$3="Not used","",IFERROR(VLOOKUP($A434,'Circumstance 15'!$B$6:$AB$15,27,FALSE),IFERROR(VLOOKUP($A434,'Circumstance 15'!$B$18:$AB$28,27,FALSE),TableBPA2[[#This Row],[Base Payment After Circumstance 14]])))</f>
        <v/>
      </c>
      <c r="U434" s="24" t="str">
        <f>IF(U$3="Not used","",IFERROR(VLOOKUP($A434,'Circumstance 16'!$B$6:$AB$15,27,FALSE),IFERROR(VLOOKUP($A434,'Circumstance 16'!$B$18:$AB$28,27,FALSE),TableBPA2[[#This Row],[Base Payment After Circumstance 15]])))</f>
        <v/>
      </c>
      <c r="V434" s="24" t="str">
        <f>IF(V$3="Not used","",IFERROR(VLOOKUP($A434,'Circumstance 17'!$B$6:$AB$15,27,FALSE),IFERROR(VLOOKUP($A434,'Circumstance 17'!$B$18:$AB$28,27,FALSE),TableBPA2[[#This Row],[Base Payment After Circumstance 16]])))</f>
        <v/>
      </c>
      <c r="W434" s="24" t="str">
        <f>IF(W$3="Not used","",IFERROR(VLOOKUP($A434,'Circumstance 18'!$B$6:$AB$15,27,FALSE),IFERROR(VLOOKUP($A434,'Circumstance 18'!$B$18:$AB$28,27,FALSE),TableBPA2[[#This Row],[Base Payment After Circumstance 17]])))</f>
        <v/>
      </c>
      <c r="X434" s="24" t="str">
        <f>IF(X$3="Not used","",IFERROR(VLOOKUP($A434,'Circumstance 19'!$B$6:$AB$15,27,FALSE),IFERROR(VLOOKUP($A434,'Circumstance 19'!$B$18:$AB$28,27,FALSE),TableBPA2[[#This Row],[Base Payment After Circumstance 18]])))</f>
        <v/>
      </c>
      <c r="Y434" s="24" t="str">
        <f>IF(Y$3="Not used","",IFERROR(VLOOKUP($A434,'Circumstance 20'!$B$6:$AB$15,27,FALSE),IFERROR(VLOOKUP($A434,'Circumstance 20'!$B$18:$AB$28,27,FALSE),TableBPA2[[#This Row],[Base Payment After Circumstance 19]])))</f>
        <v/>
      </c>
    </row>
    <row r="435" spans="1:25" x14ac:dyDescent="0.25">
      <c r="A435" s="11" t="str">
        <f>IF('LEA Information'!A444="","",'LEA Information'!A444)</f>
        <v/>
      </c>
      <c r="B435" s="11" t="str">
        <f>IF('LEA Information'!B444="","",'LEA Information'!B444)</f>
        <v/>
      </c>
      <c r="C435" s="68" t="str">
        <f>IF('LEA Information'!C444="","",'LEA Information'!C444)</f>
        <v/>
      </c>
      <c r="D435" s="8" t="str">
        <f>IF('LEA Information'!D444="","",'LEA Information'!D444)</f>
        <v/>
      </c>
      <c r="E435" s="32" t="str">
        <f t="shared" si="6"/>
        <v/>
      </c>
      <c r="F435" s="3" t="str">
        <f>IF(F$3="Not used","",IFERROR(VLOOKUP($A435,'Circumstance 1'!$B$6:$AB$15,27,FALSE),IFERROR(VLOOKUP(A435,'Circumstance 1'!$B$18:$AB$28,27,FALSE),TableBPA2[[#This Row],[Starting Base Payment]])))</f>
        <v/>
      </c>
      <c r="G435" s="3" t="str">
        <f>IF(G$3="Not used","",IFERROR(VLOOKUP($A435,'Circumstance 2'!$B$6:$AB$15,27,FALSE),IFERROR(VLOOKUP($A435,'Circumstance 2'!$B$18:$AB$28,27,FALSE),TableBPA2[[#This Row],[Base Payment After Circumstance 1]])))</f>
        <v/>
      </c>
      <c r="H435" s="3" t="str">
        <f>IF(H$3="Not used","",IFERROR(VLOOKUP($A435,'Circumstance 3'!$B$6:$AB$15,27,FALSE),IFERROR(VLOOKUP($A435,'Circumstance 3'!$B$18:$AB$28,27,FALSE),TableBPA2[[#This Row],[Base Payment After Circumstance 2]])))</f>
        <v/>
      </c>
      <c r="I435" s="3" t="str">
        <f>IF(I$3="Not used","",IFERROR(VLOOKUP($A435,'Circumstance 4'!$B$6:$AB$15,27,FALSE),IFERROR(VLOOKUP($A435,'Circumstance 4'!$B$18:$AB$28,27,FALSE),TableBPA2[[#This Row],[Base Payment After Circumstance 3]])))</f>
        <v/>
      </c>
      <c r="J435" s="3" t="str">
        <f>IF(J$3="Not used","",IFERROR(VLOOKUP($A435,'Circumstance 5'!$B$6:$AB$15,27,FALSE),IFERROR(VLOOKUP($A435,'Circumstance 5'!$B$18:$AB$28,27,FALSE),TableBPA2[[#This Row],[Base Payment After Circumstance 4]])))</f>
        <v/>
      </c>
      <c r="K435" s="3" t="str">
        <f>IF(K$3="Not used","",IFERROR(VLOOKUP($A435,'Circumstance 6'!$B$6:$AB$15,27,FALSE),IFERROR(VLOOKUP($A435,'Circumstance 6'!$B$18:$AB$28,27,FALSE),TableBPA2[[#This Row],[Base Payment After Circumstance 5]])))</f>
        <v/>
      </c>
      <c r="L435" s="3" t="str">
        <f>IF(L$3="Not used","",IFERROR(VLOOKUP($A435,'Circumstance 7'!$B$6:$AB$15,27,FALSE),IFERROR(VLOOKUP($A435,'Circumstance 7'!$B$18:$AB$28,27,FALSE),TableBPA2[[#This Row],[Base Payment After Circumstance 6]])))</f>
        <v/>
      </c>
      <c r="M435" s="3" t="str">
        <f>IF(M$3="Not used","",IFERROR(VLOOKUP($A435,'Circumstance 8'!$B$6:$AB$15,27,FALSE),IFERROR(VLOOKUP($A435,'Circumstance 8'!$B$18:$AB$28,27,FALSE),TableBPA2[[#This Row],[Base Payment After Circumstance 7]])))</f>
        <v/>
      </c>
      <c r="N435" s="3" t="str">
        <f>IF(N$3="Not used","",IFERROR(VLOOKUP($A435,'Circumstance 9'!$B$6:$AB$15,27,FALSE),IFERROR(VLOOKUP($A435,'Circumstance 9'!$B$18:$AB$28,27,FALSE),TableBPA2[[#This Row],[Base Payment After Circumstance 8]])))</f>
        <v/>
      </c>
      <c r="O435" s="3" t="str">
        <f>IF(O$3="Not used","",IFERROR(VLOOKUP($A435,'Circumstance 10'!$B$6:$AB$15,27,FALSE),IFERROR(VLOOKUP($A435,'Circumstance 10'!$B$18:$AB$28,27,FALSE),TableBPA2[[#This Row],[Base Payment After Circumstance 9]])))</f>
        <v/>
      </c>
      <c r="P435" s="24" t="str">
        <f>IF(P$3="Not used","",IFERROR(VLOOKUP($A435,'Circumstance 11'!$B$6:$AB$15,27,FALSE),IFERROR(VLOOKUP($A435,'Circumstance 11'!$B$18:$AB$28,27,FALSE),TableBPA2[[#This Row],[Base Payment After Circumstance 10]])))</f>
        <v/>
      </c>
      <c r="Q435" s="24" t="str">
        <f>IF(Q$3="Not used","",IFERROR(VLOOKUP($A435,'Circumstance 12'!$B$6:$AB$15,27,FALSE),IFERROR(VLOOKUP($A435,'Circumstance 12'!$B$18:$AB$28,27,FALSE),TableBPA2[[#This Row],[Base Payment After Circumstance 11]])))</f>
        <v/>
      </c>
      <c r="R435" s="24" t="str">
        <f>IF(R$3="Not used","",IFERROR(VLOOKUP($A435,'Circumstance 13'!$B$6:$AB$15,27,FALSE),IFERROR(VLOOKUP($A435,'Circumstance 13'!$B$18:$AB$28,27,FALSE),TableBPA2[[#This Row],[Base Payment After Circumstance 12]])))</f>
        <v/>
      </c>
      <c r="S435" s="24" t="str">
        <f>IF(S$3="Not used","",IFERROR(VLOOKUP($A435,'Circumstance 14'!$B$6:$AB$15,27,FALSE),IFERROR(VLOOKUP($A435,'Circumstance 14'!$B$18:$AB$28,27,FALSE),TableBPA2[[#This Row],[Base Payment After Circumstance 13]])))</f>
        <v/>
      </c>
      <c r="T435" s="24" t="str">
        <f>IF(T$3="Not used","",IFERROR(VLOOKUP($A435,'Circumstance 15'!$B$6:$AB$15,27,FALSE),IFERROR(VLOOKUP($A435,'Circumstance 15'!$B$18:$AB$28,27,FALSE),TableBPA2[[#This Row],[Base Payment After Circumstance 14]])))</f>
        <v/>
      </c>
      <c r="U435" s="24" t="str">
        <f>IF(U$3="Not used","",IFERROR(VLOOKUP($A435,'Circumstance 16'!$B$6:$AB$15,27,FALSE),IFERROR(VLOOKUP($A435,'Circumstance 16'!$B$18:$AB$28,27,FALSE),TableBPA2[[#This Row],[Base Payment After Circumstance 15]])))</f>
        <v/>
      </c>
      <c r="V435" s="24" t="str">
        <f>IF(V$3="Not used","",IFERROR(VLOOKUP($A435,'Circumstance 17'!$B$6:$AB$15,27,FALSE),IFERROR(VLOOKUP($A435,'Circumstance 17'!$B$18:$AB$28,27,FALSE),TableBPA2[[#This Row],[Base Payment After Circumstance 16]])))</f>
        <v/>
      </c>
      <c r="W435" s="24" t="str">
        <f>IF(W$3="Not used","",IFERROR(VLOOKUP($A435,'Circumstance 18'!$B$6:$AB$15,27,FALSE),IFERROR(VLOOKUP($A435,'Circumstance 18'!$B$18:$AB$28,27,FALSE),TableBPA2[[#This Row],[Base Payment After Circumstance 17]])))</f>
        <v/>
      </c>
      <c r="X435" s="24" t="str">
        <f>IF(X$3="Not used","",IFERROR(VLOOKUP($A435,'Circumstance 19'!$B$6:$AB$15,27,FALSE),IFERROR(VLOOKUP($A435,'Circumstance 19'!$B$18:$AB$28,27,FALSE),TableBPA2[[#This Row],[Base Payment After Circumstance 18]])))</f>
        <v/>
      </c>
      <c r="Y435" s="24" t="str">
        <f>IF(Y$3="Not used","",IFERROR(VLOOKUP($A435,'Circumstance 20'!$B$6:$AB$15,27,FALSE),IFERROR(VLOOKUP($A435,'Circumstance 20'!$B$18:$AB$28,27,FALSE),TableBPA2[[#This Row],[Base Payment After Circumstance 19]])))</f>
        <v/>
      </c>
    </row>
    <row r="436" spans="1:25" x14ac:dyDescent="0.25">
      <c r="A436" s="11" t="str">
        <f>IF('LEA Information'!A445="","",'LEA Information'!A445)</f>
        <v/>
      </c>
      <c r="B436" s="11" t="str">
        <f>IF('LEA Information'!B445="","",'LEA Information'!B445)</f>
        <v/>
      </c>
      <c r="C436" s="68" t="str">
        <f>IF('LEA Information'!C445="","",'LEA Information'!C445)</f>
        <v/>
      </c>
      <c r="D436" s="8" t="str">
        <f>IF('LEA Information'!D445="","",'LEA Information'!D445)</f>
        <v/>
      </c>
      <c r="E436" s="32" t="str">
        <f t="shared" si="6"/>
        <v/>
      </c>
      <c r="F436" s="3" t="str">
        <f>IF(F$3="Not used","",IFERROR(VLOOKUP($A436,'Circumstance 1'!$B$6:$AB$15,27,FALSE),IFERROR(VLOOKUP(A436,'Circumstance 1'!$B$18:$AB$28,27,FALSE),TableBPA2[[#This Row],[Starting Base Payment]])))</f>
        <v/>
      </c>
      <c r="G436" s="3" t="str">
        <f>IF(G$3="Not used","",IFERROR(VLOOKUP($A436,'Circumstance 2'!$B$6:$AB$15,27,FALSE),IFERROR(VLOOKUP($A436,'Circumstance 2'!$B$18:$AB$28,27,FALSE),TableBPA2[[#This Row],[Base Payment After Circumstance 1]])))</f>
        <v/>
      </c>
      <c r="H436" s="3" t="str">
        <f>IF(H$3="Not used","",IFERROR(VLOOKUP($A436,'Circumstance 3'!$B$6:$AB$15,27,FALSE),IFERROR(VLOOKUP($A436,'Circumstance 3'!$B$18:$AB$28,27,FALSE),TableBPA2[[#This Row],[Base Payment After Circumstance 2]])))</f>
        <v/>
      </c>
      <c r="I436" s="3" t="str">
        <f>IF(I$3="Not used","",IFERROR(VLOOKUP($A436,'Circumstance 4'!$B$6:$AB$15,27,FALSE),IFERROR(VLOOKUP($A436,'Circumstance 4'!$B$18:$AB$28,27,FALSE),TableBPA2[[#This Row],[Base Payment After Circumstance 3]])))</f>
        <v/>
      </c>
      <c r="J436" s="3" t="str">
        <f>IF(J$3="Not used","",IFERROR(VLOOKUP($A436,'Circumstance 5'!$B$6:$AB$15,27,FALSE),IFERROR(VLOOKUP($A436,'Circumstance 5'!$B$18:$AB$28,27,FALSE),TableBPA2[[#This Row],[Base Payment After Circumstance 4]])))</f>
        <v/>
      </c>
      <c r="K436" s="3" t="str">
        <f>IF(K$3="Not used","",IFERROR(VLOOKUP($A436,'Circumstance 6'!$B$6:$AB$15,27,FALSE),IFERROR(VLOOKUP($A436,'Circumstance 6'!$B$18:$AB$28,27,FALSE),TableBPA2[[#This Row],[Base Payment After Circumstance 5]])))</f>
        <v/>
      </c>
      <c r="L436" s="3" t="str">
        <f>IF(L$3="Not used","",IFERROR(VLOOKUP($A436,'Circumstance 7'!$B$6:$AB$15,27,FALSE),IFERROR(VLOOKUP($A436,'Circumstance 7'!$B$18:$AB$28,27,FALSE),TableBPA2[[#This Row],[Base Payment After Circumstance 6]])))</f>
        <v/>
      </c>
      <c r="M436" s="3" t="str">
        <f>IF(M$3="Not used","",IFERROR(VLOOKUP($A436,'Circumstance 8'!$B$6:$AB$15,27,FALSE),IFERROR(VLOOKUP($A436,'Circumstance 8'!$B$18:$AB$28,27,FALSE),TableBPA2[[#This Row],[Base Payment After Circumstance 7]])))</f>
        <v/>
      </c>
      <c r="N436" s="3" t="str">
        <f>IF(N$3="Not used","",IFERROR(VLOOKUP($A436,'Circumstance 9'!$B$6:$AB$15,27,FALSE),IFERROR(VLOOKUP($A436,'Circumstance 9'!$B$18:$AB$28,27,FALSE),TableBPA2[[#This Row],[Base Payment After Circumstance 8]])))</f>
        <v/>
      </c>
      <c r="O436" s="3" t="str">
        <f>IF(O$3="Not used","",IFERROR(VLOOKUP($A436,'Circumstance 10'!$B$6:$AB$15,27,FALSE),IFERROR(VLOOKUP($A436,'Circumstance 10'!$B$18:$AB$28,27,FALSE),TableBPA2[[#This Row],[Base Payment After Circumstance 9]])))</f>
        <v/>
      </c>
      <c r="P436" s="24" t="str">
        <f>IF(P$3="Not used","",IFERROR(VLOOKUP($A436,'Circumstance 11'!$B$6:$AB$15,27,FALSE),IFERROR(VLOOKUP($A436,'Circumstance 11'!$B$18:$AB$28,27,FALSE),TableBPA2[[#This Row],[Base Payment After Circumstance 10]])))</f>
        <v/>
      </c>
      <c r="Q436" s="24" t="str">
        <f>IF(Q$3="Not used","",IFERROR(VLOOKUP($A436,'Circumstance 12'!$B$6:$AB$15,27,FALSE),IFERROR(VLOOKUP($A436,'Circumstance 12'!$B$18:$AB$28,27,FALSE),TableBPA2[[#This Row],[Base Payment After Circumstance 11]])))</f>
        <v/>
      </c>
      <c r="R436" s="24" t="str">
        <f>IF(R$3="Not used","",IFERROR(VLOOKUP($A436,'Circumstance 13'!$B$6:$AB$15,27,FALSE),IFERROR(VLOOKUP($A436,'Circumstance 13'!$B$18:$AB$28,27,FALSE),TableBPA2[[#This Row],[Base Payment After Circumstance 12]])))</f>
        <v/>
      </c>
      <c r="S436" s="24" t="str">
        <f>IF(S$3="Not used","",IFERROR(VLOOKUP($A436,'Circumstance 14'!$B$6:$AB$15,27,FALSE),IFERROR(VLOOKUP($A436,'Circumstance 14'!$B$18:$AB$28,27,FALSE),TableBPA2[[#This Row],[Base Payment After Circumstance 13]])))</f>
        <v/>
      </c>
      <c r="T436" s="24" t="str">
        <f>IF(T$3="Not used","",IFERROR(VLOOKUP($A436,'Circumstance 15'!$B$6:$AB$15,27,FALSE),IFERROR(VLOOKUP($A436,'Circumstance 15'!$B$18:$AB$28,27,FALSE),TableBPA2[[#This Row],[Base Payment After Circumstance 14]])))</f>
        <v/>
      </c>
      <c r="U436" s="24" t="str">
        <f>IF(U$3="Not used","",IFERROR(VLOOKUP($A436,'Circumstance 16'!$B$6:$AB$15,27,FALSE),IFERROR(VLOOKUP($A436,'Circumstance 16'!$B$18:$AB$28,27,FALSE),TableBPA2[[#This Row],[Base Payment After Circumstance 15]])))</f>
        <v/>
      </c>
      <c r="V436" s="24" t="str">
        <f>IF(V$3="Not used","",IFERROR(VLOOKUP($A436,'Circumstance 17'!$B$6:$AB$15,27,FALSE),IFERROR(VLOOKUP($A436,'Circumstance 17'!$B$18:$AB$28,27,FALSE),TableBPA2[[#This Row],[Base Payment After Circumstance 16]])))</f>
        <v/>
      </c>
      <c r="W436" s="24" t="str">
        <f>IF(W$3="Not used","",IFERROR(VLOOKUP($A436,'Circumstance 18'!$B$6:$AB$15,27,FALSE),IFERROR(VLOOKUP($A436,'Circumstance 18'!$B$18:$AB$28,27,FALSE),TableBPA2[[#This Row],[Base Payment After Circumstance 17]])))</f>
        <v/>
      </c>
      <c r="X436" s="24" t="str">
        <f>IF(X$3="Not used","",IFERROR(VLOOKUP($A436,'Circumstance 19'!$B$6:$AB$15,27,FALSE),IFERROR(VLOOKUP($A436,'Circumstance 19'!$B$18:$AB$28,27,FALSE),TableBPA2[[#This Row],[Base Payment After Circumstance 18]])))</f>
        <v/>
      </c>
      <c r="Y436" s="24" t="str">
        <f>IF(Y$3="Not used","",IFERROR(VLOOKUP($A436,'Circumstance 20'!$B$6:$AB$15,27,FALSE),IFERROR(VLOOKUP($A436,'Circumstance 20'!$B$18:$AB$28,27,FALSE),TableBPA2[[#This Row],[Base Payment After Circumstance 19]])))</f>
        <v/>
      </c>
    </row>
    <row r="437" spans="1:25" x14ac:dyDescent="0.25">
      <c r="A437" s="11" t="str">
        <f>IF('LEA Information'!A446="","",'LEA Information'!A446)</f>
        <v/>
      </c>
      <c r="B437" s="11" t="str">
        <f>IF('LEA Information'!B446="","",'LEA Information'!B446)</f>
        <v/>
      </c>
      <c r="C437" s="68" t="str">
        <f>IF('LEA Information'!C446="","",'LEA Information'!C446)</f>
        <v/>
      </c>
      <c r="D437" s="8" t="str">
        <f>IF('LEA Information'!D446="","",'LEA Information'!D446)</f>
        <v/>
      </c>
      <c r="E437" s="32" t="str">
        <f t="shared" si="6"/>
        <v/>
      </c>
      <c r="F437" s="3" t="str">
        <f>IF(F$3="Not used","",IFERROR(VLOOKUP($A437,'Circumstance 1'!$B$6:$AB$15,27,FALSE),IFERROR(VLOOKUP(A437,'Circumstance 1'!$B$18:$AB$28,27,FALSE),TableBPA2[[#This Row],[Starting Base Payment]])))</f>
        <v/>
      </c>
      <c r="G437" s="3" t="str">
        <f>IF(G$3="Not used","",IFERROR(VLOOKUP($A437,'Circumstance 2'!$B$6:$AB$15,27,FALSE),IFERROR(VLOOKUP($A437,'Circumstance 2'!$B$18:$AB$28,27,FALSE),TableBPA2[[#This Row],[Base Payment After Circumstance 1]])))</f>
        <v/>
      </c>
      <c r="H437" s="3" t="str">
        <f>IF(H$3="Not used","",IFERROR(VLOOKUP($A437,'Circumstance 3'!$B$6:$AB$15,27,FALSE),IFERROR(VLOOKUP($A437,'Circumstance 3'!$B$18:$AB$28,27,FALSE),TableBPA2[[#This Row],[Base Payment After Circumstance 2]])))</f>
        <v/>
      </c>
      <c r="I437" s="3" t="str">
        <f>IF(I$3="Not used","",IFERROR(VLOOKUP($A437,'Circumstance 4'!$B$6:$AB$15,27,FALSE),IFERROR(VLOOKUP($A437,'Circumstance 4'!$B$18:$AB$28,27,FALSE),TableBPA2[[#This Row],[Base Payment After Circumstance 3]])))</f>
        <v/>
      </c>
      <c r="J437" s="3" t="str">
        <f>IF(J$3="Not used","",IFERROR(VLOOKUP($A437,'Circumstance 5'!$B$6:$AB$15,27,FALSE),IFERROR(VLOOKUP($A437,'Circumstance 5'!$B$18:$AB$28,27,FALSE),TableBPA2[[#This Row],[Base Payment After Circumstance 4]])))</f>
        <v/>
      </c>
      <c r="K437" s="3" t="str">
        <f>IF(K$3="Not used","",IFERROR(VLOOKUP($A437,'Circumstance 6'!$B$6:$AB$15,27,FALSE),IFERROR(VLOOKUP($A437,'Circumstance 6'!$B$18:$AB$28,27,FALSE),TableBPA2[[#This Row],[Base Payment After Circumstance 5]])))</f>
        <v/>
      </c>
      <c r="L437" s="3" t="str">
        <f>IF(L$3="Not used","",IFERROR(VLOOKUP($A437,'Circumstance 7'!$B$6:$AB$15,27,FALSE),IFERROR(VLOOKUP($A437,'Circumstance 7'!$B$18:$AB$28,27,FALSE),TableBPA2[[#This Row],[Base Payment After Circumstance 6]])))</f>
        <v/>
      </c>
      <c r="M437" s="3" t="str">
        <f>IF(M$3="Not used","",IFERROR(VLOOKUP($A437,'Circumstance 8'!$B$6:$AB$15,27,FALSE),IFERROR(VLOOKUP($A437,'Circumstance 8'!$B$18:$AB$28,27,FALSE),TableBPA2[[#This Row],[Base Payment After Circumstance 7]])))</f>
        <v/>
      </c>
      <c r="N437" s="3" t="str">
        <f>IF(N$3="Not used","",IFERROR(VLOOKUP($A437,'Circumstance 9'!$B$6:$AB$15,27,FALSE),IFERROR(VLOOKUP($A437,'Circumstance 9'!$B$18:$AB$28,27,FALSE),TableBPA2[[#This Row],[Base Payment After Circumstance 8]])))</f>
        <v/>
      </c>
      <c r="O437" s="3" t="str">
        <f>IF(O$3="Not used","",IFERROR(VLOOKUP($A437,'Circumstance 10'!$B$6:$AB$15,27,FALSE),IFERROR(VLOOKUP($A437,'Circumstance 10'!$B$18:$AB$28,27,FALSE),TableBPA2[[#This Row],[Base Payment After Circumstance 9]])))</f>
        <v/>
      </c>
      <c r="P437" s="24" t="str">
        <f>IF(P$3="Not used","",IFERROR(VLOOKUP($A437,'Circumstance 11'!$B$6:$AB$15,27,FALSE),IFERROR(VLOOKUP($A437,'Circumstance 11'!$B$18:$AB$28,27,FALSE),TableBPA2[[#This Row],[Base Payment After Circumstance 10]])))</f>
        <v/>
      </c>
      <c r="Q437" s="24" t="str">
        <f>IF(Q$3="Not used","",IFERROR(VLOOKUP($A437,'Circumstance 12'!$B$6:$AB$15,27,FALSE),IFERROR(VLOOKUP($A437,'Circumstance 12'!$B$18:$AB$28,27,FALSE),TableBPA2[[#This Row],[Base Payment After Circumstance 11]])))</f>
        <v/>
      </c>
      <c r="R437" s="24" t="str">
        <f>IF(R$3="Not used","",IFERROR(VLOOKUP($A437,'Circumstance 13'!$B$6:$AB$15,27,FALSE),IFERROR(VLOOKUP($A437,'Circumstance 13'!$B$18:$AB$28,27,FALSE),TableBPA2[[#This Row],[Base Payment After Circumstance 12]])))</f>
        <v/>
      </c>
      <c r="S437" s="24" t="str">
        <f>IF(S$3="Not used","",IFERROR(VLOOKUP($A437,'Circumstance 14'!$B$6:$AB$15,27,FALSE),IFERROR(VLOOKUP($A437,'Circumstance 14'!$B$18:$AB$28,27,FALSE),TableBPA2[[#This Row],[Base Payment After Circumstance 13]])))</f>
        <v/>
      </c>
      <c r="T437" s="24" t="str">
        <f>IF(T$3="Not used","",IFERROR(VLOOKUP($A437,'Circumstance 15'!$B$6:$AB$15,27,FALSE),IFERROR(VLOOKUP($A437,'Circumstance 15'!$B$18:$AB$28,27,FALSE),TableBPA2[[#This Row],[Base Payment After Circumstance 14]])))</f>
        <v/>
      </c>
      <c r="U437" s="24" t="str">
        <f>IF(U$3="Not used","",IFERROR(VLOOKUP($A437,'Circumstance 16'!$B$6:$AB$15,27,FALSE),IFERROR(VLOOKUP($A437,'Circumstance 16'!$B$18:$AB$28,27,FALSE),TableBPA2[[#This Row],[Base Payment After Circumstance 15]])))</f>
        <v/>
      </c>
      <c r="V437" s="24" t="str">
        <f>IF(V$3="Not used","",IFERROR(VLOOKUP($A437,'Circumstance 17'!$B$6:$AB$15,27,FALSE),IFERROR(VLOOKUP($A437,'Circumstance 17'!$B$18:$AB$28,27,FALSE),TableBPA2[[#This Row],[Base Payment After Circumstance 16]])))</f>
        <v/>
      </c>
      <c r="W437" s="24" t="str">
        <f>IF(W$3="Not used","",IFERROR(VLOOKUP($A437,'Circumstance 18'!$B$6:$AB$15,27,FALSE),IFERROR(VLOOKUP($A437,'Circumstance 18'!$B$18:$AB$28,27,FALSE),TableBPA2[[#This Row],[Base Payment After Circumstance 17]])))</f>
        <v/>
      </c>
      <c r="X437" s="24" t="str">
        <f>IF(X$3="Not used","",IFERROR(VLOOKUP($A437,'Circumstance 19'!$B$6:$AB$15,27,FALSE),IFERROR(VLOOKUP($A437,'Circumstance 19'!$B$18:$AB$28,27,FALSE),TableBPA2[[#This Row],[Base Payment After Circumstance 18]])))</f>
        <v/>
      </c>
      <c r="Y437" s="24" t="str">
        <f>IF(Y$3="Not used","",IFERROR(VLOOKUP($A437,'Circumstance 20'!$B$6:$AB$15,27,FALSE),IFERROR(VLOOKUP($A437,'Circumstance 20'!$B$18:$AB$28,27,FALSE),TableBPA2[[#This Row],[Base Payment After Circumstance 19]])))</f>
        <v/>
      </c>
    </row>
    <row r="438" spans="1:25" x14ac:dyDescent="0.25">
      <c r="A438" s="11" t="str">
        <f>IF('LEA Information'!A447="","",'LEA Information'!A447)</f>
        <v/>
      </c>
      <c r="B438" s="11" t="str">
        <f>IF('LEA Information'!B447="","",'LEA Information'!B447)</f>
        <v/>
      </c>
      <c r="C438" s="68" t="str">
        <f>IF('LEA Information'!C447="","",'LEA Information'!C447)</f>
        <v/>
      </c>
      <c r="D438" s="8" t="str">
        <f>IF('LEA Information'!D447="","",'LEA Information'!D447)</f>
        <v/>
      </c>
      <c r="E438" s="32" t="str">
        <f t="shared" si="6"/>
        <v/>
      </c>
      <c r="F438" s="3" t="str">
        <f>IF(F$3="Not used","",IFERROR(VLOOKUP($A438,'Circumstance 1'!$B$6:$AB$15,27,FALSE),IFERROR(VLOOKUP(A438,'Circumstance 1'!$B$18:$AB$28,27,FALSE),TableBPA2[[#This Row],[Starting Base Payment]])))</f>
        <v/>
      </c>
      <c r="G438" s="3" t="str">
        <f>IF(G$3="Not used","",IFERROR(VLOOKUP($A438,'Circumstance 2'!$B$6:$AB$15,27,FALSE),IFERROR(VLOOKUP($A438,'Circumstance 2'!$B$18:$AB$28,27,FALSE),TableBPA2[[#This Row],[Base Payment After Circumstance 1]])))</f>
        <v/>
      </c>
      <c r="H438" s="3" t="str">
        <f>IF(H$3="Not used","",IFERROR(VLOOKUP($A438,'Circumstance 3'!$B$6:$AB$15,27,FALSE),IFERROR(VLOOKUP($A438,'Circumstance 3'!$B$18:$AB$28,27,FALSE),TableBPA2[[#This Row],[Base Payment After Circumstance 2]])))</f>
        <v/>
      </c>
      <c r="I438" s="3" t="str">
        <f>IF(I$3="Not used","",IFERROR(VLOOKUP($A438,'Circumstance 4'!$B$6:$AB$15,27,FALSE),IFERROR(VLOOKUP($A438,'Circumstance 4'!$B$18:$AB$28,27,FALSE),TableBPA2[[#This Row],[Base Payment After Circumstance 3]])))</f>
        <v/>
      </c>
      <c r="J438" s="3" t="str">
        <f>IF(J$3="Not used","",IFERROR(VLOOKUP($A438,'Circumstance 5'!$B$6:$AB$15,27,FALSE),IFERROR(VLOOKUP($A438,'Circumstance 5'!$B$18:$AB$28,27,FALSE),TableBPA2[[#This Row],[Base Payment After Circumstance 4]])))</f>
        <v/>
      </c>
      <c r="K438" s="3" t="str">
        <f>IF(K$3="Not used","",IFERROR(VLOOKUP($A438,'Circumstance 6'!$B$6:$AB$15,27,FALSE),IFERROR(VLOOKUP($A438,'Circumstance 6'!$B$18:$AB$28,27,FALSE),TableBPA2[[#This Row],[Base Payment After Circumstance 5]])))</f>
        <v/>
      </c>
      <c r="L438" s="3" t="str">
        <f>IF(L$3="Not used","",IFERROR(VLOOKUP($A438,'Circumstance 7'!$B$6:$AB$15,27,FALSE),IFERROR(VLOOKUP($A438,'Circumstance 7'!$B$18:$AB$28,27,FALSE),TableBPA2[[#This Row],[Base Payment After Circumstance 6]])))</f>
        <v/>
      </c>
      <c r="M438" s="3" t="str">
        <f>IF(M$3="Not used","",IFERROR(VLOOKUP($A438,'Circumstance 8'!$B$6:$AB$15,27,FALSE),IFERROR(VLOOKUP($A438,'Circumstance 8'!$B$18:$AB$28,27,FALSE),TableBPA2[[#This Row],[Base Payment After Circumstance 7]])))</f>
        <v/>
      </c>
      <c r="N438" s="3" t="str">
        <f>IF(N$3="Not used","",IFERROR(VLOOKUP($A438,'Circumstance 9'!$B$6:$AB$15,27,FALSE),IFERROR(VLOOKUP($A438,'Circumstance 9'!$B$18:$AB$28,27,FALSE),TableBPA2[[#This Row],[Base Payment After Circumstance 8]])))</f>
        <v/>
      </c>
      <c r="O438" s="3" t="str">
        <f>IF(O$3="Not used","",IFERROR(VLOOKUP($A438,'Circumstance 10'!$B$6:$AB$15,27,FALSE),IFERROR(VLOOKUP($A438,'Circumstance 10'!$B$18:$AB$28,27,FALSE),TableBPA2[[#This Row],[Base Payment After Circumstance 9]])))</f>
        <v/>
      </c>
      <c r="P438" s="24" t="str">
        <f>IF(P$3="Not used","",IFERROR(VLOOKUP($A438,'Circumstance 11'!$B$6:$AB$15,27,FALSE),IFERROR(VLOOKUP($A438,'Circumstance 11'!$B$18:$AB$28,27,FALSE),TableBPA2[[#This Row],[Base Payment After Circumstance 10]])))</f>
        <v/>
      </c>
      <c r="Q438" s="24" t="str">
        <f>IF(Q$3="Not used","",IFERROR(VLOOKUP($A438,'Circumstance 12'!$B$6:$AB$15,27,FALSE),IFERROR(VLOOKUP($A438,'Circumstance 12'!$B$18:$AB$28,27,FALSE),TableBPA2[[#This Row],[Base Payment After Circumstance 11]])))</f>
        <v/>
      </c>
      <c r="R438" s="24" t="str">
        <f>IF(R$3="Not used","",IFERROR(VLOOKUP($A438,'Circumstance 13'!$B$6:$AB$15,27,FALSE),IFERROR(VLOOKUP($A438,'Circumstance 13'!$B$18:$AB$28,27,FALSE),TableBPA2[[#This Row],[Base Payment After Circumstance 12]])))</f>
        <v/>
      </c>
      <c r="S438" s="24" t="str">
        <f>IF(S$3="Not used","",IFERROR(VLOOKUP($A438,'Circumstance 14'!$B$6:$AB$15,27,FALSE),IFERROR(VLOOKUP($A438,'Circumstance 14'!$B$18:$AB$28,27,FALSE),TableBPA2[[#This Row],[Base Payment After Circumstance 13]])))</f>
        <v/>
      </c>
      <c r="T438" s="24" t="str">
        <f>IF(T$3="Not used","",IFERROR(VLOOKUP($A438,'Circumstance 15'!$B$6:$AB$15,27,FALSE),IFERROR(VLOOKUP($A438,'Circumstance 15'!$B$18:$AB$28,27,FALSE),TableBPA2[[#This Row],[Base Payment After Circumstance 14]])))</f>
        <v/>
      </c>
      <c r="U438" s="24" t="str">
        <f>IF(U$3="Not used","",IFERROR(VLOOKUP($A438,'Circumstance 16'!$B$6:$AB$15,27,FALSE),IFERROR(VLOOKUP($A438,'Circumstance 16'!$B$18:$AB$28,27,FALSE),TableBPA2[[#This Row],[Base Payment After Circumstance 15]])))</f>
        <v/>
      </c>
      <c r="V438" s="24" t="str">
        <f>IF(V$3="Not used","",IFERROR(VLOOKUP($A438,'Circumstance 17'!$B$6:$AB$15,27,FALSE),IFERROR(VLOOKUP($A438,'Circumstance 17'!$B$18:$AB$28,27,FALSE),TableBPA2[[#This Row],[Base Payment After Circumstance 16]])))</f>
        <v/>
      </c>
      <c r="W438" s="24" t="str">
        <f>IF(W$3="Not used","",IFERROR(VLOOKUP($A438,'Circumstance 18'!$B$6:$AB$15,27,FALSE),IFERROR(VLOOKUP($A438,'Circumstance 18'!$B$18:$AB$28,27,FALSE),TableBPA2[[#This Row],[Base Payment After Circumstance 17]])))</f>
        <v/>
      </c>
      <c r="X438" s="24" t="str">
        <f>IF(X$3="Not used","",IFERROR(VLOOKUP($A438,'Circumstance 19'!$B$6:$AB$15,27,FALSE),IFERROR(VLOOKUP($A438,'Circumstance 19'!$B$18:$AB$28,27,FALSE),TableBPA2[[#This Row],[Base Payment After Circumstance 18]])))</f>
        <v/>
      </c>
      <c r="Y438" s="24" t="str">
        <f>IF(Y$3="Not used","",IFERROR(VLOOKUP($A438,'Circumstance 20'!$B$6:$AB$15,27,FALSE),IFERROR(VLOOKUP($A438,'Circumstance 20'!$B$18:$AB$28,27,FALSE),TableBPA2[[#This Row],[Base Payment After Circumstance 19]])))</f>
        <v/>
      </c>
    </row>
    <row r="439" spans="1:25" x14ac:dyDescent="0.25">
      <c r="A439" s="11" t="str">
        <f>IF('LEA Information'!A448="","",'LEA Information'!A448)</f>
        <v/>
      </c>
      <c r="B439" s="11" t="str">
        <f>IF('LEA Information'!B448="","",'LEA Information'!B448)</f>
        <v/>
      </c>
      <c r="C439" s="68" t="str">
        <f>IF('LEA Information'!C448="","",'LEA Information'!C448)</f>
        <v/>
      </c>
      <c r="D439" s="8" t="str">
        <f>IF('LEA Information'!D448="","",'LEA Information'!D448)</f>
        <v/>
      </c>
      <c r="E439" s="32" t="str">
        <f t="shared" si="6"/>
        <v/>
      </c>
      <c r="F439" s="3" t="str">
        <f>IF(F$3="Not used","",IFERROR(VLOOKUP($A439,'Circumstance 1'!$B$6:$AB$15,27,FALSE),IFERROR(VLOOKUP(A439,'Circumstance 1'!$B$18:$AB$28,27,FALSE),TableBPA2[[#This Row],[Starting Base Payment]])))</f>
        <v/>
      </c>
      <c r="G439" s="3" t="str">
        <f>IF(G$3="Not used","",IFERROR(VLOOKUP($A439,'Circumstance 2'!$B$6:$AB$15,27,FALSE),IFERROR(VLOOKUP($A439,'Circumstance 2'!$B$18:$AB$28,27,FALSE),TableBPA2[[#This Row],[Base Payment After Circumstance 1]])))</f>
        <v/>
      </c>
      <c r="H439" s="3" t="str">
        <f>IF(H$3="Not used","",IFERROR(VLOOKUP($A439,'Circumstance 3'!$B$6:$AB$15,27,FALSE),IFERROR(VLOOKUP($A439,'Circumstance 3'!$B$18:$AB$28,27,FALSE),TableBPA2[[#This Row],[Base Payment After Circumstance 2]])))</f>
        <v/>
      </c>
      <c r="I439" s="3" t="str">
        <f>IF(I$3="Not used","",IFERROR(VLOOKUP($A439,'Circumstance 4'!$B$6:$AB$15,27,FALSE),IFERROR(VLOOKUP($A439,'Circumstance 4'!$B$18:$AB$28,27,FALSE),TableBPA2[[#This Row],[Base Payment After Circumstance 3]])))</f>
        <v/>
      </c>
      <c r="J439" s="3" t="str">
        <f>IF(J$3="Not used","",IFERROR(VLOOKUP($A439,'Circumstance 5'!$B$6:$AB$15,27,FALSE),IFERROR(VLOOKUP($A439,'Circumstance 5'!$B$18:$AB$28,27,FALSE),TableBPA2[[#This Row],[Base Payment After Circumstance 4]])))</f>
        <v/>
      </c>
      <c r="K439" s="3" t="str">
        <f>IF(K$3="Not used","",IFERROR(VLOOKUP($A439,'Circumstance 6'!$B$6:$AB$15,27,FALSE),IFERROR(VLOOKUP($A439,'Circumstance 6'!$B$18:$AB$28,27,FALSE),TableBPA2[[#This Row],[Base Payment After Circumstance 5]])))</f>
        <v/>
      </c>
      <c r="L439" s="3" t="str">
        <f>IF(L$3="Not used","",IFERROR(VLOOKUP($A439,'Circumstance 7'!$B$6:$AB$15,27,FALSE),IFERROR(VLOOKUP($A439,'Circumstance 7'!$B$18:$AB$28,27,FALSE),TableBPA2[[#This Row],[Base Payment After Circumstance 6]])))</f>
        <v/>
      </c>
      <c r="M439" s="3" t="str">
        <f>IF(M$3="Not used","",IFERROR(VLOOKUP($A439,'Circumstance 8'!$B$6:$AB$15,27,FALSE),IFERROR(VLOOKUP($A439,'Circumstance 8'!$B$18:$AB$28,27,FALSE),TableBPA2[[#This Row],[Base Payment After Circumstance 7]])))</f>
        <v/>
      </c>
      <c r="N439" s="3" t="str">
        <f>IF(N$3="Not used","",IFERROR(VLOOKUP($A439,'Circumstance 9'!$B$6:$AB$15,27,FALSE),IFERROR(VLOOKUP($A439,'Circumstance 9'!$B$18:$AB$28,27,FALSE),TableBPA2[[#This Row],[Base Payment After Circumstance 8]])))</f>
        <v/>
      </c>
      <c r="O439" s="3" t="str">
        <f>IF(O$3="Not used","",IFERROR(VLOOKUP($A439,'Circumstance 10'!$B$6:$AB$15,27,FALSE),IFERROR(VLOOKUP($A439,'Circumstance 10'!$B$18:$AB$28,27,FALSE),TableBPA2[[#This Row],[Base Payment After Circumstance 9]])))</f>
        <v/>
      </c>
      <c r="P439" s="24" t="str">
        <f>IF(P$3="Not used","",IFERROR(VLOOKUP($A439,'Circumstance 11'!$B$6:$AB$15,27,FALSE),IFERROR(VLOOKUP($A439,'Circumstance 11'!$B$18:$AB$28,27,FALSE),TableBPA2[[#This Row],[Base Payment After Circumstance 10]])))</f>
        <v/>
      </c>
      <c r="Q439" s="24" t="str">
        <f>IF(Q$3="Not used","",IFERROR(VLOOKUP($A439,'Circumstance 12'!$B$6:$AB$15,27,FALSE),IFERROR(VLOOKUP($A439,'Circumstance 12'!$B$18:$AB$28,27,FALSE),TableBPA2[[#This Row],[Base Payment After Circumstance 11]])))</f>
        <v/>
      </c>
      <c r="R439" s="24" t="str">
        <f>IF(R$3="Not used","",IFERROR(VLOOKUP($A439,'Circumstance 13'!$B$6:$AB$15,27,FALSE),IFERROR(VLOOKUP($A439,'Circumstance 13'!$B$18:$AB$28,27,FALSE),TableBPA2[[#This Row],[Base Payment After Circumstance 12]])))</f>
        <v/>
      </c>
      <c r="S439" s="24" t="str">
        <f>IF(S$3="Not used","",IFERROR(VLOOKUP($A439,'Circumstance 14'!$B$6:$AB$15,27,FALSE),IFERROR(VLOOKUP($A439,'Circumstance 14'!$B$18:$AB$28,27,FALSE),TableBPA2[[#This Row],[Base Payment After Circumstance 13]])))</f>
        <v/>
      </c>
      <c r="T439" s="24" t="str">
        <f>IF(T$3="Not used","",IFERROR(VLOOKUP($A439,'Circumstance 15'!$B$6:$AB$15,27,FALSE),IFERROR(VLOOKUP($A439,'Circumstance 15'!$B$18:$AB$28,27,FALSE),TableBPA2[[#This Row],[Base Payment After Circumstance 14]])))</f>
        <v/>
      </c>
      <c r="U439" s="24" t="str">
        <f>IF(U$3="Not used","",IFERROR(VLOOKUP($A439,'Circumstance 16'!$B$6:$AB$15,27,FALSE),IFERROR(VLOOKUP($A439,'Circumstance 16'!$B$18:$AB$28,27,FALSE),TableBPA2[[#This Row],[Base Payment After Circumstance 15]])))</f>
        <v/>
      </c>
      <c r="V439" s="24" t="str">
        <f>IF(V$3="Not used","",IFERROR(VLOOKUP($A439,'Circumstance 17'!$B$6:$AB$15,27,FALSE),IFERROR(VLOOKUP($A439,'Circumstance 17'!$B$18:$AB$28,27,FALSE),TableBPA2[[#This Row],[Base Payment After Circumstance 16]])))</f>
        <v/>
      </c>
      <c r="W439" s="24" t="str">
        <f>IF(W$3="Not used","",IFERROR(VLOOKUP($A439,'Circumstance 18'!$B$6:$AB$15,27,FALSE),IFERROR(VLOOKUP($A439,'Circumstance 18'!$B$18:$AB$28,27,FALSE),TableBPA2[[#This Row],[Base Payment After Circumstance 17]])))</f>
        <v/>
      </c>
      <c r="X439" s="24" t="str">
        <f>IF(X$3="Not used","",IFERROR(VLOOKUP($A439,'Circumstance 19'!$B$6:$AB$15,27,FALSE),IFERROR(VLOOKUP($A439,'Circumstance 19'!$B$18:$AB$28,27,FALSE),TableBPA2[[#This Row],[Base Payment After Circumstance 18]])))</f>
        <v/>
      </c>
      <c r="Y439" s="24" t="str">
        <f>IF(Y$3="Not used","",IFERROR(VLOOKUP($A439,'Circumstance 20'!$B$6:$AB$15,27,FALSE),IFERROR(VLOOKUP($A439,'Circumstance 20'!$B$18:$AB$28,27,FALSE),TableBPA2[[#This Row],[Base Payment After Circumstance 19]])))</f>
        <v/>
      </c>
    </row>
    <row r="440" spans="1:25" x14ac:dyDescent="0.25">
      <c r="A440" s="11" t="str">
        <f>IF('LEA Information'!A449="","",'LEA Information'!A449)</f>
        <v/>
      </c>
      <c r="B440" s="11" t="str">
        <f>IF('LEA Information'!B449="","",'LEA Information'!B449)</f>
        <v/>
      </c>
      <c r="C440" s="68" t="str">
        <f>IF('LEA Information'!C449="","",'LEA Information'!C449)</f>
        <v/>
      </c>
      <c r="D440" s="8" t="str">
        <f>IF('LEA Information'!D449="","",'LEA Information'!D449)</f>
        <v/>
      </c>
      <c r="E440" s="32" t="str">
        <f t="shared" si="6"/>
        <v/>
      </c>
      <c r="F440" s="3" t="str">
        <f>IF(F$3="Not used","",IFERROR(VLOOKUP($A440,'Circumstance 1'!$B$6:$AB$15,27,FALSE),IFERROR(VLOOKUP(A440,'Circumstance 1'!$B$18:$AB$28,27,FALSE),TableBPA2[[#This Row],[Starting Base Payment]])))</f>
        <v/>
      </c>
      <c r="G440" s="3" t="str">
        <f>IF(G$3="Not used","",IFERROR(VLOOKUP($A440,'Circumstance 2'!$B$6:$AB$15,27,FALSE),IFERROR(VLOOKUP($A440,'Circumstance 2'!$B$18:$AB$28,27,FALSE),TableBPA2[[#This Row],[Base Payment After Circumstance 1]])))</f>
        <v/>
      </c>
      <c r="H440" s="3" t="str">
        <f>IF(H$3="Not used","",IFERROR(VLOOKUP($A440,'Circumstance 3'!$B$6:$AB$15,27,FALSE),IFERROR(VLOOKUP($A440,'Circumstance 3'!$B$18:$AB$28,27,FALSE),TableBPA2[[#This Row],[Base Payment After Circumstance 2]])))</f>
        <v/>
      </c>
      <c r="I440" s="3" t="str">
        <f>IF(I$3="Not used","",IFERROR(VLOOKUP($A440,'Circumstance 4'!$B$6:$AB$15,27,FALSE),IFERROR(VLOOKUP($A440,'Circumstance 4'!$B$18:$AB$28,27,FALSE),TableBPA2[[#This Row],[Base Payment After Circumstance 3]])))</f>
        <v/>
      </c>
      <c r="J440" s="3" t="str">
        <f>IF(J$3="Not used","",IFERROR(VLOOKUP($A440,'Circumstance 5'!$B$6:$AB$15,27,FALSE),IFERROR(VLOOKUP($A440,'Circumstance 5'!$B$18:$AB$28,27,FALSE),TableBPA2[[#This Row],[Base Payment After Circumstance 4]])))</f>
        <v/>
      </c>
      <c r="K440" s="3" t="str">
        <f>IF(K$3="Not used","",IFERROR(VLOOKUP($A440,'Circumstance 6'!$B$6:$AB$15,27,FALSE),IFERROR(VLOOKUP($A440,'Circumstance 6'!$B$18:$AB$28,27,FALSE),TableBPA2[[#This Row],[Base Payment After Circumstance 5]])))</f>
        <v/>
      </c>
      <c r="L440" s="3" t="str">
        <f>IF(L$3="Not used","",IFERROR(VLOOKUP($A440,'Circumstance 7'!$B$6:$AB$15,27,FALSE),IFERROR(VLOOKUP($A440,'Circumstance 7'!$B$18:$AB$28,27,FALSE),TableBPA2[[#This Row],[Base Payment After Circumstance 6]])))</f>
        <v/>
      </c>
      <c r="M440" s="3" t="str">
        <f>IF(M$3="Not used","",IFERROR(VLOOKUP($A440,'Circumstance 8'!$B$6:$AB$15,27,FALSE),IFERROR(VLOOKUP($A440,'Circumstance 8'!$B$18:$AB$28,27,FALSE),TableBPA2[[#This Row],[Base Payment After Circumstance 7]])))</f>
        <v/>
      </c>
      <c r="N440" s="3" t="str">
        <f>IF(N$3="Not used","",IFERROR(VLOOKUP($A440,'Circumstance 9'!$B$6:$AB$15,27,FALSE),IFERROR(VLOOKUP($A440,'Circumstance 9'!$B$18:$AB$28,27,FALSE),TableBPA2[[#This Row],[Base Payment After Circumstance 8]])))</f>
        <v/>
      </c>
      <c r="O440" s="3" t="str">
        <f>IF(O$3="Not used","",IFERROR(VLOOKUP($A440,'Circumstance 10'!$B$6:$AB$15,27,FALSE),IFERROR(VLOOKUP($A440,'Circumstance 10'!$B$18:$AB$28,27,FALSE),TableBPA2[[#This Row],[Base Payment After Circumstance 9]])))</f>
        <v/>
      </c>
      <c r="P440" s="24" t="str">
        <f>IF(P$3="Not used","",IFERROR(VLOOKUP($A440,'Circumstance 11'!$B$6:$AB$15,27,FALSE),IFERROR(VLOOKUP($A440,'Circumstance 11'!$B$18:$AB$28,27,FALSE),TableBPA2[[#This Row],[Base Payment After Circumstance 10]])))</f>
        <v/>
      </c>
      <c r="Q440" s="24" t="str">
        <f>IF(Q$3="Not used","",IFERROR(VLOOKUP($A440,'Circumstance 12'!$B$6:$AB$15,27,FALSE),IFERROR(VLOOKUP($A440,'Circumstance 12'!$B$18:$AB$28,27,FALSE),TableBPA2[[#This Row],[Base Payment After Circumstance 11]])))</f>
        <v/>
      </c>
      <c r="R440" s="24" t="str">
        <f>IF(R$3="Not used","",IFERROR(VLOOKUP($A440,'Circumstance 13'!$B$6:$AB$15,27,FALSE),IFERROR(VLOOKUP($A440,'Circumstance 13'!$B$18:$AB$28,27,FALSE),TableBPA2[[#This Row],[Base Payment After Circumstance 12]])))</f>
        <v/>
      </c>
      <c r="S440" s="24" t="str">
        <f>IF(S$3="Not used","",IFERROR(VLOOKUP($A440,'Circumstance 14'!$B$6:$AB$15,27,FALSE),IFERROR(VLOOKUP($A440,'Circumstance 14'!$B$18:$AB$28,27,FALSE),TableBPA2[[#This Row],[Base Payment After Circumstance 13]])))</f>
        <v/>
      </c>
      <c r="T440" s="24" t="str">
        <f>IF(T$3="Not used","",IFERROR(VLOOKUP($A440,'Circumstance 15'!$B$6:$AB$15,27,FALSE),IFERROR(VLOOKUP($A440,'Circumstance 15'!$B$18:$AB$28,27,FALSE),TableBPA2[[#This Row],[Base Payment After Circumstance 14]])))</f>
        <v/>
      </c>
      <c r="U440" s="24" t="str">
        <f>IF(U$3="Not used","",IFERROR(VLOOKUP($A440,'Circumstance 16'!$B$6:$AB$15,27,FALSE),IFERROR(VLOOKUP($A440,'Circumstance 16'!$B$18:$AB$28,27,FALSE),TableBPA2[[#This Row],[Base Payment After Circumstance 15]])))</f>
        <v/>
      </c>
      <c r="V440" s="24" t="str">
        <f>IF(V$3="Not used","",IFERROR(VLOOKUP($A440,'Circumstance 17'!$B$6:$AB$15,27,FALSE),IFERROR(VLOOKUP($A440,'Circumstance 17'!$B$18:$AB$28,27,FALSE),TableBPA2[[#This Row],[Base Payment After Circumstance 16]])))</f>
        <v/>
      </c>
      <c r="W440" s="24" t="str">
        <f>IF(W$3="Not used","",IFERROR(VLOOKUP($A440,'Circumstance 18'!$B$6:$AB$15,27,FALSE),IFERROR(VLOOKUP($A440,'Circumstance 18'!$B$18:$AB$28,27,FALSE),TableBPA2[[#This Row],[Base Payment After Circumstance 17]])))</f>
        <v/>
      </c>
      <c r="X440" s="24" t="str">
        <f>IF(X$3="Not used","",IFERROR(VLOOKUP($A440,'Circumstance 19'!$B$6:$AB$15,27,FALSE),IFERROR(VLOOKUP($A440,'Circumstance 19'!$B$18:$AB$28,27,FALSE),TableBPA2[[#This Row],[Base Payment After Circumstance 18]])))</f>
        <v/>
      </c>
      <c r="Y440" s="24" t="str">
        <f>IF(Y$3="Not used","",IFERROR(VLOOKUP($A440,'Circumstance 20'!$B$6:$AB$15,27,FALSE),IFERROR(VLOOKUP($A440,'Circumstance 20'!$B$18:$AB$28,27,FALSE),TableBPA2[[#This Row],[Base Payment After Circumstance 19]])))</f>
        <v/>
      </c>
    </row>
    <row r="441" spans="1:25" x14ac:dyDescent="0.25">
      <c r="A441" s="11" t="str">
        <f>IF('LEA Information'!A450="","",'LEA Information'!A450)</f>
        <v/>
      </c>
      <c r="B441" s="11" t="str">
        <f>IF('LEA Information'!B450="","",'LEA Information'!B450)</f>
        <v/>
      </c>
      <c r="C441" s="68" t="str">
        <f>IF('LEA Information'!C450="","",'LEA Information'!C450)</f>
        <v/>
      </c>
      <c r="D441" s="8" t="str">
        <f>IF('LEA Information'!D450="","",'LEA Information'!D450)</f>
        <v/>
      </c>
      <c r="E441" s="32" t="str">
        <f t="shared" si="6"/>
        <v/>
      </c>
      <c r="F441" s="3" t="str">
        <f>IF(F$3="Not used","",IFERROR(VLOOKUP($A441,'Circumstance 1'!$B$6:$AB$15,27,FALSE),IFERROR(VLOOKUP(A441,'Circumstance 1'!$B$18:$AB$28,27,FALSE),TableBPA2[[#This Row],[Starting Base Payment]])))</f>
        <v/>
      </c>
      <c r="G441" s="3" t="str">
        <f>IF(G$3="Not used","",IFERROR(VLOOKUP($A441,'Circumstance 2'!$B$6:$AB$15,27,FALSE),IFERROR(VLOOKUP($A441,'Circumstance 2'!$B$18:$AB$28,27,FALSE),TableBPA2[[#This Row],[Base Payment After Circumstance 1]])))</f>
        <v/>
      </c>
      <c r="H441" s="3" t="str">
        <f>IF(H$3="Not used","",IFERROR(VLOOKUP($A441,'Circumstance 3'!$B$6:$AB$15,27,FALSE),IFERROR(VLOOKUP($A441,'Circumstance 3'!$B$18:$AB$28,27,FALSE),TableBPA2[[#This Row],[Base Payment After Circumstance 2]])))</f>
        <v/>
      </c>
      <c r="I441" s="3" t="str">
        <f>IF(I$3="Not used","",IFERROR(VLOOKUP($A441,'Circumstance 4'!$B$6:$AB$15,27,FALSE),IFERROR(VLOOKUP($A441,'Circumstance 4'!$B$18:$AB$28,27,FALSE),TableBPA2[[#This Row],[Base Payment After Circumstance 3]])))</f>
        <v/>
      </c>
      <c r="J441" s="3" t="str">
        <f>IF(J$3="Not used","",IFERROR(VLOOKUP($A441,'Circumstance 5'!$B$6:$AB$15,27,FALSE),IFERROR(VLOOKUP($A441,'Circumstance 5'!$B$18:$AB$28,27,FALSE),TableBPA2[[#This Row],[Base Payment After Circumstance 4]])))</f>
        <v/>
      </c>
      <c r="K441" s="3" t="str">
        <f>IF(K$3="Not used","",IFERROR(VLOOKUP($A441,'Circumstance 6'!$B$6:$AB$15,27,FALSE),IFERROR(VLOOKUP($A441,'Circumstance 6'!$B$18:$AB$28,27,FALSE),TableBPA2[[#This Row],[Base Payment After Circumstance 5]])))</f>
        <v/>
      </c>
      <c r="L441" s="3" t="str">
        <f>IF(L$3="Not used","",IFERROR(VLOOKUP($A441,'Circumstance 7'!$B$6:$AB$15,27,FALSE),IFERROR(VLOOKUP($A441,'Circumstance 7'!$B$18:$AB$28,27,FALSE),TableBPA2[[#This Row],[Base Payment After Circumstance 6]])))</f>
        <v/>
      </c>
      <c r="M441" s="3" t="str">
        <f>IF(M$3="Not used","",IFERROR(VLOOKUP($A441,'Circumstance 8'!$B$6:$AB$15,27,FALSE),IFERROR(VLOOKUP($A441,'Circumstance 8'!$B$18:$AB$28,27,FALSE),TableBPA2[[#This Row],[Base Payment After Circumstance 7]])))</f>
        <v/>
      </c>
      <c r="N441" s="3" t="str">
        <f>IF(N$3="Not used","",IFERROR(VLOOKUP($A441,'Circumstance 9'!$B$6:$AB$15,27,FALSE),IFERROR(VLOOKUP($A441,'Circumstance 9'!$B$18:$AB$28,27,FALSE),TableBPA2[[#This Row],[Base Payment After Circumstance 8]])))</f>
        <v/>
      </c>
      <c r="O441" s="3" t="str">
        <f>IF(O$3="Not used","",IFERROR(VLOOKUP($A441,'Circumstance 10'!$B$6:$AB$15,27,FALSE),IFERROR(VLOOKUP($A441,'Circumstance 10'!$B$18:$AB$28,27,FALSE),TableBPA2[[#This Row],[Base Payment After Circumstance 9]])))</f>
        <v/>
      </c>
      <c r="P441" s="24" t="str">
        <f>IF(P$3="Not used","",IFERROR(VLOOKUP($A441,'Circumstance 11'!$B$6:$AB$15,27,FALSE),IFERROR(VLOOKUP($A441,'Circumstance 11'!$B$18:$AB$28,27,FALSE),TableBPA2[[#This Row],[Base Payment After Circumstance 10]])))</f>
        <v/>
      </c>
      <c r="Q441" s="24" t="str">
        <f>IF(Q$3="Not used","",IFERROR(VLOOKUP($A441,'Circumstance 12'!$B$6:$AB$15,27,FALSE),IFERROR(VLOOKUP($A441,'Circumstance 12'!$B$18:$AB$28,27,FALSE),TableBPA2[[#This Row],[Base Payment After Circumstance 11]])))</f>
        <v/>
      </c>
      <c r="R441" s="24" t="str">
        <f>IF(R$3="Not used","",IFERROR(VLOOKUP($A441,'Circumstance 13'!$B$6:$AB$15,27,FALSE),IFERROR(VLOOKUP($A441,'Circumstance 13'!$B$18:$AB$28,27,FALSE),TableBPA2[[#This Row],[Base Payment After Circumstance 12]])))</f>
        <v/>
      </c>
      <c r="S441" s="24" t="str">
        <f>IF(S$3="Not used","",IFERROR(VLOOKUP($A441,'Circumstance 14'!$B$6:$AB$15,27,FALSE),IFERROR(VLOOKUP($A441,'Circumstance 14'!$B$18:$AB$28,27,FALSE),TableBPA2[[#This Row],[Base Payment After Circumstance 13]])))</f>
        <v/>
      </c>
      <c r="T441" s="24" t="str">
        <f>IF(T$3="Not used","",IFERROR(VLOOKUP($A441,'Circumstance 15'!$B$6:$AB$15,27,FALSE),IFERROR(VLOOKUP($A441,'Circumstance 15'!$B$18:$AB$28,27,FALSE),TableBPA2[[#This Row],[Base Payment After Circumstance 14]])))</f>
        <v/>
      </c>
      <c r="U441" s="24" t="str">
        <f>IF(U$3="Not used","",IFERROR(VLOOKUP($A441,'Circumstance 16'!$B$6:$AB$15,27,FALSE),IFERROR(VLOOKUP($A441,'Circumstance 16'!$B$18:$AB$28,27,FALSE),TableBPA2[[#This Row],[Base Payment After Circumstance 15]])))</f>
        <v/>
      </c>
      <c r="V441" s="24" t="str">
        <f>IF(V$3="Not used","",IFERROR(VLOOKUP($A441,'Circumstance 17'!$B$6:$AB$15,27,FALSE),IFERROR(VLOOKUP($A441,'Circumstance 17'!$B$18:$AB$28,27,FALSE),TableBPA2[[#This Row],[Base Payment After Circumstance 16]])))</f>
        <v/>
      </c>
      <c r="W441" s="24" t="str">
        <f>IF(W$3="Not used","",IFERROR(VLOOKUP($A441,'Circumstance 18'!$B$6:$AB$15,27,FALSE),IFERROR(VLOOKUP($A441,'Circumstance 18'!$B$18:$AB$28,27,FALSE),TableBPA2[[#This Row],[Base Payment After Circumstance 17]])))</f>
        <v/>
      </c>
      <c r="X441" s="24" t="str">
        <f>IF(X$3="Not used","",IFERROR(VLOOKUP($A441,'Circumstance 19'!$B$6:$AB$15,27,FALSE),IFERROR(VLOOKUP($A441,'Circumstance 19'!$B$18:$AB$28,27,FALSE),TableBPA2[[#This Row],[Base Payment After Circumstance 18]])))</f>
        <v/>
      </c>
      <c r="Y441" s="24" t="str">
        <f>IF(Y$3="Not used","",IFERROR(VLOOKUP($A441,'Circumstance 20'!$B$6:$AB$15,27,FALSE),IFERROR(VLOOKUP($A441,'Circumstance 20'!$B$18:$AB$28,27,FALSE),TableBPA2[[#This Row],[Base Payment After Circumstance 19]])))</f>
        <v/>
      </c>
    </row>
    <row r="442" spans="1:25" x14ac:dyDescent="0.25">
      <c r="A442" s="11" t="str">
        <f>IF('LEA Information'!A451="","",'LEA Information'!A451)</f>
        <v/>
      </c>
      <c r="B442" s="11" t="str">
        <f>IF('LEA Information'!B451="","",'LEA Information'!B451)</f>
        <v/>
      </c>
      <c r="C442" s="68" t="str">
        <f>IF('LEA Information'!C451="","",'LEA Information'!C451)</f>
        <v/>
      </c>
      <c r="D442" s="8" t="str">
        <f>IF('LEA Information'!D451="","",'LEA Information'!D451)</f>
        <v/>
      </c>
      <c r="E442" s="32" t="str">
        <f t="shared" si="6"/>
        <v/>
      </c>
      <c r="F442" s="3" t="str">
        <f>IF(F$3="Not used","",IFERROR(VLOOKUP($A442,'Circumstance 1'!$B$6:$AB$15,27,FALSE),IFERROR(VLOOKUP(A442,'Circumstance 1'!$B$18:$AB$28,27,FALSE),TableBPA2[[#This Row],[Starting Base Payment]])))</f>
        <v/>
      </c>
      <c r="G442" s="3" t="str">
        <f>IF(G$3="Not used","",IFERROR(VLOOKUP($A442,'Circumstance 2'!$B$6:$AB$15,27,FALSE),IFERROR(VLOOKUP($A442,'Circumstance 2'!$B$18:$AB$28,27,FALSE),TableBPA2[[#This Row],[Base Payment After Circumstance 1]])))</f>
        <v/>
      </c>
      <c r="H442" s="3" t="str">
        <f>IF(H$3="Not used","",IFERROR(VLOOKUP($A442,'Circumstance 3'!$B$6:$AB$15,27,FALSE),IFERROR(VLOOKUP($A442,'Circumstance 3'!$B$18:$AB$28,27,FALSE),TableBPA2[[#This Row],[Base Payment After Circumstance 2]])))</f>
        <v/>
      </c>
      <c r="I442" s="3" t="str">
        <f>IF(I$3="Not used","",IFERROR(VLOOKUP($A442,'Circumstance 4'!$B$6:$AB$15,27,FALSE),IFERROR(VLOOKUP($A442,'Circumstance 4'!$B$18:$AB$28,27,FALSE),TableBPA2[[#This Row],[Base Payment After Circumstance 3]])))</f>
        <v/>
      </c>
      <c r="J442" s="3" t="str">
        <f>IF(J$3="Not used","",IFERROR(VLOOKUP($A442,'Circumstance 5'!$B$6:$AB$15,27,FALSE),IFERROR(VLOOKUP($A442,'Circumstance 5'!$B$18:$AB$28,27,FALSE),TableBPA2[[#This Row],[Base Payment After Circumstance 4]])))</f>
        <v/>
      </c>
      <c r="K442" s="3" t="str">
        <f>IF(K$3="Not used","",IFERROR(VLOOKUP($A442,'Circumstance 6'!$B$6:$AB$15,27,FALSE),IFERROR(VLOOKUP($A442,'Circumstance 6'!$B$18:$AB$28,27,FALSE),TableBPA2[[#This Row],[Base Payment After Circumstance 5]])))</f>
        <v/>
      </c>
      <c r="L442" s="3" t="str">
        <f>IF(L$3="Not used","",IFERROR(VLOOKUP($A442,'Circumstance 7'!$B$6:$AB$15,27,FALSE),IFERROR(VLOOKUP($A442,'Circumstance 7'!$B$18:$AB$28,27,FALSE),TableBPA2[[#This Row],[Base Payment After Circumstance 6]])))</f>
        <v/>
      </c>
      <c r="M442" s="3" t="str">
        <f>IF(M$3="Not used","",IFERROR(VLOOKUP($A442,'Circumstance 8'!$B$6:$AB$15,27,FALSE),IFERROR(VLOOKUP($A442,'Circumstance 8'!$B$18:$AB$28,27,FALSE),TableBPA2[[#This Row],[Base Payment After Circumstance 7]])))</f>
        <v/>
      </c>
      <c r="N442" s="3" t="str">
        <f>IF(N$3="Not used","",IFERROR(VLOOKUP($A442,'Circumstance 9'!$B$6:$AB$15,27,FALSE),IFERROR(VLOOKUP($A442,'Circumstance 9'!$B$18:$AB$28,27,FALSE),TableBPA2[[#This Row],[Base Payment After Circumstance 8]])))</f>
        <v/>
      </c>
      <c r="O442" s="3" t="str">
        <f>IF(O$3="Not used","",IFERROR(VLOOKUP($A442,'Circumstance 10'!$B$6:$AB$15,27,FALSE),IFERROR(VLOOKUP($A442,'Circumstance 10'!$B$18:$AB$28,27,FALSE),TableBPA2[[#This Row],[Base Payment After Circumstance 9]])))</f>
        <v/>
      </c>
      <c r="P442" s="24" t="str">
        <f>IF(P$3="Not used","",IFERROR(VLOOKUP($A442,'Circumstance 11'!$B$6:$AB$15,27,FALSE),IFERROR(VLOOKUP($A442,'Circumstance 11'!$B$18:$AB$28,27,FALSE),TableBPA2[[#This Row],[Base Payment After Circumstance 10]])))</f>
        <v/>
      </c>
      <c r="Q442" s="24" t="str">
        <f>IF(Q$3="Not used","",IFERROR(VLOOKUP($A442,'Circumstance 12'!$B$6:$AB$15,27,FALSE),IFERROR(VLOOKUP($A442,'Circumstance 12'!$B$18:$AB$28,27,FALSE),TableBPA2[[#This Row],[Base Payment After Circumstance 11]])))</f>
        <v/>
      </c>
      <c r="R442" s="24" t="str">
        <f>IF(R$3="Not used","",IFERROR(VLOOKUP($A442,'Circumstance 13'!$B$6:$AB$15,27,FALSE),IFERROR(VLOOKUP($A442,'Circumstance 13'!$B$18:$AB$28,27,FALSE),TableBPA2[[#This Row],[Base Payment After Circumstance 12]])))</f>
        <v/>
      </c>
      <c r="S442" s="24" t="str">
        <f>IF(S$3="Not used","",IFERROR(VLOOKUP($A442,'Circumstance 14'!$B$6:$AB$15,27,FALSE),IFERROR(VLOOKUP($A442,'Circumstance 14'!$B$18:$AB$28,27,FALSE),TableBPA2[[#This Row],[Base Payment After Circumstance 13]])))</f>
        <v/>
      </c>
      <c r="T442" s="24" t="str">
        <f>IF(T$3="Not used","",IFERROR(VLOOKUP($A442,'Circumstance 15'!$B$6:$AB$15,27,FALSE),IFERROR(VLOOKUP($A442,'Circumstance 15'!$B$18:$AB$28,27,FALSE),TableBPA2[[#This Row],[Base Payment After Circumstance 14]])))</f>
        <v/>
      </c>
      <c r="U442" s="24" t="str">
        <f>IF(U$3="Not used","",IFERROR(VLOOKUP($A442,'Circumstance 16'!$B$6:$AB$15,27,FALSE),IFERROR(VLOOKUP($A442,'Circumstance 16'!$B$18:$AB$28,27,FALSE),TableBPA2[[#This Row],[Base Payment After Circumstance 15]])))</f>
        <v/>
      </c>
      <c r="V442" s="24" t="str">
        <f>IF(V$3="Not used","",IFERROR(VLOOKUP($A442,'Circumstance 17'!$B$6:$AB$15,27,FALSE),IFERROR(VLOOKUP($A442,'Circumstance 17'!$B$18:$AB$28,27,FALSE),TableBPA2[[#This Row],[Base Payment After Circumstance 16]])))</f>
        <v/>
      </c>
      <c r="W442" s="24" t="str">
        <f>IF(W$3="Not used","",IFERROR(VLOOKUP($A442,'Circumstance 18'!$B$6:$AB$15,27,FALSE),IFERROR(VLOOKUP($A442,'Circumstance 18'!$B$18:$AB$28,27,FALSE),TableBPA2[[#This Row],[Base Payment After Circumstance 17]])))</f>
        <v/>
      </c>
      <c r="X442" s="24" t="str">
        <f>IF(X$3="Not used","",IFERROR(VLOOKUP($A442,'Circumstance 19'!$B$6:$AB$15,27,FALSE),IFERROR(VLOOKUP($A442,'Circumstance 19'!$B$18:$AB$28,27,FALSE),TableBPA2[[#This Row],[Base Payment After Circumstance 18]])))</f>
        <v/>
      </c>
      <c r="Y442" s="24" t="str">
        <f>IF(Y$3="Not used","",IFERROR(VLOOKUP($A442,'Circumstance 20'!$B$6:$AB$15,27,FALSE),IFERROR(VLOOKUP($A442,'Circumstance 20'!$B$18:$AB$28,27,FALSE),TableBPA2[[#This Row],[Base Payment After Circumstance 19]])))</f>
        <v/>
      </c>
    </row>
    <row r="443" spans="1:25" x14ac:dyDescent="0.25">
      <c r="A443" s="11" t="str">
        <f>IF('LEA Information'!A452="","",'LEA Information'!A452)</f>
        <v/>
      </c>
      <c r="B443" s="11" t="str">
        <f>IF('LEA Information'!B452="","",'LEA Information'!B452)</f>
        <v/>
      </c>
      <c r="C443" s="68" t="str">
        <f>IF('LEA Information'!C452="","",'LEA Information'!C452)</f>
        <v/>
      </c>
      <c r="D443" s="8" t="str">
        <f>IF('LEA Information'!D452="","",'LEA Information'!D452)</f>
        <v/>
      </c>
      <c r="E443" s="32" t="str">
        <f t="shared" si="6"/>
        <v/>
      </c>
      <c r="F443" s="3" t="str">
        <f>IF(F$3="Not used","",IFERROR(VLOOKUP($A443,'Circumstance 1'!$B$6:$AB$15,27,FALSE),IFERROR(VLOOKUP(A443,'Circumstance 1'!$B$18:$AB$28,27,FALSE),TableBPA2[[#This Row],[Starting Base Payment]])))</f>
        <v/>
      </c>
      <c r="G443" s="3" t="str">
        <f>IF(G$3="Not used","",IFERROR(VLOOKUP($A443,'Circumstance 2'!$B$6:$AB$15,27,FALSE),IFERROR(VLOOKUP($A443,'Circumstance 2'!$B$18:$AB$28,27,FALSE),TableBPA2[[#This Row],[Base Payment After Circumstance 1]])))</f>
        <v/>
      </c>
      <c r="H443" s="3" t="str">
        <f>IF(H$3="Not used","",IFERROR(VLOOKUP($A443,'Circumstance 3'!$B$6:$AB$15,27,FALSE),IFERROR(VLOOKUP($A443,'Circumstance 3'!$B$18:$AB$28,27,FALSE),TableBPA2[[#This Row],[Base Payment After Circumstance 2]])))</f>
        <v/>
      </c>
      <c r="I443" s="3" t="str">
        <f>IF(I$3="Not used","",IFERROR(VLOOKUP($A443,'Circumstance 4'!$B$6:$AB$15,27,FALSE),IFERROR(VLOOKUP($A443,'Circumstance 4'!$B$18:$AB$28,27,FALSE),TableBPA2[[#This Row],[Base Payment After Circumstance 3]])))</f>
        <v/>
      </c>
      <c r="J443" s="3" t="str">
        <f>IF(J$3="Not used","",IFERROR(VLOOKUP($A443,'Circumstance 5'!$B$6:$AB$15,27,FALSE),IFERROR(VLOOKUP($A443,'Circumstance 5'!$B$18:$AB$28,27,FALSE),TableBPA2[[#This Row],[Base Payment After Circumstance 4]])))</f>
        <v/>
      </c>
      <c r="K443" s="3" t="str">
        <f>IF(K$3="Not used","",IFERROR(VLOOKUP($A443,'Circumstance 6'!$B$6:$AB$15,27,FALSE),IFERROR(VLOOKUP($A443,'Circumstance 6'!$B$18:$AB$28,27,FALSE),TableBPA2[[#This Row],[Base Payment After Circumstance 5]])))</f>
        <v/>
      </c>
      <c r="L443" s="3" t="str">
        <f>IF(L$3="Not used","",IFERROR(VLOOKUP($A443,'Circumstance 7'!$B$6:$AB$15,27,FALSE),IFERROR(VLOOKUP($A443,'Circumstance 7'!$B$18:$AB$28,27,FALSE),TableBPA2[[#This Row],[Base Payment After Circumstance 6]])))</f>
        <v/>
      </c>
      <c r="M443" s="3" t="str">
        <f>IF(M$3="Not used","",IFERROR(VLOOKUP($A443,'Circumstance 8'!$B$6:$AB$15,27,FALSE),IFERROR(VLOOKUP($A443,'Circumstance 8'!$B$18:$AB$28,27,FALSE),TableBPA2[[#This Row],[Base Payment After Circumstance 7]])))</f>
        <v/>
      </c>
      <c r="N443" s="3" t="str">
        <f>IF(N$3="Not used","",IFERROR(VLOOKUP($A443,'Circumstance 9'!$B$6:$AB$15,27,FALSE),IFERROR(VLOOKUP($A443,'Circumstance 9'!$B$18:$AB$28,27,FALSE),TableBPA2[[#This Row],[Base Payment After Circumstance 8]])))</f>
        <v/>
      </c>
      <c r="O443" s="3" t="str">
        <f>IF(O$3="Not used","",IFERROR(VLOOKUP($A443,'Circumstance 10'!$B$6:$AB$15,27,FALSE),IFERROR(VLOOKUP($A443,'Circumstance 10'!$B$18:$AB$28,27,FALSE),TableBPA2[[#This Row],[Base Payment After Circumstance 9]])))</f>
        <v/>
      </c>
      <c r="P443" s="24" t="str">
        <f>IF(P$3="Not used","",IFERROR(VLOOKUP($A443,'Circumstance 11'!$B$6:$AB$15,27,FALSE),IFERROR(VLOOKUP($A443,'Circumstance 11'!$B$18:$AB$28,27,FALSE),TableBPA2[[#This Row],[Base Payment After Circumstance 10]])))</f>
        <v/>
      </c>
      <c r="Q443" s="24" t="str">
        <f>IF(Q$3="Not used","",IFERROR(VLOOKUP($A443,'Circumstance 12'!$B$6:$AB$15,27,FALSE),IFERROR(VLOOKUP($A443,'Circumstance 12'!$B$18:$AB$28,27,FALSE),TableBPA2[[#This Row],[Base Payment After Circumstance 11]])))</f>
        <v/>
      </c>
      <c r="R443" s="24" t="str">
        <f>IF(R$3="Not used","",IFERROR(VLOOKUP($A443,'Circumstance 13'!$B$6:$AB$15,27,FALSE),IFERROR(VLOOKUP($A443,'Circumstance 13'!$B$18:$AB$28,27,FALSE),TableBPA2[[#This Row],[Base Payment After Circumstance 12]])))</f>
        <v/>
      </c>
      <c r="S443" s="24" t="str">
        <f>IF(S$3="Not used","",IFERROR(VLOOKUP($A443,'Circumstance 14'!$B$6:$AB$15,27,FALSE),IFERROR(VLOOKUP($A443,'Circumstance 14'!$B$18:$AB$28,27,FALSE),TableBPA2[[#This Row],[Base Payment After Circumstance 13]])))</f>
        <v/>
      </c>
      <c r="T443" s="24" t="str">
        <f>IF(T$3="Not used","",IFERROR(VLOOKUP($A443,'Circumstance 15'!$B$6:$AB$15,27,FALSE),IFERROR(VLOOKUP($A443,'Circumstance 15'!$B$18:$AB$28,27,FALSE),TableBPA2[[#This Row],[Base Payment After Circumstance 14]])))</f>
        <v/>
      </c>
      <c r="U443" s="24" t="str">
        <f>IF(U$3="Not used","",IFERROR(VLOOKUP($A443,'Circumstance 16'!$B$6:$AB$15,27,FALSE),IFERROR(VLOOKUP($A443,'Circumstance 16'!$B$18:$AB$28,27,FALSE),TableBPA2[[#This Row],[Base Payment After Circumstance 15]])))</f>
        <v/>
      </c>
      <c r="V443" s="24" t="str">
        <f>IF(V$3="Not used","",IFERROR(VLOOKUP($A443,'Circumstance 17'!$B$6:$AB$15,27,FALSE),IFERROR(VLOOKUP($A443,'Circumstance 17'!$B$18:$AB$28,27,FALSE),TableBPA2[[#This Row],[Base Payment After Circumstance 16]])))</f>
        <v/>
      </c>
      <c r="W443" s="24" t="str">
        <f>IF(W$3="Not used","",IFERROR(VLOOKUP($A443,'Circumstance 18'!$B$6:$AB$15,27,FALSE),IFERROR(VLOOKUP($A443,'Circumstance 18'!$B$18:$AB$28,27,FALSE),TableBPA2[[#This Row],[Base Payment After Circumstance 17]])))</f>
        <v/>
      </c>
      <c r="X443" s="24" t="str">
        <f>IF(X$3="Not used","",IFERROR(VLOOKUP($A443,'Circumstance 19'!$B$6:$AB$15,27,FALSE),IFERROR(VLOOKUP($A443,'Circumstance 19'!$B$18:$AB$28,27,FALSE),TableBPA2[[#This Row],[Base Payment After Circumstance 18]])))</f>
        <v/>
      </c>
      <c r="Y443" s="24" t="str">
        <f>IF(Y$3="Not used","",IFERROR(VLOOKUP($A443,'Circumstance 20'!$B$6:$AB$15,27,FALSE),IFERROR(VLOOKUP($A443,'Circumstance 20'!$B$18:$AB$28,27,FALSE),TableBPA2[[#This Row],[Base Payment After Circumstance 19]])))</f>
        <v/>
      </c>
    </row>
    <row r="444" spans="1:25" x14ac:dyDescent="0.25">
      <c r="A444" s="11" t="str">
        <f>IF('LEA Information'!A453="","",'LEA Information'!A453)</f>
        <v/>
      </c>
      <c r="B444" s="11" t="str">
        <f>IF('LEA Information'!B453="","",'LEA Information'!B453)</f>
        <v/>
      </c>
      <c r="C444" s="68" t="str">
        <f>IF('LEA Information'!C453="","",'LEA Information'!C453)</f>
        <v/>
      </c>
      <c r="D444" s="8" t="str">
        <f>IF('LEA Information'!D453="","",'LEA Information'!D453)</f>
        <v/>
      </c>
      <c r="E444" s="32" t="str">
        <f t="shared" si="6"/>
        <v/>
      </c>
      <c r="F444" s="3" t="str">
        <f>IF(F$3="Not used","",IFERROR(VLOOKUP($A444,'Circumstance 1'!$B$6:$AB$15,27,FALSE),IFERROR(VLOOKUP(A444,'Circumstance 1'!$B$18:$AB$28,27,FALSE),TableBPA2[[#This Row],[Starting Base Payment]])))</f>
        <v/>
      </c>
      <c r="G444" s="3" t="str">
        <f>IF(G$3="Not used","",IFERROR(VLOOKUP($A444,'Circumstance 2'!$B$6:$AB$15,27,FALSE),IFERROR(VLOOKUP($A444,'Circumstance 2'!$B$18:$AB$28,27,FALSE),TableBPA2[[#This Row],[Base Payment After Circumstance 1]])))</f>
        <v/>
      </c>
      <c r="H444" s="3" t="str">
        <f>IF(H$3="Not used","",IFERROR(VLOOKUP($A444,'Circumstance 3'!$B$6:$AB$15,27,FALSE),IFERROR(VLOOKUP($A444,'Circumstance 3'!$B$18:$AB$28,27,FALSE),TableBPA2[[#This Row],[Base Payment After Circumstance 2]])))</f>
        <v/>
      </c>
      <c r="I444" s="3" t="str">
        <f>IF(I$3="Not used","",IFERROR(VLOOKUP($A444,'Circumstance 4'!$B$6:$AB$15,27,FALSE),IFERROR(VLOOKUP($A444,'Circumstance 4'!$B$18:$AB$28,27,FALSE),TableBPA2[[#This Row],[Base Payment After Circumstance 3]])))</f>
        <v/>
      </c>
      <c r="J444" s="3" t="str">
        <f>IF(J$3="Not used","",IFERROR(VLOOKUP($A444,'Circumstance 5'!$B$6:$AB$15,27,FALSE),IFERROR(VLOOKUP($A444,'Circumstance 5'!$B$18:$AB$28,27,FALSE),TableBPA2[[#This Row],[Base Payment After Circumstance 4]])))</f>
        <v/>
      </c>
      <c r="K444" s="3" t="str">
        <f>IF(K$3="Not used","",IFERROR(VLOOKUP($A444,'Circumstance 6'!$B$6:$AB$15,27,FALSE),IFERROR(VLOOKUP($A444,'Circumstance 6'!$B$18:$AB$28,27,FALSE),TableBPA2[[#This Row],[Base Payment After Circumstance 5]])))</f>
        <v/>
      </c>
      <c r="L444" s="3" t="str">
        <f>IF(L$3="Not used","",IFERROR(VLOOKUP($A444,'Circumstance 7'!$B$6:$AB$15,27,FALSE),IFERROR(VLOOKUP($A444,'Circumstance 7'!$B$18:$AB$28,27,FALSE),TableBPA2[[#This Row],[Base Payment After Circumstance 6]])))</f>
        <v/>
      </c>
      <c r="M444" s="3" t="str">
        <f>IF(M$3="Not used","",IFERROR(VLOOKUP($A444,'Circumstance 8'!$B$6:$AB$15,27,FALSE),IFERROR(VLOOKUP($A444,'Circumstance 8'!$B$18:$AB$28,27,FALSE),TableBPA2[[#This Row],[Base Payment After Circumstance 7]])))</f>
        <v/>
      </c>
      <c r="N444" s="3" t="str">
        <f>IF(N$3="Not used","",IFERROR(VLOOKUP($A444,'Circumstance 9'!$B$6:$AB$15,27,FALSE),IFERROR(VLOOKUP($A444,'Circumstance 9'!$B$18:$AB$28,27,FALSE),TableBPA2[[#This Row],[Base Payment After Circumstance 8]])))</f>
        <v/>
      </c>
      <c r="O444" s="3" t="str">
        <f>IF(O$3="Not used","",IFERROR(VLOOKUP($A444,'Circumstance 10'!$B$6:$AB$15,27,FALSE),IFERROR(VLOOKUP($A444,'Circumstance 10'!$B$18:$AB$28,27,FALSE),TableBPA2[[#This Row],[Base Payment After Circumstance 9]])))</f>
        <v/>
      </c>
      <c r="P444" s="24" t="str">
        <f>IF(P$3="Not used","",IFERROR(VLOOKUP($A444,'Circumstance 11'!$B$6:$AB$15,27,FALSE),IFERROR(VLOOKUP($A444,'Circumstance 11'!$B$18:$AB$28,27,FALSE),TableBPA2[[#This Row],[Base Payment After Circumstance 10]])))</f>
        <v/>
      </c>
      <c r="Q444" s="24" t="str">
        <f>IF(Q$3="Not used","",IFERROR(VLOOKUP($A444,'Circumstance 12'!$B$6:$AB$15,27,FALSE),IFERROR(VLOOKUP($A444,'Circumstance 12'!$B$18:$AB$28,27,FALSE),TableBPA2[[#This Row],[Base Payment After Circumstance 11]])))</f>
        <v/>
      </c>
      <c r="R444" s="24" t="str">
        <f>IF(R$3="Not used","",IFERROR(VLOOKUP($A444,'Circumstance 13'!$B$6:$AB$15,27,FALSE),IFERROR(VLOOKUP($A444,'Circumstance 13'!$B$18:$AB$28,27,FALSE),TableBPA2[[#This Row],[Base Payment After Circumstance 12]])))</f>
        <v/>
      </c>
      <c r="S444" s="24" t="str">
        <f>IF(S$3="Not used","",IFERROR(VLOOKUP($A444,'Circumstance 14'!$B$6:$AB$15,27,FALSE),IFERROR(VLOOKUP($A444,'Circumstance 14'!$B$18:$AB$28,27,FALSE),TableBPA2[[#This Row],[Base Payment After Circumstance 13]])))</f>
        <v/>
      </c>
      <c r="T444" s="24" t="str">
        <f>IF(T$3="Not used","",IFERROR(VLOOKUP($A444,'Circumstance 15'!$B$6:$AB$15,27,FALSE),IFERROR(VLOOKUP($A444,'Circumstance 15'!$B$18:$AB$28,27,FALSE),TableBPA2[[#This Row],[Base Payment After Circumstance 14]])))</f>
        <v/>
      </c>
      <c r="U444" s="24" t="str">
        <f>IF(U$3="Not used","",IFERROR(VLOOKUP($A444,'Circumstance 16'!$B$6:$AB$15,27,FALSE),IFERROR(VLOOKUP($A444,'Circumstance 16'!$B$18:$AB$28,27,FALSE),TableBPA2[[#This Row],[Base Payment After Circumstance 15]])))</f>
        <v/>
      </c>
      <c r="V444" s="24" t="str">
        <f>IF(V$3="Not used","",IFERROR(VLOOKUP($A444,'Circumstance 17'!$B$6:$AB$15,27,FALSE),IFERROR(VLOOKUP($A444,'Circumstance 17'!$B$18:$AB$28,27,FALSE),TableBPA2[[#This Row],[Base Payment After Circumstance 16]])))</f>
        <v/>
      </c>
      <c r="W444" s="24" t="str">
        <f>IF(W$3="Not used","",IFERROR(VLOOKUP($A444,'Circumstance 18'!$B$6:$AB$15,27,FALSE),IFERROR(VLOOKUP($A444,'Circumstance 18'!$B$18:$AB$28,27,FALSE),TableBPA2[[#This Row],[Base Payment After Circumstance 17]])))</f>
        <v/>
      </c>
      <c r="X444" s="24" t="str">
        <f>IF(X$3="Not used","",IFERROR(VLOOKUP($A444,'Circumstance 19'!$B$6:$AB$15,27,FALSE),IFERROR(VLOOKUP($A444,'Circumstance 19'!$B$18:$AB$28,27,FALSE),TableBPA2[[#This Row],[Base Payment After Circumstance 18]])))</f>
        <v/>
      </c>
      <c r="Y444" s="24" t="str">
        <f>IF(Y$3="Not used","",IFERROR(VLOOKUP($A444,'Circumstance 20'!$B$6:$AB$15,27,FALSE),IFERROR(VLOOKUP($A444,'Circumstance 20'!$B$18:$AB$28,27,FALSE),TableBPA2[[#This Row],[Base Payment After Circumstance 19]])))</f>
        <v/>
      </c>
    </row>
    <row r="445" spans="1:25" x14ac:dyDescent="0.25">
      <c r="A445" s="11" t="str">
        <f>IF('LEA Information'!A454="","",'LEA Information'!A454)</f>
        <v/>
      </c>
      <c r="B445" s="11" t="str">
        <f>IF('LEA Information'!B454="","",'LEA Information'!B454)</f>
        <v/>
      </c>
      <c r="C445" s="68" t="str">
        <f>IF('LEA Information'!C454="","",'LEA Information'!C454)</f>
        <v/>
      </c>
      <c r="D445" s="8" t="str">
        <f>IF('LEA Information'!D454="","",'LEA Information'!D454)</f>
        <v/>
      </c>
      <c r="E445" s="32" t="str">
        <f t="shared" si="6"/>
        <v/>
      </c>
      <c r="F445" s="3" t="str">
        <f>IF(F$3="Not used","",IFERROR(VLOOKUP($A445,'Circumstance 1'!$B$6:$AB$15,27,FALSE),IFERROR(VLOOKUP(A445,'Circumstance 1'!$B$18:$AB$28,27,FALSE),TableBPA2[[#This Row],[Starting Base Payment]])))</f>
        <v/>
      </c>
      <c r="G445" s="3" t="str">
        <f>IF(G$3="Not used","",IFERROR(VLOOKUP($A445,'Circumstance 2'!$B$6:$AB$15,27,FALSE),IFERROR(VLOOKUP($A445,'Circumstance 2'!$B$18:$AB$28,27,FALSE),TableBPA2[[#This Row],[Base Payment After Circumstance 1]])))</f>
        <v/>
      </c>
      <c r="H445" s="3" t="str">
        <f>IF(H$3="Not used","",IFERROR(VLOOKUP($A445,'Circumstance 3'!$B$6:$AB$15,27,FALSE),IFERROR(VLOOKUP($A445,'Circumstance 3'!$B$18:$AB$28,27,FALSE),TableBPA2[[#This Row],[Base Payment After Circumstance 2]])))</f>
        <v/>
      </c>
      <c r="I445" s="3" t="str">
        <f>IF(I$3="Not used","",IFERROR(VLOOKUP($A445,'Circumstance 4'!$B$6:$AB$15,27,FALSE),IFERROR(VLOOKUP($A445,'Circumstance 4'!$B$18:$AB$28,27,FALSE),TableBPA2[[#This Row],[Base Payment After Circumstance 3]])))</f>
        <v/>
      </c>
      <c r="J445" s="3" t="str">
        <f>IF(J$3="Not used","",IFERROR(VLOOKUP($A445,'Circumstance 5'!$B$6:$AB$15,27,FALSE),IFERROR(VLOOKUP($A445,'Circumstance 5'!$B$18:$AB$28,27,FALSE),TableBPA2[[#This Row],[Base Payment After Circumstance 4]])))</f>
        <v/>
      </c>
      <c r="K445" s="3" t="str">
        <f>IF(K$3="Not used","",IFERROR(VLOOKUP($A445,'Circumstance 6'!$B$6:$AB$15,27,FALSE),IFERROR(VLOOKUP($A445,'Circumstance 6'!$B$18:$AB$28,27,FALSE),TableBPA2[[#This Row],[Base Payment After Circumstance 5]])))</f>
        <v/>
      </c>
      <c r="L445" s="3" t="str">
        <f>IF(L$3="Not used","",IFERROR(VLOOKUP($A445,'Circumstance 7'!$B$6:$AB$15,27,FALSE),IFERROR(VLOOKUP($A445,'Circumstance 7'!$B$18:$AB$28,27,FALSE),TableBPA2[[#This Row],[Base Payment After Circumstance 6]])))</f>
        <v/>
      </c>
      <c r="M445" s="3" t="str">
        <f>IF(M$3="Not used","",IFERROR(VLOOKUP($A445,'Circumstance 8'!$B$6:$AB$15,27,FALSE),IFERROR(VLOOKUP($A445,'Circumstance 8'!$B$18:$AB$28,27,FALSE),TableBPA2[[#This Row],[Base Payment After Circumstance 7]])))</f>
        <v/>
      </c>
      <c r="N445" s="3" t="str">
        <f>IF(N$3="Not used","",IFERROR(VLOOKUP($A445,'Circumstance 9'!$B$6:$AB$15,27,FALSE),IFERROR(VLOOKUP($A445,'Circumstance 9'!$B$18:$AB$28,27,FALSE),TableBPA2[[#This Row],[Base Payment After Circumstance 8]])))</f>
        <v/>
      </c>
      <c r="O445" s="3" t="str">
        <f>IF(O$3="Not used","",IFERROR(VLOOKUP($A445,'Circumstance 10'!$B$6:$AB$15,27,FALSE),IFERROR(VLOOKUP($A445,'Circumstance 10'!$B$18:$AB$28,27,FALSE),TableBPA2[[#This Row],[Base Payment After Circumstance 9]])))</f>
        <v/>
      </c>
      <c r="P445" s="24" t="str">
        <f>IF(P$3="Not used","",IFERROR(VLOOKUP($A445,'Circumstance 11'!$B$6:$AB$15,27,FALSE),IFERROR(VLOOKUP($A445,'Circumstance 11'!$B$18:$AB$28,27,FALSE),TableBPA2[[#This Row],[Base Payment After Circumstance 10]])))</f>
        <v/>
      </c>
      <c r="Q445" s="24" t="str">
        <f>IF(Q$3="Not used","",IFERROR(VLOOKUP($A445,'Circumstance 12'!$B$6:$AB$15,27,FALSE),IFERROR(VLOOKUP($A445,'Circumstance 12'!$B$18:$AB$28,27,FALSE),TableBPA2[[#This Row],[Base Payment After Circumstance 11]])))</f>
        <v/>
      </c>
      <c r="R445" s="24" t="str">
        <f>IF(R$3="Not used","",IFERROR(VLOOKUP($A445,'Circumstance 13'!$B$6:$AB$15,27,FALSE),IFERROR(VLOOKUP($A445,'Circumstance 13'!$B$18:$AB$28,27,FALSE),TableBPA2[[#This Row],[Base Payment After Circumstance 12]])))</f>
        <v/>
      </c>
      <c r="S445" s="24" t="str">
        <f>IF(S$3="Not used","",IFERROR(VLOOKUP($A445,'Circumstance 14'!$B$6:$AB$15,27,FALSE),IFERROR(VLOOKUP($A445,'Circumstance 14'!$B$18:$AB$28,27,FALSE),TableBPA2[[#This Row],[Base Payment After Circumstance 13]])))</f>
        <v/>
      </c>
      <c r="T445" s="24" t="str">
        <f>IF(T$3="Not used","",IFERROR(VLOOKUP($A445,'Circumstance 15'!$B$6:$AB$15,27,FALSE),IFERROR(VLOOKUP($A445,'Circumstance 15'!$B$18:$AB$28,27,FALSE),TableBPA2[[#This Row],[Base Payment After Circumstance 14]])))</f>
        <v/>
      </c>
      <c r="U445" s="24" t="str">
        <f>IF(U$3="Not used","",IFERROR(VLOOKUP($A445,'Circumstance 16'!$B$6:$AB$15,27,FALSE),IFERROR(VLOOKUP($A445,'Circumstance 16'!$B$18:$AB$28,27,FALSE),TableBPA2[[#This Row],[Base Payment After Circumstance 15]])))</f>
        <v/>
      </c>
      <c r="V445" s="24" t="str">
        <f>IF(V$3="Not used","",IFERROR(VLOOKUP($A445,'Circumstance 17'!$B$6:$AB$15,27,FALSE),IFERROR(VLOOKUP($A445,'Circumstance 17'!$B$18:$AB$28,27,FALSE),TableBPA2[[#This Row],[Base Payment After Circumstance 16]])))</f>
        <v/>
      </c>
      <c r="W445" s="24" t="str">
        <f>IF(W$3="Not used","",IFERROR(VLOOKUP($A445,'Circumstance 18'!$B$6:$AB$15,27,FALSE),IFERROR(VLOOKUP($A445,'Circumstance 18'!$B$18:$AB$28,27,FALSE),TableBPA2[[#This Row],[Base Payment After Circumstance 17]])))</f>
        <v/>
      </c>
      <c r="X445" s="24" t="str">
        <f>IF(X$3="Not used","",IFERROR(VLOOKUP($A445,'Circumstance 19'!$B$6:$AB$15,27,FALSE),IFERROR(VLOOKUP($A445,'Circumstance 19'!$B$18:$AB$28,27,FALSE),TableBPA2[[#This Row],[Base Payment After Circumstance 18]])))</f>
        <v/>
      </c>
      <c r="Y445" s="24" t="str">
        <f>IF(Y$3="Not used","",IFERROR(VLOOKUP($A445,'Circumstance 20'!$B$6:$AB$15,27,FALSE),IFERROR(VLOOKUP($A445,'Circumstance 20'!$B$18:$AB$28,27,FALSE),TableBPA2[[#This Row],[Base Payment After Circumstance 19]])))</f>
        <v/>
      </c>
    </row>
    <row r="446" spans="1:25" x14ac:dyDescent="0.25">
      <c r="A446" s="11" t="str">
        <f>IF('LEA Information'!A455="","",'LEA Information'!A455)</f>
        <v/>
      </c>
      <c r="B446" s="11" t="str">
        <f>IF('LEA Information'!B455="","",'LEA Information'!B455)</f>
        <v/>
      </c>
      <c r="C446" s="68" t="str">
        <f>IF('LEA Information'!C455="","",'LEA Information'!C455)</f>
        <v/>
      </c>
      <c r="D446" s="8" t="str">
        <f>IF('LEA Information'!D455="","",'LEA Information'!D455)</f>
        <v/>
      </c>
      <c r="E446" s="32" t="str">
        <f t="shared" si="6"/>
        <v/>
      </c>
      <c r="F446" s="3" t="str">
        <f>IF(F$3="Not used","",IFERROR(VLOOKUP($A446,'Circumstance 1'!$B$6:$AB$15,27,FALSE),IFERROR(VLOOKUP(A446,'Circumstance 1'!$B$18:$AB$28,27,FALSE),TableBPA2[[#This Row],[Starting Base Payment]])))</f>
        <v/>
      </c>
      <c r="G446" s="3" t="str">
        <f>IF(G$3="Not used","",IFERROR(VLOOKUP($A446,'Circumstance 2'!$B$6:$AB$15,27,FALSE),IFERROR(VLOOKUP($A446,'Circumstance 2'!$B$18:$AB$28,27,FALSE),TableBPA2[[#This Row],[Base Payment After Circumstance 1]])))</f>
        <v/>
      </c>
      <c r="H446" s="3" t="str">
        <f>IF(H$3="Not used","",IFERROR(VLOOKUP($A446,'Circumstance 3'!$B$6:$AB$15,27,FALSE),IFERROR(VLOOKUP($A446,'Circumstance 3'!$B$18:$AB$28,27,FALSE),TableBPA2[[#This Row],[Base Payment After Circumstance 2]])))</f>
        <v/>
      </c>
      <c r="I446" s="3" t="str">
        <f>IF(I$3="Not used","",IFERROR(VLOOKUP($A446,'Circumstance 4'!$B$6:$AB$15,27,FALSE),IFERROR(VLOOKUP($A446,'Circumstance 4'!$B$18:$AB$28,27,FALSE),TableBPA2[[#This Row],[Base Payment After Circumstance 3]])))</f>
        <v/>
      </c>
      <c r="J446" s="3" t="str">
        <f>IF(J$3="Not used","",IFERROR(VLOOKUP($A446,'Circumstance 5'!$B$6:$AB$15,27,FALSE),IFERROR(VLOOKUP($A446,'Circumstance 5'!$B$18:$AB$28,27,FALSE),TableBPA2[[#This Row],[Base Payment After Circumstance 4]])))</f>
        <v/>
      </c>
      <c r="K446" s="3" t="str">
        <f>IF(K$3="Not used","",IFERROR(VLOOKUP($A446,'Circumstance 6'!$B$6:$AB$15,27,FALSE),IFERROR(VLOOKUP($A446,'Circumstance 6'!$B$18:$AB$28,27,FALSE),TableBPA2[[#This Row],[Base Payment After Circumstance 5]])))</f>
        <v/>
      </c>
      <c r="L446" s="3" t="str">
        <f>IF(L$3="Not used","",IFERROR(VLOOKUP($A446,'Circumstance 7'!$B$6:$AB$15,27,FALSE),IFERROR(VLOOKUP($A446,'Circumstance 7'!$B$18:$AB$28,27,FALSE),TableBPA2[[#This Row],[Base Payment After Circumstance 6]])))</f>
        <v/>
      </c>
      <c r="M446" s="3" t="str">
        <f>IF(M$3="Not used","",IFERROR(VLOOKUP($A446,'Circumstance 8'!$B$6:$AB$15,27,FALSE),IFERROR(VLOOKUP($A446,'Circumstance 8'!$B$18:$AB$28,27,FALSE),TableBPA2[[#This Row],[Base Payment After Circumstance 7]])))</f>
        <v/>
      </c>
      <c r="N446" s="3" t="str">
        <f>IF(N$3="Not used","",IFERROR(VLOOKUP($A446,'Circumstance 9'!$B$6:$AB$15,27,FALSE),IFERROR(VLOOKUP($A446,'Circumstance 9'!$B$18:$AB$28,27,FALSE),TableBPA2[[#This Row],[Base Payment After Circumstance 8]])))</f>
        <v/>
      </c>
      <c r="O446" s="3" t="str">
        <f>IF(O$3="Not used","",IFERROR(VLOOKUP($A446,'Circumstance 10'!$B$6:$AB$15,27,FALSE),IFERROR(VLOOKUP($A446,'Circumstance 10'!$B$18:$AB$28,27,FALSE),TableBPA2[[#This Row],[Base Payment After Circumstance 9]])))</f>
        <v/>
      </c>
      <c r="P446" s="24" t="str">
        <f>IF(P$3="Not used","",IFERROR(VLOOKUP($A446,'Circumstance 11'!$B$6:$AB$15,27,FALSE),IFERROR(VLOOKUP($A446,'Circumstance 11'!$B$18:$AB$28,27,FALSE),TableBPA2[[#This Row],[Base Payment After Circumstance 10]])))</f>
        <v/>
      </c>
      <c r="Q446" s="24" t="str">
        <f>IF(Q$3="Not used","",IFERROR(VLOOKUP($A446,'Circumstance 12'!$B$6:$AB$15,27,FALSE),IFERROR(VLOOKUP($A446,'Circumstance 12'!$B$18:$AB$28,27,FALSE),TableBPA2[[#This Row],[Base Payment After Circumstance 11]])))</f>
        <v/>
      </c>
      <c r="R446" s="24" t="str">
        <f>IF(R$3="Not used","",IFERROR(VLOOKUP($A446,'Circumstance 13'!$B$6:$AB$15,27,FALSE),IFERROR(VLOOKUP($A446,'Circumstance 13'!$B$18:$AB$28,27,FALSE),TableBPA2[[#This Row],[Base Payment After Circumstance 12]])))</f>
        <v/>
      </c>
      <c r="S446" s="24" t="str">
        <f>IF(S$3="Not used","",IFERROR(VLOOKUP($A446,'Circumstance 14'!$B$6:$AB$15,27,FALSE),IFERROR(VLOOKUP($A446,'Circumstance 14'!$B$18:$AB$28,27,FALSE),TableBPA2[[#This Row],[Base Payment After Circumstance 13]])))</f>
        <v/>
      </c>
      <c r="T446" s="24" t="str">
        <f>IF(T$3="Not used","",IFERROR(VLOOKUP($A446,'Circumstance 15'!$B$6:$AB$15,27,FALSE),IFERROR(VLOOKUP($A446,'Circumstance 15'!$B$18:$AB$28,27,FALSE),TableBPA2[[#This Row],[Base Payment After Circumstance 14]])))</f>
        <v/>
      </c>
      <c r="U446" s="24" t="str">
        <f>IF(U$3="Not used","",IFERROR(VLOOKUP($A446,'Circumstance 16'!$B$6:$AB$15,27,FALSE),IFERROR(VLOOKUP($A446,'Circumstance 16'!$B$18:$AB$28,27,FALSE),TableBPA2[[#This Row],[Base Payment After Circumstance 15]])))</f>
        <v/>
      </c>
      <c r="V446" s="24" t="str">
        <f>IF(V$3="Not used","",IFERROR(VLOOKUP($A446,'Circumstance 17'!$B$6:$AB$15,27,FALSE),IFERROR(VLOOKUP($A446,'Circumstance 17'!$B$18:$AB$28,27,FALSE),TableBPA2[[#This Row],[Base Payment After Circumstance 16]])))</f>
        <v/>
      </c>
      <c r="W446" s="24" t="str">
        <f>IF(W$3="Not used","",IFERROR(VLOOKUP($A446,'Circumstance 18'!$B$6:$AB$15,27,FALSE),IFERROR(VLOOKUP($A446,'Circumstance 18'!$B$18:$AB$28,27,FALSE),TableBPA2[[#This Row],[Base Payment After Circumstance 17]])))</f>
        <v/>
      </c>
      <c r="X446" s="24" t="str">
        <f>IF(X$3="Not used","",IFERROR(VLOOKUP($A446,'Circumstance 19'!$B$6:$AB$15,27,FALSE),IFERROR(VLOOKUP($A446,'Circumstance 19'!$B$18:$AB$28,27,FALSE),TableBPA2[[#This Row],[Base Payment After Circumstance 18]])))</f>
        <v/>
      </c>
      <c r="Y446" s="24" t="str">
        <f>IF(Y$3="Not used","",IFERROR(VLOOKUP($A446,'Circumstance 20'!$B$6:$AB$15,27,FALSE),IFERROR(VLOOKUP($A446,'Circumstance 20'!$B$18:$AB$28,27,FALSE),TableBPA2[[#This Row],[Base Payment After Circumstance 19]])))</f>
        <v/>
      </c>
    </row>
    <row r="447" spans="1:25" x14ac:dyDescent="0.25">
      <c r="A447" s="11" t="str">
        <f>IF('LEA Information'!A456="","",'LEA Information'!A456)</f>
        <v/>
      </c>
      <c r="B447" s="11" t="str">
        <f>IF('LEA Information'!B456="","",'LEA Information'!B456)</f>
        <v/>
      </c>
      <c r="C447" s="68" t="str">
        <f>IF('LEA Information'!C456="","",'LEA Information'!C456)</f>
        <v/>
      </c>
      <c r="D447" s="8" t="str">
        <f>IF('LEA Information'!D456="","",'LEA Information'!D456)</f>
        <v/>
      </c>
      <c r="E447" s="32" t="str">
        <f t="shared" si="6"/>
        <v/>
      </c>
      <c r="F447" s="3" t="str">
        <f>IF(F$3="Not used","",IFERROR(VLOOKUP($A447,'Circumstance 1'!$B$6:$AB$15,27,FALSE),IFERROR(VLOOKUP(A447,'Circumstance 1'!$B$18:$AB$28,27,FALSE),TableBPA2[[#This Row],[Starting Base Payment]])))</f>
        <v/>
      </c>
      <c r="G447" s="3" t="str">
        <f>IF(G$3="Not used","",IFERROR(VLOOKUP($A447,'Circumstance 2'!$B$6:$AB$15,27,FALSE),IFERROR(VLOOKUP($A447,'Circumstance 2'!$B$18:$AB$28,27,FALSE),TableBPA2[[#This Row],[Base Payment After Circumstance 1]])))</f>
        <v/>
      </c>
      <c r="H447" s="3" t="str">
        <f>IF(H$3="Not used","",IFERROR(VLOOKUP($A447,'Circumstance 3'!$B$6:$AB$15,27,FALSE),IFERROR(VLOOKUP($A447,'Circumstance 3'!$B$18:$AB$28,27,FALSE),TableBPA2[[#This Row],[Base Payment After Circumstance 2]])))</f>
        <v/>
      </c>
      <c r="I447" s="3" t="str">
        <f>IF(I$3="Not used","",IFERROR(VLOOKUP($A447,'Circumstance 4'!$B$6:$AB$15,27,FALSE),IFERROR(VLOOKUP($A447,'Circumstance 4'!$B$18:$AB$28,27,FALSE),TableBPA2[[#This Row],[Base Payment After Circumstance 3]])))</f>
        <v/>
      </c>
      <c r="J447" s="3" t="str">
        <f>IF(J$3="Not used","",IFERROR(VLOOKUP($A447,'Circumstance 5'!$B$6:$AB$15,27,FALSE),IFERROR(VLOOKUP($A447,'Circumstance 5'!$B$18:$AB$28,27,FALSE),TableBPA2[[#This Row],[Base Payment After Circumstance 4]])))</f>
        <v/>
      </c>
      <c r="K447" s="3" t="str">
        <f>IF(K$3="Not used","",IFERROR(VLOOKUP($A447,'Circumstance 6'!$B$6:$AB$15,27,FALSE),IFERROR(VLOOKUP($A447,'Circumstance 6'!$B$18:$AB$28,27,FALSE),TableBPA2[[#This Row],[Base Payment After Circumstance 5]])))</f>
        <v/>
      </c>
      <c r="L447" s="3" t="str">
        <f>IF(L$3="Not used","",IFERROR(VLOOKUP($A447,'Circumstance 7'!$B$6:$AB$15,27,FALSE),IFERROR(VLOOKUP($A447,'Circumstance 7'!$B$18:$AB$28,27,FALSE),TableBPA2[[#This Row],[Base Payment After Circumstance 6]])))</f>
        <v/>
      </c>
      <c r="M447" s="3" t="str">
        <f>IF(M$3="Not used","",IFERROR(VLOOKUP($A447,'Circumstance 8'!$B$6:$AB$15,27,FALSE),IFERROR(VLOOKUP($A447,'Circumstance 8'!$B$18:$AB$28,27,FALSE),TableBPA2[[#This Row],[Base Payment After Circumstance 7]])))</f>
        <v/>
      </c>
      <c r="N447" s="3" t="str">
        <f>IF(N$3="Not used","",IFERROR(VLOOKUP($A447,'Circumstance 9'!$B$6:$AB$15,27,FALSE),IFERROR(VLOOKUP($A447,'Circumstance 9'!$B$18:$AB$28,27,FALSE),TableBPA2[[#This Row],[Base Payment After Circumstance 8]])))</f>
        <v/>
      </c>
      <c r="O447" s="3" t="str">
        <f>IF(O$3="Not used","",IFERROR(VLOOKUP($A447,'Circumstance 10'!$B$6:$AB$15,27,FALSE),IFERROR(VLOOKUP($A447,'Circumstance 10'!$B$18:$AB$28,27,FALSE),TableBPA2[[#This Row],[Base Payment After Circumstance 9]])))</f>
        <v/>
      </c>
      <c r="P447" s="24" t="str">
        <f>IF(P$3="Not used","",IFERROR(VLOOKUP($A447,'Circumstance 11'!$B$6:$AB$15,27,FALSE),IFERROR(VLOOKUP($A447,'Circumstance 11'!$B$18:$AB$28,27,FALSE),TableBPA2[[#This Row],[Base Payment After Circumstance 10]])))</f>
        <v/>
      </c>
      <c r="Q447" s="24" t="str">
        <f>IF(Q$3="Not used","",IFERROR(VLOOKUP($A447,'Circumstance 12'!$B$6:$AB$15,27,FALSE),IFERROR(VLOOKUP($A447,'Circumstance 12'!$B$18:$AB$28,27,FALSE),TableBPA2[[#This Row],[Base Payment After Circumstance 11]])))</f>
        <v/>
      </c>
      <c r="R447" s="24" t="str">
        <f>IF(R$3="Not used","",IFERROR(VLOOKUP($A447,'Circumstance 13'!$B$6:$AB$15,27,FALSE),IFERROR(VLOOKUP($A447,'Circumstance 13'!$B$18:$AB$28,27,FALSE),TableBPA2[[#This Row],[Base Payment After Circumstance 12]])))</f>
        <v/>
      </c>
      <c r="S447" s="24" t="str">
        <f>IF(S$3="Not used","",IFERROR(VLOOKUP($A447,'Circumstance 14'!$B$6:$AB$15,27,FALSE),IFERROR(VLOOKUP($A447,'Circumstance 14'!$B$18:$AB$28,27,FALSE),TableBPA2[[#This Row],[Base Payment After Circumstance 13]])))</f>
        <v/>
      </c>
      <c r="T447" s="24" t="str">
        <f>IF(T$3="Not used","",IFERROR(VLOOKUP($A447,'Circumstance 15'!$B$6:$AB$15,27,FALSE),IFERROR(VLOOKUP($A447,'Circumstance 15'!$B$18:$AB$28,27,FALSE),TableBPA2[[#This Row],[Base Payment After Circumstance 14]])))</f>
        <v/>
      </c>
      <c r="U447" s="24" t="str">
        <f>IF(U$3="Not used","",IFERROR(VLOOKUP($A447,'Circumstance 16'!$B$6:$AB$15,27,FALSE),IFERROR(VLOOKUP($A447,'Circumstance 16'!$B$18:$AB$28,27,FALSE),TableBPA2[[#This Row],[Base Payment After Circumstance 15]])))</f>
        <v/>
      </c>
      <c r="V447" s="24" t="str">
        <f>IF(V$3="Not used","",IFERROR(VLOOKUP($A447,'Circumstance 17'!$B$6:$AB$15,27,FALSE),IFERROR(VLOOKUP($A447,'Circumstance 17'!$B$18:$AB$28,27,FALSE),TableBPA2[[#This Row],[Base Payment After Circumstance 16]])))</f>
        <v/>
      </c>
      <c r="W447" s="24" t="str">
        <f>IF(W$3="Not used","",IFERROR(VLOOKUP($A447,'Circumstance 18'!$B$6:$AB$15,27,FALSE),IFERROR(VLOOKUP($A447,'Circumstance 18'!$B$18:$AB$28,27,FALSE),TableBPA2[[#This Row],[Base Payment After Circumstance 17]])))</f>
        <v/>
      </c>
      <c r="X447" s="24" t="str">
        <f>IF(X$3="Not used","",IFERROR(VLOOKUP($A447,'Circumstance 19'!$B$6:$AB$15,27,FALSE),IFERROR(VLOOKUP($A447,'Circumstance 19'!$B$18:$AB$28,27,FALSE),TableBPA2[[#This Row],[Base Payment After Circumstance 18]])))</f>
        <v/>
      </c>
      <c r="Y447" s="24" t="str">
        <f>IF(Y$3="Not used","",IFERROR(VLOOKUP($A447,'Circumstance 20'!$B$6:$AB$15,27,FALSE),IFERROR(VLOOKUP($A447,'Circumstance 20'!$B$18:$AB$28,27,FALSE),TableBPA2[[#This Row],[Base Payment After Circumstance 19]])))</f>
        <v/>
      </c>
    </row>
    <row r="448" spans="1:25" x14ac:dyDescent="0.25">
      <c r="A448" s="11" t="str">
        <f>IF('LEA Information'!A457="","",'LEA Information'!A457)</f>
        <v/>
      </c>
      <c r="B448" s="11" t="str">
        <f>IF('LEA Information'!B457="","",'LEA Information'!B457)</f>
        <v/>
      </c>
      <c r="C448" s="68" t="str">
        <f>IF('LEA Information'!C457="","",'LEA Information'!C457)</f>
        <v/>
      </c>
      <c r="D448" s="8" t="str">
        <f>IF('LEA Information'!D457="","",'LEA Information'!D457)</f>
        <v/>
      </c>
      <c r="E448" s="32" t="str">
        <f t="shared" si="6"/>
        <v/>
      </c>
      <c r="F448" s="3" t="str">
        <f>IF(F$3="Not used","",IFERROR(VLOOKUP($A448,'Circumstance 1'!$B$6:$AB$15,27,FALSE),IFERROR(VLOOKUP(A448,'Circumstance 1'!$B$18:$AB$28,27,FALSE),TableBPA2[[#This Row],[Starting Base Payment]])))</f>
        <v/>
      </c>
      <c r="G448" s="3" t="str">
        <f>IF(G$3="Not used","",IFERROR(VLOOKUP($A448,'Circumstance 2'!$B$6:$AB$15,27,FALSE),IFERROR(VLOOKUP($A448,'Circumstance 2'!$B$18:$AB$28,27,FALSE),TableBPA2[[#This Row],[Base Payment After Circumstance 1]])))</f>
        <v/>
      </c>
      <c r="H448" s="3" t="str">
        <f>IF(H$3="Not used","",IFERROR(VLOOKUP($A448,'Circumstance 3'!$B$6:$AB$15,27,FALSE),IFERROR(VLOOKUP($A448,'Circumstance 3'!$B$18:$AB$28,27,FALSE),TableBPA2[[#This Row],[Base Payment After Circumstance 2]])))</f>
        <v/>
      </c>
      <c r="I448" s="3" t="str">
        <f>IF(I$3="Not used","",IFERROR(VLOOKUP($A448,'Circumstance 4'!$B$6:$AB$15,27,FALSE),IFERROR(VLOOKUP($A448,'Circumstance 4'!$B$18:$AB$28,27,FALSE),TableBPA2[[#This Row],[Base Payment After Circumstance 3]])))</f>
        <v/>
      </c>
      <c r="J448" s="3" t="str">
        <f>IF(J$3="Not used","",IFERROR(VLOOKUP($A448,'Circumstance 5'!$B$6:$AB$15,27,FALSE),IFERROR(VLOOKUP($A448,'Circumstance 5'!$B$18:$AB$28,27,FALSE),TableBPA2[[#This Row],[Base Payment After Circumstance 4]])))</f>
        <v/>
      </c>
      <c r="K448" s="3" t="str">
        <f>IF(K$3="Not used","",IFERROR(VLOOKUP($A448,'Circumstance 6'!$B$6:$AB$15,27,FALSE),IFERROR(VLOOKUP($A448,'Circumstance 6'!$B$18:$AB$28,27,FALSE),TableBPA2[[#This Row],[Base Payment After Circumstance 5]])))</f>
        <v/>
      </c>
      <c r="L448" s="3" t="str">
        <f>IF(L$3="Not used","",IFERROR(VLOOKUP($A448,'Circumstance 7'!$B$6:$AB$15,27,FALSE),IFERROR(VLOOKUP($A448,'Circumstance 7'!$B$18:$AB$28,27,FALSE),TableBPA2[[#This Row],[Base Payment After Circumstance 6]])))</f>
        <v/>
      </c>
      <c r="M448" s="3" t="str">
        <f>IF(M$3="Not used","",IFERROR(VLOOKUP($A448,'Circumstance 8'!$B$6:$AB$15,27,FALSE),IFERROR(VLOOKUP($A448,'Circumstance 8'!$B$18:$AB$28,27,FALSE),TableBPA2[[#This Row],[Base Payment After Circumstance 7]])))</f>
        <v/>
      </c>
      <c r="N448" s="3" t="str">
        <f>IF(N$3="Not used","",IFERROR(VLOOKUP($A448,'Circumstance 9'!$B$6:$AB$15,27,FALSE),IFERROR(VLOOKUP($A448,'Circumstance 9'!$B$18:$AB$28,27,FALSE),TableBPA2[[#This Row],[Base Payment After Circumstance 8]])))</f>
        <v/>
      </c>
      <c r="O448" s="3" t="str">
        <f>IF(O$3="Not used","",IFERROR(VLOOKUP($A448,'Circumstance 10'!$B$6:$AB$15,27,FALSE),IFERROR(VLOOKUP($A448,'Circumstance 10'!$B$18:$AB$28,27,FALSE),TableBPA2[[#This Row],[Base Payment After Circumstance 9]])))</f>
        <v/>
      </c>
      <c r="P448" s="24" t="str">
        <f>IF(P$3="Not used","",IFERROR(VLOOKUP($A448,'Circumstance 11'!$B$6:$AB$15,27,FALSE),IFERROR(VLOOKUP($A448,'Circumstance 11'!$B$18:$AB$28,27,FALSE),TableBPA2[[#This Row],[Base Payment After Circumstance 10]])))</f>
        <v/>
      </c>
      <c r="Q448" s="24" t="str">
        <f>IF(Q$3="Not used","",IFERROR(VLOOKUP($A448,'Circumstance 12'!$B$6:$AB$15,27,FALSE),IFERROR(VLOOKUP($A448,'Circumstance 12'!$B$18:$AB$28,27,FALSE),TableBPA2[[#This Row],[Base Payment After Circumstance 11]])))</f>
        <v/>
      </c>
      <c r="R448" s="24" t="str">
        <f>IF(R$3="Not used","",IFERROR(VLOOKUP($A448,'Circumstance 13'!$B$6:$AB$15,27,FALSE),IFERROR(VLOOKUP($A448,'Circumstance 13'!$B$18:$AB$28,27,FALSE),TableBPA2[[#This Row],[Base Payment After Circumstance 12]])))</f>
        <v/>
      </c>
      <c r="S448" s="24" t="str">
        <f>IF(S$3="Not used","",IFERROR(VLOOKUP($A448,'Circumstance 14'!$B$6:$AB$15,27,FALSE),IFERROR(VLOOKUP($A448,'Circumstance 14'!$B$18:$AB$28,27,FALSE),TableBPA2[[#This Row],[Base Payment After Circumstance 13]])))</f>
        <v/>
      </c>
      <c r="T448" s="24" t="str">
        <f>IF(T$3="Not used","",IFERROR(VLOOKUP($A448,'Circumstance 15'!$B$6:$AB$15,27,FALSE),IFERROR(VLOOKUP($A448,'Circumstance 15'!$B$18:$AB$28,27,FALSE),TableBPA2[[#This Row],[Base Payment After Circumstance 14]])))</f>
        <v/>
      </c>
      <c r="U448" s="24" t="str">
        <f>IF(U$3="Not used","",IFERROR(VLOOKUP($A448,'Circumstance 16'!$B$6:$AB$15,27,FALSE),IFERROR(VLOOKUP($A448,'Circumstance 16'!$B$18:$AB$28,27,FALSE),TableBPA2[[#This Row],[Base Payment After Circumstance 15]])))</f>
        <v/>
      </c>
      <c r="V448" s="24" t="str">
        <f>IF(V$3="Not used","",IFERROR(VLOOKUP($A448,'Circumstance 17'!$B$6:$AB$15,27,FALSE),IFERROR(VLOOKUP($A448,'Circumstance 17'!$B$18:$AB$28,27,FALSE),TableBPA2[[#This Row],[Base Payment After Circumstance 16]])))</f>
        <v/>
      </c>
      <c r="W448" s="24" t="str">
        <f>IF(W$3="Not used","",IFERROR(VLOOKUP($A448,'Circumstance 18'!$B$6:$AB$15,27,FALSE),IFERROR(VLOOKUP($A448,'Circumstance 18'!$B$18:$AB$28,27,FALSE),TableBPA2[[#This Row],[Base Payment After Circumstance 17]])))</f>
        <v/>
      </c>
      <c r="X448" s="24" t="str">
        <f>IF(X$3="Not used","",IFERROR(VLOOKUP($A448,'Circumstance 19'!$B$6:$AB$15,27,FALSE),IFERROR(VLOOKUP($A448,'Circumstance 19'!$B$18:$AB$28,27,FALSE),TableBPA2[[#This Row],[Base Payment After Circumstance 18]])))</f>
        <v/>
      </c>
      <c r="Y448" s="24" t="str">
        <f>IF(Y$3="Not used","",IFERROR(VLOOKUP($A448,'Circumstance 20'!$B$6:$AB$15,27,FALSE),IFERROR(VLOOKUP($A448,'Circumstance 20'!$B$18:$AB$28,27,FALSE),TableBPA2[[#This Row],[Base Payment After Circumstance 19]])))</f>
        <v/>
      </c>
    </row>
    <row r="449" spans="1:25" x14ac:dyDescent="0.25">
      <c r="A449" s="11" t="str">
        <f>IF('LEA Information'!A458="","",'LEA Information'!A458)</f>
        <v/>
      </c>
      <c r="B449" s="11" t="str">
        <f>IF('LEA Information'!B458="","",'LEA Information'!B458)</f>
        <v/>
      </c>
      <c r="C449" s="68" t="str">
        <f>IF('LEA Information'!C458="","",'LEA Information'!C458)</f>
        <v/>
      </c>
      <c r="D449" s="8" t="str">
        <f>IF('LEA Information'!D458="","",'LEA Information'!D458)</f>
        <v/>
      </c>
      <c r="E449" s="32" t="str">
        <f t="shared" si="6"/>
        <v/>
      </c>
      <c r="F449" s="3" t="str">
        <f>IF(F$3="Not used","",IFERROR(VLOOKUP($A449,'Circumstance 1'!$B$6:$AB$15,27,FALSE),IFERROR(VLOOKUP(A449,'Circumstance 1'!$B$18:$AB$28,27,FALSE),TableBPA2[[#This Row],[Starting Base Payment]])))</f>
        <v/>
      </c>
      <c r="G449" s="3" t="str">
        <f>IF(G$3="Not used","",IFERROR(VLOOKUP($A449,'Circumstance 2'!$B$6:$AB$15,27,FALSE),IFERROR(VLOOKUP($A449,'Circumstance 2'!$B$18:$AB$28,27,FALSE),TableBPA2[[#This Row],[Base Payment After Circumstance 1]])))</f>
        <v/>
      </c>
      <c r="H449" s="3" t="str">
        <f>IF(H$3="Not used","",IFERROR(VLOOKUP($A449,'Circumstance 3'!$B$6:$AB$15,27,FALSE),IFERROR(VLOOKUP($A449,'Circumstance 3'!$B$18:$AB$28,27,FALSE),TableBPA2[[#This Row],[Base Payment After Circumstance 2]])))</f>
        <v/>
      </c>
      <c r="I449" s="3" t="str">
        <f>IF(I$3="Not used","",IFERROR(VLOOKUP($A449,'Circumstance 4'!$B$6:$AB$15,27,FALSE),IFERROR(VLOOKUP($A449,'Circumstance 4'!$B$18:$AB$28,27,FALSE),TableBPA2[[#This Row],[Base Payment After Circumstance 3]])))</f>
        <v/>
      </c>
      <c r="J449" s="3" t="str">
        <f>IF(J$3="Not used","",IFERROR(VLOOKUP($A449,'Circumstance 5'!$B$6:$AB$15,27,FALSE),IFERROR(VLOOKUP($A449,'Circumstance 5'!$B$18:$AB$28,27,FALSE),TableBPA2[[#This Row],[Base Payment After Circumstance 4]])))</f>
        <v/>
      </c>
      <c r="K449" s="3" t="str">
        <f>IF(K$3="Not used","",IFERROR(VLOOKUP($A449,'Circumstance 6'!$B$6:$AB$15,27,FALSE),IFERROR(VLOOKUP($A449,'Circumstance 6'!$B$18:$AB$28,27,FALSE),TableBPA2[[#This Row],[Base Payment After Circumstance 5]])))</f>
        <v/>
      </c>
      <c r="L449" s="3" t="str">
        <f>IF(L$3="Not used","",IFERROR(VLOOKUP($A449,'Circumstance 7'!$B$6:$AB$15,27,FALSE),IFERROR(VLOOKUP($A449,'Circumstance 7'!$B$18:$AB$28,27,FALSE),TableBPA2[[#This Row],[Base Payment After Circumstance 6]])))</f>
        <v/>
      </c>
      <c r="M449" s="3" t="str">
        <f>IF(M$3="Not used","",IFERROR(VLOOKUP($A449,'Circumstance 8'!$B$6:$AB$15,27,FALSE),IFERROR(VLOOKUP($A449,'Circumstance 8'!$B$18:$AB$28,27,FALSE),TableBPA2[[#This Row],[Base Payment After Circumstance 7]])))</f>
        <v/>
      </c>
      <c r="N449" s="3" t="str">
        <f>IF(N$3="Not used","",IFERROR(VLOOKUP($A449,'Circumstance 9'!$B$6:$AB$15,27,FALSE),IFERROR(VLOOKUP($A449,'Circumstance 9'!$B$18:$AB$28,27,FALSE),TableBPA2[[#This Row],[Base Payment After Circumstance 8]])))</f>
        <v/>
      </c>
      <c r="O449" s="3" t="str">
        <f>IF(O$3="Not used","",IFERROR(VLOOKUP($A449,'Circumstance 10'!$B$6:$AB$15,27,FALSE),IFERROR(VLOOKUP($A449,'Circumstance 10'!$B$18:$AB$28,27,FALSE),TableBPA2[[#This Row],[Base Payment After Circumstance 9]])))</f>
        <v/>
      </c>
      <c r="P449" s="24" t="str">
        <f>IF(P$3="Not used","",IFERROR(VLOOKUP($A449,'Circumstance 11'!$B$6:$AB$15,27,FALSE),IFERROR(VLOOKUP($A449,'Circumstance 11'!$B$18:$AB$28,27,FALSE),TableBPA2[[#This Row],[Base Payment After Circumstance 10]])))</f>
        <v/>
      </c>
      <c r="Q449" s="24" t="str">
        <f>IF(Q$3="Not used","",IFERROR(VLOOKUP($A449,'Circumstance 12'!$B$6:$AB$15,27,FALSE),IFERROR(VLOOKUP($A449,'Circumstance 12'!$B$18:$AB$28,27,FALSE),TableBPA2[[#This Row],[Base Payment After Circumstance 11]])))</f>
        <v/>
      </c>
      <c r="R449" s="24" t="str">
        <f>IF(R$3="Not used","",IFERROR(VLOOKUP($A449,'Circumstance 13'!$B$6:$AB$15,27,FALSE),IFERROR(VLOOKUP($A449,'Circumstance 13'!$B$18:$AB$28,27,FALSE),TableBPA2[[#This Row],[Base Payment After Circumstance 12]])))</f>
        <v/>
      </c>
      <c r="S449" s="24" t="str">
        <f>IF(S$3="Not used","",IFERROR(VLOOKUP($A449,'Circumstance 14'!$B$6:$AB$15,27,FALSE),IFERROR(VLOOKUP($A449,'Circumstance 14'!$B$18:$AB$28,27,FALSE),TableBPA2[[#This Row],[Base Payment After Circumstance 13]])))</f>
        <v/>
      </c>
      <c r="T449" s="24" t="str">
        <f>IF(T$3="Not used","",IFERROR(VLOOKUP($A449,'Circumstance 15'!$B$6:$AB$15,27,FALSE),IFERROR(VLOOKUP($A449,'Circumstance 15'!$B$18:$AB$28,27,FALSE),TableBPA2[[#This Row],[Base Payment After Circumstance 14]])))</f>
        <v/>
      </c>
      <c r="U449" s="24" t="str">
        <f>IF(U$3="Not used","",IFERROR(VLOOKUP($A449,'Circumstance 16'!$B$6:$AB$15,27,FALSE),IFERROR(VLOOKUP($A449,'Circumstance 16'!$B$18:$AB$28,27,FALSE),TableBPA2[[#This Row],[Base Payment After Circumstance 15]])))</f>
        <v/>
      </c>
      <c r="V449" s="24" t="str">
        <f>IF(V$3="Not used","",IFERROR(VLOOKUP($A449,'Circumstance 17'!$B$6:$AB$15,27,FALSE),IFERROR(VLOOKUP($A449,'Circumstance 17'!$B$18:$AB$28,27,FALSE),TableBPA2[[#This Row],[Base Payment After Circumstance 16]])))</f>
        <v/>
      </c>
      <c r="W449" s="24" t="str">
        <f>IF(W$3="Not used","",IFERROR(VLOOKUP($A449,'Circumstance 18'!$B$6:$AB$15,27,FALSE),IFERROR(VLOOKUP($A449,'Circumstance 18'!$B$18:$AB$28,27,FALSE),TableBPA2[[#This Row],[Base Payment After Circumstance 17]])))</f>
        <v/>
      </c>
      <c r="X449" s="24" t="str">
        <f>IF(X$3="Not used","",IFERROR(VLOOKUP($A449,'Circumstance 19'!$B$6:$AB$15,27,FALSE),IFERROR(VLOOKUP($A449,'Circumstance 19'!$B$18:$AB$28,27,FALSE),TableBPA2[[#This Row],[Base Payment After Circumstance 18]])))</f>
        <v/>
      </c>
      <c r="Y449" s="24" t="str">
        <f>IF(Y$3="Not used","",IFERROR(VLOOKUP($A449,'Circumstance 20'!$B$6:$AB$15,27,FALSE),IFERROR(VLOOKUP($A449,'Circumstance 20'!$B$18:$AB$28,27,FALSE),TableBPA2[[#This Row],[Base Payment After Circumstance 19]])))</f>
        <v/>
      </c>
    </row>
    <row r="450" spans="1:25" x14ac:dyDescent="0.25">
      <c r="A450" s="11" t="str">
        <f>IF('LEA Information'!A459="","",'LEA Information'!A459)</f>
        <v/>
      </c>
      <c r="B450" s="11" t="str">
        <f>IF('LEA Information'!B459="","",'LEA Information'!B459)</f>
        <v/>
      </c>
      <c r="C450" s="68" t="str">
        <f>IF('LEA Information'!C459="","",'LEA Information'!C459)</f>
        <v/>
      </c>
      <c r="D450" s="8" t="str">
        <f>IF('LEA Information'!D459="","",'LEA Information'!D459)</f>
        <v/>
      </c>
      <c r="E450" s="32" t="str">
        <f t="shared" si="6"/>
        <v/>
      </c>
      <c r="F450" s="3" t="str">
        <f>IF(F$3="Not used","",IFERROR(VLOOKUP($A450,'Circumstance 1'!$B$6:$AB$15,27,FALSE),IFERROR(VLOOKUP(A450,'Circumstance 1'!$B$18:$AB$28,27,FALSE),TableBPA2[[#This Row],[Starting Base Payment]])))</f>
        <v/>
      </c>
      <c r="G450" s="3" t="str">
        <f>IF(G$3="Not used","",IFERROR(VLOOKUP($A450,'Circumstance 2'!$B$6:$AB$15,27,FALSE),IFERROR(VLOOKUP($A450,'Circumstance 2'!$B$18:$AB$28,27,FALSE),TableBPA2[[#This Row],[Base Payment After Circumstance 1]])))</f>
        <v/>
      </c>
      <c r="H450" s="3" t="str">
        <f>IF(H$3="Not used","",IFERROR(VLOOKUP($A450,'Circumstance 3'!$B$6:$AB$15,27,FALSE),IFERROR(VLOOKUP($A450,'Circumstance 3'!$B$18:$AB$28,27,FALSE),TableBPA2[[#This Row],[Base Payment After Circumstance 2]])))</f>
        <v/>
      </c>
      <c r="I450" s="3" t="str">
        <f>IF(I$3="Not used","",IFERROR(VLOOKUP($A450,'Circumstance 4'!$B$6:$AB$15,27,FALSE),IFERROR(VLOOKUP($A450,'Circumstance 4'!$B$18:$AB$28,27,FALSE),TableBPA2[[#This Row],[Base Payment After Circumstance 3]])))</f>
        <v/>
      </c>
      <c r="J450" s="3" t="str">
        <f>IF(J$3="Not used","",IFERROR(VLOOKUP($A450,'Circumstance 5'!$B$6:$AB$15,27,FALSE),IFERROR(VLOOKUP($A450,'Circumstance 5'!$B$18:$AB$28,27,FALSE),TableBPA2[[#This Row],[Base Payment After Circumstance 4]])))</f>
        <v/>
      </c>
      <c r="K450" s="3" t="str">
        <f>IF(K$3="Not used","",IFERROR(VLOOKUP($A450,'Circumstance 6'!$B$6:$AB$15,27,FALSE),IFERROR(VLOOKUP($A450,'Circumstance 6'!$B$18:$AB$28,27,FALSE),TableBPA2[[#This Row],[Base Payment After Circumstance 5]])))</f>
        <v/>
      </c>
      <c r="L450" s="3" t="str">
        <f>IF(L$3="Not used","",IFERROR(VLOOKUP($A450,'Circumstance 7'!$B$6:$AB$15,27,FALSE),IFERROR(VLOOKUP($A450,'Circumstance 7'!$B$18:$AB$28,27,FALSE),TableBPA2[[#This Row],[Base Payment After Circumstance 6]])))</f>
        <v/>
      </c>
      <c r="M450" s="3" t="str">
        <f>IF(M$3="Not used","",IFERROR(VLOOKUP($A450,'Circumstance 8'!$B$6:$AB$15,27,FALSE),IFERROR(VLOOKUP($A450,'Circumstance 8'!$B$18:$AB$28,27,FALSE),TableBPA2[[#This Row],[Base Payment After Circumstance 7]])))</f>
        <v/>
      </c>
      <c r="N450" s="3" t="str">
        <f>IF(N$3="Not used","",IFERROR(VLOOKUP($A450,'Circumstance 9'!$B$6:$AB$15,27,FALSE),IFERROR(VLOOKUP($A450,'Circumstance 9'!$B$18:$AB$28,27,FALSE),TableBPA2[[#This Row],[Base Payment After Circumstance 8]])))</f>
        <v/>
      </c>
      <c r="O450" s="3" t="str">
        <f>IF(O$3="Not used","",IFERROR(VLOOKUP($A450,'Circumstance 10'!$B$6:$AB$15,27,FALSE),IFERROR(VLOOKUP($A450,'Circumstance 10'!$B$18:$AB$28,27,FALSE),TableBPA2[[#This Row],[Base Payment After Circumstance 9]])))</f>
        <v/>
      </c>
      <c r="P450" s="24" t="str">
        <f>IF(P$3="Not used","",IFERROR(VLOOKUP($A450,'Circumstance 11'!$B$6:$AB$15,27,FALSE),IFERROR(VLOOKUP($A450,'Circumstance 11'!$B$18:$AB$28,27,FALSE),TableBPA2[[#This Row],[Base Payment After Circumstance 10]])))</f>
        <v/>
      </c>
      <c r="Q450" s="24" t="str">
        <f>IF(Q$3="Not used","",IFERROR(VLOOKUP($A450,'Circumstance 12'!$B$6:$AB$15,27,FALSE),IFERROR(VLOOKUP($A450,'Circumstance 12'!$B$18:$AB$28,27,FALSE),TableBPA2[[#This Row],[Base Payment After Circumstance 11]])))</f>
        <v/>
      </c>
      <c r="R450" s="24" t="str">
        <f>IF(R$3="Not used","",IFERROR(VLOOKUP($A450,'Circumstance 13'!$B$6:$AB$15,27,FALSE),IFERROR(VLOOKUP($A450,'Circumstance 13'!$B$18:$AB$28,27,FALSE),TableBPA2[[#This Row],[Base Payment After Circumstance 12]])))</f>
        <v/>
      </c>
      <c r="S450" s="24" t="str">
        <f>IF(S$3="Not used","",IFERROR(VLOOKUP($A450,'Circumstance 14'!$B$6:$AB$15,27,FALSE),IFERROR(VLOOKUP($A450,'Circumstance 14'!$B$18:$AB$28,27,FALSE),TableBPA2[[#This Row],[Base Payment After Circumstance 13]])))</f>
        <v/>
      </c>
      <c r="T450" s="24" t="str">
        <f>IF(T$3="Not used","",IFERROR(VLOOKUP($A450,'Circumstance 15'!$B$6:$AB$15,27,FALSE),IFERROR(VLOOKUP($A450,'Circumstance 15'!$B$18:$AB$28,27,FALSE),TableBPA2[[#This Row],[Base Payment After Circumstance 14]])))</f>
        <v/>
      </c>
      <c r="U450" s="24" t="str">
        <f>IF(U$3="Not used","",IFERROR(VLOOKUP($A450,'Circumstance 16'!$B$6:$AB$15,27,FALSE),IFERROR(VLOOKUP($A450,'Circumstance 16'!$B$18:$AB$28,27,FALSE),TableBPA2[[#This Row],[Base Payment After Circumstance 15]])))</f>
        <v/>
      </c>
      <c r="V450" s="24" t="str">
        <f>IF(V$3="Not used","",IFERROR(VLOOKUP($A450,'Circumstance 17'!$B$6:$AB$15,27,FALSE),IFERROR(VLOOKUP($A450,'Circumstance 17'!$B$18:$AB$28,27,FALSE),TableBPA2[[#This Row],[Base Payment After Circumstance 16]])))</f>
        <v/>
      </c>
      <c r="W450" s="24" t="str">
        <f>IF(W$3="Not used","",IFERROR(VLOOKUP($A450,'Circumstance 18'!$B$6:$AB$15,27,FALSE),IFERROR(VLOOKUP($A450,'Circumstance 18'!$B$18:$AB$28,27,FALSE),TableBPA2[[#This Row],[Base Payment After Circumstance 17]])))</f>
        <v/>
      </c>
      <c r="X450" s="24" t="str">
        <f>IF(X$3="Not used","",IFERROR(VLOOKUP($A450,'Circumstance 19'!$B$6:$AB$15,27,FALSE),IFERROR(VLOOKUP($A450,'Circumstance 19'!$B$18:$AB$28,27,FALSE),TableBPA2[[#This Row],[Base Payment After Circumstance 18]])))</f>
        <v/>
      </c>
      <c r="Y450" s="24" t="str">
        <f>IF(Y$3="Not used","",IFERROR(VLOOKUP($A450,'Circumstance 20'!$B$6:$AB$15,27,FALSE),IFERROR(VLOOKUP($A450,'Circumstance 20'!$B$18:$AB$28,27,FALSE),TableBPA2[[#This Row],[Base Payment After Circumstance 19]])))</f>
        <v/>
      </c>
    </row>
    <row r="451" spans="1:25" x14ac:dyDescent="0.25">
      <c r="A451" s="11" t="str">
        <f>IF('LEA Information'!A460="","",'LEA Information'!A460)</f>
        <v/>
      </c>
      <c r="B451" s="11" t="str">
        <f>IF('LEA Information'!B460="","",'LEA Information'!B460)</f>
        <v/>
      </c>
      <c r="C451" s="68" t="str">
        <f>IF('LEA Information'!C460="","",'LEA Information'!C460)</f>
        <v/>
      </c>
      <c r="D451" s="8" t="str">
        <f>IF('LEA Information'!D460="","",'LEA Information'!D460)</f>
        <v/>
      </c>
      <c r="E451" s="32" t="str">
        <f t="shared" si="6"/>
        <v/>
      </c>
      <c r="F451" s="3" t="str">
        <f>IF(F$3="Not used","",IFERROR(VLOOKUP($A451,'Circumstance 1'!$B$6:$AB$15,27,FALSE),IFERROR(VLOOKUP(A451,'Circumstance 1'!$B$18:$AB$28,27,FALSE),TableBPA2[[#This Row],[Starting Base Payment]])))</f>
        <v/>
      </c>
      <c r="G451" s="3" t="str">
        <f>IF(G$3="Not used","",IFERROR(VLOOKUP($A451,'Circumstance 2'!$B$6:$AB$15,27,FALSE),IFERROR(VLOOKUP($A451,'Circumstance 2'!$B$18:$AB$28,27,FALSE),TableBPA2[[#This Row],[Base Payment After Circumstance 1]])))</f>
        <v/>
      </c>
      <c r="H451" s="3" t="str">
        <f>IF(H$3="Not used","",IFERROR(VLOOKUP($A451,'Circumstance 3'!$B$6:$AB$15,27,FALSE),IFERROR(VLOOKUP($A451,'Circumstance 3'!$B$18:$AB$28,27,FALSE),TableBPA2[[#This Row],[Base Payment After Circumstance 2]])))</f>
        <v/>
      </c>
      <c r="I451" s="3" t="str">
        <f>IF(I$3="Not used","",IFERROR(VLOOKUP($A451,'Circumstance 4'!$B$6:$AB$15,27,FALSE),IFERROR(VLOOKUP($A451,'Circumstance 4'!$B$18:$AB$28,27,FALSE),TableBPA2[[#This Row],[Base Payment After Circumstance 3]])))</f>
        <v/>
      </c>
      <c r="J451" s="3" t="str">
        <f>IF(J$3="Not used","",IFERROR(VLOOKUP($A451,'Circumstance 5'!$B$6:$AB$15,27,FALSE),IFERROR(VLOOKUP($A451,'Circumstance 5'!$B$18:$AB$28,27,FALSE),TableBPA2[[#This Row],[Base Payment After Circumstance 4]])))</f>
        <v/>
      </c>
      <c r="K451" s="3" t="str">
        <f>IF(K$3="Not used","",IFERROR(VLOOKUP($A451,'Circumstance 6'!$B$6:$AB$15,27,FALSE),IFERROR(VLOOKUP($A451,'Circumstance 6'!$B$18:$AB$28,27,FALSE),TableBPA2[[#This Row],[Base Payment After Circumstance 5]])))</f>
        <v/>
      </c>
      <c r="L451" s="3" t="str">
        <f>IF(L$3="Not used","",IFERROR(VLOOKUP($A451,'Circumstance 7'!$B$6:$AB$15,27,FALSE),IFERROR(VLOOKUP($A451,'Circumstance 7'!$B$18:$AB$28,27,FALSE),TableBPA2[[#This Row],[Base Payment After Circumstance 6]])))</f>
        <v/>
      </c>
      <c r="M451" s="3" t="str">
        <f>IF(M$3="Not used","",IFERROR(VLOOKUP($A451,'Circumstance 8'!$B$6:$AB$15,27,FALSE),IFERROR(VLOOKUP($A451,'Circumstance 8'!$B$18:$AB$28,27,FALSE),TableBPA2[[#This Row],[Base Payment After Circumstance 7]])))</f>
        <v/>
      </c>
      <c r="N451" s="3" t="str">
        <f>IF(N$3="Not used","",IFERROR(VLOOKUP($A451,'Circumstance 9'!$B$6:$AB$15,27,FALSE),IFERROR(VLOOKUP($A451,'Circumstance 9'!$B$18:$AB$28,27,FALSE),TableBPA2[[#This Row],[Base Payment After Circumstance 8]])))</f>
        <v/>
      </c>
      <c r="O451" s="3" t="str">
        <f>IF(O$3="Not used","",IFERROR(VLOOKUP($A451,'Circumstance 10'!$B$6:$AB$15,27,FALSE),IFERROR(VLOOKUP($A451,'Circumstance 10'!$B$18:$AB$28,27,FALSE),TableBPA2[[#This Row],[Base Payment After Circumstance 9]])))</f>
        <v/>
      </c>
      <c r="P451" s="24" t="str">
        <f>IF(P$3="Not used","",IFERROR(VLOOKUP($A451,'Circumstance 11'!$B$6:$AB$15,27,FALSE),IFERROR(VLOOKUP($A451,'Circumstance 11'!$B$18:$AB$28,27,FALSE),TableBPA2[[#This Row],[Base Payment After Circumstance 10]])))</f>
        <v/>
      </c>
      <c r="Q451" s="24" t="str">
        <f>IF(Q$3="Not used","",IFERROR(VLOOKUP($A451,'Circumstance 12'!$B$6:$AB$15,27,FALSE),IFERROR(VLOOKUP($A451,'Circumstance 12'!$B$18:$AB$28,27,FALSE),TableBPA2[[#This Row],[Base Payment After Circumstance 11]])))</f>
        <v/>
      </c>
      <c r="R451" s="24" t="str">
        <f>IF(R$3="Not used","",IFERROR(VLOOKUP($A451,'Circumstance 13'!$B$6:$AB$15,27,FALSE),IFERROR(VLOOKUP($A451,'Circumstance 13'!$B$18:$AB$28,27,FALSE),TableBPA2[[#This Row],[Base Payment After Circumstance 12]])))</f>
        <v/>
      </c>
      <c r="S451" s="24" t="str">
        <f>IF(S$3="Not used","",IFERROR(VLOOKUP($A451,'Circumstance 14'!$B$6:$AB$15,27,FALSE),IFERROR(VLOOKUP($A451,'Circumstance 14'!$B$18:$AB$28,27,FALSE),TableBPA2[[#This Row],[Base Payment After Circumstance 13]])))</f>
        <v/>
      </c>
      <c r="T451" s="24" t="str">
        <f>IF(T$3="Not used","",IFERROR(VLOOKUP($A451,'Circumstance 15'!$B$6:$AB$15,27,FALSE),IFERROR(VLOOKUP($A451,'Circumstance 15'!$B$18:$AB$28,27,FALSE),TableBPA2[[#This Row],[Base Payment After Circumstance 14]])))</f>
        <v/>
      </c>
      <c r="U451" s="24" t="str">
        <f>IF(U$3="Not used","",IFERROR(VLOOKUP($A451,'Circumstance 16'!$B$6:$AB$15,27,FALSE),IFERROR(VLOOKUP($A451,'Circumstance 16'!$B$18:$AB$28,27,FALSE),TableBPA2[[#This Row],[Base Payment After Circumstance 15]])))</f>
        <v/>
      </c>
      <c r="V451" s="24" t="str">
        <f>IF(V$3="Not used","",IFERROR(VLOOKUP($A451,'Circumstance 17'!$B$6:$AB$15,27,FALSE),IFERROR(VLOOKUP($A451,'Circumstance 17'!$B$18:$AB$28,27,FALSE),TableBPA2[[#This Row],[Base Payment After Circumstance 16]])))</f>
        <v/>
      </c>
      <c r="W451" s="24" t="str">
        <f>IF(W$3="Not used","",IFERROR(VLOOKUP($A451,'Circumstance 18'!$B$6:$AB$15,27,FALSE),IFERROR(VLOOKUP($A451,'Circumstance 18'!$B$18:$AB$28,27,FALSE),TableBPA2[[#This Row],[Base Payment After Circumstance 17]])))</f>
        <v/>
      </c>
      <c r="X451" s="24" t="str">
        <f>IF(X$3="Not used","",IFERROR(VLOOKUP($A451,'Circumstance 19'!$B$6:$AB$15,27,FALSE),IFERROR(VLOOKUP($A451,'Circumstance 19'!$B$18:$AB$28,27,FALSE),TableBPA2[[#This Row],[Base Payment After Circumstance 18]])))</f>
        <v/>
      </c>
      <c r="Y451" s="24" t="str">
        <f>IF(Y$3="Not used","",IFERROR(VLOOKUP($A451,'Circumstance 20'!$B$6:$AB$15,27,FALSE),IFERROR(VLOOKUP($A451,'Circumstance 20'!$B$18:$AB$28,27,FALSE),TableBPA2[[#This Row],[Base Payment After Circumstance 19]])))</f>
        <v/>
      </c>
    </row>
    <row r="452" spans="1:25" x14ac:dyDescent="0.25">
      <c r="A452" s="11" t="str">
        <f>IF('LEA Information'!A461="","",'LEA Information'!A461)</f>
        <v/>
      </c>
      <c r="B452" s="11" t="str">
        <f>IF('LEA Information'!B461="","",'LEA Information'!B461)</f>
        <v/>
      </c>
      <c r="C452" s="68" t="str">
        <f>IF('LEA Information'!C461="","",'LEA Information'!C461)</f>
        <v/>
      </c>
      <c r="D452" s="8" t="str">
        <f>IF('LEA Information'!D461="","",'LEA Information'!D461)</f>
        <v/>
      </c>
      <c r="E452" s="32" t="str">
        <f t="shared" si="6"/>
        <v/>
      </c>
      <c r="F452" s="3" t="str">
        <f>IF(F$3="Not used","",IFERROR(VLOOKUP($A452,'Circumstance 1'!$B$6:$AB$15,27,FALSE),IFERROR(VLOOKUP(A452,'Circumstance 1'!$B$18:$AB$28,27,FALSE),TableBPA2[[#This Row],[Starting Base Payment]])))</f>
        <v/>
      </c>
      <c r="G452" s="3" t="str">
        <f>IF(G$3="Not used","",IFERROR(VLOOKUP($A452,'Circumstance 2'!$B$6:$AB$15,27,FALSE),IFERROR(VLOOKUP($A452,'Circumstance 2'!$B$18:$AB$28,27,FALSE),TableBPA2[[#This Row],[Base Payment After Circumstance 1]])))</f>
        <v/>
      </c>
      <c r="H452" s="3" t="str">
        <f>IF(H$3="Not used","",IFERROR(VLOOKUP($A452,'Circumstance 3'!$B$6:$AB$15,27,FALSE),IFERROR(VLOOKUP($A452,'Circumstance 3'!$B$18:$AB$28,27,FALSE),TableBPA2[[#This Row],[Base Payment After Circumstance 2]])))</f>
        <v/>
      </c>
      <c r="I452" s="3" t="str">
        <f>IF(I$3="Not used","",IFERROR(VLOOKUP($A452,'Circumstance 4'!$B$6:$AB$15,27,FALSE),IFERROR(VLOOKUP($A452,'Circumstance 4'!$B$18:$AB$28,27,FALSE),TableBPA2[[#This Row],[Base Payment After Circumstance 3]])))</f>
        <v/>
      </c>
      <c r="J452" s="3" t="str">
        <f>IF(J$3="Not used","",IFERROR(VLOOKUP($A452,'Circumstance 5'!$B$6:$AB$15,27,FALSE),IFERROR(VLOOKUP($A452,'Circumstance 5'!$B$18:$AB$28,27,FALSE),TableBPA2[[#This Row],[Base Payment After Circumstance 4]])))</f>
        <v/>
      </c>
      <c r="K452" s="3" t="str">
        <f>IF(K$3="Not used","",IFERROR(VLOOKUP($A452,'Circumstance 6'!$B$6:$AB$15,27,FALSE),IFERROR(VLOOKUP($A452,'Circumstance 6'!$B$18:$AB$28,27,FALSE),TableBPA2[[#This Row],[Base Payment After Circumstance 5]])))</f>
        <v/>
      </c>
      <c r="L452" s="3" t="str">
        <f>IF(L$3="Not used","",IFERROR(VLOOKUP($A452,'Circumstance 7'!$B$6:$AB$15,27,FALSE),IFERROR(VLOOKUP($A452,'Circumstance 7'!$B$18:$AB$28,27,FALSE),TableBPA2[[#This Row],[Base Payment After Circumstance 6]])))</f>
        <v/>
      </c>
      <c r="M452" s="3" t="str">
        <f>IF(M$3="Not used","",IFERROR(VLOOKUP($A452,'Circumstance 8'!$B$6:$AB$15,27,FALSE),IFERROR(VLOOKUP($A452,'Circumstance 8'!$B$18:$AB$28,27,FALSE),TableBPA2[[#This Row],[Base Payment After Circumstance 7]])))</f>
        <v/>
      </c>
      <c r="N452" s="3" t="str">
        <f>IF(N$3="Not used","",IFERROR(VLOOKUP($A452,'Circumstance 9'!$B$6:$AB$15,27,FALSE),IFERROR(VLOOKUP($A452,'Circumstance 9'!$B$18:$AB$28,27,FALSE),TableBPA2[[#This Row],[Base Payment After Circumstance 8]])))</f>
        <v/>
      </c>
      <c r="O452" s="3" t="str">
        <f>IF(O$3="Not used","",IFERROR(VLOOKUP($A452,'Circumstance 10'!$B$6:$AB$15,27,FALSE),IFERROR(VLOOKUP($A452,'Circumstance 10'!$B$18:$AB$28,27,FALSE),TableBPA2[[#This Row],[Base Payment After Circumstance 9]])))</f>
        <v/>
      </c>
      <c r="P452" s="24" t="str">
        <f>IF(P$3="Not used","",IFERROR(VLOOKUP($A452,'Circumstance 11'!$B$6:$AB$15,27,FALSE),IFERROR(VLOOKUP($A452,'Circumstance 11'!$B$18:$AB$28,27,FALSE),TableBPA2[[#This Row],[Base Payment After Circumstance 10]])))</f>
        <v/>
      </c>
      <c r="Q452" s="24" t="str">
        <f>IF(Q$3="Not used","",IFERROR(VLOOKUP($A452,'Circumstance 12'!$B$6:$AB$15,27,FALSE),IFERROR(VLOOKUP($A452,'Circumstance 12'!$B$18:$AB$28,27,FALSE),TableBPA2[[#This Row],[Base Payment After Circumstance 11]])))</f>
        <v/>
      </c>
      <c r="R452" s="24" t="str">
        <f>IF(R$3="Not used","",IFERROR(VLOOKUP($A452,'Circumstance 13'!$B$6:$AB$15,27,FALSE),IFERROR(VLOOKUP($A452,'Circumstance 13'!$B$18:$AB$28,27,FALSE),TableBPA2[[#This Row],[Base Payment After Circumstance 12]])))</f>
        <v/>
      </c>
      <c r="S452" s="24" t="str">
        <f>IF(S$3="Not used","",IFERROR(VLOOKUP($A452,'Circumstance 14'!$B$6:$AB$15,27,FALSE),IFERROR(VLOOKUP($A452,'Circumstance 14'!$B$18:$AB$28,27,FALSE),TableBPA2[[#This Row],[Base Payment After Circumstance 13]])))</f>
        <v/>
      </c>
      <c r="T452" s="24" t="str">
        <f>IF(T$3="Not used","",IFERROR(VLOOKUP($A452,'Circumstance 15'!$B$6:$AB$15,27,FALSE),IFERROR(VLOOKUP($A452,'Circumstance 15'!$B$18:$AB$28,27,FALSE),TableBPA2[[#This Row],[Base Payment After Circumstance 14]])))</f>
        <v/>
      </c>
      <c r="U452" s="24" t="str">
        <f>IF(U$3="Not used","",IFERROR(VLOOKUP($A452,'Circumstance 16'!$B$6:$AB$15,27,FALSE),IFERROR(VLOOKUP($A452,'Circumstance 16'!$B$18:$AB$28,27,FALSE),TableBPA2[[#This Row],[Base Payment After Circumstance 15]])))</f>
        <v/>
      </c>
      <c r="V452" s="24" t="str">
        <f>IF(V$3="Not used","",IFERROR(VLOOKUP($A452,'Circumstance 17'!$B$6:$AB$15,27,FALSE),IFERROR(VLOOKUP($A452,'Circumstance 17'!$B$18:$AB$28,27,FALSE),TableBPA2[[#This Row],[Base Payment After Circumstance 16]])))</f>
        <v/>
      </c>
      <c r="W452" s="24" t="str">
        <f>IF(W$3="Not used","",IFERROR(VLOOKUP($A452,'Circumstance 18'!$B$6:$AB$15,27,FALSE),IFERROR(VLOOKUP($A452,'Circumstance 18'!$B$18:$AB$28,27,FALSE),TableBPA2[[#This Row],[Base Payment After Circumstance 17]])))</f>
        <v/>
      </c>
      <c r="X452" s="24" t="str">
        <f>IF(X$3="Not used","",IFERROR(VLOOKUP($A452,'Circumstance 19'!$B$6:$AB$15,27,FALSE),IFERROR(VLOOKUP($A452,'Circumstance 19'!$B$18:$AB$28,27,FALSE),TableBPA2[[#This Row],[Base Payment After Circumstance 18]])))</f>
        <v/>
      </c>
      <c r="Y452" s="24" t="str">
        <f>IF(Y$3="Not used","",IFERROR(VLOOKUP($A452,'Circumstance 20'!$B$6:$AB$15,27,FALSE),IFERROR(VLOOKUP($A452,'Circumstance 20'!$B$18:$AB$28,27,FALSE),TableBPA2[[#This Row],[Base Payment After Circumstance 19]])))</f>
        <v/>
      </c>
    </row>
    <row r="453" spans="1:25" x14ac:dyDescent="0.25">
      <c r="A453" s="11" t="str">
        <f>IF('LEA Information'!A462="","",'LEA Information'!A462)</f>
        <v/>
      </c>
      <c r="B453" s="11" t="str">
        <f>IF('LEA Information'!B462="","",'LEA Information'!B462)</f>
        <v/>
      </c>
      <c r="C453" s="68" t="str">
        <f>IF('LEA Information'!C462="","",'LEA Information'!C462)</f>
        <v/>
      </c>
      <c r="D453" s="8" t="str">
        <f>IF('LEA Information'!D462="","",'LEA Information'!D462)</f>
        <v/>
      </c>
      <c r="E453" s="32" t="str">
        <f t="shared" si="6"/>
        <v/>
      </c>
      <c r="F453" s="3" t="str">
        <f>IF(F$3="Not used","",IFERROR(VLOOKUP($A453,'Circumstance 1'!$B$6:$AB$15,27,FALSE),IFERROR(VLOOKUP(A453,'Circumstance 1'!$B$18:$AB$28,27,FALSE),TableBPA2[[#This Row],[Starting Base Payment]])))</f>
        <v/>
      </c>
      <c r="G453" s="3" t="str">
        <f>IF(G$3="Not used","",IFERROR(VLOOKUP($A453,'Circumstance 2'!$B$6:$AB$15,27,FALSE),IFERROR(VLOOKUP($A453,'Circumstance 2'!$B$18:$AB$28,27,FALSE),TableBPA2[[#This Row],[Base Payment After Circumstance 1]])))</f>
        <v/>
      </c>
      <c r="H453" s="3" t="str">
        <f>IF(H$3="Not used","",IFERROR(VLOOKUP($A453,'Circumstance 3'!$B$6:$AB$15,27,FALSE),IFERROR(VLOOKUP($A453,'Circumstance 3'!$B$18:$AB$28,27,FALSE),TableBPA2[[#This Row],[Base Payment After Circumstance 2]])))</f>
        <v/>
      </c>
      <c r="I453" s="3" t="str">
        <f>IF(I$3="Not used","",IFERROR(VLOOKUP($A453,'Circumstance 4'!$B$6:$AB$15,27,FALSE),IFERROR(VLOOKUP($A453,'Circumstance 4'!$B$18:$AB$28,27,FALSE),TableBPA2[[#This Row],[Base Payment After Circumstance 3]])))</f>
        <v/>
      </c>
      <c r="J453" s="3" t="str">
        <f>IF(J$3="Not used","",IFERROR(VLOOKUP($A453,'Circumstance 5'!$B$6:$AB$15,27,FALSE),IFERROR(VLOOKUP($A453,'Circumstance 5'!$B$18:$AB$28,27,FALSE),TableBPA2[[#This Row],[Base Payment After Circumstance 4]])))</f>
        <v/>
      </c>
      <c r="K453" s="3" t="str">
        <f>IF(K$3="Not used","",IFERROR(VLOOKUP($A453,'Circumstance 6'!$B$6:$AB$15,27,FALSE),IFERROR(VLOOKUP($A453,'Circumstance 6'!$B$18:$AB$28,27,FALSE),TableBPA2[[#This Row],[Base Payment After Circumstance 5]])))</f>
        <v/>
      </c>
      <c r="L453" s="3" t="str">
        <f>IF(L$3="Not used","",IFERROR(VLOOKUP($A453,'Circumstance 7'!$B$6:$AB$15,27,FALSE),IFERROR(VLOOKUP($A453,'Circumstance 7'!$B$18:$AB$28,27,FALSE),TableBPA2[[#This Row],[Base Payment After Circumstance 6]])))</f>
        <v/>
      </c>
      <c r="M453" s="3" t="str">
        <f>IF(M$3="Not used","",IFERROR(VLOOKUP($A453,'Circumstance 8'!$B$6:$AB$15,27,FALSE),IFERROR(VLOOKUP($A453,'Circumstance 8'!$B$18:$AB$28,27,FALSE),TableBPA2[[#This Row],[Base Payment After Circumstance 7]])))</f>
        <v/>
      </c>
      <c r="N453" s="3" t="str">
        <f>IF(N$3="Not used","",IFERROR(VLOOKUP($A453,'Circumstance 9'!$B$6:$AB$15,27,FALSE),IFERROR(VLOOKUP($A453,'Circumstance 9'!$B$18:$AB$28,27,FALSE),TableBPA2[[#This Row],[Base Payment After Circumstance 8]])))</f>
        <v/>
      </c>
      <c r="O453" s="3" t="str">
        <f>IF(O$3="Not used","",IFERROR(VLOOKUP($A453,'Circumstance 10'!$B$6:$AB$15,27,FALSE),IFERROR(VLOOKUP($A453,'Circumstance 10'!$B$18:$AB$28,27,FALSE),TableBPA2[[#This Row],[Base Payment After Circumstance 9]])))</f>
        <v/>
      </c>
      <c r="P453" s="24" t="str">
        <f>IF(P$3="Not used","",IFERROR(VLOOKUP($A453,'Circumstance 11'!$B$6:$AB$15,27,FALSE),IFERROR(VLOOKUP($A453,'Circumstance 11'!$B$18:$AB$28,27,FALSE),TableBPA2[[#This Row],[Base Payment After Circumstance 10]])))</f>
        <v/>
      </c>
      <c r="Q453" s="24" t="str">
        <f>IF(Q$3="Not used","",IFERROR(VLOOKUP($A453,'Circumstance 12'!$B$6:$AB$15,27,FALSE),IFERROR(VLOOKUP($A453,'Circumstance 12'!$B$18:$AB$28,27,FALSE),TableBPA2[[#This Row],[Base Payment After Circumstance 11]])))</f>
        <v/>
      </c>
      <c r="R453" s="24" t="str">
        <f>IF(R$3="Not used","",IFERROR(VLOOKUP($A453,'Circumstance 13'!$B$6:$AB$15,27,FALSE),IFERROR(VLOOKUP($A453,'Circumstance 13'!$B$18:$AB$28,27,FALSE),TableBPA2[[#This Row],[Base Payment After Circumstance 12]])))</f>
        <v/>
      </c>
      <c r="S453" s="24" t="str">
        <f>IF(S$3="Not used","",IFERROR(VLOOKUP($A453,'Circumstance 14'!$B$6:$AB$15,27,FALSE),IFERROR(VLOOKUP($A453,'Circumstance 14'!$B$18:$AB$28,27,FALSE),TableBPA2[[#This Row],[Base Payment After Circumstance 13]])))</f>
        <v/>
      </c>
      <c r="T453" s="24" t="str">
        <f>IF(T$3="Not used","",IFERROR(VLOOKUP($A453,'Circumstance 15'!$B$6:$AB$15,27,FALSE),IFERROR(VLOOKUP($A453,'Circumstance 15'!$B$18:$AB$28,27,FALSE),TableBPA2[[#This Row],[Base Payment After Circumstance 14]])))</f>
        <v/>
      </c>
      <c r="U453" s="24" t="str">
        <f>IF(U$3="Not used","",IFERROR(VLOOKUP($A453,'Circumstance 16'!$B$6:$AB$15,27,FALSE),IFERROR(VLOOKUP($A453,'Circumstance 16'!$B$18:$AB$28,27,FALSE),TableBPA2[[#This Row],[Base Payment After Circumstance 15]])))</f>
        <v/>
      </c>
      <c r="V453" s="24" t="str">
        <f>IF(V$3="Not used","",IFERROR(VLOOKUP($A453,'Circumstance 17'!$B$6:$AB$15,27,FALSE),IFERROR(VLOOKUP($A453,'Circumstance 17'!$B$18:$AB$28,27,FALSE),TableBPA2[[#This Row],[Base Payment After Circumstance 16]])))</f>
        <v/>
      </c>
      <c r="W453" s="24" t="str">
        <f>IF(W$3="Not used","",IFERROR(VLOOKUP($A453,'Circumstance 18'!$B$6:$AB$15,27,FALSE),IFERROR(VLOOKUP($A453,'Circumstance 18'!$B$18:$AB$28,27,FALSE),TableBPA2[[#This Row],[Base Payment After Circumstance 17]])))</f>
        <v/>
      </c>
      <c r="X453" s="24" t="str">
        <f>IF(X$3="Not used","",IFERROR(VLOOKUP($A453,'Circumstance 19'!$B$6:$AB$15,27,FALSE),IFERROR(VLOOKUP($A453,'Circumstance 19'!$B$18:$AB$28,27,FALSE),TableBPA2[[#This Row],[Base Payment After Circumstance 18]])))</f>
        <v/>
      </c>
      <c r="Y453" s="24" t="str">
        <f>IF(Y$3="Not used","",IFERROR(VLOOKUP($A453,'Circumstance 20'!$B$6:$AB$15,27,FALSE),IFERROR(VLOOKUP($A453,'Circumstance 20'!$B$18:$AB$28,27,FALSE),TableBPA2[[#This Row],[Base Payment After Circumstance 19]])))</f>
        <v/>
      </c>
    </row>
    <row r="454" spans="1:25" x14ac:dyDescent="0.25">
      <c r="A454" s="11" t="str">
        <f>IF('LEA Information'!A463="","",'LEA Information'!A463)</f>
        <v/>
      </c>
      <c r="B454" s="11" t="str">
        <f>IF('LEA Information'!B463="","",'LEA Information'!B463)</f>
        <v/>
      </c>
      <c r="C454" s="68" t="str">
        <f>IF('LEA Information'!C463="","",'LEA Information'!C463)</f>
        <v/>
      </c>
      <c r="D454" s="8" t="str">
        <f>IF('LEA Information'!D463="","",'LEA Information'!D463)</f>
        <v/>
      </c>
      <c r="E454" s="32" t="str">
        <f t="shared" si="6"/>
        <v/>
      </c>
      <c r="F454" s="3" t="str">
        <f>IF(F$3="Not used","",IFERROR(VLOOKUP($A454,'Circumstance 1'!$B$6:$AB$15,27,FALSE),IFERROR(VLOOKUP(A454,'Circumstance 1'!$B$18:$AB$28,27,FALSE),TableBPA2[[#This Row],[Starting Base Payment]])))</f>
        <v/>
      </c>
      <c r="G454" s="3" t="str">
        <f>IF(G$3="Not used","",IFERROR(VLOOKUP($A454,'Circumstance 2'!$B$6:$AB$15,27,FALSE),IFERROR(VLOOKUP($A454,'Circumstance 2'!$B$18:$AB$28,27,FALSE),TableBPA2[[#This Row],[Base Payment After Circumstance 1]])))</f>
        <v/>
      </c>
      <c r="H454" s="3" t="str">
        <f>IF(H$3="Not used","",IFERROR(VLOOKUP($A454,'Circumstance 3'!$B$6:$AB$15,27,FALSE),IFERROR(VLOOKUP($A454,'Circumstance 3'!$B$18:$AB$28,27,FALSE),TableBPA2[[#This Row],[Base Payment After Circumstance 2]])))</f>
        <v/>
      </c>
      <c r="I454" s="3" t="str">
        <f>IF(I$3="Not used","",IFERROR(VLOOKUP($A454,'Circumstance 4'!$B$6:$AB$15,27,FALSE),IFERROR(VLOOKUP($A454,'Circumstance 4'!$B$18:$AB$28,27,FALSE),TableBPA2[[#This Row],[Base Payment After Circumstance 3]])))</f>
        <v/>
      </c>
      <c r="J454" s="3" t="str">
        <f>IF(J$3="Not used","",IFERROR(VLOOKUP($A454,'Circumstance 5'!$B$6:$AB$15,27,FALSE),IFERROR(VLOOKUP($A454,'Circumstance 5'!$B$18:$AB$28,27,FALSE),TableBPA2[[#This Row],[Base Payment After Circumstance 4]])))</f>
        <v/>
      </c>
      <c r="K454" s="3" t="str">
        <f>IF(K$3="Not used","",IFERROR(VLOOKUP($A454,'Circumstance 6'!$B$6:$AB$15,27,FALSE),IFERROR(VLOOKUP($A454,'Circumstance 6'!$B$18:$AB$28,27,FALSE),TableBPA2[[#This Row],[Base Payment After Circumstance 5]])))</f>
        <v/>
      </c>
      <c r="L454" s="3" t="str">
        <f>IF(L$3="Not used","",IFERROR(VLOOKUP($A454,'Circumstance 7'!$B$6:$AB$15,27,FALSE),IFERROR(VLOOKUP($A454,'Circumstance 7'!$B$18:$AB$28,27,FALSE),TableBPA2[[#This Row],[Base Payment After Circumstance 6]])))</f>
        <v/>
      </c>
      <c r="M454" s="3" t="str">
        <f>IF(M$3="Not used","",IFERROR(VLOOKUP($A454,'Circumstance 8'!$B$6:$AB$15,27,FALSE),IFERROR(VLOOKUP($A454,'Circumstance 8'!$B$18:$AB$28,27,FALSE),TableBPA2[[#This Row],[Base Payment After Circumstance 7]])))</f>
        <v/>
      </c>
      <c r="N454" s="3" t="str">
        <f>IF(N$3="Not used","",IFERROR(VLOOKUP($A454,'Circumstance 9'!$B$6:$AB$15,27,FALSE),IFERROR(VLOOKUP($A454,'Circumstance 9'!$B$18:$AB$28,27,FALSE),TableBPA2[[#This Row],[Base Payment After Circumstance 8]])))</f>
        <v/>
      </c>
      <c r="O454" s="3" t="str">
        <f>IF(O$3="Not used","",IFERROR(VLOOKUP($A454,'Circumstance 10'!$B$6:$AB$15,27,FALSE),IFERROR(VLOOKUP($A454,'Circumstance 10'!$B$18:$AB$28,27,FALSE),TableBPA2[[#This Row],[Base Payment After Circumstance 9]])))</f>
        <v/>
      </c>
      <c r="P454" s="24" t="str">
        <f>IF(P$3="Not used","",IFERROR(VLOOKUP($A454,'Circumstance 11'!$B$6:$AB$15,27,FALSE),IFERROR(VLOOKUP($A454,'Circumstance 11'!$B$18:$AB$28,27,FALSE),TableBPA2[[#This Row],[Base Payment After Circumstance 10]])))</f>
        <v/>
      </c>
      <c r="Q454" s="24" t="str">
        <f>IF(Q$3="Not used","",IFERROR(VLOOKUP($A454,'Circumstance 12'!$B$6:$AB$15,27,FALSE),IFERROR(VLOOKUP($A454,'Circumstance 12'!$B$18:$AB$28,27,FALSE),TableBPA2[[#This Row],[Base Payment After Circumstance 11]])))</f>
        <v/>
      </c>
      <c r="R454" s="24" t="str">
        <f>IF(R$3="Not used","",IFERROR(VLOOKUP($A454,'Circumstance 13'!$B$6:$AB$15,27,FALSE),IFERROR(VLOOKUP($A454,'Circumstance 13'!$B$18:$AB$28,27,FALSE),TableBPA2[[#This Row],[Base Payment After Circumstance 12]])))</f>
        <v/>
      </c>
      <c r="S454" s="24" t="str">
        <f>IF(S$3="Not used","",IFERROR(VLOOKUP($A454,'Circumstance 14'!$B$6:$AB$15,27,FALSE),IFERROR(VLOOKUP($A454,'Circumstance 14'!$B$18:$AB$28,27,FALSE),TableBPA2[[#This Row],[Base Payment After Circumstance 13]])))</f>
        <v/>
      </c>
      <c r="T454" s="24" t="str">
        <f>IF(T$3="Not used","",IFERROR(VLOOKUP($A454,'Circumstance 15'!$B$6:$AB$15,27,FALSE),IFERROR(VLOOKUP($A454,'Circumstance 15'!$B$18:$AB$28,27,FALSE),TableBPA2[[#This Row],[Base Payment After Circumstance 14]])))</f>
        <v/>
      </c>
      <c r="U454" s="24" t="str">
        <f>IF(U$3="Not used","",IFERROR(VLOOKUP($A454,'Circumstance 16'!$B$6:$AB$15,27,FALSE),IFERROR(VLOOKUP($A454,'Circumstance 16'!$B$18:$AB$28,27,FALSE),TableBPA2[[#This Row],[Base Payment After Circumstance 15]])))</f>
        <v/>
      </c>
      <c r="V454" s="24" t="str">
        <f>IF(V$3="Not used","",IFERROR(VLOOKUP($A454,'Circumstance 17'!$B$6:$AB$15,27,FALSE),IFERROR(VLOOKUP($A454,'Circumstance 17'!$B$18:$AB$28,27,FALSE),TableBPA2[[#This Row],[Base Payment After Circumstance 16]])))</f>
        <v/>
      </c>
      <c r="W454" s="24" t="str">
        <f>IF(W$3="Not used","",IFERROR(VLOOKUP($A454,'Circumstance 18'!$B$6:$AB$15,27,FALSE),IFERROR(VLOOKUP($A454,'Circumstance 18'!$B$18:$AB$28,27,FALSE),TableBPA2[[#This Row],[Base Payment After Circumstance 17]])))</f>
        <v/>
      </c>
      <c r="X454" s="24" t="str">
        <f>IF(X$3="Not used","",IFERROR(VLOOKUP($A454,'Circumstance 19'!$B$6:$AB$15,27,FALSE),IFERROR(VLOOKUP($A454,'Circumstance 19'!$B$18:$AB$28,27,FALSE),TableBPA2[[#This Row],[Base Payment After Circumstance 18]])))</f>
        <v/>
      </c>
      <c r="Y454" s="24" t="str">
        <f>IF(Y$3="Not used","",IFERROR(VLOOKUP($A454,'Circumstance 20'!$B$6:$AB$15,27,FALSE),IFERROR(VLOOKUP($A454,'Circumstance 20'!$B$18:$AB$28,27,FALSE),TableBPA2[[#This Row],[Base Payment After Circumstance 19]])))</f>
        <v/>
      </c>
    </row>
    <row r="455" spans="1:25" x14ac:dyDescent="0.25">
      <c r="A455" s="11" t="str">
        <f>IF('LEA Information'!A464="","",'LEA Information'!A464)</f>
        <v/>
      </c>
      <c r="B455" s="11" t="str">
        <f>IF('LEA Information'!B464="","",'LEA Information'!B464)</f>
        <v/>
      </c>
      <c r="C455" s="68" t="str">
        <f>IF('LEA Information'!C464="","",'LEA Information'!C464)</f>
        <v/>
      </c>
      <c r="D455" s="8" t="str">
        <f>IF('LEA Information'!D464="","",'LEA Information'!D464)</f>
        <v/>
      </c>
      <c r="E455" s="32" t="str">
        <f t="shared" ref="E455:E518" si="7">IF(A455="","",(LOOKUP(2,1/(ISNUMBER($F455:$Y455)),$F455:$Y455)))</f>
        <v/>
      </c>
      <c r="F455" s="3" t="str">
        <f>IF(F$3="Not used","",IFERROR(VLOOKUP($A455,'Circumstance 1'!$B$6:$AB$15,27,FALSE),IFERROR(VLOOKUP(A455,'Circumstance 1'!$B$18:$AB$28,27,FALSE),TableBPA2[[#This Row],[Starting Base Payment]])))</f>
        <v/>
      </c>
      <c r="G455" s="3" t="str">
        <f>IF(G$3="Not used","",IFERROR(VLOOKUP($A455,'Circumstance 2'!$B$6:$AB$15,27,FALSE),IFERROR(VLOOKUP($A455,'Circumstance 2'!$B$18:$AB$28,27,FALSE),TableBPA2[[#This Row],[Base Payment After Circumstance 1]])))</f>
        <v/>
      </c>
      <c r="H455" s="3" t="str">
        <f>IF(H$3="Not used","",IFERROR(VLOOKUP($A455,'Circumstance 3'!$B$6:$AB$15,27,FALSE),IFERROR(VLOOKUP($A455,'Circumstance 3'!$B$18:$AB$28,27,FALSE),TableBPA2[[#This Row],[Base Payment After Circumstance 2]])))</f>
        <v/>
      </c>
      <c r="I455" s="3" t="str">
        <f>IF(I$3="Not used","",IFERROR(VLOOKUP($A455,'Circumstance 4'!$B$6:$AB$15,27,FALSE),IFERROR(VLOOKUP($A455,'Circumstance 4'!$B$18:$AB$28,27,FALSE),TableBPA2[[#This Row],[Base Payment After Circumstance 3]])))</f>
        <v/>
      </c>
      <c r="J455" s="3" t="str">
        <f>IF(J$3="Not used","",IFERROR(VLOOKUP($A455,'Circumstance 5'!$B$6:$AB$15,27,FALSE),IFERROR(VLOOKUP($A455,'Circumstance 5'!$B$18:$AB$28,27,FALSE),TableBPA2[[#This Row],[Base Payment After Circumstance 4]])))</f>
        <v/>
      </c>
      <c r="K455" s="3" t="str">
        <f>IF(K$3="Not used","",IFERROR(VLOOKUP($A455,'Circumstance 6'!$B$6:$AB$15,27,FALSE),IFERROR(VLOOKUP($A455,'Circumstance 6'!$B$18:$AB$28,27,FALSE),TableBPA2[[#This Row],[Base Payment After Circumstance 5]])))</f>
        <v/>
      </c>
      <c r="L455" s="3" t="str">
        <f>IF(L$3="Not used","",IFERROR(VLOOKUP($A455,'Circumstance 7'!$B$6:$AB$15,27,FALSE),IFERROR(VLOOKUP($A455,'Circumstance 7'!$B$18:$AB$28,27,FALSE),TableBPA2[[#This Row],[Base Payment After Circumstance 6]])))</f>
        <v/>
      </c>
      <c r="M455" s="3" t="str">
        <f>IF(M$3="Not used","",IFERROR(VLOOKUP($A455,'Circumstance 8'!$B$6:$AB$15,27,FALSE),IFERROR(VLOOKUP($A455,'Circumstance 8'!$B$18:$AB$28,27,FALSE),TableBPA2[[#This Row],[Base Payment After Circumstance 7]])))</f>
        <v/>
      </c>
      <c r="N455" s="3" t="str">
        <f>IF(N$3="Not used","",IFERROR(VLOOKUP($A455,'Circumstance 9'!$B$6:$AB$15,27,FALSE),IFERROR(VLOOKUP($A455,'Circumstance 9'!$B$18:$AB$28,27,FALSE),TableBPA2[[#This Row],[Base Payment After Circumstance 8]])))</f>
        <v/>
      </c>
      <c r="O455" s="3" t="str">
        <f>IF(O$3="Not used","",IFERROR(VLOOKUP($A455,'Circumstance 10'!$B$6:$AB$15,27,FALSE),IFERROR(VLOOKUP($A455,'Circumstance 10'!$B$18:$AB$28,27,FALSE),TableBPA2[[#This Row],[Base Payment After Circumstance 9]])))</f>
        <v/>
      </c>
      <c r="P455" s="24" t="str">
        <f>IF(P$3="Not used","",IFERROR(VLOOKUP($A455,'Circumstance 11'!$B$6:$AB$15,27,FALSE),IFERROR(VLOOKUP($A455,'Circumstance 11'!$B$18:$AB$28,27,FALSE),TableBPA2[[#This Row],[Base Payment After Circumstance 10]])))</f>
        <v/>
      </c>
      <c r="Q455" s="24" t="str">
        <f>IF(Q$3="Not used","",IFERROR(VLOOKUP($A455,'Circumstance 12'!$B$6:$AB$15,27,FALSE),IFERROR(VLOOKUP($A455,'Circumstance 12'!$B$18:$AB$28,27,FALSE),TableBPA2[[#This Row],[Base Payment After Circumstance 11]])))</f>
        <v/>
      </c>
      <c r="R455" s="24" t="str">
        <f>IF(R$3="Not used","",IFERROR(VLOOKUP($A455,'Circumstance 13'!$B$6:$AB$15,27,FALSE),IFERROR(VLOOKUP($A455,'Circumstance 13'!$B$18:$AB$28,27,FALSE),TableBPA2[[#This Row],[Base Payment After Circumstance 12]])))</f>
        <v/>
      </c>
      <c r="S455" s="24" t="str">
        <f>IF(S$3="Not used","",IFERROR(VLOOKUP($A455,'Circumstance 14'!$B$6:$AB$15,27,FALSE),IFERROR(VLOOKUP($A455,'Circumstance 14'!$B$18:$AB$28,27,FALSE),TableBPA2[[#This Row],[Base Payment After Circumstance 13]])))</f>
        <v/>
      </c>
      <c r="T455" s="24" t="str">
        <f>IF(T$3="Not used","",IFERROR(VLOOKUP($A455,'Circumstance 15'!$B$6:$AB$15,27,FALSE),IFERROR(VLOOKUP($A455,'Circumstance 15'!$B$18:$AB$28,27,FALSE),TableBPA2[[#This Row],[Base Payment After Circumstance 14]])))</f>
        <v/>
      </c>
      <c r="U455" s="24" t="str">
        <f>IF(U$3="Not used","",IFERROR(VLOOKUP($A455,'Circumstance 16'!$B$6:$AB$15,27,FALSE),IFERROR(VLOOKUP($A455,'Circumstance 16'!$B$18:$AB$28,27,FALSE),TableBPA2[[#This Row],[Base Payment After Circumstance 15]])))</f>
        <v/>
      </c>
      <c r="V455" s="24" t="str">
        <f>IF(V$3="Not used","",IFERROR(VLOOKUP($A455,'Circumstance 17'!$B$6:$AB$15,27,FALSE),IFERROR(VLOOKUP($A455,'Circumstance 17'!$B$18:$AB$28,27,FALSE),TableBPA2[[#This Row],[Base Payment After Circumstance 16]])))</f>
        <v/>
      </c>
      <c r="W455" s="24" t="str">
        <f>IF(W$3="Not used","",IFERROR(VLOOKUP($A455,'Circumstance 18'!$B$6:$AB$15,27,FALSE),IFERROR(VLOOKUP($A455,'Circumstance 18'!$B$18:$AB$28,27,FALSE),TableBPA2[[#This Row],[Base Payment After Circumstance 17]])))</f>
        <v/>
      </c>
      <c r="X455" s="24" t="str">
        <f>IF(X$3="Not used","",IFERROR(VLOOKUP($A455,'Circumstance 19'!$B$6:$AB$15,27,FALSE),IFERROR(VLOOKUP($A455,'Circumstance 19'!$B$18:$AB$28,27,FALSE),TableBPA2[[#This Row],[Base Payment After Circumstance 18]])))</f>
        <v/>
      </c>
      <c r="Y455" s="24" t="str">
        <f>IF(Y$3="Not used","",IFERROR(VLOOKUP($A455,'Circumstance 20'!$B$6:$AB$15,27,FALSE),IFERROR(VLOOKUP($A455,'Circumstance 20'!$B$18:$AB$28,27,FALSE),TableBPA2[[#This Row],[Base Payment After Circumstance 19]])))</f>
        <v/>
      </c>
    </row>
    <row r="456" spans="1:25" x14ac:dyDescent="0.25">
      <c r="A456" s="11" t="str">
        <f>IF('LEA Information'!A465="","",'LEA Information'!A465)</f>
        <v/>
      </c>
      <c r="B456" s="11" t="str">
        <f>IF('LEA Information'!B465="","",'LEA Information'!B465)</f>
        <v/>
      </c>
      <c r="C456" s="68" t="str">
        <f>IF('LEA Information'!C465="","",'LEA Information'!C465)</f>
        <v/>
      </c>
      <c r="D456" s="8" t="str">
        <f>IF('LEA Information'!D465="","",'LEA Information'!D465)</f>
        <v/>
      </c>
      <c r="E456" s="32" t="str">
        <f t="shared" si="7"/>
        <v/>
      </c>
      <c r="F456" s="3" t="str">
        <f>IF(F$3="Not used","",IFERROR(VLOOKUP($A456,'Circumstance 1'!$B$6:$AB$15,27,FALSE),IFERROR(VLOOKUP(A456,'Circumstance 1'!$B$18:$AB$28,27,FALSE),TableBPA2[[#This Row],[Starting Base Payment]])))</f>
        <v/>
      </c>
      <c r="G456" s="3" t="str">
        <f>IF(G$3="Not used","",IFERROR(VLOOKUP($A456,'Circumstance 2'!$B$6:$AB$15,27,FALSE),IFERROR(VLOOKUP($A456,'Circumstance 2'!$B$18:$AB$28,27,FALSE),TableBPA2[[#This Row],[Base Payment After Circumstance 1]])))</f>
        <v/>
      </c>
      <c r="H456" s="3" t="str">
        <f>IF(H$3="Not used","",IFERROR(VLOOKUP($A456,'Circumstance 3'!$B$6:$AB$15,27,FALSE),IFERROR(VLOOKUP($A456,'Circumstance 3'!$B$18:$AB$28,27,FALSE),TableBPA2[[#This Row],[Base Payment After Circumstance 2]])))</f>
        <v/>
      </c>
      <c r="I456" s="3" t="str">
        <f>IF(I$3="Not used","",IFERROR(VLOOKUP($A456,'Circumstance 4'!$B$6:$AB$15,27,FALSE),IFERROR(VLOOKUP($A456,'Circumstance 4'!$B$18:$AB$28,27,FALSE),TableBPA2[[#This Row],[Base Payment After Circumstance 3]])))</f>
        <v/>
      </c>
      <c r="J456" s="3" t="str">
        <f>IF(J$3="Not used","",IFERROR(VLOOKUP($A456,'Circumstance 5'!$B$6:$AB$15,27,FALSE),IFERROR(VLOOKUP($A456,'Circumstance 5'!$B$18:$AB$28,27,FALSE),TableBPA2[[#This Row],[Base Payment After Circumstance 4]])))</f>
        <v/>
      </c>
      <c r="K456" s="3" t="str">
        <f>IF(K$3="Not used","",IFERROR(VLOOKUP($A456,'Circumstance 6'!$B$6:$AB$15,27,FALSE),IFERROR(VLOOKUP($A456,'Circumstance 6'!$B$18:$AB$28,27,FALSE),TableBPA2[[#This Row],[Base Payment After Circumstance 5]])))</f>
        <v/>
      </c>
      <c r="L456" s="3" t="str">
        <f>IF(L$3="Not used","",IFERROR(VLOOKUP($A456,'Circumstance 7'!$B$6:$AB$15,27,FALSE),IFERROR(VLOOKUP($A456,'Circumstance 7'!$B$18:$AB$28,27,FALSE),TableBPA2[[#This Row],[Base Payment After Circumstance 6]])))</f>
        <v/>
      </c>
      <c r="M456" s="3" t="str">
        <f>IF(M$3="Not used","",IFERROR(VLOOKUP($A456,'Circumstance 8'!$B$6:$AB$15,27,FALSE),IFERROR(VLOOKUP($A456,'Circumstance 8'!$B$18:$AB$28,27,FALSE),TableBPA2[[#This Row],[Base Payment After Circumstance 7]])))</f>
        <v/>
      </c>
      <c r="N456" s="3" t="str">
        <f>IF(N$3="Not used","",IFERROR(VLOOKUP($A456,'Circumstance 9'!$B$6:$AB$15,27,FALSE),IFERROR(VLOOKUP($A456,'Circumstance 9'!$B$18:$AB$28,27,FALSE),TableBPA2[[#This Row],[Base Payment After Circumstance 8]])))</f>
        <v/>
      </c>
      <c r="O456" s="3" t="str">
        <f>IF(O$3="Not used","",IFERROR(VLOOKUP($A456,'Circumstance 10'!$B$6:$AB$15,27,FALSE),IFERROR(VLOOKUP($A456,'Circumstance 10'!$B$18:$AB$28,27,FALSE),TableBPA2[[#This Row],[Base Payment After Circumstance 9]])))</f>
        <v/>
      </c>
      <c r="P456" s="24" t="str">
        <f>IF(P$3="Not used","",IFERROR(VLOOKUP($A456,'Circumstance 11'!$B$6:$AB$15,27,FALSE),IFERROR(VLOOKUP($A456,'Circumstance 11'!$B$18:$AB$28,27,FALSE),TableBPA2[[#This Row],[Base Payment After Circumstance 10]])))</f>
        <v/>
      </c>
      <c r="Q456" s="24" t="str">
        <f>IF(Q$3="Not used","",IFERROR(VLOOKUP($A456,'Circumstance 12'!$B$6:$AB$15,27,FALSE),IFERROR(VLOOKUP($A456,'Circumstance 12'!$B$18:$AB$28,27,FALSE),TableBPA2[[#This Row],[Base Payment After Circumstance 11]])))</f>
        <v/>
      </c>
      <c r="R456" s="24" t="str">
        <f>IF(R$3="Not used","",IFERROR(VLOOKUP($A456,'Circumstance 13'!$B$6:$AB$15,27,FALSE),IFERROR(VLOOKUP($A456,'Circumstance 13'!$B$18:$AB$28,27,FALSE),TableBPA2[[#This Row],[Base Payment After Circumstance 12]])))</f>
        <v/>
      </c>
      <c r="S456" s="24" t="str">
        <f>IF(S$3="Not used","",IFERROR(VLOOKUP($A456,'Circumstance 14'!$B$6:$AB$15,27,FALSE),IFERROR(VLOOKUP($A456,'Circumstance 14'!$B$18:$AB$28,27,FALSE),TableBPA2[[#This Row],[Base Payment After Circumstance 13]])))</f>
        <v/>
      </c>
      <c r="T456" s="24" t="str">
        <f>IF(T$3="Not used","",IFERROR(VLOOKUP($A456,'Circumstance 15'!$B$6:$AB$15,27,FALSE),IFERROR(VLOOKUP($A456,'Circumstance 15'!$B$18:$AB$28,27,FALSE),TableBPA2[[#This Row],[Base Payment After Circumstance 14]])))</f>
        <v/>
      </c>
      <c r="U456" s="24" t="str">
        <f>IF(U$3="Not used","",IFERROR(VLOOKUP($A456,'Circumstance 16'!$B$6:$AB$15,27,FALSE),IFERROR(VLOOKUP($A456,'Circumstance 16'!$B$18:$AB$28,27,FALSE),TableBPA2[[#This Row],[Base Payment After Circumstance 15]])))</f>
        <v/>
      </c>
      <c r="V456" s="24" t="str">
        <f>IF(V$3="Not used","",IFERROR(VLOOKUP($A456,'Circumstance 17'!$B$6:$AB$15,27,FALSE),IFERROR(VLOOKUP($A456,'Circumstance 17'!$B$18:$AB$28,27,FALSE),TableBPA2[[#This Row],[Base Payment After Circumstance 16]])))</f>
        <v/>
      </c>
      <c r="W456" s="24" t="str">
        <f>IF(W$3="Not used","",IFERROR(VLOOKUP($A456,'Circumstance 18'!$B$6:$AB$15,27,FALSE),IFERROR(VLOOKUP($A456,'Circumstance 18'!$B$18:$AB$28,27,FALSE),TableBPA2[[#This Row],[Base Payment After Circumstance 17]])))</f>
        <v/>
      </c>
      <c r="X456" s="24" t="str">
        <f>IF(X$3="Not used","",IFERROR(VLOOKUP($A456,'Circumstance 19'!$B$6:$AB$15,27,FALSE),IFERROR(VLOOKUP($A456,'Circumstance 19'!$B$18:$AB$28,27,FALSE),TableBPA2[[#This Row],[Base Payment After Circumstance 18]])))</f>
        <v/>
      </c>
      <c r="Y456" s="24" t="str">
        <f>IF(Y$3="Not used","",IFERROR(VLOOKUP($A456,'Circumstance 20'!$B$6:$AB$15,27,FALSE),IFERROR(VLOOKUP($A456,'Circumstance 20'!$B$18:$AB$28,27,FALSE),TableBPA2[[#This Row],[Base Payment After Circumstance 19]])))</f>
        <v/>
      </c>
    </row>
    <row r="457" spans="1:25" x14ac:dyDescent="0.25">
      <c r="A457" s="11" t="str">
        <f>IF('LEA Information'!A466="","",'LEA Information'!A466)</f>
        <v/>
      </c>
      <c r="B457" s="11" t="str">
        <f>IF('LEA Information'!B466="","",'LEA Information'!B466)</f>
        <v/>
      </c>
      <c r="C457" s="68" t="str">
        <f>IF('LEA Information'!C466="","",'LEA Information'!C466)</f>
        <v/>
      </c>
      <c r="D457" s="8" t="str">
        <f>IF('LEA Information'!D466="","",'LEA Information'!D466)</f>
        <v/>
      </c>
      <c r="E457" s="32" t="str">
        <f t="shared" si="7"/>
        <v/>
      </c>
      <c r="F457" s="3" t="str">
        <f>IF(F$3="Not used","",IFERROR(VLOOKUP($A457,'Circumstance 1'!$B$6:$AB$15,27,FALSE),IFERROR(VLOOKUP(A457,'Circumstance 1'!$B$18:$AB$28,27,FALSE),TableBPA2[[#This Row],[Starting Base Payment]])))</f>
        <v/>
      </c>
      <c r="G457" s="3" t="str">
        <f>IF(G$3="Not used","",IFERROR(VLOOKUP($A457,'Circumstance 2'!$B$6:$AB$15,27,FALSE),IFERROR(VLOOKUP($A457,'Circumstance 2'!$B$18:$AB$28,27,FALSE),TableBPA2[[#This Row],[Base Payment After Circumstance 1]])))</f>
        <v/>
      </c>
      <c r="H457" s="3" t="str">
        <f>IF(H$3="Not used","",IFERROR(VLOOKUP($A457,'Circumstance 3'!$B$6:$AB$15,27,FALSE),IFERROR(VLOOKUP($A457,'Circumstance 3'!$B$18:$AB$28,27,FALSE),TableBPA2[[#This Row],[Base Payment After Circumstance 2]])))</f>
        <v/>
      </c>
      <c r="I457" s="3" t="str">
        <f>IF(I$3="Not used","",IFERROR(VLOOKUP($A457,'Circumstance 4'!$B$6:$AB$15,27,FALSE),IFERROR(VLOOKUP($A457,'Circumstance 4'!$B$18:$AB$28,27,FALSE),TableBPA2[[#This Row],[Base Payment After Circumstance 3]])))</f>
        <v/>
      </c>
      <c r="J457" s="3" t="str">
        <f>IF(J$3="Not used","",IFERROR(VLOOKUP($A457,'Circumstance 5'!$B$6:$AB$15,27,FALSE),IFERROR(VLOOKUP($A457,'Circumstance 5'!$B$18:$AB$28,27,FALSE),TableBPA2[[#This Row],[Base Payment After Circumstance 4]])))</f>
        <v/>
      </c>
      <c r="K457" s="3" t="str">
        <f>IF(K$3="Not used","",IFERROR(VLOOKUP($A457,'Circumstance 6'!$B$6:$AB$15,27,FALSE),IFERROR(VLOOKUP($A457,'Circumstance 6'!$B$18:$AB$28,27,FALSE),TableBPA2[[#This Row],[Base Payment After Circumstance 5]])))</f>
        <v/>
      </c>
      <c r="L457" s="3" t="str">
        <f>IF(L$3="Not used","",IFERROR(VLOOKUP($A457,'Circumstance 7'!$B$6:$AB$15,27,FALSE),IFERROR(VLOOKUP($A457,'Circumstance 7'!$B$18:$AB$28,27,FALSE),TableBPA2[[#This Row],[Base Payment After Circumstance 6]])))</f>
        <v/>
      </c>
      <c r="M457" s="3" t="str">
        <f>IF(M$3="Not used","",IFERROR(VLOOKUP($A457,'Circumstance 8'!$B$6:$AB$15,27,FALSE),IFERROR(VLOOKUP($A457,'Circumstance 8'!$B$18:$AB$28,27,FALSE),TableBPA2[[#This Row],[Base Payment After Circumstance 7]])))</f>
        <v/>
      </c>
      <c r="N457" s="3" t="str">
        <f>IF(N$3="Not used","",IFERROR(VLOOKUP($A457,'Circumstance 9'!$B$6:$AB$15,27,FALSE),IFERROR(VLOOKUP($A457,'Circumstance 9'!$B$18:$AB$28,27,FALSE),TableBPA2[[#This Row],[Base Payment After Circumstance 8]])))</f>
        <v/>
      </c>
      <c r="O457" s="3" t="str">
        <f>IF(O$3="Not used","",IFERROR(VLOOKUP($A457,'Circumstance 10'!$B$6:$AB$15,27,FALSE),IFERROR(VLOOKUP($A457,'Circumstance 10'!$B$18:$AB$28,27,FALSE),TableBPA2[[#This Row],[Base Payment After Circumstance 9]])))</f>
        <v/>
      </c>
      <c r="P457" s="24" t="str">
        <f>IF(P$3="Not used","",IFERROR(VLOOKUP($A457,'Circumstance 11'!$B$6:$AB$15,27,FALSE),IFERROR(VLOOKUP($A457,'Circumstance 11'!$B$18:$AB$28,27,FALSE),TableBPA2[[#This Row],[Base Payment After Circumstance 10]])))</f>
        <v/>
      </c>
      <c r="Q457" s="24" t="str">
        <f>IF(Q$3="Not used","",IFERROR(VLOOKUP($A457,'Circumstance 12'!$B$6:$AB$15,27,FALSE),IFERROR(VLOOKUP($A457,'Circumstance 12'!$B$18:$AB$28,27,FALSE),TableBPA2[[#This Row],[Base Payment After Circumstance 11]])))</f>
        <v/>
      </c>
      <c r="R457" s="24" t="str">
        <f>IF(R$3="Not used","",IFERROR(VLOOKUP($A457,'Circumstance 13'!$B$6:$AB$15,27,FALSE),IFERROR(VLOOKUP($A457,'Circumstance 13'!$B$18:$AB$28,27,FALSE),TableBPA2[[#This Row],[Base Payment After Circumstance 12]])))</f>
        <v/>
      </c>
      <c r="S457" s="24" t="str">
        <f>IF(S$3="Not used","",IFERROR(VLOOKUP($A457,'Circumstance 14'!$B$6:$AB$15,27,FALSE),IFERROR(VLOOKUP($A457,'Circumstance 14'!$B$18:$AB$28,27,FALSE),TableBPA2[[#This Row],[Base Payment After Circumstance 13]])))</f>
        <v/>
      </c>
      <c r="T457" s="24" t="str">
        <f>IF(T$3="Not used","",IFERROR(VLOOKUP($A457,'Circumstance 15'!$B$6:$AB$15,27,FALSE),IFERROR(VLOOKUP($A457,'Circumstance 15'!$B$18:$AB$28,27,FALSE),TableBPA2[[#This Row],[Base Payment After Circumstance 14]])))</f>
        <v/>
      </c>
      <c r="U457" s="24" t="str">
        <f>IF(U$3="Not used","",IFERROR(VLOOKUP($A457,'Circumstance 16'!$B$6:$AB$15,27,FALSE),IFERROR(VLOOKUP($A457,'Circumstance 16'!$B$18:$AB$28,27,FALSE),TableBPA2[[#This Row],[Base Payment After Circumstance 15]])))</f>
        <v/>
      </c>
      <c r="V457" s="24" t="str">
        <f>IF(V$3="Not used","",IFERROR(VLOOKUP($A457,'Circumstance 17'!$B$6:$AB$15,27,FALSE),IFERROR(VLOOKUP($A457,'Circumstance 17'!$B$18:$AB$28,27,FALSE),TableBPA2[[#This Row],[Base Payment After Circumstance 16]])))</f>
        <v/>
      </c>
      <c r="W457" s="24" t="str">
        <f>IF(W$3="Not used","",IFERROR(VLOOKUP($A457,'Circumstance 18'!$B$6:$AB$15,27,FALSE),IFERROR(VLOOKUP($A457,'Circumstance 18'!$B$18:$AB$28,27,FALSE),TableBPA2[[#This Row],[Base Payment After Circumstance 17]])))</f>
        <v/>
      </c>
      <c r="X457" s="24" t="str">
        <f>IF(X$3="Not used","",IFERROR(VLOOKUP($A457,'Circumstance 19'!$B$6:$AB$15,27,FALSE),IFERROR(VLOOKUP($A457,'Circumstance 19'!$B$18:$AB$28,27,FALSE),TableBPA2[[#This Row],[Base Payment After Circumstance 18]])))</f>
        <v/>
      </c>
      <c r="Y457" s="24" t="str">
        <f>IF(Y$3="Not used","",IFERROR(VLOOKUP($A457,'Circumstance 20'!$B$6:$AB$15,27,FALSE),IFERROR(VLOOKUP($A457,'Circumstance 20'!$B$18:$AB$28,27,FALSE),TableBPA2[[#This Row],[Base Payment After Circumstance 19]])))</f>
        <v/>
      </c>
    </row>
    <row r="458" spans="1:25" x14ac:dyDescent="0.25">
      <c r="A458" s="11" t="str">
        <f>IF('LEA Information'!A467="","",'LEA Information'!A467)</f>
        <v/>
      </c>
      <c r="B458" s="11" t="str">
        <f>IF('LEA Information'!B467="","",'LEA Information'!B467)</f>
        <v/>
      </c>
      <c r="C458" s="68" t="str">
        <f>IF('LEA Information'!C467="","",'LEA Information'!C467)</f>
        <v/>
      </c>
      <c r="D458" s="8" t="str">
        <f>IF('LEA Information'!D467="","",'LEA Information'!D467)</f>
        <v/>
      </c>
      <c r="E458" s="32" t="str">
        <f t="shared" si="7"/>
        <v/>
      </c>
      <c r="F458" s="3" t="str">
        <f>IF(F$3="Not used","",IFERROR(VLOOKUP($A458,'Circumstance 1'!$B$6:$AB$15,27,FALSE),IFERROR(VLOOKUP(A458,'Circumstance 1'!$B$18:$AB$28,27,FALSE),TableBPA2[[#This Row],[Starting Base Payment]])))</f>
        <v/>
      </c>
      <c r="G458" s="3" t="str">
        <f>IF(G$3="Not used","",IFERROR(VLOOKUP($A458,'Circumstance 2'!$B$6:$AB$15,27,FALSE),IFERROR(VLOOKUP($A458,'Circumstance 2'!$B$18:$AB$28,27,FALSE),TableBPA2[[#This Row],[Base Payment After Circumstance 1]])))</f>
        <v/>
      </c>
      <c r="H458" s="3" t="str">
        <f>IF(H$3="Not used","",IFERROR(VLOOKUP($A458,'Circumstance 3'!$B$6:$AB$15,27,FALSE),IFERROR(VLOOKUP($A458,'Circumstance 3'!$B$18:$AB$28,27,FALSE),TableBPA2[[#This Row],[Base Payment After Circumstance 2]])))</f>
        <v/>
      </c>
      <c r="I458" s="3" t="str">
        <f>IF(I$3="Not used","",IFERROR(VLOOKUP($A458,'Circumstance 4'!$B$6:$AB$15,27,FALSE),IFERROR(VLOOKUP($A458,'Circumstance 4'!$B$18:$AB$28,27,FALSE),TableBPA2[[#This Row],[Base Payment After Circumstance 3]])))</f>
        <v/>
      </c>
      <c r="J458" s="3" t="str">
        <f>IF(J$3="Not used","",IFERROR(VLOOKUP($A458,'Circumstance 5'!$B$6:$AB$15,27,FALSE),IFERROR(VLOOKUP($A458,'Circumstance 5'!$B$18:$AB$28,27,FALSE),TableBPA2[[#This Row],[Base Payment After Circumstance 4]])))</f>
        <v/>
      </c>
      <c r="K458" s="3" t="str">
        <f>IF(K$3="Not used","",IFERROR(VLOOKUP($A458,'Circumstance 6'!$B$6:$AB$15,27,FALSE),IFERROR(VLOOKUP($A458,'Circumstance 6'!$B$18:$AB$28,27,FALSE),TableBPA2[[#This Row],[Base Payment After Circumstance 5]])))</f>
        <v/>
      </c>
      <c r="L458" s="3" t="str">
        <f>IF(L$3="Not used","",IFERROR(VLOOKUP($A458,'Circumstance 7'!$B$6:$AB$15,27,FALSE),IFERROR(VLOOKUP($A458,'Circumstance 7'!$B$18:$AB$28,27,FALSE),TableBPA2[[#This Row],[Base Payment After Circumstance 6]])))</f>
        <v/>
      </c>
      <c r="M458" s="3" t="str">
        <f>IF(M$3="Not used","",IFERROR(VLOOKUP($A458,'Circumstance 8'!$B$6:$AB$15,27,FALSE),IFERROR(VLOOKUP($A458,'Circumstance 8'!$B$18:$AB$28,27,FALSE),TableBPA2[[#This Row],[Base Payment After Circumstance 7]])))</f>
        <v/>
      </c>
      <c r="N458" s="3" t="str">
        <f>IF(N$3="Not used","",IFERROR(VLOOKUP($A458,'Circumstance 9'!$B$6:$AB$15,27,FALSE),IFERROR(VLOOKUP($A458,'Circumstance 9'!$B$18:$AB$28,27,FALSE),TableBPA2[[#This Row],[Base Payment After Circumstance 8]])))</f>
        <v/>
      </c>
      <c r="O458" s="3" t="str">
        <f>IF(O$3="Not used","",IFERROR(VLOOKUP($A458,'Circumstance 10'!$B$6:$AB$15,27,FALSE),IFERROR(VLOOKUP($A458,'Circumstance 10'!$B$18:$AB$28,27,FALSE),TableBPA2[[#This Row],[Base Payment After Circumstance 9]])))</f>
        <v/>
      </c>
      <c r="P458" s="24" t="str">
        <f>IF(P$3="Not used","",IFERROR(VLOOKUP($A458,'Circumstance 11'!$B$6:$AB$15,27,FALSE),IFERROR(VLOOKUP($A458,'Circumstance 11'!$B$18:$AB$28,27,FALSE),TableBPA2[[#This Row],[Base Payment After Circumstance 10]])))</f>
        <v/>
      </c>
      <c r="Q458" s="24" t="str">
        <f>IF(Q$3="Not used","",IFERROR(VLOOKUP($A458,'Circumstance 12'!$B$6:$AB$15,27,FALSE),IFERROR(VLOOKUP($A458,'Circumstance 12'!$B$18:$AB$28,27,FALSE),TableBPA2[[#This Row],[Base Payment After Circumstance 11]])))</f>
        <v/>
      </c>
      <c r="R458" s="24" t="str">
        <f>IF(R$3="Not used","",IFERROR(VLOOKUP($A458,'Circumstance 13'!$B$6:$AB$15,27,FALSE),IFERROR(VLOOKUP($A458,'Circumstance 13'!$B$18:$AB$28,27,FALSE),TableBPA2[[#This Row],[Base Payment After Circumstance 12]])))</f>
        <v/>
      </c>
      <c r="S458" s="24" t="str">
        <f>IF(S$3="Not used","",IFERROR(VLOOKUP($A458,'Circumstance 14'!$B$6:$AB$15,27,FALSE),IFERROR(VLOOKUP($A458,'Circumstance 14'!$B$18:$AB$28,27,FALSE),TableBPA2[[#This Row],[Base Payment After Circumstance 13]])))</f>
        <v/>
      </c>
      <c r="T458" s="24" t="str">
        <f>IF(T$3="Not used","",IFERROR(VLOOKUP($A458,'Circumstance 15'!$B$6:$AB$15,27,FALSE),IFERROR(VLOOKUP($A458,'Circumstance 15'!$B$18:$AB$28,27,FALSE),TableBPA2[[#This Row],[Base Payment After Circumstance 14]])))</f>
        <v/>
      </c>
      <c r="U458" s="24" t="str">
        <f>IF(U$3="Not used","",IFERROR(VLOOKUP($A458,'Circumstance 16'!$B$6:$AB$15,27,FALSE),IFERROR(VLOOKUP($A458,'Circumstance 16'!$B$18:$AB$28,27,FALSE),TableBPA2[[#This Row],[Base Payment After Circumstance 15]])))</f>
        <v/>
      </c>
      <c r="V458" s="24" t="str">
        <f>IF(V$3="Not used","",IFERROR(VLOOKUP($A458,'Circumstance 17'!$B$6:$AB$15,27,FALSE),IFERROR(VLOOKUP($A458,'Circumstance 17'!$B$18:$AB$28,27,FALSE),TableBPA2[[#This Row],[Base Payment After Circumstance 16]])))</f>
        <v/>
      </c>
      <c r="W458" s="24" t="str">
        <f>IF(W$3="Not used","",IFERROR(VLOOKUP($A458,'Circumstance 18'!$B$6:$AB$15,27,FALSE),IFERROR(VLOOKUP($A458,'Circumstance 18'!$B$18:$AB$28,27,FALSE),TableBPA2[[#This Row],[Base Payment After Circumstance 17]])))</f>
        <v/>
      </c>
      <c r="X458" s="24" t="str">
        <f>IF(X$3="Not used","",IFERROR(VLOOKUP($A458,'Circumstance 19'!$B$6:$AB$15,27,FALSE),IFERROR(VLOOKUP($A458,'Circumstance 19'!$B$18:$AB$28,27,FALSE),TableBPA2[[#This Row],[Base Payment After Circumstance 18]])))</f>
        <v/>
      </c>
      <c r="Y458" s="24" t="str">
        <f>IF(Y$3="Not used","",IFERROR(VLOOKUP($A458,'Circumstance 20'!$B$6:$AB$15,27,FALSE),IFERROR(VLOOKUP($A458,'Circumstance 20'!$B$18:$AB$28,27,FALSE),TableBPA2[[#This Row],[Base Payment After Circumstance 19]])))</f>
        <v/>
      </c>
    </row>
    <row r="459" spans="1:25" x14ac:dyDescent="0.25">
      <c r="A459" s="11" t="str">
        <f>IF('LEA Information'!A468="","",'LEA Information'!A468)</f>
        <v/>
      </c>
      <c r="B459" s="11" t="str">
        <f>IF('LEA Information'!B468="","",'LEA Information'!B468)</f>
        <v/>
      </c>
      <c r="C459" s="68" t="str">
        <f>IF('LEA Information'!C468="","",'LEA Information'!C468)</f>
        <v/>
      </c>
      <c r="D459" s="8" t="str">
        <f>IF('LEA Information'!D468="","",'LEA Information'!D468)</f>
        <v/>
      </c>
      <c r="E459" s="32" t="str">
        <f t="shared" si="7"/>
        <v/>
      </c>
      <c r="F459" s="3" t="str">
        <f>IF(F$3="Not used","",IFERROR(VLOOKUP($A459,'Circumstance 1'!$B$6:$AB$15,27,FALSE),IFERROR(VLOOKUP(A459,'Circumstance 1'!$B$18:$AB$28,27,FALSE),TableBPA2[[#This Row],[Starting Base Payment]])))</f>
        <v/>
      </c>
      <c r="G459" s="3" t="str">
        <f>IF(G$3="Not used","",IFERROR(VLOOKUP($A459,'Circumstance 2'!$B$6:$AB$15,27,FALSE),IFERROR(VLOOKUP($A459,'Circumstance 2'!$B$18:$AB$28,27,FALSE),TableBPA2[[#This Row],[Base Payment After Circumstance 1]])))</f>
        <v/>
      </c>
      <c r="H459" s="3" t="str">
        <f>IF(H$3="Not used","",IFERROR(VLOOKUP($A459,'Circumstance 3'!$B$6:$AB$15,27,FALSE),IFERROR(VLOOKUP($A459,'Circumstance 3'!$B$18:$AB$28,27,FALSE),TableBPA2[[#This Row],[Base Payment After Circumstance 2]])))</f>
        <v/>
      </c>
      <c r="I459" s="3" t="str">
        <f>IF(I$3="Not used","",IFERROR(VLOOKUP($A459,'Circumstance 4'!$B$6:$AB$15,27,FALSE),IFERROR(VLOOKUP($A459,'Circumstance 4'!$B$18:$AB$28,27,FALSE),TableBPA2[[#This Row],[Base Payment After Circumstance 3]])))</f>
        <v/>
      </c>
      <c r="J459" s="3" t="str">
        <f>IF(J$3="Not used","",IFERROR(VLOOKUP($A459,'Circumstance 5'!$B$6:$AB$15,27,FALSE),IFERROR(VLOOKUP($A459,'Circumstance 5'!$B$18:$AB$28,27,FALSE),TableBPA2[[#This Row],[Base Payment After Circumstance 4]])))</f>
        <v/>
      </c>
      <c r="K459" s="3" t="str">
        <f>IF(K$3="Not used","",IFERROR(VLOOKUP($A459,'Circumstance 6'!$B$6:$AB$15,27,FALSE),IFERROR(VLOOKUP($A459,'Circumstance 6'!$B$18:$AB$28,27,FALSE),TableBPA2[[#This Row],[Base Payment After Circumstance 5]])))</f>
        <v/>
      </c>
      <c r="L459" s="3" t="str">
        <f>IF(L$3="Not used","",IFERROR(VLOOKUP($A459,'Circumstance 7'!$B$6:$AB$15,27,FALSE),IFERROR(VLOOKUP($A459,'Circumstance 7'!$B$18:$AB$28,27,FALSE),TableBPA2[[#This Row],[Base Payment After Circumstance 6]])))</f>
        <v/>
      </c>
      <c r="M459" s="3" t="str">
        <f>IF(M$3="Not used","",IFERROR(VLOOKUP($A459,'Circumstance 8'!$B$6:$AB$15,27,FALSE),IFERROR(VLOOKUP($A459,'Circumstance 8'!$B$18:$AB$28,27,FALSE),TableBPA2[[#This Row],[Base Payment After Circumstance 7]])))</f>
        <v/>
      </c>
      <c r="N459" s="3" t="str">
        <f>IF(N$3="Not used","",IFERROR(VLOOKUP($A459,'Circumstance 9'!$B$6:$AB$15,27,FALSE),IFERROR(VLOOKUP($A459,'Circumstance 9'!$B$18:$AB$28,27,FALSE),TableBPA2[[#This Row],[Base Payment After Circumstance 8]])))</f>
        <v/>
      </c>
      <c r="O459" s="3" t="str">
        <f>IF(O$3="Not used","",IFERROR(VLOOKUP($A459,'Circumstance 10'!$B$6:$AB$15,27,FALSE),IFERROR(VLOOKUP($A459,'Circumstance 10'!$B$18:$AB$28,27,FALSE),TableBPA2[[#This Row],[Base Payment After Circumstance 9]])))</f>
        <v/>
      </c>
      <c r="P459" s="24" t="str">
        <f>IF(P$3="Not used","",IFERROR(VLOOKUP($A459,'Circumstance 11'!$B$6:$AB$15,27,FALSE),IFERROR(VLOOKUP($A459,'Circumstance 11'!$B$18:$AB$28,27,FALSE),TableBPA2[[#This Row],[Base Payment After Circumstance 10]])))</f>
        <v/>
      </c>
      <c r="Q459" s="24" t="str">
        <f>IF(Q$3="Not used","",IFERROR(VLOOKUP($A459,'Circumstance 12'!$B$6:$AB$15,27,FALSE),IFERROR(VLOOKUP($A459,'Circumstance 12'!$B$18:$AB$28,27,FALSE),TableBPA2[[#This Row],[Base Payment After Circumstance 11]])))</f>
        <v/>
      </c>
      <c r="R459" s="24" t="str">
        <f>IF(R$3="Not used","",IFERROR(VLOOKUP($A459,'Circumstance 13'!$B$6:$AB$15,27,FALSE),IFERROR(VLOOKUP($A459,'Circumstance 13'!$B$18:$AB$28,27,FALSE),TableBPA2[[#This Row],[Base Payment After Circumstance 12]])))</f>
        <v/>
      </c>
      <c r="S459" s="24" t="str">
        <f>IF(S$3="Not used","",IFERROR(VLOOKUP($A459,'Circumstance 14'!$B$6:$AB$15,27,FALSE),IFERROR(VLOOKUP($A459,'Circumstance 14'!$B$18:$AB$28,27,FALSE),TableBPA2[[#This Row],[Base Payment After Circumstance 13]])))</f>
        <v/>
      </c>
      <c r="T459" s="24" t="str">
        <f>IF(T$3="Not used","",IFERROR(VLOOKUP($A459,'Circumstance 15'!$B$6:$AB$15,27,FALSE),IFERROR(VLOOKUP($A459,'Circumstance 15'!$B$18:$AB$28,27,FALSE),TableBPA2[[#This Row],[Base Payment After Circumstance 14]])))</f>
        <v/>
      </c>
      <c r="U459" s="24" t="str">
        <f>IF(U$3="Not used","",IFERROR(VLOOKUP($A459,'Circumstance 16'!$B$6:$AB$15,27,FALSE),IFERROR(VLOOKUP($A459,'Circumstance 16'!$B$18:$AB$28,27,FALSE),TableBPA2[[#This Row],[Base Payment After Circumstance 15]])))</f>
        <v/>
      </c>
      <c r="V459" s="24" t="str">
        <f>IF(V$3="Not used","",IFERROR(VLOOKUP($A459,'Circumstance 17'!$B$6:$AB$15,27,FALSE),IFERROR(VLOOKUP($A459,'Circumstance 17'!$B$18:$AB$28,27,FALSE),TableBPA2[[#This Row],[Base Payment After Circumstance 16]])))</f>
        <v/>
      </c>
      <c r="W459" s="24" t="str">
        <f>IF(W$3="Not used","",IFERROR(VLOOKUP($A459,'Circumstance 18'!$B$6:$AB$15,27,FALSE),IFERROR(VLOOKUP($A459,'Circumstance 18'!$B$18:$AB$28,27,FALSE),TableBPA2[[#This Row],[Base Payment After Circumstance 17]])))</f>
        <v/>
      </c>
      <c r="X459" s="24" t="str">
        <f>IF(X$3="Not used","",IFERROR(VLOOKUP($A459,'Circumstance 19'!$B$6:$AB$15,27,FALSE),IFERROR(VLOOKUP($A459,'Circumstance 19'!$B$18:$AB$28,27,FALSE),TableBPA2[[#This Row],[Base Payment After Circumstance 18]])))</f>
        <v/>
      </c>
      <c r="Y459" s="24" t="str">
        <f>IF(Y$3="Not used","",IFERROR(VLOOKUP($A459,'Circumstance 20'!$B$6:$AB$15,27,FALSE),IFERROR(VLOOKUP($A459,'Circumstance 20'!$B$18:$AB$28,27,FALSE),TableBPA2[[#This Row],[Base Payment After Circumstance 19]])))</f>
        <v/>
      </c>
    </row>
    <row r="460" spans="1:25" x14ac:dyDescent="0.25">
      <c r="A460" s="11" t="str">
        <f>IF('LEA Information'!A469="","",'LEA Information'!A469)</f>
        <v/>
      </c>
      <c r="B460" s="11" t="str">
        <f>IF('LEA Information'!B469="","",'LEA Information'!B469)</f>
        <v/>
      </c>
      <c r="C460" s="68" t="str">
        <f>IF('LEA Information'!C469="","",'LEA Information'!C469)</f>
        <v/>
      </c>
      <c r="D460" s="8" t="str">
        <f>IF('LEA Information'!D469="","",'LEA Information'!D469)</f>
        <v/>
      </c>
      <c r="E460" s="32" t="str">
        <f t="shared" si="7"/>
        <v/>
      </c>
      <c r="F460" s="3" t="str">
        <f>IF(F$3="Not used","",IFERROR(VLOOKUP($A460,'Circumstance 1'!$B$6:$AB$15,27,FALSE),IFERROR(VLOOKUP(A460,'Circumstance 1'!$B$18:$AB$28,27,FALSE),TableBPA2[[#This Row],[Starting Base Payment]])))</f>
        <v/>
      </c>
      <c r="G460" s="3" t="str">
        <f>IF(G$3="Not used","",IFERROR(VLOOKUP($A460,'Circumstance 2'!$B$6:$AB$15,27,FALSE),IFERROR(VLOOKUP($A460,'Circumstance 2'!$B$18:$AB$28,27,FALSE),TableBPA2[[#This Row],[Base Payment After Circumstance 1]])))</f>
        <v/>
      </c>
      <c r="H460" s="3" t="str">
        <f>IF(H$3="Not used","",IFERROR(VLOOKUP($A460,'Circumstance 3'!$B$6:$AB$15,27,FALSE),IFERROR(VLOOKUP($A460,'Circumstance 3'!$B$18:$AB$28,27,FALSE),TableBPA2[[#This Row],[Base Payment After Circumstance 2]])))</f>
        <v/>
      </c>
      <c r="I460" s="3" t="str">
        <f>IF(I$3="Not used","",IFERROR(VLOOKUP($A460,'Circumstance 4'!$B$6:$AB$15,27,FALSE),IFERROR(VLOOKUP($A460,'Circumstance 4'!$B$18:$AB$28,27,FALSE),TableBPA2[[#This Row],[Base Payment After Circumstance 3]])))</f>
        <v/>
      </c>
      <c r="J460" s="3" t="str">
        <f>IF(J$3="Not used","",IFERROR(VLOOKUP($A460,'Circumstance 5'!$B$6:$AB$15,27,FALSE),IFERROR(VLOOKUP($A460,'Circumstance 5'!$B$18:$AB$28,27,FALSE),TableBPA2[[#This Row],[Base Payment After Circumstance 4]])))</f>
        <v/>
      </c>
      <c r="K460" s="3" t="str">
        <f>IF(K$3="Not used","",IFERROR(VLOOKUP($A460,'Circumstance 6'!$B$6:$AB$15,27,FALSE),IFERROR(VLOOKUP($A460,'Circumstance 6'!$B$18:$AB$28,27,FALSE),TableBPA2[[#This Row],[Base Payment After Circumstance 5]])))</f>
        <v/>
      </c>
      <c r="L460" s="3" t="str">
        <f>IF(L$3="Not used","",IFERROR(VLOOKUP($A460,'Circumstance 7'!$B$6:$AB$15,27,FALSE),IFERROR(VLOOKUP($A460,'Circumstance 7'!$B$18:$AB$28,27,FALSE),TableBPA2[[#This Row],[Base Payment After Circumstance 6]])))</f>
        <v/>
      </c>
      <c r="M460" s="3" t="str">
        <f>IF(M$3="Not used","",IFERROR(VLOOKUP($A460,'Circumstance 8'!$B$6:$AB$15,27,FALSE),IFERROR(VLOOKUP($A460,'Circumstance 8'!$B$18:$AB$28,27,FALSE),TableBPA2[[#This Row],[Base Payment After Circumstance 7]])))</f>
        <v/>
      </c>
      <c r="N460" s="3" t="str">
        <f>IF(N$3="Not used","",IFERROR(VLOOKUP($A460,'Circumstance 9'!$B$6:$AB$15,27,FALSE),IFERROR(VLOOKUP($A460,'Circumstance 9'!$B$18:$AB$28,27,FALSE),TableBPA2[[#This Row],[Base Payment After Circumstance 8]])))</f>
        <v/>
      </c>
      <c r="O460" s="3" t="str">
        <f>IF(O$3="Not used","",IFERROR(VLOOKUP($A460,'Circumstance 10'!$B$6:$AB$15,27,FALSE),IFERROR(VLOOKUP($A460,'Circumstance 10'!$B$18:$AB$28,27,FALSE),TableBPA2[[#This Row],[Base Payment After Circumstance 9]])))</f>
        <v/>
      </c>
      <c r="P460" s="24" t="str">
        <f>IF(P$3="Not used","",IFERROR(VLOOKUP($A460,'Circumstance 11'!$B$6:$AB$15,27,FALSE),IFERROR(VLOOKUP($A460,'Circumstance 11'!$B$18:$AB$28,27,FALSE),TableBPA2[[#This Row],[Base Payment After Circumstance 10]])))</f>
        <v/>
      </c>
      <c r="Q460" s="24" t="str">
        <f>IF(Q$3="Not used","",IFERROR(VLOOKUP($A460,'Circumstance 12'!$B$6:$AB$15,27,FALSE),IFERROR(VLOOKUP($A460,'Circumstance 12'!$B$18:$AB$28,27,FALSE),TableBPA2[[#This Row],[Base Payment After Circumstance 11]])))</f>
        <v/>
      </c>
      <c r="R460" s="24" t="str">
        <f>IF(R$3="Not used","",IFERROR(VLOOKUP($A460,'Circumstance 13'!$B$6:$AB$15,27,FALSE),IFERROR(VLOOKUP($A460,'Circumstance 13'!$B$18:$AB$28,27,FALSE),TableBPA2[[#This Row],[Base Payment After Circumstance 12]])))</f>
        <v/>
      </c>
      <c r="S460" s="24" t="str">
        <f>IF(S$3="Not used","",IFERROR(VLOOKUP($A460,'Circumstance 14'!$B$6:$AB$15,27,FALSE),IFERROR(VLOOKUP($A460,'Circumstance 14'!$B$18:$AB$28,27,FALSE),TableBPA2[[#This Row],[Base Payment After Circumstance 13]])))</f>
        <v/>
      </c>
      <c r="T460" s="24" t="str">
        <f>IF(T$3="Not used","",IFERROR(VLOOKUP($A460,'Circumstance 15'!$B$6:$AB$15,27,FALSE),IFERROR(VLOOKUP($A460,'Circumstance 15'!$B$18:$AB$28,27,FALSE),TableBPA2[[#This Row],[Base Payment After Circumstance 14]])))</f>
        <v/>
      </c>
      <c r="U460" s="24" t="str">
        <f>IF(U$3="Not used","",IFERROR(VLOOKUP($A460,'Circumstance 16'!$B$6:$AB$15,27,FALSE),IFERROR(VLOOKUP($A460,'Circumstance 16'!$B$18:$AB$28,27,FALSE),TableBPA2[[#This Row],[Base Payment After Circumstance 15]])))</f>
        <v/>
      </c>
      <c r="V460" s="24" t="str">
        <f>IF(V$3="Not used","",IFERROR(VLOOKUP($A460,'Circumstance 17'!$B$6:$AB$15,27,FALSE),IFERROR(VLOOKUP($A460,'Circumstance 17'!$B$18:$AB$28,27,FALSE),TableBPA2[[#This Row],[Base Payment After Circumstance 16]])))</f>
        <v/>
      </c>
      <c r="W460" s="24" t="str">
        <f>IF(W$3="Not used","",IFERROR(VLOOKUP($A460,'Circumstance 18'!$B$6:$AB$15,27,FALSE),IFERROR(VLOOKUP($A460,'Circumstance 18'!$B$18:$AB$28,27,FALSE),TableBPA2[[#This Row],[Base Payment After Circumstance 17]])))</f>
        <v/>
      </c>
      <c r="X460" s="24" t="str">
        <f>IF(X$3="Not used","",IFERROR(VLOOKUP($A460,'Circumstance 19'!$B$6:$AB$15,27,FALSE),IFERROR(VLOOKUP($A460,'Circumstance 19'!$B$18:$AB$28,27,FALSE),TableBPA2[[#This Row],[Base Payment After Circumstance 18]])))</f>
        <v/>
      </c>
      <c r="Y460" s="24" t="str">
        <f>IF(Y$3="Not used","",IFERROR(VLOOKUP($A460,'Circumstance 20'!$B$6:$AB$15,27,FALSE),IFERROR(VLOOKUP($A460,'Circumstance 20'!$B$18:$AB$28,27,FALSE),TableBPA2[[#This Row],[Base Payment After Circumstance 19]])))</f>
        <v/>
      </c>
    </row>
    <row r="461" spans="1:25" x14ac:dyDescent="0.25">
      <c r="A461" s="11" t="str">
        <f>IF('LEA Information'!A470="","",'LEA Information'!A470)</f>
        <v/>
      </c>
      <c r="B461" s="11" t="str">
        <f>IF('LEA Information'!B470="","",'LEA Information'!B470)</f>
        <v/>
      </c>
      <c r="C461" s="68" t="str">
        <f>IF('LEA Information'!C470="","",'LEA Information'!C470)</f>
        <v/>
      </c>
      <c r="D461" s="8" t="str">
        <f>IF('LEA Information'!D470="","",'LEA Information'!D470)</f>
        <v/>
      </c>
      <c r="E461" s="32" t="str">
        <f t="shared" si="7"/>
        <v/>
      </c>
      <c r="F461" s="3" t="str">
        <f>IF(F$3="Not used","",IFERROR(VLOOKUP($A461,'Circumstance 1'!$B$6:$AB$15,27,FALSE),IFERROR(VLOOKUP(A461,'Circumstance 1'!$B$18:$AB$28,27,FALSE),TableBPA2[[#This Row],[Starting Base Payment]])))</f>
        <v/>
      </c>
      <c r="G461" s="3" t="str">
        <f>IF(G$3="Not used","",IFERROR(VLOOKUP($A461,'Circumstance 2'!$B$6:$AB$15,27,FALSE),IFERROR(VLOOKUP($A461,'Circumstance 2'!$B$18:$AB$28,27,FALSE),TableBPA2[[#This Row],[Base Payment After Circumstance 1]])))</f>
        <v/>
      </c>
      <c r="H461" s="3" t="str">
        <f>IF(H$3="Not used","",IFERROR(VLOOKUP($A461,'Circumstance 3'!$B$6:$AB$15,27,FALSE),IFERROR(VLOOKUP($A461,'Circumstance 3'!$B$18:$AB$28,27,FALSE),TableBPA2[[#This Row],[Base Payment After Circumstance 2]])))</f>
        <v/>
      </c>
      <c r="I461" s="3" t="str">
        <f>IF(I$3="Not used","",IFERROR(VLOOKUP($A461,'Circumstance 4'!$B$6:$AB$15,27,FALSE),IFERROR(VLOOKUP($A461,'Circumstance 4'!$B$18:$AB$28,27,FALSE),TableBPA2[[#This Row],[Base Payment After Circumstance 3]])))</f>
        <v/>
      </c>
      <c r="J461" s="3" t="str">
        <f>IF(J$3="Not used","",IFERROR(VLOOKUP($A461,'Circumstance 5'!$B$6:$AB$15,27,FALSE),IFERROR(VLOOKUP($A461,'Circumstance 5'!$B$18:$AB$28,27,FALSE),TableBPA2[[#This Row],[Base Payment After Circumstance 4]])))</f>
        <v/>
      </c>
      <c r="K461" s="3" t="str">
        <f>IF(K$3="Not used","",IFERROR(VLOOKUP($A461,'Circumstance 6'!$B$6:$AB$15,27,FALSE),IFERROR(VLOOKUP($A461,'Circumstance 6'!$B$18:$AB$28,27,FALSE),TableBPA2[[#This Row],[Base Payment After Circumstance 5]])))</f>
        <v/>
      </c>
      <c r="L461" s="3" t="str">
        <f>IF(L$3="Not used","",IFERROR(VLOOKUP($A461,'Circumstance 7'!$B$6:$AB$15,27,FALSE),IFERROR(VLOOKUP($A461,'Circumstance 7'!$B$18:$AB$28,27,FALSE),TableBPA2[[#This Row],[Base Payment After Circumstance 6]])))</f>
        <v/>
      </c>
      <c r="M461" s="3" t="str">
        <f>IF(M$3="Not used","",IFERROR(VLOOKUP($A461,'Circumstance 8'!$B$6:$AB$15,27,FALSE),IFERROR(VLOOKUP($A461,'Circumstance 8'!$B$18:$AB$28,27,FALSE),TableBPA2[[#This Row],[Base Payment After Circumstance 7]])))</f>
        <v/>
      </c>
      <c r="N461" s="3" t="str">
        <f>IF(N$3="Not used","",IFERROR(VLOOKUP($A461,'Circumstance 9'!$B$6:$AB$15,27,FALSE),IFERROR(VLOOKUP($A461,'Circumstance 9'!$B$18:$AB$28,27,FALSE),TableBPA2[[#This Row],[Base Payment After Circumstance 8]])))</f>
        <v/>
      </c>
      <c r="O461" s="3" t="str">
        <f>IF(O$3="Not used","",IFERROR(VLOOKUP($A461,'Circumstance 10'!$B$6:$AB$15,27,FALSE),IFERROR(VLOOKUP($A461,'Circumstance 10'!$B$18:$AB$28,27,FALSE),TableBPA2[[#This Row],[Base Payment After Circumstance 9]])))</f>
        <v/>
      </c>
      <c r="P461" s="24" t="str">
        <f>IF(P$3="Not used","",IFERROR(VLOOKUP($A461,'Circumstance 11'!$B$6:$AB$15,27,FALSE),IFERROR(VLOOKUP($A461,'Circumstance 11'!$B$18:$AB$28,27,FALSE),TableBPA2[[#This Row],[Base Payment After Circumstance 10]])))</f>
        <v/>
      </c>
      <c r="Q461" s="24" t="str">
        <f>IF(Q$3="Not used","",IFERROR(VLOOKUP($A461,'Circumstance 12'!$B$6:$AB$15,27,FALSE),IFERROR(VLOOKUP($A461,'Circumstance 12'!$B$18:$AB$28,27,FALSE),TableBPA2[[#This Row],[Base Payment After Circumstance 11]])))</f>
        <v/>
      </c>
      <c r="R461" s="24" t="str">
        <f>IF(R$3="Not used","",IFERROR(VLOOKUP($A461,'Circumstance 13'!$B$6:$AB$15,27,FALSE),IFERROR(VLOOKUP($A461,'Circumstance 13'!$B$18:$AB$28,27,FALSE),TableBPA2[[#This Row],[Base Payment After Circumstance 12]])))</f>
        <v/>
      </c>
      <c r="S461" s="24" t="str">
        <f>IF(S$3="Not used","",IFERROR(VLOOKUP($A461,'Circumstance 14'!$B$6:$AB$15,27,FALSE),IFERROR(VLOOKUP($A461,'Circumstance 14'!$B$18:$AB$28,27,FALSE),TableBPA2[[#This Row],[Base Payment After Circumstance 13]])))</f>
        <v/>
      </c>
      <c r="T461" s="24" t="str">
        <f>IF(T$3="Not used","",IFERROR(VLOOKUP($A461,'Circumstance 15'!$B$6:$AB$15,27,FALSE),IFERROR(VLOOKUP($A461,'Circumstance 15'!$B$18:$AB$28,27,FALSE),TableBPA2[[#This Row],[Base Payment After Circumstance 14]])))</f>
        <v/>
      </c>
      <c r="U461" s="24" t="str">
        <f>IF(U$3="Not used","",IFERROR(VLOOKUP($A461,'Circumstance 16'!$B$6:$AB$15,27,FALSE),IFERROR(VLOOKUP($A461,'Circumstance 16'!$B$18:$AB$28,27,FALSE),TableBPA2[[#This Row],[Base Payment After Circumstance 15]])))</f>
        <v/>
      </c>
      <c r="V461" s="24" t="str">
        <f>IF(V$3="Not used","",IFERROR(VLOOKUP($A461,'Circumstance 17'!$B$6:$AB$15,27,FALSE),IFERROR(VLOOKUP($A461,'Circumstance 17'!$B$18:$AB$28,27,FALSE),TableBPA2[[#This Row],[Base Payment After Circumstance 16]])))</f>
        <v/>
      </c>
      <c r="W461" s="24" t="str">
        <f>IF(W$3="Not used","",IFERROR(VLOOKUP($A461,'Circumstance 18'!$B$6:$AB$15,27,FALSE),IFERROR(VLOOKUP($A461,'Circumstance 18'!$B$18:$AB$28,27,FALSE),TableBPA2[[#This Row],[Base Payment After Circumstance 17]])))</f>
        <v/>
      </c>
      <c r="X461" s="24" t="str">
        <f>IF(X$3="Not used","",IFERROR(VLOOKUP($A461,'Circumstance 19'!$B$6:$AB$15,27,FALSE),IFERROR(VLOOKUP($A461,'Circumstance 19'!$B$18:$AB$28,27,FALSE),TableBPA2[[#This Row],[Base Payment After Circumstance 18]])))</f>
        <v/>
      </c>
      <c r="Y461" s="24" t="str">
        <f>IF(Y$3="Not used","",IFERROR(VLOOKUP($A461,'Circumstance 20'!$B$6:$AB$15,27,FALSE),IFERROR(VLOOKUP($A461,'Circumstance 20'!$B$18:$AB$28,27,FALSE),TableBPA2[[#This Row],[Base Payment After Circumstance 19]])))</f>
        <v/>
      </c>
    </row>
    <row r="462" spans="1:25" x14ac:dyDescent="0.25">
      <c r="A462" s="11" t="str">
        <f>IF('LEA Information'!A471="","",'LEA Information'!A471)</f>
        <v/>
      </c>
      <c r="B462" s="11" t="str">
        <f>IF('LEA Information'!B471="","",'LEA Information'!B471)</f>
        <v/>
      </c>
      <c r="C462" s="68" t="str">
        <f>IF('LEA Information'!C471="","",'LEA Information'!C471)</f>
        <v/>
      </c>
      <c r="D462" s="8" t="str">
        <f>IF('LEA Information'!D471="","",'LEA Information'!D471)</f>
        <v/>
      </c>
      <c r="E462" s="32" t="str">
        <f t="shared" si="7"/>
        <v/>
      </c>
      <c r="F462" s="3" t="str">
        <f>IF(F$3="Not used","",IFERROR(VLOOKUP($A462,'Circumstance 1'!$B$6:$AB$15,27,FALSE),IFERROR(VLOOKUP(A462,'Circumstance 1'!$B$18:$AB$28,27,FALSE),TableBPA2[[#This Row],[Starting Base Payment]])))</f>
        <v/>
      </c>
      <c r="G462" s="3" t="str">
        <f>IF(G$3="Not used","",IFERROR(VLOOKUP($A462,'Circumstance 2'!$B$6:$AB$15,27,FALSE),IFERROR(VLOOKUP($A462,'Circumstance 2'!$B$18:$AB$28,27,FALSE),TableBPA2[[#This Row],[Base Payment After Circumstance 1]])))</f>
        <v/>
      </c>
      <c r="H462" s="3" t="str">
        <f>IF(H$3="Not used","",IFERROR(VLOOKUP($A462,'Circumstance 3'!$B$6:$AB$15,27,FALSE),IFERROR(VLOOKUP($A462,'Circumstance 3'!$B$18:$AB$28,27,FALSE),TableBPA2[[#This Row],[Base Payment After Circumstance 2]])))</f>
        <v/>
      </c>
      <c r="I462" s="3" t="str">
        <f>IF(I$3="Not used","",IFERROR(VLOOKUP($A462,'Circumstance 4'!$B$6:$AB$15,27,FALSE),IFERROR(VLOOKUP($A462,'Circumstance 4'!$B$18:$AB$28,27,FALSE),TableBPA2[[#This Row],[Base Payment After Circumstance 3]])))</f>
        <v/>
      </c>
      <c r="J462" s="3" t="str">
        <f>IF(J$3="Not used","",IFERROR(VLOOKUP($A462,'Circumstance 5'!$B$6:$AB$15,27,FALSE),IFERROR(VLOOKUP($A462,'Circumstance 5'!$B$18:$AB$28,27,FALSE),TableBPA2[[#This Row],[Base Payment After Circumstance 4]])))</f>
        <v/>
      </c>
      <c r="K462" s="3" t="str">
        <f>IF(K$3="Not used","",IFERROR(VLOOKUP($A462,'Circumstance 6'!$B$6:$AB$15,27,FALSE),IFERROR(VLOOKUP($A462,'Circumstance 6'!$B$18:$AB$28,27,FALSE),TableBPA2[[#This Row],[Base Payment After Circumstance 5]])))</f>
        <v/>
      </c>
      <c r="L462" s="3" t="str">
        <f>IF(L$3="Not used","",IFERROR(VLOOKUP($A462,'Circumstance 7'!$B$6:$AB$15,27,FALSE),IFERROR(VLOOKUP($A462,'Circumstance 7'!$B$18:$AB$28,27,FALSE),TableBPA2[[#This Row],[Base Payment After Circumstance 6]])))</f>
        <v/>
      </c>
      <c r="M462" s="3" t="str">
        <f>IF(M$3="Not used","",IFERROR(VLOOKUP($A462,'Circumstance 8'!$B$6:$AB$15,27,FALSE),IFERROR(VLOOKUP($A462,'Circumstance 8'!$B$18:$AB$28,27,FALSE),TableBPA2[[#This Row],[Base Payment After Circumstance 7]])))</f>
        <v/>
      </c>
      <c r="N462" s="3" t="str">
        <f>IF(N$3="Not used","",IFERROR(VLOOKUP($A462,'Circumstance 9'!$B$6:$AB$15,27,FALSE),IFERROR(VLOOKUP($A462,'Circumstance 9'!$B$18:$AB$28,27,FALSE),TableBPA2[[#This Row],[Base Payment After Circumstance 8]])))</f>
        <v/>
      </c>
      <c r="O462" s="3" t="str">
        <f>IF(O$3="Not used","",IFERROR(VLOOKUP($A462,'Circumstance 10'!$B$6:$AB$15,27,FALSE),IFERROR(VLOOKUP($A462,'Circumstance 10'!$B$18:$AB$28,27,FALSE),TableBPA2[[#This Row],[Base Payment After Circumstance 9]])))</f>
        <v/>
      </c>
      <c r="P462" s="24" t="str">
        <f>IF(P$3="Not used","",IFERROR(VLOOKUP($A462,'Circumstance 11'!$B$6:$AB$15,27,FALSE),IFERROR(VLOOKUP($A462,'Circumstance 11'!$B$18:$AB$28,27,FALSE),TableBPA2[[#This Row],[Base Payment After Circumstance 10]])))</f>
        <v/>
      </c>
      <c r="Q462" s="24" t="str">
        <f>IF(Q$3="Not used","",IFERROR(VLOOKUP($A462,'Circumstance 12'!$B$6:$AB$15,27,FALSE),IFERROR(VLOOKUP($A462,'Circumstance 12'!$B$18:$AB$28,27,FALSE),TableBPA2[[#This Row],[Base Payment After Circumstance 11]])))</f>
        <v/>
      </c>
      <c r="R462" s="24" t="str">
        <f>IF(R$3="Not used","",IFERROR(VLOOKUP($A462,'Circumstance 13'!$B$6:$AB$15,27,FALSE),IFERROR(VLOOKUP($A462,'Circumstance 13'!$B$18:$AB$28,27,FALSE),TableBPA2[[#This Row],[Base Payment After Circumstance 12]])))</f>
        <v/>
      </c>
      <c r="S462" s="24" t="str">
        <f>IF(S$3="Not used","",IFERROR(VLOOKUP($A462,'Circumstance 14'!$B$6:$AB$15,27,FALSE),IFERROR(VLOOKUP($A462,'Circumstance 14'!$B$18:$AB$28,27,FALSE),TableBPA2[[#This Row],[Base Payment After Circumstance 13]])))</f>
        <v/>
      </c>
      <c r="T462" s="24" t="str">
        <f>IF(T$3="Not used","",IFERROR(VLOOKUP($A462,'Circumstance 15'!$B$6:$AB$15,27,FALSE),IFERROR(VLOOKUP($A462,'Circumstance 15'!$B$18:$AB$28,27,FALSE),TableBPA2[[#This Row],[Base Payment After Circumstance 14]])))</f>
        <v/>
      </c>
      <c r="U462" s="24" t="str">
        <f>IF(U$3="Not used","",IFERROR(VLOOKUP($A462,'Circumstance 16'!$B$6:$AB$15,27,FALSE),IFERROR(VLOOKUP($A462,'Circumstance 16'!$B$18:$AB$28,27,FALSE),TableBPA2[[#This Row],[Base Payment After Circumstance 15]])))</f>
        <v/>
      </c>
      <c r="V462" s="24" t="str">
        <f>IF(V$3="Not used","",IFERROR(VLOOKUP($A462,'Circumstance 17'!$B$6:$AB$15,27,FALSE),IFERROR(VLOOKUP($A462,'Circumstance 17'!$B$18:$AB$28,27,FALSE),TableBPA2[[#This Row],[Base Payment After Circumstance 16]])))</f>
        <v/>
      </c>
      <c r="W462" s="24" t="str">
        <f>IF(W$3="Not used","",IFERROR(VLOOKUP($A462,'Circumstance 18'!$B$6:$AB$15,27,FALSE),IFERROR(VLOOKUP($A462,'Circumstance 18'!$B$18:$AB$28,27,FALSE),TableBPA2[[#This Row],[Base Payment After Circumstance 17]])))</f>
        <v/>
      </c>
      <c r="X462" s="24" t="str">
        <f>IF(X$3="Not used","",IFERROR(VLOOKUP($A462,'Circumstance 19'!$B$6:$AB$15,27,FALSE),IFERROR(VLOOKUP($A462,'Circumstance 19'!$B$18:$AB$28,27,FALSE),TableBPA2[[#This Row],[Base Payment After Circumstance 18]])))</f>
        <v/>
      </c>
      <c r="Y462" s="24" t="str">
        <f>IF(Y$3="Not used","",IFERROR(VLOOKUP($A462,'Circumstance 20'!$B$6:$AB$15,27,FALSE),IFERROR(VLOOKUP($A462,'Circumstance 20'!$B$18:$AB$28,27,FALSE),TableBPA2[[#This Row],[Base Payment After Circumstance 19]])))</f>
        <v/>
      </c>
    </row>
    <row r="463" spans="1:25" x14ac:dyDescent="0.25">
      <c r="A463" s="11" t="str">
        <f>IF('LEA Information'!A472="","",'LEA Information'!A472)</f>
        <v/>
      </c>
      <c r="B463" s="11" t="str">
        <f>IF('LEA Information'!B472="","",'LEA Information'!B472)</f>
        <v/>
      </c>
      <c r="C463" s="68" t="str">
        <f>IF('LEA Information'!C472="","",'LEA Information'!C472)</f>
        <v/>
      </c>
      <c r="D463" s="8" t="str">
        <f>IF('LEA Information'!D472="","",'LEA Information'!D472)</f>
        <v/>
      </c>
      <c r="E463" s="32" t="str">
        <f t="shared" si="7"/>
        <v/>
      </c>
      <c r="F463" s="3" t="str">
        <f>IF(F$3="Not used","",IFERROR(VLOOKUP($A463,'Circumstance 1'!$B$6:$AB$15,27,FALSE),IFERROR(VLOOKUP(A463,'Circumstance 1'!$B$18:$AB$28,27,FALSE),TableBPA2[[#This Row],[Starting Base Payment]])))</f>
        <v/>
      </c>
      <c r="G463" s="3" t="str">
        <f>IF(G$3="Not used","",IFERROR(VLOOKUP($A463,'Circumstance 2'!$B$6:$AB$15,27,FALSE),IFERROR(VLOOKUP($A463,'Circumstance 2'!$B$18:$AB$28,27,FALSE),TableBPA2[[#This Row],[Base Payment After Circumstance 1]])))</f>
        <v/>
      </c>
      <c r="H463" s="3" t="str">
        <f>IF(H$3="Not used","",IFERROR(VLOOKUP($A463,'Circumstance 3'!$B$6:$AB$15,27,FALSE),IFERROR(VLOOKUP($A463,'Circumstance 3'!$B$18:$AB$28,27,FALSE),TableBPA2[[#This Row],[Base Payment After Circumstance 2]])))</f>
        <v/>
      </c>
      <c r="I463" s="3" t="str">
        <f>IF(I$3="Not used","",IFERROR(VLOOKUP($A463,'Circumstance 4'!$B$6:$AB$15,27,FALSE),IFERROR(VLOOKUP($A463,'Circumstance 4'!$B$18:$AB$28,27,FALSE),TableBPA2[[#This Row],[Base Payment After Circumstance 3]])))</f>
        <v/>
      </c>
      <c r="J463" s="3" t="str">
        <f>IF(J$3="Not used","",IFERROR(VLOOKUP($A463,'Circumstance 5'!$B$6:$AB$15,27,FALSE),IFERROR(VLOOKUP($A463,'Circumstance 5'!$B$18:$AB$28,27,FALSE),TableBPA2[[#This Row],[Base Payment After Circumstance 4]])))</f>
        <v/>
      </c>
      <c r="K463" s="3" t="str">
        <f>IF(K$3="Not used","",IFERROR(VLOOKUP($A463,'Circumstance 6'!$B$6:$AB$15,27,FALSE),IFERROR(VLOOKUP($A463,'Circumstance 6'!$B$18:$AB$28,27,FALSE),TableBPA2[[#This Row],[Base Payment After Circumstance 5]])))</f>
        <v/>
      </c>
      <c r="L463" s="3" t="str">
        <f>IF(L$3="Not used","",IFERROR(VLOOKUP($A463,'Circumstance 7'!$B$6:$AB$15,27,FALSE),IFERROR(VLOOKUP($A463,'Circumstance 7'!$B$18:$AB$28,27,FALSE),TableBPA2[[#This Row],[Base Payment After Circumstance 6]])))</f>
        <v/>
      </c>
      <c r="M463" s="3" t="str">
        <f>IF(M$3="Not used","",IFERROR(VLOOKUP($A463,'Circumstance 8'!$B$6:$AB$15,27,FALSE),IFERROR(VLOOKUP($A463,'Circumstance 8'!$B$18:$AB$28,27,FALSE),TableBPA2[[#This Row],[Base Payment After Circumstance 7]])))</f>
        <v/>
      </c>
      <c r="N463" s="3" t="str">
        <f>IF(N$3="Not used","",IFERROR(VLOOKUP($A463,'Circumstance 9'!$B$6:$AB$15,27,FALSE),IFERROR(VLOOKUP($A463,'Circumstance 9'!$B$18:$AB$28,27,FALSE),TableBPA2[[#This Row],[Base Payment After Circumstance 8]])))</f>
        <v/>
      </c>
      <c r="O463" s="3" t="str">
        <f>IF(O$3="Not used","",IFERROR(VLOOKUP($A463,'Circumstance 10'!$B$6:$AB$15,27,FALSE),IFERROR(VLOOKUP($A463,'Circumstance 10'!$B$18:$AB$28,27,FALSE),TableBPA2[[#This Row],[Base Payment After Circumstance 9]])))</f>
        <v/>
      </c>
      <c r="P463" s="24" t="str">
        <f>IF(P$3="Not used","",IFERROR(VLOOKUP($A463,'Circumstance 11'!$B$6:$AB$15,27,FALSE),IFERROR(VLOOKUP($A463,'Circumstance 11'!$B$18:$AB$28,27,FALSE),TableBPA2[[#This Row],[Base Payment After Circumstance 10]])))</f>
        <v/>
      </c>
      <c r="Q463" s="24" t="str">
        <f>IF(Q$3="Not used","",IFERROR(VLOOKUP($A463,'Circumstance 12'!$B$6:$AB$15,27,FALSE),IFERROR(VLOOKUP($A463,'Circumstance 12'!$B$18:$AB$28,27,FALSE),TableBPA2[[#This Row],[Base Payment After Circumstance 11]])))</f>
        <v/>
      </c>
      <c r="R463" s="24" t="str">
        <f>IF(R$3="Not used","",IFERROR(VLOOKUP($A463,'Circumstance 13'!$B$6:$AB$15,27,FALSE),IFERROR(VLOOKUP($A463,'Circumstance 13'!$B$18:$AB$28,27,FALSE),TableBPA2[[#This Row],[Base Payment After Circumstance 12]])))</f>
        <v/>
      </c>
      <c r="S463" s="24" t="str">
        <f>IF(S$3="Not used","",IFERROR(VLOOKUP($A463,'Circumstance 14'!$B$6:$AB$15,27,FALSE),IFERROR(VLOOKUP($A463,'Circumstance 14'!$B$18:$AB$28,27,FALSE),TableBPA2[[#This Row],[Base Payment After Circumstance 13]])))</f>
        <v/>
      </c>
      <c r="T463" s="24" t="str">
        <f>IF(T$3="Not used","",IFERROR(VLOOKUP($A463,'Circumstance 15'!$B$6:$AB$15,27,FALSE),IFERROR(VLOOKUP($A463,'Circumstance 15'!$B$18:$AB$28,27,FALSE),TableBPA2[[#This Row],[Base Payment After Circumstance 14]])))</f>
        <v/>
      </c>
      <c r="U463" s="24" t="str">
        <f>IF(U$3="Not used","",IFERROR(VLOOKUP($A463,'Circumstance 16'!$B$6:$AB$15,27,FALSE),IFERROR(VLOOKUP($A463,'Circumstance 16'!$B$18:$AB$28,27,FALSE),TableBPA2[[#This Row],[Base Payment After Circumstance 15]])))</f>
        <v/>
      </c>
      <c r="V463" s="24" t="str">
        <f>IF(V$3="Not used","",IFERROR(VLOOKUP($A463,'Circumstance 17'!$B$6:$AB$15,27,FALSE),IFERROR(VLOOKUP($A463,'Circumstance 17'!$B$18:$AB$28,27,FALSE),TableBPA2[[#This Row],[Base Payment After Circumstance 16]])))</f>
        <v/>
      </c>
      <c r="W463" s="24" t="str">
        <f>IF(W$3="Not used","",IFERROR(VLOOKUP($A463,'Circumstance 18'!$B$6:$AB$15,27,FALSE),IFERROR(VLOOKUP($A463,'Circumstance 18'!$B$18:$AB$28,27,FALSE),TableBPA2[[#This Row],[Base Payment After Circumstance 17]])))</f>
        <v/>
      </c>
      <c r="X463" s="24" t="str">
        <f>IF(X$3="Not used","",IFERROR(VLOOKUP($A463,'Circumstance 19'!$B$6:$AB$15,27,FALSE),IFERROR(VLOOKUP($A463,'Circumstance 19'!$B$18:$AB$28,27,FALSE),TableBPA2[[#This Row],[Base Payment After Circumstance 18]])))</f>
        <v/>
      </c>
      <c r="Y463" s="24" t="str">
        <f>IF(Y$3="Not used","",IFERROR(VLOOKUP($A463,'Circumstance 20'!$B$6:$AB$15,27,FALSE),IFERROR(VLOOKUP($A463,'Circumstance 20'!$B$18:$AB$28,27,FALSE),TableBPA2[[#This Row],[Base Payment After Circumstance 19]])))</f>
        <v/>
      </c>
    </row>
    <row r="464" spans="1:25" x14ac:dyDescent="0.25">
      <c r="A464" s="11" t="str">
        <f>IF('LEA Information'!A473="","",'LEA Information'!A473)</f>
        <v/>
      </c>
      <c r="B464" s="11" t="str">
        <f>IF('LEA Information'!B473="","",'LEA Information'!B473)</f>
        <v/>
      </c>
      <c r="C464" s="68" t="str">
        <f>IF('LEA Information'!C473="","",'LEA Information'!C473)</f>
        <v/>
      </c>
      <c r="D464" s="8" t="str">
        <f>IF('LEA Information'!D473="","",'LEA Information'!D473)</f>
        <v/>
      </c>
      <c r="E464" s="32" t="str">
        <f t="shared" si="7"/>
        <v/>
      </c>
      <c r="F464" s="3" t="str">
        <f>IF(F$3="Not used","",IFERROR(VLOOKUP($A464,'Circumstance 1'!$B$6:$AB$15,27,FALSE),IFERROR(VLOOKUP(A464,'Circumstance 1'!$B$18:$AB$28,27,FALSE),TableBPA2[[#This Row],[Starting Base Payment]])))</f>
        <v/>
      </c>
      <c r="G464" s="3" t="str">
        <f>IF(G$3="Not used","",IFERROR(VLOOKUP($A464,'Circumstance 2'!$B$6:$AB$15,27,FALSE),IFERROR(VLOOKUP($A464,'Circumstance 2'!$B$18:$AB$28,27,FALSE),TableBPA2[[#This Row],[Base Payment After Circumstance 1]])))</f>
        <v/>
      </c>
      <c r="H464" s="3" t="str">
        <f>IF(H$3="Not used","",IFERROR(VLOOKUP($A464,'Circumstance 3'!$B$6:$AB$15,27,FALSE),IFERROR(VLOOKUP($A464,'Circumstance 3'!$B$18:$AB$28,27,FALSE),TableBPA2[[#This Row],[Base Payment After Circumstance 2]])))</f>
        <v/>
      </c>
      <c r="I464" s="3" t="str">
        <f>IF(I$3="Not used","",IFERROR(VLOOKUP($A464,'Circumstance 4'!$B$6:$AB$15,27,FALSE),IFERROR(VLOOKUP($A464,'Circumstance 4'!$B$18:$AB$28,27,FALSE),TableBPA2[[#This Row],[Base Payment After Circumstance 3]])))</f>
        <v/>
      </c>
      <c r="J464" s="3" t="str">
        <f>IF(J$3="Not used","",IFERROR(VLOOKUP($A464,'Circumstance 5'!$B$6:$AB$15,27,FALSE),IFERROR(VLOOKUP($A464,'Circumstance 5'!$B$18:$AB$28,27,FALSE),TableBPA2[[#This Row],[Base Payment After Circumstance 4]])))</f>
        <v/>
      </c>
      <c r="K464" s="3" t="str">
        <f>IF(K$3="Not used","",IFERROR(VLOOKUP($A464,'Circumstance 6'!$B$6:$AB$15,27,FALSE),IFERROR(VLOOKUP($A464,'Circumstance 6'!$B$18:$AB$28,27,FALSE),TableBPA2[[#This Row],[Base Payment After Circumstance 5]])))</f>
        <v/>
      </c>
      <c r="L464" s="3" t="str">
        <f>IF(L$3="Not used","",IFERROR(VLOOKUP($A464,'Circumstance 7'!$B$6:$AB$15,27,FALSE),IFERROR(VLOOKUP($A464,'Circumstance 7'!$B$18:$AB$28,27,FALSE),TableBPA2[[#This Row],[Base Payment After Circumstance 6]])))</f>
        <v/>
      </c>
      <c r="M464" s="3" t="str">
        <f>IF(M$3="Not used","",IFERROR(VLOOKUP($A464,'Circumstance 8'!$B$6:$AB$15,27,FALSE),IFERROR(VLOOKUP($A464,'Circumstance 8'!$B$18:$AB$28,27,FALSE),TableBPA2[[#This Row],[Base Payment After Circumstance 7]])))</f>
        <v/>
      </c>
      <c r="N464" s="3" t="str">
        <f>IF(N$3="Not used","",IFERROR(VLOOKUP($A464,'Circumstance 9'!$B$6:$AB$15,27,FALSE),IFERROR(VLOOKUP($A464,'Circumstance 9'!$B$18:$AB$28,27,FALSE),TableBPA2[[#This Row],[Base Payment After Circumstance 8]])))</f>
        <v/>
      </c>
      <c r="O464" s="3" t="str">
        <f>IF(O$3="Not used","",IFERROR(VLOOKUP($A464,'Circumstance 10'!$B$6:$AB$15,27,FALSE),IFERROR(VLOOKUP($A464,'Circumstance 10'!$B$18:$AB$28,27,FALSE),TableBPA2[[#This Row],[Base Payment After Circumstance 9]])))</f>
        <v/>
      </c>
      <c r="P464" s="24" t="str">
        <f>IF(P$3="Not used","",IFERROR(VLOOKUP($A464,'Circumstance 11'!$B$6:$AB$15,27,FALSE),IFERROR(VLOOKUP($A464,'Circumstance 11'!$B$18:$AB$28,27,FALSE),TableBPA2[[#This Row],[Base Payment After Circumstance 10]])))</f>
        <v/>
      </c>
      <c r="Q464" s="24" t="str">
        <f>IF(Q$3="Not used","",IFERROR(VLOOKUP($A464,'Circumstance 12'!$B$6:$AB$15,27,FALSE),IFERROR(VLOOKUP($A464,'Circumstance 12'!$B$18:$AB$28,27,FALSE),TableBPA2[[#This Row],[Base Payment After Circumstance 11]])))</f>
        <v/>
      </c>
      <c r="R464" s="24" t="str">
        <f>IF(R$3="Not used","",IFERROR(VLOOKUP($A464,'Circumstance 13'!$B$6:$AB$15,27,FALSE),IFERROR(VLOOKUP($A464,'Circumstance 13'!$B$18:$AB$28,27,FALSE),TableBPA2[[#This Row],[Base Payment After Circumstance 12]])))</f>
        <v/>
      </c>
      <c r="S464" s="24" t="str">
        <f>IF(S$3="Not used","",IFERROR(VLOOKUP($A464,'Circumstance 14'!$B$6:$AB$15,27,FALSE),IFERROR(VLOOKUP($A464,'Circumstance 14'!$B$18:$AB$28,27,FALSE),TableBPA2[[#This Row],[Base Payment After Circumstance 13]])))</f>
        <v/>
      </c>
      <c r="T464" s="24" t="str">
        <f>IF(T$3="Not used","",IFERROR(VLOOKUP($A464,'Circumstance 15'!$B$6:$AB$15,27,FALSE),IFERROR(VLOOKUP($A464,'Circumstance 15'!$B$18:$AB$28,27,FALSE),TableBPA2[[#This Row],[Base Payment After Circumstance 14]])))</f>
        <v/>
      </c>
      <c r="U464" s="24" t="str">
        <f>IF(U$3="Not used","",IFERROR(VLOOKUP($A464,'Circumstance 16'!$B$6:$AB$15,27,FALSE),IFERROR(VLOOKUP($A464,'Circumstance 16'!$B$18:$AB$28,27,FALSE),TableBPA2[[#This Row],[Base Payment After Circumstance 15]])))</f>
        <v/>
      </c>
      <c r="V464" s="24" t="str">
        <f>IF(V$3="Not used","",IFERROR(VLOOKUP($A464,'Circumstance 17'!$B$6:$AB$15,27,FALSE),IFERROR(VLOOKUP($A464,'Circumstance 17'!$B$18:$AB$28,27,FALSE),TableBPA2[[#This Row],[Base Payment After Circumstance 16]])))</f>
        <v/>
      </c>
      <c r="W464" s="24" t="str">
        <f>IF(W$3="Not used","",IFERROR(VLOOKUP($A464,'Circumstance 18'!$B$6:$AB$15,27,FALSE),IFERROR(VLOOKUP($A464,'Circumstance 18'!$B$18:$AB$28,27,FALSE),TableBPA2[[#This Row],[Base Payment After Circumstance 17]])))</f>
        <v/>
      </c>
      <c r="X464" s="24" t="str">
        <f>IF(X$3="Not used","",IFERROR(VLOOKUP($A464,'Circumstance 19'!$B$6:$AB$15,27,FALSE),IFERROR(VLOOKUP($A464,'Circumstance 19'!$B$18:$AB$28,27,FALSE),TableBPA2[[#This Row],[Base Payment After Circumstance 18]])))</f>
        <v/>
      </c>
      <c r="Y464" s="24" t="str">
        <f>IF(Y$3="Not used","",IFERROR(VLOOKUP($A464,'Circumstance 20'!$B$6:$AB$15,27,FALSE),IFERROR(VLOOKUP($A464,'Circumstance 20'!$B$18:$AB$28,27,FALSE),TableBPA2[[#This Row],[Base Payment After Circumstance 19]])))</f>
        <v/>
      </c>
    </row>
    <row r="465" spans="1:25" x14ac:dyDescent="0.25">
      <c r="A465" s="11" t="str">
        <f>IF('LEA Information'!A474="","",'LEA Information'!A474)</f>
        <v/>
      </c>
      <c r="B465" s="11" t="str">
        <f>IF('LEA Information'!B474="","",'LEA Information'!B474)</f>
        <v/>
      </c>
      <c r="C465" s="68" t="str">
        <f>IF('LEA Information'!C474="","",'LEA Information'!C474)</f>
        <v/>
      </c>
      <c r="D465" s="8" t="str">
        <f>IF('LEA Information'!D474="","",'LEA Information'!D474)</f>
        <v/>
      </c>
      <c r="E465" s="32" t="str">
        <f t="shared" si="7"/>
        <v/>
      </c>
      <c r="F465" s="3" t="str">
        <f>IF(F$3="Not used","",IFERROR(VLOOKUP($A465,'Circumstance 1'!$B$6:$AB$15,27,FALSE),IFERROR(VLOOKUP(A465,'Circumstance 1'!$B$18:$AB$28,27,FALSE),TableBPA2[[#This Row],[Starting Base Payment]])))</f>
        <v/>
      </c>
      <c r="G465" s="3" t="str">
        <f>IF(G$3="Not used","",IFERROR(VLOOKUP($A465,'Circumstance 2'!$B$6:$AB$15,27,FALSE),IFERROR(VLOOKUP($A465,'Circumstance 2'!$B$18:$AB$28,27,FALSE),TableBPA2[[#This Row],[Base Payment After Circumstance 1]])))</f>
        <v/>
      </c>
      <c r="H465" s="3" t="str">
        <f>IF(H$3="Not used","",IFERROR(VLOOKUP($A465,'Circumstance 3'!$B$6:$AB$15,27,FALSE),IFERROR(VLOOKUP($A465,'Circumstance 3'!$B$18:$AB$28,27,FALSE),TableBPA2[[#This Row],[Base Payment After Circumstance 2]])))</f>
        <v/>
      </c>
      <c r="I465" s="3" t="str">
        <f>IF(I$3="Not used","",IFERROR(VLOOKUP($A465,'Circumstance 4'!$B$6:$AB$15,27,FALSE),IFERROR(VLOOKUP($A465,'Circumstance 4'!$B$18:$AB$28,27,FALSE),TableBPA2[[#This Row],[Base Payment After Circumstance 3]])))</f>
        <v/>
      </c>
      <c r="J465" s="3" t="str">
        <f>IF(J$3="Not used","",IFERROR(VLOOKUP($A465,'Circumstance 5'!$B$6:$AB$15,27,FALSE),IFERROR(VLOOKUP($A465,'Circumstance 5'!$B$18:$AB$28,27,FALSE),TableBPA2[[#This Row],[Base Payment After Circumstance 4]])))</f>
        <v/>
      </c>
      <c r="K465" s="3" t="str">
        <f>IF(K$3="Not used","",IFERROR(VLOOKUP($A465,'Circumstance 6'!$B$6:$AB$15,27,FALSE),IFERROR(VLOOKUP($A465,'Circumstance 6'!$B$18:$AB$28,27,FALSE),TableBPA2[[#This Row],[Base Payment After Circumstance 5]])))</f>
        <v/>
      </c>
      <c r="L465" s="3" t="str">
        <f>IF(L$3="Not used","",IFERROR(VLOOKUP($A465,'Circumstance 7'!$B$6:$AB$15,27,FALSE),IFERROR(VLOOKUP($A465,'Circumstance 7'!$B$18:$AB$28,27,FALSE),TableBPA2[[#This Row],[Base Payment After Circumstance 6]])))</f>
        <v/>
      </c>
      <c r="M465" s="3" t="str">
        <f>IF(M$3="Not used","",IFERROR(VLOOKUP($A465,'Circumstance 8'!$B$6:$AB$15,27,FALSE),IFERROR(VLOOKUP($A465,'Circumstance 8'!$B$18:$AB$28,27,FALSE),TableBPA2[[#This Row],[Base Payment After Circumstance 7]])))</f>
        <v/>
      </c>
      <c r="N465" s="3" t="str">
        <f>IF(N$3="Not used","",IFERROR(VLOOKUP($A465,'Circumstance 9'!$B$6:$AB$15,27,FALSE),IFERROR(VLOOKUP($A465,'Circumstance 9'!$B$18:$AB$28,27,FALSE),TableBPA2[[#This Row],[Base Payment After Circumstance 8]])))</f>
        <v/>
      </c>
      <c r="O465" s="3" t="str">
        <f>IF(O$3="Not used","",IFERROR(VLOOKUP($A465,'Circumstance 10'!$B$6:$AB$15,27,FALSE),IFERROR(VLOOKUP($A465,'Circumstance 10'!$B$18:$AB$28,27,FALSE),TableBPA2[[#This Row],[Base Payment After Circumstance 9]])))</f>
        <v/>
      </c>
      <c r="P465" s="24" t="str">
        <f>IF(P$3="Not used","",IFERROR(VLOOKUP($A465,'Circumstance 11'!$B$6:$AB$15,27,FALSE),IFERROR(VLOOKUP($A465,'Circumstance 11'!$B$18:$AB$28,27,FALSE),TableBPA2[[#This Row],[Base Payment After Circumstance 10]])))</f>
        <v/>
      </c>
      <c r="Q465" s="24" t="str">
        <f>IF(Q$3="Not used","",IFERROR(VLOOKUP($A465,'Circumstance 12'!$B$6:$AB$15,27,FALSE),IFERROR(VLOOKUP($A465,'Circumstance 12'!$B$18:$AB$28,27,FALSE),TableBPA2[[#This Row],[Base Payment After Circumstance 11]])))</f>
        <v/>
      </c>
      <c r="R465" s="24" t="str">
        <f>IF(R$3="Not used","",IFERROR(VLOOKUP($A465,'Circumstance 13'!$B$6:$AB$15,27,FALSE),IFERROR(VLOOKUP($A465,'Circumstance 13'!$B$18:$AB$28,27,FALSE),TableBPA2[[#This Row],[Base Payment After Circumstance 12]])))</f>
        <v/>
      </c>
      <c r="S465" s="24" t="str">
        <f>IF(S$3="Not used","",IFERROR(VLOOKUP($A465,'Circumstance 14'!$B$6:$AB$15,27,FALSE),IFERROR(VLOOKUP($A465,'Circumstance 14'!$B$18:$AB$28,27,FALSE),TableBPA2[[#This Row],[Base Payment After Circumstance 13]])))</f>
        <v/>
      </c>
      <c r="T465" s="24" t="str">
        <f>IF(T$3="Not used","",IFERROR(VLOOKUP($A465,'Circumstance 15'!$B$6:$AB$15,27,FALSE),IFERROR(VLOOKUP($A465,'Circumstance 15'!$B$18:$AB$28,27,FALSE),TableBPA2[[#This Row],[Base Payment After Circumstance 14]])))</f>
        <v/>
      </c>
      <c r="U465" s="24" t="str">
        <f>IF(U$3="Not used","",IFERROR(VLOOKUP($A465,'Circumstance 16'!$B$6:$AB$15,27,FALSE),IFERROR(VLOOKUP($A465,'Circumstance 16'!$B$18:$AB$28,27,FALSE),TableBPA2[[#This Row],[Base Payment After Circumstance 15]])))</f>
        <v/>
      </c>
      <c r="V465" s="24" t="str">
        <f>IF(V$3="Not used","",IFERROR(VLOOKUP($A465,'Circumstance 17'!$B$6:$AB$15,27,FALSE),IFERROR(VLOOKUP($A465,'Circumstance 17'!$B$18:$AB$28,27,FALSE),TableBPA2[[#This Row],[Base Payment After Circumstance 16]])))</f>
        <v/>
      </c>
      <c r="W465" s="24" t="str">
        <f>IF(W$3="Not used","",IFERROR(VLOOKUP($A465,'Circumstance 18'!$B$6:$AB$15,27,FALSE),IFERROR(VLOOKUP($A465,'Circumstance 18'!$B$18:$AB$28,27,FALSE),TableBPA2[[#This Row],[Base Payment After Circumstance 17]])))</f>
        <v/>
      </c>
      <c r="X465" s="24" t="str">
        <f>IF(X$3="Not used","",IFERROR(VLOOKUP($A465,'Circumstance 19'!$B$6:$AB$15,27,FALSE),IFERROR(VLOOKUP($A465,'Circumstance 19'!$B$18:$AB$28,27,FALSE),TableBPA2[[#This Row],[Base Payment After Circumstance 18]])))</f>
        <v/>
      </c>
      <c r="Y465" s="24" t="str">
        <f>IF(Y$3="Not used","",IFERROR(VLOOKUP($A465,'Circumstance 20'!$B$6:$AB$15,27,FALSE),IFERROR(VLOOKUP($A465,'Circumstance 20'!$B$18:$AB$28,27,FALSE),TableBPA2[[#This Row],[Base Payment After Circumstance 19]])))</f>
        <v/>
      </c>
    </row>
    <row r="466" spans="1:25" x14ac:dyDescent="0.25">
      <c r="A466" s="11" t="str">
        <f>IF('LEA Information'!A475="","",'LEA Information'!A475)</f>
        <v/>
      </c>
      <c r="B466" s="11" t="str">
        <f>IF('LEA Information'!B475="","",'LEA Information'!B475)</f>
        <v/>
      </c>
      <c r="C466" s="68" t="str">
        <f>IF('LEA Information'!C475="","",'LEA Information'!C475)</f>
        <v/>
      </c>
      <c r="D466" s="8" t="str">
        <f>IF('LEA Information'!D475="","",'LEA Information'!D475)</f>
        <v/>
      </c>
      <c r="E466" s="32" t="str">
        <f t="shared" si="7"/>
        <v/>
      </c>
      <c r="F466" s="3" t="str">
        <f>IF(F$3="Not used","",IFERROR(VLOOKUP($A466,'Circumstance 1'!$B$6:$AB$15,27,FALSE),IFERROR(VLOOKUP(A466,'Circumstance 1'!$B$18:$AB$28,27,FALSE),TableBPA2[[#This Row],[Starting Base Payment]])))</f>
        <v/>
      </c>
      <c r="G466" s="3" t="str">
        <f>IF(G$3="Not used","",IFERROR(VLOOKUP($A466,'Circumstance 2'!$B$6:$AB$15,27,FALSE),IFERROR(VLOOKUP($A466,'Circumstance 2'!$B$18:$AB$28,27,FALSE),TableBPA2[[#This Row],[Base Payment After Circumstance 1]])))</f>
        <v/>
      </c>
      <c r="H466" s="3" t="str">
        <f>IF(H$3="Not used","",IFERROR(VLOOKUP($A466,'Circumstance 3'!$B$6:$AB$15,27,FALSE),IFERROR(VLOOKUP($A466,'Circumstance 3'!$B$18:$AB$28,27,FALSE),TableBPA2[[#This Row],[Base Payment After Circumstance 2]])))</f>
        <v/>
      </c>
      <c r="I466" s="3" t="str">
        <f>IF(I$3="Not used","",IFERROR(VLOOKUP($A466,'Circumstance 4'!$B$6:$AB$15,27,FALSE),IFERROR(VLOOKUP($A466,'Circumstance 4'!$B$18:$AB$28,27,FALSE),TableBPA2[[#This Row],[Base Payment After Circumstance 3]])))</f>
        <v/>
      </c>
      <c r="J466" s="3" t="str">
        <f>IF(J$3="Not used","",IFERROR(VLOOKUP($A466,'Circumstance 5'!$B$6:$AB$15,27,FALSE),IFERROR(VLOOKUP($A466,'Circumstance 5'!$B$18:$AB$28,27,FALSE),TableBPA2[[#This Row],[Base Payment After Circumstance 4]])))</f>
        <v/>
      </c>
      <c r="K466" s="3" t="str">
        <f>IF(K$3="Not used","",IFERROR(VLOOKUP($A466,'Circumstance 6'!$B$6:$AB$15,27,FALSE),IFERROR(VLOOKUP($A466,'Circumstance 6'!$B$18:$AB$28,27,FALSE),TableBPA2[[#This Row],[Base Payment After Circumstance 5]])))</f>
        <v/>
      </c>
      <c r="L466" s="3" t="str">
        <f>IF(L$3="Not used","",IFERROR(VLOOKUP($A466,'Circumstance 7'!$B$6:$AB$15,27,FALSE),IFERROR(VLOOKUP($A466,'Circumstance 7'!$B$18:$AB$28,27,FALSE),TableBPA2[[#This Row],[Base Payment After Circumstance 6]])))</f>
        <v/>
      </c>
      <c r="M466" s="3" t="str">
        <f>IF(M$3="Not used","",IFERROR(VLOOKUP($A466,'Circumstance 8'!$B$6:$AB$15,27,FALSE),IFERROR(VLOOKUP($A466,'Circumstance 8'!$B$18:$AB$28,27,FALSE),TableBPA2[[#This Row],[Base Payment After Circumstance 7]])))</f>
        <v/>
      </c>
      <c r="N466" s="3" t="str">
        <f>IF(N$3="Not used","",IFERROR(VLOOKUP($A466,'Circumstance 9'!$B$6:$AB$15,27,FALSE),IFERROR(VLOOKUP($A466,'Circumstance 9'!$B$18:$AB$28,27,FALSE),TableBPA2[[#This Row],[Base Payment After Circumstance 8]])))</f>
        <v/>
      </c>
      <c r="O466" s="3" t="str">
        <f>IF(O$3="Not used","",IFERROR(VLOOKUP($A466,'Circumstance 10'!$B$6:$AB$15,27,FALSE),IFERROR(VLOOKUP($A466,'Circumstance 10'!$B$18:$AB$28,27,FALSE),TableBPA2[[#This Row],[Base Payment After Circumstance 9]])))</f>
        <v/>
      </c>
      <c r="P466" s="24" t="str">
        <f>IF(P$3="Not used","",IFERROR(VLOOKUP($A466,'Circumstance 11'!$B$6:$AB$15,27,FALSE),IFERROR(VLOOKUP($A466,'Circumstance 11'!$B$18:$AB$28,27,FALSE),TableBPA2[[#This Row],[Base Payment After Circumstance 10]])))</f>
        <v/>
      </c>
      <c r="Q466" s="24" t="str">
        <f>IF(Q$3="Not used","",IFERROR(VLOOKUP($A466,'Circumstance 12'!$B$6:$AB$15,27,FALSE),IFERROR(VLOOKUP($A466,'Circumstance 12'!$B$18:$AB$28,27,FALSE),TableBPA2[[#This Row],[Base Payment After Circumstance 11]])))</f>
        <v/>
      </c>
      <c r="R466" s="24" t="str">
        <f>IF(R$3="Not used","",IFERROR(VLOOKUP($A466,'Circumstance 13'!$B$6:$AB$15,27,FALSE),IFERROR(VLOOKUP($A466,'Circumstance 13'!$B$18:$AB$28,27,FALSE),TableBPA2[[#This Row],[Base Payment After Circumstance 12]])))</f>
        <v/>
      </c>
      <c r="S466" s="24" t="str">
        <f>IF(S$3="Not used","",IFERROR(VLOOKUP($A466,'Circumstance 14'!$B$6:$AB$15,27,FALSE),IFERROR(VLOOKUP($A466,'Circumstance 14'!$B$18:$AB$28,27,FALSE),TableBPA2[[#This Row],[Base Payment After Circumstance 13]])))</f>
        <v/>
      </c>
      <c r="T466" s="24" t="str">
        <f>IF(T$3="Not used","",IFERROR(VLOOKUP($A466,'Circumstance 15'!$B$6:$AB$15,27,FALSE),IFERROR(VLOOKUP($A466,'Circumstance 15'!$B$18:$AB$28,27,FALSE),TableBPA2[[#This Row],[Base Payment After Circumstance 14]])))</f>
        <v/>
      </c>
      <c r="U466" s="24" t="str">
        <f>IF(U$3="Not used","",IFERROR(VLOOKUP($A466,'Circumstance 16'!$B$6:$AB$15,27,FALSE),IFERROR(VLOOKUP($A466,'Circumstance 16'!$B$18:$AB$28,27,FALSE),TableBPA2[[#This Row],[Base Payment After Circumstance 15]])))</f>
        <v/>
      </c>
      <c r="V466" s="24" t="str">
        <f>IF(V$3="Not used","",IFERROR(VLOOKUP($A466,'Circumstance 17'!$B$6:$AB$15,27,FALSE),IFERROR(VLOOKUP($A466,'Circumstance 17'!$B$18:$AB$28,27,FALSE),TableBPA2[[#This Row],[Base Payment After Circumstance 16]])))</f>
        <v/>
      </c>
      <c r="W466" s="24" t="str">
        <f>IF(W$3="Not used","",IFERROR(VLOOKUP($A466,'Circumstance 18'!$B$6:$AB$15,27,FALSE),IFERROR(VLOOKUP($A466,'Circumstance 18'!$B$18:$AB$28,27,FALSE),TableBPA2[[#This Row],[Base Payment After Circumstance 17]])))</f>
        <v/>
      </c>
      <c r="X466" s="24" t="str">
        <f>IF(X$3="Not used","",IFERROR(VLOOKUP($A466,'Circumstance 19'!$B$6:$AB$15,27,FALSE),IFERROR(VLOOKUP($A466,'Circumstance 19'!$B$18:$AB$28,27,FALSE),TableBPA2[[#This Row],[Base Payment After Circumstance 18]])))</f>
        <v/>
      </c>
      <c r="Y466" s="24" t="str">
        <f>IF(Y$3="Not used","",IFERROR(VLOOKUP($A466,'Circumstance 20'!$B$6:$AB$15,27,FALSE),IFERROR(VLOOKUP($A466,'Circumstance 20'!$B$18:$AB$28,27,FALSE),TableBPA2[[#This Row],[Base Payment After Circumstance 19]])))</f>
        <v/>
      </c>
    </row>
    <row r="467" spans="1:25" x14ac:dyDescent="0.25">
      <c r="A467" s="11" t="str">
        <f>IF('LEA Information'!A476="","",'LEA Information'!A476)</f>
        <v/>
      </c>
      <c r="B467" s="11" t="str">
        <f>IF('LEA Information'!B476="","",'LEA Information'!B476)</f>
        <v/>
      </c>
      <c r="C467" s="68" t="str">
        <f>IF('LEA Information'!C476="","",'LEA Information'!C476)</f>
        <v/>
      </c>
      <c r="D467" s="8" t="str">
        <f>IF('LEA Information'!D476="","",'LEA Information'!D476)</f>
        <v/>
      </c>
      <c r="E467" s="32" t="str">
        <f t="shared" si="7"/>
        <v/>
      </c>
      <c r="F467" s="3" t="str">
        <f>IF(F$3="Not used","",IFERROR(VLOOKUP($A467,'Circumstance 1'!$B$6:$AB$15,27,FALSE),IFERROR(VLOOKUP(A467,'Circumstance 1'!$B$18:$AB$28,27,FALSE),TableBPA2[[#This Row],[Starting Base Payment]])))</f>
        <v/>
      </c>
      <c r="G467" s="3" t="str">
        <f>IF(G$3="Not used","",IFERROR(VLOOKUP($A467,'Circumstance 2'!$B$6:$AB$15,27,FALSE),IFERROR(VLOOKUP($A467,'Circumstance 2'!$B$18:$AB$28,27,FALSE),TableBPA2[[#This Row],[Base Payment After Circumstance 1]])))</f>
        <v/>
      </c>
      <c r="H467" s="3" t="str">
        <f>IF(H$3="Not used","",IFERROR(VLOOKUP($A467,'Circumstance 3'!$B$6:$AB$15,27,FALSE),IFERROR(VLOOKUP($A467,'Circumstance 3'!$B$18:$AB$28,27,FALSE),TableBPA2[[#This Row],[Base Payment After Circumstance 2]])))</f>
        <v/>
      </c>
      <c r="I467" s="3" t="str">
        <f>IF(I$3="Not used","",IFERROR(VLOOKUP($A467,'Circumstance 4'!$B$6:$AB$15,27,FALSE),IFERROR(VLOOKUP($A467,'Circumstance 4'!$B$18:$AB$28,27,FALSE),TableBPA2[[#This Row],[Base Payment After Circumstance 3]])))</f>
        <v/>
      </c>
      <c r="J467" s="3" t="str">
        <f>IF(J$3="Not used","",IFERROR(VLOOKUP($A467,'Circumstance 5'!$B$6:$AB$15,27,FALSE),IFERROR(VLOOKUP($A467,'Circumstance 5'!$B$18:$AB$28,27,FALSE),TableBPA2[[#This Row],[Base Payment After Circumstance 4]])))</f>
        <v/>
      </c>
      <c r="K467" s="3" t="str">
        <f>IF(K$3="Not used","",IFERROR(VLOOKUP($A467,'Circumstance 6'!$B$6:$AB$15,27,FALSE),IFERROR(VLOOKUP($A467,'Circumstance 6'!$B$18:$AB$28,27,FALSE),TableBPA2[[#This Row],[Base Payment After Circumstance 5]])))</f>
        <v/>
      </c>
      <c r="L467" s="3" t="str">
        <f>IF(L$3="Not used","",IFERROR(VLOOKUP($A467,'Circumstance 7'!$B$6:$AB$15,27,FALSE),IFERROR(VLOOKUP($A467,'Circumstance 7'!$B$18:$AB$28,27,FALSE),TableBPA2[[#This Row],[Base Payment After Circumstance 6]])))</f>
        <v/>
      </c>
      <c r="M467" s="3" t="str">
        <f>IF(M$3="Not used","",IFERROR(VLOOKUP($A467,'Circumstance 8'!$B$6:$AB$15,27,FALSE),IFERROR(VLOOKUP($A467,'Circumstance 8'!$B$18:$AB$28,27,FALSE),TableBPA2[[#This Row],[Base Payment After Circumstance 7]])))</f>
        <v/>
      </c>
      <c r="N467" s="3" t="str">
        <f>IF(N$3="Not used","",IFERROR(VLOOKUP($A467,'Circumstance 9'!$B$6:$AB$15,27,FALSE),IFERROR(VLOOKUP($A467,'Circumstance 9'!$B$18:$AB$28,27,FALSE),TableBPA2[[#This Row],[Base Payment After Circumstance 8]])))</f>
        <v/>
      </c>
      <c r="O467" s="3" t="str">
        <f>IF(O$3="Not used","",IFERROR(VLOOKUP($A467,'Circumstance 10'!$B$6:$AB$15,27,FALSE),IFERROR(VLOOKUP($A467,'Circumstance 10'!$B$18:$AB$28,27,FALSE),TableBPA2[[#This Row],[Base Payment After Circumstance 9]])))</f>
        <v/>
      </c>
      <c r="P467" s="24" t="str">
        <f>IF(P$3="Not used","",IFERROR(VLOOKUP($A467,'Circumstance 11'!$B$6:$AB$15,27,FALSE),IFERROR(VLOOKUP($A467,'Circumstance 11'!$B$18:$AB$28,27,FALSE),TableBPA2[[#This Row],[Base Payment After Circumstance 10]])))</f>
        <v/>
      </c>
      <c r="Q467" s="24" t="str">
        <f>IF(Q$3="Not used","",IFERROR(VLOOKUP($A467,'Circumstance 12'!$B$6:$AB$15,27,FALSE),IFERROR(VLOOKUP($A467,'Circumstance 12'!$B$18:$AB$28,27,FALSE),TableBPA2[[#This Row],[Base Payment After Circumstance 11]])))</f>
        <v/>
      </c>
      <c r="R467" s="24" t="str">
        <f>IF(R$3="Not used","",IFERROR(VLOOKUP($A467,'Circumstance 13'!$B$6:$AB$15,27,FALSE),IFERROR(VLOOKUP($A467,'Circumstance 13'!$B$18:$AB$28,27,FALSE),TableBPA2[[#This Row],[Base Payment After Circumstance 12]])))</f>
        <v/>
      </c>
      <c r="S467" s="24" t="str">
        <f>IF(S$3="Not used","",IFERROR(VLOOKUP($A467,'Circumstance 14'!$B$6:$AB$15,27,FALSE),IFERROR(VLOOKUP($A467,'Circumstance 14'!$B$18:$AB$28,27,FALSE),TableBPA2[[#This Row],[Base Payment After Circumstance 13]])))</f>
        <v/>
      </c>
      <c r="T467" s="24" t="str">
        <f>IF(T$3="Not used","",IFERROR(VLOOKUP($A467,'Circumstance 15'!$B$6:$AB$15,27,FALSE),IFERROR(VLOOKUP($A467,'Circumstance 15'!$B$18:$AB$28,27,FALSE),TableBPA2[[#This Row],[Base Payment After Circumstance 14]])))</f>
        <v/>
      </c>
      <c r="U467" s="24" t="str">
        <f>IF(U$3="Not used","",IFERROR(VLOOKUP($A467,'Circumstance 16'!$B$6:$AB$15,27,FALSE),IFERROR(VLOOKUP($A467,'Circumstance 16'!$B$18:$AB$28,27,FALSE),TableBPA2[[#This Row],[Base Payment After Circumstance 15]])))</f>
        <v/>
      </c>
      <c r="V467" s="24" t="str">
        <f>IF(V$3="Not used","",IFERROR(VLOOKUP($A467,'Circumstance 17'!$B$6:$AB$15,27,FALSE),IFERROR(VLOOKUP($A467,'Circumstance 17'!$B$18:$AB$28,27,FALSE),TableBPA2[[#This Row],[Base Payment After Circumstance 16]])))</f>
        <v/>
      </c>
      <c r="W467" s="24" t="str">
        <f>IF(W$3="Not used","",IFERROR(VLOOKUP($A467,'Circumstance 18'!$B$6:$AB$15,27,FALSE),IFERROR(VLOOKUP($A467,'Circumstance 18'!$B$18:$AB$28,27,FALSE),TableBPA2[[#This Row],[Base Payment After Circumstance 17]])))</f>
        <v/>
      </c>
      <c r="X467" s="24" t="str">
        <f>IF(X$3="Not used","",IFERROR(VLOOKUP($A467,'Circumstance 19'!$B$6:$AB$15,27,FALSE),IFERROR(VLOOKUP($A467,'Circumstance 19'!$B$18:$AB$28,27,FALSE),TableBPA2[[#This Row],[Base Payment After Circumstance 18]])))</f>
        <v/>
      </c>
      <c r="Y467" s="24" t="str">
        <f>IF(Y$3="Not used","",IFERROR(VLOOKUP($A467,'Circumstance 20'!$B$6:$AB$15,27,FALSE),IFERROR(VLOOKUP($A467,'Circumstance 20'!$B$18:$AB$28,27,FALSE),TableBPA2[[#This Row],[Base Payment After Circumstance 19]])))</f>
        <v/>
      </c>
    </row>
    <row r="468" spans="1:25" x14ac:dyDescent="0.25">
      <c r="A468" s="11" t="str">
        <f>IF('LEA Information'!A477="","",'LEA Information'!A477)</f>
        <v/>
      </c>
      <c r="B468" s="11" t="str">
        <f>IF('LEA Information'!B477="","",'LEA Information'!B477)</f>
        <v/>
      </c>
      <c r="C468" s="68" t="str">
        <f>IF('LEA Information'!C477="","",'LEA Information'!C477)</f>
        <v/>
      </c>
      <c r="D468" s="8" t="str">
        <f>IF('LEA Information'!D477="","",'LEA Information'!D477)</f>
        <v/>
      </c>
      <c r="E468" s="32" t="str">
        <f t="shared" si="7"/>
        <v/>
      </c>
      <c r="F468" s="3" t="str">
        <f>IF(F$3="Not used","",IFERROR(VLOOKUP($A468,'Circumstance 1'!$B$6:$AB$15,27,FALSE),IFERROR(VLOOKUP(A468,'Circumstance 1'!$B$18:$AB$28,27,FALSE),TableBPA2[[#This Row],[Starting Base Payment]])))</f>
        <v/>
      </c>
      <c r="G468" s="3" t="str">
        <f>IF(G$3="Not used","",IFERROR(VLOOKUP($A468,'Circumstance 2'!$B$6:$AB$15,27,FALSE),IFERROR(VLOOKUP($A468,'Circumstance 2'!$B$18:$AB$28,27,FALSE),TableBPA2[[#This Row],[Base Payment After Circumstance 1]])))</f>
        <v/>
      </c>
      <c r="H468" s="3" t="str">
        <f>IF(H$3="Not used","",IFERROR(VLOOKUP($A468,'Circumstance 3'!$B$6:$AB$15,27,FALSE),IFERROR(VLOOKUP($A468,'Circumstance 3'!$B$18:$AB$28,27,FALSE),TableBPA2[[#This Row],[Base Payment After Circumstance 2]])))</f>
        <v/>
      </c>
      <c r="I468" s="3" t="str">
        <f>IF(I$3="Not used","",IFERROR(VLOOKUP($A468,'Circumstance 4'!$B$6:$AB$15,27,FALSE),IFERROR(VLOOKUP($A468,'Circumstance 4'!$B$18:$AB$28,27,FALSE),TableBPA2[[#This Row],[Base Payment After Circumstance 3]])))</f>
        <v/>
      </c>
      <c r="J468" s="3" t="str">
        <f>IF(J$3="Not used","",IFERROR(VLOOKUP($A468,'Circumstance 5'!$B$6:$AB$15,27,FALSE),IFERROR(VLOOKUP($A468,'Circumstance 5'!$B$18:$AB$28,27,FALSE),TableBPA2[[#This Row],[Base Payment After Circumstance 4]])))</f>
        <v/>
      </c>
      <c r="K468" s="3" t="str">
        <f>IF(K$3="Not used","",IFERROR(VLOOKUP($A468,'Circumstance 6'!$B$6:$AB$15,27,FALSE),IFERROR(VLOOKUP($A468,'Circumstance 6'!$B$18:$AB$28,27,FALSE),TableBPA2[[#This Row],[Base Payment After Circumstance 5]])))</f>
        <v/>
      </c>
      <c r="L468" s="3" t="str">
        <f>IF(L$3="Not used","",IFERROR(VLOOKUP($A468,'Circumstance 7'!$B$6:$AB$15,27,FALSE),IFERROR(VLOOKUP($A468,'Circumstance 7'!$B$18:$AB$28,27,FALSE),TableBPA2[[#This Row],[Base Payment After Circumstance 6]])))</f>
        <v/>
      </c>
      <c r="M468" s="3" t="str">
        <f>IF(M$3="Not used","",IFERROR(VLOOKUP($A468,'Circumstance 8'!$B$6:$AB$15,27,FALSE),IFERROR(VLOOKUP($A468,'Circumstance 8'!$B$18:$AB$28,27,FALSE),TableBPA2[[#This Row],[Base Payment After Circumstance 7]])))</f>
        <v/>
      </c>
      <c r="N468" s="3" t="str">
        <f>IF(N$3="Not used","",IFERROR(VLOOKUP($A468,'Circumstance 9'!$B$6:$AB$15,27,FALSE),IFERROR(VLOOKUP($A468,'Circumstance 9'!$B$18:$AB$28,27,FALSE),TableBPA2[[#This Row],[Base Payment After Circumstance 8]])))</f>
        <v/>
      </c>
      <c r="O468" s="3" t="str">
        <f>IF(O$3="Not used","",IFERROR(VLOOKUP($A468,'Circumstance 10'!$B$6:$AB$15,27,FALSE),IFERROR(VLOOKUP($A468,'Circumstance 10'!$B$18:$AB$28,27,FALSE),TableBPA2[[#This Row],[Base Payment After Circumstance 9]])))</f>
        <v/>
      </c>
      <c r="P468" s="24" t="str">
        <f>IF(P$3="Not used","",IFERROR(VLOOKUP($A468,'Circumstance 11'!$B$6:$AB$15,27,FALSE),IFERROR(VLOOKUP($A468,'Circumstance 11'!$B$18:$AB$28,27,FALSE),TableBPA2[[#This Row],[Base Payment After Circumstance 10]])))</f>
        <v/>
      </c>
      <c r="Q468" s="24" t="str">
        <f>IF(Q$3="Not used","",IFERROR(VLOOKUP($A468,'Circumstance 12'!$B$6:$AB$15,27,FALSE),IFERROR(VLOOKUP($A468,'Circumstance 12'!$B$18:$AB$28,27,FALSE),TableBPA2[[#This Row],[Base Payment After Circumstance 11]])))</f>
        <v/>
      </c>
      <c r="R468" s="24" t="str">
        <f>IF(R$3="Not used","",IFERROR(VLOOKUP($A468,'Circumstance 13'!$B$6:$AB$15,27,FALSE),IFERROR(VLOOKUP($A468,'Circumstance 13'!$B$18:$AB$28,27,FALSE),TableBPA2[[#This Row],[Base Payment After Circumstance 12]])))</f>
        <v/>
      </c>
      <c r="S468" s="24" t="str">
        <f>IF(S$3="Not used","",IFERROR(VLOOKUP($A468,'Circumstance 14'!$B$6:$AB$15,27,FALSE),IFERROR(VLOOKUP($A468,'Circumstance 14'!$B$18:$AB$28,27,FALSE),TableBPA2[[#This Row],[Base Payment After Circumstance 13]])))</f>
        <v/>
      </c>
      <c r="T468" s="24" t="str">
        <f>IF(T$3="Not used","",IFERROR(VLOOKUP($A468,'Circumstance 15'!$B$6:$AB$15,27,FALSE),IFERROR(VLOOKUP($A468,'Circumstance 15'!$B$18:$AB$28,27,FALSE),TableBPA2[[#This Row],[Base Payment After Circumstance 14]])))</f>
        <v/>
      </c>
      <c r="U468" s="24" t="str">
        <f>IF(U$3="Not used","",IFERROR(VLOOKUP($A468,'Circumstance 16'!$B$6:$AB$15,27,FALSE),IFERROR(VLOOKUP($A468,'Circumstance 16'!$B$18:$AB$28,27,FALSE),TableBPA2[[#This Row],[Base Payment After Circumstance 15]])))</f>
        <v/>
      </c>
      <c r="V468" s="24" t="str">
        <f>IF(V$3="Not used","",IFERROR(VLOOKUP($A468,'Circumstance 17'!$B$6:$AB$15,27,FALSE),IFERROR(VLOOKUP($A468,'Circumstance 17'!$B$18:$AB$28,27,FALSE),TableBPA2[[#This Row],[Base Payment After Circumstance 16]])))</f>
        <v/>
      </c>
      <c r="W468" s="24" t="str">
        <f>IF(W$3="Not used","",IFERROR(VLOOKUP($A468,'Circumstance 18'!$B$6:$AB$15,27,FALSE),IFERROR(VLOOKUP($A468,'Circumstance 18'!$B$18:$AB$28,27,FALSE),TableBPA2[[#This Row],[Base Payment After Circumstance 17]])))</f>
        <v/>
      </c>
      <c r="X468" s="24" t="str">
        <f>IF(X$3="Not used","",IFERROR(VLOOKUP($A468,'Circumstance 19'!$B$6:$AB$15,27,FALSE),IFERROR(VLOOKUP($A468,'Circumstance 19'!$B$18:$AB$28,27,FALSE),TableBPA2[[#This Row],[Base Payment After Circumstance 18]])))</f>
        <v/>
      </c>
      <c r="Y468" s="24" t="str">
        <f>IF(Y$3="Not used","",IFERROR(VLOOKUP($A468,'Circumstance 20'!$B$6:$AB$15,27,FALSE),IFERROR(VLOOKUP($A468,'Circumstance 20'!$B$18:$AB$28,27,FALSE),TableBPA2[[#This Row],[Base Payment After Circumstance 19]])))</f>
        <v/>
      </c>
    </row>
    <row r="469" spans="1:25" x14ac:dyDescent="0.25">
      <c r="A469" s="11" t="str">
        <f>IF('LEA Information'!A478="","",'LEA Information'!A478)</f>
        <v/>
      </c>
      <c r="B469" s="11" t="str">
        <f>IF('LEA Information'!B478="","",'LEA Information'!B478)</f>
        <v/>
      </c>
      <c r="C469" s="68" t="str">
        <f>IF('LEA Information'!C478="","",'LEA Information'!C478)</f>
        <v/>
      </c>
      <c r="D469" s="8" t="str">
        <f>IF('LEA Information'!D478="","",'LEA Information'!D478)</f>
        <v/>
      </c>
      <c r="E469" s="32" t="str">
        <f t="shared" si="7"/>
        <v/>
      </c>
      <c r="F469" s="3" t="str">
        <f>IF(F$3="Not used","",IFERROR(VLOOKUP($A469,'Circumstance 1'!$B$6:$AB$15,27,FALSE),IFERROR(VLOOKUP(A469,'Circumstance 1'!$B$18:$AB$28,27,FALSE),TableBPA2[[#This Row],[Starting Base Payment]])))</f>
        <v/>
      </c>
      <c r="G469" s="3" t="str">
        <f>IF(G$3="Not used","",IFERROR(VLOOKUP($A469,'Circumstance 2'!$B$6:$AB$15,27,FALSE),IFERROR(VLOOKUP($A469,'Circumstance 2'!$B$18:$AB$28,27,FALSE),TableBPA2[[#This Row],[Base Payment After Circumstance 1]])))</f>
        <v/>
      </c>
      <c r="H469" s="3" t="str">
        <f>IF(H$3="Not used","",IFERROR(VLOOKUP($A469,'Circumstance 3'!$B$6:$AB$15,27,FALSE),IFERROR(VLOOKUP($A469,'Circumstance 3'!$B$18:$AB$28,27,FALSE),TableBPA2[[#This Row],[Base Payment After Circumstance 2]])))</f>
        <v/>
      </c>
      <c r="I469" s="3" t="str">
        <f>IF(I$3="Not used","",IFERROR(VLOOKUP($A469,'Circumstance 4'!$B$6:$AB$15,27,FALSE),IFERROR(VLOOKUP($A469,'Circumstance 4'!$B$18:$AB$28,27,FALSE),TableBPA2[[#This Row],[Base Payment After Circumstance 3]])))</f>
        <v/>
      </c>
      <c r="J469" s="3" t="str">
        <f>IF(J$3="Not used","",IFERROR(VLOOKUP($A469,'Circumstance 5'!$B$6:$AB$15,27,FALSE),IFERROR(VLOOKUP($A469,'Circumstance 5'!$B$18:$AB$28,27,FALSE),TableBPA2[[#This Row],[Base Payment After Circumstance 4]])))</f>
        <v/>
      </c>
      <c r="K469" s="3" t="str">
        <f>IF(K$3="Not used","",IFERROR(VLOOKUP($A469,'Circumstance 6'!$B$6:$AB$15,27,FALSE),IFERROR(VLOOKUP($A469,'Circumstance 6'!$B$18:$AB$28,27,FALSE),TableBPA2[[#This Row],[Base Payment After Circumstance 5]])))</f>
        <v/>
      </c>
      <c r="L469" s="3" t="str">
        <f>IF(L$3="Not used","",IFERROR(VLOOKUP($A469,'Circumstance 7'!$B$6:$AB$15,27,FALSE),IFERROR(VLOOKUP($A469,'Circumstance 7'!$B$18:$AB$28,27,FALSE),TableBPA2[[#This Row],[Base Payment After Circumstance 6]])))</f>
        <v/>
      </c>
      <c r="M469" s="3" t="str">
        <f>IF(M$3="Not used","",IFERROR(VLOOKUP($A469,'Circumstance 8'!$B$6:$AB$15,27,FALSE),IFERROR(VLOOKUP($A469,'Circumstance 8'!$B$18:$AB$28,27,FALSE),TableBPA2[[#This Row],[Base Payment After Circumstance 7]])))</f>
        <v/>
      </c>
      <c r="N469" s="3" t="str">
        <f>IF(N$3="Not used","",IFERROR(VLOOKUP($A469,'Circumstance 9'!$B$6:$AB$15,27,FALSE),IFERROR(VLOOKUP($A469,'Circumstance 9'!$B$18:$AB$28,27,FALSE),TableBPA2[[#This Row],[Base Payment After Circumstance 8]])))</f>
        <v/>
      </c>
      <c r="O469" s="3" t="str">
        <f>IF(O$3="Not used","",IFERROR(VLOOKUP($A469,'Circumstance 10'!$B$6:$AB$15,27,FALSE),IFERROR(VLOOKUP($A469,'Circumstance 10'!$B$18:$AB$28,27,FALSE),TableBPA2[[#This Row],[Base Payment After Circumstance 9]])))</f>
        <v/>
      </c>
      <c r="P469" s="24" t="str">
        <f>IF(P$3="Not used","",IFERROR(VLOOKUP($A469,'Circumstance 11'!$B$6:$AB$15,27,FALSE),IFERROR(VLOOKUP($A469,'Circumstance 11'!$B$18:$AB$28,27,FALSE),TableBPA2[[#This Row],[Base Payment After Circumstance 10]])))</f>
        <v/>
      </c>
      <c r="Q469" s="24" t="str">
        <f>IF(Q$3="Not used","",IFERROR(VLOOKUP($A469,'Circumstance 12'!$B$6:$AB$15,27,FALSE),IFERROR(VLOOKUP($A469,'Circumstance 12'!$B$18:$AB$28,27,FALSE),TableBPA2[[#This Row],[Base Payment After Circumstance 11]])))</f>
        <v/>
      </c>
      <c r="R469" s="24" t="str">
        <f>IF(R$3="Not used","",IFERROR(VLOOKUP($A469,'Circumstance 13'!$B$6:$AB$15,27,FALSE),IFERROR(VLOOKUP($A469,'Circumstance 13'!$B$18:$AB$28,27,FALSE),TableBPA2[[#This Row],[Base Payment After Circumstance 12]])))</f>
        <v/>
      </c>
      <c r="S469" s="24" t="str">
        <f>IF(S$3="Not used","",IFERROR(VLOOKUP($A469,'Circumstance 14'!$B$6:$AB$15,27,FALSE),IFERROR(VLOOKUP($A469,'Circumstance 14'!$B$18:$AB$28,27,FALSE),TableBPA2[[#This Row],[Base Payment After Circumstance 13]])))</f>
        <v/>
      </c>
      <c r="T469" s="24" t="str">
        <f>IF(T$3="Not used","",IFERROR(VLOOKUP($A469,'Circumstance 15'!$B$6:$AB$15,27,FALSE),IFERROR(VLOOKUP($A469,'Circumstance 15'!$B$18:$AB$28,27,FALSE),TableBPA2[[#This Row],[Base Payment After Circumstance 14]])))</f>
        <v/>
      </c>
      <c r="U469" s="24" t="str">
        <f>IF(U$3="Not used","",IFERROR(VLOOKUP($A469,'Circumstance 16'!$B$6:$AB$15,27,FALSE),IFERROR(VLOOKUP($A469,'Circumstance 16'!$B$18:$AB$28,27,FALSE),TableBPA2[[#This Row],[Base Payment After Circumstance 15]])))</f>
        <v/>
      </c>
      <c r="V469" s="24" t="str">
        <f>IF(V$3="Not used","",IFERROR(VLOOKUP($A469,'Circumstance 17'!$B$6:$AB$15,27,FALSE),IFERROR(VLOOKUP($A469,'Circumstance 17'!$B$18:$AB$28,27,FALSE),TableBPA2[[#This Row],[Base Payment After Circumstance 16]])))</f>
        <v/>
      </c>
      <c r="W469" s="24" t="str">
        <f>IF(W$3="Not used","",IFERROR(VLOOKUP($A469,'Circumstance 18'!$B$6:$AB$15,27,FALSE),IFERROR(VLOOKUP($A469,'Circumstance 18'!$B$18:$AB$28,27,FALSE),TableBPA2[[#This Row],[Base Payment After Circumstance 17]])))</f>
        <v/>
      </c>
      <c r="X469" s="24" t="str">
        <f>IF(X$3="Not used","",IFERROR(VLOOKUP($A469,'Circumstance 19'!$B$6:$AB$15,27,FALSE),IFERROR(VLOOKUP($A469,'Circumstance 19'!$B$18:$AB$28,27,FALSE),TableBPA2[[#This Row],[Base Payment After Circumstance 18]])))</f>
        <v/>
      </c>
      <c r="Y469" s="24" t="str">
        <f>IF(Y$3="Not used","",IFERROR(VLOOKUP($A469,'Circumstance 20'!$B$6:$AB$15,27,FALSE),IFERROR(VLOOKUP($A469,'Circumstance 20'!$B$18:$AB$28,27,FALSE),TableBPA2[[#This Row],[Base Payment After Circumstance 19]])))</f>
        <v/>
      </c>
    </row>
    <row r="470" spans="1:25" x14ac:dyDescent="0.25">
      <c r="A470" s="11" t="str">
        <f>IF('LEA Information'!A479="","",'LEA Information'!A479)</f>
        <v/>
      </c>
      <c r="B470" s="11" t="str">
        <f>IF('LEA Information'!B479="","",'LEA Information'!B479)</f>
        <v/>
      </c>
      <c r="C470" s="68" t="str">
        <f>IF('LEA Information'!C479="","",'LEA Information'!C479)</f>
        <v/>
      </c>
      <c r="D470" s="8" t="str">
        <f>IF('LEA Information'!D479="","",'LEA Information'!D479)</f>
        <v/>
      </c>
      <c r="E470" s="32" t="str">
        <f t="shared" si="7"/>
        <v/>
      </c>
      <c r="F470" s="3" t="str">
        <f>IF(F$3="Not used","",IFERROR(VLOOKUP($A470,'Circumstance 1'!$B$6:$AB$15,27,FALSE),IFERROR(VLOOKUP(A470,'Circumstance 1'!$B$18:$AB$28,27,FALSE),TableBPA2[[#This Row],[Starting Base Payment]])))</f>
        <v/>
      </c>
      <c r="G470" s="3" t="str">
        <f>IF(G$3="Not used","",IFERROR(VLOOKUP($A470,'Circumstance 2'!$B$6:$AB$15,27,FALSE),IFERROR(VLOOKUP($A470,'Circumstance 2'!$B$18:$AB$28,27,FALSE),TableBPA2[[#This Row],[Base Payment After Circumstance 1]])))</f>
        <v/>
      </c>
      <c r="H470" s="3" t="str">
        <f>IF(H$3="Not used","",IFERROR(VLOOKUP($A470,'Circumstance 3'!$B$6:$AB$15,27,FALSE),IFERROR(VLOOKUP($A470,'Circumstance 3'!$B$18:$AB$28,27,FALSE),TableBPA2[[#This Row],[Base Payment After Circumstance 2]])))</f>
        <v/>
      </c>
      <c r="I470" s="3" t="str">
        <f>IF(I$3="Not used","",IFERROR(VLOOKUP($A470,'Circumstance 4'!$B$6:$AB$15,27,FALSE),IFERROR(VLOOKUP($A470,'Circumstance 4'!$B$18:$AB$28,27,FALSE),TableBPA2[[#This Row],[Base Payment After Circumstance 3]])))</f>
        <v/>
      </c>
      <c r="J470" s="3" t="str">
        <f>IF(J$3="Not used","",IFERROR(VLOOKUP($A470,'Circumstance 5'!$B$6:$AB$15,27,FALSE),IFERROR(VLOOKUP($A470,'Circumstance 5'!$B$18:$AB$28,27,FALSE),TableBPA2[[#This Row],[Base Payment After Circumstance 4]])))</f>
        <v/>
      </c>
      <c r="K470" s="3" t="str">
        <f>IF(K$3="Not used","",IFERROR(VLOOKUP($A470,'Circumstance 6'!$B$6:$AB$15,27,FALSE),IFERROR(VLOOKUP($A470,'Circumstance 6'!$B$18:$AB$28,27,FALSE),TableBPA2[[#This Row],[Base Payment After Circumstance 5]])))</f>
        <v/>
      </c>
      <c r="L470" s="3" t="str">
        <f>IF(L$3="Not used","",IFERROR(VLOOKUP($A470,'Circumstance 7'!$B$6:$AB$15,27,FALSE),IFERROR(VLOOKUP($A470,'Circumstance 7'!$B$18:$AB$28,27,FALSE),TableBPA2[[#This Row],[Base Payment After Circumstance 6]])))</f>
        <v/>
      </c>
      <c r="M470" s="3" t="str">
        <f>IF(M$3="Not used","",IFERROR(VLOOKUP($A470,'Circumstance 8'!$B$6:$AB$15,27,FALSE),IFERROR(VLOOKUP($A470,'Circumstance 8'!$B$18:$AB$28,27,FALSE),TableBPA2[[#This Row],[Base Payment After Circumstance 7]])))</f>
        <v/>
      </c>
      <c r="N470" s="3" t="str">
        <f>IF(N$3="Not used","",IFERROR(VLOOKUP($A470,'Circumstance 9'!$B$6:$AB$15,27,FALSE),IFERROR(VLOOKUP($A470,'Circumstance 9'!$B$18:$AB$28,27,FALSE),TableBPA2[[#This Row],[Base Payment After Circumstance 8]])))</f>
        <v/>
      </c>
      <c r="O470" s="3" t="str">
        <f>IF(O$3="Not used","",IFERROR(VLOOKUP($A470,'Circumstance 10'!$B$6:$AB$15,27,FALSE),IFERROR(VLOOKUP($A470,'Circumstance 10'!$B$18:$AB$28,27,FALSE),TableBPA2[[#This Row],[Base Payment After Circumstance 9]])))</f>
        <v/>
      </c>
      <c r="P470" s="24" t="str">
        <f>IF(P$3="Not used","",IFERROR(VLOOKUP($A470,'Circumstance 11'!$B$6:$AB$15,27,FALSE),IFERROR(VLOOKUP($A470,'Circumstance 11'!$B$18:$AB$28,27,FALSE),TableBPA2[[#This Row],[Base Payment After Circumstance 10]])))</f>
        <v/>
      </c>
      <c r="Q470" s="24" t="str">
        <f>IF(Q$3="Not used","",IFERROR(VLOOKUP($A470,'Circumstance 12'!$B$6:$AB$15,27,FALSE),IFERROR(VLOOKUP($A470,'Circumstance 12'!$B$18:$AB$28,27,FALSE),TableBPA2[[#This Row],[Base Payment After Circumstance 11]])))</f>
        <v/>
      </c>
      <c r="R470" s="24" t="str">
        <f>IF(R$3="Not used","",IFERROR(VLOOKUP($A470,'Circumstance 13'!$B$6:$AB$15,27,FALSE),IFERROR(VLOOKUP($A470,'Circumstance 13'!$B$18:$AB$28,27,FALSE),TableBPA2[[#This Row],[Base Payment After Circumstance 12]])))</f>
        <v/>
      </c>
      <c r="S470" s="24" t="str">
        <f>IF(S$3="Not used","",IFERROR(VLOOKUP($A470,'Circumstance 14'!$B$6:$AB$15,27,FALSE),IFERROR(VLOOKUP($A470,'Circumstance 14'!$B$18:$AB$28,27,FALSE),TableBPA2[[#This Row],[Base Payment After Circumstance 13]])))</f>
        <v/>
      </c>
      <c r="T470" s="24" t="str">
        <f>IF(T$3="Not used","",IFERROR(VLOOKUP($A470,'Circumstance 15'!$B$6:$AB$15,27,FALSE),IFERROR(VLOOKUP($A470,'Circumstance 15'!$B$18:$AB$28,27,FALSE),TableBPA2[[#This Row],[Base Payment After Circumstance 14]])))</f>
        <v/>
      </c>
      <c r="U470" s="24" t="str">
        <f>IF(U$3="Not used","",IFERROR(VLOOKUP($A470,'Circumstance 16'!$B$6:$AB$15,27,FALSE),IFERROR(VLOOKUP($A470,'Circumstance 16'!$B$18:$AB$28,27,FALSE),TableBPA2[[#This Row],[Base Payment After Circumstance 15]])))</f>
        <v/>
      </c>
      <c r="V470" s="24" t="str">
        <f>IF(V$3="Not used","",IFERROR(VLOOKUP($A470,'Circumstance 17'!$B$6:$AB$15,27,FALSE),IFERROR(VLOOKUP($A470,'Circumstance 17'!$B$18:$AB$28,27,FALSE),TableBPA2[[#This Row],[Base Payment After Circumstance 16]])))</f>
        <v/>
      </c>
      <c r="W470" s="24" t="str">
        <f>IF(W$3="Not used","",IFERROR(VLOOKUP($A470,'Circumstance 18'!$B$6:$AB$15,27,FALSE),IFERROR(VLOOKUP($A470,'Circumstance 18'!$B$18:$AB$28,27,FALSE),TableBPA2[[#This Row],[Base Payment After Circumstance 17]])))</f>
        <v/>
      </c>
      <c r="X470" s="24" t="str">
        <f>IF(X$3="Not used","",IFERROR(VLOOKUP($A470,'Circumstance 19'!$B$6:$AB$15,27,FALSE),IFERROR(VLOOKUP($A470,'Circumstance 19'!$B$18:$AB$28,27,FALSE),TableBPA2[[#This Row],[Base Payment After Circumstance 18]])))</f>
        <v/>
      </c>
      <c r="Y470" s="24" t="str">
        <f>IF(Y$3="Not used","",IFERROR(VLOOKUP($A470,'Circumstance 20'!$B$6:$AB$15,27,FALSE),IFERROR(VLOOKUP($A470,'Circumstance 20'!$B$18:$AB$28,27,FALSE),TableBPA2[[#This Row],[Base Payment After Circumstance 19]])))</f>
        <v/>
      </c>
    </row>
    <row r="471" spans="1:25" x14ac:dyDescent="0.25">
      <c r="A471" s="11" t="str">
        <f>IF('LEA Information'!A480="","",'LEA Information'!A480)</f>
        <v/>
      </c>
      <c r="B471" s="11" t="str">
        <f>IF('LEA Information'!B480="","",'LEA Information'!B480)</f>
        <v/>
      </c>
      <c r="C471" s="68" t="str">
        <f>IF('LEA Information'!C480="","",'LEA Information'!C480)</f>
        <v/>
      </c>
      <c r="D471" s="8" t="str">
        <f>IF('LEA Information'!D480="","",'LEA Information'!D480)</f>
        <v/>
      </c>
      <c r="E471" s="32" t="str">
        <f t="shared" si="7"/>
        <v/>
      </c>
      <c r="F471" s="3" t="str">
        <f>IF(F$3="Not used","",IFERROR(VLOOKUP($A471,'Circumstance 1'!$B$6:$AB$15,27,FALSE),IFERROR(VLOOKUP(A471,'Circumstance 1'!$B$18:$AB$28,27,FALSE),TableBPA2[[#This Row],[Starting Base Payment]])))</f>
        <v/>
      </c>
      <c r="G471" s="3" t="str">
        <f>IF(G$3="Not used","",IFERROR(VLOOKUP($A471,'Circumstance 2'!$B$6:$AB$15,27,FALSE),IFERROR(VLOOKUP($A471,'Circumstance 2'!$B$18:$AB$28,27,FALSE),TableBPA2[[#This Row],[Base Payment After Circumstance 1]])))</f>
        <v/>
      </c>
      <c r="H471" s="3" t="str">
        <f>IF(H$3="Not used","",IFERROR(VLOOKUP($A471,'Circumstance 3'!$B$6:$AB$15,27,FALSE),IFERROR(VLOOKUP($A471,'Circumstance 3'!$B$18:$AB$28,27,FALSE),TableBPA2[[#This Row],[Base Payment After Circumstance 2]])))</f>
        <v/>
      </c>
      <c r="I471" s="3" t="str">
        <f>IF(I$3="Not used","",IFERROR(VLOOKUP($A471,'Circumstance 4'!$B$6:$AB$15,27,FALSE),IFERROR(VLOOKUP($A471,'Circumstance 4'!$B$18:$AB$28,27,FALSE),TableBPA2[[#This Row],[Base Payment After Circumstance 3]])))</f>
        <v/>
      </c>
      <c r="J471" s="3" t="str">
        <f>IF(J$3="Not used","",IFERROR(VLOOKUP($A471,'Circumstance 5'!$B$6:$AB$15,27,FALSE),IFERROR(VLOOKUP($A471,'Circumstance 5'!$B$18:$AB$28,27,FALSE),TableBPA2[[#This Row],[Base Payment After Circumstance 4]])))</f>
        <v/>
      </c>
      <c r="K471" s="3" t="str">
        <f>IF(K$3="Not used","",IFERROR(VLOOKUP($A471,'Circumstance 6'!$B$6:$AB$15,27,FALSE),IFERROR(VLOOKUP($A471,'Circumstance 6'!$B$18:$AB$28,27,FALSE),TableBPA2[[#This Row],[Base Payment After Circumstance 5]])))</f>
        <v/>
      </c>
      <c r="L471" s="3" t="str">
        <f>IF(L$3="Not used","",IFERROR(VLOOKUP($A471,'Circumstance 7'!$B$6:$AB$15,27,FALSE),IFERROR(VLOOKUP($A471,'Circumstance 7'!$B$18:$AB$28,27,FALSE),TableBPA2[[#This Row],[Base Payment After Circumstance 6]])))</f>
        <v/>
      </c>
      <c r="M471" s="3" t="str">
        <f>IF(M$3="Not used","",IFERROR(VLOOKUP($A471,'Circumstance 8'!$B$6:$AB$15,27,FALSE),IFERROR(VLOOKUP($A471,'Circumstance 8'!$B$18:$AB$28,27,FALSE),TableBPA2[[#This Row],[Base Payment After Circumstance 7]])))</f>
        <v/>
      </c>
      <c r="N471" s="3" t="str">
        <f>IF(N$3="Not used","",IFERROR(VLOOKUP($A471,'Circumstance 9'!$B$6:$AB$15,27,FALSE),IFERROR(VLOOKUP($A471,'Circumstance 9'!$B$18:$AB$28,27,FALSE),TableBPA2[[#This Row],[Base Payment After Circumstance 8]])))</f>
        <v/>
      </c>
      <c r="O471" s="3" t="str">
        <f>IF(O$3="Not used","",IFERROR(VLOOKUP($A471,'Circumstance 10'!$B$6:$AB$15,27,FALSE),IFERROR(VLOOKUP($A471,'Circumstance 10'!$B$18:$AB$28,27,FALSE),TableBPA2[[#This Row],[Base Payment After Circumstance 9]])))</f>
        <v/>
      </c>
      <c r="P471" s="24" t="str">
        <f>IF(P$3="Not used","",IFERROR(VLOOKUP($A471,'Circumstance 11'!$B$6:$AB$15,27,FALSE),IFERROR(VLOOKUP($A471,'Circumstance 11'!$B$18:$AB$28,27,FALSE),TableBPA2[[#This Row],[Base Payment After Circumstance 10]])))</f>
        <v/>
      </c>
      <c r="Q471" s="24" t="str">
        <f>IF(Q$3="Not used","",IFERROR(VLOOKUP($A471,'Circumstance 12'!$B$6:$AB$15,27,FALSE),IFERROR(VLOOKUP($A471,'Circumstance 12'!$B$18:$AB$28,27,FALSE),TableBPA2[[#This Row],[Base Payment After Circumstance 11]])))</f>
        <v/>
      </c>
      <c r="R471" s="24" t="str">
        <f>IF(R$3="Not used","",IFERROR(VLOOKUP($A471,'Circumstance 13'!$B$6:$AB$15,27,FALSE),IFERROR(VLOOKUP($A471,'Circumstance 13'!$B$18:$AB$28,27,FALSE),TableBPA2[[#This Row],[Base Payment After Circumstance 12]])))</f>
        <v/>
      </c>
      <c r="S471" s="24" t="str">
        <f>IF(S$3="Not used","",IFERROR(VLOOKUP($A471,'Circumstance 14'!$B$6:$AB$15,27,FALSE),IFERROR(VLOOKUP($A471,'Circumstance 14'!$B$18:$AB$28,27,FALSE),TableBPA2[[#This Row],[Base Payment After Circumstance 13]])))</f>
        <v/>
      </c>
      <c r="T471" s="24" t="str">
        <f>IF(T$3="Not used","",IFERROR(VLOOKUP($A471,'Circumstance 15'!$B$6:$AB$15,27,FALSE),IFERROR(VLOOKUP($A471,'Circumstance 15'!$B$18:$AB$28,27,FALSE),TableBPA2[[#This Row],[Base Payment After Circumstance 14]])))</f>
        <v/>
      </c>
      <c r="U471" s="24" t="str">
        <f>IF(U$3="Not used","",IFERROR(VLOOKUP($A471,'Circumstance 16'!$B$6:$AB$15,27,FALSE),IFERROR(VLOOKUP($A471,'Circumstance 16'!$B$18:$AB$28,27,FALSE),TableBPA2[[#This Row],[Base Payment After Circumstance 15]])))</f>
        <v/>
      </c>
      <c r="V471" s="24" t="str">
        <f>IF(V$3="Not used","",IFERROR(VLOOKUP($A471,'Circumstance 17'!$B$6:$AB$15,27,FALSE),IFERROR(VLOOKUP($A471,'Circumstance 17'!$B$18:$AB$28,27,FALSE),TableBPA2[[#This Row],[Base Payment After Circumstance 16]])))</f>
        <v/>
      </c>
      <c r="W471" s="24" t="str">
        <f>IF(W$3="Not used","",IFERROR(VLOOKUP($A471,'Circumstance 18'!$B$6:$AB$15,27,FALSE),IFERROR(VLOOKUP($A471,'Circumstance 18'!$B$18:$AB$28,27,FALSE),TableBPA2[[#This Row],[Base Payment After Circumstance 17]])))</f>
        <v/>
      </c>
      <c r="X471" s="24" t="str">
        <f>IF(X$3="Not used","",IFERROR(VLOOKUP($A471,'Circumstance 19'!$B$6:$AB$15,27,FALSE),IFERROR(VLOOKUP($A471,'Circumstance 19'!$B$18:$AB$28,27,FALSE),TableBPA2[[#This Row],[Base Payment After Circumstance 18]])))</f>
        <v/>
      </c>
      <c r="Y471" s="24" t="str">
        <f>IF(Y$3="Not used","",IFERROR(VLOOKUP($A471,'Circumstance 20'!$B$6:$AB$15,27,FALSE),IFERROR(VLOOKUP($A471,'Circumstance 20'!$B$18:$AB$28,27,FALSE),TableBPA2[[#This Row],[Base Payment After Circumstance 19]])))</f>
        <v/>
      </c>
    </row>
    <row r="472" spans="1:25" x14ac:dyDescent="0.25">
      <c r="A472" s="11" t="str">
        <f>IF('LEA Information'!A481="","",'LEA Information'!A481)</f>
        <v/>
      </c>
      <c r="B472" s="11" t="str">
        <f>IF('LEA Information'!B481="","",'LEA Information'!B481)</f>
        <v/>
      </c>
      <c r="C472" s="68" t="str">
        <f>IF('LEA Information'!C481="","",'LEA Information'!C481)</f>
        <v/>
      </c>
      <c r="D472" s="8" t="str">
        <f>IF('LEA Information'!D481="","",'LEA Information'!D481)</f>
        <v/>
      </c>
      <c r="E472" s="32" t="str">
        <f t="shared" si="7"/>
        <v/>
      </c>
      <c r="F472" s="3" t="str">
        <f>IF(F$3="Not used","",IFERROR(VLOOKUP($A472,'Circumstance 1'!$B$6:$AB$15,27,FALSE),IFERROR(VLOOKUP(A472,'Circumstance 1'!$B$18:$AB$28,27,FALSE),TableBPA2[[#This Row],[Starting Base Payment]])))</f>
        <v/>
      </c>
      <c r="G472" s="3" t="str">
        <f>IF(G$3="Not used","",IFERROR(VLOOKUP($A472,'Circumstance 2'!$B$6:$AB$15,27,FALSE),IFERROR(VLOOKUP($A472,'Circumstance 2'!$B$18:$AB$28,27,FALSE),TableBPA2[[#This Row],[Base Payment After Circumstance 1]])))</f>
        <v/>
      </c>
      <c r="H472" s="3" t="str">
        <f>IF(H$3="Not used","",IFERROR(VLOOKUP($A472,'Circumstance 3'!$B$6:$AB$15,27,FALSE),IFERROR(VLOOKUP($A472,'Circumstance 3'!$B$18:$AB$28,27,FALSE),TableBPA2[[#This Row],[Base Payment After Circumstance 2]])))</f>
        <v/>
      </c>
      <c r="I472" s="3" t="str">
        <f>IF(I$3="Not used","",IFERROR(VLOOKUP($A472,'Circumstance 4'!$B$6:$AB$15,27,FALSE),IFERROR(VLOOKUP($A472,'Circumstance 4'!$B$18:$AB$28,27,FALSE),TableBPA2[[#This Row],[Base Payment After Circumstance 3]])))</f>
        <v/>
      </c>
      <c r="J472" s="3" t="str">
        <f>IF(J$3="Not used","",IFERROR(VLOOKUP($A472,'Circumstance 5'!$B$6:$AB$15,27,FALSE),IFERROR(VLOOKUP($A472,'Circumstance 5'!$B$18:$AB$28,27,FALSE),TableBPA2[[#This Row],[Base Payment After Circumstance 4]])))</f>
        <v/>
      </c>
      <c r="K472" s="3" t="str">
        <f>IF(K$3="Not used","",IFERROR(VLOOKUP($A472,'Circumstance 6'!$B$6:$AB$15,27,FALSE),IFERROR(VLOOKUP($A472,'Circumstance 6'!$B$18:$AB$28,27,FALSE),TableBPA2[[#This Row],[Base Payment After Circumstance 5]])))</f>
        <v/>
      </c>
      <c r="L472" s="3" t="str">
        <f>IF(L$3="Not used","",IFERROR(VLOOKUP($A472,'Circumstance 7'!$B$6:$AB$15,27,FALSE),IFERROR(VLOOKUP($A472,'Circumstance 7'!$B$18:$AB$28,27,FALSE),TableBPA2[[#This Row],[Base Payment After Circumstance 6]])))</f>
        <v/>
      </c>
      <c r="M472" s="3" t="str">
        <f>IF(M$3="Not used","",IFERROR(VLOOKUP($A472,'Circumstance 8'!$B$6:$AB$15,27,FALSE),IFERROR(VLOOKUP($A472,'Circumstance 8'!$B$18:$AB$28,27,FALSE),TableBPA2[[#This Row],[Base Payment After Circumstance 7]])))</f>
        <v/>
      </c>
      <c r="N472" s="3" t="str">
        <f>IF(N$3="Not used","",IFERROR(VLOOKUP($A472,'Circumstance 9'!$B$6:$AB$15,27,FALSE),IFERROR(VLOOKUP($A472,'Circumstance 9'!$B$18:$AB$28,27,FALSE),TableBPA2[[#This Row],[Base Payment After Circumstance 8]])))</f>
        <v/>
      </c>
      <c r="O472" s="3" t="str">
        <f>IF(O$3="Not used","",IFERROR(VLOOKUP($A472,'Circumstance 10'!$B$6:$AB$15,27,FALSE),IFERROR(VLOOKUP($A472,'Circumstance 10'!$B$18:$AB$28,27,FALSE),TableBPA2[[#This Row],[Base Payment After Circumstance 9]])))</f>
        <v/>
      </c>
      <c r="P472" s="24" t="str">
        <f>IF(P$3="Not used","",IFERROR(VLOOKUP($A472,'Circumstance 11'!$B$6:$AB$15,27,FALSE),IFERROR(VLOOKUP($A472,'Circumstance 11'!$B$18:$AB$28,27,FALSE),TableBPA2[[#This Row],[Base Payment After Circumstance 10]])))</f>
        <v/>
      </c>
      <c r="Q472" s="24" t="str">
        <f>IF(Q$3="Not used","",IFERROR(VLOOKUP($A472,'Circumstance 12'!$B$6:$AB$15,27,FALSE),IFERROR(VLOOKUP($A472,'Circumstance 12'!$B$18:$AB$28,27,FALSE),TableBPA2[[#This Row],[Base Payment After Circumstance 11]])))</f>
        <v/>
      </c>
      <c r="R472" s="24" t="str">
        <f>IF(R$3="Not used","",IFERROR(VLOOKUP($A472,'Circumstance 13'!$B$6:$AB$15,27,FALSE),IFERROR(VLOOKUP($A472,'Circumstance 13'!$B$18:$AB$28,27,FALSE),TableBPA2[[#This Row],[Base Payment After Circumstance 12]])))</f>
        <v/>
      </c>
      <c r="S472" s="24" t="str">
        <f>IF(S$3="Not used","",IFERROR(VLOOKUP($A472,'Circumstance 14'!$B$6:$AB$15,27,FALSE),IFERROR(VLOOKUP($A472,'Circumstance 14'!$B$18:$AB$28,27,FALSE),TableBPA2[[#This Row],[Base Payment After Circumstance 13]])))</f>
        <v/>
      </c>
      <c r="T472" s="24" t="str">
        <f>IF(T$3="Not used","",IFERROR(VLOOKUP($A472,'Circumstance 15'!$B$6:$AB$15,27,FALSE),IFERROR(VLOOKUP($A472,'Circumstance 15'!$B$18:$AB$28,27,FALSE),TableBPA2[[#This Row],[Base Payment After Circumstance 14]])))</f>
        <v/>
      </c>
      <c r="U472" s="24" t="str">
        <f>IF(U$3="Not used","",IFERROR(VLOOKUP($A472,'Circumstance 16'!$B$6:$AB$15,27,FALSE),IFERROR(VLOOKUP($A472,'Circumstance 16'!$B$18:$AB$28,27,FALSE),TableBPA2[[#This Row],[Base Payment After Circumstance 15]])))</f>
        <v/>
      </c>
      <c r="V472" s="24" t="str">
        <f>IF(V$3="Not used","",IFERROR(VLOOKUP($A472,'Circumstance 17'!$B$6:$AB$15,27,FALSE),IFERROR(VLOOKUP($A472,'Circumstance 17'!$B$18:$AB$28,27,FALSE),TableBPA2[[#This Row],[Base Payment After Circumstance 16]])))</f>
        <v/>
      </c>
      <c r="W472" s="24" t="str">
        <f>IF(W$3="Not used","",IFERROR(VLOOKUP($A472,'Circumstance 18'!$B$6:$AB$15,27,FALSE),IFERROR(VLOOKUP($A472,'Circumstance 18'!$B$18:$AB$28,27,FALSE),TableBPA2[[#This Row],[Base Payment After Circumstance 17]])))</f>
        <v/>
      </c>
      <c r="X472" s="24" t="str">
        <f>IF(X$3="Not used","",IFERROR(VLOOKUP($A472,'Circumstance 19'!$B$6:$AB$15,27,FALSE),IFERROR(VLOOKUP($A472,'Circumstance 19'!$B$18:$AB$28,27,FALSE),TableBPA2[[#This Row],[Base Payment After Circumstance 18]])))</f>
        <v/>
      </c>
      <c r="Y472" s="24" t="str">
        <f>IF(Y$3="Not used","",IFERROR(VLOOKUP($A472,'Circumstance 20'!$B$6:$AB$15,27,FALSE),IFERROR(VLOOKUP($A472,'Circumstance 20'!$B$18:$AB$28,27,FALSE),TableBPA2[[#This Row],[Base Payment After Circumstance 19]])))</f>
        <v/>
      </c>
    </row>
    <row r="473" spans="1:25" x14ac:dyDescent="0.25">
      <c r="A473" s="11" t="str">
        <f>IF('LEA Information'!A482="","",'LEA Information'!A482)</f>
        <v/>
      </c>
      <c r="B473" s="11" t="str">
        <f>IF('LEA Information'!B482="","",'LEA Information'!B482)</f>
        <v/>
      </c>
      <c r="C473" s="68" t="str">
        <f>IF('LEA Information'!C482="","",'LEA Information'!C482)</f>
        <v/>
      </c>
      <c r="D473" s="8" t="str">
        <f>IF('LEA Information'!D482="","",'LEA Information'!D482)</f>
        <v/>
      </c>
      <c r="E473" s="32" t="str">
        <f t="shared" si="7"/>
        <v/>
      </c>
      <c r="F473" s="3" t="str">
        <f>IF(F$3="Not used","",IFERROR(VLOOKUP($A473,'Circumstance 1'!$B$6:$AB$15,27,FALSE),IFERROR(VLOOKUP(A473,'Circumstance 1'!$B$18:$AB$28,27,FALSE),TableBPA2[[#This Row],[Starting Base Payment]])))</f>
        <v/>
      </c>
      <c r="G473" s="3" t="str">
        <f>IF(G$3="Not used","",IFERROR(VLOOKUP($A473,'Circumstance 2'!$B$6:$AB$15,27,FALSE),IFERROR(VLOOKUP($A473,'Circumstance 2'!$B$18:$AB$28,27,FALSE),TableBPA2[[#This Row],[Base Payment After Circumstance 1]])))</f>
        <v/>
      </c>
      <c r="H473" s="3" t="str">
        <f>IF(H$3="Not used","",IFERROR(VLOOKUP($A473,'Circumstance 3'!$B$6:$AB$15,27,FALSE),IFERROR(VLOOKUP($A473,'Circumstance 3'!$B$18:$AB$28,27,FALSE),TableBPA2[[#This Row],[Base Payment After Circumstance 2]])))</f>
        <v/>
      </c>
      <c r="I473" s="3" t="str">
        <f>IF(I$3="Not used","",IFERROR(VLOOKUP($A473,'Circumstance 4'!$B$6:$AB$15,27,FALSE),IFERROR(VLOOKUP($A473,'Circumstance 4'!$B$18:$AB$28,27,FALSE),TableBPA2[[#This Row],[Base Payment After Circumstance 3]])))</f>
        <v/>
      </c>
      <c r="J473" s="3" t="str">
        <f>IF(J$3="Not used","",IFERROR(VLOOKUP($A473,'Circumstance 5'!$B$6:$AB$15,27,FALSE),IFERROR(VLOOKUP($A473,'Circumstance 5'!$B$18:$AB$28,27,FALSE),TableBPA2[[#This Row],[Base Payment After Circumstance 4]])))</f>
        <v/>
      </c>
      <c r="K473" s="3" t="str">
        <f>IF(K$3="Not used","",IFERROR(VLOOKUP($A473,'Circumstance 6'!$B$6:$AB$15,27,FALSE),IFERROR(VLOOKUP($A473,'Circumstance 6'!$B$18:$AB$28,27,FALSE),TableBPA2[[#This Row],[Base Payment After Circumstance 5]])))</f>
        <v/>
      </c>
      <c r="L473" s="3" t="str">
        <f>IF(L$3="Not used","",IFERROR(VLOOKUP($A473,'Circumstance 7'!$B$6:$AB$15,27,FALSE),IFERROR(VLOOKUP($A473,'Circumstance 7'!$B$18:$AB$28,27,FALSE),TableBPA2[[#This Row],[Base Payment After Circumstance 6]])))</f>
        <v/>
      </c>
      <c r="M473" s="3" t="str">
        <f>IF(M$3="Not used","",IFERROR(VLOOKUP($A473,'Circumstance 8'!$B$6:$AB$15,27,FALSE),IFERROR(VLOOKUP($A473,'Circumstance 8'!$B$18:$AB$28,27,FALSE),TableBPA2[[#This Row],[Base Payment After Circumstance 7]])))</f>
        <v/>
      </c>
      <c r="N473" s="3" t="str">
        <f>IF(N$3="Not used","",IFERROR(VLOOKUP($A473,'Circumstance 9'!$B$6:$AB$15,27,FALSE),IFERROR(VLOOKUP($A473,'Circumstance 9'!$B$18:$AB$28,27,FALSE),TableBPA2[[#This Row],[Base Payment After Circumstance 8]])))</f>
        <v/>
      </c>
      <c r="O473" s="3" t="str">
        <f>IF(O$3="Not used","",IFERROR(VLOOKUP($A473,'Circumstance 10'!$B$6:$AB$15,27,FALSE),IFERROR(VLOOKUP($A473,'Circumstance 10'!$B$18:$AB$28,27,FALSE),TableBPA2[[#This Row],[Base Payment After Circumstance 9]])))</f>
        <v/>
      </c>
      <c r="P473" s="24" t="str">
        <f>IF(P$3="Not used","",IFERROR(VLOOKUP($A473,'Circumstance 11'!$B$6:$AB$15,27,FALSE),IFERROR(VLOOKUP($A473,'Circumstance 11'!$B$18:$AB$28,27,FALSE),TableBPA2[[#This Row],[Base Payment After Circumstance 10]])))</f>
        <v/>
      </c>
      <c r="Q473" s="24" t="str">
        <f>IF(Q$3="Not used","",IFERROR(VLOOKUP($A473,'Circumstance 12'!$B$6:$AB$15,27,FALSE),IFERROR(VLOOKUP($A473,'Circumstance 12'!$B$18:$AB$28,27,FALSE),TableBPA2[[#This Row],[Base Payment After Circumstance 11]])))</f>
        <v/>
      </c>
      <c r="R473" s="24" t="str">
        <f>IF(R$3="Not used","",IFERROR(VLOOKUP($A473,'Circumstance 13'!$B$6:$AB$15,27,FALSE),IFERROR(VLOOKUP($A473,'Circumstance 13'!$B$18:$AB$28,27,FALSE),TableBPA2[[#This Row],[Base Payment After Circumstance 12]])))</f>
        <v/>
      </c>
      <c r="S473" s="24" t="str">
        <f>IF(S$3="Not used","",IFERROR(VLOOKUP($A473,'Circumstance 14'!$B$6:$AB$15,27,FALSE),IFERROR(VLOOKUP($A473,'Circumstance 14'!$B$18:$AB$28,27,FALSE),TableBPA2[[#This Row],[Base Payment After Circumstance 13]])))</f>
        <v/>
      </c>
      <c r="T473" s="24" t="str">
        <f>IF(T$3="Not used","",IFERROR(VLOOKUP($A473,'Circumstance 15'!$B$6:$AB$15,27,FALSE),IFERROR(VLOOKUP($A473,'Circumstance 15'!$B$18:$AB$28,27,FALSE),TableBPA2[[#This Row],[Base Payment After Circumstance 14]])))</f>
        <v/>
      </c>
      <c r="U473" s="24" t="str">
        <f>IF(U$3="Not used","",IFERROR(VLOOKUP($A473,'Circumstance 16'!$B$6:$AB$15,27,FALSE),IFERROR(VLOOKUP($A473,'Circumstance 16'!$B$18:$AB$28,27,FALSE),TableBPA2[[#This Row],[Base Payment After Circumstance 15]])))</f>
        <v/>
      </c>
      <c r="V473" s="24" t="str">
        <f>IF(V$3="Not used","",IFERROR(VLOOKUP($A473,'Circumstance 17'!$B$6:$AB$15,27,FALSE),IFERROR(VLOOKUP($A473,'Circumstance 17'!$B$18:$AB$28,27,FALSE),TableBPA2[[#This Row],[Base Payment After Circumstance 16]])))</f>
        <v/>
      </c>
      <c r="W473" s="24" t="str">
        <f>IF(W$3="Not used","",IFERROR(VLOOKUP($A473,'Circumstance 18'!$B$6:$AB$15,27,FALSE),IFERROR(VLOOKUP($A473,'Circumstance 18'!$B$18:$AB$28,27,FALSE),TableBPA2[[#This Row],[Base Payment After Circumstance 17]])))</f>
        <v/>
      </c>
      <c r="X473" s="24" t="str">
        <f>IF(X$3="Not used","",IFERROR(VLOOKUP($A473,'Circumstance 19'!$B$6:$AB$15,27,FALSE),IFERROR(VLOOKUP($A473,'Circumstance 19'!$B$18:$AB$28,27,FALSE),TableBPA2[[#This Row],[Base Payment After Circumstance 18]])))</f>
        <v/>
      </c>
      <c r="Y473" s="24" t="str">
        <f>IF(Y$3="Not used","",IFERROR(VLOOKUP($A473,'Circumstance 20'!$B$6:$AB$15,27,FALSE),IFERROR(VLOOKUP($A473,'Circumstance 20'!$B$18:$AB$28,27,FALSE),TableBPA2[[#This Row],[Base Payment After Circumstance 19]])))</f>
        <v/>
      </c>
    </row>
    <row r="474" spans="1:25" x14ac:dyDescent="0.25">
      <c r="A474" s="11" t="str">
        <f>IF('LEA Information'!A483="","",'LEA Information'!A483)</f>
        <v/>
      </c>
      <c r="B474" s="11" t="str">
        <f>IF('LEA Information'!B483="","",'LEA Information'!B483)</f>
        <v/>
      </c>
      <c r="C474" s="68" t="str">
        <f>IF('LEA Information'!C483="","",'LEA Information'!C483)</f>
        <v/>
      </c>
      <c r="D474" s="8" t="str">
        <f>IF('LEA Information'!D483="","",'LEA Information'!D483)</f>
        <v/>
      </c>
      <c r="E474" s="32" t="str">
        <f t="shared" si="7"/>
        <v/>
      </c>
      <c r="F474" s="3" t="str">
        <f>IF(F$3="Not used","",IFERROR(VLOOKUP($A474,'Circumstance 1'!$B$6:$AB$15,27,FALSE),IFERROR(VLOOKUP(A474,'Circumstance 1'!$B$18:$AB$28,27,FALSE),TableBPA2[[#This Row],[Starting Base Payment]])))</f>
        <v/>
      </c>
      <c r="G474" s="3" t="str">
        <f>IF(G$3="Not used","",IFERROR(VLOOKUP($A474,'Circumstance 2'!$B$6:$AB$15,27,FALSE),IFERROR(VLOOKUP($A474,'Circumstance 2'!$B$18:$AB$28,27,FALSE),TableBPA2[[#This Row],[Base Payment After Circumstance 1]])))</f>
        <v/>
      </c>
      <c r="H474" s="3" t="str">
        <f>IF(H$3="Not used","",IFERROR(VLOOKUP($A474,'Circumstance 3'!$B$6:$AB$15,27,FALSE),IFERROR(VLOOKUP($A474,'Circumstance 3'!$B$18:$AB$28,27,FALSE),TableBPA2[[#This Row],[Base Payment After Circumstance 2]])))</f>
        <v/>
      </c>
      <c r="I474" s="3" t="str">
        <f>IF(I$3="Not used","",IFERROR(VLOOKUP($A474,'Circumstance 4'!$B$6:$AB$15,27,FALSE),IFERROR(VLOOKUP($A474,'Circumstance 4'!$B$18:$AB$28,27,FALSE),TableBPA2[[#This Row],[Base Payment After Circumstance 3]])))</f>
        <v/>
      </c>
      <c r="J474" s="3" t="str">
        <f>IF(J$3="Not used","",IFERROR(VLOOKUP($A474,'Circumstance 5'!$B$6:$AB$15,27,FALSE),IFERROR(VLOOKUP($A474,'Circumstance 5'!$B$18:$AB$28,27,FALSE),TableBPA2[[#This Row],[Base Payment After Circumstance 4]])))</f>
        <v/>
      </c>
      <c r="K474" s="3" t="str">
        <f>IF(K$3="Not used","",IFERROR(VLOOKUP($A474,'Circumstance 6'!$B$6:$AB$15,27,FALSE),IFERROR(VLOOKUP($A474,'Circumstance 6'!$B$18:$AB$28,27,FALSE),TableBPA2[[#This Row],[Base Payment After Circumstance 5]])))</f>
        <v/>
      </c>
      <c r="L474" s="3" t="str">
        <f>IF(L$3="Not used","",IFERROR(VLOOKUP($A474,'Circumstance 7'!$B$6:$AB$15,27,FALSE),IFERROR(VLOOKUP($A474,'Circumstance 7'!$B$18:$AB$28,27,FALSE),TableBPA2[[#This Row],[Base Payment After Circumstance 6]])))</f>
        <v/>
      </c>
      <c r="M474" s="3" t="str">
        <f>IF(M$3="Not used","",IFERROR(VLOOKUP($A474,'Circumstance 8'!$B$6:$AB$15,27,FALSE),IFERROR(VLOOKUP($A474,'Circumstance 8'!$B$18:$AB$28,27,FALSE),TableBPA2[[#This Row],[Base Payment After Circumstance 7]])))</f>
        <v/>
      </c>
      <c r="N474" s="3" t="str">
        <f>IF(N$3="Not used","",IFERROR(VLOOKUP($A474,'Circumstance 9'!$B$6:$AB$15,27,FALSE),IFERROR(VLOOKUP($A474,'Circumstance 9'!$B$18:$AB$28,27,FALSE),TableBPA2[[#This Row],[Base Payment After Circumstance 8]])))</f>
        <v/>
      </c>
      <c r="O474" s="3" t="str">
        <f>IF(O$3="Not used","",IFERROR(VLOOKUP($A474,'Circumstance 10'!$B$6:$AB$15,27,FALSE),IFERROR(VLOOKUP($A474,'Circumstance 10'!$B$18:$AB$28,27,FALSE),TableBPA2[[#This Row],[Base Payment After Circumstance 9]])))</f>
        <v/>
      </c>
      <c r="P474" s="24" t="str">
        <f>IF(P$3="Not used","",IFERROR(VLOOKUP($A474,'Circumstance 11'!$B$6:$AB$15,27,FALSE),IFERROR(VLOOKUP($A474,'Circumstance 11'!$B$18:$AB$28,27,FALSE),TableBPA2[[#This Row],[Base Payment After Circumstance 10]])))</f>
        <v/>
      </c>
      <c r="Q474" s="24" t="str">
        <f>IF(Q$3="Not used","",IFERROR(VLOOKUP($A474,'Circumstance 12'!$B$6:$AB$15,27,FALSE),IFERROR(VLOOKUP($A474,'Circumstance 12'!$B$18:$AB$28,27,FALSE),TableBPA2[[#This Row],[Base Payment After Circumstance 11]])))</f>
        <v/>
      </c>
      <c r="R474" s="24" t="str">
        <f>IF(R$3="Not used","",IFERROR(VLOOKUP($A474,'Circumstance 13'!$B$6:$AB$15,27,FALSE),IFERROR(VLOOKUP($A474,'Circumstance 13'!$B$18:$AB$28,27,FALSE),TableBPA2[[#This Row],[Base Payment After Circumstance 12]])))</f>
        <v/>
      </c>
      <c r="S474" s="24" t="str">
        <f>IF(S$3="Not used","",IFERROR(VLOOKUP($A474,'Circumstance 14'!$B$6:$AB$15,27,FALSE),IFERROR(VLOOKUP($A474,'Circumstance 14'!$B$18:$AB$28,27,FALSE),TableBPA2[[#This Row],[Base Payment After Circumstance 13]])))</f>
        <v/>
      </c>
      <c r="T474" s="24" t="str">
        <f>IF(T$3="Not used","",IFERROR(VLOOKUP($A474,'Circumstance 15'!$B$6:$AB$15,27,FALSE),IFERROR(VLOOKUP($A474,'Circumstance 15'!$B$18:$AB$28,27,FALSE),TableBPA2[[#This Row],[Base Payment After Circumstance 14]])))</f>
        <v/>
      </c>
      <c r="U474" s="24" t="str">
        <f>IF(U$3="Not used","",IFERROR(VLOOKUP($A474,'Circumstance 16'!$B$6:$AB$15,27,FALSE),IFERROR(VLOOKUP($A474,'Circumstance 16'!$B$18:$AB$28,27,FALSE),TableBPA2[[#This Row],[Base Payment After Circumstance 15]])))</f>
        <v/>
      </c>
      <c r="V474" s="24" t="str">
        <f>IF(V$3="Not used","",IFERROR(VLOOKUP($A474,'Circumstance 17'!$B$6:$AB$15,27,FALSE),IFERROR(VLOOKUP($A474,'Circumstance 17'!$B$18:$AB$28,27,FALSE),TableBPA2[[#This Row],[Base Payment After Circumstance 16]])))</f>
        <v/>
      </c>
      <c r="W474" s="24" t="str">
        <f>IF(W$3="Not used","",IFERROR(VLOOKUP($A474,'Circumstance 18'!$B$6:$AB$15,27,FALSE),IFERROR(VLOOKUP($A474,'Circumstance 18'!$B$18:$AB$28,27,FALSE),TableBPA2[[#This Row],[Base Payment After Circumstance 17]])))</f>
        <v/>
      </c>
      <c r="X474" s="24" t="str">
        <f>IF(X$3="Not used","",IFERROR(VLOOKUP($A474,'Circumstance 19'!$B$6:$AB$15,27,FALSE),IFERROR(VLOOKUP($A474,'Circumstance 19'!$B$18:$AB$28,27,FALSE),TableBPA2[[#This Row],[Base Payment After Circumstance 18]])))</f>
        <v/>
      </c>
      <c r="Y474" s="24" t="str">
        <f>IF(Y$3="Not used","",IFERROR(VLOOKUP($A474,'Circumstance 20'!$B$6:$AB$15,27,FALSE),IFERROR(VLOOKUP($A474,'Circumstance 20'!$B$18:$AB$28,27,FALSE),TableBPA2[[#This Row],[Base Payment After Circumstance 19]])))</f>
        <v/>
      </c>
    </row>
    <row r="475" spans="1:25" x14ac:dyDescent="0.25">
      <c r="A475" s="11" t="str">
        <f>IF('LEA Information'!A484="","",'LEA Information'!A484)</f>
        <v/>
      </c>
      <c r="B475" s="11" t="str">
        <f>IF('LEA Information'!B484="","",'LEA Information'!B484)</f>
        <v/>
      </c>
      <c r="C475" s="68" t="str">
        <f>IF('LEA Information'!C484="","",'LEA Information'!C484)</f>
        <v/>
      </c>
      <c r="D475" s="8" t="str">
        <f>IF('LEA Information'!D484="","",'LEA Information'!D484)</f>
        <v/>
      </c>
      <c r="E475" s="32" t="str">
        <f t="shared" si="7"/>
        <v/>
      </c>
      <c r="F475" s="3" t="str">
        <f>IF(F$3="Not used","",IFERROR(VLOOKUP($A475,'Circumstance 1'!$B$6:$AB$15,27,FALSE),IFERROR(VLOOKUP(A475,'Circumstance 1'!$B$18:$AB$28,27,FALSE),TableBPA2[[#This Row],[Starting Base Payment]])))</f>
        <v/>
      </c>
      <c r="G475" s="3" t="str">
        <f>IF(G$3="Not used","",IFERROR(VLOOKUP($A475,'Circumstance 2'!$B$6:$AB$15,27,FALSE),IFERROR(VLOOKUP($A475,'Circumstance 2'!$B$18:$AB$28,27,FALSE),TableBPA2[[#This Row],[Base Payment After Circumstance 1]])))</f>
        <v/>
      </c>
      <c r="H475" s="3" t="str">
        <f>IF(H$3="Not used","",IFERROR(VLOOKUP($A475,'Circumstance 3'!$B$6:$AB$15,27,FALSE),IFERROR(VLOOKUP($A475,'Circumstance 3'!$B$18:$AB$28,27,FALSE),TableBPA2[[#This Row],[Base Payment After Circumstance 2]])))</f>
        <v/>
      </c>
      <c r="I475" s="3" t="str">
        <f>IF(I$3="Not used","",IFERROR(VLOOKUP($A475,'Circumstance 4'!$B$6:$AB$15,27,FALSE),IFERROR(VLOOKUP($A475,'Circumstance 4'!$B$18:$AB$28,27,FALSE),TableBPA2[[#This Row],[Base Payment After Circumstance 3]])))</f>
        <v/>
      </c>
      <c r="J475" s="3" t="str">
        <f>IF(J$3="Not used","",IFERROR(VLOOKUP($A475,'Circumstance 5'!$B$6:$AB$15,27,FALSE),IFERROR(VLOOKUP($A475,'Circumstance 5'!$B$18:$AB$28,27,FALSE),TableBPA2[[#This Row],[Base Payment After Circumstance 4]])))</f>
        <v/>
      </c>
      <c r="K475" s="3" t="str">
        <f>IF(K$3="Not used","",IFERROR(VLOOKUP($A475,'Circumstance 6'!$B$6:$AB$15,27,FALSE),IFERROR(VLOOKUP($A475,'Circumstance 6'!$B$18:$AB$28,27,FALSE),TableBPA2[[#This Row],[Base Payment After Circumstance 5]])))</f>
        <v/>
      </c>
      <c r="L475" s="3" t="str">
        <f>IF(L$3="Not used","",IFERROR(VLOOKUP($A475,'Circumstance 7'!$B$6:$AB$15,27,FALSE),IFERROR(VLOOKUP($A475,'Circumstance 7'!$B$18:$AB$28,27,FALSE),TableBPA2[[#This Row],[Base Payment After Circumstance 6]])))</f>
        <v/>
      </c>
      <c r="M475" s="3" t="str">
        <f>IF(M$3="Not used","",IFERROR(VLOOKUP($A475,'Circumstance 8'!$B$6:$AB$15,27,FALSE),IFERROR(VLOOKUP($A475,'Circumstance 8'!$B$18:$AB$28,27,FALSE),TableBPA2[[#This Row],[Base Payment After Circumstance 7]])))</f>
        <v/>
      </c>
      <c r="N475" s="3" t="str">
        <f>IF(N$3="Not used","",IFERROR(VLOOKUP($A475,'Circumstance 9'!$B$6:$AB$15,27,FALSE),IFERROR(VLOOKUP($A475,'Circumstance 9'!$B$18:$AB$28,27,FALSE),TableBPA2[[#This Row],[Base Payment After Circumstance 8]])))</f>
        <v/>
      </c>
      <c r="O475" s="3" t="str">
        <f>IF(O$3="Not used","",IFERROR(VLOOKUP($A475,'Circumstance 10'!$B$6:$AB$15,27,FALSE),IFERROR(VLOOKUP($A475,'Circumstance 10'!$B$18:$AB$28,27,FALSE),TableBPA2[[#This Row],[Base Payment After Circumstance 9]])))</f>
        <v/>
      </c>
      <c r="P475" s="24" t="str">
        <f>IF(P$3="Not used","",IFERROR(VLOOKUP($A475,'Circumstance 11'!$B$6:$AB$15,27,FALSE),IFERROR(VLOOKUP($A475,'Circumstance 11'!$B$18:$AB$28,27,FALSE),TableBPA2[[#This Row],[Base Payment After Circumstance 10]])))</f>
        <v/>
      </c>
      <c r="Q475" s="24" t="str">
        <f>IF(Q$3="Not used","",IFERROR(VLOOKUP($A475,'Circumstance 12'!$B$6:$AB$15,27,FALSE),IFERROR(VLOOKUP($A475,'Circumstance 12'!$B$18:$AB$28,27,FALSE),TableBPA2[[#This Row],[Base Payment After Circumstance 11]])))</f>
        <v/>
      </c>
      <c r="R475" s="24" t="str">
        <f>IF(R$3="Not used","",IFERROR(VLOOKUP($A475,'Circumstance 13'!$B$6:$AB$15,27,FALSE),IFERROR(VLOOKUP($A475,'Circumstance 13'!$B$18:$AB$28,27,FALSE),TableBPA2[[#This Row],[Base Payment After Circumstance 12]])))</f>
        <v/>
      </c>
      <c r="S475" s="24" t="str">
        <f>IF(S$3="Not used","",IFERROR(VLOOKUP($A475,'Circumstance 14'!$B$6:$AB$15,27,FALSE),IFERROR(VLOOKUP($A475,'Circumstance 14'!$B$18:$AB$28,27,FALSE),TableBPA2[[#This Row],[Base Payment After Circumstance 13]])))</f>
        <v/>
      </c>
      <c r="T475" s="24" t="str">
        <f>IF(T$3="Not used","",IFERROR(VLOOKUP($A475,'Circumstance 15'!$B$6:$AB$15,27,FALSE),IFERROR(VLOOKUP($A475,'Circumstance 15'!$B$18:$AB$28,27,FALSE),TableBPA2[[#This Row],[Base Payment After Circumstance 14]])))</f>
        <v/>
      </c>
      <c r="U475" s="24" t="str">
        <f>IF(U$3="Not used","",IFERROR(VLOOKUP($A475,'Circumstance 16'!$B$6:$AB$15,27,FALSE),IFERROR(VLOOKUP($A475,'Circumstance 16'!$B$18:$AB$28,27,FALSE),TableBPA2[[#This Row],[Base Payment After Circumstance 15]])))</f>
        <v/>
      </c>
      <c r="V475" s="24" t="str">
        <f>IF(V$3="Not used","",IFERROR(VLOOKUP($A475,'Circumstance 17'!$B$6:$AB$15,27,FALSE),IFERROR(VLOOKUP($A475,'Circumstance 17'!$B$18:$AB$28,27,FALSE),TableBPA2[[#This Row],[Base Payment After Circumstance 16]])))</f>
        <v/>
      </c>
      <c r="W475" s="24" t="str">
        <f>IF(W$3="Not used","",IFERROR(VLOOKUP($A475,'Circumstance 18'!$B$6:$AB$15,27,FALSE),IFERROR(VLOOKUP($A475,'Circumstance 18'!$B$18:$AB$28,27,FALSE),TableBPA2[[#This Row],[Base Payment After Circumstance 17]])))</f>
        <v/>
      </c>
      <c r="X475" s="24" t="str">
        <f>IF(X$3="Not used","",IFERROR(VLOOKUP($A475,'Circumstance 19'!$B$6:$AB$15,27,FALSE),IFERROR(VLOOKUP($A475,'Circumstance 19'!$B$18:$AB$28,27,FALSE),TableBPA2[[#This Row],[Base Payment After Circumstance 18]])))</f>
        <v/>
      </c>
      <c r="Y475" s="24" t="str">
        <f>IF(Y$3="Not used","",IFERROR(VLOOKUP($A475,'Circumstance 20'!$B$6:$AB$15,27,FALSE),IFERROR(VLOOKUP($A475,'Circumstance 20'!$B$18:$AB$28,27,FALSE),TableBPA2[[#This Row],[Base Payment After Circumstance 19]])))</f>
        <v/>
      </c>
    </row>
    <row r="476" spans="1:25" x14ac:dyDescent="0.25">
      <c r="A476" s="11" t="str">
        <f>IF('LEA Information'!A485="","",'LEA Information'!A485)</f>
        <v/>
      </c>
      <c r="B476" s="11" t="str">
        <f>IF('LEA Information'!B485="","",'LEA Information'!B485)</f>
        <v/>
      </c>
      <c r="C476" s="68" t="str">
        <f>IF('LEA Information'!C485="","",'LEA Information'!C485)</f>
        <v/>
      </c>
      <c r="D476" s="8" t="str">
        <f>IF('LEA Information'!D485="","",'LEA Information'!D485)</f>
        <v/>
      </c>
      <c r="E476" s="32" t="str">
        <f t="shared" si="7"/>
        <v/>
      </c>
      <c r="F476" s="3" t="str">
        <f>IF(F$3="Not used","",IFERROR(VLOOKUP($A476,'Circumstance 1'!$B$6:$AB$15,27,FALSE),IFERROR(VLOOKUP(A476,'Circumstance 1'!$B$18:$AB$28,27,FALSE),TableBPA2[[#This Row],[Starting Base Payment]])))</f>
        <v/>
      </c>
      <c r="G476" s="3" t="str">
        <f>IF(G$3="Not used","",IFERROR(VLOOKUP($A476,'Circumstance 2'!$B$6:$AB$15,27,FALSE),IFERROR(VLOOKUP($A476,'Circumstance 2'!$B$18:$AB$28,27,FALSE),TableBPA2[[#This Row],[Base Payment After Circumstance 1]])))</f>
        <v/>
      </c>
      <c r="H476" s="3" t="str">
        <f>IF(H$3="Not used","",IFERROR(VLOOKUP($A476,'Circumstance 3'!$B$6:$AB$15,27,FALSE),IFERROR(VLOOKUP($A476,'Circumstance 3'!$B$18:$AB$28,27,FALSE),TableBPA2[[#This Row],[Base Payment After Circumstance 2]])))</f>
        <v/>
      </c>
      <c r="I476" s="3" t="str">
        <f>IF(I$3="Not used","",IFERROR(VLOOKUP($A476,'Circumstance 4'!$B$6:$AB$15,27,FALSE),IFERROR(VLOOKUP($A476,'Circumstance 4'!$B$18:$AB$28,27,FALSE),TableBPA2[[#This Row],[Base Payment After Circumstance 3]])))</f>
        <v/>
      </c>
      <c r="J476" s="3" t="str">
        <f>IF(J$3="Not used","",IFERROR(VLOOKUP($A476,'Circumstance 5'!$B$6:$AB$15,27,FALSE),IFERROR(VLOOKUP($A476,'Circumstance 5'!$B$18:$AB$28,27,FALSE),TableBPA2[[#This Row],[Base Payment After Circumstance 4]])))</f>
        <v/>
      </c>
      <c r="K476" s="3" t="str">
        <f>IF(K$3="Not used","",IFERROR(VLOOKUP($A476,'Circumstance 6'!$B$6:$AB$15,27,FALSE),IFERROR(VLOOKUP($A476,'Circumstance 6'!$B$18:$AB$28,27,FALSE),TableBPA2[[#This Row],[Base Payment After Circumstance 5]])))</f>
        <v/>
      </c>
      <c r="L476" s="3" t="str">
        <f>IF(L$3="Not used","",IFERROR(VLOOKUP($A476,'Circumstance 7'!$B$6:$AB$15,27,FALSE),IFERROR(VLOOKUP($A476,'Circumstance 7'!$B$18:$AB$28,27,FALSE),TableBPA2[[#This Row],[Base Payment After Circumstance 6]])))</f>
        <v/>
      </c>
      <c r="M476" s="3" t="str">
        <f>IF(M$3="Not used","",IFERROR(VLOOKUP($A476,'Circumstance 8'!$B$6:$AB$15,27,FALSE),IFERROR(VLOOKUP($A476,'Circumstance 8'!$B$18:$AB$28,27,FALSE),TableBPA2[[#This Row],[Base Payment After Circumstance 7]])))</f>
        <v/>
      </c>
      <c r="N476" s="3" t="str">
        <f>IF(N$3="Not used","",IFERROR(VLOOKUP($A476,'Circumstance 9'!$B$6:$AB$15,27,FALSE),IFERROR(VLOOKUP($A476,'Circumstance 9'!$B$18:$AB$28,27,FALSE),TableBPA2[[#This Row],[Base Payment After Circumstance 8]])))</f>
        <v/>
      </c>
      <c r="O476" s="3" t="str">
        <f>IF(O$3="Not used","",IFERROR(VLOOKUP($A476,'Circumstance 10'!$B$6:$AB$15,27,FALSE),IFERROR(VLOOKUP($A476,'Circumstance 10'!$B$18:$AB$28,27,FALSE),TableBPA2[[#This Row],[Base Payment After Circumstance 9]])))</f>
        <v/>
      </c>
      <c r="P476" s="24" t="str">
        <f>IF(P$3="Not used","",IFERROR(VLOOKUP($A476,'Circumstance 11'!$B$6:$AB$15,27,FALSE),IFERROR(VLOOKUP($A476,'Circumstance 11'!$B$18:$AB$28,27,FALSE),TableBPA2[[#This Row],[Base Payment After Circumstance 10]])))</f>
        <v/>
      </c>
      <c r="Q476" s="24" t="str">
        <f>IF(Q$3="Not used","",IFERROR(VLOOKUP($A476,'Circumstance 12'!$B$6:$AB$15,27,FALSE),IFERROR(VLOOKUP($A476,'Circumstance 12'!$B$18:$AB$28,27,FALSE),TableBPA2[[#This Row],[Base Payment After Circumstance 11]])))</f>
        <v/>
      </c>
      <c r="R476" s="24" t="str">
        <f>IF(R$3="Not used","",IFERROR(VLOOKUP($A476,'Circumstance 13'!$B$6:$AB$15,27,FALSE),IFERROR(VLOOKUP($A476,'Circumstance 13'!$B$18:$AB$28,27,FALSE),TableBPA2[[#This Row],[Base Payment After Circumstance 12]])))</f>
        <v/>
      </c>
      <c r="S476" s="24" t="str">
        <f>IF(S$3="Not used","",IFERROR(VLOOKUP($A476,'Circumstance 14'!$B$6:$AB$15,27,FALSE),IFERROR(VLOOKUP($A476,'Circumstance 14'!$B$18:$AB$28,27,FALSE),TableBPA2[[#This Row],[Base Payment After Circumstance 13]])))</f>
        <v/>
      </c>
      <c r="T476" s="24" t="str">
        <f>IF(T$3="Not used","",IFERROR(VLOOKUP($A476,'Circumstance 15'!$B$6:$AB$15,27,FALSE),IFERROR(VLOOKUP($A476,'Circumstance 15'!$B$18:$AB$28,27,FALSE),TableBPA2[[#This Row],[Base Payment After Circumstance 14]])))</f>
        <v/>
      </c>
      <c r="U476" s="24" t="str">
        <f>IF(U$3="Not used","",IFERROR(VLOOKUP($A476,'Circumstance 16'!$B$6:$AB$15,27,FALSE),IFERROR(VLOOKUP($A476,'Circumstance 16'!$B$18:$AB$28,27,FALSE),TableBPA2[[#This Row],[Base Payment After Circumstance 15]])))</f>
        <v/>
      </c>
      <c r="V476" s="24" t="str">
        <f>IF(V$3="Not used","",IFERROR(VLOOKUP($A476,'Circumstance 17'!$B$6:$AB$15,27,FALSE),IFERROR(VLOOKUP($A476,'Circumstance 17'!$B$18:$AB$28,27,FALSE),TableBPA2[[#This Row],[Base Payment After Circumstance 16]])))</f>
        <v/>
      </c>
      <c r="W476" s="24" t="str">
        <f>IF(W$3="Not used","",IFERROR(VLOOKUP($A476,'Circumstance 18'!$B$6:$AB$15,27,FALSE),IFERROR(VLOOKUP($A476,'Circumstance 18'!$B$18:$AB$28,27,FALSE),TableBPA2[[#This Row],[Base Payment After Circumstance 17]])))</f>
        <v/>
      </c>
      <c r="X476" s="24" t="str">
        <f>IF(X$3="Not used","",IFERROR(VLOOKUP($A476,'Circumstance 19'!$B$6:$AB$15,27,FALSE),IFERROR(VLOOKUP($A476,'Circumstance 19'!$B$18:$AB$28,27,FALSE),TableBPA2[[#This Row],[Base Payment After Circumstance 18]])))</f>
        <v/>
      </c>
      <c r="Y476" s="24" t="str">
        <f>IF(Y$3="Not used","",IFERROR(VLOOKUP($A476,'Circumstance 20'!$B$6:$AB$15,27,FALSE),IFERROR(VLOOKUP($A476,'Circumstance 20'!$B$18:$AB$28,27,FALSE),TableBPA2[[#This Row],[Base Payment After Circumstance 19]])))</f>
        <v/>
      </c>
    </row>
    <row r="477" spans="1:25" x14ac:dyDescent="0.25">
      <c r="A477" s="11" t="str">
        <f>IF('LEA Information'!A486="","",'LEA Information'!A486)</f>
        <v/>
      </c>
      <c r="B477" s="11" t="str">
        <f>IF('LEA Information'!B486="","",'LEA Information'!B486)</f>
        <v/>
      </c>
      <c r="C477" s="68" t="str">
        <f>IF('LEA Information'!C486="","",'LEA Information'!C486)</f>
        <v/>
      </c>
      <c r="D477" s="8" t="str">
        <f>IF('LEA Information'!D486="","",'LEA Information'!D486)</f>
        <v/>
      </c>
      <c r="E477" s="32" t="str">
        <f t="shared" si="7"/>
        <v/>
      </c>
      <c r="F477" s="3" t="str">
        <f>IF(F$3="Not used","",IFERROR(VLOOKUP($A477,'Circumstance 1'!$B$6:$AB$15,27,FALSE),IFERROR(VLOOKUP(A477,'Circumstance 1'!$B$18:$AB$28,27,FALSE),TableBPA2[[#This Row],[Starting Base Payment]])))</f>
        <v/>
      </c>
      <c r="G477" s="3" t="str">
        <f>IF(G$3="Not used","",IFERROR(VLOOKUP($A477,'Circumstance 2'!$B$6:$AB$15,27,FALSE),IFERROR(VLOOKUP($A477,'Circumstance 2'!$B$18:$AB$28,27,FALSE),TableBPA2[[#This Row],[Base Payment After Circumstance 1]])))</f>
        <v/>
      </c>
      <c r="H477" s="3" t="str">
        <f>IF(H$3="Not used","",IFERROR(VLOOKUP($A477,'Circumstance 3'!$B$6:$AB$15,27,FALSE),IFERROR(VLOOKUP($A477,'Circumstance 3'!$B$18:$AB$28,27,FALSE),TableBPA2[[#This Row],[Base Payment After Circumstance 2]])))</f>
        <v/>
      </c>
      <c r="I477" s="3" t="str">
        <f>IF(I$3="Not used","",IFERROR(VLOOKUP($A477,'Circumstance 4'!$B$6:$AB$15,27,FALSE),IFERROR(VLOOKUP($A477,'Circumstance 4'!$B$18:$AB$28,27,FALSE),TableBPA2[[#This Row],[Base Payment After Circumstance 3]])))</f>
        <v/>
      </c>
      <c r="J477" s="3" t="str">
        <f>IF(J$3="Not used","",IFERROR(VLOOKUP($A477,'Circumstance 5'!$B$6:$AB$15,27,FALSE),IFERROR(VLOOKUP($A477,'Circumstance 5'!$B$18:$AB$28,27,FALSE),TableBPA2[[#This Row],[Base Payment After Circumstance 4]])))</f>
        <v/>
      </c>
      <c r="K477" s="3" t="str">
        <f>IF(K$3="Not used","",IFERROR(VLOOKUP($A477,'Circumstance 6'!$B$6:$AB$15,27,FALSE),IFERROR(VLOOKUP($A477,'Circumstance 6'!$B$18:$AB$28,27,FALSE),TableBPA2[[#This Row],[Base Payment After Circumstance 5]])))</f>
        <v/>
      </c>
      <c r="L477" s="3" t="str">
        <f>IF(L$3="Not used","",IFERROR(VLOOKUP($A477,'Circumstance 7'!$B$6:$AB$15,27,FALSE),IFERROR(VLOOKUP($A477,'Circumstance 7'!$B$18:$AB$28,27,FALSE),TableBPA2[[#This Row],[Base Payment After Circumstance 6]])))</f>
        <v/>
      </c>
      <c r="M477" s="3" t="str">
        <f>IF(M$3="Not used","",IFERROR(VLOOKUP($A477,'Circumstance 8'!$B$6:$AB$15,27,FALSE),IFERROR(VLOOKUP($A477,'Circumstance 8'!$B$18:$AB$28,27,FALSE),TableBPA2[[#This Row],[Base Payment After Circumstance 7]])))</f>
        <v/>
      </c>
      <c r="N477" s="3" t="str">
        <f>IF(N$3="Not used","",IFERROR(VLOOKUP($A477,'Circumstance 9'!$B$6:$AB$15,27,FALSE),IFERROR(VLOOKUP($A477,'Circumstance 9'!$B$18:$AB$28,27,FALSE),TableBPA2[[#This Row],[Base Payment After Circumstance 8]])))</f>
        <v/>
      </c>
      <c r="O477" s="3" t="str">
        <f>IF(O$3="Not used","",IFERROR(VLOOKUP($A477,'Circumstance 10'!$B$6:$AB$15,27,FALSE),IFERROR(VLOOKUP($A477,'Circumstance 10'!$B$18:$AB$28,27,FALSE),TableBPA2[[#This Row],[Base Payment After Circumstance 9]])))</f>
        <v/>
      </c>
      <c r="P477" s="24" t="str">
        <f>IF(P$3="Not used","",IFERROR(VLOOKUP($A477,'Circumstance 11'!$B$6:$AB$15,27,FALSE),IFERROR(VLOOKUP($A477,'Circumstance 11'!$B$18:$AB$28,27,FALSE),TableBPA2[[#This Row],[Base Payment After Circumstance 10]])))</f>
        <v/>
      </c>
      <c r="Q477" s="24" t="str">
        <f>IF(Q$3="Not used","",IFERROR(VLOOKUP($A477,'Circumstance 12'!$B$6:$AB$15,27,FALSE),IFERROR(VLOOKUP($A477,'Circumstance 12'!$B$18:$AB$28,27,FALSE),TableBPA2[[#This Row],[Base Payment After Circumstance 11]])))</f>
        <v/>
      </c>
      <c r="R477" s="24" t="str">
        <f>IF(R$3="Not used","",IFERROR(VLOOKUP($A477,'Circumstance 13'!$B$6:$AB$15,27,FALSE),IFERROR(VLOOKUP($A477,'Circumstance 13'!$B$18:$AB$28,27,FALSE),TableBPA2[[#This Row],[Base Payment After Circumstance 12]])))</f>
        <v/>
      </c>
      <c r="S477" s="24" t="str">
        <f>IF(S$3="Not used","",IFERROR(VLOOKUP($A477,'Circumstance 14'!$B$6:$AB$15,27,FALSE),IFERROR(VLOOKUP($A477,'Circumstance 14'!$B$18:$AB$28,27,FALSE),TableBPA2[[#This Row],[Base Payment After Circumstance 13]])))</f>
        <v/>
      </c>
      <c r="T477" s="24" t="str">
        <f>IF(T$3="Not used","",IFERROR(VLOOKUP($A477,'Circumstance 15'!$B$6:$AB$15,27,FALSE),IFERROR(VLOOKUP($A477,'Circumstance 15'!$B$18:$AB$28,27,FALSE),TableBPA2[[#This Row],[Base Payment After Circumstance 14]])))</f>
        <v/>
      </c>
      <c r="U477" s="24" t="str">
        <f>IF(U$3="Not used","",IFERROR(VLOOKUP($A477,'Circumstance 16'!$B$6:$AB$15,27,FALSE),IFERROR(VLOOKUP($A477,'Circumstance 16'!$B$18:$AB$28,27,FALSE),TableBPA2[[#This Row],[Base Payment After Circumstance 15]])))</f>
        <v/>
      </c>
      <c r="V477" s="24" t="str">
        <f>IF(V$3="Not used","",IFERROR(VLOOKUP($A477,'Circumstance 17'!$B$6:$AB$15,27,FALSE),IFERROR(VLOOKUP($A477,'Circumstance 17'!$B$18:$AB$28,27,FALSE),TableBPA2[[#This Row],[Base Payment After Circumstance 16]])))</f>
        <v/>
      </c>
      <c r="W477" s="24" t="str">
        <f>IF(W$3="Not used","",IFERROR(VLOOKUP($A477,'Circumstance 18'!$B$6:$AB$15,27,FALSE),IFERROR(VLOOKUP($A477,'Circumstance 18'!$B$18:$AB$28,27,FALSE),TableBPA2[[#This Row],[Base Payment After Circumstance 17]])))</f>
        <v/>
      </c>
      <c r="X477" s="24" t="str">
        <f>IF(X$3="Not used","",IFERROR(VLOOKUP($A477,'Circumstance 19'!$B$6:$AB$15,27,FALSE),IFERROR(VLOOKUP($A477,'Circumstance 19'!$B$18:$AB$28,27,FALSE),TableBPA2[[#This Row],[Base Payment After Circumstance 18]])))</f>
        <v/>
      </c>
      <c r="Y477" s="24" t="str">
        <f>IF(Y$3="Not used","",IFERROR(VLOOKUP($A477,'Circumstance 20'!$B$6:$AB$15,27,FALSE),IFERROR(VLOOKUP($A477,'Circumstance 20'!$B$18:$AB$28,27,FALSE),TableBPA2[[#This Row],[Base Payment After Circumstance 19]])))</f>
        <v/>
      </c>
    </row>
    <row r="478" spans="1:25" x14ac:dyDescent="0.25">
      <c r="A478" s="11" t="str">
        <f>IF('LEA Information'!A487="","",'LEA Information'!A487)</f>
        <v/>
      </c>
      <c r="B478" s="11" t="str">
        <f>IF('LEA Information'!B487="","",'LEA Information'!B487)</f>
        <v/>
      </c>
      <c r="C478" s="68" t="str">
        <f>IF('LEA Information'!C487="","",'LEA Information'!C487)</f>
        <v/>
      </c>
      <c r="D478" s="8" t="str">
        <f>IF('LEA Information'!D487="","",'LEA Information'!D487)</f>
        <v/>
      </c>
      <c r="E478" s="32" t="str">
        <f t="shared" si="7"/>
        <v/>
      </c>
      <c r="F478" s="3" t="str">
        <f>IF(F$3="Not used","",IFERROR(VLOOKUP($A478,'Circumstance 1'!$B$6:$AB$15,27,FALSE),IFERROR(VLOOKUP(A478,'Circumstance 1'!$B$18:$AB$28,27,FALSE),TableBPA2[[#This Row],[Starting Base Payment]])))</f>
        <v/>
      </c>
      <c r="G478" s="3" t="str">
        <f>IF(G$3="Not used","",IFERROR(VLOOKUP($A478,'Circumstance 2'!$B$6:$AB$15,27,FALSE),IFERROR(VLOOKUP($A478,'Circumstance 2'!$B$18:$AB$28,27,FALSE),TableBPA2[[#This Row],[Base Payment After Circumstance 1]])))</f>
        <v/>
      </c>
      <c r="H478" s="3" t="str">
        <f>IF(H$3="Not used","",IFERROR(VLOOKUP($A478,'Circumstance 3'!$B$6:$AB$15,27,FALSE),IFERROR(VLOOKUP($A478,'Circumstance 3'!$B$18:$AB$28,27,FALSE),TableBPA2[[#This Row],[Base Payment After Circumstance 2]])))</f>
        <v/>
      </c>
      <c r="I478" s="3" t="str">
        <f>IF(I$3="Not used","",IFERROR(VLOOKUP($A478,'Circumstance 4'!$B$6:$AB$15,27,FALSE),IFERROR(VLOOKUP($A478,'Circumstance 4'!$B$18:$AB$28,27,FALSE),TableBPA2[[#This Row],[Base Payment After Circumstance 3]])))</f>
        <v/>
      </c>
      <c r="J478" s="3" t="str">
        <f>IF(J$3="Not used","",IFERROR(VLOOKUP($A478,'Circumstance 5'!$B$6:$AB$15,27,FALSE),IFERROR(VLOOKUP($A478,'Circumstance 5'!$B$18:$AB$28,27,FALSE),TableBPA2[[#This Row],[Base Payment After Circumstance 4]])))</f>
        <v/>
      </c>
      <c r="K478" s="3" t="str">
        <f>IF(K$3="Not used","",IFERROR(VLOOKUP($A478,'Circumstance 6'!$B$6:$AB$15,27,FALSE),IFERROR(VLOOKUP($A478,'Circumstance 6'!$B$18:$AB$28,27,FALSE),TableBPA2[[#This Row],[Base Payment After Circumstance 5]])))</f>
        <v/>
      </c>
      <c r="L478" s="3" t="str">
        <f>IF(L$3="Not used","",IFERROR(VLOOKUP($A478,'Circumstance 7'!$B$6:$AB$15,27,FALSE),IFERROR(VLOOKUP($A478,'Circumstance 7'!$B$18:$AB$28,27,FALSE),TableBPA2[[#This Row],[Base Payment After Circumstance 6]])))</f>
        <v/>
      </c>
      <c r="M478" s="3" t="str">
        <f>IF(M$3="Not used","",IFERROR(VLOOKUP($A478,'Circumstance 8'!$B$6:$AB$15,27,FALSE),IFERROR(VLOOKUP($A478,'Circumstance 8'!$B$18:$AB$28,27,FALSE),TableBPA2[[#This Row],[Base Payment After Circumstance 7]])))</f>
        <v/>
      </c>
      <c r="N478" s="3" t="str">
        <f>IF(N$3="Not used","",IFERROR(VLOOKUP($A478,'Circumstance 9'!$B$6:$AB$15,27,FALSE),IFERROR(VLOOKUP($A478,'Circumstance 9'!$B$18:$AB$28,27,FALSE),TableBPA2[[#This Row],[Base Payment After Circumstance 8]])))</f>
        <v/>
      </c>
      <c r="O478" s="3" t="str">
        <f>IF(O$3="Not used","",IFERROR(VLOOKUP($A478,'Circumstance 10'!$B$6:$AB$15,27,FALSE),IFERROR(VLOOKUP($A478,'Circumstance 10'!$B$18:$AB$28,27,FALSE),TableBPA2[[#This Row],[Base Payment After Circumstance 9]])))</f>
        <v/>
      </c>
      <c r="P478" s="24" t="str">
        <f>IF(P$3="Not used","",IFERROR(VLOOKUP($A478,'Circumstance 11'!$B$6:$AB$15,27,FALSE),IFERROR(VLOOKUP($A478,'Circumstance 11'!$B$18:$AB$28,27,FALSE),TableBPA2[[#This Row],[Base Payment After Circumstance 10]])))</f>
        <v/>
      </c>
      <c r="Q478" s="24" t="str">
        <f>IF(Q$3="Not used","",IFERROR(VLOOKUP($A478,'Circumstance 12'!$B$6:$AB$15,27,FALSE),IFERROR(VLOOKUP($A478,'Circumstance 12'!$B$18:$AB$28,27,FALSE),TableBPA2[[#This Row],[Base Payment After Circumstance 11]])))</f>
        <v/>
      </c>
      <c r="R478" s="24" t="str">
        <f>IF(R$3="Not used","",IFERROR(VLOOKUP($A478,'Circumstance 13'!$B$6:$AB$15,27,FALSE),IFERROR(VLOOKUP($A478,'Circumstance 13'!$B$18:$AB$28,27,FALSE),TableBPA2[[#This Row],[Base Payment After Circumstance 12]])))</f>
        <v/>
      </c>
      <c r="S478" s="24" t="str">
        <f>IF(S$3="Not used","",IFERROR(VLOOKUP($A478,'Circumstance 14'!$B$6:$AB$15,27,FALSE),IFERROR(VLOOKUP($A478,'Circumstance 14'!$B$18:$AB$28,27,FALSE),TableBPA2[[#This Row],[Base Payment After Circumstance 13]])))</f>
        <v/>
      </c>
      <c r="T478" s="24" t="str">
        <f>IF(T$3="Not used","",IFERROR(VLOOKUP($A478,'Circumstance 15'!$B$6:$AB$15,27,FALSE),IFERROR(VLOOKUP($A478,'Circumstance 15'!$B$18:$AB$28,27,FALSE),TableBPA2[[#This Row],[Base Payment After Circumstance 14]])))</f>
        <v/>
      </c>
      <c r="U478" s="24" t="str">
        <f>IF(U$3="Not used","",IFERROR(VLOOKUP($A478,'Circumstance 16'!$B$6:$AB$15,27,FALSE),IFERROR(VLOOKUP($A478,'Circumstance 16'!$B$18:$AB$28,27,FALSE),TableBPA2[[#This Row],[Base Payment After Circumstance 15]])))</f>
        <v/>
      </c>
      <c r="V478" s="24" t="str">
        <f>IF(V$3="Not used","",IFERROR(VLOOKUP($A478,'Circumstance 17'!$B$6:$AB$15,27,FALSE),IFERROR(VLOOKUP($A478,'Circumstance 17'!$B$18:$AB$28,27,FALSE),TableBPA2[[#This Row],[Base Payment After Circumstance 16]])))</f>
        <v/>
      </c>
      <c r="W478" s="24" t="str">
        <f>IF(W$3="Not used","",IFERROR(VLOOKUP($A478,'Circumstance 18'!$B$6:$AB$15,27,FALSE),IFERROR(VLOOKUP($A478,'Circumstance 18'!$B$18:$AB$28,27,FALSE),TableBPA2[[#This Row],[Base Payment After Circumstance 17]])))</f>
        <v/>
      </c>
      <c r="X478" s="24" t="str">
        <f>IF(X$3="Not used","",IFERROR(VLOOKUP($A478,'Circumstance 19'!$B$6:$AB$15,27,FALSE),IFERROR(VLOOKUP($A478,'Circumstance 19'!$B$18:$AB$28,27,FALSE),TableBPA2[[#This Row],[Base Payment After Circumstance 18]])))</f>
        <v/>
      </c>
      <c r="Y478" s="24" t="str">
        <f>IF(Y$3="Not used","",IFERROR(VLOOKUP($A478,'Circumstance 20'!$B$6:$AB$15,27,FALSE),IFERROR(VLOOKUP($A478,'Circumstance 20'!$B$18:$AB$28,27,FALSE),TableBPA2[[#This Row],[Base Payment After Circumstance 19]])))</f>
        <v/>
      </c>
    </row>
    <row r="479" spans="1:25" x14ac:dyDescent="0.25">
      <c r="A479" s="11" t="str">
        <f>IF('LEA Information'!A488="","",'LEA Information'!A488)</f>
        <v/>
      </c>
      <c r="B479" s="11" t="str">
        <f>IF('LEA Information'!B488="","",'LEA Information'!B488)</f>
        <v/>
      </c>
      <c r="C479" s="68" t="str">
        <f>IF('LEA Information'!C488="","",'LEA Information'!C488)</f>
        <v/>
      </c>
      <c r="D479" s="8" t="str">
        <f>IF('LEA Information'!D488="","",'LEA Information'!D488)</f>
        <v/>
      </c>
      <c r="E479" s="32" t="str">
        <f t="shared" si="7"/>
        <v/>
      </c>
      <c r="F479" s="3" t="str">
        <f>IF(F$3="Not used","",IFERROR(VLOOKUP($A479,'Circumstance 1'!$B$6:$AB$15,27,FALSE),IFERROR(VLOOKUP(A479,'Circumstance 1'!$B$18:$AB$28,27,FALSE),TableBPA2[[#This Row],[Starting Base Payment]])))</f>
        <v/>
      </c>
      <c r="G479" s="3" t="str">
        <f>IF(G$3="Not used","",IFERROR(VLOOKUP($A479,'Circumstance 2'!$B$6:$AB$15,27,FALSE),IFERROR(VLOOKUP($A479,'Circumstance 2'!$B$18:$AB$28,27,FALSE),TableBPA2[[#This Row],[Base Payment After Circumstance 1]])))</f>
        <v/>
      </c>
      <c r="H479" s="3" t="str">
        <f>IF(H$3="Not used","",IFERROR(VLOOKUP($A479,'Circumstance 3'!$B$6:$AB$15,27,FALSE),IFERROR(VLOOKUP($A479,'Circumstance 3'!$B$18:$AB$28,27,FALSE),TableBPA2[[#This Row],[Base Payment After Circumstance 2]])))</f>
        <v/>
      </c>
      <c r="I479" s="3" t="str">
        <f>IF(I$3="Not used","",IFERROR(VLOOKUP($A479,'Circumstance 4'!$B$6:$AB$15,27,FALSE),IFERROR(VLOOKUP($A479,'Circumstance 4'!$B$18:$AB$28,27,FALSE),TableBPA2[[#This Row],[Base Payment After Circumstance 3]])))</f>
        <v/>
      </c>
      <c r="J479" s="3" t="str">
        <f>IF(J$3="Not used","",IFERROR(VLOOKUP($A479,'Circumstance 5'!$B$6:$AB$15,27,FALSE),IFERROR(VLOOKUP($A479,'Circumstance 5'!$B$18:$AB$28,27,FALSE),TableBPA2[[#This Row],[Base Payment After Circumstance 4]])))</f>
        <v/>
      </c>
      <c r="K479" s="3" t="str">
        <f>IF(K$3="Not used","",IFERROR(VLOOKUP($A479,'Circumstance 6'!$B$6:$AB$15,27,FALSE),IFERROR(VLOOKUP($A479,'Circumstance 6'!$B$18:$AB$28,27,FALSE),TableBPA2[[#This Row],[Base Payment After Circumstance 5]])))</f>
        <v/>
      </c>
      <c r="L479" s="3" t="str">
        <f>IF(L$3="Not used","",IFERROR(VLOOKUP($A479,'Circumstance 7'!$B$6:$AB$15,27,FALSE),IFERROR(VLOOKUP($A479,'Circumstance 7'!$B$18:$AB$28,27,FALSE),TableBPA2[[#This Row],[Base Payment After Circumstance 6]])))</f>
        <v/>
      </c>
      <c r="M479" s="3" t="str">
        <f>IF(M$3="Not used","",IFERROR(VLOOKUP($A479,'Circumstance 8'!$B$6:$AB$15,27,FALSE),IFERROR(VLOOKUP($A479,'Circumstance 8'!$B$18:$AB$28,27,FALSE),TableBPA2[[#This Row],[Base Payment After Circumstance 7]])))</f>
        <v/>
      </c>
      <c r="N479" s="3" t="str">
        <f>IF(N$3="Not used","",IFERROR(VLOOKUP($A479,'Circumstance 9'!$B$6:$AB$15,27,FALSE),IFERROR(VLOOKUP($A479,'Circumstance 9'!$B$18:$AB$28,27,FALSE),TableBPA2[[#This Row],[Base Payment After Circumstance 8]])))</f>
        <v/>
      </c>
      <c r="O479" s="3" t="str">
        <f>IF(O$3="Not used","",IFERROR(VLOOKUP($A479,'Circumstance 10'!$B$6:$AB$15,27,FALSE),IFERROR(VLOOKUP($A479,'Circumstance 10'!$B$18:$AB$28,27,FALSE),TableBPA2[[#This Row],[Base Payment After Circumstance 9]])))</f>
        <v/>
      </c>
      <c r="P479" s="24" t="str">
        <f>IF(P$3="Not used","",IFERROR(VLOOKUP($A479,'Circumstance 11'!$B$6:$AB$15,27,FALSE),IFERROR(VLOOKUP($A479,'Circumstance 11'!$B$18:$AB$28,27,FALSE),TableBPA2[[#This Row],[Base Payment After Circumstance 10]])))</f>
        <v/>
      </c>
      <c r="Q479" s="24" t="str">
        <f>IF(Q$3="Not used","",IFERROR(VLOOKUP($A479,'Circumstance 12'!$B$6:$AB$15,27,FALSE),IFERROR(VLOOKUP($A479,'Circumstance 12'!$B$18:$AB$28,27,FALSE),TableBPA2[[#This Row],[Base Payment After Circumstance 11]])))</f>
        <v/>
      </c>
      <c r="R479" s="24" t="str">
        <f>IF(R$3="Not used","",IFERROR(VLOOKUP($A479,'Circumstance 13'!$B$6:$AB$15,27,FALSE),IFERROR(VLOOKUP($A479,'Circumstance 13'!$B$18:$AB$28,27,FALSE),TableBPA2[[#This Row],[Base Payment After Circumstance 12]])))</f>
        <v/>
      </c>
      <c r="S479" s="24" t="str">
        <f>IF(S$3="Not used","",IFERROR(VLOOKUP($A479,'Circumstance 14'!$B$6:$AB$15,27,FALSE),IFERROR(VLOOKUP($A479,'Circumstance 14'!$B$18:$AB$28,27,FALSE),TableBPA2[[#This Row],[Base Payment After Circumstance 13]])))</f>
        <v/>
      </c>
      <c r="T479" s="24" t="str">
        <f>IF(T$3="Not used","",IFERROR(VLOOKUP($A479,'Circumstance 15'!$B$6:$AB$15,27,FALSE),IFERROR(VLOOKUP($A479,'Circumstance 15'!$B$18:$AB$28,27,FALSE),TableBPA2[[#This Row],[Base Payment After Circumstance 14]])))</f>
        <v/>
      </c>
      <c r="U479" s="24" t="str">
        <f>IF(U$3="Not used","",IFERROR(VLOOKUP($A479,'Circumstance 16'!$B$6:$AB$15,27,FALSE),IFERROR(VLOOKUP($A479,'Circumstance 16'!$B$18:$AB$28,27,FALSE),TableBPA2[[#This Row],[Base Payment After Circumstance 15]])))</f>
        <v/>
      </c>
      <c r="V479" s="24" t="str">
        <f>IF(V$3="Not used","",IFERROR(VLOOKUP($A479,'Circumstance 17'!$B$6:$AB$15,27,FALSE),IFERROR(VLOOKUP($A479,'Circumstance 17'!$B$18:$AB$28,27,FALSE),TableBPA2[[#This Row],[Base Payment After Circumstance 16]])))</f>
        <v/>
      </c>
      <c r="W479" s="24" t="str">
        <f>IF(W$3="Not used","",IFERROR(VLOOKUP($A479,'Circumstance 18'!$B$6:$AB$15,27,FALSE),IFERROR(VLOOKUP($A479,'Circumstance 18'!$B$18:$AB$28,27,FALSE),TableBPA2[[#This Row],[Base Payment After Circumstance 17]])))</f>
        <v/>
      </c>
      <c r="X479" s="24" t="str">
        <f>IF(X$3="Not used","",IFERROR(VLOOKUP($A479,'Circumstance 19'!$B$6:$AB$15,27,FALSE),IFERROR(VLOOKUP($A479,'Circumstance 19'!$B$18:$AB$28,27,FALSE),TableBPA2[[#This Row],[Base Payment After Circumstance 18]])))</f>
        <v/>
      </c>
      <c r="Y479" s="24" t="str">
        <f>IF(Y$3="Not used","",IFERROR(VLOOKUP($A479,'Circumstance 20'!$B$6:$AB$15,27,FALSE),IFERROR(VLOOKUP($A479,'Circumstance 20'!$B$18:$AB$28,27,FALSE),TableBPA2[[#This Row],[Base Payment After Circumstance 19]])))</f>
        <v/>
      </c>
    </row>
    <row r="480" spans="1:25" x14ac:dyDescent="0.25">
      <c r="A480" s="11" t="str">
        <f>IF('LEA Information'!A489="","",'LEA Information'!A489)</f>
        <v/>
      </c>
      <c r="B480" s="11" t="str">
        <f>IF('LEA Information'!B489="","",'LEA Information'!B489)</f>
        <v/>
      </c>
      <c r="C480" s="68" t="str">
        <f>IF('LEA Information'!C489="","",'LEA Information'!C489)</f>
        <v/>
      </c>
      <c r="D480" s="8" t="str">
        <f>IF('LEA Information'!D489="","",'LEA Information'!D489)</f>
        <v/>
      </c>
      <c r="E480" s="32" t="str">
        <f t="shared" si="7"/>
        <v/>
      </c>
      <c r="F480" s="3" t="str">
        <f>IF(F$3="Not used","",IFERROR(VLOOKUP($A480,'Circumstance 1'!$B$6:$AB$15,27,FALSE),IFERROR(VLOOKUP(A480,'Circumstance 1'!$B$18:$AB$28,27,FALSE),TableBPA2[[#This Row],[Starting Base Payment]])))</f>
        <v/>
      </c>
      <c r="G480" s="3" t="str">
        <f>IF(G$3="Not used","",IFERROR(VLOOKUP($A480,'Circumstance 2'!$B$6:$AB$15,27,FALSE),IFERROR(VLOOKUP($A480,'Circumstance 2'!$B$18:$AB$28,27,FALSE),TableBPA2[[#This Row],[Base Payment After Circumstance 1]])))</f>
        <v/>
      </c>
      <c r="H480" s="3" t="str">
        <f>IF(H$3="Not used","",IFERROR(VLOOKUP($A480,'Circumstance 3'!$B$6:$AB$15,27,FALSE),IFERROR(VLOOKUP($A480,'Circumstance 3'!$B$18:$AB$28,27,FALSE),TableBPA2[[#This Row],[Base Payment After Circumstance 2]])))</f>
        <v/>
      </c>
      <c r="I480" s="3" t="str">
        <f>IF(I$3="Not used","",IFERROR(VLOOKUP($A480,'Circumstance 4'!$B$6:$AB$15,27,FALSE),IFERROR(VLOOKUP($A480,'Circumstance 4'!$B$18:$AB$28,27,FALSE),TableBPA2[[#This Row],[Base Payment After Circumstance 3]])))</f>
        <v/>
      </c>
      <c r="J480" s="3" t="str">
        <f>IF(J$3="Not used","",IFERROR(VLOOKUP($A480,'Circumstance 5'!$B$6:$AB$15,27,FALSE),IFERROR(VLOOKUP($A480,'Circumstance 5'!$B$18:$AB$28,27,FALSE),TableBPA2[[#This Row],[Base Payment After Circumstance 4]])))</f>
        <v/>
      </c>
      <c r="K480" s="3" t="str">
        <f>IF(K$3="Not used","",IFERROR(VLOOKUP($A480,'Circumstance 6'!$B$6:$AB$15,27,FALSE),IFERROR(VLOOKUP($A480,'Circumstance 6'!$B$18:$AB$28,27,FALSE),TableBPA2[[#This Row],[Base Payment After Circumstance 5]])))</f>
        <v/>
      </c>
      <c r="L480" s="3" t="str">
        <f>IF(L$3="Not used","",IFERROR(VLOOKUP($A480,'Circumstance 7'!$B$6:$AB$15,27,FALSE),IFERROR(VLOOKUP($A480,'Circumstance 7'!$B$18:$AB$28,27,FALSE),TableBPA2[[#This Row],[Base Payment After Circumstance 6]])))</f>
        <v/>
      </c>
      <c r="M480" s="3" t="str">
        <f>IF(M$3="Not used","",IFERROR(VLOOKUP($A480,'Circumstance 8'!$B$6:$AB$15,27,FALSE),IFERROR(VLOOKUP($A480,'Circumstance 8'!$B$18:$AB$28,27,FALSE),TableBPA2[[#This Row],[Base Payment After Circumstance 7]])))</f>
        <v/>
      </c>
      <c r="N480" s="3" t="str">
        <f>IF(N$3="Not used","",IFERROR(VLOOKUP($A480,'Circumstance 9'!$B$6:$AB$15,27,FALSE),IFERROR(VLOOKUP($A480,'Circumstance 9'!$B$18:$AB$28,27,FALSE),TableBPA2[[#This Row],[Base Payment After Circumstance 8]])))</f>
        <v/>
      </c>
      <c r="O480" s="3" t="str">
        <f>IF(O$3="Not used","",IFERROR(VLOOKUP($A480,'Circumstance 10'!$B$6:$AB$15,27,FALSE),IFERROR(VLOOKUP($A480,'Circumstance 10'!$B$18:$AB$28,27,FALSE),TableBPA2[[#This Row],[Base Payment After Circumstance 9]])))</f>
        <v/>
      </c>
      <c r="P480" s="24" t="str">
        <f>IF(P$3="Not used","",IFERROR(VLOOKUP($A480,'Circumstance 11'!$B$6:$AB$15,27,FALSE),IFERROR(VLOOKUP($A480,'Circumstance 11'!$B$18:$AB$28,27,FALSE),TableBPA2[[#This Row],[Base Payment After Circumstance 10]])))</f>
        <v/>
      </c>
      <c r="Q480" s="24" t="str">
        <f>IF(Q$3="Not used","",IFERROR(VLOOKUP($A480,'Circumstance 12'!$B$6:$AB$15,27,FALSE),IFERROR(VLOOKUP($A480,'Circumstance 12'!$B$18:$AB$28,27,FALSE),TableBPA2[[#This Row],[Base Payment After Circumstance 11]])))</f>
        <v/>
      </c>
      <c r="R480" s="24" t="str">
        <f>IF(R$3="Not used","",IFERROR(VLOOKUP($A480,'Circumstance 13'!$B$6:$AB$15,27,FALSE),IFERROR(VLOOKUP($A480,'Circumstance 13'!$B$18:$AB$28,27,FALSE),TableBPA2[[#This Row],[Base Payment After Circumstance 12]])))</f>
        <v/>
      </c>
      <c r="S480" s="24" t="str">
        <f>IF(S$3="Not used","",IFERROR(VLOOKUP($A480,'Circumstance 14'!$B$6:$AB$15,27,FALSE),IFERROR(VLOOKUP($A480,'Circumstance 14'!$B$18:$AB$28,27,FALSE),TableBPA2[[#This Row],[Base Payment After Circumstance 13]])))</f>
        <v/>
      </c>
      <c r="T480" s="24" t="str">
        <f>IF(T$3="Not used","",IFERROR(VLOOKUP($A480,'Circumstance 15'!$B$6:$AB$15,27,FALSE),IFERROR(VLOOKUP($A480,'Circumstance 15'!$B$18:$AB$28,27,FALSE),TableBPA2[[#This Row],[Base Payment After Circumstance 14]])))</f>
        <v/>
      </c>
      <c r="U480" s="24" t="str">
        <f>IF(U$3="Not used","",IFERROR(VLOOKUP($A480,'Circumstance 16'!$B$6:$AB$15,27,FALSE),IFERROR(VLOOKUP($A480,'Circumstance 16'!$B$18:$AB$28,27,FALSE),TableBPA2[[#This Row],[Base Payment After Circumstance 15]])))</f>
        <v/>
      </c>
      <c r="V480" s="24" t="str">
        <f>IF(V$3="Not used","",IFERROR(VLOOKUP($A480,'Circumstance 17'!$B$6:$AB$15,27,FALSE),IFERROR(VLOOKUP($A480,'Circumstance 17'!$B$18:$AB$28,27,FALSE),TableBPA2[[#This Row],[Base Payment After Circumstance 16]])))</f>
        <v/>
      </c>
      <c r="W480" s="24" t="str">
        <f>IF(W$3="Not used","",IFERROR(VLOOKUP($A480,'Circumstance 18'!$B$6:$AB$15,27,FALSE),IFERROR(VLOOKUP($A480,'Circumstance 18'!$B$18:$AB$28,27,FALSE),TableBPA2[[#This Row],[Base Payment After Circumstance 17]])))</f>
        <v/>
      </c>
      <c r="X480" s="24" t="str">
        <f>IF(X$3="Not used","",IFERROR(VLOOKUP($A480,'Circumstance 19'!$B$6:$AB$15,27,FALSE),IFERROR(VLOOKUP($A480,'Circumstance 19'!$B$18:$AB$28,27,FALSE),TableBPA2[[#This Row],[Base Payment After Circumstance 18]])))</f>
        <v/>
      </c>
      <c r="Y480" s="24" t="str">
        <f>IF(Y$3="Not used","",IFERROR(VLOOKUP($A480,'Circumstance 20'!$B$6:$AB$15,27,FALSE),IFERROR(VLOOKUP($A480,'Circumstance 20'!$B$18:$AB$28,27,FALSE),TableBPA2[[#This Row],[Base Payment After Circumstance 19]])))</f>
        <v/>
      </c>
    </row>
    <row r="481" spans="1:25" x14ac:dyDescent="0.25">
      <c r="A481" s="11" t="str">
        <f>IF('LEA Information'!A490="","",'LEA Information'!A490)</f>
        <v/>
      </c>
      <c r="B481" s="11" t="str">
        <f>IF('LEA Information'!B490="","",'LEA Information'!B490)</f>
        <v/>
      </c>
      <c r="C481" s="68" t="str">
        <f>IF('LEA Information'!C490="","",'LEA Information'!C490)</f>
        <v/>
      </c>
      <c r="D481" s="8" t="str">
        <f>IF('LEA Information'!D490="","",'LEA Information'!D490)</f>
        <v/>
      </c>
      <c r="E481" s="32" t="str">
        <f t="shared" si="7"/>
        <v/>
      </c>
      <c r="F481" s="3" t="str">
        <f>IF(F$3="Not used","",IFERROR(VLOOKUP($A481,'Circumstance 1'!$B$6:$AB$15,27,FALSE),IFERROR(VLOOKUP(A481,'Circumstance 1'!$B$18:$AB$28,27,FALSE),TableBPA2[[#This Row],[Starting Base Payment]])))</f>
        <v/>
      </c>
      <c r="G481" s="3" t="str">
        <f>IF(G$3="Not used","",IFERROR(VLOOKUP($A481,'Circumstance 2'!$B$6:$AB$15,27,FALSE),IFERROR(VLOOKUP($A481,'Circumstance 2'!$B$18:$AB$28,27,FALSE),TableBPA2[[#This Row],[Base Payment After Circumstance 1]])))</f>
        <v/>
      </c>
      <c r="H481" s="3" t="str">
        <f>IF(H$3="Not used","",IFERROR(VLOOKUP($A481,'Circumstance 3'!$B$6:$AB$15,27,FALSE),IFERROR(VLOOKUP($A481,'Circumstance 3'!$B$18:$AB$28,27,FALSE),TableBPA2[[#This Row],[Base Payment After Circumstance 2]])))</f>
        <v/>
      </c>
      <c r="I481" s="3" t="str">
        <f>IF(I$3="Not used","",IFERROR(VLOOKUP($A481,'Circumstance 4'!$B$6:$AB$15,27,FALSE),IFERROR(VLOOKUP($A481,'Circumstance 4'!$B$18:$AB$28,27,FALSE),TableBPA2[[#This Row],[Base Payment After Circumstance 3]])))</f>
        <v/>
      </c>
      <c r="J481" s="3" t="str">
        <f>IF(J$3="Not used","",IFERROR(VLOOKUP($A481,'Circumstance 5'!$B$6:$AB$15,27,FALSE),IFERROR(VLOOKUP($A481,'Circumstance 5'!$B$18:$AB$28,27,FALSE),TableBPA2[[#This Row],[Base Payment After Circumstance 4]])))</f>
        <v/>
      </c>
      <c r="K481" s="3" t="str">
        <f>IF(K$3="Not used","",IFERROR(VLOOKUP($A481,'Circumstance 6'!$B$6:$AB$15,27,FALSE),IFERROR(VLOOKUP($A481,'Circumstance 6'!$B$18:$AB$28,27,FALSE),TableBPA2[[#This Row],[Base Payment After Circumstance 5]])))</f>
        <v/>
      </c>
      <c r="L481" s="3" t="str">
        <f>IF(L$3="Not used","",IFERROR(VLOOKUP($A481,'Circumstance 7'!$B$6:$AB$15,27,FALSE),IFERROR(VLOOKUP($A481,'Circumstance 7'!$B$18:$AB$28,27,FALSE),TableBPA2[[#This Row],[Base Payment After Circumstance 6]])))</f>
        <v/>
      </c>
      <c r="M481" s="3" t="str">
        <f>IF(M$3="Not used","",IFERROR(VLOOKUP($A481,'Circumstance 8'!$B$6:$AB$15,27,FALSE),IFERROR(VLOOKUP($A481,'Circumstance 8'!$B$18:$AB$28,27,FALSE),TableBPA2[[#This Row],[Base Payment After Circumstance 7]])))</f>
        <v/>
      </c>
      <c r="N481" s="3" t="str">
        <f>IF(N$3="Not used","",IFERROR(VLOOKUP($A481,'Circumstance 9'!$B$6:$AB$15,27,FALSE),IFERROR(VLOOKUP($A481,'Circumstance 9'!$B$18:$AB$28,27,FALSE),TableBPA2[[#This Row],[Base Payment After Circumstance 8]])))</f>
        <v/>
      </c>
      <c r="O481" s="3" t="str">
        <f>IF(O$3="Not used","",IFERROR(VLOOKUP($A481,'Circumstance 10'!$B$6:$AB$15,27,FALSE),IFERROR(VLOOKUP($A481,'Circumstance 10'!$B$18:$AB$28,27,FALSE),TableBPA2[[#This Row],[Base Payment After Circumstance 9]])))</f>
        <v/>
      </c>
      <c r="P481" s="24" t="str">
        <f>IF(P$3="Not used","",IFERROR(VLOOKUP($A481,'Circumstance 11'!$B$6:$AB$15,27,FALSE),IFERROR(VLOOKUP($A481,'Circumstance 11'!$B$18:$AB$28,27,FALSE),TableBPA2[[#This Row],[Base Payment After Circumstance 10]])))</f>
        <v/>
      </c>
      <c r="Q481" s="24" t="str">
        <f>IF(Q$3="Not used","",IFERROR(VLOOKUP($A481,'Circumstance 12'!$B$6:$AB$15,27,FALSE),IFERROR(VLOOKUP($A481,'Circumstance 12'!$B$18:$AB$28,27,FALSE),TableBPA2[[#This Row],[Base Payment After Circumstance 11]])))</f>
        <v/>
      </c>
      <c r="R481" s="24" t="str">
        <f>IF(R$3="Not used","",IFERROR(VLOOKUP($A481,'Circumstance 13'!$B$6:$AB$15,27,FALSE),IFERROR(VLOOKUP($A481,'Circumstance 13'!$B$18:$AB$28,27,FALSE),TableBPA2[[#This Row],[Base Payment After Circumstance 12]])))</f>
        <v/>
      </c>
      <c r="S481" s="24" t="str">
        <f>IF(S$3="Not used","",IFERROR(VLOOKUP($A481,'Circumstance 14'!$B$6:$AB$15,27,FALSE),IFERROR(VLOOKUP($A481,'Circumstance 14'!$B$18:$AB$28,27,FALSE),TableBPA2[[#This Row],[Base Payment After Circumstance 13]])))</f>
        <v/>
      </c>
      <c r="T481" s="24" t="str">
        <f>IF(T$3="Not used","",IFERROR(VLOOKUP($A481,'Circumstance 15'!$B$6:$AB$15,27,FALSE),IFERROR(VLOOKUP($A481,'Circumstance 15'!$B$18:$AB$28,27,FALSE),TableBPA2[[#This Row],[Base Payment After Circumstance 14]])))</f>
        <v/>
      </c>
      <c r="U481" s="24" t="str">
        <f>IF(U$3="Not used","",IFERROR(VLOOKUP($A481,'Circumstance 16'!$B$6:$AB$15,27,FALSE),IFERROR(VLOOKUP($A481,'Circumstance 16'!$B$18:$AB$28,27,FALSE),TableBPA2[[#This Row],[Base Payment After Circumstance 15]])))</f>
        <v/>
      </c>
      <c r="V481" s="24" t="str">
        <f>IF(V$3="Not used","",IFERROR(VLOOKUP($A481,'Circumstance 17'!$B$6:$AB$15,27,FALSE),IFERROR(VLOOKUP($A481,'Circumstance 17'!$B$18:$AB$28,27,FALSE),TableBPA2[[#This Row],[Base Payment After Circumstance 16]])))</f>
        <v/>
      </c>
      <c r="W481" s="24" t="str">
        <f>IF(W$3="Not used","",IFERROR(VLOOKUP($A481,'Circumstance 18'!$B$6:$AB$15,27,FALSE),IFERROR(VLOOKUP($A481,'Circumstance 18'!$B$18:$AB$28,27,FALSE),TableBPA2[[#This Row],[Base Payment After Circumstance 17]])))</f>
        <v/>
      </c>
      <c r="X481" s="24" t="str">
        <f>IF(X$3="Not used","",IFERROR(VLOOKUP($A481,'Circumstance 19'!$B$6:$AB$15,27,FALSE),IFERROR(VLOOKUP($A481,'Circumstance 19'!$B$18:$AB$28,27,FALSE),TableBPA2[[#This Row],[Base Payment After Circumstance 18]])))</f>
        <v/>
      </c>
      <c r="Y481" s="24" t="str">
        <f>IF(Y$3="Not used","",IFERROR(VLOOKUP($A481,'Circumstance 20'!$B$6:$AB$15,27,FALSE),IFERROR(VLOOKUP($A481,'Circumstance 20'!$B$18:$AB$28,27,FALSE),TableBPA2[[#This Row],[Base Payment After Circumstance 19]])))</f>
        <v/>
      </c>
    </row>
    <row r="482" spans="1:25" x14ac:dyDescent="0.25">
      <c r="A482" s="11" t="str">
        <f>IF('LEA Information'!A491="","",'LEA Information'!A491)</f>
        <v/>
      </c>
      <c r="B482" s="11" t="str">
        <f>IF('LEA Information'!B491="","",'LEA Information'!B491)</f>
        <v/>
      </c>
      <c r="C482" s="68" t="str">
        <f>IF('LEA Information'!C491="","",'LEA Information'!C491)</f>
        <v/>
      </c>
      <c r="D482" s="8" t="str">
        <f>IF('LEA Information'!D491="","",'LEA Information'!D491)</f>
        <v/>
      </c>
      <c r="E482" s="32" t="str">
        <f t="shared" si="7"/>
        <v/>
      </c>
      <c r="F482" s="3" t="str">
        <f>IF(F$3="Not used","",IFERROR(VLOOKUP($A482,'Circumstance 1'!$B$6:$AB$15,27,FALSE),IFERROR(VLOOKUP(A482,'Circumstance 1'!$B$18:$AB$28,27,FALSE),TableBPA2[[#This Row],[Starting Base Payment]])))</f>
        <v/>
      </c>
      <c r="G482" s="3" t="str">
        <f>IF(G$3="Not used","",IFERROR(VLOOKUP($A482,'Circumstance 2'!$B$6:$AB$15,27,FALSE),IFERROR(VLOOKUP($A482,'Circumstance 2'!$B$18:$AB$28,27,FALSE),TableBPA2[[#This Row],[Base Payment After Circumstance 1]])))</f>
        <v/>
      </c>
      <c r="H482" s="3" t="str">
        <f>IF(H$3="Not used","",IFERROR(VLOOKUP($A482,'Circumstance 3'!$B$6:$AB$15,27,FALSE),IFERROR(VLOOKUP($A482,'Circumstance 3'!$B$18:$AB$28,27,FALSE),TableBPA2[[#This Row],[Base Payment After Circumstance 2]])))</f>
        <v/>
      </c>
      <c r="I482" s="3" t="str">
        <f>IF(I$3="Not used","",IFERROR(VLOOKUP($A482,'Circumstance 4'!$B$6:$AB$15,27,FALSE),IFERROR(VLOOKUP($A482,'Circumstance 4'!$B$18:$AB$28,27,FALSE),TableBPA2[[#This Row],[Base Payment After Circumstance 3]])))</f>
        <v/>
      </c>
      <c r="J482" s="3" t="str">
        <f>IF(J$3="Not used","",IFERROR(VLOOKUP($A482,'Circumstance 5'!$B$6:$AB$15,27,FALSE),IFERROR(VLOOKUP($A482,'Circumstance 5'!$B$18:$AB$28,27,FALSE),TableBPA2[[#This Row],[Base Payment After Circumstance 4]])))</f>
        <v/>
      </c>
      <c r="K482" s="3" t="str">
        <f>IF(K$3="Not used","",IFERROR(VLOOKUP($A482,'Circumstance 6'!$B$6:$AB$15,27,FALSE),IFERROR(VLOOKUP($A482,'Circumstance 6'!$B$18:$AB$28,27,FALSE),TableBPA2[[#This Row],[Base Payment After Circumstance 5]])))</f>
        <v/>
      </c>
      <c r="L482" s="3" t="str">
        <f>IF(L$3="Not used","",IFERROR(VLOOKUP($A482,'Circumstance 7'!$B$6:$AB$15,27,FALSE),IFERROR(VLOOKUP($A482,'Circumstance 7'!$B$18:$AB$28,27,FALSE),TableBPA2[[#This Row],[Base Payment After Circumstance 6]])))</f>
        <v/>
      </c>
      <c r="M482" s="3" t="str">
        <f>IF(M$3="Not used","",IFERROR(VLOOKUP($A482,'Circumstance 8'!$B$6:$AB$15,27,FALSE),IFERROR(VLOOKUP($A482,'Circumstance 8'!$B$18:$AB$28,27,FALSE),TableBPA2[[#This Row],[Base Payment After Circumstance 7]])))</f>
        <v/>
      </c>
      <c r="N482" s="3" t="str">
        <f>IF(N$3="Not used","",IFERROR(VLOOKUP($A482,'Circumstance 9'!$B$6:$AB$15,27,FALSE),IFERROR(VLOOKUP($A482,'Circumstance 9'!$B$18:$AB$28,27,FALSE),TableBPA2[[#This Row],[Base Payment After Circumstance 8]])))</f>
        <v/>
      </c>
      <c r="O482" s="3" t="str">
        <f>IF(O$3="Not used","",IFERROR(VLOOKUP($A482,'Circumstance 10'!$B$6:$AB$15,27,FALSE),IFERROR(VLOOKUP($A482,'Circumstance 10'!$B$18:$AB$28,27,FALSE),TableBPA2[[#This Row],[Base Payment After Circumstance 9]])))</f>
        <v/>
      </c>
      <c r="P482" s="24" t="str">
        <f>IF(P$3="Not used","",IFERROR(VLOOKUP($A482,'Circumstance 11'!$B$6:$AB$15,27,FALSE),IFERROR(VLOOKUP($A482,'Circumstance 11'!$B$18:$AB$28,27,FALSE),TableBPA2[[#This Row],[Base Payment After Circumstance 10]])))</f>
        <v/>
      </c>
      <c r="Q482" s="24" t="str">
        <f>IF(Q$3="Not used","",IFERROR(VLOOKUP($A482,'Circumstance 12'!$B$6:$AB$15,27,FALSE),IFERROR(VLOOKUP($A482,'Circumstance 12'!$B$18:$AB$28,27,FALSE),TableBPA2[[#This Row],[Base Payment After Circumstance 11]])))</f>
        <v/>
      </c>
      <c r="R482" s="24" t="str">
        <f>IF(R$3="Not used","",IFERROR(VLOOKUP($A482,'Circumstance 13'!$B$6:$AB$15,27,FALSE),IFERROR(VLOOKUP($A482,'Circumstance 13'!$B$18:$AB$28,27,FALSE),TableBPA2[[#This Row],[Base Payment After Circumstance 12]])))</f>
        <v/>
      </c>
      <c r="S482" s="24" t="str">
        <f>IF(S$3="Not used","",IFERROR(VLOOKUP($A482,'Circumstance 14'!$B$6:$AB$15,27,FALSE),IFERROR(VLOOKUP($A482,'Circumstance 14'!$B$18:$AB$28,27,FALSE),TableBPA2[[#This Row],[Base Payment After Circumstance 13]])))</f>
        <v/>
      </c>
      <c r="T482" s="24" t="str">
        <f>IF(T$3="Not used","",IFERROR(VLOOKUP($A482,'Circumstance 15'!$B$6:$AB$15,27,FALSE),IFERROR(VLOOKUP($A482,'Circumstance 15'!$B$18:$AB$28,27,FALSE),TableBPA2[[#This Row],[Base Payment After Circumstance 14]])))</f>
        <v/>
      </c>
      <c r="U482" s="24" t="str">
        <f>IF(U$3="Not used","",IFERROR(VLOOKUP($A482,'Circumstance 16'!$B$6:$AB$15,27,FALSE),IFERROR(VLOOKUP($A482,'Circumstance 16'!$B$18:$AB$28,27,FALSE),TableBPA2[[#This Row],[Base Payment After Circumstance 15]])))</f>
        <v/>
      </c>
      <c r="V482" s="24" t="str">
        <f>IF(V$3="Not used","",IFERROR(VLOOKUP($A482,'Circumstance 17'!$B$6:$AB$15,27,FALSE),IFERROR(VLOOKUP($A482,'Circumstance 17'!$B$18:$AB$28,27,FALSE),TableBPA2[[#This Row],[Base Payment After Circumstance 16]])))</f>
        <v/>
      </c>
      <c r="W482" s="24" t="str">
        <f>IF(W$3="Not used","",IFERROR(VLOOKUP($A482,'Circumstance 18'!$B$6:$AB$15,27,FALSE),IFERROR(VLOOKUP($A482,'Circumstance 18'!$B$18:$AB$28,27,FALSE),TableBPA2[[#This Row],[Base Payment After Circumstance 17]])))</f>
        <v/>
      </c>
      <c r="X482" s="24" t="str">
        <f>IF(X$3="Not used","",IFERROR(VLOOKUP($A482,'Circumstance 19'!$B$6:$AB$15,27,FALSE),IFERROR(VLOOKUP($A482,'Circumstance 19'!$B$18:$AB$28,27,FALSE),TableBPA2[[#This Row],[Base Payment After Circumstance 18]])))</f>
        <v/>
      </c>
      <c r="Y482" s="24" t="str">
        <f>IF(Y$3="Not used","",IFERROR(VLOOKUP($A482,'Circumstance 20'!$B$6:$AB$15,27,FALSE),IFERROR(VLOOKUP($A482,'Circumstance 20'!$B$18:$AB$28,27,FALSE),TableBPA2[[#This Row],[Base Payment After Circumstance 19]])))</f>
        <v/>
      </c>
    </row>
    <row r="483" spans="1:25" x14ac:dyDescent="0.25">
      <c r="A483" s="11" t="str">
        <f>IF('LEA Information'!A492="","",'LEA Information'!A492)</f>
        <v/>
      </c>
      <c r="B483" s="11" t="str">
        <f>IF('LEA Information'!B492="","",'LEA Information'!B492)</f>
        <v/>
      </c>
      <c r="C483" s="68" t="str">
        <f>IF('LEA Information'!C492="","",'LEA Information'!C492)</f>
        <v/>
      </c>
      <c r="D483" s="8" t="str">
        <f>IF('LEA Information'!D492="","",'LEA Information'!D492)</f>
        <v/>
      </c>
      <c r="E483" s="32" t="str">
        <f t="shared" si="7"/>
        <v/>
      </c>
      <c r="F483" s="3" t="str">
        <f>IF(F$3="Not used","",IFERROR(VLOOKUP($A483,'Circumstance 1'!$B$6:$AB$15,27,FALSE),IFERROR(VLOOKUP(A483,'Circumstance 1'!$B$18:$AB$28,27,FALSE),TableBPA2[[#This Row],[Starting Base Payment]])))</f>
        <v/>
      </c>
      <c r="G483" s="3" t="str">
        <f>IF(G$3="Not used","",IFERROR(VLOOKUP($A483,'Circumstance 2'!$B$6:$AB$15,27,FALSE),IFERROR(VLOOKUP($A483,'Circumstance 2'!$B$18:$AB$28,27,FALSE),TableBPA2[[#This Row],[Base Payment After Circumstance 1]])))</f>
        <v/>
      </c>
      <c r="H483" s="3" t="str">
        <f>IF(H$3="Not used","",IFERROR(VLOOKUP($A483,'Circumstance 3'!$B$6:$AB$15,27,FALSE),IFERROR(VLOOKUP($A483,'Circumstance 3'!$B$18:$AB$28,27,FALSE),TableBPA2[[#This Row],[Base Payment After Circumstance 2]])))</f>
        <v/>
      </c>
      <c r="I483" s="3" t="str">
        <f>IF(I$3="Not used","",IFERROR(VLOOKUP($A483,'Circumstance 4'!$B$6:$AB$15,27,FALSE),IFERROR(VLOOKUP($A483,'Circumstance 4'!$B$18:$AB$28,27,FALSE),TableBPA2[[#This Row],[Base Payment After Circumstance 3]])))</f>
        <v/>
      </c>
      <c r="J483" s="3" t="str">
        <f>IF(J$3="Not used","",IFERROR(VLOOKUP($A483,'Circumstance 5'!$B$6:$AB$15,27,FALSE),IFERROR(VLOOKUP($A483,'Circumstance 5'!$B$18:$AB$28,27,FALSE),TableBPA2[[#This Row],[Base Payment After Circumstance 4]])))</f>
        <v/>
      </c>
      <c r="K483" s="3" t="str">
        <f>IF(K$3="Not used","",IFERROR(VLOOKUP($A483,'Circumstance 6'!$B$6:$AB$15,27,FALSE),IFERROR(VLOOKUP($A483,'Circumstance 6'!$B$18:$AB$28,27,FALSE),TableBPA2[[#This Row],[Base Payment After Circumstance 5]])))</f>
        <v/>
      </c>
      <c r="L483" s="3" t="str">
        <f>IF(L$3="Not used","",IFERROR(VLOOKUP($A483,'Circumstance 7'!$B$6:$AB$15,27,FALSE),IFERROR(VLOOKUP($A483,'Circumstance 7'!$B$18:$AB$28,27,FALSE),TableBPA2[[#This Row],[Base Payment After Circumstance 6]])))</f>
        <v/>
      </c>
      <c r="M483" s="3" t="str">
        <f>IF(M$3="Not used","",IFERROR(VLOOKUP($A483,'Circumstance 8'!$B$6:$AB$15,27,FALSE),IFERROR(VLOOKUP($A483,'Circumstance 8'!$B$18:$AB$28,27,FALSE),TableBPA2[[#This Row],[Base Payment After Circumstance 7]])))</f>
        <v/>
      </c>
      <c r="N483" s="3" t="str">
        <f>IF(N$3="Not used","",IFERROR(VLOOKUP($A483,'Circumstance 9'!$B$6:$AB$15,27,FALSE),IFERROR(VLOOKUP($A483,'Circumstance 9'!$B$18:$AB$28,27,FALSE),TableBPA2[[#This Row],[Base Payment After Circumstance 8]])))</f>
        <v/>
      </c>
      <c r="O483" s="3" t="str">
        <f>IF(O$3="Not used","",IFERROR(VLOOKUP($A483,'Circumstance 10'!$B$6:$AB$15,27,FALSE),IFERROR(VLOOKUP($A483,'Circumstance 10'!$B$18:$AB$28,27,FALSE),TableBPA2[[#This Row],[Base Payment After Circumstance 9]])))</f>
        <v/>
      </c>
      <c r="P483" s="24" t="str">
        <f>IF(P$3="Not used","",IFERROR(VLOOKUP($A483,'Circumstance 11'!$B$6:$AB$15,27,FALSE),IFERROR(VLOOKUP($A483,'Circumstance 11'!$B$18:$AB$28,27,FALSE),TableBPA2[[#This Row],[Base Payment After Circumstance 10]])))</f>
        <v/>
      </c>
      <c r="Q483" s="24" t="str">
        <f>IF(Q$3="Not used","",IFERROR(VLOOKUP($A483,'Circumstance 12'!$B$6:$AB$15,27,FALSE),IFERROR(VLOOKUP($A483,'Circumstance 12'!$B$18:$AB$28,27,FALSE),TableBPA2[[#This Row],[Base Payment After Circumstance 11]])))</f>
        <v/>
      </c>
      <c r="R483" s="24" t="str">
        <f>IF(R$3="Not used","",IFERROR(VLOOKUP($A483,'Circumstance 13'!$B$6:$AB$15,27,FALSE),IFERROR(VLOOKUP($A483,'Circumstance 13'!$B$18:$AB$28,27,FALSE),TableBPA2[[#This Row],[Base Payment After Circumstance 12]])))</f>
        <v/>
      </c>
      <c r="S483" s="24" t="str">
        <f>IF(S$3="Not used","",IFERROR(VLOOKUP($A483,'Circumstance 14'!$B$6:$AB$15,27,FALSE),IFERROR(VLOOKUP($A483,'Circumstance 14'!$B$18:$AB$28,27,FALSE),TableBPA2[[#This Row],[Base Payment After Circumstance 13]])))</f>
        <v/>
      </c>
      <c r="T483" s="24" t="str">
        <f>IF(T$3="Not used","",IFERROR(VLOOKUP($A483,'Circumstance 15'!$B$6:$AB$15,27,FALSE),IFERROR(VLOOKUP($A483,'Circumstance 15'!$B$18:$AB$28,27,FALSE),TableBPA2[[#This Row],[Base Payment After Circumstance 14]])))</f>
        <v/>
      </c>
      <c r="U483" s="24" t="str">
        <f>IF(U$3="Not used","",IFERROR(VLOOKUP($A483,'Circumstance 16'!$B$6:$AB$15,27,FALSE),IFERROR(VLOOKUP($A483,'Circumstance 16'!$B$18:$AB$28,27,FALSE),TableBPA2[[#This Row],[Base Payment After Circumstance 15]])))</f>
        <v/>
      </c>
      <c r="V483" s="24" t="str">
        <f>IF(V$3="Not used","",IFERROR(VLOOKUP($A483,'Circumstance 17'!$B$6:$AB$15,27,FALSE),IFERROR(VLOOKUP($A483,'Circumstance 17'!$B$18:$AB$28,27,FALSE),TableBPA2[[#This Row],[Base Payment After Circumstance 16]])))</f>
        <v/>
      </c>
      <c r="W483" s="24" t="str">
        <f>IF(W$3="Not used","",IFERROR(VLOOKUP($A483,'Circumstance 18'!$B$6:$AB$15,27,FALSE),IFERROR(VLOOKUP($A483,'Circumstance 18'!$B$18:$AB$28,27,FALSE),TableBPA2[[#This Row],[Base Payment After Circumstance 17]])))</f>
        <v/>
      </c>
      <c r="X483" s="24" t="str">
        <f>IF(X$3="Not used","",IFERROR(VLOOKUP($A483,'Circumstance 19'!$B$6:$AB$15,27,FALSE),IFERROR(VLOOKUP($A483,'Circumstance 19'!$B$18:$AB$28,27,FALSE),TableBPA2[[#This Row],[Base Payment After Circumstance 18]])))</f>
        <v/>
      </c>
      <c r="Y483" s="24" t="str">
        <f>IF(Y$3="Not used","",IFERROR(VLOOKUP($A483,'Circumstance 20'!$B$6:$AB$15,27,FALSE),IFERROR(VLOOKUP($A483,'Circumstance 20'!$B$18:$AB$28,27,FALSE),TableBPA2[[#This Row],[Base Payment After Circumstance 19]])))</f>
        <v/>
      </c>
    </row>
    <row r="484" spans="1:25" x14ac:dyDescent="0.25">
      <c r="A484" s="11" t="str">
        <f>IF('LEA Information'!A493="","",'LEA Information'!A493)</f>
        <v/>
      </c>
      <c r="B484" s="11" t="str">
        <f>IF('LEA Information'!B493="","",'LEA Information'!B493)</f>
        <v/>
      </c>
      <c r="C484" s="68" t="str">
        <f>IF('LEA Information'!C493="","",'LEA Information'!C493)</f>
        <v/>
      </c>
      <c r="D484" s="8" t="str">
        <f>IF('LEA Information'!D493="","",'LEA Information'!D493)</f>
        <v/>
      </c>
      <c r="E484" s="32" t="str">
        <f t="shared" si="7"/>
        <v/>
      </c>
      <c r="F484" s="3" t="str">
        <f>IF(F$3="Not used","",IFERROR(VLOOKUP($A484,'Circumstance 1'!$B$6:$AB$15,27,FALSE),IFERROR(VLOOKUP(A484,'Circumstance 1'!$B$18:$AB$28,27,FALSE),TableBPA2[[#This Row],[Starting Base Payment]])))</f>
        <v/>
      </c>
      <c r="G484" s="3" t="str">
        <f>IF(G$3="Not used","",IFERROR(VLOOKUP($A484,'Circumstance 2'!$B$6:$AB$15,27,FALSE),IFERROR(VLOOKUP($A484,'Circumstance 2'!$B$18:$AB$28,27,FALSE),TableBPA2[[#This Row],[Base Payment After Circumstance 1]])))</f>
        <v/>
      </c>
      <c r="H484" s="3" t="str">
        <f>IF(H$3="Not used","",IFERROR(VLOOKUP($A484,'Circumstance 3'!$B$6:$AB$15,27,FALSE),IFERROR(VLOOKUP($A484,'Circumstance 3'!$B$18:$AB$28,27,FALSE),TableBPA2[[#This Row],[Base Payment After Circumstance 2]])))</f>
        <v/>
      </c>
      <c r="I484" s="3" t="str">
        <f>IF(I$3="Not used","",IFERROR(VLOOKUP($A484,'Circumstance 4'!$B$6:$AB$15,27,FALSE),IFERROR(VLOOKUP($A484,'Circumstance 4'!$B$18:$AB$28,27,FALSE),TableBPA2[[#This Row],[Base Payment After Circumstance 3]])))</f>
        <v/>
      </c>
      <c r="J484" s="3" t="str">
        <f>IF(J$3="Not used","",IFERROR(VLOOKUP($A484,'Circumstance 5'!$B$6:$AB$15,27,FALSE),IFERROR(VLOOKUP($A484,'Circumstance 5'!$B$18:$AB$28,27,FALSE),TableBPA2[[#This Row],[Base Payment After Circumstance 4]])))</f>
        <v/>
      </c>
      <c r="K484" s="3" t="str">
        <f>IF(K$3="Not used","",IFERROR(VLOOKUP($A484,'Circumstance 6'!$B$6:$AB$15,27,FALSE),IFERROR(VLOOKUP($A484,'Circumstance 6'!$B$18:$AB$28,27,FALSE),TableBPA2[[#This Row],[Base Payment After Circumstance 5]])))</f>
        <v/>
      </c>
      <c r="L484" s="3" t="str">
        <f>IF(L$3="Not used","",IFERROR(VLOOKUP($A484,'Circumstance 7'!$B$6:$AB$15,27,FALSE),IFERROR(VLOOKUP($A484,'Circumstance 7'!$B$18:$AB$28,27,FALSE),TableBPA2[[#This Row],[Base Payment After Circumstance 6]])))</f>
        <v/>
      </c>
      <c r="M484" s="3" t="str">
        <f>IF(M$3="Not used","",IFERROR(VLOOKUP($A484,'Circumstance 8'!$B$6:$AB$15,27,FALSE),IFERROR(VLOOKUP($A484,'Circumstance 8'!$B$18:$AB$28,27,FALSE),TableBPA2[[#This Row],[Base Payment After Circumstance 7]])))</f>
        <v/>
      </c>
      <c r="N484" s="3" t="str">
        <f>IF(N$3="Not used","",IFERROR(VLOOKUP($A484,'Circumstance 9'!$B$6:$AB$15,27,FALSE),IFERROR(VLOOKUP($A484,'Circumstance 9'!$B$18:$AB$28,27,FALSE),TableBPA2[[#This Row],[Base Payment After Circumstance 8]])))</f>
        <v/>
      </c>
      <c r="O484" s="3" t="str">
        <f>IF(O$3="Not used","",IFERROR(VLOOKUP($A484,'Circumstance 10'!$B$6:$AB$15,27,FALSE),IFERROR(VLOOKUP($A484,'Circumstance 10'!$B$18:$AB$28,27,FALSE),TableBPA2[[#This Row],[Base Payment After Circumstance 9]])))</f>
        <v/>
      </c>
      <c r="P484" s="24" t="str">
        <f>IF(P$3="Not used","",IFERROR(VLOOKUP($A484,'Circumstance 11'!$B$6:$AB$15,27,FALSE),IFERROR(VLOOKUP($A484,'Circumstance 11'!$B$18:$AB$28,27,FALSE),TableBPA2[[#This Row],[Base Payment After Circumstance 10]])))</f>
        <v/>
      </c>
      <c r="Q484" s="24" t="str">
        <f>IF(Q$3="Not used","",IFERROR(VLOOKUP($A484,'Circumstance 12'!$B$6:$AB$15,27,FALSE),IFERROR(VLOOKUP($A484,'Circumstance 12'!$B$18:$AB$28,27,FALSE),TableBPA2[[#This Row],[Base Payment After Circumstance 11]])))</f>
        <v/>
      </c>
      <c r="R484" s="24" t="str">
        <f>IF(R$3="Not used","",IFERROR(VLOOKUP($A484,'Circumstance 13'!$B$6:$AB$15,27,FALSE),IFERROR(VLOOKUP($A484,'Circumstance 13'!$B$18:$AB$28,27,FALSE),TableBPA2[[#This Row],[Base Payment After Circumstance 12]])))</f>
        <v/>
      </c>
      <c r="S484" s="24" t="str">
        <f>IF(S$3="Not used","",IFERROR(VLOOKUP($A484,'Circumstance 14'!$B$6:$AB$15,27,FALSE),IFERROR(VLOOKUP($A484,'Circumstance 14'!$B$18:$AB$28,27,FALSE),TableBPA2[[#This Row],[Base Payment After Circumstance 13]])))</f>
        <v/>
      </c>
      <c r="T484" s="24" t="str">
        <f>IF(T$3="Not used","",IFERROR(VLOOKUP($A484,'Circumstance 15'!$B$6:$AB$15,27,FALSE),IFERROR(VLOOKUP($A484,'Circumstance 15'!$B$18:$AB$28,27,FALSE),TableBPA2[[#This Row],[Base Payment After Circumstance 14]])))</f>
        <v/>
      </c>
      <c r="U484" s="24" t="str">
        <f>IF(U$3="Not used","",IFERROR(VLOOKUP($A484,'Circumstance 16'!$B$6:$AB$15,27,FALSE),IFERROR(VLOOKUP($A484,'Circumstance 16'!$B$18:$AB$28,27,FALSE),TableBPA2[[#This Row],[Base Payment After Circumstance 15]])))</f>
        <v/>
      </c>
      <c r="V484" s="24" t="str">
        <f>IF(V$3="Not used","",IFERROR(VLOOKUP($A484,'Circumstance 17'!$B$6:$AB$15,27,FALSE),IFERROR(VLOOKUP($A484,'Circumstance 17'!$B$18:$AB$28,27,FALSE),TableBPA2[[#This Row],[Base Payment After Circumstance 16]])))</f>
        <v/>
      </c>
      <c r="W484" s="24" t="str">
        <f>IF(W$3="Not used","",IFERROR(VLOOKUP($A484,'Circumstance 18'!$B$6:$AB$15,27,FALSE),IFERROR(VLOOKUP($A484,'Circumstance 18'!$B$18:$AB$28,27,FALSE),TableBPA2[[#This Row],[Base Payment After Circumstance 17]])))</f>
        <v/>
      </c>
      <c r="X484" s="24" t="str">
        <f>IF(X$3="Not used","",IFERROR(VLOOKUP($A484,'Circumstance 19'!$B$6:$AB$15,27,FALSE),IFERROR(VLOOKUP($A484,'Circumstance 19'!$B$18:$AB$28,27,FALSE),TableBPA2[[#This Row],[Base Payment After Circumstance 18]])))</f>
        <v/>
      </c>
      <c r="Y484" s="24" t="str">
        <f>IF(Y$3="Not used","",IFERROR(VLOOKUP($A484,'Circumstance 20'!$B$6:$AB$15,27,FALSE),IFERROR(VLOOKUP($A484,'Circumstance 20'!$B$18:$AB$28,27,FALSE),TableBPA2[[#This Row],[Base Payment After Circumstance 19]])))</f>
        <v/>
      </c>
    </row>
    <row r="485" spans="1:25" x14ac:dyDescent="0.25">
      <c r="A485" s="11" t="str">
        <f>IF('LEA Information'!A494="","",'LEA Information'!A494)</f>
        <v/>
      </c>
      <c r="B485" s="11" t="str">
        <f>IF('LEA Information'!B494="","",'LEA Information'!B494)</f>
        <v/>
      </c>
      <c r="C485" s="68" t="str">
        <f>IF('LEA Information'!C494="","",'LEA Information'!C494)</f>
        <v/>
      </c>
      <c r="D485" s="8" t="str">
        <f>IF('LEA Information'!D494="","",'LEA Information'!D494)</f>
        <v/>
      </c>
      <c r="E485" s="32" t="str">
        <f t="shared" si="7"/>
        <v/>
      </c>
      <c r="F485" s="3" t="str">
        <f>IF(F$3="Not used","",IFERROR(VLOOKUP($A485,'Circumstance 1'!$B$6:$AB$15,27,FALSE),IFERROR(VLOOKUP(A485,'Circumstance 1'!$B$18:$AB$28,27,FALSE),TableBPA2[[#This Row],[Starting Base Payment]])))</f>
        <v/>
      </c>
      <c r="G485" s="3" t="str">
        <f>IF(G$3="Not used","",IFERROR(VLOOKUP($A485,'Circumstance 2'!$B$6:$AB$15,27,FALSE),IFERROR(VLOOKUP($A485,'Circumstance 2'!$B$18:$AB$28,27,FALSE),TableBPA2[[#This Row],[Base Payment After Circumstance 1]])))</f>
        <v/>
      </c>
      <c r="H485" s="3" t="str">
        <f>IF(H$3="Not used","",IFERROR(VLOOKUP($A485,'Circumstance 3'!$B$6:$AB$15,27,FALSE),IFERROR(VLOOKUP($A485,'Circumstance 3'!$B$18:$AB$28,27,FALSE),TableBPA2[[#This Row],[Base Payment After Circumstance 2]])))</f>
        <v/>
      </c>
      <c r="I485" s="3" t="str">
        <f>IF(I$3="Not used","",IFERROR(VLOOKUP($A485,'Circumstance 4'!$B$6:$AB$15,27,FALSE),IFERROR(VLOOKUP($A485,'Circumstance 4'!$B$18:$AB$28,27,FALSE),TableBPA2[[#This Row],[Base Payment After Circumstance 3]])))</f>
        <v/>
      </c>
      <c r="J485" s="3" t="str">
        <f>IF(J$3="Not used","",IFERROR(VLOOKUP($A485,'Circumstance 5'!$B$6:$AB$15,27,FALSE),IFERROR(VLOOKUP($A485,'Circumstance 5'!$B$18:$AB$28,27,FALSE),TableBPA2[[#This Row],[Base Payment After Circumstance 4]])))</f>
        <v/>
      </c>
      <c r="K485" s="3" t="str">
        <f>IF(K$3="Not used","",IFERROR(VLOOKUP($A485,'Circumstance 6'!$B$6:$AB$15,27,FALSE),IFERROR(VLOOKUP($A485,'Circumstance 6'!$B$18:$AB$28,27,FALSE),TableBPA2[[#This Row],[Base Payment After Circumstance 5]])))</f>
        <v/>
      </c>
      <c r="L485" s="3" t="str">
        <f>IF(L$3="Not used","",IFERROR(VLOOKUP($A485,'Circumstance 7'!$B$6:$AB$15,27,FALSE),IFERROR(VLOOKUP($A485,'Circumstance 7'!$B$18:$AB$28,27,FALSE),TableBPA2[[#This Row],[Base Payment After Circumstance 6]])))</f>
        <v/>
      </c>
      <c r="M485" s="3" t="str">
        <f>IF(M$3="Not used","",IFERROR(VLOOKUP($A485,'Circumstance 8'!$B$6:$AB$15,27,FALSE),IFERROR(VLOOKUP($A485,'Circumstance 8'!$B$18:$AB$28,27,FALSE),TableBPA2[[#This Row],[Base Payment After Circumstance 7]])))</f>
        <v/>
      </c>
      <c r="N485" s="3" t="str">
        <f>IF(N$3="Not used","",IFERROR(VLOOKUP($A485,'Circumstance 9'!$B$6:$AB$15,27,FALSE),IFERROR(VLOOKUP($A485,'Circumstance 9'!$B$18:$AB$28,27,FALSE),TableBPA2[[#This Row],[Base Payment After Circumstance 8]])))</f>
        <v/>
      </c>
      <c r="O485" s="3" t="str">
        <f>IF(O$3="Not used","",IFERROR(VLOOKUP($A485,'Circumstance 10'!$B$6:$AB$15,27,FALSE),IFERROR(VLOOKUP($A485,'Circumstance 10'!$B$18:$AB$28,27,FALSE),TableBPA2[[#This Row],[Base Payment After Circumstance 9]])))</f>
        <v/>
      </c>
      <c r="P485" s="24" t="str">
        <f>IF(P$3="Not used","",IFERROR(VLOOKUP($A485,'Circumstance 11'!$B$6:$AB$15,27,FALSE),IFERROR(VLOOKUP($A485,'Circumstance 11'!$B$18:$AB$28,27,FALSE),TableBPA2[[#This Row],[Base Payment After Circumstance 10]])))</f>
        <v/>
      </c>
      <c r="Q485" s="24" t="str">
        <f>IF(Q$3="Not used","",IFERROR(VLOOKUP($A485,'Circumstance 12'!$B$6:$AB$15,27,FALSE),IFERROR(VLOOKUP($A485,'Circumstance 12'!$B$18:$AB$28,27,FALSE),TableBPA2[[#This Row],[Base Payment After Circumstance 11]])))</f>
        <v/>
      </c>
      <c r="R485" s="24" t="str">
        <f>IF(R$3="Not used","",IFERROR(VLOOKUP($A485,'Circumstance 13'!$B$6:$AB$15,27,FALSE),IFERROR(VLOOKUP($A485,'Circumstance 13'!$B$18:$AB$28,27,FALSE),TableBPA2[[#This Row],[Base Payment After Circumstance 12]])))</f>
        <v/>
      </c>
      <c r="S485" s="24" t="str">
        <f>IF(S$3="Not used","",IFERROR(VLOOKUP($A485,'Circumstance 14'!$B$6:$AB$15,27,FALSE),IFERROR(VLOOKUP($A485,'Circumstance 14'!$B$18:$AB$28,27,FALSE),TableBPA2[[#This Row],[Base Payment After Circumstance 13]])))</f>
        <v/>
      </c>
      <c r="T485" s="24" t="str">
        <f>IF(T$3="Not used","",IFERROR(VLOOKUP($A485,'Circumstance 15'!$B$6:$AB$15,27,FALSE),IFERROR(VLOOKUP($A485,'Circumstance 15'!$B$18:$AB$28,27,FALSE),TableBPA2[[#This Row],[Base Payment After Circumstance 14]])))</f>
        <v/>
      </c>
      <c r="U485" s="24" t="str">
        <f>IF(U$3="Not used","",IFERROR(VLOOKUP($A485,'Circumstance 16'!$B$6:$AB$15,27,FALSE),IFERROR(VLOOKUP($A485,'Circumstance 16'!$B$18:$AB$28,27,FALSE),TableBPA2[[#This Row],[Base Payment After Circumstance 15]])))</f>
        <v/>
      </c>
      <c r="V485" s="24" t="str">
        <f>IF(V$3="Not used","",IFERROR(VLOOKUP($A485,'Circumstance 17'!$B$6:$AB$15,27,FALSE),IFERROR(VLOOKUP($A485,'Circumstance 17'!$B$18:$AB$28,27,FALSE),TableBPA2[[#This Row],[Base Payment After Circumstance 16]])))</f>
        <v/>
      </c>
      <c r="W485" s="24" t="str">
        <f>IF(W$3="Not used","",IFERROR(VLOOKUP($A485,'Circumstance 18'!$B$6:$AB$15,27,FALSE),IFERROR(VLOOKUP($A485,'Circumstance 18'!$B$18:$AB$28,27,FALSE),TableBPA2[[#This Row],[Base Payment After Circumstance 17]])))</f>
        <v/>
      </c>
      <c r="X485" s="24" t="str">
        <f>IF(X$3="Not used","",IFERROR(VLOOKUP($A485,'Circumstance 19'!$B$6:$AB$15,27,FALSE),IFERROR(VLOOKUP($A485,'Circumstance 19'!$B$18:$AB$28,27,FALSE),TableBPA2[[#This Row],[Base Payment After Circumstance 18]])))</f>
        <v/>
      </c>
      <c r="Y485" s="24" t="str">
        <f>IF(Y$3="Not used","",IFERROR(VLOOKUP($A485,'Circumstance 20'!$B$6:$AB$15,27,FALSE),IFERROR(VLOOKUP($A485,'Circumstance 20'!$B$18:$AB$28,27,FALSE),TableBPA2[[#This Row],[Base Payment After Circumstance 19]])))</f>
        <v/>
      </c>
    </row>
    <row r="486" spans="1:25" x14ac:dyDescent="0.25">
      <c r="A486" s="11" t="str">
        <f>IF('LEA Information'!A495="","",'LEA Information'!A495)</f>
        <v/>
      </c>
      <c r="B486" s="11" t="str">
        <f>IF('LEA Information'!B495="","",'LEA Information'!B495)</f>
        <v/>
      </c>
      <c r="C486" s="68" t="str">
        <f>IF('LEA Information'!C495="","",'LEA Information'!C495)</f>
        <v/>
      </c>
      <c r="D486" s="8" t="str">
        <f>IF('LEA Information'!D495="","",'LEA Information'!D495)</f>
        <v/>
      </c>
      <c r="E486" s="32" t="str">
        <f t="shared" si="7"/>
        <v/>
      </c>
      <c r="F486" s="3" t="str">
        <f>IF(F$3="Not used","",IFERROR(VLOOKUP($A486,'Circumstance 1'!$B$6:$AB$15,27,FALSE),IFERROR(VLOOKUP(A486,'Circumstance 1'!$B$18:$AB$28,27,FALSE),TableBPA2[[#This Row],[Starting Base Payment]])))</f>
        <v/>
      </c>
      <c r="G486" s="3" t="str">
        <f>IF(G$3="Not used","",IFERROR(VLOOKUP($A486,'Circumstance 2'!$B$6:$AB$15,27,FALSE),IFERROR(VLOOKUP($A486,'Circumstance 2'!$B$18:$AB$28,27,FALSE),TableBPA2[[#This Row],[Base Payment After Circumstance 1]])))</f>
        <v/>
      </c>
      <c r="H486" s="3" t="str">
        <f>IF(H$3="Not used","",IFERROR(VLOOKUP($A486,'Circumstance 3'!$B$6:$AB$15,27,FALSE),IFERROR(VLOOKUP($A486,'Circumstance 3'!$B$18:$AB$28,27,FALSE),TableBPA2[[#This Row],[Base Payment After Circumstance 2]])))</f>
        <v/>
      </c>
      <c r="I486" s="3" t="str">
        <f>IF(I$3="Not used","",IFERROR(VLOOKUP($A486,'Circumstance 4'!$B$6:$AB$15,27,FALSE),IFERROR(VLOOKUP($A486,'Circumstance 4'!$B$18:$AB$28,27,FALSE),TableBPA2[[#This Row],[Base Payment After Circumstance 3]])))</f>
        <v/>
      </c>
      <c r="J486" s="3" t="str">
        <f>IF(J$3="Not used","",IFERROR(VLOOKUP($A486,'Circumstance 5'!$B$6:$AB$15,27,FALSE),IFERROR(VLOOKUP($A486,'Circumstance 5'!$B$18:$AB$28,27,FALSE),TableBPA2[[#This Row],[Base Payment After Circumstance 4]])))</f>
        <v/>
      </c>
      <c r="K486" s="3" t="str">
        <f>IF(K$3="Not used","",IFERROR(VLOOKUP($A486,'Circumstance 6'!$B$6:$AB$15,27,FALSE),IFERROR(VLOOKUP($A486,'Circumstance 6'!$B$18:$AB$28,27,FALSE),TableBPA2[[#This Row],[Base Payment After Circumstance 5]])))</f>
        <v/>
      </c>
      <c r="L486" s="3" t="str">
        <f>IF(L$3="Not used","",IFERROR(VLOOKUP($A486,'Circumstance 7'!$B$6:$AB$15,27,FALSE),IFERROR(VLOOKUP($A486,'Circumstance 7'!$B$18:$AB$28,27,FALSE),TableBPA2[[#This Row],[Base Payment After Circumstance 6]])))</f>
        <v/>
      </c>
      <c r="M486" s="3" t="str">
        <f>IF(M$3="Not used","",IFERROR(VLOOKUP($A486,'Circumstance 8'!$B$6:$AB$15,27,FALSE),IFERROR(VLOOKUP($A486,'Circumstance 8'!$B$18:$AB$28,27,FALSE),TableBPA2[[#This Row],[Base Payment After Circumstance 7]])))</f>
        <v/>
      </c>
      <c r="N486" s="3" t="str">
        <f>IF(N$3="Not used","",IFERROR(VLOOKUP($A486,'Circumstance 9'!$B$6:$AB$15,27,FALSE),IFERROR(VLOOKUP($A486,'Circumstance 9'!$B$18:$AB$28,27,FALSE),TableBPA2[[#This Row],[Base Payment After Circumstance 8]])))</f>
        <v/>
      </c>
      <c r="O486" s="3" t="str">
        <f>IF(O$3="Not used","",IFERROR(VLOOKUP($A486,'Circumstance 10'!$B$6:$AB$15,27,FALSE),IFERROR(VLOOKUP($A486,'Circumstance 10'!$B$18:$AB$28,27,FALSE),TableBPA2[[#This Row],[Base Payment After Circumstance 9]])))</f>
        <v/>
      </c>
      <c r="P486" s="24" t="str">
        <f>IF(P$3="Not used","",IFERROR(VLOOKUP($A486,'Circumstance 11'!$B$6:$AB$15,27,FALSE),IFERROR(VLOOKUP($A486,'Circumstance 11'!$B$18:$AB$28,27,FALSE),TableBPA2[[#This Row],[Base Payment After Circumstance 10]])))</f>
        <v/>
      </c>
      <c r="Q486" s="24" t="str">
        <f>IF(Q$3="Not used","",IFERROR(VLOOKUP($A486,'Circumstance 12'!$B$6:$AB$15,27,FALSE),IFERROR(VLOOKUP($A486,'Circumstance 12'!$B$18:$AB$28,27,FALSE),TableBPA2[[#This Row],[Base Payment After Circumstance 11]])))</f>
        <v/>
      </c>
      <c r="R486" s="24" t="str">
        <f>IF(R$3="Not used","",IFERROR(VLOOKUP($A486,'Circumstance 13'!$B$6:$AB$15,27,FALSE),IFERROR(VLOOKUP($A486,'Circumstance 13'!$B$18:$AB$28,27,FALSE),TableBPA2[[#This Row],[Base Payment After Circumstance 12]])))</f>
        <v/>
      </c>
      <c r="S486" s="24" t="str">
        <f>IF(S$3="Not used","",IFERROR(VLOOKUP($A486,'Circumstance 14'!$B$6:$AB$15,27,FALSE),IFERROR(VLOOKUP($A486,'Circumstance 14'!$B$18:$AB$28,27,FALSE),TableBPA2[[#This Row],[Base Payment After Circumstance 13]])))</f>
        <v/>
      </c>
      <c r="T486" s="24" t="str">
        <f>IF(T$3="Not used","",IFERROR(VLOOKUP($A486,'Circumstance 15'!$B$6:$AB$15,27,FALSE),IFERROR(VLOOKUP($A486,'Circumstance 15'!$B$18:$AB$28,27,FALSE),TableBPA2[[#This Row],[Base Payment After Circumstance 14]])))</f>
        <v/>
      </c>
      <c r="U486" s="24" t="str">
        <f>IF(U$3="Not used","",IFERROR(VLOOKUP($A486,'Circumstance 16'!$B$6:$AB$15,27,FALSE),IFERROR(VLOOKUP($A486,'Circumstance 16'!$B$18:$AB$28,27,FALSE),TableBPA2[[#This Row],[Base Payment After Circumstance 15]])))</f>
        <v/>
      </c>
      <c r="V486" s="24" t="str">
        <f>IF(V$3="Not used","",IFERROR(VLOOKUP($A486,'Circumstance 17'!$B$6:$AB$15,27,FALSE),IFERROR(VLOOKUP($A486,'Circumstance 17'!$B$18:$AB$28,27,FALSE),TableBPA2[[#This Row],[Base Payment After Circumstance 16]])))</f>
        <v/>
      </c>
      <c r="W486" s="24" t="str">
        <f>IF(W$3="Not used","",IFERROR(VLOOKUP($A486,'Circumstance 18'!$B$6:$AB$15,27,FALSE),IFERROR(VLOOKUP($A486,'Circumstance 18'!$B$18:$AB$28,27,FALSE),TableBPA2[[#This Row],[Base Payment After Circumstance 17]])))</f>
        <v/>
      </c>
      <c r="X486" s="24" t="str">
        <f>IF(X$3="Not used","",IFERROR(VLOOKUP($A486,'Circumstance 19'!$B$6:$AB$15,27,FALSE),IFERROR(VLOOKUP($A486,'Circumstance 19'!$B$18:$AB$28,27,FALSE),TableBPA2[[#This Row],[Base Payment After Circumstance 18]])))</f>
        <v/>
      </c>
      <c r="Y486" s="24" t="str">
        <f>IF(Y$3="Not used","",IFERROR(VLOOKUP($A486,'Circumstance 20'!$B$6:$AB$15,27,FALSE),IFERROR(VLOOKUP($A486,'Circumstance 20'!$B$18:$AB$28,27,FALSE),TableBPA2[[#This Row],[Base Payment After Circumstance 19]])))</f>
        <v/>
      </c>
    </row>
    <row r="487" spans="1:25" x14ac:dyDescent="0.25">
      <c r="A487" s="11" t="str">
        <f>IF('LEA Information'!A496="","",'LEA Information'!A496)</f>
        <v/>
      </c>
      <c r="B487" s="11" t="str">
        <f>IF('LEA Information'!B496="","",'LEA Information'!B496)</f>
        <v/>
      </c>
      <c r="C487" s="68" t="str">
        <f>IF('LEA Information'!C496="","",'LEA Information'!C496)</f>
        <v/>
      </c>
      <c r="D487" s="8" t="str">
        <f>IF('LEA Information'!D496="","",'LEA Information'!D496)</f>
        <v/>
      </c>
      <c r="E487" s="32" t="str">
        <f t="shared" si="7"/>
        <v/>
      </c>
      <c r="F487" s="3" t="str">
        <f>IF(F$3="Not used","",IFERROR(VLOOKUP($A487,'Circumstance 1'!$B$6:$AB$15,27,FALSE),IFERROR(VLOOKUP(A487,'Circumstance 1'!$B$18:$AB$28,27,FALSE),TableBPA2[[#This Row],[Starting Base Payment]])))</f>
        <v/>
      </c>
      <c r="G487" s="3" t="str">
        <f>IF(G$3="Not used","",IFERROR(VLOOKUP($A487,'Circumstance 2'!$B$6:$AB$15,27,FALSE),IFERROR(VLOOKUP($A487,'Circumstance 2'!$B$18:$AB$28,27,FALSE),TableBPA2[[#This Row],[Base Payment After Circumstance 1]])))</f>
        <v/>
      </c>
      <c r="H487" s="3" t="str">
        <f>IF(H$3="Not used","",IFERROR(VLOOKUP($A487,'Circumstance 3'!$B$6:$AB$15,27,FALSE),IFERROR(VLOOKUP($A487,'Circumstance 3'!$B$18:$AB$28,27,FALSE),TableBPA2[[#This Row],[Base Payment After Circumstance 2]])))</f>
        <v/>
      </c>
      <c r="I487" s="3" t="str">
        <f>IF(I$3="Not used","",IFERROR(VLOOKUP($A487,'Circumstance 4'!$B$6:$AB$15,27,FALSE),IFERROR(VLOOKUP($A487,'Circumstance 4'!$B$18:$AB$28,27,FALSE),TableBPA2[[#This Row],[Base Payment After Circumstance 3]])))</f>
        <v/>
      </c>
      <c r="J487" s="3" t="str">
        <f>IF(J$3="Not used","",IFERROR(VLOOKUP($A487,'Circumstance 5'!$B$6:$AB$15,27,FALSE),IFERROR(VLOOKUP($A487,'Circumstance 5'!$B$18:$AB$28,27,FALSE),TableBPA2[[#This Row],[Base Payment After Circumstance 4]])))</f>
        <v/>
      </c>
      <c r="K487" s="3" t="str">
        <f>IF(K$3="Not used","",IFERROR(VLOOKUP($A487,'Circumstance 6'!$B$6:$AB$15,27,FALSE),IFERROR(VLOOKUP($A487,'Circumstance 6'!$B$18:$AB$28,27,FALSE),TableBPA2[[#This Row],[Base Payment After Circumstance 5]])))</f>
        <v/>
      </c>
      <c r="L487" s="3" t="str">
        <f>IF(L$3="Not used","",IFERROR(VLOOKUP($A487,'Circumstance 7'!$B$6:$AB$15,27,FALSE),IFERROR(VLOOKUP($A487,'Circumstance 7'!$B$18:$AB$28,27,FALSE),TableBPA2[[#This Row],[Base Payment After Circumstance 6]])))</f>
        <v/>
      </c>
      <c r="M487" s="3" t="str">
        <f>IF(M$3="Not used","",IFERROR(VLOOKUP($A487,'Circumstance 8'!$B$6:$AB$15,27,FALSE),IFERROR(VLOOKUP($A487,'Circumstance 8'!$B$18:$AB$28,27,FALSE),TableBPA2[[#This Row],[Base Payment After Circumstance 7]])))</f>
        <v/>
      </c>
      <c r="N487" s="3" t="str">
        <f>IF(N$3="Not used","",IFERROR(VLOOKUP($A487,'Circumstance 9'!$B$6:$AB$15,27,FALSE),IFERROR(VLOOKUP($A487,'Circumstance 9'!$B$18:$AB$28,27,FALSE),TableBPA2[[#This Row],[Base Payment After Circumstance 8]])))</f>
        <v/>
      </c>
      <c r="O487" s="3" t="str">
        <f>IF(O$3="Not used","",IFERROR(VLOOKUP($A487,'Circumstance 10'!$B$6:$AB$15,27,FALSE),IFERROR(VLOOKUP($A487,'Circumstance 10'!$B$18:$AB$28,27,FALSE),TableBPA2[[#This Row],[Base Payment After Circumstance 9]])))</f>
        <v/>
      </c>
      <c r="P487" s="24" t="str">
        <f>IF(P$3="Not used","",IFERROR(VLOOKUP($A487,'Circumstance 11'!$B$6:$AB$15,27,FALSE),IFERROR(VLOOKUP($A487,'Circumstance 11'!$B$18:$AB$28,27,FALSE),TableBPA2[[#This Row],[Base Payment After Circumstance 10]])))</f>
        <v/>
      </c>
      <c r="Q487" s="24" t="str">
        <f>IF(Q$3="Not used","",IFERROR(VLOOKUP($A487,'Circumstance 12'!$B$6:$AB$15,27,FALSE),IFERROR(VLOOKUP($A487,'Circumstance 12'!$B$18:$AB$28,27,FALSE),TableBPA2[[#This Row],[Base Payment After Circumstance 11]])))</f>
        <v/>
      </c>
      <c r="R487" s="24" t="str">
        <f>IF(R$3="Not used","",IFERROR(VLOOKUP($A487,'Circumstance 13'!$B$6:$AB$15,27,FALSE),IFERROR(VLOOKUP($A487,'Circumstance 13'!$B$18:$AB$28,27,FALSE),TableBPA2[[#This Row],[Base Payment After Circumstance 12]])))</f>
        <v/>
      </c>
      <c r="S487" s="24" t="str">
        <f>IF(S$3="Not used","",IFERROR(VLOOKUP($A487,'Circumstance 14'!$B$6:$AB$15,27,FALSE),IFERROR(VLOOKUP($A487,'Circumstance 14'!$B$18:$AB$28,27,FALSE),TableBPA2[[#This Row],[Base Payment After Circumstance 13]])))</f>
        <v/>
      </c>
      <c r="T487" s="24" t="str">
        <f>IF(T$3="Not used","",IFERROR(VLOOKUP($A487,'Circumstance 15'!$B$6:$AB$15,27,FALSE),IFERROR(VLOOKUP($A487,'Circumstance 15'!$B$18:$AB$28,27,FALSE),TableBPA2[[#This Row],[Base Payment After Circumstance 14]])))</f>
        <v/>
      </c>
      <c r="U487" s="24" t="str">
        <f>IF(U$3="Not used","",IFERROR(VLOOKUP($A487,'Circumstance 16'!$B$6:$AB$15,27,FALSE),IFERROR(VLOOKUP($A487,'Circumstance 16'!$B$18:$AB$28,27,FALSE),TableBPA2[[#This Row],[Base Payment After Circumstance 15]])))</f>
        <v/>
      </c>
      <c r="V487" s="24" t="str">
        <f>IF(V$3="Not used","",IFERROR(VLOOKUP($A487,'Circumstance 17'!$B$6:$AB$15,27,FALSE),IFERROR(VLOOKUP($A487,'Circumstance 17'!$B$18:$AB$28,27,FALSE),TableBPA2[[#This Row],[Base Payment After Circumstance 16]])))</f>
        <v/>
      </c>
      <c r="W487" s="24" t="str">
        <f>IF(W$3="Not used","",IFERROR(VLOOKUP($A487,'Circumstance 18'!$B$6:$AB$15,27,FALSE),IFERROR(VLOOKUP($A487,'Circumstance 18'!$B$18:$AB$28,27,FALSE),TableBPA2[[#This Row],[Base Payment After Circumstance 17]])))</f>
        <v/>
      </c>
      <c r="X487" s="24" t="str">
        <f>IF(X$3="Not used","",IFERROR(VLOOKUP($A487,'Circumstance 19'!$B$6:$AB$15,27,FALSE),IFERROR(VLOOKUP($A487,'Circumstance 19'!$B$18:$AB$28,27,FALSE),TableBPA2[[#This Row],[Base Payment After Circumstance 18]])))</f>
        <v/>
      </c>
      <c r="Y487" s="24" t="str">
        <f>IF(Y$3="Not used","",IFERROR(VLOOKUP($A487,'Circumstance 20'!$B$6:$AB$15,27,FALSE),IFERROR(VLOOKUP($A487,'Circumstance 20'!$B$18:$AB$28,27,FALSE),TableBPA2[[#This Row],[Base Payment After Circumstance 19]])))</f>
        <v/>
      </c>
    </row>
    <row r="488" spans="1:25" x14ac:dyDescent="0.25">
      <c r="A488" s="11" t="str">
        <f>IF('LEA Information'!A497="","",'LEA Information'!A497)</f>
        <v/>
      </c>
      <c r="B488" s="11" t="str">
        <f>IF('LEA Information'!B497="","",'LEA Information'!B497)</f>
        <v/>
      </c>
      <c r="C488" s="68" t="str">
        <f>IF('LEA Information'!C497="","",'LEA Information'!C497)</f>
        <v/>
      </c>
      <c r="D488" s="8" t="str">
        <f>IF('LEA Information'!D497="","",'LEA Information'!D497)</f>
        <v/>
      </c>
      <c r="E488" s="32" t="str">
        <f t="shared" si="7"/>
        <v/>
      </c>
      <c r="F488" s="3" t="str">
        <f>IF(F$3="Not used","",IFERROR(VLOOKUP($A488,'Circumstance 1'!$B$6:$AB$15,27,FALSE),IFERROR(VLOOKUP(A488,'Circumstance 1'!$B$18:$AB$28,27,FALSE),TableBPA2[[#This Row],[Starting Base Payment]])))</f>
        <v/>
      </c>
      <c r="G488" s="3" t="str">
        <f>IF(G$3="Not used","",IFERROR(VLOOKUP($A488,'Circumstance 2'!$B$6:$AB$15,27,FALSE),IFERROR(VLOOKUP($A488,'Circumstance 2'!$B$18:$AB$28,27,FALSE),TableBPA2[[#This Row],[Base Payment After Circumstance 1]])))</f>
        <v/>
      </c>
      <c r="H488" s="3" t="str">
        <f>IF(H$3="Not used","",IFERROR(VLOOKUP($A488,'Circumstance 3'!$B$6:$AB$15,27,FALSE),IFERROR(VLOOKUP($A488,'Circumstance 3'!$B$18:$AB$28,27,FALSE),TableBPA2[[#This Row],[Base Payment After Circumstance 2]])))</f>
        <v/>
      </c>
      <c r="I488" s="3" t="str">
        <f>IF(I$3="Not used","",IFERROR(VLOOKUP($A488,'Circumstance 4'!$B$6:$AB$15,27,FALSE),IFERROR(VLOOKUP($A488,'Circumstance 4'!$B$18:$AB$28,27,FALSE),TableBPA2[[#This Row],[Base Payment After Circumstance 3]])))</f>
        <v/>
      </c>
      <c r="J488" s="3" t="str">
        <f>IF(J$3="Not used","",IFERROR(VLOOKUP($A488,'Circumstance 5'!$B$6:$AB$15,27,FALSE),IFERROR(VLOOKUP($A488,'Circumstance 5'!$B$18:$AB$28,27,FALSE),TableBPA2[[#This Row],[Base Payment After Circumstance 4]])))</f>
        <v/>
      </c>
      <c r="K488" s="3" t="str">
        <f>IF(K$3="Not used","",IFERROR(VLOOKUP($A488,'Circumstance 6'!$B$6:$AB$15,27,FALSE),IFERROR(VLOOKUP($A488,'Circumstance 6'!$B$18:$AB$28,27,FALSE),TableBPA2[[#This Row],[Base Payment After Circumstance 5]])))</f>
        <v/>
      </c>
      <c r="L488" s="3" t="str">
        <f>IF(L$3="Not used","",IFERROR(VLOOKUP($A488,'Circumstance 7'!$B$6:$AB$15,27,FALSE),IFERROR(VLOOKUP($A488,'Circumstance 7'!$B$18:$AB$28,27,FALSE),TableBPA2[[#This Row],[Base Payment After Circumstance 6]])))</f>
        <v/>
      </c>
      <c r="M488" s="3" t="str">
        <f>IF(M$3="Not used","",IFERROR(VLOOKUP($A488,'Circumstance 8'!$B$6:$AB$15,27,FALSE),IFERROR(VLOOKUP($A488,'Circumstance 8'!$B$18:$AB$28,27,FALSE),TableBPA2[[#This Row],[Base Payment After Circumstance 7]])))</f>
        <v/>
      </c>
      <c r="N488" s="3" t="str">
        <f>IF(N$3="Not used","",IFERROR(VLOOKUP($A488,'Circumstance 9'!$B$6:$AB$15,27,FALSE),IFERROR(VLOOKUP($A488,'Circumstance 9'!$B$18:$AB$28,27,FALSE),TableBPA2[[#This Row],[Base Payment After Circumstance 8]])))</f>
        <v/>
      </c>
      <c r="O488" s="3" t="str">
        <f>IF(O$3="Not used","",IFERROR(VLOOKUP($A488,'Circumstance 10'!$B$6:$AB$15,27,FALSE),IFERROR(VLOOKUP($A488,'Circumstance 10'!$B$18:$AB$28,27,FALSE),TableBPA2[[#This Row],[Base Payment After Circumstance 9]])))</f>
        <v/>
      </c>
      <c r="P488" s="24" t="str">
        <f>IF(P$3="Not used","",IFERROR(VLOOKUP($A488,'Circumstance 11'!$B$6:$AB$15,27,FALSE),IFERROR(VLOOKUP($A488,'Circumstance 11'!$B$18:$AB$28,27,FALSE),TableBPA2[[#This Row],[Base Payment After Circumstance 10]])))</f>
        <v/>
      </c>
      <c r="Q488" s="24" t="str">
        <f>IF(Q$3="Not used","",IFERROR(VLOOKUP($A488,'Circumstance 12'!$B$6:$AB$15,27,FALSE),IFERROR(VLOOKUP($A488,'Circumstance 12'!$B$18:$AB$28,27,FALSE),TableBPA2[[#This Row],[Base Payment After Circumstance 11]])))</f>
        <v/>
      </c>
      <c r="R488" s="24" t="str">
        <f>IF(R$3="Not used","",IFERROR(VLOOKUP($A488,'Circumstance 13'!$B$6:$AB$15,27,FALSE),IFERROR(VLOOKUP($A488,'Circumstance 13'!$B$18:$AB$28,27,FALSE),TableBPA2[[#This Row],[Base Payment After Circumstance 12]])))</f>
        <v/>
      </c>
      <c r="S488" s="24" t="str">
        <f>IF(S$3="Not used","",IFERROR(VLOOKUP($A488,'Circumstance 14'!$B$6:$AB$15,27,FALSE),IFERROR(VLOOKUP($A488,'Circumstance 14'!$B$18:$AB$28,27,FALSE),TableBPA2[[#This Row],[Base Payment After Circumstance 13]])))</f>
        <v/>
      </c>
      <c r="T488" s="24" t="str">
        <f>IF(T$3="Not used","",IFERROR(VLOOKUP($A488,'Circumstance 15'!$B$6:$AB$15,27,FALSE),IFERROR(VLOOKUP($A488,'Circumstance 15'!$B$18:$AB$28,27,FALSE),TableBPA2[[#This Row],[Base Payment After Circumstance 14]])))</f>
        <v/>
      </c>
      <c r="U488" s="24" t="str">
        <f>IF(U$3="Not used","",IFERROR(VLOOKUP($A488,'Circumstance 16'!$B$6:$AB$15,27,FALSE),IFERROR(VLOOKUP($A488,'Circumstance 16'!$B$18:$AB$28,27,FALSE),TableBPA2[[#This Row],[Base Payment After Circumstance 15]])))</f>
        <v/>
      </c>
      <c r="V488" s="24" t="str">
        <f>IF(V$3="Not used","",IFERROR(VLOOKUP($A488,'Circumstance 17'!$B$6:$AB$15,27,FALSE),IFERROR(VLOOKUP($A488,'Circumstance 17'!$B$18:$AB$28,27,FALSE),TableBPA2[[#This Row],[Base Payment After Circumstance 16]])))</f>
        <v/>
      </c>
      <c r="W488" s="24" t="str">
        <f>IF(W$3="Not used","",IFERROR(VLOOKUP($A488,'Circumstance 18'!$B$6:$AB$15,27,FALSE),IFERROR(VLOOKUP($A488,'Circumstance 18'!$B$18:$AB$28,27,FALSE),TableBPA2[[#This Row],[Base Payment After Circumstance 17]])))</f>
        <v/>
      </c>
      <c r="X488" s="24" t="str">
        <f>IF(X$3="Not used","",IFERROR(VLOOKUP($A488,'Circumstance 19'!$B$6:$AB$15,27,FALSE),IFERROR(VLOOKUP($A488,'Circumstance 19'!$B$18:$AB$28,27,FALSE),TableBPA2[[#This Row],[Base Payment After Circumstance 18]])))</f>
        <v/>
      </c>
      <c r="Y488" s="24" t="str">
        <f>IF(Y$3="Not used","",IFERROR(VLOOKUP($A488,'Circumstance 20'!$B$6:$AB$15,27,FALSE),IFERROR(VLOOKUP($A488,'Circumstance 20'!$B$18:$AB$28,27,FALSE),TableBPA2[[#This Row],[Base Payment After Circumstance 19]])))</f>
        <v/>
      </c>
    </row>
    <row r="489" spans="1:25" x14ac:dyDescent="0.25">
      <c r="A489" s="11" t="str">
        <f>IF('LEA Information'!A498="","",'LEA Information'!A498)</f>
        <v/>
      </c>
      <c r="B489" s="11" t="str">
        <f>IF('LEA Information'!B498="","",'LEA Information'!B498)</f>
        <v/>
      </c>
      <c r="C489" s="68" t="str">
        <f>IF('LEA Information'!C498="","",'LEA Information'!C498)</f>
        <v/>
      </c>
      <c r="D489" s="8" t="str">
        <f>IF('LEA Information'!D498="","",'LEA Information'!D498)</f>
        <v/>
      </c>
      <c r="E489" s="32" t="str">
        <f t="shared" si="7"/>
        <v/>
      </c>
      <c r="F489" s="3" t="str">
        <f>IF(F$3="Not used","",IFERROR(VLOOKUP($A489,'Circumstance 1'!$B$6:$AB$15,27,FALSE),IFERROR(VLOOKUP(A489,'Circumstance 1'!$B$18:$AB$28,27,FALSE),TableBPA2[[#This Row],[Starting Base Payment]])))</f>
        <v/>
      </c>
      <c r="G489" s="3" t="str">
        <f>IF(G$3="Not used","",IFERROR(VLOOKUP($A489,'Circumstance 2'!$B$6:$AB$15,27,FALSE),IFERROR(VLOOKUP($A489,'Circumstance 2'!$B$18:$AB$28,27,FALSE),TableBPA2[[#This Row],[Base Payment After Circumstance 1]])))</f>
        <v/>
      </c>
      <c r="H489" s="3" t="str">
        <f>IF(H$3="Not used","",IFERROR(VLOOKUP($A489,'Circumstance 3'!$B$6:$AB$15,27,FALSE),IFERROR(VLOOKUP($A489,'Circumstance 3'!$B$18:$AB$28,27,FALSE),TableBPA2[[#This Row],[Base Payment After Circumstance 2]])))</f>
        <v/>
      </c>
      <c r="I489" s="3" t="str">
        <f>IF(I$3="Not used","",IFERROR(VLOOKUP($A489,'Circumstance 4'!$B$6:$AB$15,27,FALSE),IFERROR(VLOOKUP($A489,'Circumstance 4'!$B$18:$AB$28,27,FALSE),TableBPA2[[#This Row],[Base Payment After Circumstance 3]])))</f>
        <v/>
      </c>
      <c r="J489" s="3" t="str">
        <f>IF(J$3="Not used","",IFERROR(VLOOKUP($A489,'Circumstance 5'!$B$6:$AB$15,27,FALSE),IFERROR(VLOOKUP($A489,'Circumstance 5'!$B$18:$AB$28,27,FALSE),TableBPA2[[#This Row],[Base Payment After Circumstance 4]])))</f>
        <v/>
      </c>
      <c r="K489" s="3" t="str">
        <f>IF(K$3="Not used","",IFERROR(VLOOKUP($A489,'Circumstance 6'!$B$6:$AB$15,27,FALSE),IFERROR(VLOOKUP($A489,'Circumstance 6'!$B$18:$AB$28,27,FALSE),TableBPA2[[#This Row],[Base Payment After Circumstance 5]])))</f>
        <v/>
      </c>
      <c r="L489" s="3" t="str">
        <f>IF(L$3="Not used","",IFERROR(VLOOKUP($A489,'Circumstance 7'!$B$6:$AB$15,27,FALSE),IFERROR(VLOOKUP($A489,'Circumstance 7'!$B$18:$AB$28,27,FALSE),TableBPA2[[#This Row],[Base Payment After Circumstance 6]])))</f>
        <v/>
      </c>
      <c r="M489" s="3" t="str">
        <f>IF(M$3="Not used","",IFERROR(VLOOKUP($A489,'Circumstance 8'!$B$6:$AB$15,27,FALSE),IFERROR(VLOOKUP($A489,'Circumstance 8'!$B$18:$AB$28,27,FALSE),TableBPA2[[#This Row],[Base Payment After Circumstance 7]])))</f>
        <v/>
      </c>
      <c r="N489" s="3" t="str">
        <f>IF(N$3="Not used","",IFERROR(VLOOKUP($A489,'Circumstance 9'!$B$6:$AB$15,27,FALSE),IFERROR(VLOOKUP($A489,'Circumstance 9'!$B$18:$AB$28,27,FALSE),TableBPA2[[#This Row],[Base Payment After Circumstance 8]])))</f>
        <v/>
      </c>
      <c r="O489" s="3" t="str">
        <f>IF(O$3="Not used","",IFERROR(VLOOKUP($A489,'Circumstance 10'!$B$6:$AB$15,27,FALSE),IFERROR(VLOOKUP($A489,'Circumstance 10'!$B$18:$AB$28,27,FALSE),TableBPA2[[#This Row],[Base Payment After Circumstance 9]])))</f>
        <v/>
      </c>
      <c r="P489" s="24" t="str">
        <f>IF(P$3="Not used","",IFERROR(VLOOKUP($A489,'Circumstance 11'!$B$6:$AB$15,27,FALSE),IFERROR(VLOOKUP($A489,'Circumstance 11'!$B$18:$AB$28,27,FALSE),TableBPA2[[#This Row],[Base Payment After Circumstance 10]])))</f>
        <v/>
      </c>
      <c r="Q489" s="24" t="str">
        <f>IF(Q$3="Not used","",IFERROR(VLOOKUP($A489,'Circumstance 12'!$B$6:$AB$15,27,FALSE),IFERROR(VLOOKUP($A489,'Circumstance 12'!$B$18:$AB$28,27,FALSE),TableBPA2[[#This Row],[Base Payment After Circumstance 11]])))</f>
        <v/>
      </c>
      <c r="R489" s="24" t="str">
        <f>IF(R$3="Not used","",IFERROR(VLOOKUP($A489,'Circumstance 13'!$B$6:$AB$15,27,FALSE),IFERROR(VLOOKUP($A489,'Circumstance 13'!$B$18:$AB$28,27,FALSE),TableBPA2[[#This Row],[Base Payment After Circumstance 12]])))</f>
        <v/>
      </c>
      <c r="S489" s="24" t="str">
        <f>IF(S$3="Not used","",IFERROR(VLOOKUP($A489,'Circumstance 14'!$B$6:$AB$15,27,FALSE),IFERROR(VLOOKUP($A489,'Circumstance 14'!$B$18:$AB$28,27,FALSE),TableBPA2[[#This Row],[Base Payment After Circumstance 13]])))</f>
        <v/>
      </c>
      <c r="T489" s="24" t="str">
        <f>IF(T$3="Not used","",IFERROR(VLOOKUP($A489,'Circumstance 15'!$B$6:$AB$15,27,FALSE),IFERROR(VLOOKUP($A489,'Circumstance 15'!$B$18:$AB$28,27,FALSE),TableBPA2[[#This Row],[Base Payment After Circumstance 14]])))</f>
        <v/>
      </c>
      <c r="U489" s="24" t="str">
        <f>IF(U$3="Not used","",IFERROR(VLOOKUP($A489,'Circumstance 16'!$B$6:$AB$15,27,FALSE),IFERROR(VLOOKUP($A489,'Circumstance 16'!$B$18:$AB$28,27,FALSE),TableBPA2[[#This Row],[Base Payment After Circumstance 15]])))</f>
        <v/>
      </c>
      <c r="V489" s="24" t="str">
        <f>IF(V$3="Not used","",IFERROR(VLOOKUP($A489,'Circumstance 17'!$B$6:$AB$15,27,FALSE),IFERROR(VLOOKUP($A489,'Circumstance 17'!$B$18:$AB$28,27,FALSE),TableBPA2[[#This Row],[Base Payment After Circumstance 16]])))</f>
        <v/>
      </c>
      <c r="W489" s="24" t="str">
        <f>IF(W$3="Not used","",IFERROR(VLOOKUP($A489,'Circumstance 18'!$B$6:$AB$15,27,FALSE),IFERROR(VLOOKUP($A489,'Circumstance 18'!$B$18:$AB$28,27,FALSE),TableBPA2[[#This Row],[Base Payment After Circumstance 17]])))</f>
        <v/>
      </c>
      <c r="X489" s="24" t="str">
        <f>IF(X$3="Not used","",IFERROR(VLOOKUP($A489,'Circumstance 19'!$B$6:$AB$15,27,FALSE),IFERROR(VLOOKUP($A489,'Circumstance 19'!$B$18:$AB$28,27,FALSE),TableBPA2[[#This Row],[Base Payment After Circumstance 18]])))</f>
        <v/>
      </c>
      <c r="Y489" s="24" t="str">
        <f>IF(Y$3="Not used","",IFERROR(VLOOKUP($A489,'Circumstance 20'!$B$6:$AB$15,27,FALSE),IFERROR(VLOOKUP($A489,'Circumstance 20'!$B$18:$AB$28,27,FALSE),TableBPA2[[#This Row],[Base Payment After Circumstance 19]])))</f>
        <v/>
      </c>
    </row>
    <row r="490" spans="1:25" x14ac:dyDescent="0.25">
      <c r="A490" s="11" t="str">
        <f>IF('LEA Information'!A499="","",'LEA Information'!A499)</f>
        <v/>
      </c>
      <c r="B490" s="11" t="str">
        <f>IF('LEA Information'!B499="","",'LEA Information'!B499)</f>
        <v/>
      </c>
      <c r="C490" s="68" t="str">
        <f>IF('LEA Information'!C499="","",'LEA Information'!C499)</f>
        <v/>
      </c>
      <c r="D490" s="8" t="str">
        <f>IF('LEA Information'!D499="","",'LEA Information'!D499)</f>
        <v/>
      </c>
      <c r="E490" s="32" t="str">
        <f t="shared" si="7"/>
        <v/>
      </c>
      <c r="F490" s="3" t="str">
        <f>IF(F$3="Not used","",IFERROR(VLOOKUP($A490,'Circumstance 1'!$B$6:$AB$15,27,FALSE),IFERROR(VLOOKUP(A490,'Circumstance 1'!$B$18:$AB$28,27,FALSE),TableBPA2[[#This Row],[Starting Base Payment]])))</f>
        <v/>
      </c>
      <c r="G490" s="3" t="str">
        <f>IF(G$3="Not used","",IFERROR(VLOOKUP($A490,'Circumstance 2'!$B$6:$AB$15,27,FALSE),IFERROR(VLOOKUP($A490,'Circumstance 2'!$B$18:$AB$28,27,FALSE),TableBPA2[[#This Row],[Base Payment After Circumstance 1]])))</f>
        <v/>
      </c>
      <c r="H490" s="3" t="str">
        <f>IF(H$3="Not used","",IFERROR(VLOOKUP($A490,'Circumstance 3'!$B$6:$AB$15,27,FALSE),IFERROR(VLOOKUP($A490,'Circumstance 3'!$B$18:$AB$28,27,FALSE),TableBPA2[[#This Row],[Base Payment After Circumstance 2]])))</f>
        <v/>
      </c>
      <c r="I490" s="3" t="str">
        <f>IF(I$3="Not used","",IFERROR(VLOOKUP($A490,'Circumstance 4'!$B$6:$AB$15,27,FALSE),IFERROR(VLOOKUP($A490,'Circumstance 4'!$B$18:$AB$28,27,FALSE),TableBPA2[[#This Row],[Base Payment After Circumstance 3]])))</f>
        <v/>
      </c>
      <c r="J490" s="3" t="str">
        <f>IF(J$3="Not used","",IFERROR(VLOOKUP($A490,'Circumstance 5'!$B$6:$AB$15,27,FALSE),IFERROR(VLOOKUP($A490,'Circumstance 5'!$B$18:$AB$28,27,FALSE),TableBPA2[[#This Row],[Base Payment After Circumstance 4]])))</f>
        <v/>
      </c>
      <c r="K490" s="3" t="str">
        <f>IF(K$3="Not used","",IFERROR(VLOOKUP($A490,'Circumstance 6'!$B$6:$AB$15,27,FALSE),IFERROR(VLOOKUP($A490,'Circumstance 6'!$B$18:$AB$28,27,FALSE),TableBPA2[[#This Row],[Base Payment After Circumstance 5]])))</f>
        <v/>
      </c>
      <c r="L490" s="3" t="str">
        <f>IF(L$3="Not used","",IFERROR(VLOOKUP($A490,'Circumstance 7'!$B$6:$AB$15,27,FALSE),IFERROR(VLOOKUP($A490,'Circumstance 7'!$B$18:$AB$28,27,FALSE),TableBPA2[[#This Row],[Base Payment After Circumstance 6]])))</f>
        <v/>
      </c>
      <c r="M490" s="3" t="str">
        <f>IF(M$3="Not used","",IFERROR(VLOOKUP($A490,'Circumstance 8'!$B$6:$AB$15,27,FALSE),IFERROR(VLOOKUP($A490,'Circumstance 8'!$B$18:$AB$28,27,FALSE),TableBPA2[[#This Row],[Base Payment After Circumstance 7]])))</f>
        <v/>
      </c>
      <c r="N490" s="3" t="str">
        <f>IF(N$3="Not used","",IFERROR(VLOOKUP($A490,'Circumstance 9'!$B$6:$AB$15,27,FALSE),IFERROR(VLOOKUP($A490,'Circumstance 9'!$B$18:$AB$28,27,FALSE),TableBPA2[[#This Row],[Base Payment After Circumstance 8]])))</f>
        <v/>
      </c>
      <c r="O490" s="3" t="str">
        <f>IF(O$3="Not used","",IFERROR(VLOOKUP($A490,'Circumstance 10'!$B$6:$AB$15,27,FALSE),IFERROR(VLOOKUP($A490,'Circumstance 10'!$B$18:$AB$28,27,FALSE),TableBPA2[[#This Row],[Base Payment After Circumstance 9]])))</f>
        <v/>
      </c>
      <c r="P490" s="24" t="str">
        <f>IF(P$3="Not used","",IFERROR(VLOOKUP($A490,'Circumstance 11'!$B$6:$AB$15,27,FALSE),IFERROR(VLOOKUP($A490,'Circumstance 11'!$B$18:$AB$28,27,FALSE),TableBPA2[[#This Row],[Base Payment After Circumstance 10]])))</f>
        <v/>
      </c>
      <c r="Q490" s="24" t="str">
        <f>IF(Q$3="Not used","",IFERROR(VLOOKUP($A490,'Circumstance 12'!$B$6:$AB$15,27,FALSE),IFERROR(VLOOKUP($A490,'Circumstance 12'!$B$18:$AB$28,27,FALSE),TableBPA2[[#This Row],[Base Payment After Circumstance 11]])))</f>
        <v/>
      </c>
      <c r="R490" s="24" t="str">
        <f>IF(R$3="Not used","",IFERROR(VLOOKUP($A490,'Circumstance 13'!$B$6:$AB$15,27,FALSE),IFERROR(VLOOKUP($A490,'Circumstance 13'!$B$18:$AB$28,27,FALSE),TableBPA2[[#This Row],[Base Payment After Circumstance 12]])))</f>
        <v/>
      </c>
      <c r="S490" s="24" t="str">
        <f>IF(S$3="Not used","",IFERROR(VLOOKUP($A490,'Circumstance 14'!$B$6:$AB$15,27,FALSE),IFERROR(VLOOKUP($A490,'Circumstance 14'!$B$18:$AB$28,27,FALSE),TableBPA2[[#This Row],[Base Payment After Circumstance 13]])))</f>
        <v/>
      </c>
      <c r="T490" s="24" t="str">
        <f>IF(T$3="Not used","",IFERROR(VLOOKUP($A490,'Circumstance 15'!$B$6:$AB$15,27,FALSE),IFERROR(VLOOKUP($A490,'Circumstance 15'!$B$18:$AB$28,27,FALSE),TableBPA2[[#This Row],[Base Payment After Circumstance 14]])))</f>
        <v/>
      </c>
      <c r="U490" s="24" t="str">
        <f>IF(U$3="Not used","",IFERROR(VLOOKUP($A490,'Circumstance 16'!$B$6:$AB$15,27,FALSE),IFERROR(VLOOKUP($A490,'Circumstance 16'!$B$18:$AB$28,27,FALSE),TableBPA2[[#This Row],[Base Payment After Circumstance 15]])))</f>
        <v/>
      </c>
      <c r="V490" s="24" t="str">
        <f>IF(V$3="Not used","",IFERROR(VLOOKUP($A490,'Circumstance 17'!$B$6:$AB$15,27,FALSE),IFERROR(VLOOKUP($A490,'Circumstance 17'!$B$18:$AB$28,27,FALSE),TableBPA2[[#This Row],[Base Payment After Circumstance 16]])))</f>
        <v/>
      </c>
      <c r="W490" s="24" t="str">
        <f>IF(W$3="Not used","",IFERROR(VLOOKUP($A490,'Circumstance 18'!$B$6:$AB$15,27,FALSE),IFERROR(VLOOKUP($A490,'Circumstance 18'!$B$18:$AB$28,27,FALSE),TableBPA2[[#This Row],[Base Payment After Circumstance 17]])))</f>
        <v/>
      </c>
      <c r="X490" s="24" t="str">
        <f>IF(X$3="Not used","",IFERROR(VLOOKUP($A490,'Circumstance 19'!$B$6:$AB$15,27,FALSE),IFERROR(VLOOKUP($A490,'Circumstance 19'!$B$18:$AB$28,27,FALSE),TableBPA2[[#This Row],[Base Payment After Circumstance 18]])))</f>
        <v/>
      </c>
      <c r="Y490" s="24" t="str">
        <f>IF(Y$3="Not used","",IFERROR(VLOOKUP($A490,'Circumstance 20'!$B$6:$AB$15,27,FALSE),IFERROR(VLOOKUP($A490,'Circumstance 20'!$B$18:$AB$28,27,FALSE),TableBPA2[[#This Row],[Base Payment After Circumstance 19]])))</f>
        <v/>
      </c>
    </row>
    <row r="491" spans="1:25" x14ac:dyDescent="0.25">
      <c r="A491" s="11" t="str">
        <f>IF('LEA Information'!A500="","",'LEA Information'!A500)</f>
        <v/>
      </c>
      <c r="B491" s="11" t="str">
        <f>IF('LEA Information'!B500="","",'LEA Information'!B500)</f>
        <v/>
      </c>
      <c r="C491" s="68" t="str">
        <f>IF('LEA Information'!C500="","",'LEA Information'!C500)</f>
        <v/>
      </c>
      <c r="D491" s="8" t="str">
        <f>IF('LEA Information'!D500="","",'LEA Information'!D500)</f>
        <v/>
      </c>
      <c r="E491" s="32" t="str">
        <f t="shared" si="7"/>
        <v/>
      </c>
      <c r="F491" s="3" t="str">
        <f>IF(F$3="Not used","",IFERROR(VLOOKUP($A491,'Circumstance 1'!$B$6:$AB$15,27,FALSE),IFERROR(VLOOKUP(A491,'Circumstance 1'!$B$18:$AB$28,27,FALSE),TableBPA2[[#This Row],[Starting Base Payment]])))</f>
        <v/>
      </c>
      <c r="G491" s="3" t="str">
        <f>IF(G$3="Not used","",IFERROR(VLOOKUP($A491,'Circumstance 2'!$B$6:$AB$15,27,FALSE),IFERROR(VLOOKUP($A491,'Circumstance 2'!$B$18:$AB$28,27,FALSE),TableBPA2[[#This Row],[Base Payment After Circumstance 1]])))</f>
        <v/>
      </c>
      <c r="H491" s="3" t="str">
        <f>IF(H$3="Not used","",IFERROR(VLOOKUP($A491,'Circumstance 3'!$B$6:$AB$15,27,FALSE),IFERROR(VLOOKUP($A491,'Circumstance 3'!$B$18:$AB$28,27,FALSE),TableBPA2[[#This Row],[Base Payment After Circumstance 2]])))</f>
        <v/>
      </c>
      <c r="I491" s="3" t="str">
        <f>IF(I$3="Not used","",IFERROR(VLOOKUP($A491,'Circumstance 4'!$B$6:$AB$15,27,FALSE),IFERROR(VLOOKUP($A491,'Circumstance 4'!$B$18:$AB$28,27,FALSE),TableBPA2[[#This Row],[Base Payment After Circumstance 3]])))</f>
        <v/>
      </c>
      <c r="J491" s="3" t="str">
        <f>IF(J$3="Not used","",IFERROR(VLOOKUP($A491,'Circumstance 5'!$B$6:$AB$15,27,FALSE),IFERROR(VLOOKUP($A491,'Circumstance 5'!$B$18:$AB$28,27,FALSE),TableBPA2[[#This Row],[Base Payment After Circumstance 4]])))</f>
        <v/>
      </c>
      <c r="K491" s="3" t="str">
        <f>IF(K$3="Not used","",IFERROR(VLOOKUP($A491,'Circumstance 6'!$B$6:$AB$15,27,FALSE),IFERROR(VLOOKUP($A491,'Circumstance 6'!$B$18:$AB$28,27,FALSE),TableBPA2[[#This Row],[Base Payment After Circumstance 5]])))</f>
        <v/>
      </c>
      <c r="L491" s="3" t="str">
        <f>IF(L$3="Not used","",IFERROR(VLOOKUP($A491,'Circumstance 7'!$B$6:$AB$15,27,FALSE),IFERROR(VLOOKUP($A491,'Circumstance 7'!$B$18:$AB$28,27,FALSE),TableBPA2[[#This Row],[Base Payment After Circumstance 6]])))</f>
        <v/>
      </c>
      <c r="M491" s="3" t="str">
        <f>IF(M$3="Not used","",IFERROR(VLOOKUP($A491,'Circumstance 8'!$B$6:$AB$15,27,FALSE),IFERROR(VLOOKUP($A491,'Circumstance 8'!$B$18:$AB$28,27,FALSE),TableBPA2[[#This Row],[Base Payment After Circumstance 7]])))</f>
        <v/>
      </c>
      <c r="N491" s="3" t="str">
        <f>IF(N$3="Not used","",IFERROR(VLOOKUP($A491,'Circumstance 9'!$B$6:$AB$15,27,FALSE),IFERROR(VLOOKUP($A491,'Circumstance 9'!$B$18:$AB$28,27,FALSE),TableBPA2[[#This Row],[Base Payment After Circumstance 8]])))</f>
        <v/>
      </c>
      <c r="O491" s="3" t="str">
        <f>IF(O$3="Not used","",IFERROR(VLOOKUP($A491,'Circumstance 10'!$B$6:$AB$15,27,FALSE),IFERROR(VLOOKUP($A491,'Circumstance 10'!$B$18:$AB$28,27,FALSE),TableBPA2[[#This Row],[Base Payment After Circumstance 9]])))</f>
        <v/>
      </c>
      <c r="P491" s="24" t="str">
        <f>IF(P$3="Not used","",IFERROR(VLOOKUP($A491,'Circumstance 11'!$B$6:$AB$15,27,FALSE),IFERROR(VLOOKUP($A491,'Circumstance 11'!$B$18:$AB$28,27,FALSE),TableBPA2[[#This Row],[Base Payment After Circumstance 10]])))</f>
        <v/>
      </c>
      <c r="Q491" s="24" t="str">
        <f>IF(Q$3="Not used","",IFERROR(VLOOKUP($A491,'Circumstance 12'!$B$6:$AB$15,27,FALSE),IFERROR(VLOOKUP($A491,'Circumstance 12'!$B$18:$AB$28,27,FALSE),TableBPA2[[#This Row],[Base Payment After Circumstance 11]])))</f>
        <v/>
      </c>
      <c r="R491" s="24" t="str">
        <f>IF(R$3="Not used","",IFERROR(VLOOKUP($A491,'Circumstance 13'!$B$6:$AB$15,27,FALSE),IFERROR(VLOOKUP($A491,'Circumstance 13'!$B$18:$AB$28,27,FALSE),TableBPA2[[#This Row],[Base Payment After Circumstance 12]])))</f>
        <v/>
      </c>
      <c r="S491" s="24" t="str">
        <f>IF(S$3="Not used","",IFERROR(VLOOKUP($A491,'Circumstance 14'!$B$6:$AB$15,27,FALSE),IFERROR(VLOOKUP($A491,'Circumstance 14'!$B$18:$AB$28,27,FALSE),TableBPA2[[#This Row],[Base Payment After Circumstance 13]])))</f>
        <v/>
      </c>
      <c r="T491" s="24" t="str">
        <f>IF(T$3="Not used","",IFERROR(VLOOKUP($A491,'Circumstance 15'!$B$6:$AB$15,27,FALSE),IFERROR(VLOOKUP($A491,'Circumstance 15'!$B$18:$AB$28,27,FALSE),TableBPA2[[#This Row],[Base Payment After Circumstance 14]])))</f>
        <v/>
      </c>
      <c r="U491" s="24" t="str">
        <f>IF(U$3="Not used","",IFERROR(VLOOKUP($A491,'Circumstance 16'!$B$6:$AB$15,27,FALSE),IFERROR(VLOOKUP($A491,'Circumstance 16'!$B$18:$AB$28,27,FALSE),TableBPA2[[#This Row],[Base Payment After Circumstance 15]])))</f>
        <v/>
      </c>
      <c r="V491" s="24" t="str">
        <f>IF(V$3="Not used","",IFERROR(VLOOKUP($A491,'Circumstance 17'!$B$6:$AB$15,27,FALSE),IFERROR(VLOOKUP($A491,'Circumstance 17'!$B$18:$AB$28,27,FALSE),TableBPA2[[#This Row],[Base Payment After Circumstance 16]])))</f>
        <v/>
      </c>
      <c r="W491" s="24" t="str">
        <f>IF(W$3="Not used","",IFERROR(VLOOKUP($A491,'Circumstance 18'!$B$6:$AB$15,27,FALSE),IFERROR(VLOOKUP($A491,'Circumstance 18'!$B$18:$AB$28,27,FALSE),TableBPA2[[#This Row],[Base Payment After Circumstance 17]])))</f>
        <v/>
      </c>
      <c r="X491" s="24" t="str">
        <f>IF(X$3="Not used","",IFERROR(VLOOKUP($A491,'Circumstance 19'!$B$6:$AB$15,27,FALSE),IFERROR(VLOOKUP($A491,'Circumstance 19'!$B$18:$AB$28,27,FALSE),TableBPA2[[#This Row],[Base Payment After Circumstance 18]])))</f>
        <v/>
      </c>
      <c r="Y491" s="24" t="str">
        <f>IF(Y$3="Not used","",IFERROR(VLOOKUP($A491,'Circumstance 20'!$B$6:$AB$15,27,FALSE),IFERROR(VLOOKUP($A491,'Circumstance 20'!$B$18:$AB$28,27,FALSE),TableBPA2[[#This Row],[Base Payment After Circumstance 19]])))</f>
        <v/>
      </c>
    </row>
    <row r="492" spans="1:25" x14ac:dyDescent="0.25">
      <c r="A492" s="11" t="str">
        <f>IF('LEA Information'!A501="","",'LEA Information'!A501)</f>
        <v/>
      </c>
      <c r="B492" s="11" t="str">
        <f>IF('LEA Information'!B501="","",'LEA Information'!B501)</f>
        <v/>
      </c>
      <c r="C492" s="68" t="str">
        <f>IF('LEA Information'!C501="","",'LEA Information'!C501)</f>
        <v/>
      </c>
      <c r="D492" s="8" t="str">
        <f>IF('LEA Information'!D501="","",'LEA Information'!D501)</f>
        <v/>
      </c>
      <c r="E492" s="32" t="str">
        <f t="shared" si="7"/>
        <v/>
      </c>
      <c r="F492" s="3" t="str">
        <f>IF(F$3="Not used","",IFERROR(VLOOKUP($A492,'Circumstance 1'!$B$6:$AB$15,27,FALSE),IFERROR(VLOOKUP(A492,'Circumstance 1'!$B$18:$AB$28,27,FALSE),TableBPA2[[#This Row],[Starting Base Payment]])))</f>
        <v/>
      </c>
      <c r="G492" s="3" t="str">
        <f>IF(G$3="Not used","",IFERROR(VLOOKUP($A492,'Circumstance 2'!$B$6:$AB$15,27,FALSE),IFERROR(VLOOKUP($A492,'Circumstance 2'!$B$18:$AB$28,27,FALSE),TableBPA2[[#This Row],[Base Payment After Circumstance 1]])))</f>
        <v/>
      </c>
      <c r="H492" s="3" t="str">
        <f>IF(H$3="Not used","",IFERROR(VLOOKUP($A492,'Circumstance 3'!$B$6:$AB$15,27,FALSE),IFERROR(VLOOKUP($A492,'Circumstance 3'!$B$18:$AB$28,27,FALSE),TableBPA2[[#This Row],[Base Payment After Circumstance 2]])))</f>
        <v/>
      </c>
      <c r="I492" s="3" t="str">
        <f>IF(I$3="Not used","",IFERROR(VLOOKUP($A492,'Circumstance 4'!$B$6:$AB$15,27,FALSE),IFERROR(VLOOKUP($A492,'Circumstance 4'!$B$18:$AB$28,27,FALSE),TableBPA2[[#This Row],[Base Payment After Circumstance 3]])))</f>
        <v/>
      </c>
      <c r="J492" s="3" t="str">
        <f>IF(J$3="Not used","",IFERROR(VLOOKUP($A492,'Circumstance 5'!$B$6:$AB$15,27,FALSE),IFERROR(VLOOKUP($A492,'Circumstance 5'!$B$18:$AB$28,27,FALSE),TableBPA2[[#This Row],[Base Payment After Circumstance 4]])))</f>
        <v/>
      </c>
      <c r="K492" s="3" t="str">
        <f>IF(K$3="Not used","",IFERROR(VLOOKUP($A492,'Circumstance 6'!$B$6:$AB$15,27,FALSE),IFERROR(VLOOKUP($A492,'Circumstance 6'!$B$18:$AB$28,27,FALSE),TableBPA2[[#This Row],[Base Payment After Circumstance 5]])))</f>
        <v/>
      </c>
      <c r="L492" s="3" t="str">
        <f>IF(L$3="Not used","",IFERROR(VLOOKUP($A492,'Circumstance 7'!$B$6:$AB$15,27,FALSE),IFERROR(VLOOKUP($A492,'Circumstance 7'!$B$18:$AB$28,27,FALSE),TableBPA2[[#This Row],[Base Payment After Circumstance 6]])))</f>
        <v/>
      </c>
      <c r="M492" s="3" t="str">
        <f>IF(M$3="Not used","",IFERROR(VLOOKUP($A492,'Circumstance 8'!$B$6:$AB$15,27,FALSE),IFERROR(VLOOKUP($A492,'Circumstance 8'!$B$18:$AB$28,27,FALSE),TableBPA2[[#This Row],[Base Payment After Circumstance 7]])))</f>
        <v/>
      </c>
      <c r="N492" s="3" t="str">
        <f>IF(N$3="Not used","",IFERROR(VLOOKUP($A492,'Circumstance 9'!$B$6:$AB$15,27,FALSE),IFERROR(VLOOKUP($A492,'Circumstance 9'!$B$18:$AB$28,27,FALSE),TableBPA2[[#This Row],[Base Payment After Circumstance 8]])))</f>
        <v/>
      </c>
      <c r="O492" s="3" t="str">
        <f>IF(O$3="Not used","",IFERROR(VLOOKUP($A492,'Circumstance 10'!$B$6:$AB$15,27,FALSE),IFERROR(VLOOKUP($A492,'Circumstance 10'!$B$18:$AB$28,27,FALSE),TableBPA2[[#This Row],[Base Payment After Circumstance 9]])))</f>
        <v/>
      </c>
      <c r="P492" s="24" t="str">
        <f>IF(P$3="Not used","",IFERROR(VLOOKUP($A492,'Circumstance 11'!$B$6:$AB$15,27,FALSE),IFERROR(VLOOKUP($A492,'Circumstance 11'!$B$18:$AB$28,27,FALSE),TableBPA2[[#This Row],[Base Payment After Circumstance 10]])))</f>
        <v/>
      </c>
      <c r="Q492" s="24" t="str">
        <f>IF(Q$3="Not used","",IFERROR(VLOOKUP($A492,'Circumstance 12'!$B$6:$AB$15,27,FALSE),IFERROR(VLOOKUP($A492,'Circumstance 12'!$B$18:$AB$28,27,FALSE),TableBPA2[[#This Row],[Base Payment After Circumstance 11]])))</f>
        <v/>
      </c>
      <c r="R492" s="24" t="str">
        <f>IF(R$3="Not used","",IFERROR(VLOOKUP($A492,'Circumstance 13'!$B$6:$AB$15,27,FALSE),IFERROR(VLOOKUP($A492,'Circumstance 13'!$B$18:$AB$28,27,FALSE),TableBPA2[[#This Row],[Base Payment After Circumstance 12]])))</f>
        <v/>
      </c>
      <c r="S492" s="24" t="str">
        <f>IF(S$3="Not used","",IFERROR(VLOOKUP($A492,'Circumstance 14'!$B$6:$AB$15,27,FALSE),IFERROR(VLOOKUP($A492,'Circumstance 14'!$B$18:$AB$28,27,FALSE),TableBPA2[[#This Row],[Base Payment After Circumstance 13]])))</f>
        <v/>
      </c>
      <c r="T492" s="24" t="str">
        <f>IF(T$3="Not used","",IFERROR(VLOOKUP($A492,'Circumstance 15'!$B$6:$AB$15,27,FALSE),IFERROR(VLOOKUP($A492,'Circumstance 15'!$B$18:$AB$28,27,FALSE),TableBPA2[[#This Row],[Base Payment After Circumstance 14]])))</f>
        <v/>
      </c>
      <c r="U492" s="24" t="str">
        <f>IF(U$3="Not used","",IFERROR(VLOOKUP($A492,'Circumstance 16'!$B$6:$AB$15,27,FALSE),IFERROR(VLOOKUP($A492,'Circumstance 16'!$B$18:$AB$28,27,FALSE),TableBPA2[[#This Row],[Base Payment After Circumstance 15]])))</f>
        <v/>
      </c>
      <c r="V492" s="24" t="str">
        <f>IF(V$3="Not used","",IFERROR(VLOOKUP($A492,'Circumstance 17'!$B$6:$AB$15,27,FALSE),IFERROR(VLOOKUP($A492,'Circumstance 17'!$B$18:$AB$28,27,FALSE),TableBPA2[[#This Row],[Base Payment After Circumstance 16]])))</f>
        <v/>
      </c>
      <c r="W492" s="24" t="str">
        <f>IF(W$3="Not used","",IFERROR(VLOOKUP($A492,'Circumstance 18'!$B$6:$AB$15,27,FALSE),IFERROR(VLOOKUP($A492,'Circumstance 18'!$B$18:$AB$28,27,FALSE),TableBPA2[[#This Row],[Base Payment After Circumstance 17]])))</f>
        <v/>
      </c>
      <c r="X492" s="24" t="str">
        <f>IF(X$3="Not used","",IFERROR(VLOOKUP($A492,'Circumstance 19'!$B$6:$AB$15,27,FALSE),IFERROR(VLOOKUP($A492,'Circumstance 19'!$B$18:$AB$28,27,FALSE),TableBPA2[[#This Row],[Base Payment After Circumstance 18]])))</f>
        <v/>
      </c>
      <c r="Y492" s="24" t="str">
        <f>IF(Y$3="Not used","",IFERROR(VLOOKUP($A492,'Circumstance 20'!$B$6:$AB$15,27,FALSE),IFERROR(VLOOKUP($A492,'Circumstance 20'!$B$18:$AB$28,27,FALSE),TableBPA2[[#This Row],[Base Payment After Circumstance 19]])))</f>
        <v/>
      </c>
    </row>
    <row r="493" spans="1:25" x14ac:dyDescent="0.25">
      <c r="A493" s="11" t="str">
        <f>IF('LEA Information'!A502="","",'LEA Information'!A502)</f>
        <v/>
      </c>
      <c r="B493" s="11" t="str">
        <f>IF('LEA Information'!B502="","",'LEA Information'!B502)</f>
        <v/>
      </c>
      <c r="C493" s="68" t="str">
        <f>IF('LEA Information'!C502="","",'LEA Information'!C502)</f>
        <v/>
      </c>
      <c r="D493" s="8" t="str">
        <f>IF('LEA Information'!D502="","",'LEA Information'!D502)</f>
        <v/>
      </c>
      <c r="E493" s="32" t="str">
        <f t="shared" si="7"/>
        <v/>
      </c>
      <c r="F493" s="3" t="str">
        <f>IF(F$3="Not used","",IFERROR(VLOOKUP($A493,'Circumstance 1'!$B$6:$AB$15,27,FALSE),IFERROR(VLOOKUP(A493,'Circumstance 1'!$B$18:$AB$28,27,FALSE),TableBPA2[[#This Row],[Starting Base Payment]])))</f>
        <v/>
      </c>
      <c r="G493" s="3" t="str">
        <f>IF(G$3="Not used","",IFERROR(VLOOKUP($A493,'Circumstance 2'!$B$6:$AB$15,27,FALSE),IFERROR(VLOOKUP($A493,'Circumstance 2'!$B$18:$AB$28,27,FALSE),TableBPA2[[#This Row],[Base Payment After Circumstance 1]])))</f>
        <v/>
      </c>
      <c r="H493" s="3" t="str">
        <f>IF(H$3="Not used","",IFERROR(VLOOKUP($A493,'Circumstance 3'!$B$6:$AB$15,27,FALSE),IFERROR(VLOOKUP($A493,'Circumstance 3'!$B$18:$AB$28,27,FALSE),TableBPA2[[#This Row],[Base Payment After Circumstance 2]])))</f>
        <v/>
      </c>
      <c r="I493" s="3" t="str">
        <f>IF(I$3="Not used","",IFERROR(VLOOKUP($A493,'Circumstance 4'!$B$6:$AB$15,27,FALSE),IFERROR(VLOOKUP($A493,'Circumstance 4'!$B$18:$AB$28,27,FALSE),TableBPA2[[#This Row],[Base Payment After Circumstance 3]])))</f>
        <v/>
      </c>
      <c r="J493" s="3" t="str">
        <f>IF(J$3="Not used","",IFERROR(VLOOKUP($A493,'Circumstance 5'!$B$6:$AB$15,27,FALSE),IFERROR(VLOOKUP($A493,'Circumstance 5'!$B$18:$AB$28,27,FALSE),TableBPA2[[#This Row],[Base Payment After Circumstance 4]])))</f>
        <v/>
      </c>
      <c r="K493" s="3" t="str">
        <f>IF(K$3="Not used","",IFERROR(VLOOKUP($A493,'Circumstance 6'!$B$6:$AB$15,27,FALSE),IFERROR(VLOOKUP($A493,'Circumstance 6'!$B$18:$AB$28,27,FALSE),TableBPA2[[#This Row],[Base Payment After Circumstance 5]])))</f>
        <v/>
      </c>
      <c r="L493" s="3" t="str">
        <f>IF(L$3="Not used","",IFERROR(VLOOKUP($A493,'Circumstance 7'!$B$6:$AB$15,27,FALSE),IFERROR(VLOOKUP($A493,'Circumstance 7'!$B$18:$AB$28,27,FALSE),TableBPA2[[#This Row],[Base Payment After Circumstance 6]])))</f>
        <v/>
      </c>
      <c r="M493" s="3" t="str">
        <f>IF(M$3="Not used","",IFERROR(VLOOKUP($A493,'Circumstance 8'!$B$6:$AB$15,27,FALSE),IFERROR(VLOOKUP($A493,'Circumstance 8'!$B$18:$AB$28,27,FALSE),TableBPA2[[#This Row],[Base Payment After Circumstance 7]])))</f>
        <v/>
      </c>
      <c r="N493" s="3" t="str">
        <f>IF(N$3="Not used","",IFERROR(VLOOKUP($A493,'Circumstance 9'!$B$6:$AB$15,27,FALSE),IFERROR(VLOOKUP($A493,'Circumstance 9'!$B$18:$AB$28,27,FALSE),TableBPA2[[#This Row],[Base Payment After Circumstance 8]])))</f>
        <v/>
      </c>
      <c r="O493" s="3" t="str">
        <f>IF(O$3="Not used","",IFERROR(VLOOKUP($A493,'Circumstance 10'!$B$6:$AB$15,27,FALSE),IFERROR(VLOOKUP($A493,'Circumstance 10'!$B$18:$AB$28,27,FALSE),TableBPA2[[#This Row],[Base Payment After Circumstance 9]])))</f>
        <v/>
      </c>
      <c r="P493" s="24" t="str">
        <f>IF(P$3="Not used","",IFERROR(VLOOKUP($A493,'Circumstance 11'!$B$6:$AB$15,27,FALSE),IFERROR(VLOOKUP($A493,'Circumstance 11'!$B$18:$AB$28,27,FALSE),TableBPA2[[#This Row],[Base Payment After Circumstance 10]])))</f>
        <v/>
      </c>
      <c r="Q493" s="24" t="str">
        <f>IF(Q$3="Not used","",IFERROR(VLOOKUP($A493,'Circumstance 12'!$B$6:$AB$15,27,FALSE),IFERROR(VLOOKUP($A493,'Circumstance 12'!$B$18:$AB$28,27,FALSE),TableBPA2[[#This Row],[Base Payment After Circumstance 11]])))</f>
        <v/>
      </c>
      <c r="R493" s="24" t="str">
        <f>IF(R$3="Not used","",IFERROR(VLOOKUP($A493,'Circumstance 13'!$B$6:$AB$15,27,FALSE),IFERROR(VLOOKUP($A493,'Circumstance 13'!$B$18:$AB$28,27,FALSE),TableBPA2[[#This Row],[Base Payment After Circumstance 12]])))</f>
        <v/>
      </c>
      <c r="S493" s="24" t="str">
        <f>IF(S$3="Not used","",IFERROR(VLOOKUP($A493,'Circumstance 14'!$B$6:$AB$15,27,FALSE),IFERROR(VLOOKUP($A493,'Circumstance 14'!$B$18:$AB$28,27,FALSE),TableBPA2[[#This Row],[Base Payment After Circumstance 13]])))</f>
        <v/>
      </c>
      <c r="T493" s="24" t="str">
        <f>IF(T$3="Not used","",IFERROR(VLOOKUP($A493,'Circumstance 15'!$B$6:$AB$15,27,FALSE),IFERROR(VLOOKUP($A493,'Circumstance 15'!$B$18:$AB$28,27,FALSE),TableBPA2[[#This Row],[Base Payment After Circumstance 14]])))</f>
        <v/>
      </c>
      <c r="U493" s="24" t="str">
        <f>IF(U$3="Not used","",IFERROR(VLOOKUP($A493,'Circumstance 16'!$B$6:$AB$15,27,FALSE),IFERROR(VLOOKUP($A493,'Circumstance 16'!$B$18:$AB$28,27,FALSE),TableBPA2[[#This Row],[Base Payment After Circumstance 15]])))</f>
        <v/>
      </c>
      <c r="V493" s="24" t="str">
        <f>IF(V$3="Not used","",IFERROR(VLOOKUP($A493,'Circumstance 17'!$B$6:$AB$15,27,FALSE),IFERROR(VLOOKUP($A493,'Circumstance 17'!$B$18:$AB$28,27,FALSE),TableBPA2[[#This Row],[Base Payment After Circumstance 16]])))</f>
        <v/>
      </c>
      <c r="W493" s="24" t="str">
        <f>IF(W$3="Not used","",IFERROR(VLOOKUP($A493,'Circumstance 18'!$B$6:$AB$15,27,FALSE),IFERROR(VLOOKUP($A493,'Circumstance 18'!$B$18:$AB$28,27,FALSE),TableBPA2[[#This Row],[Base Payment After Circumstance 17]])))</f>
        <v/>
      </c>
      <c r="X493" s="24" t="str">
        <f>IF(X$3="Not used","",IFERROR(VLOOKUP($A493,'Circumstance 19'!$B$6:$AB$15,27,FALSE),IFERROR(VLOOKUP($A493,'Circumstance 19'!$B$18:$AB$28,27,FALSE),TableBPA2[[#This Row],[Base Payment After Circumstance 18]])))</f>
        <v/>
      </c>
      <c r="Y493" s="24" t="str">
        <f>IF(Y$3="Not used","",IFERROR(VLOOKUP($A493,'Circumstance 20'!$B$6:$AB$15,27,FALSE),IFERROR(VLOOKUP($A493,'Circumstance 20'!$B$18:$AB$28,27,FALSE),TableBPA2[[#This Row],[Base Payment After Circumstance 19]])))</f>
        <v/>
      </c>
    </row>
    <row r="494" spans="1:25" x14ac:dyDescent="0.25">
      <c r="A494" s="11" t="str">
        <f>IF('LEA Information'!A503="","",'LEA Information'!A503)</f>
        <v/>
      </c>
      <c r="B494" s="11" t="str">
        <f>IF('LEA Information'!B503="","",'LEA Information'!B503)</f>
        <v/>
      </c>
      <c r="C494" s="68" t="str">
        <f>IF('LEA Information'!C503="","",'LEA Information'!C503)</f>
        <v/>
      </c>
      <c r="D494" s="8" t="str">
        <f>IF('LEA Information'!D503="","",'LEA Information'!D503)</f>
        <v/>
      </c>
      <c r="E494" s="32" t="str">
        <f t="shared" si="7"/>
        <v/>
      </c>
      <c r="F494" s="3" t="str">
        <f>IF(F$3="Not used","",IFERROR(VLOOKUP($A494,'Circumstance 1'!$B$6:$AB$15,27,FALSE),IFERROR(VLOOKUP(A494,'Circumstance 1'!$B$18:$AB$28,27,FALSE),TableBPA2[[#This Row],[Starting Base Payment]])))</f>
        <v/>
      </c>
      <c r="G494" s="3" t="str">
        <f>IF(G$3="Not used","",IFERROR(VLOOKUP($A494,'Circumstance 2'!$B$6:$AB$15,27,FALSE),IFERROR(VLOOKUP($A494,'Circumstance 2'!$B$18:$AB$28,27,FALSE),TableBPA2[[#This Row],[Base Payment After Circumstance 1]])))</f>
        <v/>
      </c>
      <c r="H494" s="3" t="str">
        <f>IF(H$3="Not used","",IFERROR(VLOOKUP($A494,'Circumstance 3'!$B$6:$AB$15,27,FALSE),IFERROR(VLOOKUP($A494,'Circumstance 3'!$B$18:$AB$28,27,FALSE),TableBPA2[[#This Row],[Base Payment After Circumstance 2]])))</f>
        <v/>
      </c>
      <c r="I494" s="3" t="str">
        <f>IF(I$3="Not used","",IFERROR(VLOOKUP($A494,'Circumstance 4'!$B$6:$AB$15,27,FALSE),IFERROR(VLOOKUP($A494,'Circumstance 4'!$B$18:$AB$28,27,FALSE),TableBPA2[[#This Row],[Base Payment After Circumstance 3]])))</f>
        <v/>
      </c>
      <c r="J494" s="3" t="str">
        <f>IF(J$3="Not used","",IFERROR(VLOOKUP($A494,'Circumstance 5'!$B$6:$AB$15,27,FALSE),IFERROR(VLOOKUP($A494,'Circumstance 5'!$B$18:$AB$28,27,FALSE),TableBPA2[[#This Row],[Base Payment After Circumstance 4]])))</f>
        <v/>
      </c>
      <c r="K494" s="3" t="str">
        <f>IF(K$3="Not used","",IFERROR(VLOOKUP($A494,'Circumstance 6'!$B$6:$AB$15,27,FALSE),IFERROR(VLOOKUP($A494,'Circumstance 6'!$B$18:$AB$28,27,FALSE),TableBPA2[[#This Row],[Base Payment After Circumstance 5]])))</f>
        <v/>
      </c>
      <c r="L494" s="3" t="str">
        <f>IF(L$3="Not used","",IFERROR(VLOOKUP($A494,'Circumstance 7'!$B$6:$AB$15,27,FALSE),IFERROR(VLOOKUP($A494,'Circumstance 7'!$B$18:$AB$28,27,FALSE),TableBPA2[[#This Row],[Base Payment After Circumstance 6]])))</f>
        <v/>
      </c>
      <c r="M494" s="3" t="str">
        <f>IF(M$3="Not used","",IFERROR(VLOOKUP($A494,'Circumstance 8'!$B$6:$AB$15,27,FALSE),IFERROR(VLOOKUP($A494,'Circumstance 8'!$B$18:$AB$28,27,FALSE),TableBPA2[[#This Row],[Base Payment After Circumstance 7]])))</f>
        <v/>
      </c>
      <c r="N494" s="3" t="str">
        <f>IF(N$3="Not used","",IFERROR(VLOOKUP($A494,'Circumstance 9'!$B$6:$AB$15,27,FALSE),IFERROR(VLOOKUP($A494,'Circumstance 9'!$B$18:$AB$28,27,FALSE),TableBPA2[[#This Row],[Base Payment After Circumstance 8]])))</f>
        <v/>
      </c>
      <c r="O494" s="3" t="str">
        <f>IF(O$3="Not used","",IFERROR(VLOOKUP($A494,'Circumstance 10'!$B$6:$AB$15,27,FALSE),IFERROR(VLOOKUP($A494,'Circumstance 10'!$B$18:$AB$28,27,FALSE),TableBPA2[[#This Row],[Base Payment After Circumstance 9]])))</f>
        <v/>
      </c>
      <c r="P494" s="24" t="str">
        <f>IF(P$3="Not used","",IFERROR(VLOOKUP($A494,'Circumstance 11'!$B$6:$AB$15,27,FALSE),IFERROR(VLOOKUP($A494,'Circumstance 11'!$B$18:$AB$28,27,FALSE),TableBPA2[[#This Row],[Base Payment After Circumstance 10]])))</f>
        <v/>
      </c>
      <c r="Q494" s="24" t="str">
        <f>IF(Q$3="Not used","",IFERROR(VLOOKUP($A494,'Circumstance 12'!$B$6:$AB$15,27,FALSE),IFERROR(VLOOKUP($A494,'Circumstance 12'!$B$18:$AB$28,27,FALSE),TableBPA2[[#This Row],[Base Payment After Circumstance 11]])))</f>
        <v/>
      </c>
      <c r="R494" s="24" t="str">
        <f>IF(R$3="Not used","",IFERROR(VLOOKUP($A494,'Circumstance 13'!$B$6:$AB$15,27,FALSE),IFERROR(VLOOKUP($A494,'Circumstance 13'!$B$18:$AB$28,27,FALSE),TableBPA2[[#This Row],[Base Payment After Circumstance 12]])))</f>
        <v/>
      </c>
      <c r="S494" s="24" t="str">
        <f>IF(S$3="Not used","",IFERROR(VLOOKUP($A494,'Circumstance 14'!$B$6:$AB$15,27,FALSE),IFERROR(VLOOKUP($A494,'Circumstance 14'!$B$18:$AB$28,27,FALSE),TableBPA2[[#This Row],[Base Payment After Circumstance 13]])))</f>
        <v/>
      </c>
      <c r="T494" s="24" t="str">
        <f>IF(T$3="Not used","",IFERROR(VLOOKUP($A494,'Circumstance 15'!$B$6:$AB$15,27,FALSE),IFERROR(VLOOKUP($A494,'Circumstance 15'!$B$18:$AB$28,27,FALSE),TableBPA2[[#This Row],[Base Payment After Circumstance 14]])))</f>
        <v/>
      </c>
      <c r="U494" s="24" t="str">
        <f>IF(U$3="Not used","",IFERROR(VLOOKUP($A494,'Circumstance 16'!$B$6:$AB$15,27,FALSE),IFERROR(VLOOKUP($A494,'Circumstance 16'!$B$18:$AB$28,27,FALSE),TableBPA2[[#This Row],[Base Payment After Circumstance 15]])))</f>
        <v/>
      </c>
      <c r="V494" s="24" t="str">
        <f>IF(V$3="Not used","",IFERROR(VLOOKUP($A494,'Circumstance 17'!$B$6:$AB$15,27,FALSE),IFERROR(VLOOKUP($A494,'Circumstance 17'!$B$18:$AB$28,27,FALSE),TableBPA2[[#This Row],[Base Payment After Circumstance 16]])))</f>
        <v/>
      </c>
      <c r="W494" s="24" t="str">
        <f>IF(W$3="Not used","",IFERROR(VLOOKUP($A494,'Circumstance 18'!$B$6:$AB$15,27,FALSE),IFERROR(VLOOKUP($A494,'Circumstance 18'!$B$18:$AB$28,27,FALSE),TableBPA2[[#This Row],[Base Payment After Circumstance 17]])))</f>
        <v/>
      </c>
      <c r="X494" s="24" t="str">
        <f>IF(X$3="Not used","",IFERROR(VLOOKUP($A494,'Circumstance 19'!$B$6:$AB$15,27,FALSE),IFERROR(VLOOKUP($A494,'Circumstance 19'!$B$18:$AB$28,27,FALSE),TableBPA2[[#This Row],[Base Payment After Circumstance 18]])))</f>
        <v/>
      </c>
      <c r="Y494" s="24" t="str">
        <f>IF(Y$3="Not used","",IFERROR(VLOOKUP($A494,'Circumstance 20'!$B$6:$AB$15,27,FALSE),IFERROR(VLOOKUP($A494,'Circumstance 20'!$B$18:$AB$28,27,FALSE),TableBPA2[[#This Row],[Base Payment After Circumstance 19]])))</f>
        <v/>
      </c>
    </row>
    <row r="495" spans="1:25" x14ac:dyDescent="0.25">
      <c r="A495" s="11" t="str">
        <f>IF('LEA Information'!A504="","",'LEA Information'!A504)</f>
        <v/>
      </c>
      <c r="B495" s="11" t="str">
        <f>IF('LEA Information'!B504="","",'LEA Information'!B504)</f>
        <v/>
      </c>
      <c r="C495" s="68" t="str">
        <f>IF('LEA Information'!C504="","",'LEA Information'!C504)</f>
        <v/>
      </c>
      <c r="D495" s="8" t="str">
        <f>IF('LEA Information'!D504="","",'LEA Information'!D504)</f>
        <v/>
      </c>
      <c r="E495" s="32" t="str">
        <f t="shared" si="7"/>
        <v/>
      </c>
      <c r="F495" s="3" t="str">
        <f>IF(F$3="Not used","",IFERROR(VLOOKUP($A495,'Circumstance 1'!$B$6:$AB$15,27,FALSE),IFERROR(VLOOKUP(A495,'Circumstance 1'!$B$18:$AB$28,27,FALSE),TableBPA2[[#This Row],[Starting Base Payment]])))</f>
        <v/>
      </c>
      <c r="G495" s="3" t="str">
        <f>IF(G$3="Not used","",IFERROR(VLOOKUP($A495,'Circumstance 2'!$B$6:$AB$15,27,FALSE),IFERROR(VLOOKUP($A495,'Circumstance 2'!$B$18:$AB$28,27,FALSE),TableBPA2[[#This Row],[Base Payment After Circumstance 1]])))</f>
        <v/>
      </c>
      <c r="H495" s="3" t="str">
        <f>IF(H$3="Not used","",IFERROR(VLOOKUP($A495,'Circumstance 3'!$B$6:$AB$15,27,FALSE),IFERROR(VLOOKUP($A495,'Circumstance 3'!$B$18:$AB$28,27,FALSE),TableBPA2[[#This Row],[Base Payment After Circumstance 2]])))</f>
        <v/>
      </c>
      <c r="I495" s="3" t="str">
        <f>IF(I$3="Not used","",IFERROR(VLOOKUP($A495,'Circumstance 4'!$B$6:$AB$15,27,FALSE),IFERROR(VLOOKUP($A495,'Circumstance 4'!$B$18:$AB$28,27,FALSE),TableBPA2[[#This Row],[Base Payment After Circumstance 3]])))</f>
        <v/>
      </c>
      <c r="J495" s="3" t="str">
        <f>IF(J$3="Not used","",IFERROR(VLOOKUP($A495,'Circumstance 5'!$B$6:$AB$15,27,FALSE),IFERROR(VLOOKUP($A495,'Circumstance 5'!$B$18:$AB$28,27,FALSE),TableBPA2[[#This Row],[Base Payment After Circumstance 4]])))</f>
        <v/>
      </c>
      <c r="K495" s="3" t="str">
        <f>IF(K$3="Not used","",IFERROR(VLOOKUP($A495,'Circumstance 6'!$B$6:$AB$15,27,FALSE),IFERROR(VLOOKUP($A495,'Circumstance 6'!$B$18:$AB$28,27,FALSE),TableBPA2[[#This Row],[Base Payment After Circumstance 5]])))</f>
        <v/>
      </c>
      <c r="L495" s="3" t="str">
        <f>IF(L$3="Not used","",IFERROR(VLOOKUP($A495,'Circumstance 7'!$B$6:$AB$15,27,FALSE),IFERROR(VLOOKUP($A495,'Circumstance 7'!$B$18:$AB$28,27,FALSE),TableBPA2[[#This Row],[Base Payment After Circumstance 6]])))</f>
        <v/>
      </c>
      <c r="M495" s="3" t="str">
        <f>IF(M$3="Not used","",IFERROR(VLOOKUP($A495,'Circumstance 8'!$B$6:$AB$15,27,FALSE),IFERROR(VLOOKUP($A495,'Circumstance 8'!$B$18:$AB$28,27,FALSE),TableBPA2[[#This Row],[Base Payment After Circumstance 7]])))</f>
        <v/>
      </c>
      <c r="N495" s="3" t="str">
        <f>IF(N$3="Not used","",IFERROR(VLOOKUP($A495,'Circumstance 9'!$B$6:$AB$15,27,FALSE),IFERROR(VLOOKUP($A495,'Circumstance 9'!$B$18:$AB$28,27,FALSE),TableBPA2[[#This Row],[Base Payment After Circumstance 8]])))</f>
        <v/>
      </c>
      <c r="O495" s="3" t="str">
        <f>IF(O$3="Not used","",IFERROR(VLOOKUP($A495,'Circumstance 10'!$B$6:$AB$15,27,FALSE),IFERROR(VLOOKUP($A495,'Circumstance 10'!$B$18:$AB$28,27,FALSE),TableBPA2[[#This Row],[Base Payment After Circumstance 9]])))</f>
        <v/>
      </c>
      <c r="P495" s="24" t="str">
        <f>IF(P$3="Not used","",IFERROR(VLOOKUP($A495,'Circumstance 11'!$B$6:$AB$15,27,FALSE),IFERROR(VLOOKUP($A495,'Circumstance 11'!$B$18:$AB$28,27,FALSE),TableBPA2[[#This Row],[Base Payment After Circumstance 10]])))</f>
        <v/>
      </c>
      <c r="Q495" s="24" t="str">
        <f>IF(Q$3="Not used","",IFERROR(VLOOKUP($A495,'Circumstance 12'!$B$6:$AB$15,27,FALSE),IFERROR(VLOOKUP($A495,'Circumstance 12'!$B$18:$AB$28,27,FALSE),TableBPA2[[#This Row],[Base Payment After Circumstance 11]])))</f>
        <v/>
      </c>
      <c r="R495" s="24" t="str">
        <f>IF(R$3="Not used","",IFERROR(VLOOKUP($A495,'Circumstance 13'!$B$6:$AB$15,27,FALSE),IFERROR(VLOOKUP($A495,'Circumstance 13'!$B$18:$AB$28,27,FALSE),TableBPA2[[#This Row],[Base Payment After Circumstance 12]])))</f>
        <v/>
      </c>
      <c r="S495" s="24" t="str">
        <f>IF(S$3="Not used","",IFERROR(VLOOKUP($A495,'Circumstance 14'!$B$6:$AB$15,27,FALSE),IFERROR(VLOOKUP($A495,'Circumstance 14'!$B$18:$AB$28,27,FALSE),TableBPA2[[#This Row],[Base Payment After Circumstance 13]])))</f>
        <v/>
      </c>
      <c r="T495" s="24" t="str">
        <f>IF(T$3="Not used","",IFERROR(VLOOKUP($A495,'Circumstance 15'!$B$6:$AB$15,27,FALSE),IFERROR(VLOOKUP($A495,'Circumstance 15'!$B$18:$AB$28,27,FALSE),TableBPA2[[#This Row],[Base Payment After Circumstance 14]])))</f>
        <v/>
      </c>
      <c r="U495" s="24" t="str">
        <f>IF(U$3="Not used","",IFERROR(VLOOKUP($A495,'Circumstance 16'!$B$6:$AB$15,27,FALSE),IFERROR(VLOOKUP($A495,'Circumstance 16'!$B$18:$AB$28,27,FALSE),TableBPA2[[#This Row],[Base Payment After Circumstance 15]])))</f>
        <v/>
      </c>
      <c r="V495" s="24" t="str">
        <f>IF(V$3="Not used","",IFERROR(VLOOKUP($A495,'Circumstance 17'!$B$6:$AB$15,27,FALSE),IFERROR(VLOOKUP($A495,'Circumstance 17'!$B$18:$AB$28,27,FALSE),TableBPA2[[#This Row],[Base Payment After Circumstance 16]])))</f>
        <v/>
      </c>
      <c r="W495" s="24" t="str">
        <f>IF(W$3="Not used","",IFERROR(VLOOKUP($A495,'Circumstance 18'!$B$6:$AB$15,27,FALSE),IFERROR(VLOOKUP($A495,'Circumstance 18'!$B$18:$AB$28,27,FALSE),TableBPA2[[#This Row],[Base Payment After Circumstance 17]])))</f>
        <v/>
      </c>
      <c r="X495" s="24" t="str">
        <f>IF(X$3="Not used","",IFERROR(VLOOKUP($A495,'Circumstance 19'!$B$6:$AB$15,27,FALSE),IFERROR(VLOOKUP($A495,'Circumstance 19'!$B$18:$AB$28,27,FALSE),TableBPA2[[#This Row],[Base Payment After Circumstance 18]])))</f>
        <v/>
      </c>
      <c r="Y495" s="24" t="str">
        <f>IF(Y$3="Not used","",IFERROR(VLOOKUP($A495,'Circumstance 20'!$B$6:$AB$15,27,FALSE),IFERROR(VLOOKUP($A495,'Circumstance 20'!$B$18:$AB$28,27,FALSE),TableBPA2[[#This Row],[Base Payment After Circumstance 19]])))</f>
        <v/>
      </c>
    </row>
    <row r="496" spans="1:25" x14ac:dyDescent="0.25">
      <c r="A496" s="11" t="str">
        <f>IF('LEA Information'!A505="","",'LEA Information'!A505)</f>
        <v/>
      </c>
      <c r="B496" s="11" t="str">
        <f>IF('LEA Information'!B505="","",'LEA Information'!B505)</f>
        <v/>
      </c>
      <c r="C496" s="68" t="str">
        <f>IF('LEA Information'!C505="","",'LEA Information'!C505)</f>
        <v/>
      </c>
      <c r="D496" s="8" t="str">
        <f>IF('LEA Information'!D505="","",'LEA Information'!D505)</f>
        <v/>
      </c>
      <c r="E496" s="32" t="str">
        <f t="shared" si="7"/>
        <v/>
      </c>
      <c r="F496" s="3" t="str">
        <f>IF(F$3="Not used","",IFERROR(VLOOKUP($A496,'Circumstance 1'!$B$6:$AB$15,27,FALSE),IFERROR(VLOOKUP(A496,'Circumstance 1'!$B$18:$AB$28,27,FALSE),TableBPA2[[#This Row],[Starting Base Payment]])))</f>
        <v/>
      </c>
      <c r="G496" s="3" t="str">
        <f>IF(G$3="Not used","",IFERROR(VLOOKUP($A496,'Circumstance 2'!$B$6:$AB$15,27,FALSE),IFERROR(VLOOKUP($A496,'Circumstance 2'!$B$18:$AB$28,27,FALSE),TableBPA2[[#This Row],[Base Payment After Circumstance 1]])))</f>
        <v/>
      </c>
      <c r="H496" s="3" t="str">
        <f>IF(H$3="Not used","",IFERROR(VLOOKUP($A496,'Circumstance 3'!$B$6:$AB$15,27,FALSE),IFERROR(VLOOKUP($A496,'Circumstance 3'!$B$18:$AB$28,27,FALSE),TableBPA2[[#This Row],[Base Payment After Circumstance 2]])))</f>
        <v/>
      </c>
      <c r="I496" s="3" t="str">
        <f>IF(I$3="Not used","",IFERROR(VLOOKUP($A496,'Circumstance 4'!$B$6:$AB$15,27,FALSE),IFERROR(VLOOKUP($A496,'Circumstance 4'!$B$18:$AB$28,27,FALSE),TableBPA2[[#This Row],[Base Payment After Circumstance 3]])))</f>
        <v/>
      </c>
      <c r="J496" s="3" t="str">
        <f>IF(J$3="Not used","",IFERROR(VLOOKUP($A496,'Circumstance 5'!$B$6:$AB$15,27,FALSE),IFERROR(VLOOKUP($A496,'Circumstance 5'!$B$18:$AB$28,27,FALSE),TableBPA2[[#This Row],[Base Payment After Circumstance 4]])))</f>
        <v/>
      </c>
      <c r="K496" s="3" t="str">
        <f>IF(K$3="Not used","",IFERROR(VLOOKUP($A496,'Circumstance 6'!$B$6:$AB$15,27,FALSE),IFERROR(VLOOKUP($A496,'Circumstance 6'!$B$18:$AB$28,27,FALSE),TableBPA2[[#This Row],[Base Payment After Circumstance 5]])))</f>
        <v/>
      </c>
      <c r="L496" s="3" t="str">
        <f>IF(L$3="Not used","",IFERROR(VLOOKUP($A496,'Circumstance 7'!$B$6:$AB$15,27,FALSE),IFERROR(VLOOKUP($A496,'Circumstance 7'!$B$18:$AB$28,27,FALSE),TableBPA2[[#This Row],[Base Payment After Circumstance 6]])))</f>
        <v/>
      </c>
      <c r="M496" s="3" t="str">
        <f>IF(M$3="Not used","",IFERROR(VLOOKUP($A496,'Circumstance 8'!$B$6:$AB$15,27,FALSE),IFERROR(VLOOKUP($A496,'Circumstance 8'!$B$18:$AB$28,27,FALSE),TableBPA2[[#This Row],[Base Payment After Circumstance 7]])))</f>
        <v/>
      </c>
      <c r="N496" s="3" t="str">
        <f>IF(N$3="Not used","",IFERROR(VLOOKUP($A496,'Circumstance 9'!$B$6:$AB$15,27,FALSE),IFERROR(VLOOKUP($A496,'Circumstance 9'!$B$18:$AB$28,27,FALSE),TableBPA2[[#This Row],[Base Payment After Circumstance 8]])))</f>
        <v/>
      </c>
      <c r="O496" s="3" t="str">
        <f>IF(O$3="Not used","",IFERROR(VLOOKUP($A496,'Circumstance 10'!$B$6:$AB$15,27,FALSE),IFERROR(VLOOKUP($A496,'Circumstance 10'!$B$18:$AB$28,27,FALSE),TableBPA2[[#This Row],[Base Payment After Circumstance 9]])))</f>
        <v/>
      </c>
      <c r="P496" s="24" t="str">
        <f>IF(P$3="Not used","",IFERROR(VLOOKUP($A496,'Circumstance 11'!$B$6:$AB$15,27,FALSE),IFERROR(VLOOKUP($A496,'Circumstance 11'!$B$18:$AB$28,27,FALSE),TableBPA2[[#This Row],[Base Payment After Circumstance 10]])))</f>
        <v/>
      </c>
      <c r="Q496" s="24" t="str">
        <f>IF(Q$3="Not used","",IFERROR(VLOOKUP($A496,'Circumstance 12'!$B$6:$AB$15,27,FALSE),IFERROR(VLOOKUP($A496,'Circumstance 12'!$B$18:$AB$28,27,FALSE),TableBPA2[[#This Row],[Base Payment After Circumstance 11]])))</f>
        <v/>
      </c>
      <c r="R496" s="24" t="str">
        <f>IF(R$3="Not used","",IFERROR(VLOOKUP($A496,'Circumstance 13'!$B$6:$AB$15,27,FALSE),IFERROR(VLOOKUP($A496,'Circumstance 13'!$B$18:$AB$28,27,FALSE),TableBPA2[[#This Row],[Base Payment After Circumstance 12]])))</f>
        <v/>
      </c>
      <c r="S496" s="24" t="str">
        <f>IF(S$3="Not used","",IFERROR(VLOOKUP($A496,'Circumstance 14'!$B$6:$AB$15,27,FALSE),IFERROR(VLOOKUP($A496,'Circumstance 14'!$B$18:$AB$28,27,FALSE),TableBPA2[[#This Row],[Base Payment After Circumstance 13]])))</f>
        <v/>
      </c>
      <c r="T496" s="24" t="str">
        <f>IF(T$3="Not used","",IFERROR(VLOOKUP($A496,'Circumstance 15'!$B$6:$AB$15,27,FALSE),IFERROR(VLOOKUP($A496,'Circumstance 15'!$B$18:$AB$28,27,FALSE),TableBPA2[[#This Row],[Base Payment After Circumstance 14]])))</f>
        <v/>
      </c>
      <c r="U496" s="24" t="str">
        <f>IF(U$3="Not used","",IFERROR(VLOOKUP($A496,'Circumstance 16'!$B$6:$AB$15,27,FALSE),IFERROR(VLOOKUP($A496,'Circumstance 16'!$B$18:$AB$28,27,FALSE),TableBPA2[[#This Row],[Base Payment After Circumstance 15]])))</f>
        <v/>
      </c>
      <c r="V496" s="24" t="str">
        <f>IF(V$3="Not used","",IFERROR(VLOOKUP($A496,'Circumstance 17'!$B$6:$AB$15,27,FALSE),IFERROR(VLOOKUP($A496,'Circumstance 17'!$B$18:$AB$28,27,FALSE),TableBPA2[[#This Row],[Base Payment After Circumstance 16]])))</f>
        <v/>
      </c>
      <c r="W496" s="24" t="str">
        <f>IF(W$3="Not used","",IFERROR(VLOOKUP($A496,'Circumstance 18'!$B$6:$AB$15,27,FALSE),IFERROR(VLOOKUP($A496,'Circumstance 18'!$B$18:$AB$28,27,FALSE),TableBPA2[[#This Row],[Base Payment After Circumstance 17]])))</f>
        <v/>
      </c>
      <c r="X496" s="24" t="str">
        <f>IF(X$3="Not used","",IFERROR(VLOOKUP($A496,'Circumstance 19'!$B$6:$AB$15,27,FALSE),IFERROR(VLOOKUP($A496,'Circumstance 19'!$B$18:$AB$28,27,FALSE),TableBPA2[[#This Row],[Base Payment After Circumstance 18]])))</f>
        <v/>
      </c>
      <c r="Y496" s="24" t="str">
        <f>IF(Y$3="Not used","",IFERROR(VLOOKUP($A496,'Circumstance 20'!$B$6:$AB$15,27,FALSE),IFERROR(VLOOKUP($A496,'Circumstance 20'!$B$18:$AB$28,27,FALSE),TableBPA2[[#This Row],[Base Payment After Circumstance 19]])))</f>
        <v/>
      </c>
    </row>
    <row r="497" spans="1:25" x14ac:dyDescent="0.25">
      <c r="A497" s="11" t="str">
        <f>IF('LEA Information'!A506="","",'LEA Information'!A506)</f>
        <v/>
      </c>
      <c r="B497" s="11" t="str">
        <f>IF('LEA Information'!B506="","",'LEA Information'!B506)</f>
        <v/>
      </c>
      <c r="C497" s="68" t="str">
        <f>IF('LEA Information'!C506="","",'LEA Information'!C506)</f>
        <v/>
      </c>
      <c r="D497" s="8" t="str">
        <f>IF('LEA Information'!D506="","",'LEA Information'!D506)</f>
        <v/>
      </c>
      <c r="E497" s="32" t="str">
        <f t="shared" si="7"/>
        <v/>
      </c>
      <c r="F497" s="3" t="str">
        <f>IF(F$3="Not used","",IFERROR(VLOOKUP($A497,'Circumstance 1'!$B$6:$AB$15,27,FALSE),IFERROR(VLOOKUP(A497,'Circumstance 1'!$B$18:$AB$28,27,FALSE),TableBPA2[[#This Row],[Starting Base Payment]])))</f>
        <v/>
      </c>
      <c r="G497" s="3" t="str">
        <f>IF(G$3="Not used","",IFERROR(VLOOKUP($A497,'Circumstance 2'!$B$6:$AB$15,27,FALSE),IFERROR(VLOOKUP($A497,'Circumstance 2'!$B$18:$AB$28,27,FALSE),TableBPA2[[#This Row],[Base Payment After Circumstance 1]])))</f>
        <v/>
      </c>
      <c r="H497" s="3" t="str">
        <f>IF(H$3="Not used","",IFERROR(VLOOKUP($A497,'Circumstance 3'!$B$6:$AB$15,27,FALSE),IFERROR(VLOOKUP($A497,'Circumstance 3'!$B$18:$AB$28,27,FALSE),TableBPA2[[#This Row],[Base Payment After Circumstance 2]])))</f>
        <v/>
      </c>
      <c r="I497" s="3" t="str">
        <f>IF(I$3="Not used","",IFERROR(VLOOKUP($A497,'Circumstance 4'!$B$6:$AB$15,27,FALSE),IFERROR(VLOOKUP($A497,'Circumstance 4'!$B$18:$AB$28,27,FALSE),TableBPA2[[#This Row],[Base Payment After Circumstance 3]])))</f>
        <v/>
      </c>
      <c r="J497" s="3" t="str">
        <f>IF(J$3="Not used","",IFERROR(VLOOKUP($A497,'Circumstance 5'!$B$6:$AB$15,27,FALSE),IFERROR(VLOOKUP($A497,'Circumstance 5'!$B$18:$AB$28,27,FALSE),TableBPA2[[#This Row],[Base Payment After Circumstance 4]])))</f>
        <v/>
      </c>
      <c r="K497" s="3" t="str">
        <f>IF(K$3="Not used","",IFERROR(VLOOKUP($A497,'Circumstance 6'!$B$6:$AB$15,27,FALSE),IFERROR(VLOOKUP($A497,'Circumstance 6'!$B$18:$AB$28,27,FALSE),TableBPA2[[#This Row],[Base Payment After Circumstance 5]])))</f>
        <v/>
      </c>
      <c r="L497" s="3" t="str">
        <f>IF(L$3="Not used","",IFERROR(VLOOKUP($A497,'Circumstance 7'!$B$6:$AB$15,27,FALSE),IFERROR(VLOOKUP($A497,'Circumstance 7'!$B$18:$AB$28,27,FALSE),TableBPA2[[#This Row],[Base Payment After Circumstance 6]])))</f>
        <v/>
      </c>
      <c r="M497" s="3" t="str">
        <f>IF(M$3="Not used","",IFERROR(VLOOKUP($A497,'Circumstance 8'!$B$6:$AB$15,27,FALSE),IFERROR(VLOOKUP($A497,'Circumstance 8'!$B$18:$AB$28,27,FALSE),TableBPA2[[#This Row],[Base Payment After Circumstance 7]])))</f>
        <v/>
      </c>
      <c r="N497" s="3" t="str">
        <f>IF(N$3="Not used","",IFERROR(VLOOKUP($A497,'Circumstance 9'!$B$6:$AB$15,27,FALSE),IFERROR(VLOOKUP($A497,'Circumstance 9'!$B$18:$AB$28,27,FALSE),TableBPA2[[#This Row],[Base Payment After Circumstance 8]])))</f>
        <v/>
      </c>
      <c r="O497" s="3" t="str">
        <f>IF(O$3="Not used","",IFERROR(VLOOKUP($A497,'Circumstance 10'!$B$6:$AB$15,27,FALSE),IFERROR(VLOOKUP($A497,'Circumstance 10'!$B$18:$AB$28,27,FALSE),TableBPA2[[#This Row],[Base Payment After Circumstance 9]])))</f>
        <v/>
      </c>
      <c r="P497" s="24" t="str">
        <f>IF(P$3="Not used","",IFERROR(VLOOKUP($A497,'Circumstance 11'!$B$6:$AB$15,27,FALSE),IFERROR(VLOOKUP($A497,'Circumstance 11'!$B$18:$AB$28,27,FALSE),TableBPA2[[#This Row],[Base Payment After Circumstance 10]])))</f>
        <v/>
      </c>
      <c r="Q497" s="24" t="str">
        <f>IF(Q$3="Not used","",IFERROR(VLOOKUP($A497,'Circumstance 12'!$B$6:$AB$15,27,FALSE),IFERROR(VLOOKUP($A497,'Circumstance 12'!$B$18:$AB$28,27,FALSE),TableBPA2[[#This Row],[Base Payment After Circumstance 11]])))</f>
        <v/>
      </c>
      <c r="R497" s="24" t="str">
        <f>IF(R$3="Not used","",IFERROR(VLOOKUP($A497,'Circumstance 13'!$B$6:$AB$15,27,FALSE),IFERROR(VLOOKUP($A497,'Circumstance 13'!$B$18:$AB$28,27,FALSE),TableBPA2[[#This Row],[Base Payment After Circumstance 12]])))</f>
        <v/>
      </c>
      <c r="S497" s="24" t="str">
        <f>IF(S$3="Not used","",IFERROR(VLOOKUP($A497,'Circumstance 14'!$B$6:$AB$15,27,FALSE),IFERROR(VLOOKUP($A497,'Circumstance 14'!$B$18:$AB$28,27,FALSE),TableBPA2[[#This Row],[Base Payment After Circumstance 13]])))</f>
        <v/>
      </c>
      <c r="T497" s="24" t="str">
        <f>IF(T$3="Not used","",IFERROR(VLOOKUP($A497,'Circumstance 15'!$B$6:$AB$15,27,FALSE),IFERROR(VLOOKUP($A497,'Circumstance 15'!$B$18:$AB$28,27,FALSE),TableBPA2[[#This Row],[Base Payment After Circumstance 14]])))</f>
        <v/>
      </c>
      <c r="U497" s="24" t="str">
        <f>IF(U$3="Not used","",IFERROR(VLOOKUP($A497,'Circumstance 16'!$B$6:$AB$15,27,FALSE),IFERROR(VLOOKUP($A497,'Circumstance 16'!$B$18:$AB$28,27,FALSE),TableBPA2[[#This Row],[Base Payment After Circumstance 15]])))</f>
        <v/>
      </c>
      <c r="V497" s="24" t="str">
        <f>IF(V$3="Not used","",IFERROR(VLOOKUP($A497,'Circumstance 17'!$B$6:$AB$15,27,FALSE),IFERROR(VLOOKUP($A497,'Circumstance 17'!$B$18:$AB$28,27,FALSE),TableBPA2[[#This Row],[Base Payment After Circumstance 16]])))</f>
        <v/>
      </c>
      <c r="W497" s="24" t="str">
        <f>IF(W$3="Not used","",IFERROR(VLOOKUP($A497,'Circumstance 18'!$B$6:$AB$15,27,FALSE),IFERROR(VLOOKUP($A497,'Circumstance 18'!$B$18:$AB$28,27,FALSE),TableBPA2[[#This Row],[Base Payment After Circumstance 17]])))</f>
        <v/>
      </c>
      <c r="X497" s="24" t="str">
        <f>IF(X$3="Not used","",IFERROR(VLOOKUP($A497,'Circumstance 19'!$B$6:$AB$15,27,FALSE),IFERROR(VLOOKUP($A497,'Circumstance 19'!$B$18:$AB$28,27,FALSE),TableBPA2[[#This Row],[Base Payment After Circumstance 18]])))</f>
        <v/>
      </c>
      <c r="Y497" s="24" t="str">
        <f>IF(Y$3="Not used","",IFERROR(VLOOKUP($A497,'Circumstance 20'!$B$6:$AB$15,27,FALSE),IFERROR(VLOOKUP($A497,'Circumstance 20'!$B$18:$AB$28,27,FALSE),TableBPA2[[#This Row],[Base Payment After Circumstance 19]])))</f>
        <v/>
      </c>
    </row>
    <row r="498" spans="1:25" x14ac:dyDescent="0.25">
      <c r="A498" s="11" t="str">
        <f>IF('LEA Information'!A507="","",'LEA Information'!A507)</f>
        <v/>
      </c>
      <c r="B498" s="11" t="str">
        <f>IF('LEA Information'!B507="","",'LEA Information'!B507)</f>
        <v/>
      </c>
      <c r="C498" s="68" t="str">
        <f>IF('LEA Information'!C507="","",'LEA Information'!C507)</f>
        <v/>
      </c>
      <c r="D498" s="8" t="str">
        <f>IF('LEA Information'!D507="","",'LEA Information'!D507)</f>
        <v/>
      </c>
      <c r="E498" s="32" t="str">
        <f t="shared" si="7"/>
        <v/>
      </c>
      <c r="F498" s="3" t="str">
        <f>IF(F$3="Not used","",IFERROR(VLOOKUP($A498,'Circumstance 1'!$B$6:$AB$15,27,FALSE),IFERROR(VLOOKUP(A498,'Circumstance 1'!$B$18:$AB$28,27,FALSE),TableBPA2[[#This Row],[Starting Base Payment]])))</f>
        <v/>
      </c>
      <c r="G498" s="3" t="str">
        <f>IF(G$3="Not used","",IFERROR(VLOOKUP($A498,'Circumstance 2'!$B$6:$AB$15,27,FALSE),IFERROR(VLOOKUP($A498,'Circumstance 2'!$B$18:$AB$28,27,FALSE),TableBPA2[[#This Row],[Base Payment After Circumstance 1]])))</f>
        <v/>
      </c>
      <c r="H498" s="3" t="str">
        <f>IF(H$3="Not used","",IFERROR(VLOOKUP($A498,'Circumstance 3'!$B$6:$AB$15,27,FALSE),IFERROR(VLOOKUP($A498,'Circumstance 3'!$B$18:$AB$28,27,FALSE),TableBPA2[[#This Row],[Base Payment After Circumstance 2]])))</f>
        <v/>
      </c>
      <c r="I498" s="3" t="str">
        <f>IF(I$3="Not used","",IFERROR(VLOOKUP($A498,'Circumstance 4'!$B$6:$AB$15,27,FALSE),IFERROR(VLOOKUP($A498,'Circumstance 4'!$B$18:$AB$28,27,FALSE),TableBPA2[[#This Row],[Base Payment After Circumstance 3]])))</f>
        <v/>
      </c>
      <c r="J498" s="3" t="str">
        <f>IF(J$3="Not used","",IFERROR(VLOOKUP($A498,'Circumstance 5'!$B$6:$AB$15,27,FALSE),IFERROR(VLOOKUP($A498,'Circumstance 5'!$B$18:$AB$28,27,FALSE),TableBPA2[[#This Row],[Base Payment After Circumstance 4]])))</f>
        <v/>
      </c>
      <c r="K498" s="3" t="str">
        <f>IF(K$3="Not used","",IFERROR(VLOOKUP($A498,'Circumstance 6'!$B$6:$AB$15,27,FALSE),IFERROR(VLOOKUP($A498,'Circumstance 6'!$B$18:$AB$28,27,FALSE),TableBPA2[[#This Row],[Base Payment After Circumstance 5]])))</f>
        <v/>
      </c>
      <c r="L498" s="3" t="str">
        <f>IF(L$3="Not used","",IFERROR(VLOOKUP($A498,'Circumstance 7'!$B$6:$AB$15,27,FALSE),IFERROR(VLOOKUP($A498,'Circumstance 7'!$B$18:$AB$28,27,FALSE),TableBPA2[[#This Row],[Base Payment After Circumstance 6]])))</f>
        <v/>
      </c>
      <c r="M498" s="3" t="str">
        <f>IF(M$3="Not used","",IFERROR(VLOOKUP($A498,'Circumstance 8'!$B$6:$AB$15,27,FALSE),IFERROR(VLOOKUP($A498,'Circumstance 8'!$B$18:$AB$28,27,FALSE),TableBPA2[[#This Row],[Base Payment After Circumstance 7]])))</f>
        <v/>
      </c>
      <c r="N498" s="3" t="str">
        <f>IF(N$3="Not used","",IFERROR(VLOOKUP($A498,'Circumstance 9'!$B$6:$AB$15,27,FALSE),IFERROR(VLOOKUP($A498,'Circumstance 9'!$B$18:$AB$28,27,FALSE),TableBPA2[[#This Row],[Base Payment After Circumstance 8]])))</f>
        <v/>
      </c>
      <c r="O498" s="3" t="str">
        <f>IF(O$3="Not used","",IFERROR(VLOOKUP($A498,'Circumstance 10'!$B$6:$AB$15,27,FALSE),IFERROR(VLOOKUP($A498,'Circumstance 10'!$B$18:$AB$28,27,FALSE),TableBPA2[[#This Row],[Base Payment After Circumstance 9]])))</f>
        <v/>
      </c>
      <c r="P498" s="24" t="str">
        <f>IF(P$3="Not used","",IFERROR(VLOOKUP($A498,'Circumstance 11'!$B$6:$AB$15,27,FALSE),IFERROR(VLOOKUP($A498,'Circumstance 11'!$B$18:$AB$28,27,FALSE),TableBPA2[[#This Row],[Base Payment After Circumstance 10]])))</f>
        <v/>
      </c>
      <c r="Q498" s="24" t="str">
        <f>IF(Q$3="Not used","",IFERROR(VLOOKUP($A498,'Circumstance 12'!$B$6:$AB$15,27,FALSE),IFERROR(VLOOKUP($A498,'Circumstance 12'!$B$18:$AB$28,27,FALSE),TableBPA2[[#This Row],[Base Payment After Circumstance 11]])))</f>
        <v/>
      </c>
      <c r="R498" s="24" t="str">
        <f>IF(R$3="Not used","",IFERROR(VLOOKUP($A498,'Circumstance 13'!$B$6:$AB$15,27,FALSE),IFERROR(VLOOKUP($A498,'Circumstance 13'!$B$18:$AB$28,27,FALSE),TableBPA2[[#This Row],[Base Payment After Circumstance 12]])))</f>
        <v/>
      </c>
      <c r="S498" s="24" t="str">
        <f>IF(S$3="Not used","",IFERROR(VLOOKUP($A498,'Circumstance 14'!$B$6:$AB$15,27,FALSE),IFERROR(VLOOKUP($A498,'Circumstance 14'!$B$18:$AB$28,27,FALSE),TableBPA2[[#This Row],[Base Payment After Circumstance 13]])))</f>
        <v/>
      </c>
      <c r="T498" s="24" t="str">
        <f>IF(T$3="Not used","",IFERROR(VLOOKUP($A498,'Circumstance 15'!$B$6:$AB$15,27,FALSE),IFERROR(VLOOKUP($A498,'Circumstance 15'!$B$18:$AB$28,27,FALSE),TableBPA2[[#This Row],[Base Payment After Circumstance 14]])))</f>
        <v/>
      </c>
      <c r="U498" s="24" t="str">
        <f>IF(U$3="Not used","",IFERROR(VLOOKUP($A498,'Circumstance 16'!$B$6:$AB$15,27,FALSE),IFERROR(VLOOKUP($A498,'Circumstance 16'!$B$18:$AB$28,27,FALSE),TableBPA2[[#This Row],[Base Payment After Circumstance 15]])))</f>
        <v/>
      </c>
      <c r="V498" s="24" t="str">
        <f>IF(V$3="Not used","",IFERROR(VLOOKUP($A498,'Circumstance 17'!$B$6:$AB$15,27,FALSE),IFERROR(VLOOKUP($A498,'Circumstance 17'!$B$18:$AB$28,27,FALSE),TableBPA2[[#This Row],[Base Payment After Circumstance 16]])))</f>
        <v/>
      </c>
      <c r="W498" s="24" t="str">
        <f>IF(W$3="Not used","",IFERROR(VLOOKUP($A498,'Circumstance 18'!$B$6:$AB$15,27,FALSE),IFERROR(VLOOKUP($A498,'Circumstance 18'!$B$18:$AB$28,27,FALSE),TableBPA2[[#This Row],[Base Payment After Circumstance 17]])))</f>
        <v/>
      </c>
      <c r="X498" s="24" t="str">
        <f>IF(X$3="Not used","",IFERROR(VLOOKUP($A498,'Circumstance 19'!$B$6:$AB$15,27,FALSE),IFERROR(VLOOKUP($A498,'Circumstance 19'!$B$18:$AB$28,27,FALSE),TableBPA2[[#This Row],[Base Payment After Circumstance 18]])))</f>
        <v/>
      </c>
      <c r="Y498" s="24" t="str">
        <f>IF(Y$3="Not used","",IFERROR(VLOOKUP($A498,'Circumstance 20'!$B$6:$AB$15,27,FALSE),IFERROR(VLOOKUP($A498,'Circumstance 20'!$B$18:$AB$28,27,FALSE),TableBPA2[[#This Row],[Base Payment After Circumstance 19]])))</f>
        <v/>
      </c>
    </row>
    <row r="499" spans="1:25" x14ac:dyDescent="0.25">
      <c r="A499" s="11" t="str">
        <f>IF('LEA Information'!A508="","",'LEA Information'!A508)</f>
        <v/>
      </c>
      <c r="B499" s="11" t="str">
        <f>IF('LEA Information'!B508="","",'LEA Information'!B508)</f>
        <v/>
      </c>
      <c r="C499" s="68" t="str">
        <f>IF('LEA Information'!C508="","",'LEA Information'!C508)</f>
        <v/>
      </c>
      <c r="D499" s="8" t="str">
        <f>IF('LEA Information'!D508="","",'LEA Information'!D508)</f>
        <v/>
      </c>
      <c r="E499" s="32" t="str">
        <f t="shared" si="7"/>
        <v/>
      </c>
      <c r="F499" s="3" t="str">
        <f>IF(F$3="Not used","",IFERROR(VLOOKUP($A499,'Circumstance 1'!$B$6:$AB$15,27,FALSE),IFERROR(VLOOKUP(A499,'Circumstance 1'!$B$18:$AB$28,27,FALSE),TableBPA2[[#This Row],[Starting Base Payment]])))</f>
        <v/>
      </c>
      <c r="G499" s="3" t="str">
        <f>IF(G$3="Not used","",IFERROR(VLOOKUP($A499,'Circumstance 2'!$B$6:$AB$15,27,FALSE),IFERROR(VLOOKUP($A499,'Circumstance 2'!$B$18:$AB$28,27,FALSE),TableBPA2[[#This Row],[Base Payment After Circumstance 1]])))</f>
        <v/>
      </c>
      <c r="H499" s="3" t="str">
        <f>IF(H$3="Not used","",IFERROR(VLOOKUP($A499,'Circumstance 3'!$B$6:$AB$15,27,FALSE),IFERROR(VLOOKUP($A499,'Circumstance 3'!$B$18:$AB$28,27,FALSE),TableBPA2[[#This Row],[Base Payment After Circumstance 2]])))</f>
        <v/>
      </c>
      <c r="I499" s="3" t="str">
        <f>IF(I$3="Not used","",IFERROR(VLOOKUP($A499,'Circumstance 4'!$B$6:$AB$15,27,FALSE),IFERROR(VLOOKUP($A499,'Circumstance 4'!$B$18:$AB$28,27,FALSE),TableBPA2[[#This Row],[Base Payment After Circumstance 3]])))</f>
        <v/>
      </c>
      <c r="J499" s="3" t="str">
        <f>IF(J$3="Not used","",IFERROR(VLOOKUP($A499,'Circumstance 5'!$B$6:$AB$15,27,FALSE),IFERROR(VLOOKUP($A499,'Circumstance 5'!$B$18:$AB$28,27,FALSE),TableBPA2[[#This Row],[Base Payment After Circumstance 4]])))</f>
        <v/>
      </c>
      <c r="K499" s="3" t="str">
        <f>IF(K$3="Not used","",IFERROR(VLOOKUP($A499,'Circumstance 6'!$B$6:$AB$15,27,FALSE),IFERROR(VLOOKUP($A499,'Circumstance 6'!$B$18:$AB$28,27,FALSE),TableBPA2[[#This Row],[Base Payment After Circumstance 5]])))</f>
        <v/>
      </c>
      <c r="L499" s="3" t="str">
        <f>IF(L$3="Not used","",IFERROR(VLOOKUP($A499,'Circumstance 7'!$B$6:$AB$15,27,FALSE),IFERROR(VLOOKUP($A499,'Circumstance 7'!$B$18:$AB$28,27,FALSE),TableBPA2[[#This Row],[Base Payment After Circumstance 6]])))</f>
        <v/>
      </c>
      <c r="M499" s="3" t="str">
        <f>IF(M$3="Not used","",IFERROR(VLOOKUP($A499,'Circumstance 8'!$B$6:$AB$15,27,FALSE),IFERROR(VLOOKUP($A499,'Circumstance 8'!$B$18:$AB$28,27,FALSE),TableBPA2[[#This Row],[Base Payment After Circumstance 7]])))</f>
        <v/>
      </c>
      <c r="N499" s="3" t="str">
        <f>IF(N$3="Not used","",IFERROR(VLOOKUP($A499,'Circumstance 9'!$B$6:$AB$15,27,FALSE),IFERROR(VLOOKUP($A499,'Circumstance 9'!$B$18:$AB$28,27,FALSE),TableBPA2[[#This Row],[Base Payment After Circumstance 8]])))</f>
        <v/>
      </c>
      <c r="O499" s="3" t="str">
        <f>IF(O$3="Not used","",IFERROR(VLOOKUP($A499,'Circumstance 10'!$B$6:$AB$15,27,FALSE),IFERROR(VLOOKUP($A499,'Circumstance 10'!$B$18:$AB$28,27,FALSE),TableBPA2[[#This Row],[Base Payment After Circumstance 9]])))</f>
        <v/>
      </c>
      <c r="P499" s="24" t="str">
        <f>IF(P$3="Not used","",IFERROR(VLOOKUP($A499,'Circumstance 11'!$B$6:$AB$15,27,FALSE),IFERROR(VLOOKUP($A499,'Circumstance 11'!$B$18:$AB$28,27,FALSE),TableBPA2[[#This Row],[Base Payment After Circumstance 10]])))</f>
        <v/>
      </c>
      <c r="Q499" s="24" t="str">
        <f>IF(Q$3="Not used","",IFERROR(VLOOKUP($A499,'Circumstance 12'!$B$6:$AB$15,27,FALSE),IFERROR(VLOOKUP($A499,'Circumstance 12'!$B$18:$AB$28,27,FALSE),TableBPA2[[#This Row],[Base Payment After Circumstance 11]])))</f>
        <v/>
      </c>
      <c r="R499" s="24" t="str">
        <f>IF(R$3="Not used","",IFERROR(VLOOKUP($A499,'Circumstance 13'!$B$6:$AB$15,27,FALSE),IFERROR(VLOOKUP($A499,'Circumstance 13'!$B$18:$AB$28,27,FALSE),TableBPA2[[#This Row],[Base Payment After Circumstance 12]])))</f>
        <v/>
      </c>
      <c r="S499" s="24" t="str">
        <f>IF(S$3="Not used","",IFERROR(VLOOKUP($A499,'Circumstance 14'!$B$6:$AB$15,27,FALSE),IFERROR(VLOOKUP($A499,'Circumstance 14'!$B$18:$AB$28,27,FALSE),TableBPA2[[#This Row],[Base Payment After Circumstance 13]])))</f>
        <v/>
      </c>
      <c r="T499" s="24" t="str">
        <f>IF(T$3="Not used","",IFERROR(VLOOKUP($A499,'Circumstance 15'!$B$6:$AB$15,27,FALSE),IFERROR(VLOOKUP($A499,'Circumstance 15'!$B$18:$AB$28,27,FALSE),TableBPA2[[#This Row],[Base Payment After Circumstance 14]])))</f>
        <v/>
      </c>
      <c r="U499" s="24" t="str">
        <f>IF(U$3="Not used","",IFERROR(VLOOKUP($A499,'Circumstance 16'!$B$6:$AB$15,27,FALSE),IFERROR(VLOOKUP($A499,'Circumstance 16'!$B$18:$AB$28,27,FALSE),TableBPA2[[#This Row],[Base Payment After Circumstance 15]])))</f>
        <v/>
      </c>
      <c r="V499" s="24" t="str">
        <f>IF(V$3="Not used","",IFERROR(VLOOKUP($A499,'Circumstance 17'!$B$6:$AB$15,27,FALSE),IFERROR(VLOOKUP($A499,'Circumstance 17'!$B$18:$AB$28,27,FALSE),TableBPA2[[#This Row],[Base Payment After Circumstance 16]])))</f>
        <v/>
      </c>
      <c r="W499" s="24" t="str">
        <f>IF(W$3="Not used","",IFERROR(VLOOKUP($A499,'Circumstance 18'!$B$6:$AB$15,27,FALSE),IFERROR(VLOOKUP($A499,'Circumstance 18'!$B$18:$AB$28,27,FALSE),TableBPA2[[#This Row],[Base Payment After Circumstance 17]])))</f>
        <v/>
      </c>
      <c r="X499" s="24" t="str">
        <f>IF(X$3="Not used","",IFERROR(VLOOKUP($A499,'Circumstance 19'!$B$6:$AB$15,27,FALSE),IFERROR(VLOOKUP($A499,'Circumstance 19'!$B$18:$AB$28,27,FALSE),TableBPA2[[#This Row],[Base Payment After Circumstance 18]])))</f>
        <v/>
      </c>
      <c r="Y499" s="24" t="str">
        <f>IF(Y$3="Not used","",IFERROR(VLOOKUP($A499,'Circumstance 20'!$B$6:$AB$15,27,FALSE),IFERROR(VLOOKUP($A499,'Circumstance 20'!$B$18:$AB$28,27,FALSE),TableBPA2[[#This Row],[Base Payment After Circumstance 19]])))</f>
        <v/>
      </c>
    </row>
    <row r="500" spans="1:25" x14ac:dyDescent="0.25">
      <c r="A500" s="11" t="str">
        <f>IF('LEA Information'!A509="","",'LEA Information'!A509)</f>
        <v/>
      </c>
      <c r="B500" s="11" t="str">
        <f>IF('LEA Information'!B509="","",'LEA Information'!B509)</f>
        <v/>
      </c>
      <c r="C500" s="68" t="str">
        <f>IF('LEA Information'!C509="","",'LEA Information'!C509)</f>
        <v/>
      </c>
      <c r="D500" s="8" t="str">
        <f>IF('LEA Information'!D509="","",'LEA Information'!D509)</f>
        <v/>
      </c>
      <c r="E500" s="32" t="str">
        <f t="shared" si="7"/>
        <v/>
      </c>
      <c r="F500" s="3" t="str">
        <f>IF(F$3="Not used","",IFERROR(VLOOKUP($A500,'Circumstance 1'!$B$6:$AB$15,27,FALSE),IFERROR(VLOOKUP(A500,'Circumstance 1'!$B$18:$AB$28,27,FALSE),TableBPA2[[#This Row],[Starting Base Payment]])))</f>
        <v/>
      </c>
      <c r="G500" s="3" t="str">
        <f>IF(G$3="Not used","",IFERROR(VLOOKUP($A500,'Circumstance 2'!$B$6:$AB$15,27,FALSE),IFERROR(VLOOKUP($A500,'Circumstance 2'!$B$18:$AB$28,27,FALSE),TableBPA2[[#This Row],[Base Payment After Circumstance 1]])))</f>
        <v/>
      </c>
      <c r="H500" s="3" t="str">
        <f>IF(H$3="Not used","",IFERROR(VLOOKUP($A500,'Circumstance 3'!$B$6:$AB$15,27,FALSE),IFERROR(VLOOKUP($A500,'Circumstance 3'!$B$18:$AB$28,27,FALSE),TableBPA2[[#This Row],[Base Payment After Circumstance 2]])))</f>
        <v/>
      </c>
      <c r="I500" s="3" t="str">
        <f>IF(I$3="Not used","",IFERROR(VLOOKUP($A500,'Circumstance 4'!$B$6:$AB$15,27,FALSE),IFERROR(VLOOKUP($A500,'Circumstance 4'!$B$18:$AB$28,27,FALSE),TableBPA2[[#This Row],[Base Payment After Circumstance 3]])))</f>
        <v/>
      </c>
      <c r="J500" s="3" t="str">
        <f>IF(J$3="Not used","",IFERROR(VLOOKUP($A500,'Circumstance 5'!$B$6:$AB$15,27,FALSE),IFERROR(VLOOKUP($A500,'Circumstance 5'!$B$18:$AB$28,27,FALSE),TableBPA2[[#This Row],[Base Payment After Circumstance 4]])))</f>
        <v/>
      </c>
      <c r="K500" s="3" t="str">
        <f>IF(K$3="Not used","",IFERROR(VLOOKUP($A500,'Circumstance 6'!$B$6:$AB$15,27,FALSE),IFERROR(VLOOKUP($A500,'Circumstance 6'!$B$18:$AB$28,27,FALSE),TableBPA2[[#This Row],[Base Payment After Circumstance 5]])))</f>
        <v/>
      </c>
      <c r="L500" s="3" t="str">
        <f>IF(L$3="Not used","",IFERROR(VLOOKUP($A500,'Circumstance 7'!$B$6:$AB$15,27,FALSE),IFERROR(VLOOKUP($A500,'Circumstance 7'!$B$18:$AB$28,27,FALSE),TableBPA2[[#This Row],[Base Payment After Circumstance 6]])))</f>
        <v/>
      </c>
      <c r="M500" s="3" t="str">
        <f>IF(M$3="Not used","",IFERROR(VLOOKUP($A500,'Circumstance 8'!$B$6:$AB$15,27,FALSE),IFERROR(VLOOKUP($A500,'Circumstance 8'!$B$18:$AB$28,27,FALSE),TableBPA2[[#This Row],[Base Payment After Circumstance 7]])))</f>
        <v/>
      </c>
      <c r="N500" s="3" t="str">
        <f>IF(N$3="Not used","",IFERROR(VLOOKUP($A500,'Circumstance 9'!$B$6:$AB$15,27,FALSE),IFERROR(VLOOKUP($A500,'Circumstance 9'!$B$18:$AB$28,27,FALSE),TableBPA2[[#This Row],[Base Payment After Circumstance 8]])))</f>
        <v/>
      </c>
      <c r="O500" s="3" t="str">
        <f>IF(O$3="Not used","",IFERROR(VLOOKUP($A500,'Circumstance 10'!$B$6:$AB$15,27,FALSE),IFERROR(VLOOKUP($A500,'Circumstance 10'!$B$18:$AB$28,27,FALSE),TableBPA2[[#This Row],[Base Payment After Circumstance 9]])))</f>
        <v/>
      </c>
      <c r="P500" s="24" t="str">
        <f>IF(P$3="Not used","",IFERROR(VLOOKUP($A500,'Circumstance 11'!$B$6:$AB$15,27,FALSE),IFERROR(VLOOKUP($A500,'Circumstance 11'!$B$18:$AB$28,27,FALSE),TableBPA2[[#This Row],[Base Payment After Circumstance 10]])))</f>
        <v/>
      </c>
      <c r="Q500" s="24" t="str">
        <f>IF(Q$3="Not used","",IFERROR(VLOOKUP($A500,'Circumstance 12'!$B$6:$AB$15,27,FALSE),IFERROR(VLOOKUP($A500,'Circumstance 12'!$B$18:$AB$28,27,FALSE),TableBPA2[[#This Row],[Base Payment After Circumstance 11]])))</f>
        <v/>
      </c>
      <c r="R500" s="24" t="str">
        <f>IF(R$3="Not used","",IFERROR(VLOOKUP($A500,'Circumstance 13'!$B$6:$AB$15,27,FALSE),IFERROR(VLOOKUP($A500,'Circumstance 13'!$B$18:$AB$28,27,FALSE),TableBPA2[[#This Row],[Base Payment After Circumstance 12]])))</f>
        <v/>
      </c>
      <c r="S500" s="24" t="str">
        <f>IF(S$3="Not used","",IFERROR(VLOOKUP($A500,'Circumstance 14'!$B$6:$AB$15,27,FALSE),IFERROR(VLOOKUP($A500,'Circumstance 14'!$B$18:$AB$28,27,FALSE),TableBPA2[[#This Row],[Base Payment After Circumstance 13]])))</f>
        <v/>
      </c>
      <c r="T500" s="24" t="str">
        <f>IF(T$3="Not used","",IFERROR(VLOOKUP($A500,'Circumstance 15'!$B$6:$AB$15,27,FALSE),IFERROR(VLOOKUP($A500,'Circumstance 15'!$B$18:$AB$28,27,FALSE),TableBPA2[[#This Row],[Base Payment After Circumstance 14]])))</f>
        <v/>
      </c>
      <c r="U500" s="24" t="str">
        <f>IF(U$3="Not used","",IFERROR(VLOOKUP($A500,'Circumstance 16'!$B$6:$AB$15,27,FALSE),IFERROR(VLOOKUP($A500,'Circumstance 16'!$B$18:$AB$28,27,FALSE),TableBPA2[[#This Row],[Base Payment After Circumstance 15]])))</f>
        <v/>
      </c>
      <c r="V500" s="24" t="str">
        <f>IF(V$3="Not used","",IFERROR(VLOOKUP($A500,'Circumstance 17'!$B$6:$AB$15,27,FALSE),IFERROR(VLOOKUP($A500,'Circumstance 17'!$B$18:$AB$28,27,FALSE),TableBPA2[[#This Row],[Base Payment After Circumstance 16]])))</f>
        <v/>
      </c>
      <c r="W500" s="24" t="str">
        <f>IF(W$3="Not used","",IFERROR(VLOOKUP($A500,'Circumstance 18'!$B$6:$AB$15,27,FALSE),IFERROR(VLOOKUP($A500,'Circumstance 18'!$B$18:$AB$28,27,FALSE),TableBPA2[[#This Row],[Base Payment After Circumstance 17]])))</f>
        <v/>
      </c>
      <c r="X500" s="24" t="str">
        <f>IF(X$3="Not used","",IFERROR(VLOOKUP($A500,'Circumstance 19'!$B$6:$AB$15,27,FALSE),IFERROR(VLOOKUP($A500,'Circumstance 19'!$B$18:$AB$28,27,FALSE),TableBPA2[[#This Row],[Base Payment After Circumstance 18]])))</f>
        <v/>
      </c>
      <c r="Y500" s="24" t="str">
        <f>IF(Y$3="Not used","",IFERROR(VLOOKUP($A500,'Circumstance 20'!$B$6:$AB$15,27,FALSE),IFERROR(VLOOKUP($A500,'Circumstance 20'!$B$18:$AB$28,27,FALSE),TableBPA2[[#This Row],[Base Payment After Circumstance 19]])))</f>
        <v/>
      </c>
    </row>
    <row r="501" spans="1:25" x14ac:dyDescent="0.25">
      <c r="A501" s="11" t="str">
        <f>IF('LEA Information'!A510="","",'LEA Information'!A510)</f>
        <v/>
      </c>
      <c r="B501" s="11" t="str">
        <f>IF('LEA Information'!B510="","",'LEA Information'!B510)</f>
        <v/>
      </c>
      <c r="C501" s="68" t="str">
        <f>IF('LEA Information'!C510="","",'LEA Information'!C510)</f>
        <v/>
      </c>
      <c r="D501" s="8" t="str">
        <f>IF('LEA Information'!D510="","",'LEA Information'!D510)</f>
        <v/>
      </c>
      <c r="E501" s="32" t="str">
        <f t="shared" si="7"/>
        <v/>
      </c>
      <c r="F501" s="3" t="str">
        <f>IF(F$3="Not used","",IFERROR(VLOOKUP($A501,'Circumstance 1'!$B$6:$AB$15,27,FALSE),IFERROR(VLOOKUP(A501,'Circumstance 1'!$B$18:$AB$28,27,FALSE),TableBPA2[[#This Row],[Starting Base Payment]])))</f>
        <v/>
      </c>
      <c r="G501" s="3" t="str">
        <f>IF(G$3="Not used","",IFERROR(VLOOKUP($A501,'Circumstance 2'!$B$6:$AB$15,27,FALSE),IFERROR(VLOOKUP($A501,'Circumstance 2'!$B$18:$AB$28,27,FALSE),TableBPA2[[#This Row],[Base Payment After Circumstance 1]])))</f>
        <v/>
      </c>
      <c r="H501" s="3" t="str">
        <f>IF(H$3="Not used","",IFERROR(VLOOKUP($A501,'Circumstance 3'!$B$6:$AB$15,27,FALSE),IFERROR(VLOOKUP($A501,'Circumstance 3'!$B$18:$AB$28,27,FALSE),TableBPA2[[#This Row],[Base Payment After Circumstance 2]])))</f>
        <v/>
      </c>
      <c r="I501" s="3" t="str">
        <f>IF(I$3="Not used","",IFERROR(VLOOKUP($A501,'Circumstance 4'!$B$6:$AB$15,27,FALSE),IFERROR(VLOOKUP($A501,'Circumstance 4'!$B$18:$AB$28,27,FALSE),TableBPA2[[#This Row],[Base Payment After Circumstance 3]])))</f>
        <v/>
      </c>
      <c r="J501" s="3" t="str">
        <f>IF(J$3="Not used","",IFERROR(VLOOKUP($A501,'Circumstance 5'!$B$6:$AB$15,27,FALSE),IFERROR(VLOOKUP($A501,'Circumstance 5'!$B$18:$AB$28,27,FALSE),TableBPA2[[#This Row],[Base Payment After Circumstance 4]])))</f>
        <v/>
      </c>
      <c r="K501" s="3" t="str">
        <f>IF(K$3="Not used","",IFERROR(VLOOKUP($A501,'Circumstance 6'!$B$6:$AB$15,27,FALSE),IFERROR(VLOOKUP($A501,'Circumstance 6'!$B$18:$AB$28,27,FALSE),TableBPA2[[#This Row],[Base Payment After Circumstance 5]])))</f>
        <v/>
      </c>
      <c r="L501" s="3" t="str">
        <f>IF(L$3="Not used","",IFERROR(VLOOKUP($A501,'Circumstance 7'!$B$6:$AB$15,27,FALSE),IFERROR(VLOOKUP($A501,'Circumstance 7'!$B$18:$AB$28,27,FALSE),TableBPA2[[#This Row],[Base Payment After Circumstance 6]])))</f>
        <v/>
      </c>
      <c r="M501" s="3" t="str">
        <f>IF(M$3="Not used","",IFERROR(VLOOKUP($A501,'Circumstance 8'!$B$6:$AB$15,27,FALSE),IFERROR(VLOOKUP($A501,'Circumstance 8'!$B$18:$AB$28,27,FALSE),TableBPA2[[#This Row],[Base Payment After Circumstance 7]])))</f>
        <v/>
      </c>
      <c r="N501" s="3" t="str">
        <f>IF(N$3="Not used","",IFERROR(VLOOKUP($A501,'Circumstance 9'!$B$6:$AB$15,27,FALSE),IFERROR(VLOOKUP($A501,'Circumstance 9'!$B$18:$AB$28,27,FALSE),TableBPA2[[#This Row],[Base Payment After Circumstance 8]])))</f>
        <v/>
      </c>
      <c r="O501" s="3" t="str">
        <f>IF(O$3="Not used","",IFERROR(VLOOKUP($A501,'Circumstance 10'!$B$6:$AB$15,27,FALSE),IFERROR(VLOOKUP($A501,'Circumstance 10'!$B$18:$AB$28,27,FALSE),TableBPA2[[#This Row],[Base Payment After Circumstance 9]])))</f>
        <v/>
      </c>
      <c r="P501" s="24" t="str">
        <f>IF(P$3="Not used","",IFERROR(VLOOKUP($A501,'Circumstance 11'!$B$6:$AB$15,27,FALSE),IFERROR(VLOOKUP($A501,'Circumstance 11'!$B$18:$AB$28,27,FALSE),TableBPA2[[#This Row],[Base Payment After Circumstance 10]])))</f>
        <v/>
      </c>
      <c r="Q501" s="24" t="str">
        <f>IF(Q$3="Not used","",IFERROR(VLOOKUP($A501,'Circumstance 12'!$B$6:$AB$15,27,FALSE),IFERROR(VLOOKUP($A501,'Circumstance 12'!$B$18:$AB$28,27,FALSE),TableBPA2[[#This Row],[Base Payment After Circumstance 11]])))</f>
        <v/>
      </c>
      <c r="R501" s="24" t="str">
        <f>IF(R$3="Not used","",IFERROR(VLOOKUP($A501,'Circumstance 13'!$B$6:$AB$15,27,FALSE),IFERROR(VLOOKUP($A501,'Circumstance 13'!$B$18:$AB$28,27,FALSE),TableBPA2[[#This Row],[Base Payment After Circumstance 12]])))</f>
        <v/>
      </c>
      <c r="S501" s="24" t="str">
        <f>IF(S$3="Not used","",IFERROR(VLOOKUP($A501,'Circumstance 14'!$B$6:$AB$15,27,FALSE),IFERROR(VLOOKUP($A501,'Circumstance 14'!$B$18:$AB$28,27,FALSE),TableBPA2[[#This Row],[Base Payment After Circumstance 13]])))</f>
        <v/>
      </c>
      <c r="T501" s="24" t="str">
        <f>IF(T$3="Not used","",IFERROR(VLOOKUP($A501,'Circumstance 15'!$B$6:$AB$15,27,FALSE),IFERROR(VLOOKUP($A501,'Circumstance 15'!$B$18:$AB$28,27,FALSE),TableBPA2[[#This Row],[Base Payment After Circumstance 14]])))</f>
        <v/>
      </c>
      <c r="U501" s="24" t="str">
        <f>IF(U$3="Not used","",IFERROR(VLOOKUP($A501,'Circumstance 16'!$B$6:$AB$15,27,FALSE),IFERROR(VLOOKUP($A501,'Circumstance 16'!$B$18:$AB$28,27,FALSE),TableBPA2[[#This Row],[Base Payment After Circumstance 15]])))</f>
        <v/>
      </c>
      <c r="V501" s="24" t="str">
        <f>IF(V$3="Not used","",IFERROR(VLOOKUP($A501,'Circumstance 17'!$B$6:$AB$15,27,FALSE),IFERROR(VLOOKUP($A501,'Circumstance 17'!$B$18:$AB$28,27,FALSE),TableBPA2[[#This Row],[Base Payment After Circumstance 16]])))</f>
        <v/>
      </c>
      <c r="W501" s="24" t="str">
        <f>IF(W$3="Not used","",IFERROR(VLOOKUP($A501,'Circumstance 18'!$B$6:$AB$15,27,FALSE),IFERROR(VLOOKUP($A501,'Circumstance 18'!$B$18:$AB$28,27,FALSE),TableBPA2[[#This Row],[Base Payment After Circumstance 17]])))</f>
        <v/>
      </c>
      <c r="X501" s="24" t="str">
        <f>IF(X$3="Not used","",IFERROR(VLOOKUP($A501,'Circumstance 19'!$B$6:$AB$15,27,FALSE),IFERROR(VLOOKUP($A501,'Circumstance 19'!$B$18:$AB$28,27,FALSE),TableBPA2[[#This Row],[Base Payment After Circumstance 18]])))</f>
        <v/>
      </c>
      <c r="Y501" s="24" t="str">
        <f>IF(Y$3="Not used","",IFERROR(VLOOKUP($A501,'Circumstance 20'!$B$6:$AB$15,27,FALSE),IFERROR(VLOOKUP($A501,'Circumstance 20'!$B$18:$AB$28,27,FALSE),TableBPA2[[#This Row],[Base Payment After Circumstance 19]])))</f>
        <v/>
      </c>
    </row>
    <row r="502" spans="1:25" x14ac:dyDescent="0.25">
      <c r="A502" s="11" t="str">
        <f>IF('LEA Information'!A511="","",'LEA Information'!A511)</f>
        <v/>
      </c>
      <c r="B502" s="11" t="str">
        <f>IF('LEA Information'!B511="","",'LEA Information'!B511)</f>
        <v/>
      </c>
      <c r="C502" s="68" t="str">
        <f>IF('LEA Information'!C511="","",'LEA Information'!C511)</f>
        <v/>
      </c>
      <c r="D502" s="8" t="str">
        <f>IF('LEA Information'!D511="","",'LEA Information'!D511)</f>
        <v/>
      </c>
      <c r="E502" s="32" t="str">
        <f t="shared" si="7"/>
        <v/>
      </c>
      <c r="F502" s="3" t="str">
        <f>IF(F$3="Not used","",IFERROR(VLOOKUP($A502,'Circumstance 1'!$B$6:$AB$15,27,FALSE),IFERROR(VLOOKUP(A502,'Circumstance 1'!$B$18:$AB$28,27,FALSE),TableBPA2[[#This Row],[Starting Base Payment]])))</f>
        <v/>
      </c>
      <c r="G502" s="3" t="str">
        <f>IF(G$3="Not used","",IFERROR(VLOOKUP($A502,'Circumstance 2'!$B$6:$AB$15,27,FALSE),IFERROR(VLOOKUP($A502,'Circumstance 2'!$B$18:$AB$28,27,FALSE),TableBPA2[[#This Row],[Base Payment After Circumstance 1]])))</f>
        <v/>
      </c>
      <c r="H502" s="3" t="str">
        <f>IF(H$3="Not used","",IFERROR(VLOOKUP($A502,'Circumstance 3'!$B$6:$AB$15,27,FALSE),IFERROR(VLOOKUP($A502,'Circumstance 3'!$B$18:$AB$28,27,FALSE),TableBPA2[[#This Row],[Base Payment After Circumstance 2]])))</f>
        <v/>
      </c>
      <c r="I502" s="3" t="str">
        <f>IF(I$3="Not used","",IFERROR(VLOOKUP($A502,'Circumstance 4'!$B$6:$AB$15,27,FALSE),IFERROR(VLOOKUP($A502,'Circumstance 4'!$B$18:$AB$28,27,FALSE),TableBPA2[[#This Row],[Base Payment After Circumstance 3]])))</f>
        <v/>
      </c>
      <c r="J502" s="3" t="str">
        <f>IF(J$3="Not used","",IFERROR(VLOOKUP($A502,'Circumstance 5'!$B$6:$AB$15,27,FALSE),IFERROR(VLOOKUP($A502,'Circumstance 5'!$B$18:$AB$28,27,FALSE),TableBPA2[[#This Row],[Base Payment After Circumstance 4]])))</f>
        <v/>
      </c>
      <c r="K502" s="3" t="str">
        <f>IF(K$3="Not used","",IFERROR(VLOOKUP($A502,'Circumstance 6'!$B$6:$AB$15,27,FALSE),IFERROR(VLOOKUP($A502,'Circumstance 6'!$B$18:$AB$28,27,FALSE),TableBPA2[[#This Row],[Base Payment After Circumstance 5]])))</f>
        <v/>
      </c>
      <c r="L502" s="3" t="str">
        <f>IF(L$3="Not used","",IFERROR(VLOOKUP($A502,'Circumstance 7'!$B$6:$AB$15,27,FALSE),IFERROR(VLOOKUP($A502,'Circumstance 7'!$B$18:$AB$28,27,FALSE),TableBPA2[[#This Row],[Base Payment After Circumstance 6]])))</f>
        <v/>
      </c>
      <c r="M502" s="3" t="str">
        <f>IF(M$3="Not used","",IFERROR(VLOOKUP($A502,'Circumstance 8'!$B$6:$AB$15,27,FALSE),IFERROR(VLOOKUP($A502,'Circumstance 8'!$B$18:$AB$28,27,FALSE),TableBPA2[[#This Row],[Base Payment After Circumstance 7]])))</f>
        <v/>
      </c>
      <c r="N502" s="3" t="str">
        <f>IF(N$3="Not used","",IFERROR(VLOOKUP($A502,'Circumstance 9'!$B$6:$AB$15,27,FALSE),IFERROR(VLOOKUP($A502,'Circumstance 9'!$B$18:$AB$28,27,FALSE),TableBPA2[[#This Row],[Base Payment After Circumstance 8]])))</f>
        <v/>
      </c>
      <c r="O502" s="3" t="str">
        <f>IF(O$3="Not used","",IFERROR(VLOOKUP($A502,'Circumstance 10'!$B$6:$AB$15,27,FALSE),IFERROR(VLOOKUP($A502,'Circumstance 10'!$B$18:$AB$28,27,FALSE),TableBPA2[[#This Row],[Base Payment After Circumstance 9]])))</f>
        <v/>
      </c>
      <c r="P502" s="24" t="str">
        <f>IF(P$3="Not used","",IFERROR(VLOOKUP($A502,'Circumstance 11'!$B$6:$AB$15,27,FALSE),IFERROR(VLOOKUP($A502,'Circumstance 11'!$B$18:$AB$28,27,FALSE),TableBPA2[[#This Row],[Base Payment After Circumstance 10]])))</f>
        <v/>
      </c>
      <c r="Q502" s="24" t="str">
        <f>IF(Q$3="Not used","",IFERROR(VLOOKUP($A502,'Circumstance 12'!$B$6:$AB$15,27,FALSE),IFERROR(VLOOKUP($A502,'Circumstance 12'!$B$18:$AB$28,27,FALSE),TableBPA2[[#This Row],[Base Payment After Circumstance 11]])))</f>
        <v/>
      </c>
      <c r="R502" s="24" t="str">
        <f>IF(R$3="Not used","",IFERROR(VLOOKUP($A502,'Circumstance 13'!$B$6:$AB$15,27,FALSE),IFERROR(VLOOKUP($A502,'Circumstance 13'!$B$18:$AB$28,27,FALSE),TableBPA2[[#This Row],[Base Payment After Circumstance 12]])))</f>
        <v/>
      </c>
      <c r="S502" s="24" t="str">
        <f>IF(S$3="Not used","",IFERROR(VLOOKUP($A502,'Circumstance 14'!$B$6:$AB$15,27,FALSE),IFERROR(VLOOKUP($A502,'Circumstance 14'!$B$18:$AB$28,27,FALSE),TableBPA2[[#This Row],[Base Payment After Circumstance 13]])))</f>
        <v/>
      </c>
      <c r="T502" s="24" t="str">
        <f>IF(T$3="Not used","",IFERROR(VLOOKUP($A502,'Circumstance 15'!$B$6:$AB$15,27,FALSE),IFERROR(VLOOKUP($A502,'Circumstance 15'!$B$18:$AB$28,27,FALSE),TableBPA2[[#This Row],[Base Payment After Circumstance 14]])))</f>
        <v/>
      </c>
      <c r="U502" s="24" t="str">
        <f>IF(U$3="Not used","",IFERROR(VLOOKUP($A502,'Circumstance 16'!$B$6:$AB$15,27,FALSE),IFERROR(VLOOKUP($A502,'Circumstance 16'!$B$18:$AB$28,27,FALSE),TableBPA2[[#This Row],[Base Payment After Circumstance 15]])))</f>
        <v/>
      </c>
      <c r="V502" s="24" t="str">
        <f>IF(V$3="Not used","",IFERROR(VLOOKUP($A502,'Circumstance 17'!$B$6:$AB$15,27,FALSE),IFERROR(VLOOKUP($A502,'Circumstance 17'!$B$18:$AB$28,27,FALSE),TableBPA2[[#This Row],[Base Payment After Circumstance 16]])))</f>
        <v/>
      </c>
      <c r="W502" s="24" t="str">
        <f>IF(W$3="Not used","",IFERROR(VLOOKUP($A502,'Circumstance 18'!$B$6:$AB$15,27,FALSE),IFERROR(VLOOKUP($A502,'Circumstance 18'!$B$18:$AB$28,27,FALSE),TableBPA2[[#This Row],[Base Payment After Circumstance 17]])))</f>
        <v/>
      </c>
      <c r="X502" s="24" t="str">
        <f>IF(X$3="Not used","",IFERROR(VLOOKUP($A502,'Circumstance 19'!$B$6:$AB$15,27,FALSE),IFERROR(VLOOKUP($A502,'Circumstance 19'!$B$18:$AB$28,27,FALSE),TableBPA2[[#This Row],[Base Payment After Circumstance 18]])))</f>
        <v/>
      </c>
      <c r="Y502" s="24" t="str">
        <f>IF(Y$3="Not used","",IFERROR(VLOOKUP($A502,'Circumstance 20'!$B$6:$AB$15,27,FALSE),IFERROR(VLOOKUP($A502,'Circumstance 20'!$B$18:$AB$28,27,FALSE),TableBPA2[[#This Row],[Base Payment After Circumstance 19]])))</f>
        <v/>
      </c>
    </row>
    <row r="503" spans="1:25" x14ac:dyDescent="0.25">
      <c r="A503" s="11" t="str">
        <f>IF('LEA Information'!A512="","",'LEA Information'!A512)</f>
        <v/>
      </c>
      <c r="B503" s="11" t="str">
        <f>IF('LEA Information'!B512="","",'LEA Information'!B512)</f>
        <v/>
      </c>
      <c r="C503" s="68" t="str">
        <f>IF('LEA Information'!C512="","",'LEA Information'!C512)</f>
        <v/>
      </c>
      <c r="D503" s="8" t="str">
        <f>IF('LEA Information'!D512="","",'LEA Information'!D512)</f>
        <v/>
      </c>
      <c r="E503" s="32" t="str">
        <f t="shared" si="7"/>
        <v/>
      </c>
      <c r="F503" s="3" t="str">
        <f>IF(F$3="Not used","",IFERROR(VLOOKUP($A503,'Circumstance 1'!$B$6:$AB$15,27,FALSE),IFERROR(VLOOKUP(A503,'Circumstance 1'!$B$18:$AB$28,27,FALSE),TableBPA2[[#This Row],[Starting Base Payment]])))</f>
        <v/>
      </c>
      <c r="G503" s="3" t="str">
        <f>IF(G$3="Not used","",IFERROR(VLOOKUP($A503,'Circumstance 2'!$B$6:$AB$15,27,FALSE),IFERROR(VLOOKUP($A503,'Circumstance 2'!$B$18:$AB$28,27,FALSE),TableBPA2[[#This Row],[Base Payment After Circumstance 1]])))</f>
        <v/>
      </c>
      <c r="H503" s="3" t="str">
        <f>IF(H$3="Not used","",IFERROR(VLOOKUP($A503,'Circumstance 3'!$B$6:$AB$15,27,FALSE),IFERROR(VLOOKUP($A503,'Circumstance 3'!$B$18:$AB$28,27,FALSE),TableBPA2[[#This Row],[Base Payment After Circumstance 2]])))</f>
        <v/>
      </c>
      <c r="I503" s="3" t="str">
        <f>IF(I$3="Not used","",IFERROR(VLOOKUP($A503,'Circumstance 4'!$B$6:$AB$15,27,FALSE),IFERROR(VLOOKUP($A503,'Circumstance 4'!$B$18:$AB$28,27,FALSE),TableBPA2[[#This Row],[Base Payment After Circumstance 3]])))</f>
        <v/>
      </c>
      <c r="J503" s="3" t="str">
        <f>IF(J$3="Not used","",IFERROR(VLOOKUP($A503,'Circumstance 5'!$B$6:$AB$15,27,FALSE),IFERROR(VLOOKUP($A503,'Circumstance 5'!$B$18:$AB$28,27,FALSE),TableBPA2[[#This Row],[Base Payment After Circumstance 4]])))</f>
        <v/>
      </c>
      <c r="K503" s="3" t="str">
        <f>IF(K$3="Not used","",IFERROR(VLOOKUP($A503,'Circumstance 6'!$B$6:$AB$15,27,FALSE),IFERROR(VLOOKUP($A503,'Circumstance 6'!$B$18:$AB$28,27,FALSE),TableBPA2[[#This Row],[Base Payment After Circumstance 5]])))</f>
        <v/>
      </c>
      <c r="L503" s="3" t="str">
        <f>IF(L$3="Not used","",IFERROR(VLOOKUP($A503,'Circumstance 7'!$B$6:$AB$15,27,FALSE),IFERROR(VLOOKUP($A503,'Circumstance 7'!$B$18:$AB$28,27,FALSE),TableBPA2[[#This Row],[Base Payment After Circumstance 6]])))</f>
        <v/>
      </c>
      <c r="M503" s="3" t="str">
        <f>IF(M$3="Not used","",IFERROR(VLOOKUP($A503,'Circumstance 8'!$B$6:$AB$15,27,FALSE),IFERROR(VLOOKUP($A503,'Circumstance 8'!$B$18:$AB$28,27,FALSE),TableBPA2[[#This Row],[Base Payment After Circumstance 7]])))</f>
        <v/>
      </c>
      <c r="N503" s="3" t="str">
        <f>IF(N$3="Not used","",IFERROR(VLOOKUP($A503,'Circumstance 9'!$B$6:$AB$15,27,FALSE),IFERROR(VLOOKUP($A503,'Circumstance 9'!$B$18:$AB$28,27,FALSE),TableBPA2[[#This Row],[Base Payment After Circumstance 8]])))</f>
        <v/>
      </c>
      <c r="O503" s="3" t="str">
        <f>IF(O$3="Not used","",IFERROR(VLOOKUP($A503,'Circumstance 10'!$B$6:$AB$15,27,FALSE),IFERROR(VLOOKUP($A503,'Circumstance 10'!$B$18:$AB$28,27,FALSE),TableBPA2[[#This Row],[Base Payment After Circumstance 9]])))</f>
        <v/>
      </c>
      <c r="P503" s="24" t="str">
        <f>IF(P$3="Not used","",IFERROR(VLOOKUP($A503,'Circumstance 11'!$B$6:$AB$15,27,FALSE),IFERROR(VLOOKUP($A503,'Circumstance 11'!$B$18:$AB$28,27,FALSE),TableBPA2[[#This Row],[Base Payment After Circumstance 10]])))</f>
        <v/>
      </c>
      <c r="Q503" s="24" t="str">
        <f>IF(Q$3="Not used","",IFERROR(VLOOKUP($A503,'Circumstance 12'!$B$6:$AB$15,27,FALSE),IFERROR(VLOOKUP($A503,'Circumstance 12'!$B$18:$AB$28,27,FALSE),TableBPA2[[#This Row],[Base Payment After Circumstance 11]])))</f>
        <v/>
      </c>
      <c r="R503" s="24" t="str">
        <f>IF(R$3="Not used","",IFERROR(VLOOKUP($A503,'Circumstance 13'!$B$6:$AB$15,27,FALSE),IFERROR(VLOOKUP($A503,'Circumstance 13'!$B$18:$AB$28,27,FALSE),TableBPA2[[#This Row],[Base Payment After Circumstance 12]])))</f>
        <v/>
      </c>
      <c r="S503" s="24" t="str">
        <f>IF(S$3="Not used","",IFERROR(VLOOKUP($A503,'Circumstance 14'!$B$6:$AB$15,27,FALSE),IFERROR(VLOOKUP($A503,'Circumstance 14'!$B$18:$AB$28,27,FALSE),TableBPA2[[#This Row],[Base Payment After Circumstance 13]])))</f>
        <v/>
      </c>
      <c r="T503" s="24" t="str">
        <f>IF(T$3="Not used","",IFERROR(VLOOKUP($A503,'Circumstance 15'!$B$6:$AB$15,27,FALSE),IFERROR(VLOOKUP($A503,'Circumstance 15'!$B$18:$AB$28,27,FALSE),TableBPA2[[#This Row],[Base Payment After Circumstance 14]])))</f>
        <v/>
      </c>
      <c r="U503" s="24" t="str">
        <f>IF(U$3="Not used","",IFERROR(VLOOKUP($A503,'Circumstance 16'!$B$6:$AB$15,27,FALSE),IFERROR(VLOOKUP($A503,'Circumstance 16'!$B$18:$AB$28,27,FALSE),TableBPA2[[#This Row],[Base Payment After Circumstance 15]])))</f>
        <v/>
      </c>
      <c r="V503" s="24" t="str">
        <f>IF(V$3="Not used","",IFERROR(VLOOKUP($A503,'Circumstance 17'!$B$6:$AB$15,27,FALSE),IFERROR(VLOOKUP($A503,'Circumstance 17'!$B$18:$AB$28,27,FALSE),TableBPA2[[#This Row],[Base Payment After Circumstance 16]])))</f>
        <v/>
      </c>
      <c r="W503" s="24" t="str">
        <f>IF(W$3="Not used","",IFERROR(VLOOKUP($A503,'Circumstance 18'!$B$6:$AB$15,27,FALSE),IFERROR(VLOOKUP($A503,'Circumstance 18'!$B$18:$AB$28,27,FALSE),TableBPA2[[#This Row],[Base Payment After Circumstance 17]])))</f>
        <v/>
      </c>
      <c r="X503" s="24" t="str">
        <f>IF(X$3="Not used","",IFERROR(VLOOKUP($A503,'Circumstance 19'!$B$6:$AB$15,27,FALSE),IFERROR(VLOOKUP($A503,'Circumstance 19'!$B$18:$AB$28,27,FALSE),TableBPA2[[#This Row],[Base Payment After Circumstance 18]])))</f>
        <v/>
      </c>
      <c r="Y503" s="24" t="str">
        <f>IF(Y$3="Not used","",IFERROR(VLOOKUP($A503,'Circumstance 20'!$B$6:$AB$15,27,FALSE),IFERROR(VLOOKUP($A503,'Circumstance 20'!$B$18:$AB$28,27,FALSE),TableBPA2[[#This Row],[Base Payment After Circumstance 19]])))</f>
        <v/>
      </c>
    </row>
    <row r="504" spans="1:25" x14ac:dyDescent="0.25">
      <c r="A504" s="11" t="str">
        <f>IF('LEA Information'!A513="","",'LEA Information'!A513)</f>
        <v/>
      </c>
      <c r="B504" s="11" t="str">
        <f>IF('LEA Information'!B513="","",'LEA Information'!B513)</f>
        <v/>
      </c>
      <c r="C504" s="68" t="str">
        <f>IF('LEA Information'!C513="","",'LEA Information'!C513)</f>
        <v/>
      </c>
      <c r="D504" s="8" t="str">
        <f>IF('LEA Information'!D513="","",'LEA Information'!D513)</f>
        <v/>
      </c>
      <c r="E504" s="32" t="str">
        <f t="shared" si="7"/>
        <v/>
      </c>
      <c r="F504" s="3" t="str">
        <f>IF(F$3="Not used","",IFERROR(VLOOKUP($A504,'Circumstance 1'!$B$6:$AB$15,27,FALSE),IFERROR(VLOOKUP(A504,'Circumstance 1'!$B$18:$AB$28,27,FALSE),TableBPA2[[#This Row],[Starting Base Payment]])))</f>
        <v/>
      </c>
      <c r="G504" s="3" t="str">
        <f>IF(G$3="Not used","",IFERROR(VLOOKUP($A504,'Circumstance 2'!$B$6:$AB$15,27,FALSE),IFERROR(VLOOKUP($A504,'Circumstance 2'!$B$18:$AB$28,27,FALSE),TableBPA2[[#This Row],[Base Payment After Circumstance 1]])))</f>
        <v/>
      </c>
      <c r="H504" s="3" t="str">
        <f>IF(H$3="Not used","",IFERROR(VLOOKUP($A504,'Circumstance 3'!$B$6:$AB$15,27,FALSE),IFERROR(VLOOKUP($A504,'Circumstance 3'!$B$18:$AB$28,27,FALSE),TableBPA2[[#This Row],[Base Payment After Circumstance 2]])))</f>
        <v/>
      </c>
      <c r="I504" s="3" t="str">
        <f>IF(I$3="Not used","",IFERROR(VLOOKUP($A504,'Circumstance 4'!$B$6:$AB$15,27,FALSE),IFERROR(VLOOKUP($A504,'Circumstance 4'!$B$18:$AB$28,27,FALSE),TableBPA2[[#This Row],[Base Payment After Circumstance 3]])))</f>
        <v/>
      </c>
      <c r="J504" s="3" t="str">
        <f>IF(J$3="Not used","",IFERROR(VLOOKUP($A504,'Circumstance 5'!$B$6:$AB$15,27,FALSE),IFERROR(VLOOKUP($A504,'Circumstance 5'!$B$18:$AB$28,27,FALSE),TableBPA2[[#This Row],[Base Payment After Circumstance 4]])))</f>
        <v/>
      </c>
      <c r="K504" s="3" t="str">
        <f>IF(K$3="Not used","",IFERROR(VLOOKUP($A504,'Circumstance 6'!$B$6:$AB$15,27,FALSE),IFERROR(VLOOKUP($A504,'Circumstance 6'!$B$18:$AB$28,27,FALSE),TableBPA2[[#This Row],[Base Payment After Circumstance 5]])))</f>
        <v/>
      </c>
      <c r="L504" s="3" t="str">
        <f>IF(L$3="Not used","",IFERROR(VLOOKUP($A504,'Circumstance 7'!$B$6:$AB$15,27,FALSE),IFERROR(VLOOKUP($A504,'Circumstance 7'!$B$18:$AB$28,27,FALSE),TableBPA2[[#This Row],[Base Payment After Circumstance 6]])))</f>
        <v/>
      </c>
      <c r="M504" s="3" t="str">
        <f>IF(M$3="Not used","",IFERROR(VLOOKUP($A504,'Circumstance 8'!$B$6:$AB$15,27,FALSE),IFERROR(VLOOKUP($A504,'Circumstance 8'!$B$18:$AB$28,27,FALSE),TableBPA2[[#This Row],[Base Payment After Circumstance 7]])))</f>
        <v/>
      </c>
      <c r="N504" s="3" t="str">
        <f>IF(N$3="Not used","",IFERROR(VLOOKUP($A504,'Circumstance 9'!$B$6:$AB$15,27,FALSE),IFERROR(VLOOKUP($A504,'Circumstance 9'!$B$18:$AB$28,27,FALSE),TableBPA2[[#This Row],[Base Payment After Circumstance 8]])))</f>
        <v/>
      </c>
      <c r="O504" s="3" t="str">
        <f>IF(O$3="Not used","",IFERROR(VLOOKUP($A504,'Circumstance 10'!$B$6:$AB$15,27,FALSE),IFERROR(VLOOKUP($A504,'Circumstance 10'!$B$18:$AB$28,27,FALSE),TableBPA2[[#This Row],[Base Payment After Circumstance 9]])))</f>
        <v/>
      </c>
      <c r="P504" s="24" t="str">
        <f>IF(P$3="Not used","",IFERROR(VLOOKUP($A504,'Circumstance 11'!$B$6:$AB$15,27,FALSE),IFERROR(VLOOKUP($A504,'Circumstance 11'!$B$18:$AB$28,27,FALSE),TableBPA2[[#This Row],[Base Payment After Circumstance 10]])))</f>
        <v/>
      </c>
      <c r="Q504" s="24" t="str">
        <f>IF(Q$3="Not used","",IFERROR(VLOOKUP($A504,'Circumstance 12'!$B$6:$AB$15,27,FALSE),IFERROR(VLOOKUP($A504,'Circumstance 12'!$B$18:$AB$28,27,FALSE),TableBPA2[[#This Row],[Base Payment After Circumstance 11]])))</f>
        <v/>
      </c>
      <c r="R504" s="24" t="str">
        <f>IF(R$3="Not used","",IFERROR(VLOOKUP($A504,'Circumstance 13'!$B$6:$AB$15,27,FALSE),IFERROR(VLOOKUP($A504,'Circumstance 13'!$B$18:$AB$28,27,FALSE),TableBPA2[[#This Row],[Base Payment After Circumstance 12]])))</f>
        <v/>
      </c>
      <c r="S504" s="24" t="str">
        <f>IF(S$3="Not used","",IFERROR(VLOOKUP($A504,'Circumstance 14'!$B$6:$AB$15,27,FALSE),IFERROR(VLOOKUP($A504,'Circumstance 14'!$B$18:$AB$28,27,FALSE),TableBPA2[[#This Row],[Base Payment After Circumstance 13]])))</f>
        <v/>
      </c>
      <c r="T504" s="24" t="str">
        <f>IF(T$3="Not used","",IFERROR(VLOOKUP($A504,'Circumstance 15'!$B$6:$AB$15,27,FALSE),IFERROR(VLOOKUP($A504,'Circumstance 15'!$B$18:$AB$28,27,FALSE),TableBPA2[[#This Row],[Base Payment After Circumstance 14]])))</f>
        <v/>
      </c>
      <c r="U504" s="24" t="str">
        <f>IF(U$3="Not used","",IFERROR(VLOOKUP($A504,'Circumstance 16'!$B$6:$AB$15,27,FALSE),IFERROR(VLOOKUP($A504,'Circumstance 16'!$B$18:$AB$28,27,FALSE),TableBPA2[[#This Row],[Base Payment After Circumstance 15]])))</f>
        <v/>
      </c>
      <c r="V504" s="24" t="str">
        <f>IF(V$3="Not used","",IFERROR(VLOOKUP($A504,'Circumstance 17'!$B$6:$AB$15,27,FALSE),IFERROR(VLOOKUP($A504,'Circumstance 17'!$B$18:$AB$28,27,FALSE),TableBPA2[[#This Row],[Base Payment After Circumstance 16]])))</f>
        <v/>
      </c>
      <c r="W504" s="24" t="str">
        <f>IF(W$3="Not used","",IFERROR(VLOOKUP($A504,'Circumstance 18'!$B$6:$AB$15,27,FALSE),IFERROR(VLOOKUP($A504,'Circumstance 18'!$B$18:$AB$28,27,FALSE),TableBPA2[[#This Row],[Base Payment After Circumstance 17]])))</f>
        <v/>
      </c>
      <c r="X504" s="24" t="str">
        <f>IF(X$3="Not used","",IFERROR(VLOOKUP($A504,'Circumstance 19'!$B$6:$AB$15,27,FALSE),IFERROR(VLOOKUP($A504,'Circumstance 19'!$B$18:$AB$28,27,FALSE),TableBPA2[[#This Row],[Base Payment After Circumstance 18]])))</f>
        <v/>
      </c>
      <c r="Y504" s="24" t="str">
        <f>IF(Y$3="Not used","",IFERROR(VLOOKUP($A504,'Circumstance 20'!$B$6:$AB$15,27,FALSE),IFERROR(VLOOKUP($A504,'Circumstance 20'!$B$18:$AB$28,27,FALSE),TableBPA2[[#This Row],[Base Payment After Circumstance 19]])))</f>
        <v/>
      </c>
    </row>
    <row r="505" spans="1:25" x14ac:dyDescent="0.25">
      <c r="A505" s="11" t="str">
        <f>IF('LEA Information'!A514="","",'LEA Information'!A514)</f>
        <v/>
      </c>
      <c r="B505" s="11" t="str">
        <f>IF('LEA Information'!B514="","",'LEA Information'!B514)</f>
        <v/>
      </c>
      <c r="C505" s="68" t="str">
        <f>IF('LEA Information'!C514="","",'LEA Information'!C514)</f>
        <v/>
      </c>
      <c r="D505" s="8" t="str">
        <f>IF('LEA Information'!D514="","",'LEA Information'!D514)</f>
        <v/>
      </c>
      <c r="E505" s="32" t="str">
        <f t="shared" si="7"/>
        <v/>
      </c>
      <c r="F505" s="3" t="str">
        <f>IF(F$3="Not used","",IFERROR(VLOOKUP($A505,'Circumstance 1'!$B$6:$AB$15,27,FALSE),IFERROR(VLOOKUP(A505,'Circumstance 1'!$B$18:$AB$28,27,FALSE),TableBPA2[[#This Row],[Starting Base Payment]])))</f>
        <v/>
      </c>
      <c r="G505" s="3" t="str">
        <f>IF(G$3="Not used","",IFERROR(VLOOKUP($A505,'Circumstance 2'!$B$6:$AB$15,27,FALSE),IFERROR(VLOOKUP($A505,'Circumstance 2'!$B$18:$AB$28,27,FALSE),TableBPA2[[#This Row],[Base Payment After Circumstance 1]])))</f>
        <v/>
      </c>
      <c r="H505" s="3" t="str">
        <f>IF(H$3="Not used","",IFERROR(VLOOKUP($A505,'Circumstance 3'!$B$6:$AB$15,27,FALSE),IFERROR(VLOOKUP($A505,'Circumstance 3'!$B$18:$AB$28,27,FALSE),TableBPA2[[#This Row],[Base Payment After Circumstance 2]])))</f>
        <v/>
      </c>
      <c r="I505" s="3" t="str">
        <f>IF(I$3="Not used","",IFERROR(VLOOKUP($A505,'Circumstance 4'!$B$6:$AB$15,27,FALSE),IFERROR(VLOOKUP($A505,'Circumstance 4'!$B$18:$AB$28,27,FALSE),TableBPA2[[#This Row],[Base Payment After Circumstance 3]])))</f>
        <v/>
      </c>
      <c r="J505" s="3" t="str">
        <f>IF(J$3="Not used","",IFERROR(VLOOKUP($A505,'Circumstance 5'!$B$6:$AB$15,27,FALSE),IFERROR(VLOOKUP($A505,'Circumstance 5'!$B$18:$AB$28,27,FALSE),TableBPA2[[#This Row],[Base Payment After Circumstance 4]])))</f>
        <v/>
      </c>
      <c r="K505" s="3" t="str">
        <f>IF(K$3="Not used","",IFERROR(VLOOKUP($A505,'Circumstance 6'!$B$6:$AB$15,27,FALSE),IFERROR(VLOOKUP($A505,'Circumstance 6'!$B$18:$AB$28,27,FALSE),TableBPA2[[#This Row],[Base Payment After Circumstance 5]])))</f>
        <v/>
      </c>
      <c r="L505" s="3" t="str">
        <f>IF(L$3="Not used","",IFERROR(VLOOKUP($A505,'Circumstance 7'!$B$6:$AB$15,27,FALSE),IFERROR(VLOOKUP($A505,'Circumstance 7'!$B$18:$AB$28,27,FALSE),TableBPA2[[#This Row],[Base Payment After Circumstance 6]])))</f>
        <v/>
      </c>
      <c r="M505" s="3" t="str">
        <f>IF(M$3="Not used","",IFERROR(VLOOKUP($A505,'Circumstance 8'!$B$6:$AB$15,27,FALSE),IFERROR(VLOOKUP($A505,'Circumstance 8'!$B$18:$AB$28,27,FALSE),TableBPA2[[#This Row],[Base Payment After Circumstance 7]])))</f>
        <v/>
      </c>
      <c r="N505" s="3" t="str">
        <f>IF(N$3="Not used","",IFERROR(VLOOKUP($A505,'Circumstance 9'!$B$6:$AB$15,27,FALSE),IFERROR(VLOOKUP($A505,'Circumstance 9'!$B$18:$AB$28,27,FALSE),TableBPA2[[#This Row],[Base Payment After Circumstance 8]])))</f>
        <v/>
      </c>
      <c r="O505" s="3" t="str">
        <f>IF(O$3="Not used","",IFERROR(VLOOKUP($A505,'Circumstance 10'!$B$6:$AB$15,27,FALSE),IFERROR(VLOOKUP($A505,'Circumstance 10'!$B$18:$AB$28,27,FALSE),TableBPA2[[#This Row],[Base Payment After Circumstance 9]])))</f>
        <v/>
      </c>
      <c r="P505" s="24" t="str">
        <f>IF(P$3="Not used","",IFERROR(VLOOKUP($A505,'Circumstance 11'!$B$6:$AB$15,27,FALSE),IFERROR(VLOOKUP($A505,'Circumstance 11'!$B$18:$AB$28,27,FALSE),TableBPA2[[#This Row],[Base Payment After Circumstance 10]])))</f>
        <v/>
      </c>
      <c r="Q505" s="24" t="str">
        <f>IF(Q$3="Not used","",IFERROR(VLOOKUP($A505,'Circumstance 12'!$B$6:$AB$15,27,FALSE),IFERROR(VLOOKUP($A505,'Circumstance 12'!$B$18:$AB$28,27,FALSE),TableBPA2[[#This Row],[Base Payment After Circumstance 11]])))</f>
        <v/>
      </c>
      <c r="R505" s="24" t="str">
        <f>IF(R$3="Not used","",IFERROR(VLOOKUP($A505,'Circumstance 13'!$B$6:$AB$15,27,FALSE),IFERROR(VLOOKUP($A505,'Circumstance 13'!$B$18:$AB$28,27,FALSE),TableBPA2[[#This Row],[Base Payment After Circumstance 12]])))</f>
        <v/>
      </c>
      <c r="S505" s="24" t="str">
        <f>IF(S$3="Not used","",IFERROR(VLOOKUP($A505,'Circumstance 14'!$B$6:$AB$15,27,FALSE),IFERROR(VLOOKUP($A505,'Circumstance 14'!$B$18:$AB$28,27,FALSE),TableBPA2[[#This Row],[Base Payment After Circumstance 13]])))</f>
        <v/>
      </c>
      <c r="T505" s="24" t="str">
        <f>IF(T$3="Not used","",IFERROR(VLOOKUP($A505,'Circumstance 15'!$B$6:$AB$15,27,FALSE),IFERROR(VLOOKUP($A505,'Circumstance 15'!$B$18:$AB$28,27,FALSE),TableBPA2[[#This Row],[Base Payment After Circumstance 14]])))</f>
        <v/>
      </c>
      <c r="U505" s="24" t="str">
        <f>IF(U$3="Not used","",IFERROR(VLOOKUP($A505,'Circumstance 16'!$B$6:$AB$15,27,FALSE),IFERROR(VLOOKUP($A505,'Circumstance 16'!$B$18:$AB$28,27,FALSE),TableBPA2[[#This Row],[Base Payment After Circumstance 15]])))</f>
        <v/>
      </c>
      <c r="V505" s="24" t="str">
        <f>IF(V$3="Not used","",IFERROR(VLOOKUP($A505,'Circumstance 17'!$B$6:$AB$15,27,FALSE),IFERROR(VLOOKUP($A505,'Circumstance 17'!$B$18:$AB$28,27,FALSE),TableBPA2[[#This Row],[Base Payment After Circumstance 16]])))</f>
        <v/>
      </c>
      <c r="W505" s="24" t="str">
        <f>IF(W$3="Not used","",IFERROR(VLOOKUP($A505,'Circumstance 18'!$B$6:$AB$15,27,FALSE),IFERROR(VLOOKUP($A505,'Circumstance 18'!$B$18:$AB$28,27,FALSE),TableBPA2[[#This Row],[Base Payment After Circumstance 17]])))</f>
        <v/>
      </c>
      <c r="X505" s="24" t="str">
        <f>IF(X$3="Not used","",IFERROR(VLOOKUP($A505,'Circumstance 19'!$B$6:$AB$15,27,FALSE),IFERROR(VLOOKUP($A505,'Circumstance 19'!$B$18:$AB$28,27,FALSE),TableBPA2[[#This Row],[Base Payment After Circumstance 18]])))</f>
        <v/>
      </c>
      <c r="Y505" s="24" t="str">
        <f>IF(Y$3="Not used","",IFERROR(VLOOKUP($A505,'Circumstance 20'!$B$6:$AB$15,27,FALSE),IFERROR(VLOOKUP($A505,'Circumstance 20'!$B$18:$AB$28,27,FALSE),TableBPA2[[#This Row],[Base Payment After Circumstance 19]])))</f>
        <v/>
      </c>
    </row>
    <row r="506" spans="1:25" x14ac:dyDescent="0.25">
      <c r="A506" s="11" t="str">
        <f>IF('LEA Information'!A515="","",'LEA Information'!A515)</f>
        <v/>
      </c>
      <c r="B506" s="11" t="str">
        <f>IF('LEA Information'!B515="","",'LEA Information'!B515)</f>
        <v/>
      </c>
      <c r="C506" s="68" t="str">
        <f>IF('LEA Information'!C515="","",'LEA Information'!C515)</f>
        <v/>
      </c>
      <c r="D506" s="8" t="str">
        <f>IF('LEA Information'!D515="","",'LEA Information'!D515)</f>
        <v/>
      </c>
      <c r="E506" s="32" t="str">
        <f t="shared" si="7"/>
        <v/>
      </c>
      <c r="F506" s="3" t="str">
        <f>IF(F$3="Not used","",IFERROR(VLOOKUP($A506,'Circumstance 1'!$B$6:$AB$15,27,FALSE),IFERROR(VLOOKUP(A506,'Circumstance 1'!$B$18:$AB$28,27,FALSE),TableBPA2[[#This Row],[Starting Base Payment]])))</f>
        <v/>
      </c>
      <c r="G506" s="3" t="str">
        <f>IF(G$3="Not used","",IFERROR(VLOOKUP($A506,'Circumstance 2'!$B$6:$AB$15,27,FALSE),IFERROR(VLOOKUP($A506,'Circumstance 2'!$B$18:$AB$28,27,FALSE),TableBPA2[[#This Row],[Base Payment After Circumstance 1]])))</f>
        <v/>
      </c>
      <c r="H506" s="3" t="str">
        <f>IF(H$3="Not used","",IFERROR(VLOOKUP($A506,'Circumstance 3'!$B$6:$AB$15,27,FALSE),IFERROR(VLOOKUP($A506,'Circumstance 3'!$B$18:$AB$28,27,FALSE),TableBPA2[[#This Row],[Base Payment After Circumstance 2]])))</f>
        <v/>
      </c>
      <c r="I506" s="3" t="str">
        <f>IF(I$3="Not used","",IFERROR(VLOOKUP($A506,'Circumstance 4'!$B$6:$AB$15,27,FALSE),IFERROR(VLOOKUP($A506,'Circumstance 4'!$B$18:$AB$28,27,FALSE),TableBPA2[[#This Row],[Base Payment After Circumstance 3]])))</f>
        <v/>
      </c>
      <c r="J506" s="3" t="str">
        <f>IF(J$3="Not used","",IFERROR(VLOOKUP($A506,'Circumstance 5'!$B$6:$AB$15,27,FALSE),IFERROR(VLOOKUP($A506,'Circumstance 5'!$B$18:$AB$28,27,FALSE),TableBPA2[[#This Row],[Base Payment After Circumstance 4]])))</f>
        <v/>
      </c>
      <c r="K506" s="3" t="str">
        <f>IF(K$3="Not used","",IFERROR(VLOOKUP($A506,'Circumstance 6'!$B$6:$AB$15,27,FALSE),IFERROR(VLOOKUP($A506,'Circumstance 6'!$B$18:$AB$28,27,FALSE),TableBPA2[[#This Row],[Base Payment After Circumstance 5]])))</f>
        <v/>
      </c>
      <c r="L506" s="3" t="str">
        <f>IF(L$3="Not used","",IFERROR(VLOOKUP($A506,'Circumstance 7'!$B$6:$AB$15,27,FALSE),IFERROR(VLOOKUP($A506,'Circumstance 7'!$B$18:$AB$28,27,FALSE),TableBPA2[[#This Row],[Base Payment After Circumstance 6]])))</f>
        <v/>
      </c>
      <c r="M506" s="3" t="str">
        <f>IF(M$3="Not used","",IFERROR(VLOOKUP($A506,'Circumstance 8'!$B$6:$AB$15,27,FALSE),IFERROR(VLOOKUP($A506,'Circumstance 8'!$B$18:$AB$28,27,FALSE),TableBPA2[[#This Row],[Base Payment After Circumstance 7]])))</f>
        <v/>
      </c>
      <c r="N506" s="3" t="str">
        <f>IF(N$3="Not used","",IFERROR(VLOOKUP($A506,'Circumstance 9'!$B$6:$AB$15,27,FALSE),IFERROR(VLOOKUP($A506,'Circumstance 9'!$B$18:$AB$28,27,FALSE),TableBPA2[[#This Row],[Base Payment After Circumstance 8]])))</f>
        <v/>
      </c>
      <c r="O506" s="3" t="str">
        <f>IF(O$3="Not used","",IFERROR(VLOOKUP($A506,'Circumstance 10'!$B$6:$AB$15,27,FALSE),IFERROR(VLOOKUP($A506,'Circumstance 10'!$B$18:$AB$28,27,FALSE),TableBPA2[[#This Row],[Base Payment After Circumstance 9]])))</f>
        <v/>
      </c>
      <c r="P506" s="24" t="str">
        <f>IF(P$3="Not used","",IFERROR(VLOOKUP($A506,'Circumstance 11'!$B$6:$AB$15,27,FALSE),IFERROR(VLOOKUP($A506,'Circumstance 11'!$B$18:$AB$28,27,FALSE),TableBPA2[[#This Row],[Base Payment After Circumstance 10]])))</f>
        <v/>
      </c>
      <c r="Q506" s="24" t="str">
        <f>IF(Q$3="Not used","",IFERROR(VLOOKUP($A506,'Circumstance 12'!$B$6:$AB$15,27,FALSE),IFERROR(VLOOKUP($A506,'Circumstance 12'!$B$18:$AB$28,27,FALSE),TableBPA2[[#This Row],[Base Payment After Circumstance 11]])))</f>
        <v/>
      </c>
      <c r="R506" s="24" t="str">
        <f>IF(R$3="Not used","",IFERROR(VLOOKUP($A506,'Circumstance 13'!$B$6:$AB$15,27,FALSE),IFERROR(VLOOKUP($A506,'Circumstance 13'!$B$18:$AB$28,27,FALSE),TableBPA2[[#This Row],[Base Payment After Circumstance 12]])))</f>
        <v/>
      </c>
      <c r="S506" s="24" t="str">
        <f>IF(S$3="Not used","",IFERROR(VLOOKUP($A506,'Circumstance 14'!$B$6:$AB$15,27,FALSE),IFERROR(VLOOKUP($A506,'Circumstance 14'!$B$18:$AB$28,27,FALSE),TableBPA2[[#This Row],[Base Payment After Circumstance 13]])))</f>
        <v/>
      </c>
      <c r="T506" s="24" t="str">
        <f>IF(T$3="Not used","",IFERROR(VLOOKUP($A506,'Circumstance 15'!$B$6:$AB$15,27,FALSE),IFERROR(VLOOKUP($A506,'Circumstance 15'!$B$18:$AB$28,27,FALSE),TableBPA2[[#This Row],[Base Payment After Circumstance 14]])))</f>
        <v/>
      </c>
      <c r="U506" s="24" t="str">
        <f>IF(U$3="Not used","",IFERROR(VLOOKUP($A506,'Circumstance 16'!$B$6:$AB$15,27,FALSE),IFERROR(VLOOKUP($A506,'Circumstance 16'!$B$18:$AB$28,27,FALSE),TableBPA2[[#This Row],[Base Payment After Circumstance 15]])))</f>
        <v/>
      </c>
      <c r="V506" s="24" t="str">
        <f>IF(V$3="Not used","",IFERROR(VLOOKUP($A506,'Circumstance 17'!$B$6:$AB$15,27,FALSE),IFERROR(VLOOKUP($A506,'Circumstance 17'!$B$18:$AB$28,27,FALSE),TableBPA2[[#This Row],[Base Payment After Circumstance 16]])))</f>
        <v/>
      </c>
      <c r="W506" s="24" t="str">
        <f>IF(W$3="Not used","",IFERROR(VLOOKUP($A506,'Circumstance 18'!$B$6:$AB$15,27,FALSE),IFERROR(VLOOKUP($A506,'Circumstance 18'!$B$18:$AB$28,27,FALSE),TableBPA2[[#This Row],[Base Payment After Circumstance 17]])))</f>
        <v/>
      </c>
      <c r="X506" s="24" t="str">
        <f>IF(X$3="Not used","",IFERROR(VLOOKUP($A506,'Circumstance 19'!$B$6:$AB$15,27,FALSE),IFERROR(VLOOKUP($A506,'Circumstance 19'!$B$18:$AB$28,27,FALSE),TableBPA2[[#This Row],[Base Payment After Circumstance 18]])))</f>
        <v/>
      </c>
      <c r="Y506" s="24" t="str">
        <f>IF(Y$3="Not used","",IFERROR(VLOOKUP($A506,'Circumstance 20'!$B$6:$AB$15,27,FALSE),IFERROR(VLOOKUP($A506,'Circumstance 20'!$B$18:$AB$28,27,FALSE),TableBPA2[[#This Row],[Base Payment After Circumstance 19]])))</f>
        <v/>
      </c>
    </row>
    <row r="507" spans="1:25" x14ac:dyDescent="0.25">
      <c r="A507" s="11" t="str">
        <f>IF('LEA Information'!A516="","",'LEA Information'!A516)</f>
        <v/>
      </c>
      <c r="B507" s="11" t="str">
        <f>IF('LEA Information'!B516="","",'LEA Information'!B516)</f>
        <v/>
      </c>
      <c r="C507" s="68" t="str">
        <f>IF('LEA Information'!C516="","",'LEA Information'!C516)</f>
        <v/>
      </c>
      <c r="D507" s="8" t="str">
        <f>IF('LEA Information'!D516="","",'LEA Information'!D516)</f>
        <v/>
      </c>
      <c r="E507" s="32" t="str">
        <f t="shared" si="7"/>
        <v/>
      </c>
      <c r="F507" s="3" t="str">
        <f>IF(F$3="Not used","",IFERROR(VLOOKUP($A507,'Circumstance 1'!$B$6:$AB$15,27,FALSE),IFERROR(VLOOKUP(A507,'Circumstance 1'!$B$18:$AB$28,27,FALSE),TableBPA2[[#This Row],[Starting Base Payment]])))</f>
        <v/>
      </c>
      <c r="G507" s="3" t="str">
        <f>IF(G$3="Not used","",IFERROR(VLOOKUP($A507,'Circumstance 2'!$B$6:$AB$15,27,FALSE),IFERROR(VLOOKUP($A507,'Circumstance 2'!$B$18:$AB$28,27,FALSE),TableBPA2[[#This Row],[Base Payment After Circumstance 1]])))</f>
        <v/>
      </c>
      <c r="H507" s="3" t="str">
        <f>IF(H$3="Not used","",IFERROR(VLOOKUP($A507,'Circumstance 3'!$B$6:$AB$15,27,FALSE),IFERROR(VLOOKUP($A507,'Circumstance 3'!$B$18:$AB$28,27,FALSE),TableBPA2[[#This Row],[Base Payment After Circumstance 2]])))</f>
        <v/>
      </c>
      <c r="I507" s="3" t="str">
        <f>IF(I$3="Not used","",IFERROR(VLOOKUP($A507,'Circumstance 4'!$B$6:$AB$15,27,FALSE),IFERROR(VLOOKUP($A507,'Circumstance 4'!$B$18:$AB$28,27,FALSE),TableBPA2[[#This Row],[Base Payment After Circumstance 3]])))</f>
        <v/>
      </c>
      <c r="J507" s="3" t="str">
        <f>IF(J$3="Not used","",IFERROR(VLOOKUP($A507,'Circumstance 5'!$B$6:$AB$15,27,FALSE),IFERROR(VLOOKUP($A507,'Circumstance 5'!$B$18:$AB$28,27,FALSE),TableBPA2[[#This Row],[Base Payment After Circumstance 4]])))</f>
        <v/>
      </c>
      <c r="K507" s="3" t="str">
        <f>IF(K$3="Not used","",IFERROR(VLOOKUP($A507,'Circumstance 6'!$B$6:$AB$15,27,FALSE),IFERROR(VLOOKUP($A507,'Circumstance 6'!$B$18:$AB$28,27,FALSE),TableBPA2[[#This Row],[Base Payment After Circumstance 5]])))</f>
        <v/>
      </c>
      <c r="L507" s="3" t="str">
        <f>IF(L$3="Not used","",IFERROR(VLOOKUP($A507,'Circumstance 7'!$B$6:$AB$15,27,FALSE),IFERROR(VLOOKUP($A507,'Circumstance 7'!$B$18:$AB$28,27,FALSE),TableBPA2[[#This Row],[Base Payment After Circumstance 6]])))</f>
        <v/>
      </c>
      <c r="M507" s="3" t="str">
        <f>IF(M$3="Not used","",IFERROR(VLOOKUP($A507,'Circumstance 8'!$B$6:$AB$15,27,FALSE),IFERROR(VLOOKUP($A507,'Circumstance 8'!$B$18:$AB$28,27,FALSE),TableBPA2[[#This Row],[Base Payment After Circumstance 7]])))</f>
        <v/>
      </c>
      <c r="N507" s="3" t="str">
        <f>IF(N$3="Not used","",IFERROR(VLOOKUP($A507,'Circumstance 9'!$B$6:$AB$15,27,FALSE),IFERROR(VLOOKUP($A507,'Circumstance 9'!$B$18:$AB$28,27,FALSE),TableBPA2[[#This Row],[Base Payment After Circumstance 8]])))</f>
        <v/>
      </c>
      <c r="O507" s="3" t="str">
        <f>IF(O$3="Not used","",IFERROR(VLOOKUP($A507,'Circumstance 10'!$B$6:$AB$15,27,FALSE),IFERROR(VLOOKUP($A507,'Circumstance 10'!$B$18:$AB$28,27,FALSE),TableBPA2[[#This Row],[Base Payment After Circumstance 9]])))</f>
        <v/>
      </c>
      <c r="P507" s="24" t="str">
        <f>IF(P$3="Not used","",IFERROR(VLOOKUP($A507,'Circumstance 11'!$B$6:$AB$15,27,FALSE),IFERROR(VLOOKUP($A507,'Circumstance 11'!$B$18:$AB$28,27,FALSE),TableBPA2[[#This Row],[Base Payment After Circumstance 10]])))</f>
        <v/>
      </c>
      <c r="Q507" s="24" t="str">
        <f>IF(Q$3="Not used","",IFERROR(VLOOKUP($A507,'Circumstance 12'!$B$6:$AB$15,27,FALSE),IFERROR(VLOOKUP($A507,'Circumstance 12'!$B$18:$AB$28,27,FALSE),TableBPA2[[#This Row],[Base Payment After Circumstance 11]])))</f>
        <v/>
      </c>
      <c r="R507" s="24" t="str">
        <f>IF(R$3="Not used","",IFERROR(VLOOKUP($A507,'Circumstance 13'!$B$6:$AB$15,27,FALSE),IFERROR(VLOOKUP($A507,'Circumstance 13'!$B$18:$AB$28,27,FALSE),TableBPA2[[#This Row],[Base Payment After Circumstance 12]])))</f>
        <v/>
      </c>
      <c r="S507" s="24" t="str">
        <f>IF(S$3="Not used","",IFERROR(VLOOKUP($A507,'Circumstance 14'!$B$6:$AB$15,27,FALSE),IFERROR(VLOOKUP($A507,'Circumstance 14'!$B$18:$AB$28,27,FALSE),TableBPA2[[#This Row],[Base Payment After Circumstance 13]])))</f>
        <v/>
      </c>
      <c r="T507" s="24" t="str">
        <f>IF(T$3="Not used","",IFERROR(VLOOKUP($A507,'Circumstance 15'!$B$6:$AB$15,27,FALSE),IFERROR(VLOOKUP($A507,'Circumstance 15'!$B$18:$AB$28,27,FALSE),TableBPA2[[#This Row],[Base Payment After Circumstance 14]])))</f>
        <v/>
      </c>
      <c r="U507" s="24" t="str">
        <f>IF(U$3="Not used","",IFERROR(VLOOKUP($A507,'Circumstance 16'!$B$6:$AB$15,27,FALSE),IFERROR(VLOOKUP($A507,'Circumstance 16'!$B$18:$AB$28,27,FALSE),TableBPA2[[#This Row],[Base Payment After Circumstance 15]])))</f>
        <v/>
      </c>
      <c r="V507" s="24" t="str">
        <f>IF(V$3="Not used","",IFERROR(VLOOKUP($A507,'Circumstance 17'!$B$6:$AB$15,27,FALSE),IFERROR(VLOOKUP($A507,'Circumstance 17'!$B$18:$AB$28,27,FALSE),TableBPA2[[#This Row],[Base Payment After Circumstance 16]])))</f>
        <v/>
      </c>
      <c r="W507" s="24" t="str">
        <f>IF(W$3="Not used","",IFERROR(VLOOKUP($A507,'Circumstance 18'!$B$6:$AB$15,27,FALSE),IFERROR(VLOOKUP($A507,'Circumstance 18'!$B$18:$AB$28,27,FALSE),TableBPA2[[#This Row],[Base Payment After Circumstance 17]])))</f>
        <v/>
      </c>
      <c r="X507" s="24" t="str">
        <f>IF(X$3="Not used","",IFERROR(VLOOKUP($A507,'Circumstance 19'!$B$6:$AB$15,27,FALSE),IFERROR(VLOOKUP($A507,'Circumstance 19'!$B$18:$AB$28,27,FALSE),TableBPA2[[#This Row],[Base Payment After Circumstance 18]])))</f>
        <v/>
      </c>
      <c r="Y507" s="24" t="str">
        <f>IF(Y$3="Not used","",IFERROR(VLOOKUP($A507,'Circumstance 20'!$B$6:$AB$15,27,FALSE),IFERROR(VLOOKUP($A507,'Circumstance 20'!$B$18:$AB$28,27,FALSE),TableBPA2[[#This Row],[Base Payment After Circumstance 19]])))</f>
        <v/>
      </c>
    </row>
    <row r="508" spans="1:25" x14ac:dyDescent="0.25">
      <c r="A508" s="11" t="str">
        <f>IF('LEA Information'!A517="","",'LEA Information'!A517)</f>
        <v/>
      </c>
      <c r="B508" s="11" t="str">
        <f>IF('LEA Information'!B517="","",'LEA Information'!B517)</f>
        <v/>
      </c>
      <c r="C508" s="68" t="str">
        <f>IF('LEA Information'!C517="","",'LEA Information'!C517)</f>
        <v/>
      </c>
      <c r="D508" s="8" t="str">
        <f>IF('LEA Information'!D517="","",'LEA Information'!D517)</f>
        <v/>
      </c>
      <c r="E508" s="32" t="str">
        <f t="shared" si="7"/>
        <v/>
      </c>
      <c r="F508" s="3" t="str">
        <f>IF(F$3="Not used","",IFERROR(VLOOKUP($A508,'Circumstance 1'!$B$6:$AB$15,27,FALSE),IFERROR(VLOOKUP(A508,'Circumstance 1'!$B$18:$AB$28,27,FALSE),TableBPA2[[#This Row],[Starting Base Payment]])))</f>
        <v/>
      </c>
      <c r="G508" s="3" t="str">
        <f>IF(G$3="Not used","",IFERROR(VLOOKUP($A508,'Circumstance 2'!$B$6:$AB$15,27,FALSE),IFERROR(VLOOKUP($A508,'Circumstance 2'!$B$18:$AB$28,27,FALSE),TableBPA2[[#This Row],[Base Payment After Circumstance 1]])))</f>
        <v/>
      </c>
      <c r="H508" s="3" t="str">
        <f>IF(H$3="Not used","",IFERROR(VLOOKUP($A508,'Circumstance 3'!$B$6:$AB$15,27,FALSE),IFERROR(VLOOKUP($A508,'Circumstance 3'!$B$18:$AB$28,27,FALSE),TableBPA2[[#This Row],[Base Payment After Circumstance 2]])))</f>
        <v/>
      </c>
      <c r="I508" s="3" t="str">
        <f>IF(I$3="Not used","",IFERROR(VLOOKUP($A508,'Circumstance 4'!$B$6:$AB$15,27,FALSE),IFERROR(VLOOKUP($A508,'Circumstance 4'!$B$18:$AB$28,27,FALSE),TableBPA2[[#This Row],[Base Payment After Circumstance 3]])))</f>
        <v/>
      </c>
      <c r="J508" s="3" t="str">
        <f>IF(J$3="Not used","",IFERROR(VLOOKUP($A508,'Circumstance 5'!$B$6:$AB$15,27,FALSE),IFERROR(VLOOKUP($A508,'Circumstance 5'!$B$18:$AB$28,27,FALSE),TableBPA2[[#This Row],[Base Payment After Circumstance 4]])))</f>
        <v/>
      </c>
      <c r="K508" s="3" t="str">
        <f>IF(K$3="Not used","",IFERROR(VLOOKUP($A508,'Circumstance 6'!$B$6:$AB$15,27,FALSE),IFERROR(VLOOKUP($A508,'Circumstance 6'!$B$18:$AB$28,27,FALSE),TableBPA2[[#This Row],[Base Payment After Circumstance 5]])))</f>
        <v/>
      </c>
      <c r="L508" s="3" t="str">
        <f>IF(L$3="Not used","",IFERROR(VLOOKUP($A508,'Circumstance 7'!$B$6:$AB$15,27,FALSE),IFERROR(VLOOKUP($A508,'Circumstance 7'!$B$18:$AB$28,27,FALSE),TableBPA2[[#This Row],[Base Payment After Circumstance 6]])))</f>
        <v/>
      </c>
      <c r="M508" s="3" t="str">
        <f>IF(M$3="Not used","",IFERROR(VLOOKUP($A508,'Circumstance 8'!$B$6:$AB$15,27,FALSE),IFERROR(VLOOKUP($A508,'Circumstance 8'!$B$18:$AB$28,27,FALSE),TableBPA2[[#This Row],[Base Payment After Circumstance 7]])))</f>
        <v/>
      </c>
      <c r="N508" s="3" t="str">
        <f>IF(N$3="Not used","",IFERROR(VLOOKUP($A508,'Circumstance 9'!$B$6:$AB$15,27,FALSE),IFERROR(VLOOKUP($A508,'Circumstance 9'!$B$18:$AB$28,27,FALSE),TableBPA2[[#This Row],[Base Payment After Circumstance 8]])))</f>
        <v/>
      </c>
      <c r="O508" s="3" t="str">
        <f>IF(O$3="Not used","",IFERROR(VLOOKUP($A508,'Circumstance 10'!$B$6:$AB$15,27,FALSE),IFERROR(VLOOKUP($A508,'Circumstance 10'!$B$18:$AB$28,27,FALSE),TableBPA2[[#This Row],[Base Payment After Circumstance 9]])))</f>
        <v/>
      </c>
      <c r="P508" s="24" t="str">
        <f>IF(P$3="Not used","",IFERROR(VLOOKUP($A508,'Circumstance 11'!$B$6:$AB$15,27,FALSE),IFERROR(VLOOKUP($A508,'Circumstance 11'!$B$18:$AB$28,27,FALSE),TableBPA2[[#This Row],[Base Payment After Circumstance 10]])))</f>
        <v/>
      </c>
      <c r="Q508" s="24" t="str">
        <f>IF(Q$3="Not used","",IFERROR(VLOOKUP($A508,'Circumstance 12'!$B$6:$AB$15,27,FALSE),IFERROR(VLOOKUP($A508,'Circumstance 12'!$B$18:$AB$28,27,FALSE),TableBPA2[[#This Row],[Base Payment After Circumstance 11]])))</f>
        <v/>
      </c>
      <c r="R508" s="24" t="str">
        <f>IF(R$3="Not used","",IFERROR(VLOOKUP($A508,'Circumstance 13'!$B$6:$AB$15,27,FALSE),IFERROR(VLOOKUP($A508,'Circumstance 13'!$B$18:$AB$28,27,FALSE),TableBPA2[[#This Row],[Base Payment After Circumstance 12]])))</f>
        <v/>
      </c>
      <c r="S508" s="24" t="str">
        <f>IF(S$3="Not used","",IFERROR(VLOOKUP($A508,'Circumstance 14'!$B$6:$AB$15,27,FALSE),IFERROR(VLOOKUP($A508,'Circumstance 14'!$B$18:$AB$28,27,FALSE),TableBPA2[[#This Row],[Base Payment After Circumstance 13]])))</f>
        <v/>
      </c>
      <c r="T508" s="24" t="str">
        <f>IF(T$3="Not used","",IFERROR(VLOOKUP($A508,'Circumstance 15'!$B$6:$AB$15,27,FALSE),IFERROR(VLOOKUP($A508,'Circumstance 15'!$B$18:$AB$28,27,FALSE),TableBPA2[[#This Row],[Base Payment After Circumstance 14]])))</f>
        <v/>
      </c>
      <c r="U508" s="24" t="str">
        <f>IF(U$3="Not used","",IFERROR(VLOOKUP($A508,'Circumstance 16'!$B$6:$AB$15,27,FALSE),IFERROR(VLOOKUP($A508,'Circumstance 16'!$B$18:$AB$28,27,FALSE),TableBPA2[[#This Row],[Base Payment After Circumstance 15]])))</f>
        <v/>
      </c>
      <c r="V508" s="24" t="str">
        <f>IF(V$3="Not used","",IFERROR(VLOOKUP($A508,'Circumstance 17'!$B$6:$AB$15,27,FALSE),IFERROR(VLOOKUP($A508,'Circumstance 17'!$B$18:$AB$28,27,FALSE),TableBPA2[[#This Row],[Base Payment After Circumstance 16]])))</f>
        <v/>
      </c>
      <c r="W508" s="24" t="str">
        <f>IF(W$3="Not used","",IFERROR(VLOOKUP($A508,'Circumstance 18'!$B$6:$AB$15,27,FALSE),IFERROR(VLOOKUP($A508,'Circumstance 18'!$B$18:$AB$28,27,FALSE),TableBPA2[[#This Row],[Base Payment After Circumstance 17]])))</f>
        <v/>
      </c>
      <c r="X508" s="24" t="str">
        <f>IF(X$3="Not used","",IFERROR(VLOOKUP($A508,'Circumstance 19'!$B$6:$AB$15,27,FALSE),IFERROR(VLOOKUP($A508,'Circumstance 19'!$B$18:$AB$28,27,FALSE),TableBPA2[[#This Row],[Base Payment After Circumstance 18]])))</f>
        <v/>
      </c>
      <c r="Y508" s="24" t="str">
        <f>IF(Y$3="Not used","",IFERROR(VLOOKUP($A508,'Circumstance 20'!$B$6:$AB$15,27,FALSE),IFERROR(VLOOKUP($A508,'Circumstance 20'!$B$18:$AB$28,27,FALSE),TableBPA2[[#This Row],[Base Payment After Circumstance 19]])))</f>
        <v/>
      </c>
    </row>
    <row r="509" spans="1:25" x14ac:dyDescent="0.25">
      <c r="A509" s="11" t="str">
        <f>IF('LEA Information'!A518="","",'LEA Information'!A518)</f>
        <v/>
      </c>
      <c r="B509" s="11" t="str">
        <f>IF('LEA Information'!B518="","",'LEA Information'!B518)</f>
        <v/>
      </c>
      <c r="C509" s="68" t="str">
        <f>IF('LEA Information'!C518="","",'LEA Information'!C518)</f>
        <v/>
      </c>
      <c r="D509" s="8" t="str">
        <f>IF('LEA Information'!D518="","",'LEA Information'!D518)</f>
        <v/>
      </c>
      <c r="E509" s="32" t="str">
        <f t="shared" si="7"/>
        <v/>
      </c>
      <c r="F509" s="3" t="str">
        <f>IF(F$3="Not used","",IFERROR(VLOOKUP($A509,'Circumstance 1'!$B$6:$AB$15,27,FALSE),IFERROR(VLOOKUP(A509,'Circumstance 1'!$B$18:$AB$28,27,FALSE),TableBPA2[[#This Row],[Starting Base Payment]])))</f>
        <v/>
      </c>
      <c r="G509" s="3" t="str">
        <f>IF(G$3="Not used","",IFERROR(VLOOKUP($A509,'Circumstance 2'!$B$6:$AB$15,27,FALSE),IFERROR(VLOOKUP($A509,'Circumstance 2'!$B$18:$AB$28,27,FALSE),TableBPA2[[#This Row],[Base Payment After Circumstance 1]])))</f>
        <v/>
      </c>
      <c r="H509" s="3" t="str">
        <f>IF(H$3="Not used","",IFERROR(VLOOKUP($A509,'Circumstance 3'!$B$6:$AB$15,27,FALSE),IFERROR(VLOOKUP($A509,'Circumstance 3'!$B$18:$AB$28,27,FALSE),TableBPA2[[#This Row],[Base Payment After Circumstance 2]])))</f>
        <v/>
      </c>
      <c r="I509" s="3" t="str">
        <f>IF(I$3="Not used","",IFERROR(VLOOKUP($A509,'Circumstance 4'!$B$6:$AB$15,27,FALSE),IFERROR(VLOOKUP($A509,'Circumstance 4'!$B$18:$AB$28,27,FALSE),TableBPA2[[#This Row],[Base Payment After Circumstance 3]])))</f>
        <v/>
      </c>
      <c r="J509" s="3" t="str">
        <f>IF(J$3="Not used","",IFERROR(VLOOKUP($A509,'Circumstance 5'!$B$6:$AB$15,27,FALSE),IFERROR(VLOOKUP($A509,'Circumstance 5'!$B$18:$AB$28,27,FALSE),TableBPA2[[#This Row],[Base Payment After Circumstance 4]])))</f>
        <v/>
      </c>
      <c r="K509" s="3" t="str">
        <f>IF(K$3="Not used","",IFERROR(VLOOKUP($A509,'Circumstance 6'!$B$6:$AB$15,27,FALSE),IFERROR(VLOOKUP($A509,'Circumstance 6'!$B$18:$AB$28,27,FALSE),TableBPA2[[#This Row],[Base Payment After Circumstance 5]])))</f>
        <v/>
      </c>
      <c r="L509" s="3" t="str">
        <f>IF(L$3="Not used","",IFERROR(VLOOKUP($A509,'Circumstance 7'!$B$6:$AB$15,27,FALSE),IFERROR(VLOOKUP($A509,'Circumstance 7'!$B$18:$AB$28,27,FALSE),TableBPA2[[#This Row],[Base Payment After Circumstance 6]])))</f>
        <v/>
      </c>
      <c r="M509" s="3" t="str">
        <f>IF(M$3="Not used","",IFERROR(VLOOKUP($A509,'Circumstance 8'!$B$6:$AB$15,27,FALSE),IFERROR(VLOOKUP($A509,'Circumstance 8'!$B$18:$AB$28,27,FALSE),TableBPA2[[#This Row],[Base Payment After Circumstance 7]])))</f>
        <v/>
      </c>
      <c r="N509" s="3" t="str">
        <f>IF(N$3="Not used","",IFERROR(VLOOKUP($A509,'Circumstance 9'!$B$6:$AB$15,27,FALSE),IFERROR(VLOOKUP($A509,'Circumstance 9'!$B$18:$AB$28,27,FALSE),TableBPA2[[#This Row],[Base Payment After Circumstance 8]])))</f>
        <v/>
      </c>
      <c r="O509" s="3" t="str">
        <f>IF(O$3="Not used","",IFERROR(VLOOKUP($A509,'Circumstance 10'!$B$6:$AB$15,27,FALSE),IFERROR(VLOOKUP($A509,'Circumstance 10'!$B$18:$AB$28,27,FALSE),TableBPA2[[#This Row],[Base Payment After Circumstance 9]])))</f>
        <v/>
      </c>
      <c r="P509" s="24" t="str">
        <f>IF(P$3="Not used","",IFERROR(VLOOKUP($A509,'Circumstance 11'!$B$6:$AB$15,27,FALSE),IFERROR(VLOOKUP($A509,'Circumstance 11'!$B$18:$AB$28,27,FALSE),TableBPA2[[#This Row],[Base Payment After Circumstance 10]])))</f>
        <v/>
      </c>
      <c r="Q509" s="24" t="str">
        <f>IF(Q$3="Not used","",IFERROR(VLOOKUP($A509,'Circumstance 12'!$B$6:$AB$15,27,FALSE),IFERROR(VLOOKUP($A509,'Circumstance 12'!$B$18:$AB$28,27,FALSE),TableBPA2[[#This Row],[Base Payment After Circumstance 11]])))</f>
        <v/>
      </c>
      <c r="R509" s="24" t="str">
        <f>IF(R$3="Not used","",IFERROR(VLOOKUP($A509,'Circumstance 13'!$B$6:$AB$15,27,FALSE),IFERROR(VLOOKUP($A509,'Circumstance 13'!$B$18:$AB$28,27,FALSE),TableBPA2[[#This Row],[Base Payment After Circumstance 12]])))</f>
        <v/>
      </c>
      <c r="S509" s="24" t="str">
        <f>IF(S$3="Not used","",IFERROR(VLOOKUP($A509,'Circumstance 14'!$B$6:$AB$15,27,FALSE),IFERROR(VLOOKUP($A509,'Circumstance 14'!$B$18:$AB$28,27,FALSE),TableBPA2[[#This Row],[Base Payment After Circumstance 13]])))</f>
        <v/>
      </c>
      <c r="T509" s="24" t="str">
        <f>IF(T$3="Not used","",IFERROR(VLOOKUP($A509,'Circumstance 15'!$B$6:$AB$15,27,FALSE),IFERROR(VLOOKUP($A509,'Circumstance 15'!$B$18:$AB$28,27,FALSE),TableBPA2[[#This Row],[Base Payment After Circumstance 14]])))</f>
        <v/>
      </c>
      <c r="U509" s="24" t="str">
        <f>IF(U$3="Not used","",IFERROR(VLOOKUP($A509,'Circumstance 16'!$B$6:$AB$15,27,FALSE),IFERROR(VLOOKUP($A509,'Circumstance 16'!$B$18:$AB$28,27,FALSE),TableBPA2[[#This Row],[Base Payment After Circumstance 15]])))</f>
        <v/>
      </c>
      <c r="V509" s="24" t="str">
        <f>IF(V$3="Not used","",IFERROR(VLOOKUP($A509,'Circumstance 17'!$B$6:$AB$15,27,FALSE),IFERROR(VLOOKUP($A509,'Circumstance 17'!$B$18:$AB$28,27,FALSE),TableBPA2[[#This Row],[Base Payment After Circumstance 16]])))</f>
        <v/>
      </c>
      <c r="W509" s="24" t="str">
        <f>IF(W$3="Not used","",IFERROR(VLOOKUP($A509,'Circumstance 18'!$B$6:$AB$15,27,FALSE),IFERROR(VLOOKUP($A509,'Circumstance 18'!$B$18:$AB$28,27,FALSE),TableBPA2[[#This Row],[Base Payment After Circumstance 17]])))</f>
        <v/>
      </c>
      <c r="X509" s="24" t="str">
        <f>IF(X$3="Not used","",IFERROR(VLOOKUP($A509,'Circumstance 19'!$B$6:$AB$15,27,FALSE),IFERROR(VLOOKUP($A509,'Circumstance 19'!$B$18:$AB$28,27,FALSE),TableBPA2[[#This Row],[Base Payment After Circumstance 18]])))</f>
        <v/>
      </c>
      <c r="Y509" s="24" t="str">
        <f>IF(Y$3="Not used","",IFERROR(VLOOKUP($A509,'Circumstance 20'!$B$6:$AB$15,27,FALSE),IFERROR(VLOOKUP($A509,'Circumstance 20'!$B$18:$AB$28,27,FALSE),TableBPA2[[#This Row],[Base Payment After Circumstance 19]])))</f>
        <v/>
      </c>
    </row>
    <row r="510" spans="1:25" x14ac:dyDescent="0.25">
      <c r="A510" s="11" t="str">
        <f>IF('LEA Information'!A519="","",'LEA Information'!A519)</f>
        <v/>
      </c>
      <c r="B510" s="11" t="str">
        <f>IF('LEA Information'!B519="","",'LEA Information'!B519)</f>
        <v/>
      </c>
      <c r="C510" s="68" t="str">
        <f>IF('LEA Information'!C519="","",'LEA Information'!C519)</f>
        <v/>
      </c>
      <c r="D510" s="8" t="str">
        <f>IF('LEA Information'!D519="","",'LEA Information'!D519)</f>
        <v/>
      </c>
      <c r="E510" s="32" t="str">
        <f t="shared" si="7"/>
        <v/>
      </c>
      <c r="F510" s="3" t="str">
        <f>IF(F$3="Not used","",IFERROR(VLOOKUP($A510,'Circumstance 1'!$B$6:$AB$15,27,FALSE),IFERROR(VLOOKUP(A510,'Circumstance 1'!$B$18:$AB$28,27,FALSE),TableBPA2[[#This Row],[Starting Base Payment]])))</f>
        <v/>
      </c>
      <c r="G510" s="3" t="str">
        <f>IF(G$3="Not used","",IFERROR(VLOOKUP($A510,'Circumstance 2'!$B$6:$AB$15,27,FALSE),IFERROR(VLOOKUP($A510,'Circumstance 2'!$B$18:$AB$28,27,FALSE),TableBPA2[[#This Row],[Base Payment After Circumstance 1]])))</f>
        <v/>
      </c>
      <c r="H510" s="3" t="str">
        <f>IF(H$3="Not used","",IFERROR(VLOOKUP($A510,'Circumstance 3'!$B$6:$AB$15,27,FALSE),IFERROR(VLOOKUP($A510,'Circumstance 3'!$B$18:$AB$28,27,FALSE),TableBPA2[[#This Row],[Base Payment After Circumstance 2]])))</f>
        <v/>
      </c>
      <c r="I510" s="3" t="str">
        <f>IF(I$3="Not used","",IFERROR(VLOOKUP($A510,'Circumstance 4'!$B$6:$AB$15,27,FALSE),IFERROR(VLOOKUP($A510,'Circumstance 4'!$B$18:$AB$28,27,FALSE),TableBPA2[[#This Row],[Base Payment After Circumstance 3]])))</f>
        <v/>
      </c>
      <c r="J510" s="3" t="str">
        <f>IF(J$3="Not used","",IFERROR(VLOOKUP($A510,'Circumstance 5'!$B$6:$AB$15,27,FALSE),IFERROR(VLOOKUP($A510,'Circumstance 5'!$B$18:$AB$28,27,FALSE),TableBPA2[[#This Row],[Base Payment After Circumstance 4]])))</f>
        <v/>
      </c>
      <c r="K510" s="3" t="str">
        <f>IF(K$3="Not used","",IFERROR(VLOOKUP($A510,'Circumstance 6'!$B$6:$AB$15,27,FALSE),IFERROR(VLOOKUP($A510,'Circumstance 6'!$B$18:$AB$28,27,FALSE),TableBPA2[[#This Row],[Base Payment After Circumstance 5]])))</f>
        <v/>
      </c>
      <c r="L510" s="3" t="str">
        <f>IF(L$3="Not used","",IFERROR(VLOOKUP($A510,'Circumstance 7'!$B$6:$AB$15,27,FALSE),IFERROR(VLOOKUP($A510,'Circumstance 7'!$B$18:$AB$28,27,FALSE),TableBPA2[[#This Row],[Base Payment After Circumstance 6]])))</f>
        <v/>
      </c>
      <c r="M510" s="3" t="str">
        <f>IF(M$3="Not used","",IFERROR(VLOOKUP($A510,'Circumstance 8'!$B$6:$AB$15,27,FALSE),IFERROR(VLOOKUP($A510,'Circumstance 8'!$B$18:$AB$28,27,FALSE),TableBPA2[[#This Row],[Base Payment After Circumstance 7]])))</f>
        <v/>
      </c>
      <c r="N510" s="3" t="str">
        <f>IF(N$3="Not used","",IFERROR(VLOOKUP($A510,'Circumstance 9'!$B$6:$AB$15,27,FALSE),IFERROR(VLOOKUP($A510,'Circumstance 9'!$B$18:$AB$28,27,FALSE),TableBPA2[[#This Row],[Base Payment After Circumstance 8]])))</f>
        <v/>
      </c>
      <c r="O510" s="3" t="str">
        <f>IF(O$3="Not used","",IFERROR(VLOOKUP($A510,'Circumstance 10'!$B$6:$AB$15,27,FALSE),IFERROR(VLOOKUP($A510,'Circumstance 10'!$B$18:$AB$28,27,FALSE),TableBPA2[[#This Row],[Base Payment After Circumstance 9]])))</f>
        <v/>
      </c>
      <c r="P510" s="24" t="str">
        <f>IF(P$3="Not used","",IFERROR(VLOOKUP($A510,'Circumstance 11'!$B$6:$AB$15,27,FALSE),IFERROR(VLOOKUP($A510,'Circumstance 11'!$B$18:$AB$28,27,FALSE),TableBPA2[[#This Row],[Base Payment After Circumstance 10]])))</f>
        <v/>
      </c>
      <c r="Q510" s="24" t="str">
        <f>IF(Q$3="Not used","",IFERROR(VLOOKUP($A510,'Circumstance 12'!$B$6:$AB$15,27,FALSE),IFERROR(VLOOKUP($A510,'Circumstance 12'!$B$18:$AB$28,27,FALSE),TableBPA2[[#This Row],[Base Payment After Circumstance 11]])))</f>
        <v/>
      </c>
      <c r="R510" s="24" t="str">
        <f>IF(R$3="Not used","",IFERROR(VLOOKUP($A510,'Circumstance 13'!$B$6:$AB$15,27,FALSE),IFERROR(VLOOKUP($A510,'Circumstance 13'!$B$18:$AB$28,27,FALSE),TableBPA2[[#This Row],[Base Payment After Circumstance 12]])))</f>
        <v/>
      </c>
      <c r="S510" s="24" t="str">
        <f>IF(S$3="Not used","",IFERROR(VLOOKUP($A510,'Circumstance 14'!$B$6:$AB$15,27,FALSE),IFERROR(VLOOKUP($A510,'Circumstance 14'!$B$18:$AB$28,27,FALSE),TableBPA2[[#This Row],[Base Payment After Circumstance 13]])))</f>
        <v/>
      </c>
      <c r="T510" s="24" t="str">
        <f>IF(T$3="Not used","",IFERROR(VLOOKUP($A510,'Circumstance 15'!$B$6:$AB$15,27,FALSE),IFERROR(VLOOKUP($A510,'Circumstance 15'!$B$18:$AB$28,27,FALSE),TableBPA2[[#This Row],[Base Payment After Circumstance 14]])))</f>
        <v/>
      </c>
      <c r="U510" s="24" t="str">
        <f>IF(U$3="Not used","",IFERROR(VLOOKUP($A510,'Circumstance 16'!$B$6:$AB$15,27,FALSE),IFERROR(VLOOKUP($A510,'Circumstance 16'!$B$18:$AB$28,27,FALSE),TableBPA2[[#This Row],[Base Payment After Circumstance 15]])))</f>
        <v/>
      </c>
      <c r="V510" s="24" t="str">
        <f>IF(V$3="Not used","",IFERROR(VLOOKUP($A510,'Circumstance 17'!$B$6:$AB$15,27,FALSE),IFERROR(VLOOKUP($A510,'Circumstance 17'!$B$18:$AB$28,27,FALSE),TableBPA2[[#This Row],[Base Payment After Circumstance 16]])))</f>
        <v/>
      </c>
      <c r="W510" s="24" t="str">
        <f>IF(W$3="Not used","",IFERROR(VLOOKUP($A510,'Circumstance 18'!$B$6:$AB$15,27,FALSE),IFERROR(VLOOKUP($A510,'Circumstance 18'!$B$18:$AB$28,27,FALSE),TableBPA2[[#This Row],[Base Payment After Circumstance 17]])))</f>
        <v/>
      </c>
      <c r="X510" s="24" t="str">
        <f>IF(X$3="Not used","",IFERROR(VLOOKUP($A510,'Circumstance 19'!$B$6:$AB$15,27,FALSE),IFERROR(VLOOKUP($A510,'Circumstance 19'!$B$18:$AB$28,27,FALSE),TableBPA2[[#This Row],[Base Payment After Circumstance 18]])))</f>
        <v/>
      </c>
      <c r="Y510" s="24" t="str">
        <f>IF(Y$3="Not used","",IFERROR(VLOOKUP($A510,'Circumstance 20'!$B$6:$AB$15,27,FALSE),IFERROR(VLOOKUP($A510,'Circumstance 20'!$B$18:$AB$28,27,FALSE),TableBPA2[[#This Row],[Base Payment After Circumstance 19]])))</f>
        <v/>
      </c>
    </row>
    <row r="511" spans="1:25" x14ac:dyDescent="0.25">
      <c r="A511" s="11" t="str">
        <f>IF('LEA Information'!A520="","",'LEA Information'!A520)</f>
        <v/>
      </c>
      <c r="B511" s="11" t="str">
        <f>IF('LEA Information'!B520="","",'LEA Information'!B520)</f>
        <v/>
      </c>
      <c r="C511" s="68" t="str">
        <f>IF('LEA Information'!C520="","",'LEA Information'!C520)</f>
        <v/>
      </c>
      <c r="D511" s="8" t="str">
        <f>IF('LEA Information'!D520="","",'LEA Information'!D520)</f>
        <v/>
      </c>
      <c r="E511" s="32" t="str">
        <f t="shared" si="7"/>
        <v/>
      </c>
      <c r="F511" s="3" t="str">
        <f>IF(F$3="Not used","",IFERROR(VLOOKUP($A511,'Circumstance 1'!$B$6:$AB$15,27,FALSE),IFERROR(VLOOKUP(A511,'Circumstance 1'!$B$18:$AB$28,27,FALSE),TableBPA2[[#This Row],[Starting Base Payment]])))</f>
        <v/>
      </c>
      <c r="G511" s="3" t="str">
        <f>IF(G$3="Not used","",IFERROR(VLOOKUP($A511,'Circumstance 2'!$B$6:$AB$15,27,FALSE),IFERROR(VLOOKUP($A511,'Circumstance 2'!$B$18:$AB$28,27,FALSE),TableBPA2[[#This Row],[Base Payment After Circumstance 1]])))</f>
        <v/>
      </c>
      <c r="H511" s="3" t="str">
        <f>IF(H$3="Not used","",IFERROR(VLOOKUP($A511,'Circumstance 3'!$B$6:$AB$15,27,FALSE),IFERROR(VLOOKUP($A511,'Circumstance 3'!$B$18:$AB$28,27,FALSE),TableBPA2[[#This Row],[Base Payment After Circumstance 2]])))</f>
        <v/>
      </c>
      <c r="I511" s="3" t="str">
        <f>IF(I$3="Not used","",IFERROR(VLOOKUP($A511,'Circumstance 4'!$B$6:$AB$15,27,FALSE),IFERROR(VLOOKUP($A511,'Circumstance 4'!$B$18:$AB$28,27,FALSE),TableBPA2[[#This Row],[Base Payment After Circumstance 3]])))</f>
        <v/>
      </c>
      <c r="J511" s="3" t="str">
        <f>IF(J$3="Not used","",IFERROR(VLOOKUP($A511,'Circumstance 5'!$B$6:$AB$15,27,FALSE),IFERROR(VLOOKUP($A511,'Circumstance 5'!$B$18:$AB$28,27,FALSE),TableBPA2[[#This Row],[Base Payment After Circumstance 4]])))</f>
        <v/>
      </c>
      <c r="K511" s="3" t="str">
        <f>IF(K$3="Not used","",IFERROR(VLOOKUP($A511,'Circumstance 6'!$B$6:$AB$15,27,FALSE),IFERROR(VLOOKUP($A511,'Circumstance 6'!$B$18:$AB$28,27,FALSE),TableBPA2[[#This Row],[Base Payment After Circumstance 5]])))</f>
        <v/>
      </c>
      <c r="L511" s="3" t="str">
        <f>IF(L$3="Not used","",IFERROR(VLOOKUP($A511,'Circumstance 7'!$B$6:$AB$15,27,FALSE),IFERROR(VLOOKUP($A511,'Circumstance 7'!$B$18:$AB$28,27,FALSE),TableBPA2[[#This Row],[Base Payment After Circumstance 6]])))</f>
        <v/>
      </c>
      <c r="M511" s="3" t="str">
        <f>IF(M$3="Not used","",IFERROR(VLOOKUP($A511,'Circumstance 8'!$B$6:$AB$15,27,FALSE),IFERROR(VLOOKUP($A511,'Circumstance 8'!$B$18:$AB$28,27,FALSE),TableBPA2[[#This Row],[Base Payment After Circumstance 7]])))</f>
        <v/>
      </c>
      <c r="N511" s="3" t="str">
        <f>IF(N$3="Not used","",IFERROR(VLOOKUP($A511,'Circumstance 9'!$B$6:$AB$15,27,FALSE),IFERROR(VLOOKUP($A511,'Circumstance 9'!$B$18:$AB$28,27,FALSE),TableBPA2[[#This Row],[Base Payment After Circumstance 8]])))</f>
        <v/>
      </c>
      <c r="O511" s="3" t="str">
        <f>IF(O$3="Not used","",IFERROR(VLOOKUP($A511,'Circumstance 10'!$B$6:$AB$15,27,FALSE),IFERROR(VLOOKUP($A511,'Circumstance 10'!$B$18:$AB$28,27,FALSE),TableBPA2[[#This Row],[Base Payment After Circumstance 9]])))</f>
        <v/>
      </c>
      <c r="P511" s="24" t="str">
        <f>IF(P$3="Not used","",IFERROR(VLOOKUP($A511,'Circumstance 11'!$B$6:$AB$15,27,FALSE),IFERROR(VLOOKUP($A511,'Circumstance 11'!$B$18:$AB$28,27,FALSE),TableBPA2[[#This Row],[Base Payment After Circumstance 10]])))</f>
        <v/>
      </c>
      <c r="Q511" s="24" t="str">
        <f>IF(Q$3="Not used","",IFERROR(VLOOKUP($A511,'Circumstance 12'!$B$6:$AB$15,27,FALSE),IFERROR(VLOOKUP($A511,'Circumstance 12'!$B$18:$AB$28,27,FALSE),TableBPA2[[#This Row],[Base Payment After Circumstance 11]])))</f>
        <v/>
      </c>
      <c r="R511" s="24" t="str">
        <f>IF(R$3="Not used","",IFERROR(VLOOKUP($A511,'Circumstance 13'!$B$6:$AB$15,27,FALSE),IFERROR(VLOOKUP($A511,'Circumstance 13'!$B$18:$AB$28,27,FALSE),TableBPA2[[#This Row],[Base Payment After Circumstance 12]])))</f>
        <v/>
      </c>
      <c r="S511" s="24" t="str">
        <f>IF(S$3="Not used","",IFERROR(VLOOKUP($A511,'Circumstance 14'!$B$6:$AB$15,27,FALSE),IFERROR(VLOOKUP($A511,'Circumstance 14'!$B$18:$AB$28,27,FALSE),TableBPA2[[#This Row],[Base Payment After Circumstance 13]])))</f>
        <v/>
      </c>
      <c r="T511" s="24" t="str">
        <f>IF(T$3="Not used","",IFERROR(VLOOKUP($A511,'Circumstance 15'!$B$6:$AB$15,27,FALSE),IFERROR(VLOOKUP($A511,'Circumstance 15'!$B$18:$AB$28,27,FALSE),TableBPA2[[#This Row],[Base Payment After Circumstance 14]])))</f>
        <v/>
      </c>
      <c r="U511" s="24" t="str">
        <f>IF(U$3="Not used","",IFERROR(VLOOKUP($A511,'Circumstance 16'!$B$6:$AB$15,27,FALSE),IFERROR(VLOOKUP($A511,'Circumstance 16'!$B$18:$AB$28,27,FALSE),TableBPA2[[#This Row],[Base Payment After Circumstance 15]])))</f>
        <v/>
      </c>
      <c r="V511" s="24" t="str">
        <f>IF(V$3="Not used","",IFERROR(VLOOKUP($A511,'Circumstance 17'!$B$6:$AB$15,27,FALSE),IFERROR(VLOOKUP($A511,'Circumstance 17'!$B$18:$AB$28,27,FALSE),TableBPA2[[#This Row],[Base Payment After Circumstance 16]])))</f>
        <v/>
      </c>
      <c r="W511" s="24" t="str">
        <f>IF(W$3="Not used","",IFERROR(VLOOKUP($A511,'Circumstance 18'!$B$6:$AB$15,27,FALSE),IFERROR(VLOOKUP($A511,'Circumstance 18'!$B$18:$AB$28,27,FALSE),TableBPA2[[#This Row],[Base Payment After Circumstance 17]])))</f>
        <v/>
      </c>
      <c r="X511" s="24" t="str">
        <f>IF(X$3="Not used","",IFERROR(VLOOKUP($A511,'Circumstance 19'!$B$6:$AB$15,27,FALSE),IFERROR(VLOOKUP($A511,'Circumstance 19'!$B$18:$AB$28,27,FALSE),TableBPA2[[#This Row],[Base Payment After Circumstance 18]])))</f>
        <v/>
      </c>
      <c r="Y511" s="24" t="str">
        <f>IF(Y$3="Not used","",IFERROR(VLOOKUP($A511,'Circumstance 20'!$B$6:$AB$15,27,FALSE),IFERROR(VLOOKUP($A511,'Circumstance 20'!$B$18:$AB$28,27,FALSE),TableBPA2[[#This Row],[Base Payment After Circumstance 19]])))</f>
        <v/>
      </c>
    </row>
    <row r="512" spans="1:25" x14ac:dyDescent="0.25">
      <c r="A512" s="11" t="str">
        <f>IF('LEA Information'!A521="","",'LEA Information'!A521)</f>
        <v/>
      </c>
      <c r="B512" s="11" t="str">
        <f>IF('LEA Information'!B521="","",'LEA Information'!B521)</f>
        <v/>
      </c>
      <c r="C512" s="68" t="str">
        <f>IF('LEA Information'!C521="","",'LEA Information'!C521)</f>
        <v/>
      </c>
      <c r="D512" s="8" t="str">
        <f>IF('LEA Information'!D521="","",'LEA Information'!D521)</f>
        <v/>
      </c>
      <c r="E512" s="32" t="str">
        <f t="shared" si="7"/>
        <v/>
      </c>
      <c r="F512" s="3" t="str">
        <f>IF(F$3="Not used","",IFERROR(VLOOKUP($A512,'Circumstance 1'!$B$6:$AB$15,27,FALSE),IFERROR(VLOOKUP(A512,'Circumstance 1'!$B$18:$AB$28,27,FALSE),TableBPA2[[#This Row],[Starting Base Payment]])))</f>
        <v/>
      </c>
      <c r="G512" s="3" t="str">
        <f>IF(G$3="Not used","",IFERROR(VLOOKUP($A512,'Circumstance 2'!$B$6:$AB$15,27,FALSE),IFERROR(VLOOKUP($A512,'Circumstance 2'!$B$18:$AB$28,27,FALSE),TableBPA2[[#This Row],[Base Payment After Circumstance 1]])))</f>
        <v/>
      </c>
      <c r="H512" s="3" t="str">
        <f>IF(H$3="Not used","",IFERROR(VLOOKUP($A512,'Circumstance 3'!$B$6:$AB$15,27,FALSE),IFERROR(VLOOKUP($A512,'Circumstance 3'!$B$18:$AB$28,27,FALSE),TableBPA2[[#This Row],[Base Payment After Circumstance 2]])))</f>
        <v/>
      </c>
      <c r="I512" s="3" t="str">
        <f>IF(I$3="Not used","",IFERROR(VLOOKUP($A512,'Circumstance 4'!$B$6:$AB$15,27,FALSE),IFERROR(VLOOKUP($A512,'Circumstance 4'!$B$18:$AB$28,27,FALSE),TableBPA2[[#This Row],[Base Payment After Circumstance 3]])))</f>
        <v/>
      </c>
      <c r="J512" s="3" t="str">
        <f>IF(J$3="Not used","",IFERROR(VLOOKUP($A512,'Circumstance 5'!$B$6:$AB$15,27,FALSE),IFERROR(VLOOKUP($A512,'Circumstance 5'!$B$18:$AB$28,27,FALSE),TableBPA2[[#This Row],[Base Payment After Circumstance 4]])))</f>
        <v/>
      </c>
      <c r="K512" s="3" t="str">
        <f>IF(K$3="Not used","",IFERROR(VLOOKUP($A512,'Circumstance 6'!$B$6:$AB$15,27,FALSE),IFERROR(VLOOKUP($A512,'Circumstance 6'!$B$18:$AB$28,27,FALSE),TableBPA2[[#This Row],[Base Payment After Circumstance 5]])))</f>
        <v/>
      </c>
      <c r="L512" s="3" t="str">
        <f>IF(L$3="Not used","",IFERROR(VLOOKUP($A512,'Circumstance 7'!$B$6:$AB$15,27,FALSE),IFERROR(VLOOKUP($A512,'Circumstance 7'!$B$18:$AB$28,27,FALSE),TableBPA2[[#This Row],[Base Payment After Circumstance 6]])))</f>
        <v/>
      </c>
      <c r="M512" s="3" t="str">
        <f>IF(M$3="Not used","",IFERROR(VLOOKUP($A512,'Circumstance 8'!$B$6:$AB$15,27,FALSE),IFERROR(VLOOKUP($A512,'Circumstance 8'!$B$18:$AB$28,27,FALSE),TableBPA2[[#This Row],[Base Payment After Circumstance 7]])))</f>
        <v/>
      </c>
      <c r="N512" s="3" t="str">
        <f>IF(N$3="Not used","",IFERROR(VLOOKUP($A512,'Circumstance 9'!$B$6:$AB$15,27,FALSE),IFERROR(VLOOKUP($A512,'Circumstance 9'!$B$18:$AB$28,27,FALSE),TableBPA2[[#This Row],[Base Payment After Circumstance 8]])))</f>
        <v/>
      </c>
      <c r="O512" s="3" t="str">
        <f>IF(O$3="Not used","",IFERROR(VLOOKUP($A512,'Circumstance 10'!$B$6:$AB$15,27,FALSE),IFERROR(VLOOKUP($A512,'Circumstance 10'!$B$18:$AB$28,27,FALSE),TableBPA2[[#This Row],[Base Payment After Circumstance 9]])))</f>
        <v/>
      </c>
      <c r="P512" s="24" t="str">
        <f>IF(P$3="Not used","",IFERROR(VLOOKUP($A512,'Circumstance 11'!$B$6:$AB$15,27,FALSE),IFERROR(VLOOKUP($A512,'Circumstance 11'!$B$18:$AB$28,27,FALSE),TableBPA2[[#This Row],[Base Payment After Circumstance 10]])))</f>
        <v/>
      </c>
      <c r="Q512" s="24" t="str">
        <f>IF(Q$3="Not used","",IFERROR(VLOOKUP($A512,'Circumstance 12'!$B$6:$AB$15,27,FALSE),IFERROR(VLOOKUP($A512,'Circumstance 12'!$B$18:$AB$28,27,FALSE),TableBPA2[[#This Row],[Base Payment After Circumstance 11]])))</f>
        <v/>
      </c>
      <c r="R512" s="24" t="str">
        <f>IF(R$3="Not used","",IFERROR(VLOOKUP($A512,'Circumstance 13'!$B$6:$AB$15,27,FALSE),IFERROR(VLOOKUP($A512,'Circumstance 13'!$B$18:$AB$28,27,FALSE),TableBPA2[[#This Row],[Base Payment After Circumstance 12]])))</f>
        <v/>
      </c>
      <c r="S512" s="24" t="str">
        <f>IF(S$3="Not used","",IFERROR(VLOOKUP($A512,'Circumstance 14'!$B$6:$AB$15,27,FALSE),IFERROR(VLOOKUP($A512,'Circumstance 14'!$B$18:$AB$28,27,FALSE),TableBPA2[[#This Row],[Base Payment After Circumstance 13]])))</f>
        <v/>
      </c>
      <c r="T512" s="24" t="str">
        <f>IF(T$3="Not used","",IFERROR(VLOOKUP($A512,'Circumstance 15'!$B$6:$AB$15,27,FALSE),IFERROR(VLOOKUP($A512,'Circumstance 15'!$B$18:$AB$28,27,FALSE),TableBPA2[[#This Row],[Base Payment After Circumstance 14]])))</f>
        <v/>
      </c>
      <c r="U512" s="24" t="str">
        <f>IF(U$3="Not used","",IFERROR(VLOOKUP($A512,'Circumstance 16'!$B$6:$AB$15,27,FALSE),IFERROR(VLOOKUP($A512,'Circumstance 16'!$B$18:$AB$28,27,FALSE),TableBPA2[[#This Row],[Base Payment After Circumstance 15]])))</f>
        <v/>
      </c>
      <c r="V512" s="24" t="str">
        <f>IF(V$3="Not used","",IFERROR(VLOOKUP($A512,'Circumstance 17'!$B$6:$AB$15,27,FALSE),IFERROR(VLOOKUP($A512,'Circumstance 17'!$B$18:$AB$28,27,FALSE),TableBPA2[[#This Row],[Base Payment After Circumstance 16]])))</f>
        <v/>
      </c>
      <c r="W512" s="24" t="str">
        <f>IF(W$3="Not used","",IFERROR(VLOOKUP($A512,'Circumstance 18'!$B$6:$AB$15,27,FALSE),IFERROR(VLOOKUP($A512,'Circumstance 18'!$B$18:$AB$28,27,FALSE),TableBPA2[[#This Row],[Base Payment After Circumstance 17]])))</f>
        <v/>
      </c>
      <c r="X512" s="24" t="str">
        <f>IF(X$3="Not used","",IFERROR(VLOOKUP($A512,'Circumstance 19'!$B$6:$AB$15,27,FALSE),IFERROR(VLOOKUP($A512,'Circumstance 19'!$B$18:$AB$28,27,FALSE),TableBPA2[[#This Row],[Base Payment After Circumstance 18]])))</f>
        <v/>
      </c>
      <c r="Y512" s="24" t="str">
        <f>IF(Y$3="Not used","",IFERROR(VLOOKUP($A512,'Circumstance 20'!$B$6:$AB$15,27,FALSE),IFERROR(VLOOKUP($A512,'Circumstance 20'!$B$18:$AB$28,27,FALSE),TableBPA2[[#This Row],[Base Payment After Circumstance 19]])))</f>
        <v/>
      </c>
    </row>
    <row r="513" spans="1:25" x14ac:dyDescent="0.25">
      <c r="A513" s="11" t="str">
        <f>IF('LEA Information'!A522="","",'LEA Information'!A522)</f>
        <v/>
      </c>
      <c r="B513" s="11" t="str">
        <f>IF('LEA Information'!B522="","",'LEA Information'!B522)</f>
        <v/>
      </c>
      <c r="C513" s="68" t="str">
        <f>IF('LEA Information'!C522="","",'LEA Information'!C522)</f>
        <v/>
      </c>
      <c r="D513" s="8" t="str">
        <f>IF('LEA Information'!D522="","",'LEA Information'!D522)</f>
        <v/>
      </c>
      <c r="E513" s="32" t="str">
        <f t="shared" si="7"/>
        <v/>
      </c>
      <c r="F513" s="3" t="str">
        <f>IF(F$3="Not used","",IFERROR(VLOOKUP($A513,'Circumstance 1'!$B$6:$AB$15,27,FALSE),IFERROR(VLOOKUP(A513,'Circumstance 1'!$B$18:$AB$28,27,FALSE),TableBPA2[[#This Row],[Starting Base Payment]])))</f>
        <v/>
      </c>
      <c r="G513" s="3" t="str">
        <f>IF(G$3="Not used","",IFERROR(VLOOKUP($A513,'Circumstance 2'!$B$6:$AB$15,27,FALSE),IFERROR(VLOOKUP($A513,'Circumstance 2'!$B$18:$AB$28,27,FALSE),TableBPA2[[#This Row],[Base Payment After Circumstance 1]])))</f>
        <v/>
      </c>
      <c r="H513" s="3" t="str">
        <f>IF(H$3="Not used","",IFERROR(VLOOKUP($A513,'Circumstance 3'!$B$6:$AB$15,27,FALSE),IFERROR(VLOOKUP($A513,'Circumstance 3'!$B$18:$AB$28,27,FALSE),TableBPA2[[#This Row],[Base Payment After Circumstance 2]])))</f>
        <v/>
      </c>
      <c r="I513" s="3" t="str">
        <f>IF(I$3="Not used","",IFERROR(VLOOKUP($A513,'Circumstance 4'!$B$6:$AB$15,27,FALSE),IFERROR(VLOOKUP($A513,'Circumstance 4'!$B$18:$AB$28,27,FALSE),TableBPA2[[#This Row],[Base Payment After Circumstance 3]])))</f>
        <v/>
      </c>
      <c r="J513" s="3" t="str">
        <f>IF(J$3="Not used","",IFERROR(VLOOKUP($A513,'Circumstance 5'!$B$6:$AB$15,27,FALSE),IFERROR(VLOOKUP($A513,'Circumstance 5'!$B$18:$AB$28,27,FALSE),TableBPA2[[#This Row],[Base Payment After Circumstance 4]])))</f>
        <v/>
      </c>
      <c r="K513" s="3" t="str">
        <f>IF(K$3="Not used","",IFERROR(VLOOKUP($A513,'Circumstance 6'!$B$6:$AB$15,27,FALSE),IFERROR(VLOOKUP($A513,'Circumstance 6'!$B$18:$AB$28,27,FALSE),TableBPA2[[#This Row],[Base Payment After Circumstance 5]])))</f>
        <v/>
      </c>
      <c r="L513" s="3" t="str">
        <f>IF(L$3="Not used","",IFERROR(VLOOKUP($A513,'Circumstance 7'!$B$6:$AB$15,27,FALSE),IFERROR(VLOOKUP($A513,'Circumstance 7'!$B$18:$AB$28,27,FALSE),TableBPA2[[#This Row],[Base Payment After Circumstance 6]])))</f>
        <v/>
      </c>
      <c r="M513" s="3" t="str">
        <f>IF(M$3="Not used","",IFERROR(VLOOKUP($A513,'Circumstance 8'!$B$6:$AB$15,27,FALSE),IFERROR(VLOOKUP($A513,'Circumstance 8'!$B$18:$AB$28,27,FALSE),TableBPA2[[#This Row],[Base Payment After Circumstance 7]])))</f>
        <v/>
      </c>
      <c r="N513" s="3" t="str">
        <f>IF(N$3="Not used","",IFERROR(VLOOKUP($A513,'Circumstance 9'!$B$6:$AB$15,27,FALSE),IFERROR(VLOOKUP($A513,'Circumstance 9'!$B$18:$AB$28,27,FALSE),TableBPA2[[#This Row],[Base Payment After Circumstance 8]])))</f>
        <v/>
      </c>
      <c r="O513" s="3" t="str">
        <f>IF(O$3="Not used","",IFERROR(VLOOKUP($A513,'Circumstance 10'!$B$6:$AB$15,27,FALSE),IFERROR(VLOOKUP($A513,'Circumstance 10'!$B$18:$AB$28,27,FALSE),TableBPA2[[#This Row],[Base Payment After Circumstance 9]])))</f>
        <v/>
      </c>
      <c r="P513" s="24" t="str">
        <f>IF(P$3="Not used","",IFERROR(VLOOKUP($A513,'Circumstance 11'!$B$6:$AB$15,27,FALSE),IFERROR(VLOOKUP($A513,'Circumstance 11'!$B$18:$AB$28,27,FALSE),TableBPA2[[#This Row],[Base Payment After Circumstance 10]])))</f>
        <v/>
      </c>
      <c r="Q513" s="24" t="str">
        <f>IF(Q$3="Not used","",IFERROR(VLOOKUP($A513,'Circumstance 12'!$B$6:$AB$15,27,FALSE),IFERROR(VLOOKUP($A513,'Circumstance 12'!$B$18:$AB$28,27,FALSE),TableBPA2[[#This Row],[Base Payment After Circumstance 11]])))</f>
        <v/>
      </c>
      <c r="R513" s="24" t="str">
        <f>IF(R$3="Not used","",IFERROR(VLOOKUP($A513,'Circumstance 13'!$B$6:$AB$15,27,FALSE),IFERROR(VLOOKUP($A513,'Circumstance 13'!$B$18:$AB$28,27,FALSE),TableBPA2[[#This Row],[Base Payment After Circumstance 12]])))</f>
        <v/>
      </c>
      <c r="S513" s="24" t="str">
        <f>IF(S$3="Not used","",IFERROR(VLOOKUP($A513,'Circumstance 14'!$B$6:$AB$15,27,FALSE),IFERROR(VLOOKUP($A513,'Circumstance 14'!$B$18:$AB$28,27,FALSE),TableBPA2[[#This Row],[Base Payment After Circumstance 13]])))</f>
        <v/>
      </c>
      <c r="T513" s="24" t="str">
        <f>IF(T$3="Not used","",IFERROR(VLOOKUP($A513,'Circumstance 15'!$B$6:$AB$15,27,FALSE),IFERROR(VLOOKUP($A513,'Circumstance 15'!$B$18:$AB$28,27,FALSE),TableBPA2[[#This Row],[Base Payment After Circumstance 14]])))</f>
        <v/>
      </c>
      <c r="U513" s="24" t="str">
        <f>IF(U$3="Not used","",IFERROR(VLOOKUP($A513,'Circumstance 16'!$B$6:$AB$15,27,FALSE),IFERROR(VLOOKUP($A513,'Circumstance 16'!$B$18:$AB$28,27,FALSE),TableBPA2[[#This Row],[Base Payment After Circumstance 15]])))</f>
        <v/>
      </c>
      <c r="V513" s="24" t="str">
        <f>IF(V$3="Not used","",IFERROR(VLOOKUP($A513,'Circumstance 17'!$B$6:$AB$15,27,FALSE),IFERROR(VLOOKUP($A513,'Circumstance 17'!$B$18:$AB$28,27,FALSE),TableBPA2[[#This Row],[Base Payment After Circumstance 16]])))</f>
        <v/>
      </c>
      <c r="W513" s="24" t="str">
        <f>IF(W$3="Not used","",IFERROR(VLOOKUP($A513,'Circumstance 18'!$B$6:$AB$15,27,FALSE),IFERROR(VLOOKUP($A513,'Circumstance 18'!$B$18:$AB$28,27,FALSE),TableBPA2[[#This Row],[Base Payment After Circumstance 17]])))</f>
        <v/>
      </c>
      <c r="X513" s="24" t="str">
        <f>IF(X$3="Not used","",IFERROR(VLOOKUP($A513,'Circumstance 19'!$B$6:$AB$15,27,FALSE),IFERROR(VLOOKUP($A513,'Circumstance 19'!$B$18:$AB$28,27,FALSE),TableBPA2[[#This Row],[Base Payment After Circumstance 18]])))</f>
        <v/>
      </c>
      <c r="Y513" s="24" t="str">
        <f>IF(Y$3="Not used","",IFERROR(VLOOKUP($A513,'Circumstance 20'!$B$6:$AB$15,27,FALSE),IFERROR(VLOOKUP($A513,'Circumstance 20'!$B$18:$AB$28,27,FALSE),TableBPA2[[#This Row],[Base Payment After Circumstance 19]])))</f>
        <v/>
      </c>
    </row>
    <row r="514" spans="1:25" x14ac:dyDescent="0.25">
      <c r="A514" s="11" t="str">
        <f>IF('LEA Information'!A523="","",'LEA Information'!A523)</f>
        <v/>
      </c>
      <c r="B514" s="11" t="str">
        <f>IF('LEA Information'!B523="","",'LEA Information'!B523)</f>
        <v/>
      </c>
      <c r="C514" s="68" t="str">
        <f>IF('LEA Information'!C523="","",'LEA Information'!C523)</f>
        <v/>
      </c>
      <c r="D514" s="8" t="str">
        <f>IF('LEA Information'!D523="","",'LEA Information'!D523)</f>
        <v/>
      </c>
      <c r="E514" s="32" t="str">
        <f t="shared" si="7"/>
        <v/>
      </c>
      <c r="F514" s="3" t="str">
        <f>IF(F$3="Not used","",IFERROR(VLOOKUP($A514,'Circumstance 1'!$B$6:$AB$15,27,FALSE),IFERROR(VLOOKUP(A514,'Circumstance 1'!$B$18:$AB$28,27,FALSE),TableBPA2[[#This Row],[Starting Base Payment]])))</f>
        <v/>
      </c>
      <c r="G514" s="3" t="str">
        <f>IF(G$3="Not used","",IFERROR(VLOOKUP($A514,'Circumstance 2'!$B$6:$AB$15,27,FALSE),IFERROR(VLOOKUP($A514,'Circumstance 2'!$B$18:$AB$28,27,FALSE),TableBPA2[[#This Row],[Base Payment After Circumstance 1]])))</f>
        <v/>
      </c>
      <c r="H514" s="3" t="str">
        <f>IF(H$3="Not used","",IFERROR(VLOOKUP($A514,'Circumstance 3'!$B$6:$AB$15,27,FALSE),IFERROR(VLOOKUP($A514,'Circumstance 3'!$B$18:$AB$28,27,FALSE),TableBPA2[[#This Row],[Base Payment After Circumstance 2]])))</f>
        <v/>
      </c>
      <c r="I514" s="3" t="str">
        <f>IF(I$3="Not used","",IFERROR(VLOOKUP($A514,'Circumstance 4'!$B$6:$AB$15,27,FALSE),IFERROR(VLOOKUP($A514,'Circumstance 4'!$B$18:$AB$28,27,FALSE),TableBPA2[[#This Row],[Base Payment After Circumstance 3]])))</f>
        <v/>
      </c>
      <c r="J514" s="3" t="str">
        <f>IF(J$3="Not used","",IFERROR(VLOOKUP($A514,'Circumstance 5'!$B$6:$AB$15,27,FALSE),IFERROR(VLOOKUP($A514,'Circumstance 5'!$B$18:$AB$28,27,FALSE),TableBPA2[[#This Row],[Base Payment After Circumstance 4]])))</f>
        <v/>
      </c>
      <c r="K514" s="3" t="str">
        <f>IF(K$3="Not used","",IFERROR(VLOOKUP($A514,'Circumstance 6'!$B$6:$AB$15,27,FALSE),IFERROR(VLOOKUP($A514,'Circumstance 6'!$B$18:$AB$28,27,FALSE),TableBPA2[[#This Row],[Base Payment After Circumstance 5]])))</f>
        <v/>
      </c>
      <c r="L514" s="3" t="str">
        <f>IF(L$3="Not used","",IFERROR(VLOOKUP($A514,'Circumstance 7'!$B$6:$AB$15,27,FALSE),IFERROR(VLOOKUP($A514,'Circumstance 7'!$B$18:$AB$28,27,FALSE),TableBPA2[[#This Row],[Base Payment After Circumstance 6]])))</f>
        <v/>
      </c>
      <c r="M514" s="3" t="str">
        <f>IF(M$3="Not used","",IFERROR(VLOOKUP($A514,'Circumstance 8'!$B$6:$AB$15,27,FALSE),IFERROR(VLOOKUP($A514,'Circumstance 8'!$B$18:$AB$28,27,FALSE),TableBPA2[[#This Row],[Base Payment After Circumstance 7]])))</f>
        <v/>
      </c>
      <c r="N514" s="3" t="str">
        <f>IF(N$3="Not used","",IFERROR(VLOOKUP($A514,'Circumstance 9'!$B$6:$AB$15,27,FALSE),IFERROR(VLOOKUP($A514,'Circumstance 9'!$B$18:$AB$28,27,FALSE),TableBPA2[[#This Row],[Base Payment After Circumstance 8]])))</f>
        <v/>
      </c>
      <c r="O514" s="3" t="str">
        <f>IF(O$3="Not used","",IFERROR(VLOOKUP($A514,'Circumstance 10'!$B$6:$AB$15,27,FALSE),IFERROR(VLOOKUP($A514,'Circumstance 10'!$B$18:$AB$28,27,FALSE),TableBPA2[[#This Row],[Base Payment After Circumstance 9]])))</f>
        <v/>
      </c>
      <c r="P514" s="24" t="str">
        <f>IF(P$3="Not used","",IFERROR(VLOOKUP($A514,'Circumstance 11'!$B$6:$AB$15,27,FALSE),IFERROR(VLOOKUP($A514,'Circumstance 11'!$B$18:$AB$28,27,FALSE),TableBPA2[[#This Row],[Base Payment After Circumstance 10]])))</f>
        <v/>
      </c>
      <c r="Q514" s="24" t="str">
        <f>IF(Q$3="Not used","",IFERROR(VLOOKUP($A514,'Circumstance 12'!$B$6:$AB$15,27,FALSE),IFERROR(VLOOKUP($A514,'Circumstance 12'!$B$18:$AB$28,27,FALSE),TableBPA2[[#This Row],[Base Payment After Circumstance 11]])))</f>
        <v/>
      </c>
      <c r="R514" s="24" t="str">
        <f>IF(R$3="Not used","",IFERROR(VLOOKUP($A514,'Circumstance 13'!$B$6:$AB$15,27,FALSE),IFERROR(VLOOKUP($A514,'Circumstance 13'!$B$18:$AB$28,27,FALSE),TableBPA2[[#This Row],[Base Payment After Circumstance 12]])))</f>
        <v/>
      </c>
      <c r="S514" s="24" t="str">
        <f>IF(S$3="Not used","",IFERROR(VLOOKUP($A514,'Circumstance 14'!$B$6:$AB$15,27,FALSE),IFERROR(VLOOKUP($A514,'Circumstance 14'!$B$18:$AB$28,27,FALSE),TableBPA2[[#This Row],[Base Payment After Circumstance 13]])))</f>
        <v/>
      </c>
      <c r="T514" s="24" t="str">
        <f>IF(T$3="Not used","",IFERROR(VLOOKUP($A514,'Circumstance 15'!$B$6:$AB$15,27,FALSE),IFERROR(VLOOKUP($A514,'Circumstance 15'!$B$18:$AB$28,27,FALSE),TableBPA2[[#This Row],[Base Payment After Circumstance 14]])))</f>
        <v/>
      </c>
      <c r="U514" s="24" t="str">
        <f>IF(U$3="Not used","",IFERROR(VLOOKUP($A514,'Circumstance 16'!$B$6:$AB$15,27,FALSE),IFERROR(VLOOKUP($A514,'Circumstance 16'!$B$18:$AB$28,27,FALSE),TableBPA2[[#This Row],[Base Payment After Circumstance 15]])))</f>
        <v/>
      </c>
      <c r="V514" s="24" t="str">
        <f>IF(V$3="Not used","",IFERROR(VLOOKUP($A514,'Circumstance 17'!$B$6:$AB$15,27,FALSE),IFERROR(VLOOKUP($A514,'Circumstance 17'!$B$18:$AB$28,27,FALSE),TableBPA2[[#This Row],[Base Payment After Circumstance 16]])))</f>
        <v/>
      </c>
      <c r="W514" s="24" t="str">
        <f>IF(W$3="Not used","",IFERROR(VLOOKUP($A514,'Circumstance 18'!$B$6:$AB$15,27,FALSE),IFERROR(VLOOKUP($A514,'Circumstance 18'!$B$18:$AB$28,27,FALSE),TableBPA2[[#This Row],[Base Payment After Circumstance 17]])))</f>
        <v/>
      </c>
      <c r="X514" s="24" t="str">
        <f>IF(X$3="Not used","",IFERROR(VLOOKUP($A514,'Circumstance 19'!$B$6:$AB$15,27,FALSE),IFERROR(VLOOKUP($A514,'Circumstance 19'!$B$18:$AB$28,27,FALSE),TableBPA2[[#This Row],[Base Payment After Circumstance 18]])))</f>
        <v/>
      </c>
      <c r="Y514" s="24" t="str">
        <f>IF(Y$3="Not used","",IFERROR(VLOOKUP($A514,'Circumstance 20'!$B$6:$AB$15,27,FALSE),IFERROR(VLOOKUP($A514,'Circumstance 20'!$B$18:$AB$28,27,FALSE),TableBPA2[[#This Row],[Base Payment After Circumstance 19]])))</f>
        <v/>
      </c>
    </row>
    <row r="515" spans="1:25" x14ac:dyDescent="0.25">
      <c r="A515" s="11" t="str">
        <f>IF('LEA Information'!A524="","",'LEA Information'!A524)</f>
        <v/>
      </c>
      <c r="B515" s="11" t="str">
        <f>IF('LEA Information'!B524="","",'LEA Information'!B524)</f>
        <v/>
      </c>
      <c r="C515" s="68" t="str">
        <f>IF('LEA Information'!C524="","",'LEA Information'!C524)</f>
        <v/>
      </c>
      <c r="D515" s="8" t="str">
        <f>IF('LEA Information'!D524="","",'LEA Information'!D524)</f>
        <v/>
      </c>
      <c r="E515" s="32" t="str">
        <f t="shared" si="7"/>
        <v/>
      </c>
      <c r="F515" s="3" t="str">
        <f>IF(F$3="Not used","",IFERROR(VLOOKUP($A515,'Circumstance 1'!$B$6:$AB$15,27,FALSE),IFERROR(VLOOKUP(A515,'Circumstance 1'!$B$18:$AB$28,27,FALSE),TableBPA2[[#This Row],[Starting Base Payment]])))</f>
        <v/>
      </c>
      <c r="G515" s="3" t="str">
        <f>IF(G$3="Not used","",IFERROR(VLOOKUP($A515,'Circumstance 2'!$B$6:$AB$15,27,FALSE),IFERROR(VLOOKUP($A515,'Circumstance 2'!$B$18:$AB$28,27,FALSE),TableBPA2[[#This Row],[Base Payment After Circumstance 1]])))</f>
        <v/>
      </c>
      <c r="H515" s="3" t="str">
        <f>IF(H$3="Not used","",IFERROR(VLOOKUP($A515,'Circumstance 3'!$B$6:$AB$15,27,FALSE),IFERROR(VLOOKUP($A515,'Circumstance 3'!$B$18:$AB$28,27,FALSE),TableBPA2[[#This Row],[Base Payment After Circumstance 2]])))</f>
        <v/>
      </c>
      <c r="I515" s="3" t="str">
        <f>IF(I$3="Not used","",IFERROR(VLOOKUP($A515,'Circumstance 4'!$B$6:$AB$15,27,FALSE),IFERROR(VLOOKUP($A515,'Circumstance 4'!$B$18:$AB$28,27,FALSE),TableBPA2[[#This Row],[Base Payment After Circumstance 3]])))</f>
        <v/>
      </c>
      <c r="J515" s="3" t="str">
        <f>IF(J$3="Not used","",IFERROR(VLOOKUP($A515,'Circumstance 5'!$B$6:$AB$15,27,FALSE),IFERROR(VLOOKUP($A515,'Circumstance 5'!$B$18:$AB$28,27,FALSE),TableBPA2[[#This Row],[Base Payment After Circumstance 4]])))</f>
        <v/>
      </c>
      <c r="K515" s="3" t="str">
        <f>IF(K$3="Not used","",IFERROR(VLOOKUP($A515,'Circumstance 6'!$B$6:$AB$15,27,FALSE),IFERROR(VLOOKUP($A515,'Circumstance 6'!$B$18:$AB$28,27,FALSE),TableBPA2[[#This Row],[Base Payment After Circumstance 5]])))</f>
        <v/>
      </c>
      <c r="L515" s="3" t="str">
        <f>IF(L$3="Not used","",IFERROR(VLOOKUP($A515,'Circumstance 7'!$B$6:$AB$15,27,FALSE),IFERROR(VLOOKUP($A515,'Circumstance 7'!$B$18:$AB$28,27,FALSE),TableBPA2[[#This Row],[Base Payment After Circumstance 6]])))</f>
        <v/>
      </c>
      <c r="M515" s="3" t="str">
        <f>IF(M$3="Not used","",IFERROR(VLOOKUP($A515,'Circumstance 8'!$B$6:$AB$15,27,FALSE),IFERROR(VLOOKUP($A515,'Circumstance 8'!$B$18:$AB$28,27,FALSE),TableBPA2[[#This Row],[Base Payment After Circumstance 7]])))</f>
        <v/>
      </c>
      <c r="N515" s="3" t="str">
        <f>IF(N$3="Not used","",IFERROR(VLOOKUP($A515,'Circumstance 9'!$B$6:$AB$15,27,FALSE),IFERROR(VLOOKUP($A515,'Circumstance 9'!$B$18:$AB$28,27,FALSE),TableBPA2[[#This Row],[Base Payment After Circumstance 8]])))</f>
        <v/>
      </c>
      <c r="O515" s="3" t="str">
        <f>IF(O$3="Not used","",IFERROR(VLOOKUP($A515,'Circumstance 10'!$B$6:$AB$15,27,FALSE),IFERROR(VLOOKUP($A515,'Circumstance 10'!$B$18:$AB$28,27,FALSE),TableBPA2[[#This Row],[Base Payment After Circumstance 9]])))</f>
        <v/>
      </c>
      <c r="P515" s="24" t="str">
        <f>IF(P$3="Not used","",IFERROR(VLOOKUP($A515,'Circumstance 11'!$B$6:$AB$15,27,FALSE),IFERROR(VLOOKUP($A515,'Circumstance 11'!$B$18:$AB$28,27,FALSE),TableBPA2[[#This Row],[Base Payment After Circumstance 10]])))</f>
        <v/>
      </c>
      <c r="Q515" s="24" t="str">
        <f>IF(Q$3="Not used","",IFERROR(VLOOKUP($A515,'Circumstance 12'!$B$6:$AB$15,27,FALSE),IFERROR(VLOOKUP($A515,'Circumstance 12'!$B$18:$AB$28,27,FALSE),TableBPA2[[#This Row],[Base Payment After Circumstance 11]])))</f>
        <v/>
      </c>
      <c r="R515" s="24" t="str">
        <f>IF(R$3="Not used","",IFERROR(VLOOKUP($A515,'Circumstance 13'!$B$6:$AB$15,27,FALSE),IFERROR(VLOOKUP($A515,'Circumstance 13'!$B$18:$AB$28,27,FALSE),TableBPA2[[#This Row],[Base Payment After Circumstance 12]])))</f>
        <v/>
      </c>
      <c r="S515" s="24" t="str">
        <f>IF(S$3="Not used","",IFERROR(VLOOKUP($A515,'Circumstance 14'!$B$6:$AB$15,27,FALSE),IFERROR(VLOOKUP($A515,'Circumstance 14'!$B$18:$AB$28,27,FALSE),TableBPA2[[#This Row],[Base Payment After Circumstance 13]])))</f>
        <v/>
      </c>
      <c r="T515" s="24" t="str">
        <f>IF(T$3="Not used","",IFERROR(VLOOKUP($A515,'Circumstance 15'!$B$6:$AB$15,27,FALSE),IFERROR(VLOOKUP($A515,'Circumstance 15'!$B$18:$AB$28,27,FALSE),TableBPA2[[#This Row],[Base Payment After Circumstance 14]])))</f>
        <v/>
      </c>
      <c r="U515" s="24" t="str">
        <f>IF(U$3="Not used","",IFERROR(VLOOKUP($A515,'Circumstance 16'!$B$6:$AB$15,27,FALSE),IFERROR(VLOOKUP($A515,'Circumstance 16'!$B$18:$AB$28,27,FALSE),TableBPA2[[#This Row],[Base Payment After Circumstance 15]])))</f>
        <v/>
      </c>
      <c r="V515" s="24" t="str">
        <f>IF(V$3="Not used","",IFERROR(VLOOKUP($A515,'Circumstance 17'!$B$6:$AB$15,27,FALSE),IFERROR(VLOOKUP($A515,'Circumstance 17'!$B$18:$AB$28,27,FALSE),TableBPA2[[#This Row],[Base Payment After Circumstance 16]])))</f>
        <v/>
      </c>
      <c r="W515" s="24" t="str">
        <f>IF(W$3="Not used","",IFERROR(VLOOKUP($A515,'Circumstance 18'!$B$6:$AB$15,27,FALSE),IFERROR(VLOOKUP($A515,'Circumstance 18'!$B$18:$AB$28,27,FALSE),TableBPA2[[#This Row],[Base Payment After Circumstance 17]])))</f>
        <v/>
      </c>
      <c r="X515" s="24" t="str">
        <f>IF(X$3="Not used","",IFERROR(VLOOKUP($A515,'Circumstance 19'!$B$6:$AB$15,27,FALSE),IFERROR(VLOOKUP($A515,'Circumstance 19'!$B$18:$AB$28,27,FALSE),TableBPA2[[#This Row],[Base Payment After Circumstance 18]])))</f>
        <v/>
      </c>
      <c r="Y515" s="24" t="str">
        <f>IF(Y$3="Not used","",IFERROR(VLOOKUP($A515,'Circumstance 20'!$B$6:$AB$15,27,FALSE),IFERROR(VLOOKUP($A515,'Circumstance 20'!$B$18:$AB$28,27,FALSE),TableBPA2[[#This Row],[Base Payment After Circumstance 19]])))</f>
        <v/>
      </c>
    </row>
    <row r="516" spans="1:25" x14ac:dyDescent="0.25">
      <c r="A516" s="11" t="str">
        <f>IF('LEA Information'!A525="","",'LEA Information'!A525)</f>
        <v/>
      </c>
      <c r="B516" s="11" t="str">
        <f>IF('LEA Information'!B525="","",'LEA Information'!B525)</f>
        <v/>
      </c>
      <c r="C516" s="68" t="str">
        <f>IF('LEA Information'!C525="","",'LEA Information'!C525)</f>
        <v/>
      </c>
      <c r="D516" s="8" t="str">
        <f>IF('LEA Information'!D525="","",'LEA Information'!D525)</f>
        <v/>
      </c>
      <c r="E516" s="32" t="str">
        <f t="shared" si="7"/>
        <v/>
      </c>
      <c r="F516" s="3" t="str">
        <f>IF(F$3="Not used","",IFERROR(VLOOKUP($A516,'Circumstance 1'!$B$6:$AB$15,27,FALSE),IFERROR(VLOOKUP(A516,'Circumstance 1'!$B$18:$AB$28,27,FALSE),TableBPA2[[#This Row],[Starting Base Payment]])))</f>
        <v/>
      </c>
      <c r="G516" s="3" t="str">
        <f>IF(G$3="Not used","",IFERROR(VLOOKUP($A516,'Circumstance 2'!$B$6:$AB$15,27,FALSE),IFERROR(VLOOKUP($A516,'Circumstance 2'!$B$18:$AB$28,27,FALSE),TableBPA2[[#This Row],[Base Payment After Circumstance 1]])))</f>
        <v/>
      </c>
      <c r="H516" s="3" t="str">
        <f>IF(H$3="Not used","",IFERROR(VLOOKUP($A516,'Circumstance 3'!$B$6:$AB$15,27,FALSE),IFERROR(VLOOKUP($A516,'Circumstance 3'!$B$18:$AB$28,27,FALSE),TableBPA2[[#This Row],[Base Payment After Circumstance 2]])))</f>
        <v/>
      </c>
      <c r="I516" s="3" t="str">
        <f>IF(I$3="Not used","",IFERROR(VLOOKUP($A516,'Circumstance 4'!$B$6:$AB$15,27,FALSE),IFERROR(VLOOKUP($A516,'Circumstance 4'!$B$18:$AB$28,27,FALSE),TableBPA2[[#This Row],[Base Payment After Circumstance 3]])))</f>
        <v/>
      </c>
      <c r="J516" s="3" t="str">
        <f>IF(J$3="Not used","",IFERROR(VLOOKUP($A516,'Circumstance 5'!$B$6:$AB$15,27,FALSE),IFERROR(VLOOKUP($A516,'Circumstance 5'!$B$18:$AB$28,27,FALSE),TableBPA2[[#This Row],[Base Payment After Circumstance 4]])))</f>
        <v/>
      </c>
      <c r="K516" s="3" t="str">
        <f>IF(K$3="Not used","",IFERROR(VLOOKUP($A516,'Circumstance 6'!$B$6:$AB$15,27,FALSE),IFERROR(VLOOKUP($A516,'Circumstance 6'!$B$18:$AB$28,27,FALSE),TableBPA2[[#This Row],[Base Payment After Circumstance 5]])))</f>
        <v/>
      </c>
      <c r="L516" s="3" t="str">
        <f>IF(L$3="Not used","",IFERROR(VLOOKUP($A516,'Circumstance 7'!$B$6:$AB$15,27,FALSE),IFERROR(VLOOKUP($A516,'Circumstance 7'!$B$18:$AB$28,27,FALSE),TableBPA2[[#This Row],[Base Payment After Circumstance 6]])))</f>
        <v/>
      </c>
      <c r="M516" s="3" t="str">
        <f>IF(M$3="Not used","",IFERROR(VLOOKUP($A516,'Circumstance 8'!$B$6:$AB$15,27,FALSE),IFERROR(VLOOKUP($A516,'Circumstance 8'!$B$18:$AB$28,27,FALSE),TableBPA2[[#This Row],[Base Payment After Circumstance 7]])))</f>
        <v/>
      </c>
      <c r="N516" s="3" t="str">
        <f>IF(N$3="Not used","",IFERROR(VLOOKUP($A516,'Circumstance 9'!$B$6:$AB$15,27,FALSE),IFERROR(VLOOKUP($A516,'Circumstance 9'!$B$18:$AB$28,27,FALSE),TableBPA2[[#This Row],[Base Payment After Circumstance 8]])))</f>
        <v/>
      </c>
      <c r="O516" s="3" t="str">
        <f>IF(O$3="Not used","",IFERROR(VLOOKUP($A516,'Circumstance 10'!$B$6:$AB$15,27,FALSE),IFERROR(VLOOKUP($A516,'Circumstance 10'!$B$18:$AB$28,27,FALSE),TableBPA2[[#This Row],[Base Payment After Circumstance 9]])))</f>
        <v/>
      </c>
      <c r="P516" s="24" t="str">
        <f>IF(P$3="Not used","",IFERROR(VLOOKUP($A516,'Circumstance 11'!$B$6:$AB$15,27,FALSE),IFERROR(VLOOKUP($A516,'Circumstance 11'!$B$18:$AB$28,27,FALSE),TableBPA2[[#This Row],[Base Payment After Circumstance 10]])))</f>
        <v/>
      </c>
      <c r="Q516" s="24" t="str">
        <f>IF(Q$3="Not used","",IFERROR(VLOOKUP($A516,'Circumstance 12'!$B$6:$AB$15,27,FALSE),IFERROR(VLOOKUP($A516,'Circumstance 12'!$B$18:$AB$28,27,FALSE),TableBPA2[[#This Row],[Base Payment After Circumstance 11]])))</f>
        <v/>
      </c>
      <c r="R516" s="24" t="str">
        <f>IF(R$3="Not used","",IFERROR(VLOOKUP($A516,'Circumstance 13'!$B$6:$AB$15,27,FALSE),IFERROR(VLOOKUP($A516,'Circumstance 13'!$B$18:$AB$28,27,FALSE),TableBPA2[[#This Row],[Base Payment After Circumstance 12]])))</f>
        <v/>
      </c>
      <c r="S516" s="24" t="str">
        <f>IF(S$3="Not used","",IFERROR(VLOOKUP($A516,'Circumstance 14'!$B$6:$AB$15,27,FALSE),IFERROR(VLOOKUP($A516,'Circumstance 14'!$B$18:$AB$28,27,FALSE),TableBPA2[[#This Row],[Base Payment After Circumstance 13]])))</f>
        <v/>
      </c>
      <c r="T516" s="24" t="str">
        <f>IF(T$3="Not used","",IFERROR(VLOOKUP($A516,'Circumstance 15'!$B$6:$AB$15,27,FALSE),IFERROR(VLOOKUP($A516,'Circumstance 15'!$B$18:$AB$28,27,FALSE),TableBPA2[[#This Row],[Base Payment After Circumstance 14]])))</f>
        <v/>
      </c>
      <c r="U516" s="24" t="str">
        <f>IF(U$3="Not used","",IFERROR(VLOOKUP($A516,'Circumstance 16'!$B$6:$AB$15,27,FALSE),IFERROR(VLOOKUP($A516,'Circumstance 16'!$B$18:$AB$28,27,FALSE),TableBPA2[[#This Row],[Base Payment After Circumstance 15]])))</f>
        <v/>
      </c>
      <c r="V516" s="24" t="str">
        <f>IF(V$3="Not used","",IFERROR(VLOOKUP($A516,'Circumstance 17'!$B$6:$AB$15,27,FALSE),IFERROR(VLOOKUP($A516,'Circumstance 17'!$B$18:$AB$28,27,FALSE),TableBPA2[[#This Row],[Base Payment After Circumstance 16]])))</f>
        <v/>
      </c>
      <c r="W516" s="24" t="str">
        <f>IF(W$3="Not used","",IFERROR(VLOOKUP($A516,'Circumstance 18'!$B$6:$AB$15,27,FALSE),IFERROR(VLOOKUP($A516,'Circumstance 18'!$B$18:$AB$28,27,FALSE),TableBPA2[[#This Row],[Base Payment After Circumstance 17]])))</f>
        <v/>
      </c>
      <c r="X516" s="24" t="str">
        <f>IF(X$3="Not used","",IFERROR(VLOOKUP($A516,'Circumstance 19'!$B$6:$AB$15,27,FALSE),IFERROR(VLOOKUP($A516,'Circumstance 19'!$B$18:$AB$28,27,FALSE),TableBPA2[[#This Row],[Base Payment After Circumstance 18]])))</f>
        <v/>
      </c>
      <c r="Y516" s="24" t="str">
        <f>IF(Y$3="Not used","",IFERROR(VLOOKUP($A516,'Circumstance 20'!$B$6:$AB$15,27,FALSE),IFERROR(VLOOKUP($A516,'Circumstance 20'!$B$18:$AB$28,27,FALSE),TableBPA2[[#This Row],[Base Payment After Circumstance 19]])))</f>
        <v/>
      </c>
    </row>
    <row r="517" spans="1:25" x14ac:dyDescent="0.25">
      <c r="A517" s="11" t="str">
        <f>IF('LEA Information'!A526="","",'LEA Information'!A526)</f>
        <v/>
      </c>
      <c r="B517" s="11" t="str">
        <f>IF('LEA Information'!B526="","",'LEA Information'!B526)</f>
        <v/>
      </c>
      <c r="C517" s="68" t="str">
        <f>IF('LEA Information'!C526="","",'LEA Information'!C526)</f>
        <v/>
      </c>
      <c r="D517" s="8" t="str">
        <f>IF('LEA Information'!D526="","",'LEA Information'!D526)</f>
        <v/>
      </c>
      <c r="E517" s="32" t="str">
        <f t="shared" si="7"/>
        <v/>
      </c>
      <c r="F517" s="3" t="str">
        <f>IF(F$3="Not used","",IFERROR(VLOOKUP($A517,'Circumstance 1'!$B$6:$AB$15,27,FALSE),IFERROR(VLOOKUP(A517,'Circumstance 1'!$B$18:$AB$28,27,FALSE),TableBPA2[[#This Row],[Starting Base Payment]])))</f>
        <v/>
      </c>
      <c r="G517" s="3" t="str">
        <f>IF(G$3="Not used","",IFERROR(VLOOKUP($A517,'Circumstance 2'!$B$6:$AB$15,27,FALSE),IFERROR(VLOOKUP($A517,'Circumstance 2'!$B$18:$AB$28,27,FALSE),TableBPA2[[#This Row],[Base Payment After Circumstance 1]])))</f>
        <v/>
      </c>
      <c r="H517" s="3" t="str">
        <f>IF(H$3="Not used","",IFERROR(VLOOKUP($A517,'Circumstance 3'!$B$6:$AB$15,27,FALSE),IFERROR(VLOOKUP($A517,'Circumstance 3'!$B$18:$AB$28,27,FALSE),TableBPA2[[#This Row],[Base Payment After Circumstance 2]])))</f>
        <v/>
      </c>
      <c r="I517" s="3" t="str">
        <f>IF(I$3="Not used","",IFERROR(VLOOKUP($A517,'Circumstance 4'!$B$6:$AB$15,27,FALSE),IFERROR(VLOOKUP($A517,'Circumstance 4'!$B$18:$AB$28,27,FALSE),TableBPA2[[#This Row],[Base Payment After Circumstance 3]])))</f>
        <v/>
      </c>
      <c r="J517" s="3" t="str">
        <f>IF(J$3="Not used","",IFERROR(VLOOKUP($A517,'Circumstance 5'!$B$6:$AB$15,27,FALSE),IFERROR(VLOOKUP($A517,'Circumstance 5'!$B$18:$AB$28,27,FALSE),TableBPA2[[#This Row],[Base Payment After Circumstance 4]])))</f>
        <v/>
      </c>
      <c r="K517" s="3" t="str">
        <f>IF(K$3="Not used","",IFERROR(VLOOKUP($A517,'Circumstance 6'!$B$6:$AB$15,27,FALSE),IFERROR(VLOOKUP($A517,'Circumstance 6'!$B$18:$AB$28,27,FALSE),TableBPA2[[#This Row],[Base Payment After Circumstance 5]])))</f>
        <v/>
      </c>
      <c r="L517" s="3" t="str">
        <f>IF(L$3="Not used","",IFERROR(VLOOKUP($A517,'Circumstance 7'!$B$6:$AB$15,27,FALSE),IFERROR(VLOOKUP($A517,'Circumstance 7'!$B$18:$AB$28,27,FALSE),TableBPA2[[#This Row],[Base Payment After Circumstance 6]])))</f>
        <v/>
      </c>
      <c r="M517" s="3" t="str">
        <f>IF(M$3="Not used","",IFERROR(VLOOKUP($A517,'Circumstance 8'!$B$6:$AB$15,27,FALSE),IFERROR(VLOOKUP($A517,'Circumstance 8'!$B$18:$AB$28,27,FALSE),TableBPA2[[#This Row],[Base Payment After Circumstance 7]])))</f>
        <v/>
      </c>
      <c r="N517" s="3" t="str">
        <f>IF(N$3="Not used","",IFERROR(VLOOKUP($A517,'Circumstance 9'!$B$6:$AB$15,27,FALSE),IFERROR(VLOOKUP($A517,'Circumstance 9'!$B$18:$AB$28,27,FALSE),TableBPA2[[#This Row],[Base Payment After Circumstance 8]])))</f>
        <v/>
      </c>
      <c r="O517" s="3" t="str">
        <f>IF(O$3="Not used","",IFERROR(VLOOKUP($A517,'Circumstance 10'!$B$6:$AB$15,27,FALSE),IFERROR(VLOOKUP($A517,'Circumstance 10'!$B$18:$AB$28,27,FALSE),TableBPA2[[#This Row],[Base Payment After Circumstance 9]])))</f>
        <v/>
      </c>
      <c r="P517" s="24" t="str">
        <f>IF(P$3="Not used","",IFERROR(VLOOKUP($A517,'Circumstance 11'!$B$6:$AB$15,27,FALSE),IFERROR(VLOOKUP($A517,'Circumstance 11'!$B$18:$AB$28,27,FALSE),TableBPA2[[#This Row],[Base Payment After Circumstance 10]])))</f>
        <v/>
      </c>
      <c r="Q517" s="24" t="str">
        <f>IF(Q$3="Not used","",IFERROR(VLOOKUP($A517,'Circumstance 12'!$B$6:$AB$15,27,FALSE),IFERROR(VLOOKUP($A517,'Circumstance 12'!$B$18:$AB$28,27,FALSE),TableBPA2[[#This Row],[Base Payment After Circumstance 11]])))</f>
        <v/>
      </c>
      <c r="R517" s="24" t="str">
        <f>IF(R$3="Not used","",IFERROR(VLOOKUP($A517,'Circumstance 13'!$B$6:$AB$15,27,FALSE),IFERROR(VLOOKUP($A517,'Circumstance 13'!$B$18:$AB$28,27,FALSE),TableBPA2[[#This Row],[Base Payment After Circumstance 12]])))</f>
        <v/>
      </c>
      <c r="S517" s="24" t="str">
        <f>IF(S$3="Not used","",IFERROR(VLOOKUP($A517,'Circumstance 14'!$B$6:$AB$15,27,FALSE),IFERROR(VLOOKUP($A517,'Circumstance 14'!$B$18:$AB$28,27,FALSE),TableBPA2[[#This Row],[Base Payment After Circumstance 13]])))</f>
        <v/>
      </c>
      <c r="T517" s="24" t="str">
        <f>IF(T$3="Not used","",IFERROR(VLOOKUP($A517,'Circumstance 15'!$B$6:$AB$15,27,FALSE),IFERROR(VLOOKUP($A517,'Circumstance 15'!$B$18:$AB$28,27,FALSE),TableBPA2[[#This Row],[Base Payment After Circumstance 14]])))</f>
        <v/>
      </c>
      <c r="U517" s="24" t="str">
        <f>IF(U$3="Not used","",IFERROR(VLOOKUP($A517,'Circumstance 16'!$B$6:$AB$15,27,FALSE),IFERROR(VLOOKUP($A517,'Circumstance 16'!$B$18:$AB$28,27,FALSE),TableBPA2[[#This Row],[Base Payment After Circumstance 15]])))</f>
        <v/>
      </c>
      <c r="V517" s="24" t="str">
        <f>IF(V$3="Not used","",IFERROR(VLOOKUP($A517,'Circumstance 17'!$B$6:$AB$15,27,FALSE),IFERROR(VLOOKUP($A517,'Circumstance 17'!$B$18:$AB$28,27,FALSE),TableBPA2[[#This Row],[Base Payment After Circumstance 16]])))</f>
        <v/>
      </c>
      <c r="W517" s="24" t="str">
        <f>IF(W$3="Not used","",IFERROR(VLOOKUP($A517,'Circumstance 18'!$B$6:$AB$15,27,FALSE),IFERROR(VLOOKUP($A517,'Circumstance 18'!$B$18:$AB$28,27,FALSE),TableBPA2[[#This Row],[Base Payment After Circumstance 17]])))</f>
        <v/>
      </c>
      <c r="X517" s="24" t="str">
        <f>IF(X$3="Not used","",IFERROR(VLOOKUP($A517,'Circumstance 19'!$B$6:$AB$15,27,FALSE),IFERROR(VLOOKUP($A517,'Circumstance 19'!$B$18:$AB$28,27,FALSE),TableBPA2[[#This Row],[Base Payment After Circumstance 18]])))</f>
        <v/>
      </c>
      <c r="Y517" s="24" t="str">
        <f>IF(Y$3="Not used","",IFERROR(VLOOKUP($A517,'Circumstance 20'!$B$6:$AB$15,27,FALSE),IFERROR(VLOOKUP($A517,'Circumstance 20'!$B$18:$AB$28,27,FALSE),TableBPA2[[#This Row],[Base Payment After Circumstance 19]])))</f>
        <v/>
      </c>
    </row>
    <row r="518" spans="1:25" x14ac:dyDescent="0.25">
      <c r="A518" s="11" t="str">
        <f>IF('LEA Information'!A527="","",'LEA Information'!A527)</f>
        <v/>
      </c>
      <c r="B518" s="11" t="str">
        <f>IF('LEA Information'!B527="","",'LEA Information'!B527)</f>
        <v/>
      </c>
      <c r="C518" s="68" t="str">
        <f>IF('LEA Information'!C527="","",'LEA Information'!C527)</f>
        <v/>
      </c>
      <c r="D518" s="8" t="str">
        <f>IF('LEA Information'!D527="","",'LEA Information'!D527)</f>
        <v/>
      </c>
      <c r="E518" s="32" t="str">
        <f t="shared" si="7"/>
        <v/>
      </c>
      <c r="F518" s="3" t="str">
        <f>IF(F$3="Not used","",IFERROR(VLOOKUP($A518,'Circumstance 1'!$B$6:$AB$15,27,FALSE),IFERROR(VLOOKUP(A518,'Circumstance 1'!$B$18:$AB$28,27,FALSE),TableBPA2[[#This Row],[Starting Base Payment]])))</f>
        <v/>
      </c>
      <c r="G518" s="3" t="str">
        <f>IF(G$3="Not used","",IFERROR(VLOOKUP($A518,'Circumstance 2'!$B$6:$AB$15,27,FALSE),IFERROR(VLOOKUP($A518,'Circumstance 2'!$B$18:$AB$28,27,FALSE),TableBPA2[[#This Row],[Base Payment After Circumstance 1]])))</f>
        <v/>
      </c>
      <c r="H518" s="3" t="str">
        <f>IF(H$3="Not used","",IFERROR(VLOOKUP($A518,'Circumstance 3'!$B$6:$AB$15,27,FALSE),IFERROR(VLOOKUP($A518,'Circumstance 3'!$B$18:$AB$28,27,FALSE),TableBPA2[[#This Row],[Base Payment After Circumstance 2]])))</f>
        <v/>
      </c>
      <c r="I518" s="3" t="str">
        <f>IF(I$3="Not used","",IFERROR(VLOOKUP($A518,'Circumstance 4'!$B$6:$AB$15,27,FALSE),IFERROR(VLOOKUP($A518,'Circumstance 4'!$B$18:$AB$28,27,FALSE),TableBPA2[[#This Row],[Base Payment After Circumstance 3]])))</f>
        <v/>
      </c>
      <c r="J518" s="3" t="str">
        <f>IF(J$3="Not used","",IFERROR(VLOOKUP($A518,'Circumstance 5'!$B$6:$AB$15,27,FALSE),IFERROR(VLOOKUP($A518,'Circumstance 5'!$B$18:$AB$28,27,FALSE),TableBPA2[[#This Row],[Base Payment After Circumstance 4]])))</f>
        <v/>
      </c>
      <c r="K518" s="3" t="str">
        <f>IF(K$3="Not used","",IFERROR(VLOOKUP($A518,'Circumstance 6'!$B$6:$AB$15,27,FALSE),IFERROR(VLOOKUP($A518,'Circumstance 6'!$B$18:$AB$28,27,FALSE),TableBPA2[[#This Row],[Base Payment After Circumstance 5]])))</f>
        <v/>
      </c>
      <c r="L518" s="3" t="str">
        <f>IF(L$3="Not used","",IFERROR(VLOOKUP($A518,'Circumstance 7'!$B$6:$AB$15,27,FALSE),IFERROR(VLOOKUP($A518,'Circumstance 7'!$B$18:$AB$28,27,FALSE),TableBPA2[[#This Row],[Base Payment After Circumstance 6]])))</f>
        <v/>
      </c>
      <c r="M518" s="3" t="str">
        <f>IF(M$3="Not used","",IFERROR(VLOOKUP($A518,'Circumstance 8'!$B$6:$AB$15,27,FALSE),IFERROR(VLOOKUP($A518,'Circumstance 8'!$B$18:$AB$28,27,FALSE),TableBPA2[[#This Row],[Base Payment After Circumstance 7]])))</f>
        <v/>
      </c>
      <c r="N518" s="3" t="str">
        <f>IF(N$3="Not used","",IFERROR(VLOOKUP($A518,'Circumstance 9'!$B$6:$AB$15,27,FALSE),IFERROR(VLOOKUP($A518,'Circumstance 9'!$B$18:$AB$28,27,FALSE),TableBPA2[[#This Row],[Base Payment After Circumstance 8]])))</f>
        <v/>
      </c>
      <c r="O518" s="3" t="str">
        <f>IF(O$3="Not used","",IFERROR(VLOOKUP($A518,'Circumstance 10'!$B$6:$AB$15,27,FALSE),IFERROR(VLOOKUP($A518,'Circumstance 10'!$B$18:$AB$28,27,FALSE),TableBPA2[[#This Row],[Base Payment After Circumstance 9]])))</f>
        <v/>
      </c>
      <c r="P518" s="24" t="str">
        <f>IF(P$3="Not used","",IFERROR(VLOOKUP($A518,'Circumstance 11'!$B$6:$AB$15,27,FALSE),IFERROR(VLOOKUP($A518,'Circumstance 11'!$B$18:$AB$28,27,FALSE),TableBPA2[[#This Row],[Base Payment After Circumstance 10]])))</f>
        <v/>
      </c>
      <c r="Q518" s="24" t="str">
        <f>IF(Q$3="Not used","",IFERROR(VLOOKUP($A518,'Circumstance 12'!$B$6:$AB$15,27,FALSE),IFERROR(VLOOKUP($A518,'Circumstance 12'!$B$18:$AB$28,27,FALSE),TableBPA2[[#This Row],[Base Payment After Circumstance 11]])))</f>
        <v/>
      </c>
      <c r="R518" s="24" t="str">
        <f>IF(R$3="Not used","",IFERROR(VLOOKUP($A518,'Circumstance 13'!$B$6:$AB$15,27,FALSE),IFERROR(VLOOKUP($A518,'Circumstance 13'!$B$18:$AB$28,27,FALSE),TableBPA2[[#This Row],[Base Payment After Circumstance 12]])))</f>
        <v/>
      </c>
      <c r="S518" s="24" t="str">
        <f>IF(S$3="Not used","",IFERROR(VLOOKUP($A518,'Circumstance 14'!$B$6:$AB$15,27,FALSE),IFERROR(VLOOKUP($A518,'Circumstance 14'!$B$18:$AB$28,27,FALSE),TableBPA2[[#This Row],[Base Payment After Circumstance 13]])))</f>
        <v/>
      </c>
      <c r="T518" s="24" t="str">
        <f>IF(T$3="Not used","",IFERROR(VLOOKUP($A518,'Circumstance 15'!$B$6:$AB$15,27,FALSE),IFERROR(VLOOKUP($A518,'Circumstance 15'!$B$18:$AB$28,27,FALSE),TableBPA2[[#This Row],[Base Payment After Circumstance 14]])))</f>
        <v/>
      </c>
      <c r="U518" s="24" t="str">
        <f>IF(U$3="Not used","",IFERROR(VLOOKUP($A518,'Circumstance 16'!$B$6:$AB$15,27,FALSE),IFERROR(VLOOKUP($A518,'Circumstance 16'!$B$18:$AB$28,27,FALSE),TableBPA2[[#This Row],[Base Payment After Circumstance 15]])))</f>
        <v/>
      </c>
      <c r="V518" s="24" t="str">
        <f>IF(V$3="Not used","",IFERROR(VLOOKUP($A518,'Circumstance 17'!$B$6:$AB$15,27,FALSE),IFERROR(VLOOKUP($A518,'Circumstance 17'!$B$18:$AB$28,27,FALSE),TableBPA2[[#This Row],[Base Payment After Circumstance 16]])))</f>
        <v/>
      </c>
      <c r="W518" s="24" t="str">
        <f>IF(W$3="Not used","",IFERROR(VLOOKUP($A518,'Circumstance 18'!$B$6:$AB$15,27,FALSE),IFERROR(VLOOKUP($A518,'Circumstance 18'!$B$18:$AB$28,27,FALSE),TableBPA2[[#This Row],[Base Payment After Circumstance 17]])))</f>
        <v/>
      </c>
      <c r="X518" s="24" t="str">
        <f>IF(X$3="Not used","",IFERROR(VLOOKUP($A518,'Circumstance 19'!$B$6:$AB$15,27,FALSE),IFERROR(VLOOKUP($A518,'Circumstance 19'!$B$18:$AB$28,27,FALSE),TableBPA2[[#This Row],[Base Payment After Circumstance 18]])))</f>
        <v/>
      </c>
      <c r="Y518" s="24" t="str">
        <f>IF(Y$3="Not used","",IFERROR(VLOOKUP($A518,'Circumstance 20'!$B$6:$AB$15,27,FALSE),IFERROR(VLOOKUP($A518,'Circumstance 20'!$B$18:$AB$28,27,FALSE),TableBPA2[[#This Row],[Base Payment After Circumstance 19]])))</f>
        <v/>
      </c>
    </row>
    <row r="519" spans="1:25" x14ac:dyDescent="0.25">
      <c r="A519" s="11" t="str">
        <f>IF('LEA Information'!A528="","",'LEA Information'!A528)</f>
        <v/>
      </c>
      <c r="B519" s="11" t="str">
        <f>IF('LEA Information'!B528="","",'LEA Information'!B528)</f>
        <v/>
      </c>
      <c r="C519" s="68" t="str">
        <f>IF('LEA Information'!C528="","",'LEA Information'!C528)</f>
        <v/>
      </c>
      <c r="D519" s="8" t="str">
        <f>IF('LEA Information'!D528="","",'LEA Information'!D528)</f>
        <v/>
      </c>
      <c r="E519" s="32" t="str">
        <f t="shared" ref="E519:E582" si="8">IF(A519="","",(LOOKUP(2,1/(ISNUMBER($F519:$Y519)),$F519:$Y519)))</f>
        <v/>
      </c>
      <c r="F519" s="3" t="str">
        <f>IF(F$3="Not used","",IFERROR(VLOOKUP($A519,'Circumstance 1'!$B$6:$AB$15,27,FALSE),IFERROR(VLOOKUP(A519,'Circumstance 1'!$B$18:$AB$28,27,FALSE),TableBPA2[[#This Row],[Starting Base Payment]])))</f>
        <v/>
      </c>
      <c r="G519" s="3" t="str">
        <f>IF(G$3="Not used","",IFERROR(VLOOKUP($A519,'Circumstance 2'!$B$6:$AB$15,27,FALSE),IFERROR(VLOOKUP($A519,'Circumstance 2'!$B$18:$AB$28,27,FALSE),TableBPA2[[#This Row],[Base Payment After Circumstance 1]])))</f>
        <v/>
      </c>
      <c r="H519" s="3" t="str">
        <f>IF(H$3="Not used","",IFERROR(VLOOKUP($A519,'Circumstance 3'!$B$6:$AB$15,27,FALSE),IFERROR(VLOOKUP($A519,'Circumstance 3'!$B$18:$AB$28,27,FALSE),TableBPA2[[#This Row],[Base Payment After Circumstance 2]])))</f>
        <v/>
      </c>
      <c r="I519" s="3" t="str">
        <f>IF(I$3="Not used","",IFERROR(VLOOKUP($A519,'Circumstance 4'!$B$6:$AB$15,27,FALSE),IFERROR(VLOOKUP($A519,'Circumstance 4'!$B$18:$AB$28,27,FALSE),TableBPA2[[#This Row],[Base Payment After Circumstance 3]])))</f>
        <v/>
      </c>
      <c r="J519" s="3" t="str">
        <f>IF(J$3="Not used","",IFERROR(VLOOKUP($A519,'Circumstance 5'!$B$6:$AB$15,27,FALSE),IFERROR(VLOOKUP($A519,'Circumstance 5'!$B$18:$AB$28,27,FALSE),TableBPA2[[#This Row],[Base Payment After Circumstance 4]])))</f>
        <v/>
      </c>
      <c r="K519" s="3" t="str">
        <f>IF(K$3="Not used","",IFERROR(VLOOKUP($A519,'Circumstance 6'!$B$6:$AB$15,27,FALSE),IFERROR(VLOOKUP($A519,'Circumstance 6'!$B$18:$AB$28,27,FALSE),TableBPA2[[#This Row],[Base Payment After Circumstance 5]])))</f>
        <v/>
      </c>
      <c r="L519" s="3" t="str">
        <f>IF(L$3="Not used","",IFERROR(VLOOKUP($A519,'Circumstance 7'!$B$6:$AB$15,27,FALSE),IFERROR(VLOOKUP($A519,'Circumstance 7'!$B$18:$AB$28,27,FALSE),TableBPA2[[#This Row],[Base Payment After Circumstance 6]])))</f>
        <v/>
      </c>
      <c r="M519" s="3" t="str">
        <f>IF(M$3="Not used","",IFERROR(VLOOKUP($A519,'Circumstance 8'!$B$6:$AB$15,27,FALSE),IFERROR(VLOOKUP($A519,'Circumstance 8'!$B$18:$AB$28,27,FALSE),TableBPA2[[#This Row],[Base Payment After Circumstance 7]])))</f>
        <v/>
      </c>
      <c r="N519" s="3" t="str">
        <f>IF(N$3="Not used","",IFERROR(VLOOKUP($A519,'Circumstance 9'!$B$6:$AB$15,27,FALSE),IFERROR(VLOOKUP($A519,'Circumstance 9'!$B$18:$AB$28,27,FALSE),TableBPA2[[#This Row],[Base Payment After Circumstance 8]])))</f>
        <v/>
      </c>
      <c r="O519" s="3" t="str">
        <f>IF(O$3="Not used","",IFERROR(VLOOKUP($A519,'Circumstance 10'!$B$6:$AB$15,27,FALSE),IFERROR(VLOOKUP($A519,'Circumstance 10'!$B$18:$AB$28,27,FALSE),TableBPA2[[#This Row],[Base Payment After Circumstance 9]])))</f>
        <v/>
      </c>
      <c r="P519" s="24" t="str">
        <f>IF(P$3="Not used","",IFERROR(VLOOKUP($A519,'Circumstance 11'!$B$6:$AB$15,27,FALSE),IFERROR(VLOOKUP($A519,'Circumstance 11'!$B$18:$AB$28,27,FALSE),TableBPA2[[#This Row],[Base Payment After Circumstance 10]])))</f>
        <v/>
      </c>
      <c r="Q519" s="24" t="str">
        <f>IF(Q$3="Not used","",IFERROR(VLOOKUP($A519,'Circumstance 12'!$B$6:$AB$15,27,FALSE),IFERROR(VLOOKUP($A519,'Circumstance 12'!$B$18:$AB$28,27,FALSE),TableBPA2[[#This Row],[Base Payment After Circumstance 11]])))</f>
        <v/>
      </c>
      <c r="R519" s="24" t="str">
        <f>IF(R$3="Not used","",IFERROR(VLOOKUP($A519,'Circumstance 13'!$B$6:$AB$15,27,FALSE),IFERROR(VLOOKUP($A519,'Circumstance 13'!$B$18:$AB$28,27,FALSE),TableBPA2[[#This Row],[Base Payment After Circumstance 12]])))</f>
        <v/>
      </c>
      <c r="S519" s="24" t="str">
        <f>IF(S$3="Not used","",IFERROR(VLOOKUP($A519,'Circumstance 14'!$B$6:$AB$15,27,FALSE),IFERROR(VLOOKUP($A519,'Circumstance 14'!$B$18:$AB$28,27,FALSE),TableBPA2[[#This Row],[Base Payment After Circumstance 13]])))</f>
        <v/>
      </c>
      <c r="T519" s="24" t="str">
        <f>IF(T$3="Not used","",IFERROR(VLOOKUP($A519,'Circumstance 15'!$B$6:$AB$15,27,FALSE),IFERROR(VLOOKUP($A519,'Circumstance 15'!$B$18:$AB$28,27,FALSE),TableBPA2[[#This Row],[Base Payment After Circumstance 14]])))</f>
        <v/>
      </c>
      <c r="U519" s="24" t="str">
        <f>IF(U$3="Not used","",IFERROR(VLOOKUP($A519,'Circumstance 16'!$B$6:$AB$15,27,FALSE),IFERROR(VLOOKUP($A519,'Circumstance 16'!$B$18:$AB$28,27,FALSE),TableBPA2[[#This Row],[Base Payment After Circumstance 15]])))</f>
        <v/>
      </c>
      <c r="V519" s="24" t="str">
        <f>IF(V$3="Not used","",IFERROR(VLOOKUP($A519,'Circumstance 17'!$B$6:$AB$15,27,FALSE),IFERROR(VLOOKUP($A519,'Circumstance 17'!$B$18:$AB$28,27,FALSE),TableBPA2[[#This Row],[Base Payment After Circumstance 16]])))</f>
        <v/>
      </c>
      <c r="W519" s="24" t="str">
        <f>IF(W$3="Not used","",IFERROR(VLOOKUP($A519,'Circumstance 18'!$B$6:$AB$15,27,FALSE),IFERROR(VLOOKUP($A519,'Circumstance 18'!$B$18:$AB$28,27,FALSE),TableBPA2[[#This Row],[Base Payment After Circumstance 17]])))</f>
        <v/>
      </c>
      <c r="X519" s="24" t="str">
        <f>IF(X$3="Not used","",IFERROR(VLOOKUP($A519,'Circumstance 19'!$B$6:$AB$15,27,FALSE),IFERROR(VLOOKUP($A519,'Circumstance 19'!$B$18:$AB$28,27,FALSE),TableBPA2[[#This Row],[Base Payment After Circumstance 18]])))</f>
        <v/>
      </c>
      <c r="Y519" s="24" t="str">
        <f>IF(Y$3="Not used","",IFERROR(VLOOKUP($A519,'Circumstance 20'!$B$6:$AB$15,27,FALSE),IFERROR(VLOOKUP($A519,'Circumstance 20'!$B$18:$AB$28,27,FALSE),TableBPA2[[#This Row],[Base Payment After Circumstance 19]])))</f>
        <v/>
      </c>
    </row>
    <row r="520" spans="1:25" x14ac:dyDescent="0.25">
      <c r="A520" s="11" t="str">
        <f>IF('LEA Information'!A529="","",'LEA Information'!A529)</f>
        <v/>
      </c>
      <c r="B520" s="11" t="str">
        <f>IF('LEA Information'!B529="","",'LEA Information'!B529)</f>
        <v/>
      </c>
      <c r="C520" s="68" t="str">
        <f>IF('LEA Information'!C529="","",'LEA Information'!C529)</f>
        <v/>
      </c>
      <c r="D520" s="8" t="str">
        <f>IF('LEA Information'!D529="","",'LEA Information'!D529)</f>
        <v/>
      </c>
      <c r="E520" s="32" t="str">
        <f t="shared" si="8"/>
        <v/>
      </c>
      <c r="F520" s="3" t="str">
        <f>IF(F$3="Not used","",IFERROR(VLOOKUP($A520,'Circumstance 1'!$B$6:$AB$15,27,FALSE),IFERROR(VLOOKUP(A520,'Circumstance 1'!$B$18:$AB$28,27,FALSE),TableBPA2[[#This Row],[Starting Base Payment]])))</f>
        <v/>
      </c>
      <c r="G520" s="3" t="str">
        <f>IF(G$3="Not used","",IFERROR(VLOOKUP($A520,'Circumstance 2'!$B$6:$AB$15,27,FALSE),IFERROR(VLOOKUP($A520,'Circumstance 2'!$B$18:$AB$28,27,FALSE),TableBPA2[[#This Row],[Base Payment After Circumstance 1]])))</f>
        <v/>
      </c>
      <c r="H520" s="3" t="str">
        <f>IF(H$3="Not used","",IFERROR(VLOOKUP($A520,'Circumstance 3'!$B$6:$AB$15,27,FALSE),IFERROR(VLOOKUP($A520,'Circumstance 3'!$B$18:$AB$28,27,FALSE),TableBPA2[[#This Row],[Base Payment After Circumstance 2]])))</f>
        <v/>
      </c>
      <c r="I520" s="3" t="str">
        <f>IF(I$3="Not used","",IFERROR(VLOOKUP($A520,'Circumstance 4'!$B$6:$AB$15,27,FALSE),IFERROR(VLOOKUP($A520,'Circumstance 4'!$B$18:$AB$28,27,FALSE),TableBPA2[[#This Row],[Base Payment After Circumstance 3]])))</f>
        <v/>
      </c>
      <c r="J520" s="3" t="str">
        <f>IF(J$3="Not used","",IFERROR(VLOOKUP($A520,'Circumstance 5'!$B$6:$AB$15,27,FALSE),IFERROR(VLOOKUP($A520,'Circumstance 5'!$B$18:$AB$28,27,FALSE),TableBPA2[[#This Row],[Base Payment After Circumstance 4]])))</f>
        <v/>
      </c>
      <c r="K520" s="3" t="str">
        <f>IF(K$3="Not used","",IFERROR(VLOOKUP($A520,'Circumstance 6'!$B$6:$AB$15,27,FALSE),IFERROR(VLOOKUP($A520,'Circumstance 6'!$B$18:$AB$28,27,FALSE),TableBPA2[[#This Row],[Base Payment After Circumstance 5]])))</f>
        <v/>
      </c>
      <c r="L520" s="3" t="str">
        <f>IF(L$3="Not used","",IFERROR(VLOOKUP($A520,'Circumstance 7'!$B$6:$AB$15,27,FALSE),IFERROR(VLOOKUP($A520,'Circumstance 7'!$B$18:$AB$28,27,FALSE),TableBPA2[[#This Row],[Base Payment After Circumstance 6]])))</f>
        <v/>
      </c>
      <c r="M520" s="3" t="str">
        <f>IF(M$3="Not used","",IFERROR(VLOOKUP($A520,'Circumstance 8'!$B$6:$AB$15,27,FALSE),IFERROR(VLOOKUP($A520,'Circumstance 8'!$B$18:$AB$28,27,FALSE),TableBPA2[[#This Row],[Base Payment After Circumstance 7]])))</f>
        <v/>
      </c>
      <c r="N520" s="3" t="str">
        <f>IF(N$3="Not used","",IFERROR(VLOOKUP($A520,'Circumstance 9'!$B$6:$AB$15,27,FALSE),IFERROR(VLOOKUP($A520,'Circumstance 9'!$B$18:$AB$28,27,FALSE),TableBPA2[[#This Row],[Base Payment After Circumstance 8]])))</f>
        <v/>
      </c>
      <c r="O520" s="3" t="str">
        <f>IF(O$3="Not used","",IFERROR(VLOOKUP($A520,'Circumstance 10'!$B$6:$AB$15,27,FALSE),IFERROR(VLOOKUP($A520,'Circumstance 10'!$B$18:$AB$28,27,FALSE),TableBPA2[[#This Row],[Base Payment After Circumstance 9]])))</f>
        <v/>
      </c>
      <c r="P520" s="24" t="str">
        <f>IF(P$3="Not used","",IFERROR(VLOOKUP($A520,'Circumstance 11'!$B$6:$AB$15,27,FALSE),IFERROR(VLOOKUP($A520,'Circumstance 11'!$B$18:$AB$28,27,FALSE),TableBPA2[[#This Row],[Base Payment After Circumstance 10]])))</f>
        <v/>
      </c>
      <c r="Q520" s="24" t="str">
        <f>IF(Q$3="Not used","",IFERROR(VLOOKUP($A520,'Circumstance 12'!$B$6:$AB$15,27,FALSE),IFERROR(VLOOKUP($A520,'Circumstance 12'!$B$18:$AB$28,27,FALSE),TableBPA2[[#This Row],[Base Payment After Circumstance 11]])))</f>
        <v/>
      </c>
      <c r="R520" s="24" t="str">
        <f>IF(R$3="Not used","",IFERROR(VLOOKUP($A520,'Circumstance 13'!$B$6:$AB$15,27,FALSE),IFERROR(VLOOKUP($A520,'Circumstance 13'!$B$18:$AB$28,27,FALSE),TableBPA2[[#This Row],[Base Payment After Circumstance 12]])))</f>
        <v/>
      </c>
      <c r="S520" s="24" t="str">
        <f>IF(S$3="Not used","",IFERROR(VLOOKUP($A520,'Circumstance 14'!$B$6:$AB$15,27,FALSE),IFERROR(VLOOKUP($A520,'Circumstance 14'!$B$18:$AB$28,27,FALSE),TableBPA2[[#This Row],[Base Payment After Circumstance 13]])))</f>
        <v/>
      </c>
      <c r="T520" s="24" t="str">
        <f>IF(T$3="Not used","",IFERROR(VLOOKUP($A520,'Circumstance 15'!$B$6:$AB$15,27,FALSE),IFERROR(VLOOKUP($A520,'Circumstance 15'!$B$18:$AB$28,27,FALSE),TableBPA2[[#This Row],[Base Payment After Circumstance 14]])))</f>
        <v/>
      </c>
      <c r="U520" s="24" t="str">
        <f>IF(U$3="Not used","",IFERROR(VLOOKUP($A520,'Circumstance 16'!$B$6:$AB$15,27,FALSE),IFERROR(VLOOKUP($A520,'Circumstance 16'!$B$18:$AB$28,27,FALSE),TableBPA2[[#This Row],[Base Payment After Circumstance 15]])))</f>
        <v/>
      </c>
      <c r="V520" s="24" t="str">
        <f>IF(V$3="Not used","",IFERROR(VLOOKUP($A520,'Circumstance 17'!$B$6:$AB$15,27,FALSE),IFERROR(VLOOKUP($A520,'Circumstance 17'!$B$18:$AB$28,27,FALSE),TableBPA2[[#This Row],[Base Payment After Circumstance 16]])))</f>
        <v/>
      </c>
      <c r="W520" s="24" t="str">
        <f>IF(W$3="Not used","",IFERROR(VLOOKUP($A520,'Circumstance 18'!$B$6:$AB$15,27,FALSE),IFERROR(VLOOKUP($A520,'Circumstance 18'!$B$18:$AB$28,27,FALSE),TableBPA2[[#This Row],[Base Payment After Circumstance 17]])))</f>
        <v/>
      </c>
      <c r="X520" s="24" t="str">
        <f>IF(X$3="Not used","",IFERROR(VLOOKUP($A520,'Circumstance 19'!$B$6:$AB$15,27,FALSE),IFERROR(VLOOKUP($A520,'Circumstance 19'!$B$18:$AB$28,27,FALSE),TableBPA2[[#This Row],[Base Payment After Circumstance 18]])))</f>
        <v/>
      </c>
      <c r="Y520" s="24" t="str">
        <f>IF(Y$3="Not used","",IFERROR(VLOOKUP($A520,'Circumstance 20'!$B$6:$AB$15,27,FALSE),IFERROR(VLOOKUP($A520,'Circumstance 20'!$B$18:$AB$28,27,FALSE),TableBPA2[[#This Row],[Base Payment After Circumstance 19]])))</f>
        <v/>
      </c>
    </row>
    <row r="521" spans="1:25" x14ac:dyDescent="0.25">
      <c r="A521" s="11" t="str">
        <f>IF('LEA Information'!A530="","",'LEA Information'!A530)</f>
        <v/>
      </c>
      <c r="B521" s="11" t="str">
        <f>IF('LEA Information'!B530="","",'LEA Information'!B530)</f>
        <v/>
      </c>
      <c r="C521" s="68" t="str">
        <f>IF('LEA Information'!C530="","",'LEA Information'!C530)</f>
        <v/>
      </c>
      <c r="D521" s="8" t="str">
        <f>IF('LEA Information'!D530="","",'LEA Information'!D530)</f>
        <v/>
      </c>
      <c r="E521" s="32" t="str">
        <f t="shared" si="8"/>
        <v/>
      </c>
      <c r="F521" s="3" t="str">
        <f>IF(F$3="Not used","",IFERROR(VLOOKUP($A521,'Circumstance 1'!$B$6:$AB$15,27,FALSE),IFERROR(VLOOKUP(A521,'Circumstance 1'!$B$18:$AB$28,27,FALSE),TableBPA2[[#This Row],[Starting Base Payment]])))</f>
        <v/>
      </c>
      <c r="G521" s="3" t="str">
        <f>IF(G$3="Not used","",IFERROR(VLOOKUP($A521,'Circumstance 2'!$B$6:$AB$15,27,FALSE),IFERROR(VLOOKUP($A521,'Circumstance 2'!$B$18:$AB$28,27,FALSE),TableBPA2[[#This Row],[Base Payment After Circumstance 1]])))</f>
        <v/>
      </c>
      <c r="H521" s="3" t="str">
        <f>IF(H$3="Not used","",IFERROR(VLOOKUP($A521,'Circumstance 3'!$B$6:$AB$15,27,FALSE),IFERROR(VLOOKUP($A521,'Circumstance 3'!$B$18:$AB$28,27,FALSE),TableBPA2[[#This Row],[Base Payment After Circumstance 2]])))</f>
        <v/>
      </c>
      <c r="I521" s="3" t="str">
        <f>IF(I$3="Not used","",IFERROR(VLOOKUP($A521,'Circumstance 4'!$B$6:$AB$15,27,FALSE),IFERROR(VLOOKUP($A521,'Circumstance 4'!$B$18:$AB$28,27,FALSE),TableBPA2[[#This Row],[Base Payment After Circumstance 3]])))</f>
        <v/>
      </c>
      <c r="J521" s="3" t="str">
        <f>IF(J$3="Not used","",IFERROR(VLOOKUP($A521,'Circumstance 5'!$B$6:$AB$15,27,FALSE),IFERROR(VLOOKUP($A521,'Circumstance 5'!$B$18:$AB$28,27,FALSE),TableBPA2[[#This Row],[Base Payment After Circumstance 4]])))</f>
        <v/>
      </c>
      <c r="K521" s="3" t="str">
        <f>IF(K$3="Not used","",IFERROR(VLOOKUP($A521,'Circumstance 6'!$B$6:$AB$15,27,FALSE),IFERROR(VLOOKUP($A521,'Circumstance 6'!$B$18:$AB$28,27,FALSE),TableBPA2[[#This Row],[Base Payment After Circumstance 5]])))</f>
        <v/>
      </c>
      <c r="L521" s="3" t="str">
        <f>IF(L$3="Not used","",IFERROR(VLOOKUP($A521,'Circumstance 7'!$B$6:$AB$15,27,FALSE),IFERROR(VLOOKUP($A521,'Circumstance 7'!$B$18:$AB$28,27,FALSE),TableBPA2[[#This Row],[Base Payment After Circumstance 6]])))</f>
        <v/>
      </c>
      <c r="M521" s="3" t="str">
        <f>IF(M$3="Not used","",IFERROR(VLOOKUP($A521,'Circumstance 8'!$B$6:$AB$15,27,FALSE),IFERROR(VLOOKUP($A521,'Circumstance 8'!$B$18:$AB$28,27,FALSE),TableBPA2[[#This Row],[Base Payment After Circumstance 7]])))</f>
        <v/>
      </c>
      <c r="N521" s="3" t="str">
        <f>IF(N$3="Not used","",IFERROR(VLOOKUP($A521,'Circumstance 9'!$B$6:$AB$15,27,FALSE),IFERROR(VLOOKUP($A521,'Circumstance 9'!$B$18:$AB$28,27,FALSE),TableBPA2[[#This Row],[Base Payment After Circumstance 8]])))</f>
        <v/>
      </c>
      <c r="O521" s="3" t="str">
        <f>IF(O$3="Not used","",IFERROR(VLOOKUP($A521,'Circumstance 10'!$B$6:$AB$15,27,FALSE),IFERROR(VLOOKUP($A521,'Circumstance 10'!$B$18:$AB$28,27,FALSE),TableBPA2[[#This Row],[Base Payment After Circumstance 9]])))</f>
        <v/>
      </c>
      <c r="P521" s="24" t="str">
        <f>IF(P$3="Not used","",IFERROR(VLOOKUP($A521,'Circumstance 11'!$B$6:$AB$15,27,FALSE),IFERROR(VLOOKUP($A521,'Circumstance 11'!$B$18:$AB$28,27,FALSE),TableBPA2[[#This Row],[Base Payment After Circumstance 10]])))</f>
        <v/>
      </c>
      <c r="Q521" s="24" t="str">
        <f>IF(Q$3="Not used","",IFERROR(VLOOKUP($A521,'Circumstance 12'!$B$6:$AB$15,27,FALSE),IFERROR(VLOOKUP($A521,'Circumstance 12'!$B$18:$AB$28,27,FALSE),TableBPA2[[#This Row],[Base Payment After Circumstance 11]])))</f>
        <v/>
      </c>
      <c r="R521" s="24" t="str">
        <f>IF(R$3="Not used","",IFERROR(VLOOKUP($A521,'Circumstance 13'!$B$6:$AB$15,27,FALSE),IFERROR(VLOOKUP($A521,'Circumstance 13'!$B$18:$AB$28,27,FALSE),TableBPA2[[#This Row],[Base Payment After Circumstance 12]])))</f>
        <v/>
      </c>
      <c r="S521" s="24" t="str">
        <f>IF(S$3="Not used","",IFERROR(VLOOKUP($A521,'Circumstance 14'!$B$6:$AB$15,27,FALSE),IFERROR(VLOOKUP($A521,'Circumstance 14'!$B$18:$AB$28,27,FALSE),TableBPA2[[#This Row],[Base Payment After Circumstance 13]])))</f>
        <v/>
      </c>
      <c r="T521" s="24" t="str">
        <f>IF(T$3="Not used","",IFERROR(VLOOKUP($A521,'Circumstance 15'!$B$6:$AB$15,27,FALSE),IFERROR(VLOOKUP($A521,'Circumstance 15'!$B$18:$AB$28,27,FALSE),TableBPA2[[#This Row],[Base Payment After Circumstance 14]])))</f>
        <v/>
      </c>
      <c r="U521" s="24" t="str">
        <f>IF(U$3="Not used","",IFERROR(VLOOKUP($A521,'Circumstance 16'!$B$6:$AB$15,27,FALSE),IFERROR(VLOOKUP($A521,'Circumstance 16'!$B$18:$AB$28,27,FALSE),TableBPA2[[#This Row],[Base Payment After Circumstance 15]])))</f>
        <v/>
      </c>
      <c r="V521" s="24" t="str">
        <f>IF(V$3="Not used","",IFERROR(VLOOKUP($A521,'Circumstance 17'!$B$6:$AB$15,27,FALSE),IFERROR(VLOOKUP($A521,'Circumstance 17'!$B$18:$AB$28,27,FALSE),TableBPA2[[#This Row],[Base Payment After Circumstance 16]])))</f>
        <v/>
      </c>
      <c r="W521" s="24" t="str">
        <f>IF(W$3="Not used","",IFERROR(VLOOKUP($A521,'Circumstance 18'!$B$6:$AB$15,27,FALSE),IFERROR(VLOOKUP($A521,'Circumstance 18'!$B$18:$AB$28,27,FALSE),TableBPA2[[#This Row],[Base Payment After Circumstance 17]])))</f>
        <v/>
      </c>
      <c r="X521" s="24" t="str">
        <f>IF(X$3="Not used","",IFERROR(VLOOKUP($A521,'Circumstance 19'!$B$6:$AB$15,27,FALSE),IFERROR(VLOOKUP($A521,'Circumstance 19'!$B$18:$AB$28,27,FALSE),TableBPA2[[#This Row],[Base Payment After Circumstance 18]])))</f>
        <v/>
      </c>
      <c r="Y521" s="24" t="str">
        <f>IF(Y$3="Not used","",IFERROR(VLOOKUP($A521,'Circumstance 20'!$B$6:$AB$15,27,FALSE),IFERROR(VLOOKUP($A521,'Circumstance 20'!$B$18:$AB$28,27,FALSE),TableBPA2[[#This Row],[Base Payment After Circumstance 19]])))</f>
        <v/>
      </c>
    </row>
    <row r="522" spans="1:25" x14ac:dyDescent="0.25">
      <c r="A522" s="11" t="str">
        <f>IF('LEA Information'!A531="","",'LEA Information'!A531)</f>
        <v/>
      </c>
      <c r="B522" s="11" t="str">
        <f>IF('LEA Information'!B531="","",'LEA Information'!B531)</f>
        <v/>
      </c>
      <c r="C522" s="68" t="str">
        <f>IF('LEA Information'!C531="","",'LEA Information'!C531)</f>
        <v/>
      </c>
      <c r="D522" s="8" t="str">
        <f>IF('LEA Information'!D531="","",'LEA Information'!D531)</f>
        <v/>
      </c>
      <c r="E522" s="32" t="str">
        <f t="shared" si="8"/>
        <v/>
      </c>
      <c r="F522" s="3" t="str">
        <f>IF(F$3="Not used","",IFERROR(VLOOKUP($A522,'Circumstance 1'!$B$6:$AB$15,27,FALSE),IFERROR(VLOOKUP(A522,'Circumstance 1'!$B$18:$AB$28,27,FALSE),TableBPA2[[#This Row],[Starting Base Payment]])))</f>
        <v/>
      </c>
      <c r="G522" s="3" t="str">
        <f>IF(G$3="Not used","",IFERROR(VLOOKUP($A522,'Circumstance 2'!$B$6:$AB$15,27,FALSE),IFERROR(VLOOKUP($A522,'Circumstance 2'!$B$18:$AB$28,27,FALSE),TableBPA2[[#This Row],[Base Payment After Circumstance 1]])))</f>
        <v/>
      </c>
      <c r="H522" s="3" t="str">
        <f>IF(H$3="Not used","",IFERROR(VLOOKUP($A522,'Circumstance 3'!$B$6:$AB$15,27,FALSE),IFERROR(VLOOKUP($A522,'Circumstance 3'!$B$18:$AB$28,27,FALSE),TableBPA2[[#This Row],[Base Payment After Circumstance 2]])))</f>
        <v/>
      </c>
      <c r="I522" s="3" t="str">
        <f>IF(I$3="Not used","",IFERROR(VLOOKUP($A522,'Circumstance 4'!$B$6:$AB$15,27,FALSE),IFERROR(VLOOKUP($A522,'Circumstance 4'!$B$18:$AB$28,27,FALSE),TableBPA2[[#This Row],[Base Payment After Circumstance 3]])))</f>
        <v/>
      </c>
      <c r="J522" s="3" t="str">
        <f>IF(J$3="Not used","",IFERROR(VLOOKUP($A522,'Circumstance 5'!$B$6:$AB$15,27,FALSE),IFERROR(VLOOKUP($A522,'Circumstance 5'!$B$18:$AB$28,27,FALSE),TableBPA2[[#This Row],[Base Payment After Circumstance 4]])))</f>
        <v/>
      </c>
      <c r="K522" s="3" t="str">
        <f>IF(K$3="Not used","",IFERROR(VLOOKUP($A522,'Circumstance 6'!$B$6:$AB$15,27,FALSE),IFERROR(VLOOKUP($A522,'Circumstance 6'!$B$18:$AB$28,27,FALSE),TableBPA2[[#This Row],[Base Payment After Circumstance 5]])))</f>
        <v/>
      </c>
      <c r="L522" s="3" t="str">
        <f>IF(L$3="Not used","",IFERROR(VLOOKUP($A522,'Circumstance 7'!$B$6:$AB$15,27,FALSE),IFERROR(VLOOKUP($A522,'Circumstance 7'!$B$18:$AB$28,27,FALSE),TableBPA2[[#This Row],[Base Payment After Circumstance 6]])))</f>
        <v/>
      </c>
      <c r="M522" s="3" t="str">
        <f>IF(M$3="Not used","",IFERROR(VLOOKUP($A522,'Circumstance 8'!$B$6:$AB$15,27,FALSE),IFERROR(VLOOKUP($A522,'Circumstance 8'!$B$18:$AB$28,27,FALSE),TableBPA2[[#This Row],[Base Payment After Circumstance 7]])))</f>
        <v/>
      </c>
      <c r="N522" s="3" t="str">
        <f>IF(N$3="Not used","",IFERROR(VLOOKUP($A522,'Circumstance 9'!$B$6:$AB$15,27,FALSE),IFERROR(VLOOKUP($A522,'Circumstance 9'!$B$18:$AB$28,27,FALSE),TableBPA2[[#This Row],[Base Payment After Circumstance 8]])))</f>
        <v/>
      </c>
      <c r="O522" s="3" t="str">
        <f>IF(O$3="Not used","",IFERROR(VLOOKUP($A522,'Circumstance 10'!$B$6:$AB$15,27,FALSE),IFERROR(VLOOKUP($A522,'Circumstance 10'!$B$18:$AB$28,27,FALSE),TableBPA2[[#This Row],[Base Payment After Circumstance 9]])))</f>
        <v/>
      </c>
      <c r="P522" s="24" t="str">
        <f>IF(P$3="Not used","",IFERROR(VLOOKUP($A522,'Circumstance 11'!$B$6:$AB$15,27,FALSE),IFERROR(VLOOKUP($A522,'Circumstance 11'!$B$18:$AB$28,27,FALSE),TableBPA2[[#This Row],[Base Payment After Circumstance 10]])))</f>
        <v/>
      </c>
      <c r="Q522" s="24" t="str">
        <f>IF(Q$3="Not used","",IFERROR(VLOOKUP($A522,'Circumstance 12'!$B$6:$AB$15,27,FALSE),IFERROR(VLOOKUP($A522,'Circumstance 12'!$B$18:$AB$28,27,FALSE),TableBPA2[[#This Row],[Base Payment After Circumstance 11]])))</f>
        <v/>
      </c>
      <c r="R522" s="24" t="str">
        <f>IF(R$3="Not used","",IFERROR(VLOOKUP($A522,'Circumstance 13'!$B$6:$AB$15,27,FALSE),IFERROR(VLOOKUP($A522,'Circumstance 13'!$B$18:$AB$28,27,FALSE),TableBPA2[[#This Row],[Base Payment After Circumstance 12]])))</f>
        <v/>
      </c>
      <c r="S522" s="24" t="str">
        <f>IF(S$3="Not used","",IFERROR(VLOOKUP($A522,'Circumstance 14'!$B$6:$AB$15,27,FALSE),IFERROR(VLOOKUP($A522,'Circumstance 14'!$B$18:$AB$28,27,FALSE),TableBPA2[[#This Row],[Base Payment After Circumstance 13]])))</f>
        <v/>
      </c>
      <c r="T522" s="24" t="str">
        <f>IF(T$3="Not used","",IFERROR(VLOOKUP($A522,'Circumstance 15'!$B$6:$AB$15,27,FALSE),IFERROR(VLOOKUP($A522,'Circumstance 15'!$B$18:$AB$28,27,FALSE),TableBPA2[[#This Row],[Base Payment After Circumstance 14]])))</f>
        <v/>
      </c>
      <c r="U522" s="24" t="str">
        <f>IF(U$3="Not used","",IFERROR(VLOOKUP($A522,'Circumstance 16'!$B$6:$AB$15,27,FALSE),IFERROR(VLOOKUP($A522,'Circumstance 16'!$B$18:$AB$28,27,FALSE),TableBPA2[[#This Row],[Base Payment After Circumstance 15]])))</f>
        <v/>
      </c>
      <c r="V522" s="24" t="str">
        <f>IF(V$3="Not used","",IFERROR(VLOOKUP($A522,'Circumstance 17'!$B$6:$AB$15,27,FALSE),IFERROR(VLOOKUP($A522,'Circumstance 17'!$B$18:$AB$28,27,FALSE),TableBPA2[[#This Row],[Base Payment After Circumstance 16]])))</f>
        <v/>
      </c>
      <c r="W522" s="24" t="str">
        <f>IF(W$3="Not used","",IFERROR(VLOOKUP($A522,'Circumstance 18'!$B$6:$AB$15,27,FALSE),IFERROR(VLOOKUP($A522,'Circumstance 18'!$B$18:$AB$28,27,FALSE),TableBPA2[[#This Row],[Base Payment After Circumstance 17]])))</f>
        <v/>
      </c>
      <c r="X522" s="24" t="str">
        <f>IF(X$3="Not used","",IFERROR(VLOOKUP($A522,'Circumstance 19'!$B$6:$AB$15,27,FALSE),IFERROR(VLOOKUP($A522,'Circumstance 19'!$B$18:$AB$28,27,FALSE),TableBPA2[[#This Row],[Base Payment After Circumstance 18]])))</f>
        <v/>
      </c>
      <c r="Y522" s="24" t="str">
        <f>IF(Y$3="Not used","",IFERROR(VLOOKUP($A522,'Circumstance 20'!$B$6:$AB$15,27,FALSE),IFERROR(VLOOKUP($A522,'Circumstance 20'!$B$18:$AB$28,27,FALSE),TableBPA2[[#This Row],[Base Payment After Circumstance 19]])))</f>
        <v/>
      </c>
    </row>
    <row r="523" spans="1:25" x14ac:dyDescent="0.25">
      <c r="A523" s="11" t="str">
        <f>IF('LEA Information'!A532="","",'LEA Information'!A532)</f>
        <v/>
      </c>
      <c r="B523" s="11" t="str">
        <f>IF('LEA Information'!B532="","",'LEA Information'!B532)</f>
        <v/>
      </c>
      <c r="C523" s="68" t="str">
        <f>IF('LEA Information'!C532="","",'LEA Information'!C532)</f>
        <v/>
      </c>
      <c r="D523" s="8" t="str">
        <f>IF('LEA Information'!D532="","",'LEA Information'!D532)</f>
        <v/>
      </c>
      <c r="E523" s="32" t="str">
        <f t="shared" si="8"/>
        <v/>
      </c>
      <c r="F523" s="3" t="str">
        <f>IF(F$3="Not used","",IFERROR(VLOOKUP($A523,'Circumstance 1'!$B$6:$AB$15,27,FALSE),IFERROR(VLOOKUP(A523,'Circumstance 1'!$B$18:$AB$28,27,FALSE),TableBPA2[[#This Row],[Starting Base Payment]])))</f>
        <v/>
      </c>
      <c r="G523" s="3" t="str">
        <f>IF(G$3="Not used","",IFERROR(VLOOKUP($A523,'Circumstance 2'!$B$6:$AB$15,27,FALSE),IFERROR(VLOOKUP($A523,'Circumstance 2'!$B$18:$AB$28,27,FALSE),TableBPA2[[#This Row],[Base Payment After Circumstance 1]])))</f>
        <v/>
      </c>
      <c r="H523" s="3" t="str">
        <f>IF(H$3="Not used","",IFERROR(VLOOKUP($A523,'Circumstance 3'!$B$6:$AB$15,27,FALSE),IFERROR(VLOOKUP($A523,'Circumstance 3'!$B$18:$AB$28,27,FALSE),TableBPA2[[#This Row],[Base Payment After Circumstance 2]])))</f>
        <v/>
      </c>
      <c r="I523" s="3" t="str">
        <f>IF(I$3="Not used","",IFERROR(VLOOKUP($A523,'Circumstance 4'!$B$6:$AB$15,27,FALSE),IFERROR(VLOOKUP($A523,'Circumstance 4'!$B$18:$AB$28,27,FALSE),TableBPA2[[#This Row],[Base Payment After Circumstance 3]])))</f>
        <v/>
      </c>
      <c r="J523" s="3" t="str">
        <f>IF(J$3="Not used","",IFERROR(VLOOKUP($A523,'Circumstance 5'!$B$6:$AB$15,27,FALSE),IFERROR(VLOOKUP($A523,'Circumstance 5'!$B$18:$AB$28,27,FALSE),TableBPA2[[#This Row],[Base Payment After Circumstance 4]])))</f>
        <v/>
      </c>
      <c r="K523" s="3" t="str">
        <f>IF(K$3="Not used","",IFERROR(VLOOKUP($A523,'Circumstance 6'!$B$6:$AB$15,27,FALSE),IFERROR(VLOOKUP($A523,'Circumstance 6'!$B$18:$AB$28,27,FALSE),TableBPA2[[#This Row],[Base Payment After Circumstance 5]])))</f>
        <v/>
      </c>
      <c r="L523" s="3" t="str">
        <f>IF(L$3="Not used","",IFERROR(VLOOKUP($A523,'Circumstance 7'!$B$6:$AB$15,27,FALSE),IFERROR(VLOOKUP($A523,'Circumstance 7'!$B$18:$AB$28,27,FALSE),TableBPA2[[#This Row],[Base Payment After Circumstance 6]])))</f>
        <v/>
      </c>
      <c r="M523" s="3" t="str">
        <f>IF(M$3="Not used","",IFERROR(VLOOKUP($A523,'Circumstance 8'!$B$6:$AB$15,27,FALSE),IFERROR(VLOOKUP($A523,'Circumstance 8'!$B$18:$AB$28,27,FALSE),TableBPA2[[#This Row],[Base Payment After Circumstance 7]])))</f>
        <v/>
      </c>
      <c r="N523" s="3" t="str">
        <f>IF(N$3="Not used","",IFERROR(VLOOKUP($A523,'Circumstance 9'!$B$6:$AB$15,27,FALSE),IFERROR(VLOOKUP($A523,'Circumstance 9'!$B$18:$AB$28,27,FALSE),TableBPA2[[#This Row],[Base Payment After Circumstance 8]])))</f>
        <v/>
      </c>
      <c r="O523" s="3" t="str">
        <f>IF(O$3="Not used","",IFERROR(VLOOKUP($A523,'Circumstance 10'!$B$6:$AB$15,27,FALSE),IFERROR(VLOOKUP($A523,'Circumstance 10'!$B$18:$AB$28,27,FALSE),TableBPA2[[#This Row],[Base Payment After Circumstance 9]])))</f>
        <v/>
      </c>
      <c r="P523" s="24" t="str">
        <f>IF(P$3="Not used","",IFERROR(VLOOKUP($A523,'Circumstance 11'!$B$6:$AB$15,27,FALSE),IFERROR(VLOOKUP($A523,'Circumstance 11'!$B$18:$AB$28,27,FALSE),TableBPA2[[#This Row],[Base Payment After Circumstance 10]])))</f>
        <v/>
      </c>
      <c r="Q523" s="24" t="str">
        <f>IF(Q$3="Not used","",IFERROR(VLOOKUP($A523,'Circumstance 12'!$B$6:$AB$15,27,FALSE),IFERROR(VLOOKUP($A523,'Circumstance 12'!$B$18:$AB$28,27,FALSE),TableBPA2[[#This Row],[Base Payment After Circumstance 11]])))</f>
        <v/>
      </c>
      <c r="R523" s="24" t="str">
        <f>IF(R$3="Not used","",IFERROR(VLOOKUP($A523,'Circumstance 13'!$B$6:$AB$15,27,FALSE),IFERROR(VLOOKUP($A523,'Circumstance 13'!$B$18:$AB$28,27,FALSE),TableBPA2[[#This Row],[Base Payment After Circumstance 12]])))</f>
        <v/>
      </c>
      <c r="S523" s="24" t="str">
        <f>IF(S$3="Not used","",IFERROR(VLOOKUP($A523,'Circumstance 14'!$B$6:$AB$15,27,FALSE),IFERROR(VLOOKUP($A523,'Circumstance 14'!$B$18:$AB$28,27,FALSE),TableBPA2[[#This Row],[Base Payment After Circumstance 13]])))</f>
        <v/>
      </c>
      <c r="T523" s="24" t="str">
        <f>IF(T$3="Not used","",IFERROR(VLOOKUP($A523,'Circumstance 15'!$B$6:$AB$15,27,FALSE),IFERROR(VLOOKUP($A523,'Circumstance 15'!$B$18:$AB$28,27,FALSE),TableBPA2[[#This Row],[Base Payment After Circumstance 14]])))</f>
        <v/>
      </c>
      <c r="U523" s="24" t="str">
        <f>IF(U$3="Not used","",IFERROR(VLOOKUP($A523,'Circumstance 16'!$B$6:$AB$15,27,FALSE),IFERROR(VLOOKUP($A523,'Circumstance 16'!$B$18:$AB$28,27,FALSE),TableBPA2[[#This Row],[Base Payment After Circumstance 15]])))</f>
        <v/>
      </c>
      <c r="V523" s="24" t="str">
        <f>IF(V$3="Not used","",IFERROR(VLOOKUP($A523,'Circumstance 17'!$B$6:$AB$15,27,FALSE),IFERROR(VLOOKUP($A523,'Circumstance 17'!$B$18:$AB$28,27,FALSE),TableBPA2[[#This Row],[Base Payment After Circumstance 16]])))</f>
        <v/>
      </c>
      <c r="W523" s="24" t="str">
        <f>IF(W$3="Not used","",IFERROR(VLOOKUP($A523,'Circumstance 18'!$B$6:$AB$15,27,FALSE),IFERROR(VLOOKUP($A523,'Circumstance 18'!$B$18:$AB$28,27,FALSE),TableBPA2[[#This Row],[Base Payment After Circumstance 17]])))</f>
        <v/>
      </c>
      <c r="X523" s="24" t="str">
        <f>IF(X$3="Not used","",IFERROR(VLOOKUP($A523,'Circumstance 19'!$B$6:$AB$15,27,FALSE),IFERROR(VLOOKUP($A523,'Circumstance 19'!$B$18:$AB$28,27,FALSE),TableBPA2[[#This Row],[Base Payment After Circumstance 18]])))</f>
        <v/>
      </c>
      <c r="Y523" s="24" t="str">
        <f>IF(Y$3="Not used","",IFERROR(VLOOKUP($A523,'Circumstance 20'!$B$6:$AB$15,27,FALSE),IFERROR(VLOOKUP($A523,'Circumstance 20'!$B$18:$AB$28,27,FALSE),TableBPA2[[#This Row],[Base Payment After Circumstance 19]])))</f>
        <v/>
      </c>
    </row>
    <row r="524" spans="1:25" x14ac:dyDescent="0.25">
      <c r="A524" s="11" t="str">
        <f>IF('LEA Information'!A533="","",'LEA Information'!A533)</f>
        <v/>
      </c>
      <c r="B524" s="11" t="str">
        <f>IF('LEA Information'!B533="","",'LEA Information'!B533)</f>
        <v/>
      </c>
      <c r="C524" s="68" t="str">
        <f>IF('LEA Information'!C533="","",'LEA Information'!C533)</f>
        <v/>
      </c>
      <c r="D524" s="8" t="str">
        <f>IF('LEA Information'!D533="","",'LEA Information'!D533)</f>
        <v/>
      </c>
      <c r="E524" s="32" t="str">
        <f t="shared" si="8"/>
        <v/>
      </c>
      <c r="F524" s="3" t="str">
        <f>IF(F$3="Not used","",IFERROR(VLOOKUP($A524,'Circumstance 1'!$B$6:$AB$15,27,FALSE),IFERROR(VLOOKUP(A524,'Circumstance 1'!$B$18:$AB$28,27,FALSE),TableBPA2[[#This Row],[Starting Base Payment]])))</f>
        <v/>
      </c>
      <c r="G524" s="3" t="str">
        <f>IF(G$3="Not used","",IFERROR(VLOOKUP($A524,'Circumstance 2'!$B$6:$AB$15,27,FALSE),IFERROR(VLOOKUP($A524,'Circumstance 2'!$B$18:$AB$28,27,FALSE),TableBPA2[[#This Row],[Base Payment After Circumstance 1]])))</f>
        <v/>
      </c>
      <c r="H524" s="3" t="str">
        <f>IF(H$3="Not used","",IFERROR(VLOOKUP($A524,'Circumstance 3'!$B$6:$AB$15,27,FALSE),IFERROR(VLOOKUP($A524,'Circumstance 3'!$B$18:$AB$28,27,FALSE),TableBPA2[[#This Row],[Base Payment After Circumstance 2]])))</f>
        <v/>
      </c>
      <c r="I524" s="3" t="str">
        <f>IF(I$3="Not used","",IFERROR(VLOOKUP($A524,'Circumstance 4'!$B$6:$AB$15,27,FALSE),IFERROR(VLOOKUP($A524,'Circumstance 4'!$B$18:$AB$28,27,FALSE),TableBPA2[[#This Row],[Base Payment After Circumstance 3]])))</f>
        <v/>
      </c>
      <c r="J524" s="3" t="str">
        <f>IF(J$3="Not used","",IFERROR(VLOOKUP($A524,'Circumstance 5'!$B$6:$AB$15,27,FALSE),IFERROR(VLOOKUP($A524,'Circumstance 5'!$B$18:$AB$28,27,FALSE),TableBPA2[[#This Row],[Base Payment After Circumstance 4]])))</f>
        <v/>
      </c>
      <c r="K524" s="3" t="str">
        <f>IF(K$3="Not used","",IFERROR(VLOOKUP($A524,'Circumstance 6'!$B$6:$AB$15,27,FALSE),IFERROR(VLOOKUP($A524,'Circumstance 6'!$B$18:$AB$28,27,FALSE),TableBPA2[[#This Row],[Base Payment After Circumstance 5]])))</f>
        <v/>
      </c>
      <c r="L524" s="3" t="str">
        <f>IF(L$3="Not used","",IFERROR(VLOOKUP($A524,'Circumstance 7'!$B$6:$AB$15,27,FALSE),IFERROR(VLOOKUP($A524,'Circumstance 7'!$B$18:$AB$28,27,FALSE),TableBPA2[[#This Row],[Base Payment After Circumstance 6]])))</f>
        <v/>
      </c>
      <c r="M524" s="3" t="str">
        <f>IF(M$3="Not used","",IFERROR(VLOOKUP($A524,'Circumstance 8'!$B$6:$AB$15,27,FALSE),IFERROR(VLOOKUP($A524,'Circumstance 8'!$B$18:$AB$28,27,FALSE),TableBPA2[[#This Row],[Base Payment After Circumstance 7]])))</f>
        <v/>
      </c>
      <c r="N524" s="3" t="str">
        <f>IF(N$3="Not used","",IFERROR(VLOOKUP($A524,'Circumstance 9'!$B$6:$AB$15,27,FALSE),IFERROR(VLOOKUP($A524,'Circumstance 9'!$B$18:$AB$28,27,FALSE),TableBPA2[[#This Row],[Base Payment After Circumstance 8]])))</f>
        <v/>
      </c>
      <c r="O524" s="3" t="str">
        <f>IF(O$3="Not used","",IFERROR(VLOOKUP($A524,'Circumstance 10'!$B$6:$AB$15,27,FALSE),IFERROR(VLOOKUP($A524,'Circumstance 10'!$B$18:$AB$28,27,FALSE),TableBPA2[[#This Row],[Base Payment After Circumstance 9]])))</f>
        <v/>
      </c>
      <c r="P524" s="24" t="str">
        <f>IF(P$3="Not used","",IFERROR(VLOOKUP($A524,'Circumstance 11'!$B$6:$AB$15,27,FALSE),IFERROR(VLOOKUP($A524,'Circumstance 11'!$B$18:$AB$28,27,FALSE),TableBPA2[[#This Row],[Base Payment After Circumstance 10]])))</f>
        <v/>
      </c>
      <c r="Q524" s="24" t="str">
        <f>IF(Q$3="Not used","",IFERROR(VLOOKUP($A524,'Circumstance 12'!$B$6:$AB$15,27,FALSE),IFERROR(VLOOKUP($A524,'Circumstance 12'!$B$18:$AB$28,27,FALSE),TableBPA2[[#This Row],[Base Payment After Circumstance 11]])))</f>
        <v/>
      </c>
      <c r="R524" s="24" t="str">
        <f>IF(R$3="Not used","",IFERROR(VLOOKUP($A524,'Circumstance 13'!$B$6:$AB$15,27,FALSE),IFERROR(VLOOKUP($A524,'Circumstance 13'!$B$18:$AB$28,27,FALSE),TableBPA2[[#This Row],[Base Payment After Circumstance 12]])))</f>
        <v/>
      </c>
      <c r="S524" s="24" t="str">
        <f>IF(S$3="Not used","",IFERROR(VLOOKUP($A524,'Circumstance 14'!$B$6:$AB$15,27,FALSE),IFERROR(VLOOKUP($A524,'Circumstance 14'!$B$18:$AB$28,27,FALSE),TableBPA2[[#This Row],[Base Payment After Circumstance 13]])))</f>
        <v/>
      </c>
      <c r="T524" s="24" t="str">
        <f>IF(T$3="Not used","",IFERROR(VLOOKUP($A524,'Circumstance 15'!$B$6:$AB$15,27,FALSE),IFERROR(VLOOKUP($A524,'Circumstance 15'!$B$18:$AB$28,27,FALSE),TableBPA2[[#This Row],[Base Payment After Circumstance 14]])))</f>
        <v/>
      </c>
      <c r="U524" s="24" t="str">
        <f>IF(U$3="Not used","",IFERROR(VLOOKUP($A524,'Circumstance 16'!$B$6:$AB$15,27,FALSE),IFERROR(VLOOKUP($A524,'Circumstance 16'!$B$18:$AB$28,27,FALSE),TableBPA2[[#This Row],[Base Payment After Circumstance 15]])))</f>
        <v/>
      </c>
      <c r="V524" s="24" t="str">
        <f>IF(V$3="Not used","",IFERROR(VLOOKUP($A524,'Circumstance 17'!$B$6:$AB$15,27,FALSE),IFERROR(VLOOKUP($A524,'Circumstance 17'!$B$18:$AB$28,27,FALSE),TableBPA2[[#This Row],[Base Payment After Circumstance 16]])))</f>
        <v/>
      </c>
      <c r="W524" s="24" t="str">
        <f>IF(W$3="Not used","",IFERROR(VLOOKUP($A524,'Circumstance 18'!$B$6:$AB$15,27,FALSE),IFERROR(VLOOKUP($A524,'Circumstance 18'!$B$18:$AB$28,27,FALSE),TableBPA2[[#This Row],[Base Payment After Circumstance 17]])))</f>
        <v/>
      </c>
      <c r="X524" s="24" t="str">
        <f>IF(X$3="Not used","",IFERROR(VLOOKUP($A524,'Circumstance 19'!$B$6:$AB$15,27,FALSE),IFERROR(VLOOKUP($A524,'Circumstance 19'!$B$18:$AB$28,27,FALSE),TableBPA2[[#This Row],[Base Payment After Circumstance 18]])))</f>
        <v/>
      </c>
      <c r="Y524" s="24" t="str">
        <f>IF(Y$3="Not used","",IFERROR(VLOOKUP($A524,'Circumstance 20'!$B$6:$AB$15,27,FALSE),IFERROR(VLOOKUP($A524,'Circumstance 20'!$B$18:$AB$28,27,FALSE),TableBPA2[[#This Row],[Base Payment After Circumstance 19]])))</f>
        <v/>
      </c>
    </row>
    <row r="525" spans="1:25" x14ac:dyDescent="0.25">
      <c r="A525" s="11" t="str">
        <f>IF('LEA Information'!A534="","",'LEA Information'!A534)</f>
        <v/>
      </c>
      <c r="B525" s="11" t="str">
        <f>IF('LEA Information'!B534="","",'LEA Information'!B534)</f>
        <v/>
      </c>
      <c r="C525" s="68" t="str">
        <f>IF('LEA Information'!C534="","",'LEA Information'!C534)</f>
        <v/>
      </c>
      <c r="D525" s="8" t="str">
        <f>IF('LEA Information'!D534="","",'LEA Information'!D534)</f>
        <v/>
      </c>
      <c r="E525" s="32" t="str">
        <f t="shared" si="8"/>
        <v/>
      </c>
      <c r="F525" s="3" t="str">
        <f>IF(F$3="Not used","",IFERROR(VLOOKUP($A525,'Circumstance 1'!$B$6:$AB$15,27,FALSE),IFERROR(VLOOKUP(A525,'Circumstance 1'!$B$18:$AB$28,27,FALSE),TableBPA2[[#This Row],[Starting Base Payment]])))</f>
        <v/>
      </c>
      <c r="G525" s="3" t="str">
        <f>IF(G$3="Not used","",IFERROR(VLOOKUP($A525,'Circumstance 2'!$B$6:$AB$15,27,FALSE),IFERROR(VLOOKUP($A525,'Circumstance 2'!$B$18:$AB$28,27,FALSE),TableBPA2[[#This Row],[Base Payment After Circumstance 1]])))</f>
        <v/>
      </c>
      <c r="H525" s="3" t="str">
        <f>IF(H$3="Not used","",IFERROR(VLOOKUP($A525,'Circumstance 3'!$B$6:$AB$15,27,FALSE),IFERROR(VLOOKUP($A525,'Circumstance 3'!$B$18:$AB$28,27,FALSE),TableBPA2[[#This Row],[Base Payment After Circumstance 2]])))</f>
        <v/>
      </c>
      <c r="I525" s="3" t="str">
        <f>IF(I$3="Not used","",IFERROR(VLOOKUP($A525,'Circumstance 4'!$B$6:$AB$15,27,FALSE),IFERROR(VLOOKUP($A525,'Circumstance 4'!$B$18:$AB$28,27,FALSE),TableBPA2[[#This Row],[Base Payment After Circumstance 3]])))</f>
        <v/>
      </c>
      <c r="J525" s="3" t="str">
        <f>IF(J$3="Not used","",IFERROR(VLOOKUP($A525,'Circumstance 5'!$B$6:$AB$15,27,FALSE),IFERROR(VLOOKUP($A525,'Circumstance 5'!$B$18:$AB$28,27,FALSE),TableBPA2[[#This Row],[Base Payment After Circumstance 4]])))</f>
        <v/>
      </c>
      <c r="K525" s="3" t="str">
        <f>IF(K$3="Not used","",IFERROR(VLOOKUP($A525,'Circumstance 6'!$B$6:$AB$15,27,FALSE),IFERROR(VLOOKUP($A525,'Circumstance 6'!$B$18:$AB$28,27,FALSE),TableBPA2[[#This Row],[Base Payment After Circumstance 5]])))</f>
        <v/>
      </c>
      <c r="L525" s="3" t="str">
        <f>IF(L$3="Not used","",IFERROR(VLOOKUP($A525,'Circumstance 7'!$B$6:$AB$15,27,FALSE),IFERROR(VLOOKUP($A525,'Circumstance 7'!$B$18:$AB$28,27,FALSE),TableBPA2[[#This Row],[Base Payment After Circumstance 6]])))</f>
        <v/>
      </c>
      <c r="M525" s="3" t="str">
        <f>IF(M$3="Not used","",IFERROR(VLOOKUP($A525,'Circumstance 8'!$B$6:$AB$15,27,FALSE),IFERROR(VLOOKUP($A525,'Circumstance 8'!$B$18:$AB$28,27,FALSE),TableBPA2[[#This Row],[Base Payment After Circumstance 7]])))</f>
        <v/>
      </c>
      <c r="N525" s="3" t="str">
        <f>IF(N$3="Not used","",IFERROR(VLOOKUP($A525,'Circumstance 9'!$B$6:$AB$15,27,FALSE),IFERROR(VLOOKUP($A525,'Circumstance 9'!$B$18:$AB$28,27,FALSE),TableBPA2[[#This Row],[Base Payment After Circumstance 8]])))</f>
        <v/>
      </c>
      <c r="O525" s="3" t="str">
        <f>IF(O$3="Not used","",IFERROR(VLOOKUP($A525,'Circumstance 10'!$B$6:$AB$15,27,FALSE),IFERROR(VLOOKUP($A525,'Circumstance 10'!$B$18:$AB$28,27,FALSE),TableBPA2[[#This Row],[Base Payment After Circumstance 9]])))</f>
        <v/>
      </c>
      <c r="P525" s="24" t="str">
        <f>IF(P$3="Not used","",IFERROR(VLOOKUP($A525,'Circumstance 11'!$B$6:$AB$15,27,FALSE),IFERROR(VLOOKUP($A525,'Circumstance 11'!$B$18:$AB$28,27,FALSE),TableBPA2[[#This Row],[Base Payment After Circumstance 10]])))</f>
        <v/>
      </c>
      <c r="Q525" s="24" t="str">
        <f>IF(Q$3="Not used","",IFERROR(VLOOKUP($A525,'Circumstance 12'!$B$6:$AB$15,27,FALSE),IFERROR(VLOOKUP($A525,'Circumstance 12'!$B$18:$AB$28,27,FALSE),TableBPA2[[#This Row],[Base Payment After Circumstance 11]])))</f>
        <v/>
      </c>
      <c r="R525" s="24" t="str">
        <f>IF(R$3="Not used","",IFERROR(VLOOKUP($A525,'Circumstance 13'!$B$6:$AB$15,27,FALSE),IFERROR(VLOOKUP($A525,'Circumstance 13'!$B$18:$AB$28,27,FALSE),TableBPA2[[#This Row],[Base Payment After Circumstance 12]])))</f>
        <v/>
      </c>
      <c r="S525" s="24" t="str">
        <f>IF(S$3="Not used","",IFERROR(VLOOKUP($A525,'Circumstance 14'!$B$6:$AB$15,27,FALSE),IFERROR(VLOOKUP($A525,'Circumstance 14'!$B$18:$AB$28,27,FALSE),TableBPA2[[#This Row],[Base Payment After Circumstance 13]])))</f>
        <v/>
      </c>
      <c r="T525" s="24" t="str">
        <f>IF(T$3="Not used","",IFERROR(VLOOKUP($A525,'Circumstance 15'!$B$6:$AB$15,27,FALSE),IFERROR(VLOOKUP($A525,'Circumstance 15'!$B$18:$AB$28,27,FALSE),TableBPA2[[#This Row],[Base Payment After Circumstance 14]])))</f>
        <v/>
      </c>
      <c r="U525" s="24" t="str">
        <f>IF(U$3="Not used","",IFERROR(VLOOKUP($A525,'Circumstance 16'!$B$6:$AB$15,27,FALSE),IFERROR(VLOOKUP($A525,'Circumstance 16'!$B$18:$AB$28,27,FALSE),TableBPA2[[#This Row],[Base Payment After Circumstance 15]])))</f>
        <v/>
      </c>
      <c r="V525" s="24" t="str">
        <f>IF(V$3="Not used","",IFERROR(VLOOKUP($A525,'Circumstance 17'!$B$6:$AB$15,27,FALSE),IFERROR(VLOOKUP($A525,'Circumstance 17'!$B$18:$AB$28,27,FALSE),TableBPA2[[#This Row],[Base Payment After Circumstance 16]])))</f>
        <v/>
      </c>
      <c r="W525" s="24" t="str">
        <f>IF(W$3="Not used","",IFERROR(VLOOKUP($A525,'Circumstance 18'!$B$6:$AB$15,27,FALSE),IFERROR(VLOOKUP($A525,'Circumstance 18'!$B$18:$AB$28,27,FALSE),TableBPA2[[#This Row],[Base Payment After Circumstance 17]])))</f>
        <v/>
      </c>
      <c r="X525" s="24" t="str">
        <f>IF(X$3="Not used","",IFERROR(VLOOKUP($A525,'Circumstance 19'!$B$6:$AB$15,27,FALSE),IFERROR(VLOOKUP($A525,'Circumstance 19'!$B$18:$AB$28,27,FALSE),TableBPA2[[#This Row],[Base Payment After Circumstance 18]])))</f>
        <v/>
      </c>
      <c r="Y525" s="24" t="str">
        <f>IF(Y$3="Not used","",IFERROR(VLOOKUP($A525,'Circumstance 20'!$B$6:$AB$15,27,FALSE),IFERROR(VLOOKUP($A525,'Circumstance 20'!$B$18:$AB$28,27,FALSE),TableBPA2[[#This Row],[Base Payment After Circumstance 19]])))</f>
        <v/>
      </c>
    </row>
    <row r="526" spans="1:25" x14ac:dyDescent="0.25">
      <c r="A526" s="11" t="str">
        <f>IF('LEA Information'!A535="","",'LEA Information'!A535)</f>
        <v/>
      </c>
      <c r="B526" s="11" t="str">
        <f>IF('LEA Information'!B535="","",'LEA Information'!B535)</f>
        <v/>
      </c>
      <c r="C526" s="68" t="str">
        <f>IF('LEA Information'!C535="","",'LEA Information'!C535)</f>
        <v/>
      </c>
      <c r="D526" s="8" t="str">
        <f>IF('LEA Information'!D535="","",'LEA Information'!D535)</f>
        <v/>
      </c>
      <c r="E526" s="32" t="str">
        <f t="shared" si="8"/>
        <v/>
      </c>
      <c r="F526" s="3" t="str">
        <f>IF(F$3="Not used","",IFERROR(VLOOKUP($A526,'Circumstance 1'!$B$6:$AB$15,27,FALSE),IFERROR(VLOOKUP(A526,'Circumstance 1'!$B$18:$AB$28,27,FALSE),TableBPA2[[#This Row],[Starting Base Payment]])))</f>
        <v/>
      </c>
      <c r="G526" s="3" t="str">
        <f>IF(G$3="Not used","",IFERROR(VLOOKUP($A526,'Circumstance 2'!$B$6:$AB$15,27,FALSE),IFERROR(VLOOKUP($A526,'Circumstance 2'!$B$18:$AB$28,27,FALSE),TableBPA2[[#This Row],[Base Payment After Circumstance 1]])))</f>
        <v/>
      </c>
      <c r="H526" s="3" t="str">
        <f>IF(H$3="Not used","",IFERROR(VLOOKUP($A526,'Circumstance 3'!$B$6:$AB$15,27,FALSE),IFERROR(VLOOKUP($A526,'Circumstance 3'!$B$18:$AB$28,27,FALSE),TableBPA2[[#This Row],[Base Payment After Circumstance 2]])))</f>
        <v/>
      </c>
      <c r="I526" s="3" t="str">
        <f>IF(I$3="Not used","",IFERROR(VLOOKUP($A526,'Circumstance 4'!$B$6:$AB$15,27,FALSE),IFERROR(VLOOKUP($A526,'Circumstance 4'!$B$18:$AB$28,27,FALSE),TableBPA2[[#This Row],[Base Payment After Circumstance 3]])))</f>
        <v/>
      </c>
      <c r="J526" s="3" t="str">
        <f>IF(J$3="Not used","",IFERROR(VLOOKUP($A526,'Circumstance 5'!$B$6:$AB$15,27,FALSE),IFERROR(VLOOKUP($A526,'Circumstance 5'!$B$18:$AB$28,27,FALSE),TableBPA2[[#This Row],[Base Payment After Circumstance 4]])))</f>
        <v/>
      </c>
      <c r="K526" s="3" t="str">
        <f>IF(K$3="Not used","",IFERROR(VLOOKUP($A526,'Circumstance 6'!$B$6:$AB$15,27,FALSE),IFERROR(VLOOKUP($A526,'Circumstance 6'!$B$18:$AB$28,27,FALSE),TableBPA2[[#This Row],[Base Payment After Circumstance 5]])))</f>
        <v/>
      </c>
      <c r="L526" s="3" t="str">
        <f>IF(L$3="Not used","",IFERROR(VLOOKUP($A526,'Circumstance 7'!$B$6:$AB$15,27,FALSE),IFERROR(VLOOKUP($A526,'Circumstance 7'!$B$18:$AB$28,27,FALSE),TableBPA2[[#This Row],[Base Payment After Circumstance 6]])))</f>
        <v/>
      </c>
      <c r="M526" s="3" t="str">
        <f>IF(M$3="Not used","",IFERROR(VLOOKUP($A526,'Circumstance 8'!$B$6:$AB$15,27,FALSE),IFERROR(VLOOKUP($A526,'Circumstance 8'!$B$18:$AB$28,27,FALSE),TableBPA2[[#This Row],[Base Payment After Circumstance 7]])))</f>
        <v/>
      </c>
      <c r="N526" s="3" t="str">
        <f>IF(N$3="Not used","",IFERROR(VLOOKUP($A526,'Circumstance 9'!$B$6:$AB$15,27,FALSE),IFERROR(VLOOKUP($A526,'Circumstance 9'!$B$18:$AB$28,27,FALSE),TableBPA2[[#This Row],[Base Payment After Circumstance 8]])))</f>
        <v/>
      </c>
      <c r="O526" s="3" t="str">
        <f>IF(O$3="Not used","",IFERROR(VLOOKUP($A526,'Circumstance 10'!$B$6:$AB$15,27,FALSE),IFERROR(VLOOKUP($A526,'Circumstance 10'!$B$18:$AB$28,27,FALSE),TableBPA2[[#This Row],[Base Payment After Circumstance 9]])))</f>
        <v/>
      </c>
      <c r="P526" s="24" t="str">
        <f>IF(P$3="Not used","",IFERROR(VLOOKUP($A526,'Circumstance 11'!$B$6:$AB$15,27,FALSE),IFERROR(VLOOKUP($A526,'Circumstance 11'!$B$18:$AB$28,27,FALSE),TableBPA2[[#This Row],[Base Payment After Circumstance 10]])))</f>
        <v/>
      </c>
      <c r="Q526" s="24" t="str">
        <f>IF(Q$3="Not used","",IFERROR(VLOOKUP($A526,'Circumstance 12'!$B$6:$AB$15,27,FALSE),IFERROR(VLOOKUP($A526,'Circumstance 12'!$B$18:$AB$28,27,FALSE),TableBPA2[[#This Row],[Base Payment After Circumstance 11]])))</f>
        <v/>
      </c>
      <c r="R526" s="24" t="str">
        <f>IF(R$3="Not used","",IFERROR(VLOOKUP($A526,'Circumstance 13'!$B$6:$AB$15,27,FALSE),IFERROR(VLOOKUP($A526,'Circumstance 13'!$B$18:$AB$28,27,FALSE),TableBPA2[[#This Row],[Base Payment After Circumstance 12]])))</f>
        <v/>
      </c>
      <c r="S526" s="24" t="str">
        <f>IF(S$3="Not used","",IFERROR(VLOOKUP($A526,'Circumstance 14'!$B$6:$AB$15,27,FALSE),IFERROR(VLOOKUP($A526,'Circumstance 14'!$B$18:$AB$28,27,FALSE),TableBPA2[[#This Row],[Base Payment After Circumstance 13]])))</f>
        <v/>
      </c>
      <c r="T526" s="24" t="str">
        <f>IF(T$3="Not used","",IFERROR(VLOOKUP($A526,'Circumstance 15'!$B$6:$AB$15,27,FALSE),IFERROR(VLOOKUP($A526,'Circumstance 15'!$B$18:$AB$28,27,FALSE),TableBPA2[[#This Row],[Base Payment After Circumstance 14]])))</f>
        <v/>
      </c>
      <c r="U526" s="24" t="str">
        <f>IF(U$3="Not used","",IFERROR(VLOOKUP($A526,'Circumstance 16'!$B$6:$AB$15,27,FALSE),IFERROR(VLOOKUP($A526,'Circumstance 16'!$B$18:$AB$28,27,FALSE),TableBPA2[[#This Row],[Base Payment After Circumstance 15]])))</f>
        <v/>
      </c>
      <c r="V526" s="24" t="str">
        <f>IF(V$3="Not used","",IFERROR(VLOOKUP($A526,'Circumstance 17'!$B$6:$AB$15,27,FALSE),IFERROR(VLOOKUP($A526,'Circumstance 17'!$B$18:$AB$28,27,FALSE),TableBPA2[[#This Row],[Base Payment After Circumstance 16]])))</f>
        <v/>
      </c>
      <c r="W526" s="24" t="str">
        <f>IF(W$3="Not used","",IFERROR(VLOOKUP($A526,'Circumstance 18'!$B$6:$AB$15,27,FALSE),IFERROR(VLOOKUP($A526,'Circumstance 18'!$B$18:$AB$28,27,FALSE),TableBPA2[[#This Row],[Base Payment After Circumstance 17]])))</f>
        <v/>
      </c>
      <c r="X526" s="24" t="str">
        <f>IF(X$3="Not used","",IFERROR(VLOOKUP($A526,'Circumstance 19'!$B$6:$AB$15,27,FALSE),IFERROR(VLOOKUP($A526,'Circumstance 19'!$B$18:$AB$28,27,FALSE),TableBPA2[[#This Row],[Base Payment After Circumstance 18]])))</f>
        <v/>
      </c>
      <c r="Y526" s="24" t="str">
        <f>IF(Y$3="Not used","",IFERROR(VLOOKUP($A526,'Circumstance 20'!$B$6:$AB$15,27,FALSE),IFERROR(VLOOKUP($A526,'Circumstance 20'!$B$18:$AB$28,27,FALSE),TableBPA2[[#This Row],[Base Payment After Circumstance 19]])))</f>
        <v/>
      </c>
    </row>
    <row r="527" spans="1:25" x14ac:dyDescent="0.25">
      <c r="A527" s="11" t="str">
        <f>IF('LEA Information'!A536="","",'LEA Information'!A536)</f>
        <v/>
      </c>
      <c r="B527" s="11" t="str">
        <f>IF('LEA Information'!B536="","",'LEA Information'!B536)</f>
        <v/>
      </c>
      <c r="C527" s="68" t="str">
        <f>IF('LEA Information'!C536="","",'LEA Information'!C536)</f>
        <v/>
      </c>
      <c r="D527" s="8" t="str">
        <f>IF('LEA Information'!D536="","",'LEA Information'!D536)</f>
        <v/>
      </c>
      <c r="E527" s="32" t="str">
        <f t="shared" si="8"/>
        <v/>
      </c>
      <c r="F527" s="3" t="str">
        <f>IF(F$3="Not used","",IFERROR(VLOOKUP($A527,'Circumstance 1'!$B$6:$AB$15,27,FALSE),IFERROR(VLOOKUP(A527,'Circumstance 1'!$B$18:$AB$28,27,FALSE),TableBPA2[[#This Row],[Starting Base Payment]])))</f>
        <v/>
      </c>
      <c r="G527" s="3" t="str">
        <f>IF(G$3="Not used","",IFERROR(VLOOKUP($A527,'Circumstance 2'!$B$6:$AB$15,27,FALSE),IFERROR(VLOOKUP($A527,'Circumstance 2'!$B$18:$AB$28,27,FALSE),TableBPA2[[#This Row],[Base Payment After Circumstance 1]])))</f>
        <v/>
      </c>
      <c r="H527" s="3" t="str">
        <f>IF(H$3="Not used","",IFERROR(VLOOKUP($A527,'Circumstance 3'!$B$6:$AB$15,27,FALSE),IFERROR(VLOOKUP($A527,'Circumstance 3'!$B$18:$AB$28,27,FALSE),TableBPA2[[#This Row],[Base Payment After Circumstance 2]])))</f>
        <v/>
      </c>
      <c r="I527" s="3" t="str">
        <f>IF(I$3="Not used","",IFERROR(VLOOKUP($A527,'Circumstance 4'!$B$6:$AB$15,27,FALSE),IFERROR(VLOOKUP($A527,'Circumstance 4'!$B$18:$AB$28,27,FALSE),TableBPA2[[#This Row],[Base Payment After Circumstance 3]])))</f>
        <v/>
      </c>
      <c r="J527" s="3" t="str">
        <f>IF(J$3="Not used","",IFERROR(VLOOKUP($A527,'Circumstance 5'!$B$6:$AB$15,27,FALSE),IFERROR(VLOOKUP($A527,'Circumstance 5'!$B$18:$AB$28,27,FALSE),TableBPA2[[#This Row],[Base Payment After Circumstance 4]])))</f>
        <v/>
      </c>
      <c r="K527" s="3" t="str">
        <f>IF(K$3="Not used","",IFERROR(VLOOKUP($A527,'Circumstance 6'!$B$6:$AB$15,27,FALSE),IFERROR(VLOOKUP($A527,'Circumstance 6'!$B$18:$AB$28,27,FALSE),TableBPA2[[#This Row],[Base Payment After Circumstance 5]])))</f>
        <v/>
      </c>
      <c r="L527" s="3" t="str">
        <f>IF(L$3="Not used","",IFERROR(VLOOKUP($A527,'Circumstance 7'!$B$6:$AB$15,27,FALSE),IFERROR(VLOOKUP($A527,'Circumstance 7'!$B$18:$AB$28,27,FALSE),TableBPA2[[#This Row],[Base Payment After Circumstance 6]])))</f>
        <v/>
      </c>
      <c r="M527" s="3" t="str">
        <f>IF(M$3="Not used","",IFERROR(VLOOKUP($A527,'Circumstance 8'!$B$6:$AB$15,27,FALSE),IFERROR(VLOOKUP($A527,'Circumstance 8'!$B$18:$AB$28,27,FALSE),TableBPA2[[#This Row],[Base Payment After Circumstance 7]])))</f>
        <v/>
      </c>
      <c r="N527" s="3" t="str">
        <f>IF(N$3="Not used","",IFERROR(VLOOKUP($A527,'Circumstance 9'!$B$6:$AB$15,27,FALSE),IFERROR(VLOOKUP($A527,'Circumstance 9'!$B$18:$AB$28,27,FALSE),TableBPA2[[#This Row],[Base Payment After Circumstance 8]])))</f>
        <v/>
      </c>
      <c r="O527" s="3" t="str">
        <f>IF(O$3="Not used","",IFERROR(VLOOKUP($A527,'Circumstance 10'!$B$6:$AB$15,27,FALSE),IFERROR(VLOOKUP($A527,'Circumstance 10'!$B$18:$AB$28,27,FALSE),TableBPA2[[#This Row],[Base Payment After Circumstance 9]])))</f>
        <v/>
      </c>
      <c r="P527" s="24" t="str">
        <f>IF(P$3="Not used","",IFERROR(VLOOKUP($A527,'Circumstance 11'!$B$6:$AB$15,27,FALSE),IFERROR(VLOOKUP($A527,'Circumstance 11'!$B$18:$AB$28,27,FALSE),TableBPA2[[#This Row],[Base Payment After Circumstance 10]])))</f>
        <v/>
      </c>
      <c r="Q527" s="24" t="str">
        <f>IF(Q$3="Not used","",IFERROR(VLOOKUP($A527,'Circumstance 12'!$B$6:$AB$15,27,FALSE),IFERROR(VLOOKUP($A527,'Circumstance 12'!$B$18:$AB$28,27,FALSE),TableBPA2[[#This Row],[Base Payment After Circumstance 11]])))</f>
        <v/>
      </c>
      <c r="R527" s="24" t="str">
        <f>IF(R$3="Not used","",IFERROR(VLOOKUP($A527,'Circumstance 13'!$B$6:$AB$15,27,FALSE),IFERROR(VLOOKUP($A527,'Circumstance 13'!$B$18:$AB$28,27,FALSE),TableBPA2[[#This Row],[Base Payment After Circumstance 12]])))</f>
        <v/>
      </c>
      <c r="S527" s="24" t="str">
        <f>IF(S$3="Not used","",IFERROR(VLOOKUP($A527,'Circumstance 14'!$B$6:$AB$15,27,FALSE),IFERROR(VLOOKUP($A527,'Circumstance 14'!$B$18:$AB$28,27,FALSE),TableBPA2[[#This Row],[Base Payment After Circumstance 13]])))</f>
        <v/>
      </c>
      <c r="T527" s="24" t="str">
        <f>IF(T$3="Not used","",IFERROR(VLOOKUP($A527,'Circumstance 15'!$B$6:$AB$15,27,FALSE),IFERROR(VLOOKUP($A527,'Circumstance 15'!$B$18:$AB$28,27,FALSE),TableBPA2[[#This Row],[Base Payment After Circumstance 14]])))</f>
        <v/>
      </c>
      <c r="U527" s="24" t="str">
        <f>IF(U$3="Not used","",IFERROR(VLOOKUP($A527,'Circumstance 16'!$B$6:$AB$15,27,FALSE),IFERROR(VLOOKUP($A527,'Circumstance 16'!$B$18:$AB$28,27,FALSE),TableBPA2[[#This Row],[Base Payment After Circumstance 15]])))</f>
        <v/>
      </c>
      <c r="V527" s="24" t="str">
        <f>IF(V$3="Not used","",IFERROR(VLOOKUP($A527,'Circumstance 17'!$B$6:$AB$15,27,FALSE),IFERROR(VLOOKUP($A527,'Circumstance 17'!$B$18:$AB$28,27,FALSE),TableBPA2[[#This Row],[Base Payment After Circumstance 16]])))</f>
        <v/>
      </c>
      <c r="W527" s="24" t="str">
        <f>IF(W$3="Not used","",IFERROR(VLOOKUP($A527,'Circumstance 18'!$B$6:$AB$15,27,FALSE),IFERROR(VLOOKUP($A527,'Circumstance 18'!$B$18:$AB$28,27,FALSE),TableBPA2[[#This Row],[Base Payment After Circumstance 17]])))</f>
        <v/>
      </c>
      <c r="X527" s="24" t="str">
        <f>IF(X$3="Not used","",IFERROR(VLOOKUP($A527,'Circumstance 19'!$B$6:$AB$15,27,FALSE),IFERROR(VLOOKUP($A527,'Circumstance 19'!$B$18:$AB$28,27,FALSE),TableBPA2[[#This Row],[Base Payment After Circumstance 18]])))</f>
        <v/>
      </c>
      <c r="Y527" s="24" t="str">
        <f>IF(Y$3="Not used","",IFERROR(VLOOKUP($A527,'Circumstance 20'!$B$6:$AB$15,27,FALSE),IFERROR(VLOOKUP($A527,'Circumstance 20'!$B$18:$AB$28,27,FALSE),TableBPA2[[#This Row],[Base Payment After Circumstance 19]])))</f>
        <v/>
      </c>
    </row>
    <row r="528" spans="1:25" x14ac:dyDescent="0.25">
      <c r="A528" s="11" t="str">
        <f>IF('LEA Information'!A537="","",'LEA Information'!A537)</f>
        <v/>
      </c>
      <c r="B528" s="11" t="str">
        <f>IF('LEA Information'!B537="","",'LEA Information'!B537)</f>
        <v/>
      </c>
      <c r="C528" s="68" t="str">
        <f>IF('LEA Information'!C537="","",'LEA Information'!C537)</f>
        <v/>
      </c>
      <c r="D528" s="8" t="str">
        <f>IF('LEA Information'!D537="","",'LEA Information'!D537)</f>
        <v/>
      </c>
      <c r="E528" s="32" t="str">
        <f t="shared" si="8"/>
        <v/>
      </c>
      <c r="F528" s="3" t="str">
        <f>IF(F$3="Not used","",IFERROR(VLOOKUP($A528,'Circumstance 1'!$B$6:$AB$15,27,FALSE),IFERROR(VLOOKUP(A528,'Circumstance 1'!$B$18:$AB$28,27,FALSE),TableBPA2[[#This Row],[Starting Base Payment]])))</f>
        <v/>
      </c>
      <c r="G528" s="3" t="str">
        <f>IF(G$3="Not used","",IFERROR(VLOOKUP($A528,'Circumstance 2'!$B$6:$AB$15,27,FALSE),IFERROR(VLOOKUP($A528,'Circumstance 2'!$B$18:$AB$28,27,FALSE),TableBPA2[[#This Row],[Base Payment After Circumstance 1]])))</f>
        <v/>
      </c>
      <c r="H528" s="3" t="str">
        <f>IF(H$3="Not used","",IFERROR(VLOOKUP($A528,'Circumstance 3'!$B$6:$AB$15,27,FALSE),IFERROR(VLOOKUP($A528,'Circumstance 3'!$B$18:$AB$28,27,FALSE),TableBPA2[[#This Row],[Base Payment After Circumstance 2]])))</f>
        <v/>
      </c>
      <c r="I528" s="3" t="str">
        <f>IF(I$3="Not used","",IFERROR(VLOOKUP($A528,'Circumstance 4'!$B$6:$AB$15,27,FALSE),IFERROR(VLOOKUP($A528,'Circumstance 4'!$B$18:$AB$28,27,FALSE),TableBPA2[[#This Row],[Base Payment After Circumstance 3]])))</f>
        <v/>
      </c>
      <c r="J528" s="3" t="str">
        <f>IF(J$3="Not used","",IFERROR(VLOOKUP($A528,'Circumstance 5'!$B$6:$AB$15,27,FALSE),IFERROR(VLOOKUP($A528,'Circumstance 5'!$B$18:$AB$28,27,FALSE),TableBPA2[[#This Row],[Base Payment After Circumstance 4]])))</f>
        <v/>
      </c>
      <c r="K528" s="3" t="str">
        <f>IF(K$3="Not used","",IFERROR(VLOOKUP($A528,'Circumstance 6'!$B$6:$AB$15,27,FALSE),IFERROR(VLOOKUP($A528,'Circumstance 6'!$B$18:$AB$28,27,FALSE),TableBPA2[[#This Row],[Base Payment After Circumstance 5]])))</f>
        <v/>
      </c>
      <c r="L528" s="3" t="str">
        <f>IF(L$3="Not used","",IFERROR(VLOOKUP($A528,'Circumstance 7'!$B$6:$AB$15,27,FALSE),IFERROR(VLOOKUP($A528,'Circumstance 7'!$B$18:$AB$28,27,FALSE),TableBPA2[[#This Row],[Base Payment After Circumstance 6]])))</f>
        <v/>
      </c>
      <c r="M528" s="3" t="str">
        <f>IF(M$3="Not used","",IFERROR(VLOOKUP($A528,'Circumstance 8'!$B$6:$AB$15,27,FALSE),IFERROR(VLOOKUP($A528,'Circumstance 8'!$B$18:$AB$28,27,FALSE),TableBPA2[[#This Row],[Base Payment After Circumstance 7]])))</f>
        <v/>
      </c>
      <c r="N528" s="3" t="str">
        <f>IF(N$3="Not used","",IFERROR(VLOOKUP($A528,'Circumstance 9'!$B$6:$AB$15,27,FALSE),IFERROR(VLOOKUP($A528,'Circumstance 9'!$B$18:$AB$28,27,FALSE),TableBPA2[[#This Row],[Base Payment After Circumstance 8]])))</f>
        <v/>
      </c>
      <c r="O528" s="3" t="str">
        <f>IF(O$3="Not used","",IFERROR(VLOOKUP($A528,'Circumstance 10'!$B$6:$AB$15,27,FALSE),IFERROR(VLOOKUP($A528,'Circumstance 10'!$B$18:$AB$28,27,FALSE),TableBPA2[[#This Row],[Base Payment After Circumstance 9]])))</f>
        <v/>
      </c>
      <c r="P528" s="24" t="str">
        <f>IF(P$3="Not used","",IFERROR(VLOOKUP($A528,'Circumstance 11'!$B$6:$AB$15,27,FALSE),IFERROR(VLOOKUP($A528,'Circumstance 11'!$B$18:$AB$28,27,FALSE),TableBPA2[[#This Row],[Base Payment After Circumstance 10]])))</f>
        <v/>
      </c>
      <c r="Q528" s="24" t="str">
        <f>IF(Q$3="Not used","",IFERROR(VLOOKUP($A528,'Circumstance 12'!$B$6:$AB$15,27,FALSE),IFERROR(VLOOKUP($A528,'Circumstance 12'!$B$18:$AB$28,27,FALSE),TableBPA2[[#This Row],[Base Payment After Circumstance 11]])))</f>
        <v/>
      </c>
      <c r="R528" s="24" t="str">
        <f>IF(R$3="Not used","",IFERROR(VLOOKUP($A528,'Circumstance 13'!$B$6:$AB$15,27,FALSE),IFERROR(VLOOKUP($A528,'Circumstance 13'!$B$18:$AB$28,27,FALSE),TableBPA2[[#This Row],[Base Payment After Circumstance 12]])))</f>
        <v/>
      </c>
      <c r="S528" s="24" t="str">
        <f>IF(S$3="Not used","",IFERROR(VLOOKUP($A528,'Circumstance 14'!$B$6:$AB$15,27,FALSE),IFERROR(VLOOKUP($A528,'Circumstance 14'!$B$18:$AB$28,27,FALSE),TableBPA2[[#This Row],[Base Payment After Circumstance 13]])))</f>
        <v/>
      </c>
      <c r="T528" s="24" t="str">
        <f>IF(T$3="Not used","",IFERROR(VLOOKUP($A528,'Circumstance 15'!$B$6:$AB$15,27,FALSE),IFERROR(VLOOKUP($A528,'Circumstance 15'!$B$18:$AB$28,27,FALSE),TableBPA2[[#This Row],[Base Payment After Circumstance 14]])))</f>
        <v/>
      </c>
      <c r="U528" s="24" t="str">
        <f>IF(U$3="Not used","",IFERROR(VLOOKUP($A528,'Circumstance 16'!$B$6:$AB$15,27,FALSE),IFERROR(VLOOKUP($A528,'Circumstance 16'!$B$18:$AB$28,27,FALSE),TableBPA2[[#This Row],[Base Payment After Circumstance 15]])))</f>
        <v/>
      </c>
      <c r="V528" s="24" t="str">
        <f>IF(V$3="Not used","",IFERROR(VLOOKUP($A528,'Circumstance 17'!$B$6:$AB$15,27,FALSE),IFERROR(VLOOKUP($A528,'Circumstance 17'!$B$18:$AB$28,27,FALSE),TableBPA2[[#This Row],[Base Payment After Circumstance 16]])))</f>
        <v/>
      </c>
      <c r="W528" s="24" t="str">
        <f>IF(W$3="Not used","",IFERROR(VLOOKUP($A528,'Circumstance 18'!$B$6:$AB$15,27,FALSE),IFERROR(VLOOKUP($A528,'Circumstance 18'!$B$18:$AB$28,27,FALSE),TableBPA2[[#This Row],[Base Payment After Circumstance 17]])))</f>
        <v/>
      </c>
      <c r="X528" s="24" t="str">
        <f>IF(X$3="Not used","",IFERROR(VLOOKUP($A528,'Circumstance 19'!$B$6:$AB$15,27,FALSE),IFERROR(VLOOKUP($A528,'Circumstance 19'!$B$18:$AB$28,27,FALSE),TableBPA2[[#This Row],[Base Payment After Circumstance 18]])))</f>
        <v/>
      </c>
      <c r="Y528" s="24" t="str">
        <f>IF(Y$3="Not used","",IFERROR(VLOOKUP($A528,'Circumstance 20'!$B$6:$AB$15,27,FALSE),IFERROR(VLOOKUP($A528,'Circumstance 20'!$B$18:$AB$28,27,FALSE),TableBPA2[[#This Row],[Base Payment After Circumstance 19]])))</f>
        <v/>
      </c>
    </row>
    <row r="529" spans="1:25" x14ac:dyDescent="0.25">
      <c r="A529" s="11" t="str">
        <f>IF('LEA Information'!A538="","",'LEA Information'!A538)</f>
        <v/>
      </c>
      <c r="B529" s="11" t="str">
        <f>IF('LEA Information'!B538="","",'LEA Information'!B538)</f>
        <v/>
      </c>
      <c r="C529" s="68" t="str">
        <f>IF('LEA Information'!C538="","",'LEA Information'!C538)</f>
        <v/>
      </c>
      <c r="D529" s="8" t="str">
        <f>IF('LEA Information'!D538="","",'LEA Information'!D538)</f>
        <v/>
      </c>
      <c r="E529" s="32" t="str">
        <f t="shared" si="8"/>
        <v/>
      </c>
      <c r="F529" s="3" t="str">
        <f>IF(F$3="Not used","",IFERROR(VLOOKUP($A529,'Circumstance 1'!$B$6:$AB$15,27,FALSE),IFERROR(VLOOKUP(A529,'Circumstance 1'!$B$18:$AB$28,27,FALSE),TableBPA2[[#This Row],[Starting Base Payment]])))</f>
        <v/>
      </c>
      <c r="G529" s="3" t="str">
        <f>IF(G$3="Not used","",IFERROR(VLOOKUP($A529,'Circumstance 2'!$B$6:$AB$15,27,FALSE),IFERROR(VLOOKUP($A529,'Circumstance 2'!$B$18:$AB$28,27,FALSE),TableBPA2[[#This Row],[Base Payment After Circumstance 1]])))</f>
        <v/>
      </c>
      <c r="H529" s="3" t="str">
        <f>IF(H$3="Not used","",IFERROR(VLOOKUP($A529,'Circumstance 3'!$B$6:$AB$15,27,FALSE),IFERROR(VLOOKUP($A529,'Circumstance 3'!$B$18:$AB$28,27,FALSE),TableBPA2[[#This Row],[Base Payment After Circumstance 2]])))</f>
        <v/>
      </c>
      <c r="I529" s="3" t="str">
        <f>IF(I$3="Not used","",IFERROR(VLOOKUP($A529,'Circumstance 4'!$B$6:$AB$15,27,FALSE),IFERROR(VLOOKUP($A529,'Circumstance 4'!$B$18:$AB$28,27,FALSE),TableBPA2[[#This Row],[Base Payment After Circumstance 3]])))</f>
        <v/>
      </c>
      <c r="J529" s="3" t="str">
        <f>IF(J$3="Not used","",IFERROR(VLOOKUP($A529,'Circumstance 5'!$B$6:$AB$15,27,FALSE),IFERROR(VLOOKUP($A529,'Circumstance 5'!$B$18:$AB$28,27,FALSE),TableBPA2[[#This Row],[Base Payment After Circumstance 4]])))</f>
        <v/>
      </c>
      <c r="K529" s="3" t="str">
        <f>IF(K$3="Not used","",IFERROR(VLOOKUP($A529,'Circumstance 6'!$B$6:$AB$15,27,FALSE),IFERROR(VLOOKUP($A529,'Circumstance 6'!$B$18:$AB$28,27,FALSE),TableBPA2[[#This Row],[Base Payment After Circumstance 5]])))</f>
        <v/>
      </c>
      <c r="L529" s="3" t="str">
        <f>IF(L$3="Not used","",IFERROR(VLOOKUP($A529,'Circumstance 7'!$B$6:$AB$15,27,FALSE),IFERROR(VLOOKUP($A529,'Circumstance 7'!$B$18:$AB$28,27,FALSE),TableBPA2[[#This Row],[Base Payment After Circumstance 6]])))</f>
        <v/>
      </c>
      <c r="M529" s="3" t="str">
        <f>IF(M$3="Not used","",IFERROR(VLOOKUP($A529,'Circumstance 8'!$B$6:$AB$15,27,FALSE),IFERROR(VLOOKUP($A529,'Circumstance 8'!$B$18:$AB$28,27,FALSE),TableBPA2[[#This Row],[Base Payment After Circumstance 7]])))</f>
        <v/>
      </c>
      <c r="N529" s="3" t="str">
        <f>IF(N$3="Not used","",IFERROR(VLOOKUP($A529,'Circumstance 9'!$B$6:$AB$15,27,FALSE),IFERROR(VLOOKUP($A529,'Circumstance 9'!$B$18:$AB$28,27,FALSE),TableBPA2[[#This Row],[Base Payment After Circumstance 8]])))</f>
        <v/>
      </c>
      <c r="O529" s="3" t="str">
        <f>IF(O$3="Not used","",IFERROR(VLOOKUP($A529,'Circumstance 10'!$B$6:$AB$15,27,FALSE),IFERROR(VLOOKUP($A529,'Circumstance 10'!$B$18:$AB$28,27,FALSE),TableBPA2[[#This Row],[Base Payment After Circumstance 9]])))</f>
        <v/>
      </c>
      <c r="P529" s="24" t="str">
        <f>IF(P$3="Not used","",IFERROR(VLOOKUP($A529,'Circumstance 11'!$B$6:$AB$15,27,FALSE),IFERROR(VLOOKUP($A529,'Circumstance 11'!$B$18:$AB$28,27,FALSE),TableBPA2[[#This Row],[Base Payment After Circumstance 10]])))</f>
        <v/>
      </c>
      <c r="Q529" s="24" t="str">
        <f>IF(Q$3="Not used","",IFERROR(VLOOKUP($A529,'Circumstance 12'!$B$6:$AB$15,27,FALSE),IFERROR(VLOOKUP($A529,'Circumstance 12'!$B$18:$AB$28,27,FALSE),TableBPA2[[#This Row],[Base Payment After Circumstance 11]])))</f>
        <v/>
      </c>
      <c r="R529" s="24" t="str">
        <f>IF(R$3="Not used","",IFERROR(VLOOKUP($A529,'Circumstance 13'!$B$6:$AB$15,27,FALSE),IFERROR(VLOOKUP($A529,'Circumstance 13'!$B$18:$AB$28,27,FALSE),TableBPA2[[#This Row],[Base Payment After Circumstance 12]])))</f>
        <v/>
      </c>
      <c r="S529" s="24" t="str">
        <f>IF(S$3="Not used","",IFERROR(VLOOKUP($A529,'Circumstance 14'!$B$6:$AB$15,27,FALSE),IFERROR(VLOOKUP($A529,'Circumstance 14'!$B$18:$AB$28,27,FALSE),TableBPA2[[#This Row],[Base Payment After Circumstance 13]])))</f>
        <v/>
      </c>
      <c r="T529" s="24" t="str">
        <f>IF(T$3="Not used","",IFERROR(VLOOKUP($A529,'Circumstance 15'!$B$6:$AB$15,27,FALSE),IFERROR(VLOOKUP($A529,'Circumstance 15'!$B$18:$AB$28,27,FALSE),TableBPA2[[#This Row],[Base Payment After Circumstance 14]])))</f>
        <v/>
      </c>
      <c r="U529" s="24" t="str">
        <f>IF(U$3="Not used","",IFERROR(VLOOKUP($A529,'Circumstance 16'!$B$6:$AB$15,27,FALSE),IFERROR(VLOOKUP($A529,'Circumstance 16'!$B$18:$AB$28,27,FALSE),TableBPA2[[#This Row],[Base Payment After Circumstance 15]])))</f>
        <v/>
      </c>
      <c r="V529" s="24" t="str">
        <f>IF(V$3="Not used","",IFERROR(VLOOKUP($A529,'Circumstance 17'!$B$6:$AB$15,27,FALSE),IFERROR(VLOOKUP($A529,'Circumstance 17'!$B$18:$AB$28,27,FALSE),TableBPA2[[#This Row],[Base Payment After Circumstance 16]])))</f>
        <v/>
      </c>
      <c r="W529" s="24" t="str">
        <f>IF(W$3="Not used","",IFERROR(VLOOKUP($A529,'Circumstance 18'!$B$6:$AB$15,27,FALSE),IFERROR(VLOOKUP($A529,'Circumstance 18'!$B$18:$AB$28,27,FALSE),TableBPA2[[#This Row],[Base Payment After Circumstance 17]])))</f>
        <v/>
      </c>
      <c r="X529" s="24" t="str">
        <f>IF(X$3="Not used","",IFERROR(VLOOKUP($A529,'Circumstance 19'!$B$6:$AB$15,27,FALSE),IFERROR(VLOOKUP($A529,'Circumstance 19'!$B$18:$AB$28,27,FALSE),TableBPA2[[#This Row],[Base Payment After Circumstance 18]])))</f>
        <v/>
      </c>
      <c r="Y529" s="24" t="str">
        <f>IF(Y$3="Not used","",IFERROR(VLOOKUP($A529,'Circumstance 20'!$B$6:$AB$15,27,FALSE),IFERROR(VLOOKUP($A529,'Circumstance 20'!$B$18:$AB$28,27,FALSE),TableBPA2[[#This Row],[Base Payment After Circumstance 19]])))</f>
        <v/>
      </c>
    </row>
    <row r="530" spans="1:25" x14ac:dyDescent="0.25">
      <c r="A530" s="11" t="str">
        <f>IF('LEA Information'!A539="","",'LEA Information'!A539)</f>
        <v/>
      </c>
      <c r="B530" s="11" t="str">
        <f>IF('LEA Information'!B539="","",'LEA Information'!B539)</f>
        <v/>
      </c>
      <c r="C530" s="68" t="str">
        <f>IF('LEA Information'!C539="","",'LEA Information'!C539)</f>
        <v/>
      </c>
      <c r="D530" s="8" t="str">
        <f>IF('LEA Information'!D539="","",'LEA Information'!D539)</f>
        <v/>
      </c>
      <c r="E530" s="32" t="str">
        <f t="shared" si="8"/>
        <v/>
      </c>
      <c r="F530" s="3" t="str">
        <f>IF(F$3="Not used","",IFERROR(VLOOKUP($A530,'Circumstance 1'!$B$6:$AB$15,27,FALSE),IFERROR(VLOOKUP(A530,'Circumstance 1'!$B$18:$AB$28,27,FALSE),TableBPA2[[#This Row],[Starting Base Payment]])))</f>
        <v/>
      </c>
      <c r="G530" s="3" t="str">
        <f>IF(G$3="Not used","",IFERROR(VLOOKUP($A530,'Circumstance 2'!$B$6:$AB$15,27,FALSE),IFERROR(VLOOKUP($A530,'Circumstance 2'!$B$18:$AB$28,27,FALSE),TableBPA2[[#This Row],[Base Payment After Circumstance 1]])))</f>
        <v/>
      </c>
      <c r="H530" s="3" t="str">
        <f>IF(H$3="Not used","",IFERROR(VLOOKUP($A530,'Circumstance 3'!$B$6:$AB$15,27,FALSE),IFERROR(VLOOKUP($A530,'Circumstance 3'!$B$18:$AB$28,27,FALSE),TableBPA2[[#This Row],[Base Payment After Circumstance 2]])))</f>
        <v/>
      </c>
      <c r="I530" s="3" t="str">
        <f>IF(I$3="Not used","",IFERROR(VLOOKUP($A530,'Circumstance 4'!$B$6:$AB$15,27,FALSE),IFERROR(VLOOKUP($A530,'Circumstance 4'!$B$18:$AB$28,27,FALSE),TableBPA2[[#This Row],[Base Payment After Circumstance 3]])))</f>
        <v/>
      </c>
      <c r="J530" s="3" t="str">
        <f>IF(J$3="Not used","",IFERROR(VLOOKUP($A530,'Circumstance 5'!$B$6:$AB$15,27,FALSE),IFERROR(VLOOKUP($A530,'Circumstance 5'!$B$18:$AB$28,27,FALSE),TableBPA2[[#This Row],[Base Payment After Circumstance 4]])))</f>
        <v/>
      </c>
      <c r="K530" s="3" t="str">
        <f>IF(K$3="Not used","",IFERROR(VLOOKUP($A530,'Circumstance 6'!$B$6:$AB$15,27,FALSE),IFERROR(VLOOKUP($A530,'Circumstance 6'!$B$18:$AB$28,27,FALSE),TableBPA2[[#This Row],[Base Payment After Circumstance 5]])))</f>
        <v/>
      </c>
      <c r="L530" s="3" t="str">
        <f>IF(L$3="Not used","",IFERROR(VLOOKUP($A530,'Circumstance 7'!$B$6:$AB$15,27,FALSE),IFERROR(VLOOKUP($A530,'Circumstance 7'!$B$18:$AB$28,27,FALSE),TableBPA2[[#This Row],[Base Payment After Circumstance 6]])))</f>
        <v/>
      </c>
      <c r="M530" s="3" t="str">
        <f>IF(M$3="Not used","",IFERROR(VLOOKUP($A530,'Circumstance 8'!$B$6:$AB$15,27,FALSE),IFERROR(VLOOKUP($A530,'Circumstance 8'!$B$18:$AB$28,27,FALSE),TableBPA2[[#This Row],[Base Payment After Circumstance 7]])))</f>
        <v/>
      </c>
      <c r="N530" s="3" t="str">
        <f>IF(N$3="Not used","",IFERROR(VLOOKUP($A530,'Circumstance 9'!$B$6:$AB$15,27,FALSE),IFERROR(VLOOKUP($A530,'Circumstance 9'!$B$18:$AB$28,27,FALSE),TableBPA2[[#This Row],[Base Payment After Circumstance 8]])))</f>
        <v/>
      </c>
      <c r="O530" s="3" t="str">
        <f>IF(O$3="Not used","",IFERROR(VLOOKUP($A530,'Circumstance 10'!$B$6:$AB$15,27,FALSE),IFERROR(VLOOKUP($A530,'Circumstance 10'!$B$18:$AB$28,27,FALSE),TableBPA2[[#This Row],[Base Payment After Circumstance 9]])))</f>
        <v/>
      </c>
      <c r="P530" s="24" t="str">
        <f>IF(P$3="Not used","",IFERROR(VLOOKUP($A530,'Circumstance 11'!$B$6:$AB$15,27,FALSE),IFERROR(VLOOKUP($A530,'Circumstance 11'!$B$18:$AB$28,27,FALSE),TableBPA2[[#This Row],[Base Payment After Circumstance 10]])))</f>
        <v/>
      </c>
      <c r="Q530" s="24" t="str">
        <f>IF(Q$3="Not used","",IFERROR(VLOOKUP($A530,'Circumstance 12'!$B$6:$AB$15,27,FALSE),IFERROR(VLOOKUP($A530,'Circumstance 12'!$B$18:$AB$28,27,FALSE),TableBPA2[[#This Row],[Base Payment After Circumstance 11]])))</f>
        <v/>
      </c>
      <c r="R530" s="24" t="str">
        <f>IF(R$3="Not used","",IFERROR(VLOOKUP($A530,'Circumstance 13'!$B$6:$AB$15,27,FALSE),IFERROR(VLOOKUP($A530,'Circumstance 13'!$B$18:$AB$28,27,FALSE),TableBPA2[[#This Row],[Base Payment After Circumstance 12]])))</f>
        <v/>
      </c>
      <c r="S530" s="24" t="str">
        <f>IF(S$3="Not used","",IFERROR(VLOOKUP($A530,'Circumstance 14'!$B$6:$AB$15,27,FALSE),IFERROR(VLOOKUP($A530,'Circumstance 14'!$B$18:$AB$28,27,FALSE),TableBPA2[[#This Row],[Base Payment After Circumstance 13]])))</f>
        <v/>
      </c>
      <c r="T530" s="24" t="str">
        <f>IF(T$3="Not used","",IFERROR(VLOOKUP($A530,'Circumstance 15'!$B$6:$AB$15,27,FALSE),IFERROR(VLOOKUP($A530,'Circumstance 15'!$B$18:$AB$28,27,FALSE),TableBPA2[[#This Row],[Base Payment After Circumstance 14]])))</f>
        <v/>
      </c>
      <c r="U530" s="24" t="str">
        <f>IF(U$3="Not used","",IFERROR(VLOOKUP($A530,'Circumstance 16'!$B$6:$AB$15,27,FALSE),IFERROR(VLOOKUP($A530,'Circumstance 16'!$B$18:$AB$28,27,FALSE),TableBPA2[[#This Row],[Base Payment After Circumstance 15]])))</f>
        <v/>
      </c>
      <c r="V530" s="24" t="str">
        <f>IF(V$3="Not used","",IFERROR(VLOOKUP($A530,'Circumstance 17'!$B$6:$AB$15,27,FALSE),IFERROR(VLOOKUP($A530,'Circumstance 17'!$B$18:$AB$28,27,FALSE),TableBPA2[[#This Row],[Base Payment After Circumstance 16]])))</f>
        <v/>
      </c>
      <c r="W530" s="24" t="str">
        <f>IF(W$3="Not used","",IFERROR(VLOOKUP($A530,'Circumstance 18'!$B$6:$AB$15,27,FALSE),IFERROR(VLOOKUP($A530,'Circumstance 18'!$B$18:$AB$28,27,FALSE),TableBPA2[[#This Row],[Base Payment After Circumstance 17]])))</f>
        <v/>
      </c>
      <c r="X530" s="24" t="str">
        <f>IF(X$3="Not used","",IFERROR(VLOOKUP($A530,'Circumstance 19'!$B$6:$AB$15,27,FALSE),IFERROR(VLOOKUP($A530,'Circumstance 19'!$B$18:$AB$28,27,FALSE),TableBPA2[[#This Row],[Base Payment After Circumstance 18]])))</f>
        <v/>
      </c>
      <c r="Y530" s="24" t="str">
        <f>IF(Y$3="Not used","",IFERROR(VLOOKUP($A530,'Circumstance 20'!$B$6:$AB$15,27,FALSE),IFERROR(VLOOKUP($A530,'Circumstance 20'!$B$18:$AB$28,27,FALSE),TableBPA2[[#This Row],[Base Payment After Circumstance 19]])))</f>
        <v/>
      </c>
    </row>
    <row r="531" spans="1:25" x14ac:dyDescent="0.25">
      <c r="A531" s="11" t="str">
        <f>IF('LEA Information'!A540="","",'LEA Information'!A540)</f>
        <v/>
      </c>
      <c r="B531" s="11" t="str">
        <f>IF('LEA Information'!B540="","",'LEA Information'!B540)</f>
        <v/>
      </c>
      <c r="C531" s="68" t="str">
        <f>IF('LEA Information'!C540="","",'LEA Information'!C540)</f>
        <v/>
      </c>
      <c r="D531" s="8" t="str">
        <f>IF('LEA Information'!D540="","",'LEA Information'!D540)</f>
        <v/>
      </c>
      <c r="E531" s="32" t="str">
        <f t="shared" si="8"/>
        <v/>
      </c>
      <c r="F531" s="3" t="str">
        <f>IF(F$3="Not used","",IFERROR(VLOOKUP($A531,'Circumstance 1'!$B$6:$AB$15,27,FALSE),IFERROR(VLOOKUP(A531,'Circumstance 1'!$B$18:$AB$28,27,FALSE),TableBPA2[[#This Row],[Starting Base Payment]])))</f>
        <v/>
      </c>
      <c r="G531" s="3" t="str">
        <f>IF(G$3="Not used","",IFERROR(VLOOKUP($A531,'Circumstance 2'!$B$6:$AB$15,27,FALSE),IFERROR(VLOOKUP($A531,'Circumstance 2'!$B$18:$AB$28,27,FALSE),TableBPA2[[#This Row],[Base Payment After Circumstance 1]])))</f>
        <v/>
      </c>
      <c r="H531" s="3" t="str">
        <f>IF(H$3="Not used","",IFERROR(VLOOKUP($A531,'Circumstance 3'!$B$6:$AB$15,27,FALSE),IFERROR(VLOOKUP($A531,'Circumstance 3'!$B$18:$AB$28,27,FALSE),TableBPA2[[#This Row],[Base Payment After Circumstance 2]])))</f>
        <v/>
      </c>
      <c r="I531" s="3" t="str">
        <f>IF(I$3="Not used","",IFERROR(VLOOKUP($A531,'Circumstance 4'!$B$6:$AB$15,27,FALSE),IFERROR(VLOOKUP($A531,'Circumstance 4'!$B$18:$AB$28,27,FALSE),TableBPA2[[#This Row],[Base Payment After Circumstance 3]])))</f>
        <v/>
      </c>
      <c r="J531" s="3" t="str">
        <f>IF(J$3="Not used","",IFERROR(VLOOKUP($A531,'Circumstance 5'!$B$6:$AB$15,27,FALSE),IFERROR(VLOOKUP($A531,'Circumstance 5'!$B$18:$AB$28,27,FALSE),TableBPA2[[#This Row],[Base Payment After Circumstance 4]])))</f>
        <v/>
      </c>
      <c r="K531" s="3" t="str">
        <f>IF(K$3="Not used","",IFERROR(VLOOKUP($A531,'Circumstance 6'!$B$6:$AB$15,27,FALSE),IFERROR(VLOOKUP($A531,'Circumstance 6'!$B$18:$AB$28,27,FALSE),TableBPA2[[#This Row],[Base Payment After Circumstance 5]])))</f>
        <v/>
      </c>
      <c r="L531" s="3" t="str">
        <f>IF(L$3="Not used","",IFERROR(VLOOKUP($A531,'Circumstance 7'!$B$6:$AB$15,27,FALSE),IFERROR(VLOOKUP($A531,'Circumstance 7'!$B$18:$AB$28,27,FALSE),TableBPA2[[#This Row],[Base Payment After Circumstance 6]])))</f>
        <v/>
      </c>
      <c r="M531" s="3" t="str">
        <f>IF(M$3="Not used","",IFERROR(VLOOKUP($A531,'Circumstance 8'!$B$6:$AB$15,27,FALSE),IFERROR(VLOOKUP($A531,'Circumstance 8'!$B$18:$AB$28,27,FALSE),TableBPA2[[#This Row],[Base Payment After Circumstance 7]])))</f>
        <v/>
      </c>
      <c r="N531" s="3" t="str">
        <f>IF(N$3="Not used","",IFERROR(VLOOKUP($A531,'Circumstance 9'!$B$6:$AB$15,27,FALSE),IFERROR(VLOOKUP($A531,'Circumstance 9'!$B$18:$AB$28,27,FALSE),TableBPA2[[#This Row],[Base Payment After Circumstance 8]])))</f>
        <v/>
      </c>
      <c r="O531" s="3" t="str">
        <f>IF(O$3="Not used","",IFERROR(VLOOKUP($A531,'Circumstance 10'!$B$6:$AB$15,27,FALSE),IFERROR(VLOOKUP($A531,'Circumstance 10'!$B$18:$AB$28,27,FALSE),TableBPA2[[#This Row],[Base Payment After Circumstance 9]])))</f>
        <v/>
      </c>
      <c r="P531" s="24" t="str">
        <f>IF(P$3="Not used","",IFERROR(VLOOKUP($A531,'Circumstance 11'!$B$6:$AB$15,27,FALSE),IFERROR(VLOOKUP($A531,'Circumstance 11'!$B$18:$AB$28,27,FALSE),TableBPA2[[#This Row],[Base Payment After Circumstance 10]])))</f>
        <v/>
      </c>
      <c r="Q531" s="24" t="str">
        <f>IF(Q$3="Not used","",IFERROR(VLOOKUP($A531,'Circumstance 12'!$B$6:$AB$15,27,FALSE),IFERROR(VLOOKUP($A531,'Circumstance 12'!$B$18:$AB$28,27,FALSE),TableBPA2[[#This Row],[Base Payment After Circumstance 11]])))</f>
        <v/>
      </c>
      <c r="R531" s="24" t="str">
        <f>IF(R$3="Not used","",IFERROR(VLOOKUP($A531,'Circumstance 13'!$B$6:$AB$15,27,FALSE),IFERROR(VLOOKUP($A531,'Circumstance 13'!$B$18:$AB$28,27,FALSE),TableBPA2[[#This Row],[Base Payment After Circumstance 12]])))</f>
        <v/>
      </c>
      <c r="S531" s="24" t="str">
        <f>IF(S$3="Not used","",IFERROR(VLOOKUP($A531,'Circumstance 14'!$B$6:$AB$15,27,FALSE),IFERROR(VLOOKUP($A531,'Circumstance 14'!$B$18:$AB$28,27,FALSE),TableBPA2[[#This Row],[Base Payment After Circumstance 13]])))</f>
        <v/>
      </c>
      <c r="T531" s="24" t="str">
        <f>IF(T$3="Not used","",IFERROR(VLOOKUP($A531,'Circumstance 15'!$B$6:$AB$15,27,FALSE),IFERROR(VLOOKUP($A531,'Circumstance 15'!$B$18:$AB$28,27,FALSE),TableBPA2[[#This Row],[Base Payment After Circumstance 14]])))</f>
        <v/>
      </c>
      <c r="U531" s="24" t="str">
        <f>IF(U$3="Not used","",IFERROR(VLOOKUP($A531,'Circumstance 16'!$B$6:$AB$15,27,FALSE),IFERROR(VLOOKUP($A531,'Circumstance 16'!$B$18:$AB$28,27,FALSE),TableBPA2[[#This Row],[Base Payment After Circumstance 15]])))</f>
        <v/>
      </c>
      <c r="V531" s="24" t="str">
        <f>IF(V$3="Not used","",IFERROR(VLOOKUP($A531,'Circumstance 17'!$B$6:$AB$15,27,FALSE),IFERROR(VLOOKUP($A531,'Circumstance 17'!$B$18:$AB$28,27,FALSE),TableBPA2[[#This Row],[Base Payment After Circumstance 16]])))</f>
        <v/>
      </c>
      <c r="W531" s="24" t="str">
        <f>IF(W$3="Not used","",IFERROR(VLOOKUP($A531,'Circumstance 18'!$B$6:$AB$15,27,FALSE),IFERROR(VLOOKUP($A531,'Circumstance 18'!$B$18:$AB$28,27,FALSE),TableBPA2[[#This Row],[Base Payment After Circumstance 17]])))</f>
        <v/>
      </c>
      <c r="X531" s="24" t="str">
        <f>IF(X$3="Not used","",IFERROR(VLOOKUP($A531,'Circumstance 19'!$B$6:$AB$15,27,FALSE),IFERROR(VLOOKUP($A531,'Circumstance 19'!$B$18:$AB$28,27,FALSE),TableBPA2[[#This Row],[Base Payment After Circumstance 18]])))</f>
        <v/>
      </c>
      <c r="Y531" s="24" t="str">
        <f>IF(Y$3="Not used","",IFERROR(VLOOKUP($A531,'Circumstance 20'!$B$6:$AB$15,27,FALSE),IFERROR(VLOOKUP($A531,'Circumstance 20'!$B$18:$AB$28,27,FALSE),TableBPA2[[#This Row],[Base Payment After Circumstance 19]])))</f>
        <v/>
      </c>
    </row>
    <row r="532" spans="1:25" x14ac:dyDescent="0.25">
      <c r="A532" s="11" t="str">
        <f>IF('LEA Information'!A541="","",'LEA Information'!A541)</f>
        <v/>
      </c>
      <c r="B532" s="11" t="str">
        <f>IF('LEA Information'!B541="","",'LEA Information'!B541)</f>
        <v/>
      </c>
      <c r="C532" s="68" t="str">
        <f>IF('LEA Information'!C541="","",'LEA Information'!C541)</f>
        <v/>
      </c>
      <c r="D532" s="8" t="str">
        <f>IF('LEA Information'!D541="","",'LEA Information'!D541)</f>
        <v/>
      </c>
      <c r="E532" s="32" t="str">
        <f t="shared" si="8"/>
        <v/>
      </c>
      <c r="F532" s="3" t="str">
        <f>IF(F$3="Not used","",IFERROR(VLOOKUP($A532,'Circumstance 1'!$B$6:$AB$15,27,FALSE),IFERROR(VLOOKUP(A532,'Circumstance 1'!$B$18:$AB$28,27,FALSE),TableBPA2[[#This Row],[Starting Base Payment]])))</f>
        <v/>
      </c>
      <c r="G532" s="3" t="str">
        <f>IF(G$3="Not used","",IFERROR(VLOOKUP($A532,'Circumstance 2'!$B$6:$AB$15,27,FALSE),IFERROR(VLOOKUP($A532,'Circumstance 2'!$B$18:$AB$28,27,FALSE),TableBPA2[[#This Row],[Base Payment After Circumstance 1]])))</f>
        <v/>
      </c>
      <c r="H532" s="3" t="str">
        <f>IF(H$3="Not used","",IFERROR(VLOOKUP($A532,'Circumstance 3'!$B$6:$AB$15,27,FALSE),IFERROR(VLOOKUP($A532,'Circumstance 3'!$B$18:$AB$28,27,FALSE),TableBPA2[[#This Row],[Base Payment After Circumstance 2]])))</f>
        <v/>
      </c>
      <c r="I532" s="3" t="str">
        <f>IF(I$3="Not used","",IFERROR(VLOOKUP($A532,'Circumstance 4'!$B$6:$AB$15,27,FALSE),IFERROR(VLOOKUP($A532,'Circumstance 4'!$B$18:$AB$28,27,FALSE),TableBPA2[[#This Row],[Base Payment After Circumstance 3]])))</f>
        <v/>
      </c>
      <c r="J532" s="3" t="str">
        <f>IF(J$3="Not used","",IFERROR(VLOOKUP($A532,'Circumstance 5'!$B$6:$AB$15,27,FALSE),IFERROR(VLOOKUP($A532,'Circumstance 5'!$B$18:$AB$28,27,FALSE),TableBPA2[[#This Row],[Base Payment After Circumstance 4]])))</f>
        <v/>
      </c>
      <c r="K532" s="3" t="str">
        <f>IF(K$3="Not used","",IFERROR(VLOOKUP($A532,'Circumstance 6'!$B$6:$AB$15,27,FALSE),IFERROR(VLOOKUP($A532,'Circumstance 6'!$B$18:$AB$28,27,FALSE),TableBPA2[[#This Row],[Base Payment After Circumstance 5]])))</f>
        <v/>
      </c>
      <c r="L532" s="3" t="str">
        <f>IF(L$3="Not used","",IFERROR(VLOOKUP($A532,'Circumstance 7'!$B$6:$AB$15,27,FALSE),IFERROR(VLOOKUP($A532,'Circumstance 7'!$B$18:$AB$28,27,FALSE),TableBPA2[[#This Row],[Base Payment After Circumstance 6]])))</f>
        <v/>
      </c>
      <c r="M532" s="3" t="str">
        <f>IF(M$3="Not used","",IFERROR(VLOOKUP($A532,'Circumstance 8'!$B$6:$AB$15,27,FALSE),IFERROR(VLOOKUP($A532,'Circumstance 8'!$B$18:$AB$28,27,FALSE),TableBPA2[[#This Row],[Base Payment After Circumstance 7]])))</f>
        <v/>
      </c>
      <c r="N532" s="3" t="str">
        <f>IF(N$3="Not used","",IFERROR(VLOOKUP($A532,'Circumstance 9'!$B$6:$AB$15,27,FALSE),IFERROR(VLOOKUP($A532,'Circumstance 9'!$B$18:$AB$28,27,FALSE),TableBPA2[[#This Row],[Base Payment After Circumstance 8]])))</f>
        <v/>
      </c>
      <c r="O532" s="3" t="str">
        <f>IF(O$3="Not used","",IFERROR(VLOOKUP($A532,'Circumstance 10'!$B$6:$AB$15,27,FALSE),IFERROR(VLOOKUP($A532,'Circumstance 10'!$B$18:$AB$28,27,FALSE),TableBPA2[[#This Row],[Base Payment After Circumstance 9]])))</f>
        <v/>
      </c>
      <c r="P532" s="24" t="str">
        <f>IF(P$3="Not used","",IFERROR(VLOOKUP($A532,'Circumstance 11'!$B$6:$AB$15,27,FALSE),IFERROR(VLOOKUP($A532,'Circumstance 11'!$B$18:$AB$28,27,FALSE),TableBPA2[[#This Row],[Base Payment After Circumstance 10]])))</f>
        <v/>
      </c>
      <c r="Q532" s="24" t="str">
        <f>IF(Q$3="Not used","",IFERROR(VLOOKUP($A532,'Circumstance 12'!$B$6:$AB$15,27,FALSE),IFERROR(VLOOKUP($A532,'Circumstance 12'!$B$18:$AB$28,27,FALSE),TableBPA2[[#This Row],[Base Payment After Circumstance 11]])))</f>
        <v/>
      </c>
      <c r="R532" s="24" t="str">
        <f>IF(R$3="Not used","",IFERROR(VLOOKUP($A532,'Circumstance 13'!$B$6:$AB$15,27,FALSE),IFERROR(VLOOKUP($A532,'Circumstance 13'!$B$18:$AB$28,27,FALSE),TableBPA2[[#This Row],[Base Payment After Circumstance 12]])))</f>
        <v/>
      </c>
      <c r="S532" s="24" t="str">
        <f>IF(S$3="Not used","",IFERROR(VLOOKUP($A532,'Circumstance 14'!$B$6:$AB$15,27,FALSE),IFERROR(VLOOKUP($A532,'Circumstance 14'!$B$18:$AB$28,27,FALSE),TableBPA2[[#This Row],[Base Payment After Circumstance 13]])))</f>
        <v/>
      </c>
      <c r="T532" s="24" t="str">
        <f>IF(T$3="Not used","",IFERROR(VLOOKUP($A532,'Circumstance 15'!$B$6:$AB$15,27,FALSE),IFERROR(VLOOKUP($A532,'Circumstance 15'!$B$18:$AB$28,27,FALSE),TableBPA2[[#This Row],[Base Payment After Circumstance 14]])))</f>
        <v/>
      </c>
      <c r="U532" s="24" t="str">
        <f>IF(U$3="Not used","",IFERROR(VLOOKUP($A532,'Circumstance 16'!$B$6:$AB$15,27,FALSE),IFERROR(VLOOKUP($A532,'Circumstance 16'!$B$18:$AB$28,27,FALSE),TableBPA2[[#This Row],[Base Payment After Circumstance 15]])))</f>
        <v/>
      </c>
      <c r="V532" s="24" t="str">
        <f>IF(V$3="Not used","",IFERROR(VLOOKUP($A532,'Circumstance 17'!$B$6:$AB$15,27,FALSE),IFERROR(VLOOKUP($A532,'Circumstance 17'!$B$18:$AB$28,27,FALSE),TableBPA2[[#This Row],[Base Payment After Circumstance 16]])))</f>
        <v/>
      </c>
      <c r="W532" s="24" t="str">
        <f>IF(W$3="Not used","",IFERROR(VLOOKUP($A532,'Circumstance 18'!$B$6:$AB$15,27,FALSE),IFERROR(VLOOKUP($A532,'Circumstance 18'!$B$18:$AB$28,27,FALSE),TableBPA2[[#This Row],[Base Payment After Circumstance 17]])))</f>
        <v/>
      </c>
      <c r="X532" s="24" t="str">
        <f>IF(X$3="Not used","",IFERROR(VLOOKUP($A532,'Circumstance 19'!$B$6:$AB$15,27,FALSE),IFERROR(VLOOKUP($A532,'Circumstance 19'!$B$18:$AB$28,27,FALSE),TableBPA2[[#This Row],[Base Payment After Circumstance 18]])))</f>
        <v/>
      </c>
      <c r="Y532" s="24" t="str">
        <f>IF(Y$3="Not used","",IFERROR(VLOOKUP($A532,'Circumstance 20'!$B$6:$AB$15,27,FALSE),IFERROR(VLOOKUP($A532,'Circumstance 20'!$B$18:$AB$28,27,FALSE),TableBPA2[[#This Row],[Base Payment After Circumstance 19]])))</f>
        <v/>
      </c>
    </row>
    <row r="533" spans="1:25" x14ac:dyDescent="0.25">
      <c r="A533" s="11" t="str">
        <f>IF('LEA Information'!A542="","",'LEA Information'!A542)</f>
        <v/>
      </c>
      <c r="B533" s="11" t="str">
        <f>IF('LEA Information'!B542="","",'LEA Information'!B542)</f>
        <v/>
      </c>
      <c r="C533" s="68" t="str">
        <f>IF('LEA Information'!C542="","",'LEA Information'!C542)</f>
        <v/>
      </c>
      <c r="D533" s="8" t="str">
        <f>IF('LEA Information'!D542="","",'LEA Information'!D542)</f>
        <v/>
      </c>
      <c r="E533" s="32" t="str">
        <f t="shared" si="8"/>
        <v/>
      </c>
      <c r="F533" s="3" t="str">
        <f>IF(F$3="Not used","",IFERROR(VLOOKUP($A533,'Circumstance 1'!$B$6:$AB$15,27,FALSE),IFERROR(VLOOKUP(A533,'Circumstance 1'!$B$18:$AB$28,27,FALSE),TableBPA2[[#This Row],[Starting Base Payment]])))</f>
        <v/>
      </c>
      <c r="G533" s="3" t="str">
        <f>IF(G$3="Not used","",IFERROR(VLOOKUP($A533,'Circumstance 2'!$B$6:$AB$15,27,FALSE),IFERROR(VLOOKUP($A533,'Circumstance 2'!$B$18:$AB$28,27,FALSE),TableBPA2[[#This Row],[Base Payment After Circumstance 1]])))</f>
        <v/>
      </c>
      <c r="H533" s="3" t="str">
        <f>IF(H$3="Not used","",IFERROR(VLOOKUP($A533,'Circumstance 3'!$B$6:$AB$15,27,FALSE),IFERROR(VLOOKUP($A533,'Circumstance 3'!$B$18:$AB$28,27,FALSE),TableBPA2[[#This Row],[Base Payment After Circumstance 2]])))</f>
        <v/>
      </c>
      <c r="I533" s="3" t="str">
        <f>IF(I$3="Not used","",IFERROR(VLOOKUP($A533,'Circumstance 4'!$B$6:$AB$15,27,FALSE),IFERROR(VLOOKUP($A533,'Circumstance 4'!$B$18:$AB$28,27,FALSE),TableBPA2[[#This Row],[Base Payment After Circumstance 3]])))</f>
        <v/>
      </c>
      <c r="J533" s="3" t="str">
        <f>IF(J$3="Not used","",IFERROR(VLOOKUP($A533,'Circumstance 5'!$B$6:$AB$15,27,FALSE),IFERROR(VLOOKUP($A533,'Circumstance 5'!$B$18:$AB$28,27,FALSE),TableBPA2[[#This Row],[Base Payment After Circumstance 4]])))</f>
        <v/>
      </c>
      <c r="K533" s="3" t="str">
        <f>IF(K$3="Not used","",IFERROR(VLOOKUP($A533,'Circumstance 6'!$B$6:$AB$15,27,FALSE),IFERROR(VLOOKUP($A533,'Circumstance 6'!$B$18:$AB$28,27,FALSE),TableBPA2[[#This Row],[Base Payment After Circumstance 5]])))</f>
        <v/>
      </c>
      <c r="L533" s="3" t="str">
        <f>IF(L$3="Not used","",IFERROR(VLOOKUP($A533,'Circumstance 7'!$B$6:$AB$15,27,FALSE),IFERROR(VLOOKUP($A533,'Circumstance 7'!$B$18:$AB$28,27,FALSE),TableBPA2[[#This Row],[Base Payment After Circumstance 6]])))</f>
        <v/>
      </c>
      <c r="M533" s="3" t="str">
        <f>IF(M$3="Not used","",IFERROR(VLOOKUP($A533,'Circumstance 8'!$B$6:$AB$15,27,FALSE),IFERROR(VLOOKUP($A533,'Circumstance 8'!$B$18:$AB$28,27,FALSE),TableBPA2[[#This Row],[Base Payment After Circumstance 7]])))</f>
        <v/>
      </c>
      <c r="N533" s="3" t="str">
        <f>IF(N$3="Not used","",IFERROR(VLOOKUP($A533,'Circumstance 9'!$B$6:$AB$15,27,FALSE),IFERROR(VLOOKUP($A533,'Circumstance 9'!$B$18:$AB$28,27,FALSE),TableBPA2[[#This Row],[Base Payment After Circumstance 8]])))</f>
        <v/>
      </c>
      <c r="O533" s="3" t="str">
        <f>IF(O$3="Not used","",IFERROR(VLOOKUP($A533,'Circumstance 10'!$B$6:$AB$15,27,FALSE),IFERROR(VLOOKUP($A533,'Circumstance 10'!$B$18:$AB$28,27,FALSE),TableBPA2[[#This Row],[Base Payment After Circumstance 9]])))</f>
        <v/>
      </c>
      <c r="P533" s="24" t="str">
        <f>IF(P$3="Not used","",IFERROR(VLOOKUP($A533,'Circumstance 11'!$B$6:$AB$15,27,FALSE),IFERROR(VLOOKUP($A533,'Circumstance 11'!$B$18:$AB$28,27,FALSE),TableBPA2[[#This Row],[Base Payment After Circumstance 10]])))</f>
        <v/>
      </c>
      <c r="Q533" s="24" t="str">
        <f>IF(Q$3="Not used","",IFERROR(VLOOKUP($A533,'Circumstance 12'!$B$6:$AB$15,27,FALSE),IFERROR(VLOOKUP($A533,'Circumstance 12'!$B$18:$AB$28,27,FALSE),TableBPA2[[#This Row],[Base Payment After Circumstance 11]])))</f>
        <v/>
      </c>
      <c r="R533" s="24" t="str">
        <f>IF(R$3="Not used","",IFERROR(VLOOKUP($A533,'Circumstance 13'!$B$6:$AB$15,27,FALSE),IFERROR(VLOOKUP($A533,'Circumstance 13'!$B$18:$AB$28,27,FALSE),TableBPA2[[#This Row],[Base Payment After Circumstance 12]])))</f>
        <v/>
      </c>
      <c r="S533" s="24" t="str">
        <f>IF(S$3="Not used","",IFERROR(VLOOKUP($A533,'Circumstance 14'!$B$6:$AB$15,27,FALSE),IFERROR(VLOOKUP($A533,'Circumstance 14'!$B$18:$AB$28,27,FALSE),TableBPA2[[#This Row],[Base Payment After Circumstance 13]])))</f>
        <v/>
      </c>
      <c r="T533" s="24" t="str">
        <f>IF(T$3="Not used","",IFERROR(VLOOKUP($A533,'Circumstance 15'!$B$6:$AB$15,27,FALSE),IFERROR(VLOOKUP($A533,'Circumstance 15'!$B$18:$AB$28,27,FALSE),TableBPA2[[#This Row],[Base Payment After Circumstance 14]])))</f>
        <v/>
      </c>
      <c r="U533" s="24" t="str">
        <f>IF(U$3="Not used","",IFERROR(VLOOKUP($A533,'Circumstance 16'!$B$6:$AB$15,27,FALSE),IFERROR(VLOOKUP($A533,'Circumstance 16'!$B$18:$AB$28,27,FALSE),TableBPA2[[#This Row],[Base Payment After Circumstance 15]])))</f>
        <v/>
      </c>
      <c r="V533" s="24" t="str">
        <f>IF(V$3="Not used","",IFERROR(VLOOKUP($A533,'Circumstance 17'!$B$6:$AB$15,27,FALSE),IFERROR(VLOOKUP($A533,'Circumstance 17'!$B$18:$AB$28,27,FALSE),TableBPA2[[#This Row],[Base Payment After Circumstance 16]])))</f>
        <v/>
      </c>
      <c r="W533" s="24" t="str">
        <f>IF(W$3="Not used","",IFERROR(VLOOKUP($A533,'Circumstance 18'!$B$6:$AB$15,27,FALSE),IFERROR(VLOOKUP($A533,'Circumstance 18'!$B$18:$AB$28,27,FALSE),TableBPA2[[#This Row],[Base Payment After Circumstance 17]])))</f>
        <v/>
      </c>
      <c r="X533" s="24" t="str">
        <f>IF(X$3="Not used","",IFERROR(VLOOKUP($A533,'Circumstance 19'!$B$6:$AB$15,27,FALSE),IFERROR(VLOOKUP($A533,'Circumstance 19'!$B$18:$AB$28,27,FALSE),TableBPA2[[#This Row],[Base Payment After Circumstance 18]])))</f>
        <v/>
      </c>
      <c r="Y533" s="24" t="str">
        <f>IF(Y$3="Not used","",IFERROR(VLOOKUP($A533,'Circumstance 20'!$B$6:$AB$15,27,FALSE),IFERROR(VLOOKUP($A533,'Circumstance 20'!$B$18:$AB$28,27,FALSE),TableBPA2[[#This Row],[Base Payment After Circumstance 19]])))</f>
        <v/>
      </c>
    </row>
    <row r="534" spans="1:25" x14ac:dyDescent="0.25">
      <c r="A534" s="11" t="str">
        <f>IF('LEA Information'!A543="","",'LEA Information'!A543)</f>
        <v/>
      </c>
      <c r="B534" s="11" t="str">
        <f>IF('LEA Information'!B543="","",'LEA Information'!B543)</f>
        <v/>
      </c>
      <c r="C534" s="68" t="str">
        <f>IF('LEA Information'!C543="","",'LEA Information'!C543)</f>
        <v/>
      </c>
      <c r="D534" s="8" t="str">
        <f>IF('LEA Information'!D543="","",'LEA Information'!D543)</f>
        <v/>
      </c>
      <c r="E534" s="32" t="str">
        <f t="shared" si="8"/>
        <v/>
      </c>
      <c r="F534" s="3" t="str">
        <f>IF(F$3="Not used","",IFERROR(VLOOKUP($A534,'Circumstance 1'!$B$6:$AB$15,27,FALSE),IFERROR(VLOOKUP(A534,'Circumstance 1'!$B$18:$AB$28,27,FALSE),TableBPA2[[#This Row],[Starting Base Payment]])))</f>
        <v/>
      </c>
      <c r="G534" s="3" t="str">
        <f>IF(G$3="Not used","",IFERROR(VLOOKUP($A534,'Circumstance 2'!$B$6:$AB$15,27,FALSE),IFERROR(VLOOKUP($A534,'Circumstance 2'!$B$18:$AB$28,27,FALSE),TableBPA2[[#This Row],[Base Payment After Circumstance 1]])))</f>
        <v/>
      </c>
      <c r="H534" s="3" t="str">
        <f>IF(H$3="Not used","",IFERROR(VLOOKUP($A534,'Circumstance 3'!$B$6:$AB$15,27,FALSE),IFERROR(VLOOKUP($A534,'Circumstance 3'!$B$18:$AB$28,27,FALSE),TableBPA2[[#This Row],[Base Payment After Circumstance 2]])))</f>
        <v/>
      </c>
      <c r="I534" s="3" t="str">
        <f>IF(I$3="Not used","",IFERROR(VLOOKUP($A534,'Circumstance 4'!$B$6:$AB$15,27,FALSE),IFERROR(VLOOKUP($A534,'Circumstance 4'!$B$18:$AB$28,27,FALSE),TableBPA2[[#This Row],[Base Payment After Circumstance 3]])))</f>
        <v/>
      </c>
      <c r="J534" s="3" t="str">
        <f>IF(J$3="Not used","",IFERROR(VLOOKUP($A534,'Circumstance 5'!$B$6:$AB$15,27,FALSE),IFERROR(VLOOKUP($A534,'Circumstance 5'!$B$18:$AB$28,27,FALSE),TableBPA2[[#This Row],[Base Payment After Circumstance 4]])))</f>
        <v/>
      </c>
      <c r="K534" s="3" t="str">
        <f>IF(K$3="Not used","",IFERROR(VLOOKUP($A534,'Circumstance 6'!$B$6:$AB$15,27,FALSE),IFERROR(VLOOKUP($A534,'Circumstance 6'!$B$18:$AB$28,27,FALSE),TableBPA2[[#This Row],[Base Payment After Circumstance 5]])))</f>
        <v/>
      </c>
      <c r="L534" s="3" t="str">
        <f>IF(L$3="Not used","",IFERROR(VLOOKUP($A534,'Circumstance 7'!$B$6:$AB$15,27,FALSE),IFERROR(VLOOKUP($A534,'Circumstance 7'!$B$18:$AB$28,27,FALSE),TableBPA2[[#This Row],[Base Payment After Circumstance 6]])))</f>
        <v/>
      </c>
      <c r="M534" s="3" t="str">
        <f>IF(M$3="Not used","",IFERROR(VLOOKUP($A534,'Circumstance 8'!$B$6:$AB$15,27,FALSE),IFERROR(VLOOKUP($A534,'Circumstance 8'!$B$18:$AB$28,27,FALSE),TableBPA2[[#This Row],[Base Payment After Circumstance 7]])))</f>
        <v/>
      </c>
      <c r="N534" s="3" t="str">
        <f>IF(N$3="Not used","",IFERROR(VLOOKUP($A534,'Circumstance 9'!$B$6:$AB$15,27,FALSE),IFERROR(VLOOKUP($A534,'Circumstance 9'!$B$18:$AB$28,27,FALSE),TableBPA2[[#This Row],[Base Payment After Circumstance 8]])))</f>
        <v/>
      </c>
      <c r="O534" s="3" t="str">
        <f>IF(O$3="Not used","",IFERROR(VLOOKUP($A534,'Circumstance 10'!$B$6:$AB$15,27,FALSE),IFERROR(VLOOKUP($A534,'Circumstance 10'!$B$18:$AB$28,27,FALSE),TableBPA2[[#This Row],[Base Payment After Circumstance 9]])))</f>
        <v/>
      </c>
      <c r="P534" s="24" t="str">
        <f>IF(P$3="Not used","",IFERROR(VLOOKUP($A534,'Circumstance 11'!$B$6:$AB$15,27,FALSE),IFERROR(VLOOKUP($A534,'Circumstance 11'!$B$18:$AB$28,27,FALSE),TableBPA2[[#This Row],[Base Payment After Circumstance 10]])))</f>
        <v/>
      </c>
      <c r="Q534" s="24" t="str">
        <f>IF(Q$3="Not used","",IFERROR(VLOOKUP($A534,'Circumstance 12'!$B$6:$AB$15,27,FALSE),IFERROR(VLOOKUP($A534,'Circumstance 12'!$B$18:$AB$28,27,FALSE),TableBPA2[[#This Row],[Base Payment After Circumstance 11]])))</f>
        <v/>
      </c>
      <c r="R534" s="24" t="str">
        <f>IF(R$3="Not used","",IFERROR(VLOOKUP($A534,'Circumstance 13'!$B$6:$AB$15,27,FALSE),IFERROR(VLOOKUP($A534,'Circumstance 13'!$B$18:$AB$28,27,FALSE),TableBPA2[[#This Row],[Base Payment After Circumstance 12]])))</f>
        <v/>
      </c>
      <c r="S534" s="24" t="str">
        <f>IF(S$3="Not used","",IFERROR(VLOOKUP($A534,'Circumstance 14'!$B$6:$AB$15,27,FALSE),IFERROR(VLOOKUP($A534,'Circumstance 14'!$B$18:$AB$28,27,FALSE),TableBPA2[[#This Row],[Base Payment After Circumstance 13]])))</f>
        <v/>
      </c>
      <c r="T534" s="24" t="str">
        <f>IF(T$3="Not used","",IFERROR(VLOOKUP($A534,'Circumstance 15'!$B$6:$AB$15,27,FALSE),IFERROR(VLOOKUP($A534,'Circumstance 15'!$B$18:$AB$28,27,FALSE),TableBPA2[[#This Row],[Base Payment After Circumstance 14]])))</f>
        <v/>
      </c>
      <c r="U534" s="24" t="str">
        <f>IF(U$3="Not used","",IFERROR(VLOOKUP($A534,'Circumstance 16'!$B$6:$AB$15,27,FALSE),IFERROR(VLOOKUP($A534,'Circumstance 16'!$B$18:$AB$28,27,FALSE),TableBPA2[[#This Row],[Base Payment After Circumstance 15]])))</f>
        <v/>
      </c>
      <c r="V534" s="24" t="str">
        <f>IF(V$3="Not used","",IFERROR(VLOOKUP($A534,'Circumstance 17'!$B$6:$AB$15,27,FALSE),IFERROR(VLOOKUP($A534,'Circumstance 17'!$B$18:$AB$28,27,FALSE),TableBPA2[[#This Row],[Base Payment After Circumstance 16]])))</f>
        <v/>
      </c>
      <c r="W534" s="24" t="str">
        <f>IF(W$3="Not used","",IFERROR(VLOOKUP($A534,'Circumstance 18'!$B$6:$AB$15,27,FALSE),IFERROR(VLOOKUP($A534,'Circumstance 18'!$B$18:$AB$28,27,FALSE),TableBPA2[[#This Row],[Base Payment After Circumstance 17]])))</f>
        <v/>
      </c>
      <c r="X534" s="24" t="str">
        <f>IF(X$3="Not used","",IFERROR(VLOOKUP($A534,'Circumstance 19'!$B$6:$AB$15,27,FALSE),IFERROR(VLOOKUP($A534,'Circumstance 19'!$B$18:$AB$28,27,FALSE),TableBPA2[[#This Row],[Base Payment After Circumstance 18]])))</f>
        <v/>
      </c>
      <c r="Y534" s="24" t="str">
        <f>IF(Y$3="Not used","",IFERROR(VLOOKUP($A534,'Circumstance 20'!$B$6:$AB$15,27,FALSE),IFERROR(VLOOKUP($A534,'Circumstance 20'!$B$18:$AB$28,27,FALSE),TableBPA2[[#This Row],[Base Payment After Circumstance 19]])))</f>
        <v/>
      </c>
    </row>
    <row r="535" spans="1:25" x14ac:dyDescent="0.25">
      <c r="A535" s="11" t="str">
        <f>IF('LEA Information'!A544="","",'LEA Information'!A544)</f>
        <v/>
      </c>
      <c r="B535" s="11" t="str">
        <f>IF('LEA Information'!B544="","",'LEA Information'!B544)</f>
        <v/>
      </c>
      <c r="C535" s="68" t="str">
        <f>IF('LEA Information'!C544="","",'LEA Information'!C544)</f>
        <v/>
      </c>
      <c r="D535" s="8" t="str">
        <f>IF('LEA Information'!D544="","",'LEA Information'!D544)</f>
        <v/>
      </c>
      <c r="E535" s="32" t="str">
        <f t="shared" si="8"/>
        <v/>
      </c>
      <c r="F535" s="3" t="str">
        <f>IF(F$3="Not used","",IFERROR(VLOOKUP($A535,'Circumstance 1'!$B$6:$AB$15,27,FALSE),IFERROR(VLOOKUP(A535,'Circumstance 1'!$B$18:$AB$28,27,FALSE),TableBPA2[[#This Row],[Starting Base Payment]])))</f>
        <v/>
      </c>
      <c r="G535" s="3" t="str">
        <f>IF(G$3="Not used","",IFERROR(VLOOKUP($A535,'Circumstance 2'!$B$6:$AB$15,27,FALSE),IFERROR(VLOOKUP($A535,'Circumstance 2'!$B$18:$AB$28,27,FALSE),TableBPA2[[#This Row],[Base Payment After Circumstance 1]])))</f>
        <v/>
      </c>
      <c r="H535" s="3" t="str">
        <f>IF(H$3="Not used","",IFERROR(VLOOKUP($A535,'Circumstance 3'!$B$6:$AB$15,27,FALSE),IFERROR(VLOOKUP($A535,'Circumstance 3'!$B$18:$AB$28,27,FALSE),TableBPA2[[#This Row],[Base Payment After Circumstance 2]])))</f>
        <v/>
      </c>
      <c r="I535" s="3" t="str">
        <f>IF(I$3="Not used","",IFERROR(VLOOKUP($A535,'Circumstance 4'!$B$6:$AB$15,27,FALSE),IFERROR(VLOOKUP($A535,'Circumstance 4'!$B$18:$AB$28,27,FALSE),TableBPA2[[#This Row],[Base Payment After Circumstance 3]])))</f>
        <v/>
      </c>
      <c r="J535" s="3" t="str">
        <f>IF(J$3="Not used","",IFERROR(VLOOKUP($A535,'Circumstance 5'!$B$6:$AB$15,27,FALSE),IFERROR(VLOOKUP($A535,'Circumstance 5'!$B$18:$AB$28,27,FALSE),TableBPA2[[#This Row],[Base Payment After Circumstance 4]])))</f>
        <v/>
      </c>
      <c r="K535" s="3" t="str">
        <f>IF(K$3="Not used","",IFERROR(VLOOKUP($A535,'Circumstance 6'!$B$6:$AB$15,27,FALSE),IFERROR(VLOOKUP($A535,'Circumstance 6'!$B$18:$AB$28,27,FALSE),TableBPA2[[#This Row],[Base Payment After Circumstance 5]])))</f>
        <v/>
      </c>
      <c r="L535" s="3" t="str">
        <f>IF(L$3="Not used","",IFERROR(VLOOKUP($A535,'Circumstance 7'!$B$6:$AB$15,27,FALSE),IFERROR(VLOOKUP($A535,'Circumstance 7'!$B$18:$AB$28,27,FALSE),TableBPA2[[#This Row],[Base Payment After Circumstance 6]])))</f>
        <v/>
      </c>
      <c r="M535" s="3" t="str">
        <f>IF(M$3="Not used","",IFERROR(VLOOKUP($A535,'Circumstance 8'!$B$6:$AB$15,27,FALSE),IFERROR(VLOOKUP($A535,'Circumstance 8'!$B$18:$AB$28,27,FALSE),TableBPA2[[#This Row],[Base Payment After Circumstance 7]])))</f>
        <v/>
      </c>
      <c r="N535" s="3" t="str">
        <f>IF(N$3="Not used","",IFERROR(VLOOKUP($A535,'Circumstance 9'!$B$6:$AB$15,27,FALSE),IFERROR(VLOOKUP($A535,'Circumstance 9'!$B$18:$AB$28,27,FALSE),TableBPA2[[#This Row],[Base Payment After Circumstance 8]])))</f>
        <v/>
      </c>
      <c r="O535" s="3" t="str">
        <f>IF(O$3="Not used","",IFERROR(VLOOKUP($A535,'Circumstance 10'!$B$6:$AB$15,27,FALSE),IFERROR(VLOOKUP($A535,'Circumstance 10'!$B$18:$AB$28,27,FALSE),TableBPA2[[#This Row],[Base Payment After Circumstance 9]])))</f>
        <v/>
      </c>
      <c r="P535" s="24" t="str">
        <f>IF(P$3="Not used","",IFERROR(VLOOKUP($A535,'Circumstance 11'!$B$6:$AB$15,27,FALSE),IFERROR(VLOOKUP($A535,'Circumstance 11'!$B$18:$AB$28,27,FALSE),TableBPA2[[#This Row],[Base Payment After Circumstance 10]])))</f>
        <v/>
      </c>
      <c r="Q535" s="24" t="str">
        <f>IF(Q$3="Not used","",IFERROR(VLOOKUP($A535,'Circumstance 12'!$B$6:$AB$15,27,FALSE),IFERROR(VLOOKUP($A535,'Circumstance 12'!$B$18:$AB$28,27,FALSE),TableBPA2[[#This Row],[Base Payment After Circumstance 11]])))</f>
        <v/>
      </c>
      <c r="R535" s="24" t="str">
        <f>IF(R$3="Not used","",IFERROR(VLOOKUP($A535,'Circumstance 13'!$B$6:$AB$15,27,FALSE),IFERROR(VLOOKUP($A535,'Circumstance 13'!$B$18:$AB$28,27,FALSE),TableBPA2[[#This Row],[Base Payment After Circumstance 12]])))</f>
        <v/>
      </c>
      <c r="S535" s="24" t="str">
        <f>IF(S$3="Not used","",IFERROR(VLOOKUP($A535,'Circumstance 14'!$B$6:$AB$15,27,FALSE),IFERROR(VLOOKUP($A535,'Circumstance 14'!$B$18:$AB$28,27,FALSE),TableBPA2[[#This Row],[Base Payment After Circumstance 13]])))</f>
        <v/>
      </c>
      <c r="T535" s="24" t="str">
        <f>IF(T$3="Not used","",IFERROR(VLOOKUP($A535,'Circumstance 15'!$B$6:$AB$15,27,FALSE),IFERROR(VLOOKUP($A535,'Circumstance 15'!$B$18:$AB$28,27,FALSE),TableBPA2[[#This Row],[Base Payment After Circumstance 14]])))</f>
        <v/>
      </c>
      <c r="U535" s="24" t="str">
        <f>IF(U$3="Not used","",IFERROR(VLOOKUP($A535,'Circumstance 16'!$B$6:$AB$15,27,FALSE),IFERROR(VLOOKUP($A535,'Circumstance 16'!$B$18:$AB$28,27,FALSE),TableBPA2[[#This Row],[Base Payment After Circumstance 15]])))</f>
        <v/>
      </c>
      <c r="V535" s="24" t="str">
        <f>IF(V$3="Not used","",IFERROR(VLOOKUP($A535,'Circumstance 17'!$B$6:$AB$15,27,FALSE),IFERROR(VLOOKUP($A535,'Circumstance 17'!$B$18:$AB$28,27,FALSE),TableBPA2[[#This Row],[Base Payment After Circumstance 16]])))</f>
        <v/>
      </c>
      <c r="W535" s="24" t="str">
        <f>IF(W$3="Not used","",IFERROR(VLOOKUP($A535,'Circumstance 18'!$B$6:$AB$15,27,FALSE),IFERROR(VLOOKUP($A535,'Circumstance 18'!$B$18:$AB$28,27,FALSE),TableBPA2[[#This Row],[Base Payment After Circumstance 17]])))</f>
        <v/>
      </c>
      <c r="X535" s="24" t="str">
        <f>IF(X$3="Not used","",IFERROR(VLOOKUP($A535,'Circumstance 19'!$B$6:$AB$15,27,FALSE),IFERROR(VLOOKUP($A535,'Circumstance 19'!$B$18:$AB$28,27,FALSE),TableBPA2[[#This Row],[Base Payment After Circumstance 18]])))</f>
        <v/>
      </c>
      <c r="Y535" s="24" t="str">
        <f>IF(Y$3="Not used","",IFERROR(VLOOKUP($A535,'Circumstance 20'!$B$6:$AB$15,27,FALSE),IFERROR(VLOOKUP($A535,'Circumstance 20'!$B$18:$AB$28,27,FALSE),TableBPA2[[#This Row],[Base Payment After Circumstance 19]])))</f>
        <v/>
      </c>
    </row>
    <row r="536" spans="1:25" x14ac:dyDescent="0.25">
      <c r="A536" s="11" t="str">
        <f>IF('LEA Information'!A545="","",'LEA Information'!A545)</f>
        <v/>
      </c>
      <c r="B536" s="11" t="str">
        <f>IF('LEA Information'!B545="","",'LEA Information'!B545)</f>
        <v/>
      </c>
      <c r="C536" s="68" t="str">
        <f>IF('LEA Information'!C545="","",'LEA Information'!C545)</f>
        <v/>
      </c>
      <c r="D536" s="8" t="str">
        <f>IF('LEA Information'!D545="","",'LEA Information'!D545)</f>
        <v/>
      </c>
      <c r="E536" s="32" t="str">
        <f t="shared" si="8"/>
        <v/>
      </c>
      <c r="F536" s="3" t="str">
        <f>IF(F$3="Not used","",IFERROR(VLOOKUP($A536,'Circumstance 1'!$B$6:$AB$15,27,FALSE),IFERROR(VLOOKUP(A536,'Circumstance 1'!$B$18:$AB$28,27,FALSE),TableBPA2[[#This Row],[Starting Base Payment]])))</f>
        <v/>
      </c>
      <c r="G536" s="3" t="str">
        <f>IF(G$3="Not used","",IFERROR(VLOOKUP($A536,'Circumstance 2'!$B$6:$AB$15,27,FALSE),IFERROR(VLOOKUP($A536,'Circumstance 2'!$B$18:$AB$28,27,FALSE),TableBPA2[[#This Row],[Base Payment After Circumstance 1]])))</f>
        <v/>
      </c>
      <c r="H536" s="3" t="str">
        <f>IF(H$3="Not used","",IFERROR(VLOOKUP($A536,'Circumstance 3'!$B$6:$AB$15,27,FALSE),IFERROR(VLOOKUP($A536,'Circumstance 3'!$B$18:$AB$28,27,FALSE),TableBPA2[[#This Row],[Base Payment After Circumstance 2]])))</f>
        <v/>
      </c>
      <c r="I536" s="3" t="str">
        <f>IF(I$3="Not used","",IFERROR(VLOOKUP($A536,'Circumstance 4'!$B$6:$AB$15,27,FALSE),IFERROR(VLOOKUP($A536,'Circumstance 4'!$B$18:$AB$28,27,FALSE),TableBPA2[[#This Row],[Base Payment After Circumstance 3]])))</f>
        <v/>
      </c>
      <c r="J536" s="3" t="str">
        <f>IF(J$3="Not used","",IFERROR(VLOOKUP($A536,'Circumstance 5'!$B$6:$AB$15,27,FALSE),IFERROR(VLOOKUP($A536,'Circumstance 5'!$B$18:$AB$28,27,FALSE),TableBPA2[[#This Row],[Base Payment After Circumstance 4]])))</f>
        <v/>
      </c>
      <c r="K536" s="3" t="str">
        <f>IF(K$3="Not used","",IFERROR(VLOOKUP($A536,'Circumstance 6'!$B$6:$AB$15,27,FALSE),IFERROR(VLOOKUP($A536,'Circumstance 6'!$B$18:$AB$28,27,FALSE),TableBPA2[[#This Row],[Base Payment After Circumstance 5]])))</f>
        <v/>
      </c>
      <c r="L536" s="3" t="str">
        <f>IF(L$3="Not used","",IFERROR(VLOOKUP($A536,'Circumstance 7'!$B$6:$AB$15,27,FALSE),IFERROR(VLOOKUP($A536,'Circumstance 7'!$B$18:$AB$28,27,FALSE),TableBPA2[[#This Row],[Base Payment After Circumstance 6]])))</f>
        <v/>
      </c>
      <c r="M536" s="3" t="str">
        <f>IF(M$3="Not used","",IFERROR(VLOOKUP($A536,'Circumstance 8'!$B$6:$AB$15,27,FALSE),IFERROR(VLOOKUP($A536,'Circumstance 8'!$B$18:$AB$28,27,FALSE),TableBPA2[[#This Row],[Base Payment After Circumstance 7]])))</f>
        <v/>
      </c>
      <c r="N536" s="3" t="str">
        <f>IF(N$3="Not used","",IFERROR(VLOOKUP($A536,'Circumstance 9'!$B$6:$AB$15,27,FALSE),IFERROR(VLOOKUP($A536,'Circumstance 9'!$B$18:$AB$28,27,FALSE),TableBPA2[[#This Row],[Base Payment After Circumstance 8]])))</f>
        <v/>
      </c>
      <c r="O536" s="3" t="str">
        <f>IF(O$3="Not used","",IFERROR(VLOOKUP($A536,'Circumstance 10'!$B$6:$AB$15,27,FALSE),IFERROR(VLOOKUP($A536,'Circumstance 10'!$B$18:$AB$28,27,FALSE),TableBPA2[[#This Row],[Base Payment After Circumstance 9]])))</f>
        <v/>
      </c>
      <c r="P536" s="24" t="str">
        <f>IF(P$3="Not used","",IFERROR(VLOOKUP($A536,'Circumstance 11'!$B$6:$AB$15,27,FALSE),IFERROR(VLOOKUP($A536,'Circumstance 11'!$B$18:$AB$28,27,FALSE),TableBPA2[[#This Row],[Base Payment After Circumstance 10]])))</f>
        <v/>
      </c>
      <c r="Q536" s="24" t="str">
        <f>IF(Q$3="Not used","",IFERROR(VLOOKUP($A536,'Circumstance 12'!$B$6:$AB$15,27,FALSE),IFERROR(VLOOKUP($A536,'Circumstance 12'!$B$18:$AB$28,27,FALSE),TableBPA2[[#This Row],[Base Payment After Circumstance 11]])))</f>
        <v/>
      </c>
      <c r="R536" s="24" t="str">
        <f>IF(R$3="Not used","",IFERROR(VLOOKUP($A536,'Circumstance 13'!$B$6:$AB$15,27,FALSE),IFERROR(VLOOKUP($A536,'Circumstance 13'!$B$18:$AB$28,27,FALSE),TableBPA2[[#This Row],[Base Payment After Circumstance 12]])))</f>
        <v/>
      </c>
      <c r="S536" s="24" t="str">
        <f>IF(S$3="Not used","",IFERROR(VLOOKUP($A536,'Circumstance 14'!$B$6:$AB$15,27,FALSE),IFERROR(VLOOKUP($A536,'Circumstance 14'!$B$18:$AB$28,27,FALSE),TableBPA2[[#This Row],[Base Payment After Circumstance 13]])))</f>
        <v/>
      </c>
      <c r="T536" s="24" t="str">
        <f>IF(T$3="Not used","",IFERROR(VLOOKUP($A536,'Circumstance 15'!$B$6:$AB$15,27,FALSE),IFERROR(VLOOKUP($A536,'Circumstance 15'!$B$18:$AB$28,27,FALSE),TableBPA2[[#This Row],[Base Payment After Circumstance 14]])))</f>
        <v/>
      </c>
      <c r="U536" s="24" t="str">
        <f>IF(U$3="Not used","",IFERROR(VLOOKUP($A536,'Circumstance 16'!$B$6:$AB$15,27,FALSE),IFERROR(VLOOKUP($A536,'Circumstance 16'!$B$18:$AB$28,27,FALSE),TableBPA2[[#This Row],[Base Payment After Circumstance 15]])))</f>
        <v/>
      </c>
      <c r="V536" s="24" t="str">
        <f>IF(V$3="Not used","",IFERROR(VLOOKUP($A536,'Circumstance 17'!$B$6:$AB$15,27,FALSE),IFERROR(VLOOKUP($A536,'Circumstance 17'!$B$18:$AB$28,27,FALSE),TableBPA2[[#This Row],[Base Payment After Circumstance 16]])))</f>
        <v/>
      </c>
      <c r="W536" s="24" t="str">
        <f>IF(W$3="Not used","",IFERROR(VLOOKUP($A536,'Circumstance 18'!$B$6:$AB$15,27,FALSE),IFERROR(VLOOKUP($A536,'Circumstance 18'!$B$18:$AB$28,27,FALSE),TableBPA2[[#This Row],[Base Payment After Circumstance 17]])))</f>
        <v/>
      </c>
      <c r="X536" s="24" t="str">
        <f>IF(X$3="Not used","",IFERROR(VLOOKUP($A536,'Circumstance 19'!$B$6:$AB$15,27,FALSE),IFERROR(VLOOKUP($A536,'Circumstance 19'!$B$18:$AB$28,27,FALSE),TableBPA2[[#This Row],[Base Payment After Circumstance 18]])))</f>
        <v/>
      </c>
      <c r="Y536" s="24" t="str">
        <f>IF(Y$3="Not used","",IFERROR(VLOOKUP($A536,'Circumstance 20'!$B$6:$AB$15,27,FALSE),IFERROR(VLOOKUP($A536,'Circumstance 20'!$B$18:$AB$28,27,FALSE),TableBPA2[[#This Row],[Base Payment After Circumstance 19]])))</f>
        <v/>
      </c>
    </row>
    <row r="537" spans="1:25" x14ac:dyDescent="0.25">
      <c r="A537" s="11" t="str">
        <f>IF('LEA Information'!A546="","",'LEA Information'!A546)</f>
        <v/>
      </c>
      <c r="B537" s="11" t="str">
        <f>IF('LEA Information'!B546="","",'LEA Information'!B546)</f>
        <v/>
      </c>
      <c r="C537" s="68" t="str">
        <f>IF('LEA Information'!C546="","",'LEA Information'!C546)</f>
        <v/>
      </c>
      <c r="D537" s="8" t="str">
        <f>IF('LEA Information'!D546="","",'LEA Information'!D546)</f>
        <v/>
      </c>
      <c r="E537" s="32" t="str">
        <f t="shared" si="8"/>
        <v/>
      </c>
      <c r="F537" s="3" t="str">
        <f>IF(F$3="Not used","",IFERROR(VLOOKUP($A537,'Circumstance 1'!$B$6:$AB$15,27,FALSE),IFERROR(VLOOKUP(A537,'Circumstance 1'!$B$18:$AB$28,27,FALSE),TableBPA2[[#This Row],[Starting Base Payment]])))</f>
        <v/>
      </c>
      <c r="G537" s="3" t="str">
        <f>IF(G$3="Not used","",IFERROR(VLOOKUP($A537,'Circumstance 2'!$B$6:$AB$15,27,FALSE),IFERROR(VLOOKUP($A537,'Circumstance 2'!$B$18:$AB$28,27,FALSE),TableBPA2[[#This Row],[Base Payment After Circumstance 1]])))</f>
        <v/>
      </c>
      <c r="H537" s="3" t="str">
        <f>IF(H$3="Not used","",IFERROR(VLOOKUP($A537,'Circumstance 3'!$B$6:$AB$15,27,FALSE),IFERROR(VLOOKUP($A537,'Circumstance 3'!$B$18:$AB$28,27,FALSE),TableBPA2[[#This Row],[Base Payment After Circumstance 2]])))</f>
        <v/>
      </c>
      <c r="I537" s="3" t="str">
        <f>IF(I$3="Not used","",IFERROR(VLOOKUP($A537,'Circumstance 4'!$B$6:$AB$15,27,FALSE),IFERROR(VLOOKUP($A537,'Circumstance 4'!$B$18:$AB$28,27,FALSE),TableBPA2[[#This Row],[Base Payment After Circumstance 3]])))</f>
        <v/>
      </c>
      <c r="J537" s="3" t="str">
        <f>IF(J$3="Not used","",IFERROR(VLOOKUP($A537,'Circumstance 5'!$B$6:$AB$15,27,FALSE),IFERROR(VLOOKUP($A537,'Circumstance 5'!$B$18:$AB$28,27,FALSE),TableBPA2[[#This Row],[Base Payment After Circumstance 4]])))</f>
        <v/>
      </c>
      <c r="K537" s="3" t="str">
        <f>IF(K$3="Not used","",IFERROR(VLOOKUP($A537,'Circumstance 6'!$B$6:$AB$15,27,FALSE),IFERROR(VLOOKUP($A537,'Circumstance 6'!$B$18:$AB$28,27,FALSE),TableBPA2[[#This Row],[Base Payment After Circumstance 5]])))</f>
        <v/>
      </c>
      <c r="L537" s="3" t="str">
        <f>IF(L$3="Not used","",IFERROR(VLOOKUP($A537,'Circumstance 7'!$B$6:$AB$15,27,FALSE),IFERROR(VLOOKUP($A537,'Circumstance 7'!$B$18:$AB$28,27,FALSE),TableBPA2[[#This Row],[Base Payment After Circumstance 6]])))</f>
        <v/>
      </c>
      <c r="M537" s="3" t="str">
        <f>IF(M$3="Not used","",IFERROR(VLOOKUP($A537,'Circumstance 8'!$B$6:$AB$15,27,FALSE),IFERROR(VLOOKUP($A537,'Circumstance 8'!$B$18:$AB$28,27,FALSE),TableBPA2[[#This Row],[Base Payment After Circumstance 7]])))</f>
        <v/>
      </c>
      <c r="N537" s="3" t="str">
        <f>IF(N$3="Not used","",IFERROR(VLOOKUP($A537,'Circumstance 9'!$B$6:$AB$15,27,FALSE),IFERROR(VLOOKUP($A537,'Circumstance 9'!$B$18:$AB$28,27,FALSE),TableBPA2[[#This Row],[Base Payment After Circumstance 8]])))</f>
        <v/>
      </c>
      <c r="O537" s="3" t="str">
        <f>IF(O$3="Not used","",IFERROR(VLOOKUP($A537,'Circumstance 10'!$B$6:$AB$15,27,FALSE),IFERROR(VLOOKUP($A537,'Circumstance 10'!$B$18:$AB$28,27,FALSE),TableBPA2[[#This Row],[Base Payment After Circumstance 9]])))</f>
        <v/>
      </c>
      <c r="P537" s="24" t="str">
        <f>IF(P$3="Not used","",IFERROR(VLOOKUP($A537,'Circumstance 11'!$B$6:$AB$15,27,FALSE),IFERROR(VLOOKUP($A537,'Circumstance 11'!$B$18:$AB$28,27,FALSE),TableBPA2[[#This Row],[Base Payment After Circumstance 10]])))</f>
        <v/>
      </c>
      <c r="Q537" s="24" t="str">
        <f>IF(Q$3="Not used","",IFERROR(VLOOKUP($A537,'Circumstance 12'!$B$6:$AB$15,27,FALSE),IFERROR(VLOOKUP($A537,'Circumstance 12'!$B$18:$AB$28,27,FALSE),TableBPA2[[#This Row],[Base Payment After Circumstance 11]])))</f>
        <v/>
      </c>
      <c r="R537" s="24" t="str">
        <f>IF(R$3="Not used","",IFERROR(VLOOKUP($A537,'Circumstance 13'!$B$6:$AB$15,27,FALSE),IFERROR(VLOOKUP($A537,'Circumstance 13'!$B$18:$AB$28,27,FALSE),TableBPA2[[#This Row],[Base Payment After Circumstance 12]])))</f>
        <v/>
      </c>
      <c r="S537" s="24" t="str">
        <f>IF(S$3="Not used","",IFERROR(VLOOKUP($A537,'Circumstance 14'!$B$6:$AB$15,27,FALSE),IFERROR(VLOOKUP($A537,'Circumstance 14'!$B$18:$AB$28,27,FALSE),TableBPA2[[#This Row],[Base Payment After Circumstance 13]])))</f>
        <v/>
      </c>
      <c r="T537" s="24" t="str">
        <f>IF(T$3="Not used","",IFERROR(VLOOKUP($A537,'Circumstance 15'!$B$6:$AB$15,27,FALSE),IFERROR(VLOOKUP($A537,'Circumstance 15'!$B$18:$AB$28,27,FALSE),TableBPA2[[#This Row],[Base Payment After Circumstance 14]])))</f>
        <v/>
      </c>
      <c r="U537" s="24" t="str">
        <f>IF(U$3="Not used","",IFERROR(VLOOKUP($A537,'Circumstance 16'!$B$6:$AB$15,27,FALSE),IFERROR(VLOOKUP($A537,'Circumstance 16'!$B$18:$AB$28,27,FALSE),TableBPA2[[#This Row],[Base Payment After Circumstance 15]])))</f>
        <v/>
      </c>
      <c r="V537" s="24" t="str">
        <f>IF(V$3="Not used","",IFERROR(VLOOKUP($A537,'Circumstance 17'!$B$6:$AB$15,27,FALSE),IFERROR(VLOOKUP($A537,'Circumstance 17'!$B$18:$AB$28,27,FALSE),TableBPA2[[#This Row],[Base Payment After Circumstance 16]])))</f>
        <v/>
      </c>
      <c r="W537" s="24" t="str">
        <f>IF(W$3="Not used","",IFERROR(VLOOKUP($A537,'Circumstance 18'!$B$6:$AB$15,27,FALSE),IFERROR(VLOOKUP($A537,'Circumstance 18'!$B$18:$AB$28,27,FALSE),TableBPA2[[#This Row],[Base Payment After Circumstance 17]])))</f>
        <v/>
      </c>
      <c r="X537" s="24" t="str">
        <f>IF(X$3="Not used","",IFERROR(VLOOKUP($A537,'Circumstance 19'!$B$6:$AB$15,27,FALSE),IFERROR(VLOOKUP($A537,'Circumstance 19'!$B$18:$AB$28,27,FALSE),TableBPA2[[#This Row],[Base Payment After Circumstance 18]])))</f>
        <v/>
      </c>
      <c r="Y537" s="24" t="str">
        <f>IF(Y$3="Not used","",IFERROR(VLOOKUP($A537,'Circumstance 20'!$B$6:$AB$15,27,FALSE),IFERROR(VLOOKUP($A537,'Circumstance 20'!$B$18:$AB$28,27,FALSE),TableBPA2[[#This Row],[Base Payment After Circumstance 19]])))</f>
        <v/>
      </c>
    </row>
    <row r="538" spans="1:25" x14ac:dyDescent="0.25">
      <c r="A538" s="11" t="str">
        <f>IF('LEA Information'!A547="","",'LEA Information'!A547)</f>
        <v/>
      </c>
      <c r="B538" s="11" t="str">
        <f>IF('LEA Information'!B547="","",'LEA Information'!B547)</f>
        <v/>
      </c>
      <c r="C538" s="68" t="str">
        <f>IF('LEA Information'!C547="","",'LEA Information'!C547)</f>
        <v/>
      </c>
      <c r="D538" s="8" t="str">
        <f>IF('LEA Information'!D547="","",'LEA Information'!D547)</f>
        <v/>
      </c>
      <c r="E538" s="32" t="str">
        <f t="shared" si="8"/>
        <v/>
      </c>
      <c r="F538" s="3" t="str">
        <f>IF(F$3="Not used","",IFERROR(VLOOKUP($A538,'Circumstance 1'!$B$6:$AB$15,27,FALSE),IFERROR(VLOOKUP(A538,'Circumstance 1'!$B$18:$AB$28,27,FALSE),TableBPA2[[#This Row],[Starting Base Payment]])))</f>
        <v/>
      </c>
      <c r="G538" s="3" t="str">
        <f>IF(G$3="Not used","",IFERROR(VLOOKUP($A538,'Circumstance 2'!$B$6:$AB$15,27,FALSE),IFERROR(VLOOKUP($A538,'Circumstance 2'!$B$18:$AB$28,27,FALSE),TableBPA2[[#This Row],[Base Payment After Circumstance 1]])))</f>
        <v/>
      </c>
      <c r="H538" s="3" t="str">
        <f>IF(H$3="Not used","",IFERROR(VLOOKUP($A538,'Circumstance 3'!$B$6:$AB$15,27,FALSE),IFERROR(VLOOKUP($A538,'Circumstance 3'!$B$18:$AB$28,27,FALSE),TableBPA2[[#This Row],[Base Payment After Circumstance 2]])))</f>
        <v/>
      </c>
      <c r="I538" s="3" t="str">
        <f>IF(I$3="Not used","",IFERROR(VLOOKUP($A538,'Circumstance 4'!$B$6:$AB$15,27,FALSE),IFERROR(VLOOKUP($A538,'Circumstance 4'!$B$18:$AB$28,27,FALSE),TableBPA2[[#This Row],[Base Payment After Circumstance 3]])))</f>
        <v/>
      </c>
      <c r="J538" s="3" t="str">
        <f>IF(J$3="Not used","",IFERROR(VLOOKUP($A538,'Circumstance 5'!$B$6:$AB$15,27,FALSE),IFERROR(VLOOKUP($A538,'Circumstance 5'!$B$18:$AB$28,27,FALSE),TableBPA2[[#This Row],[Base Payment After Circumstance 4]])))</f>
        <v/>
      </c>
      <c r="K538" s="3" t="str">
        <f>IF(K$3="Not used","",IFERROR(VLOOKUP($A538,'Circumstance 6'!$B$6:$AB$15,27,FALSE),IFERROR(VLOOKUP($A538,'Circumstance 6'!$B$18:$AB$28,27,FALSE),TableBPA2[[#This Row],[Base Payment After Circumstance 5]])))</f>
        <v/>
      </c>
      <c r="L538" s="3" t="str">
        <f>IF(L$3="Not used","",IFERROR(VLOOKUP($A538,'Circumstance 7'!$B$6:$AB$15,27,FALSE),IFERROR(VLOOKUP($A538,'Circumstance 7'!$B$18:$AB$28,27,FALSE),TableBPA2[[#This Row],[Base Payment After Circumstance 6]])))</f>
        <v/>
      </c>
      <c r="M538" s="3" t="str">
        <f>IF(M$3="Not used","",IFERROR(VLOOKUP($A538,'Circumstance 8'!$B$6:$AB$15,27,FALSE),IFERROR(VLOOKUP($A538,'Circumstance 8'!$B$18:$AB$28,27,FALSE),TableBPA2[[#This Row],[Base Payment After Circumstance 7]])))</f>
        <v/>
      </c>
      <c r="N538" s="3" t="str">
        <f>IF(N$3="Not used","",IFERROR(VLOOKUP($A538,'Circumstance 9'!$B$6:$AB$15,27,FALSE),IFERROR(VLOOKUP($A538,'Circumstance 9'!$B$18:$AB$28,27,FALSE),TableBPA2[[#This Row],[Base Payment After Circumstance 8]])))</f>
        <v/>
      </c>
      <c r="O538" s="3" t="str">
        <f>IF(O$3="Not used","",IFERROR(VLOOKUP($A538,'Circumstance 10'!$B$6:$AB$15,27,FALSE),IFERROR(VLOOKUP($A538,'Circumstance 10'!$B$18:$AB$28,27,FALSE),TableBPA2[[#This Row],[Base Payment After Circumstance 9]])))</f>
        <v/>
      </c>
      <c r="P538" s="24" t="str">
        <f>IF(P$3="Not used","",IFERROR(VLOOKUP($A538,'Circumstance 11'!$B$6:$AB$15,27,FALSE),IFERROR(VLOOKUP($A538,'Circumstance 11'!$B$18:$AB$28,27,FALSE),TableBPA2[[#This Row],[Base Payment After Circumstance 10]])))</f>
        <v/>
      </c>
      <c r="Q538" s="24" t="str">
        <f>IF(Q$3="Not used","",IFERROR(VLOOKUP($A538,'Circumstance 12'!$B$6:$AB$15,27,FALSE),IFERROR(VLOOKUP($A538,'Circumstance 12'!$B$18:$AB$28,27,FALSE),TableBPA2[[#This Row],[Base Payment After Circumstance 11]])))</f>
        <v/>
      </c>
      <c r="R538" s="24" t="str">
        <f>IF(R$3="Not used","",IFERROR(VLOOKUP($A538,'Circumstance 13'!$B$6:$AB$15,27,FALSE),IFERROR(VLOOKUP($A538,'Circumstance 13'!$B$18:$AB$28,27,FALSE),TableBPA2[[#This Row],[Base Payment After Circumstance 12]])))</f>
        <v/>
      </c>
      <c r="S538" s="24" t="str">
        <f>IF(S$3="Not used","",IFERROR(VLOOKUP($A538,'Circumstance 14'!$B$6:$AB$15,27,FALSE),IFERROR(VLOOKUP($A538,'Circumstance 14'!$B$18:$AB$28,27,FALSE),TableBPA2[[#This Row],[Base Payment After Circumstance 13]])))</f>
        <v/>
      </c>
      <c r="T538" s="24" t="str">
        <f>IF(T$3="Not used","",IFERROR(VLOOKUP($A538,'Circumstance 15'!$B$6:$AB$15,27,FALSE),IFERROR(VLOOKUP($A538,'Circumstance 15'!$B$18:$AB$28,27,FALSE),TableBPA2[[#This Row],[Base Payment After Circumstance 14]])))</f>
        <v/>
      </c>
      <c r="U538" s="24" t="str">
        <f>IF(U$3="Not used","",IFERROR(VLOOKUP($A538,'Circumstance 16'!$B$6:$AB$15,27,FALSE),IFERROR(VLOOKUP($A538,'Circumstance 16'!$B$18:$AB$28,27,FALSE),TableBPA2[[#This Row],[Base Payment After Circumstance 15]])))</f>
        <v/>
      </c>
      <c r="V538" s="24" t="str">
        <f>IF(V$3="Not used","",IFERROR(VLOOKUP($A538,'Circumstance 17'!$B$6:$AB$15,27,FALSE),IFERROR(VLOOKUP($A538,'Circumstance 17'!$B$18:$AB$28,27,FALSE),TableBPA2[[#This Row],[Base Payment After Circumstance 16]])))</f>
        <v/>
      </c>
      <c r="W538" s="24" t="str">
        <f>IF(W$3="Not used","",IFERROR(VLOOKUP($A538,'Circumstance 18'!$B$6:$AB$15,27,FALSE),IFERROR(VLOOKUP($A538,'Circumstance 18'!$B$18:$AB$28,27,FALSE),TableBPA2[[#This Row],[Base Payment After Circumstance 17]])))</f>
        <v/>
      </c>
      <c r="X538" s="24" t="str">
        <f>IF(X$3="Not used","",IFERROR(VLOOKUP($A538,'Circumstance 19'!$B$6:$AB$15,27,FALSE),IFERROR(VLOOKUP($A538,'Circumstance 19'!$B$18:$AB$28,27,FALSE),TableBPA2[[#This Row],[Base Payment After Circumstance 18]])))</f>
        <v/>
      </c>
      <c r="Y538" s="24" t="str">
        <f>IF(Y$3="Not used","",IFERROR(VLOOKUP($A538,'Circumstance 20'!$B$6:$AB$15,27,FALSE),IFERROR(VLOOKUP($A538,'Circumstance 20'!$B$18:$AB$28,27,FALSE),TableBPA2[[#This Row],[Base Payment After Circumstance 19]])))</f>
        <v/>
      </c>
    </row>
    <row r="539" spans="1:25" x14ac:dyDescent="0.25">
      <c r="A539" s="11" t="str">
        <f>IF('LEA Information'!A548="","",'LEA Information'!A548)</f>
        <v/>
      </c>
      <c r="B539" s="11" t="str">
        <f>IF('LEA Information'!B548="","",'LEA Information'!B548)</f>
        <v/>
      </c>
      <c r="C539" s="68" t="str">
        <f>IF('LEA Information'!C548="","",'LEA Information'!C548)</f>
        <v/>
      </c>
      <c r="D539" s="8" t="str">
        <f>IF('LEA Information'!D548="","",'LEA Information'!D548)</f>
        <v/>
      </c>
      <c r="E539" s="32" t="str">
        <f t="shared" si="8"/>
        <v/>
      </c>
      <c r="F539" s="3" t="str">
        <f>IF(F$3="Not used","",IFERROR(VLOOKUP($A539,'Circumstance 1'!$B$6:$AB$15,27,FALSE),IFERROR(VLOOKUP(A539,'Circumstance 1'!$B$18:$AB$28,27,FALSE),TableBPA2[[#This Row],[Starting Base Payment]])))</f>
        <v/>
      </c>
      <c r="G539" s="3" t="str">
        <f>IF(G$3="Not used","",IFERROR(VLOOKUP($A539,'Circumstance 2'!$B$6:$AB$15,27,FALSE),IFERROR(VLOOKUP($A539,'Circumstance 2'!$B$18:$AB$28,27,FALSE),TableBPA2[[#This Row],[Base Payment After Circumstance 1]])))</f>
        <v/>
      </c>
      <c r="H539" s="3" t="str">
        <f>IF(H$3="Not used","",IFERROR(VLOOKUP($A539,'Circumstance 3'!$B$6:$AB$15,27,FALSE),IFERROR(VLOOKUP($A539,'Circumstance 3'!$B$18:$AB$28,27,FALSE),TableBPA2[[#This Row],[Base Payment After Circumstance 2]])))</f>
        <v/>
      </c>
      <c r="I539" s="3" t="str">
        <f>IF(I$3="Not used","",IFERROR(VLOOKUP($A539,'Circumstance 4'!$B$6:$AB$15,27,FALSE),IFERROR(VLOOKUP($A539,'Circumstance 4'!$B$18:$AB$28,27,FALSE),TableBPA2[[#This Row],[Base Payment After Circumstance 3]])))</f>
        <v/>
      </c>
      <c r="J539" s="3" t="str">
        <f>IF(J$3="Not used","",IFERROR(VLOOKUP($A539,'Circumstance 5'!$B$6:$AB$15,27,FALSE),IFERROR(VLOOKUP($A539,'Circumstance 5'!$B$18:$AB$28,27,FALSE),TableBPA2[[#This Row],[Base Payment After Circumstance 4]])))</f>
        <v/>
      </c>
      <c r="K539" s="3" t="str">
        <f>IF(K$3="Not used","",IFERROR(VLOOKUP($A539,'Circumstance 6'!$B$6:$AB$15,27,FALSE),IFERROR(VLOOKUP($A539,'Circumstance 6'!$B$18:$AB$28,27,FALSE),TableBPA2[[#This Row],[Base Payment After Circumstance 5]])))</f>
        <v/>
      </c>
      <c r="L539" s="3" t="str">
        <f>IF(L$3="Not used","",IFERROR(VLOOKUP($A539,'Circumstance 7'!$B$6:$AB$15,27,FALSE),IFERROR(VLOOKUP($A539,'Circumstance 7'!$B$18:$AB$28,27,FALSE),TableBPA2[[#This Row],[Base Payment After Circumstance 6]])))</f>
        <v/>
      </c>
      <c r="M539" s="3" t="str">
        <f>IF(M$3="Not used","",IFERROR(VLOOKUP($A539,'Circumstance 8'!$B$6:$AB$15,27,FALSE),IFERROR(VLOOKUP($A539,'Circumstance 8'!$B$18:$AB$28,27,FALSE),TableBPA2[[#This Row],[Base Payment After Circumstance 7]])))</f>
        <v/>
      </c>
      <c r="N539" s="3" t="str">
        <f>IF(N$3="Not used","",IFERROR(VLOOKUP($A539,'Circumstance 9'!$B$6:$AB$15,27,FALSE),IFERROR(VLOOKUP($A539,'Circumstance 9'!$B$18:$AB$28,27,FALSE),TableBPA2[[#This Row],[Base Payment After Circumstance 8]])))</f>
        <v/>
      </c>
      <c r="O539" s="3" t="str">
        <f>IF(O$3="Not used","",IFERROR(VLOOKUP($A539,'Circumstance 10'!$B$6:$AB$15,27,FALSE),IFERROR(VLOOKUP($A539,'Circumstance 10'!$B$18:$AB$28,27,FALSE),TableBPA2[[#This Row],[Base Payment After Circumstance 9]])))</f>
        <v/>
      </c>
      <c r="P539" s="24" t="str">
        <f>IF(P$3="Not used","",IFERROR(VLOOKUP($A539,'Circumstance 11'!$B$6:$AB$15,27,FALSE),IFERROR(VLOOKUP($A539,'Circumstance 11'!$B$18:$AB$28,27,FALSE),TableBPA2[[#This Row],[Base Payment After Circumstance 10]])))</f>
        <v/>
      </c>
      <c r="Q539" s="24" t="str">
        <f>IF(Q$3="Not used","",IFERROR(VLOOKUP($A539,'Circumstance 12'!$B$6:$AB$15,27,FALSE),IFERROR(VLOOKUP($A539,'Circumstance 12'!$B$18:$AB$28,27,FALSE),TableBPA2[[#This Row],[Base Payment After Circumstance 11]])))</f>
        <v/>
      </c>
      <c r="R539" s="24" t="str">
        <f>IF(R$3="Not used","",IFERROR(VLOOKUP($A539,'Circumstance 13'!$B$6:$AB$15,27,FALSE),IFERROR(VLOOKUP($A539,'Circumstance 13'!$B$18:$AB$28,27,FALSE),TableBPA2[[#This Row],[Base Payment After Circumstance 12]])))</f>
        <v/>
      </c>
      <c r="S539" s="24" t="str">
        <f>IF(S$3="Not used","",IFERROR(VLOOKUP($A539,'Circumstance 14'!$B$6:$AB$15,27,FALSE),IFERROR(VLOOKUP($A539,'Circumstance 14'!$B$18:$AB$28,27,FALSE),TableBPA2[[#This Row],[Base Payment After Circumstance 13]])))</f>
        <v/>
      </c>
      <c r="T539" s="24" t="str">
        <f>IF(T$3="Not used","",IFERROR(VLOOKUP($A539,'Circumstance 15'!$B$6:$AB$15,27,FALSE),IFERROR(VLOOKUP($A539,'Circumstance 15'!$B$18:$AB$28,27,FALSE),TableBPA2[[#This Row],[Base Payment After Circumstance 14]])))</f>
        <v/>
      </c>
      <c r="U539" s="24" t="str">
        <f>IF(U$3="Not used","",IFERROR(VLOOKUP($A539,'Circumstance 16'!$B$6:$AB$15,27,FALSE),IFERROR(VLOOKUP($A539,'Circumstance 16'!$B$18:$AB$28,27,FALSE),TableBPA2[[#This Row],[Base Payment After Circumstance 15]])))</f>
        <v/>
      </c>
      <c r="V539" s="24" t="str">
        <f>IF(V$3="Not used","",IFERROR(VLOOKUP($A539,'Circumstance 17'!$B$6:$AB$15,27,FALSE),IFERROR(VLOOKUP($A539,'Circumstance 17'!$B$18:$AB$28,27,FALSE),TableBPA2[[#This Row],[Base Payment After Circumstance 16]])))</f>
        <v/>
      </c>
      <c r="W539" s="24" t="str">
        <f>IF(W$3="Not used","",IFERROR(VLOOKUP($A539,'Circumstance 18'!$B$6:$AB$15,27,FALSE),IFERROR(VLOOKUP($A539,'Circumstance 18'!$B$18:$AB$28,27,FALSE),TableBPA2[[#This Row],[Base Payment After Circumstance 17]])))</f>
        <v/>
      </c>
      <c r="X539" s="24" t="str">
        <f>IF(X$3="Not used","",IFERROR(VLOOKUP($A539,'Circumstance 19'!$B$6:$AB$15,27,FALSE),IFERROR(VLOOKUP($A539,'Circumstance 19'!$B$18:$AB$28,27,FALSE),TableBPA2[[#This Row],[Base Payment After Circumstance 18]])))</f>
        <v/>
      </c>
      <c r="Y539" s="24" t="str">
        <f>IF(Y$3="Not used","",IFERROR(VLOOKUP($A539,'Circumstance 20'!$B$6:$AB$15,27,FALSE),IFERROR(VLOOKUP($A539,'Circumstance 20'!$B$18:$AB$28,27,FALSE),TableBPA2[[#This Row],[Base Payment After Circumstance 19]])))</f>
        <v/>
      </c>
    </row>
    <row r="540" spans="1:25" x14ac:dyDescent="0.25">
      <c r="A540" s="11" t="str">
        <f>IF('LEA Information'!A549="","",'LEA Information'!A549)</f>
        <v/>
      </c>
      <c r="B540" s="11" t="str">
        <f>IF('LEA Information'!B549="","",'LEA Information'!B549)</f>
        <v/>
      </c>
      <c r="C540" s="68" t="str">
        <f>IF('LEA Information'!C549="","",'LEA Information'!C549)</f>
        <v/>
      </c>
      <c r="D540" s="8" t="str">
        <f>IF('LEA Information'!D549="","",'LEA Information'!D549)</f>
        <v/>
      </c>
      <c r="E540" s="32" t="str">
        <f t="shared" si="8"/>
        <v/>
      </c>
      <c r="F540" s="3" t="str">
        <f>IF(F$3="Not used","",IFERROR(VLOOKUP($A540,'Circumstance 1'!$B$6:$AB$15,27,FALSE),IFERROR(VLOOKUP(A540,'Circumstance 1'!$B$18:$AB$28,27,FALSE),TableBPA2[[#This Row],[Starting Base Payment]])))</f>
        <v/>
      </c>
      <c r="G540" s="3" t="str">
        <f>IF(G$3="Not used","",IFERROR(VLOOKUP($A540,'Circumstance 2'!$B$6:$AB$15,27,FALSE),IFERROR(VLOOKUP($A540,'Circumstance 2'!$B$18:$AB$28,27,FALSE),TableBPA2[[#This Row],[Base Payment After Circumstance 1]])))</f>
        <v/>
      </c>
      <c r="H540" s="3" t="str">
        <f>IF(H$3="Not used","",IFERROR(VLOOKUP($A540,'Circumstance 3'!$B$6:$AB$15,27,FALSE),IFERROR(VLOOKUP($A540,'Circumstance 3'!$B$18:$AB$28,27,FALSE),TableBPA2[[#This Row],[Base Payment After Circumstance 2]])))</f>
        <v/>
      </c>
      <c r="I540" s="3" t="str">
        <f>IF(I$3="Not used","",IFERROR(VLOOKUP($A540,'Circumstance 4'!$B$6:$AB$15,27,FALSE),IFERROR(VLOOKUP($A540,'Circumstance 4'!$B$18:$AB$28,27,FALSE),TableBPA2[[#This Row],[Base Payment After Circumstance 3]])))</f>
        <v/>
      </c>
      <c r="J540" s="3" t="str">
        <f>IF(J$3="Not used","",IFERROR(VLOOKUP($A540,'Circumstance 5'!$B$6:$AB$15,27,FALSE),IFERROR(VLOOKUP($A540,'Circumstance 5'!$B$18:$AB$28,27,FALSE),TableBPA2[[#This Row],[Base Payment After Circumstance 4]])))</f>
        <v/>
      </c>
      <c r="K540" s="3" t="str">
        <f>IF(K$3="Not used","",IFERROR(VLOOKUP($A540,'Circumstance 6'!$B$6:$AB$15,27,FALSE),IFERROR(VLOOKUP($A540,'Circumstance 6'!$B$18:$AB$28,27,FALSE),TableBPA2[[#This Row],[Base Payment After Circumstance 5]])))</f>
        <v/>
      </c>
      <c r="L540" s="3" t="str">
        <f>IF(L$3="Not used","",IFERROR(VLOOKUP($A540,'Circumstance 7'!$B$6:$AB$15,27,FALSE),IFERROR(VLOOKUP($A540,'Circumstance 7'!$B$18:$AB$28,27,FALSE),TableBPA2[[#This Row],[Base Payment After Circumstance 6]])))</f>
        <v/>
      </c>
      <c r="M540" s="3" t="str">
        <f>IF(M$3="Not used","",IFERROR(VLOOKUP($A540,'Circumstance 8'!$B$6:$AB$15,27,FALSE),IFERROR(VLOOKUP($A540,'Circumstance 8'!$B$18:$AB$28,27,FALSE),TableBPA2[[#This Row],[Base Payment After Circumstance 7]])))</f>
        <v/>
      </c>
      <c r="N540" s="3" t="str">
        <f>IF(N$3="Not used","",IFERROR(VLOOKUP($A540,'Circumstance 9'!$B$6:$AB$15,27,FALSE),IFERROR(VLOOKUP($A540,'Circumstance 9'!$B$18:$AB$28,27,FALSE),TableBPA2[[#This Row],[Base Payment After Circumstance 8]])))</f>
        <v/>
      </c>
      <c r="O540" s="3" t="str">
        <f>IF(O$3="Not used","",IFERROR(VLOOKUP($A540,'Circumstance 10'!$B$6:$AB$15,27,FALSE),IFERROR(VLOOKUP($A540,'Circumstance 10'!$B$18:$AB$28,27,FALSE),TableBPA2[[#This Row],[Base Payment After Circumstance 9]])))</f>
        <v/>
      </c>
      <c r="P540" s="24" t="str">
        <f>IF(P$3="Not used","",IFERROR(VLOOKUP($A540,'Circumstance 11'!$B$6:$AB$15,27,FALSE),IFERROR(VLOOKUP($A540,'Circumstance 11'!$B$18:$AB$28,27,FALSE),TableBPA2[[#This Row],[Base Payment After Circumstance 10]])))</f>
        <v/>
      </c>
      <c r="Q540" s="24" t="str">
        <f>IF(Q$3="Not used","",IFERROR(VLOOKUP($A540,'Circumstance 12'!$B$6:$AB$15,27,FALSE),IFERROR(VLOOKUP($A540,'Circumstance 12'!$B$18:$AB$28,27,FALSE),TableBPA2[[#This Row],[Base Payment After Circumstance 11]])))</f>
        <v/>
      </c>
      <c r="R540" s="24" t="str">
        <f>IF(R$3="Not used","",IFERROR(VLOOKUP($A540,'Circumstance 13'!$B$6:$AB$15,27,FALSE),IFERROR(VLOOKUP($A540,'Circumstance 13'!$B$18:$AB$28,27,FALSE),TableBPA2[[#This Row],[Base Payment After Circumstance 12]])))</f>
        <v/>
      </c>
      <c r="S540" s="24" t="str">
        <f>IF(S$3="Not used","",IFERROR(VLOOKUP($A540,'Circumstance 14'!$B$6:$AB$15,27,FALSE),IFERROR(VLOOKUP($A540,'Circumstance 14'!$B$18:$AB$28,27,FALSE),TableBPA2[[#This Row],[Base Payment After Circumstance 13]])))</f>
        <v/>
      </c>
      <c r="T540" s="24" t="str">
        <f>IF(T$3="Not used","",IFERROR(VLOOKUP($A540,'Circumstance 15'!$B$6:$AB$15,27,FALSE),IFERROR(VLOOKUP($A540,'Circumstance 15'!$B$18:$AB$28,27,FALSE),TableBPA2[[#This Row],[Base Payment After Circumstance 14]])))</f>
        <v/>
      </c>
      <c r="U540" s="24" t="str">
        <f>IF(U$3="Not used","",IFERROR(VLOOKUP($A540,'Circumstance 16'!$B$6:$AB$15,27,FALSE),IFERROR(VLOOKUP($A540,'Circumstance 16'!$B$18:$AB$28,27,FALSE),TableBPA2[[#This Row],[Base Payment After Circumstance 15]])))</f>
        <v/>
      </c>
      <c r="V540" s="24" t="str">
        <f>IF(V$3="Not used","",IFERROR(VLOOKUP($A540,'Circumstance 17'!$B$6:$AB$15,27,FALSE),IFERROR(VLOOKUP($A540,'Circumstance 17'!$B$18:$AB$28,27,FALSE),TableBPA2[[#This Row],[Base Payment After Circumstance 16]])))</f>
        <v/>
      </c>
      <c r="W540" s="24" t="str">
        <f>IF(W$3="Not used","",IFERROR(VLOOKUP($A540,'Circumstance 18'!$B$6:$AB$15,27,FALSE),IFERROR(VLOOKUP($A540,'Circumstance 18'!$B$18:$AB$28,27,FALSE),TableBPA2[[#This Row],[Base Payment After Circumstance 17]])))</f>
        <v/>
      </c>
      <c r="X540" s="24" t="str">
        <f>IF(X$3="Not used","",IFERROR(VLOOKUP($A540,'Circumstance 19'!$B$6:$AB$15,27,FALSE),IFERROR(VLOOKUP($A540,'Circumstance 19'!$B$18:$AB$28,27,FALSE),TableBPA2[[#This Row],[Base Payment After Circumstance 18]])))</f>
        <v/>
      </c>
      <c r="Y540" s="24" t="str">
        <f>IF(Y$3="Not used","",IFERROR(VLOOKUP($A540,'Circumstance 20'!$B$6:$AB$15,27,FALSE),IFERROR(VLOOKUP($A540,'Circumstance 20'!$B$18:$AB$28,27,FALSE),TableBPA2[[#This Row],[Base Payment After Circumstance 19]])))</f>
        <v/>
      </c>
    </row>
    <row r="541" spans="1:25" x14ac:dyDescent="0.25">
      <c r="A541" s="11" t="str">
        <f>IF('LEA Information'!A550="","",'LEA Information'!A550)</f>
        <v/>
      </c>
      <c r="B541" s="11" t="str">
        <f>IF('LEA Information'!B550="","",'LEA Information'!B550)</f>
        <v/>
      </c>
      <c r="C541" s="68" t="str">
        <f>IF('LEA Information'!C550="","",'LEA Information'!C550)</f>
        <v/>
      </c>
      <c r="D541" s="8" t="str">
        <f>IF('LEA Information'!D550="","",'LEA Information'!D550)</f>
        <v/>
      </c>
      <c r="E541" s="32" t="str">
        <f t="shared" si="8"/>
        <v/>
      </c>
      <c r="F541" s="3" t="str">
        <f>IF(F$3="Not used","",IFERROR(VLOOKUP($A541,'Circumstance 1'!$B$6:$AB$15,27,FALSE),IFERROR(VLOOKUP(A541,'Circumstance 1'!$B$18:$AB$28,27,FALSE),TableBPA2[[#This Row],[Starting Base Payment]])))</f>
        <v/>
      </c>
      <c r="G541" s="3" t="str">
        <f>IF(G$3="Not used","",IFERROR(VLOOKUP($A541,'Circumstance 2'!$B$6:$AB$15,27,FALSE),IFERROR(VLOOKUP($A541,'Circumstance 2'!$B$18:$AB$28,27,FALSE),TableBPA2[[#This Row],[Base Payment After Circumstance 1]])))</f>
        <v/>
      </c>
      <c r="H541" s="3" t="str">
        <f>IF(H$3="Not used","",IFERROR(VLOOKUP($A541,'Circumstance 3'!$B$6:$AB$15,27,FALSE),IFERROR(VLOOKUP($A541,'Circumstance 3'!$B$18:$AB$28,27,FALSE),TableBPA2[[#This Row],[Base Payment After Circumstance 2]])))</f>
        <v/>
      </c>
      <c r="I541" s="3" t="str">
        <f>IF(I$3="Not used","",IFERROR(VLOOKUP($A541,'Circumstance 4'!$B$6:$AB$15,27,FALSE),IFERROR(VLOOKUP($A541,'Circumstance 4'!$B$18:$AB$28,27,FALSE),TableBPA2[[#This Row],[Base Payment After Circumstance 3]])))</f>
        <v/>
      </c>
      <c r="J541" s="3" t="str">
        <f>IF(J$3="Not used","",IFERROR(VLOOKUP($A541,'Circumstance 5'!$B$6:$AB$15,27,FALSE),IFERROR(VLOOKUP($A541,'Circumstance 5'!$B$18:$AB$28,27,FALSE),TableBPA2[[#This Row],[Base Payment After Circumstance 4]])))</f>
        <v/>
      </c>
      <c r="K541" s="3" t="str">
        <f>IF(K$3="Not used","",IFERROR(VLOOKUP($A541,'Circumstance 6'!$B$6:$AB$15,27,FALSE),IFERROR(VLOOKUP($A541,'Circumstance 6'!$B$18:$AB$28,27,FALSE),TableBPA2[[#This Row],[Base Payment After Circumstance 5]])))</f>
        <v/>
      </c>
      <c r="L541" s="3" t="str">
        <f>IF(L$3="Not used","",IFERROR(VLOOKUP($A541,'Circumstance 7'!$B$6:$AB$15,27,FALSE),IFERROR(VLOOKUP($A541,'Circumstance 7'!$B$18:$AB$28,27,FALSE),TableBPA2[[#This Row],[Base Payment After Circumstance 6]])))</f>
        <v/>
      </c>
      <c r="M541" s="3" t="str">
        <f>IF(M$3="Not used","",IFERROR(VLOOKUP($A541,'Circumstance 8'!$B$6:$AB$15,27,FALSE),IFERROR(VLOOKUP($A541,'Circumstance 8'!$B$18:$AB$28,27,FALSE),TableBPA2[[#This Row],[Base Payment After Circumstance 7]])))</f>
        <v/>
      </c>
      <c r="N541" s="3" t="str">
        <f>IF(N$3="Not used","",IFERROR(VLOOKUP($A541,'Circumstance 9'!$B$6:$AB$15,27,FALSE),IFERROR(VLOOKUP($A541,'Circumstance 9'!$B$18:$AB$28,27,FALSE),TableBPA2[[#This Row],[Base Payment After Circumstance 8]])))</f>
        <v/>
      </c>
      <c r="O541" s="3" t="str">
        <f>IF(O$3="Not used","",IFERROR(VLOOKUP($A541,'Circumstance 10'!$B$6:$AB$15,27,FALSE),IFERROR(VLOOKUP($A541,'Circumstance 10'!$B$18:$AB$28,27,FALSE),TableBPA2[[#This Row],[Base Payment After Circumstance 9]])))</f>
        <v/>
      </c>
      <c r="P541" s="24" t="str">
        <f>IF(P$3="Not used","",IFERROR(VLOOKUP($A541,'Circumstance 11'!$B$6:$AB$15,27,FALSE),IFERROR(VLOOKUP($A541,'Circumstance 11'!$B$18:$AB$28,27,FALSE),TableBPA2[[#This Row],[Base Payment After Circumstance 10]])))</f>
        <v/>
      </c>
      <c r="Q541" s="24" t="str">
        <f>IF(Q$3="Not used","",IFERROR(VLOOKUP($A541,'Circumstance 12'!$B$6:$AB$15,27,FALSE),IFERROR(VLOOKUP($A541,'Circumstance 12'!$B$18:$AB$28,27,FALSE),TableBPA2[[#This Row],[Base Payment After Circumstance 11]])))</f>
        <v/>
      </c>
      <c r="R541" s="24" t="str">
        <f>IF(R$3="Not used","",IFERROR(VLOOKUP($A541,'Circumstance 13'!$B$6:$AB$15,27,FALSE),IFERROR(VLOOKUP($A541,'Circumstance 13'!$B$18:$AB$28,27,FALSE),TableBPA2[[#This Row],[Base Payment After Circumstance 12]])))</f>
        <v/>
      </c>
      <c r="S541" s="24" t="str">
        <f>IF(S$3="Not used","",IFERROR(VLOOKUP($A541,'Circumstance 14'!$B$6:$AB$15,27,FALSE),IFERROR(VLOOKUP($A541,'Circumstance 14'!$B$18:$AB$28,27,FALSE),TableBPA2[[#This Row],[Base Payment After Circumstance 13]])))</f>
        <v/>
      </c>
      <c r="T541" s="24" t="str">
        <f>IF(T$3="Not used","",IFERROR(VLOOKUP($A541,'Circumstance 15'!$B$6:$AB$15,27,FALSE),IFERROR(VLOOKUP($A541,'Circumstance 15'!$B$18:$AB$28,27,FALSE),TableBPA2[[#This Row],[Base Payment After Circumstance 14]])))</f>
        <v/>
      </c>
      <c r="U541" s="24" t="str">
        <f>IF(U$3="Not used","",IFERROR(VLOOKUP($A541,'Circumstance 16'!$B$6:$AB$15,27,FALSE),IFERROR(VLOOKUP($A541,'Circumstance 16'!$B$18:$AB$28,27,FALSE),TableBPA2[[#This Row],[Base Payment After Circumstance 15]])))</f>
        <v/>
      </c>
      <c r="V541" s="24" t="str">
        <f>IF(V$3="Not used","",IFERROR(VLOOKUP($A541,'Circumstance 17'!$B$6:$AB$15,27,FALSE),IFERROR(VLOOKUP($A541,'Circumstance 17'!$B$18:$AB$28,27,FALSE),TableBPA2[[#This Row],[Base Payment After Circumstance 16]])))</f>
        <v/>
      </c>
      <c r="W541" s="24" t="str">
        <f>IF(W$3="Not used","",IFERROR(VLOOKUP($A541,'Circumstance 18'!$B$6:$AB$15,27,FALSE),IFERROR(VLOOKUP($A541,'Circumstance 18'!$B$18:$AB$28,27,FALSE),TableBPA2[[#This Row],[Base Payment After Circumstance 17]])))</f>
        <v/>
      </c>
      <c r="X541" s="24" t="str">
        <f>IF(X$3="Not used","",IFERROR(VLOOKUP($A541,'Circumstance 19'!$B$6:$AB$15,27,FALSE),IFERROR(VLOOKUP($A541,'Circumstance 19'!$B$18:$AB$28,27,FALSE),TableBPA2[[#This Row],[Base Payment After Circumstance 18]])))</f>
        <v/>
      </c>
      <c r="Y541" s="24" t="str">
        <f>IF(Y$3="Not used","",IFERROR(VLOOKUP($A541,'Circumstance 20'!$B$6:$AB$15,27,FALSE),IFERROR(VLOOKUP($A541,'Circumstance 20'!$B$18:$AB$28,27,FALSE),TableBPA2[[#This Row],[Base Payment After Circumstance 19]])))</f>
        <v/>
      </c>
    </row>
    <row r="542" spans="1:25" x14ac:dyDescent="0.25">
      <c r="A542" s="11" t="str">
        <f>IF('LEA Information'!A551="","",'LEA Information'!A551)</f>
        <v/>
      </c>
      <c r="B542" s="11" t="str">
        <f>IF('LEA Information'!B551="","",'LEA Information'!B551)</f>
        <v/>
      </c>
      <c r="C542" s="68" t="str">
        <f>IF('LEA Information'!C551="","",'LEA Information'!C551)</f>
        <v/>
      </c>
      <c r="D542" s="8" t="str">
        <f>IF('LEA Information'!D551="","",'LEA Information'!D551)</f>
        <v/>
      </c>
      <c r="E542" s="32" t="str">
        <f t="shared" si="8"/>
        <v/>
      </c>
      <c r="F542" s="3" t="str">
        <f>IF(F$3="Not used","",IFERROR(VLOOKUP($A542,'Circumstance 1'!$B$6:$AB$15,27,FALSE),IFERROR(VLOOKUP(A542,'Circumstance 1'!$B$18:$AB$28,27,FALSE),TableBPA2[[#This Row],[Starting Base Payment]])))</f>
        <v/>
      </c>
      <c r="G542" s="3" t="str">
        <f>IF(G$3="Not used","",IFERROR(VLOOKUP($A542,'Circumstance 2'!$B$6:$AB$15,27,FALSE),IFERROR(VLOOKUP($A542,'Circumstance 2'!$B$18:$AB$28,27,FALSE),TableBPA2[[#This Row],[Base Payment After Circumstance 1]])))</f>
        <v/>
      </c>
      <c r="H542" s="3" t="str">
        <f>IF(H$3="Not used","",IFERROR(VLOOKUP($A542,'Circumstance 3'!$B$6:$AB$15,27,FALSE),IFERROR(VLOOKUP($A542,'Circumstance 3'!$B$18:$AB$28,27,FALSE),TableBPA2[[#This Row],[Base Payment After Circumstance 2]])))</f>
        <v/>
      </c>
      <c r="I542" s="3" t="str">
        <f>IF(I$3="Not used","",IFERROR(VLOOKUP($A542,'Circumstance 4'!$B$6:$AB$15,27,FALSE),IFERROR(VLOOKUP($A542,'Circumstance 4'!$B$18:$AB$28,27,FALSE),TableBPA2[[#This Row],[Base Payment After Circumstance 3]])))</f>
        <v/>
      </c>
      <c r="J542" s="3" t="str">
        <f>IF(J$3="Not used","",IFERROR(VLOOKUP($A542,'Circumstance 5'!$B$6:$AB$15,27,FALSE),IFERROR(VLOOKUP($A542,'Circumstance 5'!$B$18:$AB$28,27,FALSE),TableBPA2[[#This Row],[Base Payment After Circumstance 4]])))</f>
        <v/>
      </c>
      <c r="K542" s="3" t="str">
        <f>IF(K$3="Not used","",IFERROR(VLOOKUP($A542,'Circumstance 6'!$B$6:$AB$15,27,FALSE),IFERROR(VLOOKUP($A542,'Circumstance 6'!$B$18:$AB$28,27,FALSE),TableBPA2[[#This Row],[Base Payment After Circumstance 5]])))</f>
        <v/>
      </c>
      <c r="L542" s="3" t="str">
        <f>IF(L$3="Not used","",IFERROR(VLOOKUP($A542,'Circumstance 7'!$B$6:$AB$15,27,FALSE),IFERROR(VLOOKUP($A542,'Circumstance 7'!$B$18:$AB$28,27,FALSE),TableBPA2[[#This Row],[Base Payment After Circumstance 6]])))</f>
        <v/>
      </c>
      <c r="M542" s="3" t="str">
        <f>IF(M$3="Not used","",IFERROR(VLOOKUP($A542,'Circumstance 8'!$B$6:$AB$15,27,FALSE),IFERROR(VLOOKUP($A542,'Circumstance 8'!$B$18:$AB$28,27,FALSE),TableBPA2[[#This Row],[Base Payment After Circumstance 7]])))</f>
        <v/>
      </c>
      <c r="N542" s="3" t="str">
        <f>IF(N$3="Not used","",IFERROR(VLOOKUP($A542,'Circumstance 9'!$B$6:$AB$15,27,FALSE),IFERROR(VLOOKUP($A542,'Circumstance 9'!$B$18:$AB$28,27,FALSE),TableBPA2[[#This Row],[Base Payment After Circumstance 8]])))</f>
        <v/>
      </c>
      <c r="O542" s="3" t="str">
        <f>IF(O$3="Not used","",IFERROR(VLOOKUP($A542,'Circumstance 10'!$B$6:$AB$15,27,FALSE),IFERROR(VLOOKUP($A542,'Circumstance 10'!$B$18:$AB$28,27,FALSE),TableBPA2[[#This Row],[Base Payment After Circumstance 9]])))</f>
        <v/>
      </c>
      <c r="P542" s="24" t="str">
        <f>IF(P$3="Not used","",IFERROR(VLOOKUP($A542,'Circumstance 11'!$B$6:$AB$15,27,FALSE),IFERROR(VLOOKUP($A542,'Circumstance 11'!$B$18:$AB$28,27,FALSE),TableBPA2[[#This Row],[Base Payment After Circumstance 10]])))</f>
        <v/>
      </c>
      <c r="Q542" s="24" t="str">
        <f>IF(Q$3="Not used","",IFERROR(VLOOKUP($A542,'Circumstance 12'!$B$6:$AB$15,27,FALSE),IFERROR(VLOOKUP($A542,'Circumstance 12'!$B$18:$AB$28,27,FALSE),TableBPA2[[#This Row],[Base Payment After Circumstance 11]])))</f>
        <v/>
      </c>
      <c r="R542" s="24" t="str">
        <f>IF(R$3="Not used","",IFERROR(VLOOKUP($A542,'Circumstance 13'!$B$6:$AB$15,27,FALSE),IFERROR(VLOOKUP($A542,'Circumstance 13'!$B$18:$AB$28,27,FALSE),TableBPA2[[#This Row],[Base Payment After Circumstance 12]])))</f>
        <v/>
      </c>
      <c r="S542" s="24" t="str">
        <f>IF(S$3="Not used","",IFERROR(VLOOKUP($A542,'Circumstance 14'!$B$6:$AB$15,27,FALSE),IFERROR(VLOOKUP($A542,'Circumstance 14'!$B$18:$AB$28,27,FALSE),TableBPA2[[#This Row],[Base Payment After Circumstance 13]])))</f>
        <v/>
      </c>
      <c r="T542" s="24" t="str">
        <f>IF(T$3="Not used","",IFERROR(VLOOKUP($A542,'Circumstance 15'!$B$6:$AB$15,27,FALSE),IFERROR(VLOOKUP($A542,'Circumstance 15'!$B$18:$AB$28,27,FALSE),TableBPA2[[#This Row],[Base Payment After Circumstance 14]])))</f>
        <v/>
      </c>
      <c r="U542" s="24" t="str">
        <f>IF(U$3="Not used","",IFERROR(VLOOKUP($A542,'Circumstance 16'!$B$6:$AB$15,27,FALSE),IFERROR(VLOOKUP($A542,'Circumstance 16'!$B$18:$AB$28,27,FALSE),TableBPA2[[#This Row],[Base Payment After Circumstance 15]])))</f>
        <v/>
      </c>
      <c r="V542" s="24" t="str">
        <f>IF(V$3="Not used","",IFERROR(VLOOKUP($A542,'Circumstance 17'!$B$6:$AB$15,27,FALSE),IFERROR(VLOOKUP($A542,'Circumstance 17'!$B$18:$AB$28,27,FALSE),TableBPA2[[#This Row],[Base Payment After Circumstance 16]])))</f>
        <v/>
      </c>
      <c r="W542" s="24" t="str">
        <f>IF(W$3="Not used","",IFERROR(VLOOKUP($A542,'Circumstance 18'!$B$6:$AB$15,27,FALSE),IFERROR(VLOOKUP($A542,'Circumstance 18'!$B$18:$AB$28,27,FALSE),TableBPA2[[#This Row],[Base Payment After Circumstance 17]])))</f>
        <v/>
      </c>
      <c r="X542" s="24" t="str">
        <f>IF(X$3="Not used","",IFERROR(VLOOKUP($A542,'Circumstance 19'!$B$6:$AB$15,27,FALSE),IFERROR(VLOOKUP($A542,'Circumstance 19'!$B$18:$AB$28,27,FALSE),TableBPA2[[#This Row],[Base Payment After Circumstance 18]])))</f>
        <v/>
      </c>
      <c r="Y542" s="24" t="str">
        <f>IF(Y$3="Not used","",IFERROR(VLOOKUP($A542,'Circumstance 20'!$B$6:$AB$15,27,FALSE),IFERROR(VLOOKUP($A542,'Circumstance 20'!$B$18:$AB$28,27,FALSE),TableBPA2[[#This Row],[Base Payment After Circumstance 19]])))</f>
        <v/>
      </c>
    </row>
    <row r="543" spans="1:25" x14ac:dyDescent="0.25">
      <c r="A543" s="11" t="str">
        <f>IF('LEA Information'!A552="","",'LEA Information'!A552)</f>
        <v/>
      </c>
      <c r="B543" s="11" t="str">
        <f>IF('LEA Information'!B552="","",'LEA Information'!B552)</f>
        <v/>
      </c>
      <c r="C543" s="68" t="str">
        <f>IF('LEA Information'!C552="","",'LEA Information'!C552)</f>
        <v/>
      </c>
      <c r="D543" s="8" t="str">
        <f>IF('LEA Information'!D552="","",'LEA Information'!D552)</f>
        <v/>
      </c>
      <c r="E543" s="32" t="str">
        <f t="shared" si="8"/>
        <v/>
      </c>
      <c r="F543" s="3" t="str">
        <f>IF(F$3="Not used","",IFERROR(VLOOKUP($A543,'Circumstance 1'!$B$6:$AB$15,27,FALSE),IFERROR(VLOOKUP(A543,'Circumstance 1'!$B$18:$AB$28,27,FALSE),TableBPA2[[#This Row],[Starting Base Payment]])))</f>
        <v/>
      </c>
      <c r="G543" s="3" t="str">
        <f>IF(G$3="Not used","",IFERROR(VLOOKUP($A543,'Circumstance 2'!$B$6:$AB$15,27,FALSE),IFERROR(VLOOKUP($A543,'Circumstance 2'!$B$18:$AB$28,27,FALSE),TableBPA2[[#This Row],[Base Payment After Circumstance 1]])))</f>
        <v/>
      </c>
      <c r="H543" s="3" t="str">
        <f>IF(H$3="Not used","",IFERROR(VLOOKUP($A543,'Circumstance 3'!$B$6:$AB$15,27,FALSE),IFERROR(VLOOKUP($A543,'Circumstance 3'!$B$18:$AB$28,27,FALSE),TableBPA2[[#This Row],[Base Payment After Circumstance 2]])))</f>
        <v/>
      </c>
      <c r="I543" s="3" t="str">
        <f>IF(I$3="Not used","",IFERROR(VLOOKUP($A543,'Circumstance 4'!$B$6:$AB$15,27,FALSE),IFERROR(VLOOKUP($A543,'Circumstance 4'!$B$18:$AB$28,27,FALSE),TableBPA2[[#This Row],[Base Payment After Circumstance 3]])))</f>
        <v/>
      </c>
      <c r="J543" s="3" t="str">
        <f>IF(J$3="Not used","",IFERROR(VLOOKUP($A543,'Circumstance 5'!$B$6:$AB$15,27,FALSE),IFERROR(VLOOKUP($A543,'Circumstance 5'!$B$18:$AB$28,27,FALSE),TableBPA2[[#This Row],[Base Payment After Circumstance 4]])))</f>
        <v/>
      </c>
      <c r="K543" s="3" t="str">
        <f>IF(K$3="Not used","",IFERROR(VLOOKUP($A543,'Circumstance 6'!$B$6:$AB$15,27,FALSE),IFERROR(VLOOKUP($A543,'Circumstance 6'!$B$18:$AB$28,27,FALSE),TableBPA2[[#This Row],[Base Payment After Circumstance 5]])))</f>
        <v/>
      </c>
      <c r="L543" s="3" t="str">
        <f>IF(L$3="Not used","",IFERROR(VLOOKUP($A543,'Circumstance 7'!$B$6:$AB$15,27,FALSE),IFERROR(VLOOKUP($A543,'Circumstance 7'!$B$18:$AB$28,27,FALSE),TableBPA2[[#This Row],[Base Payment After Circumstance 6]])))</f>
        <v/>
      </c>
      <c r="M543" s="3" t="str">
        <f>IF(M$3="Not used","",IFERROR(VLOOKUP($A543,'Circumstance 8'!$B$6:$AB$15,27,FALSE),IFERROR(VLOOKUP($A543,'Circumstance 8'!$B$18:$AB$28,27,FALSE),TableBPA2[[#This Row],[Base Payment After Circumstance 7]])))</f>
        <v/>
      </c>
      <c r="N543" s="3" t="str">
        <f>IF(N$3="Not used","",IFERROR(VLOOKUP($A543,'Circumstance 9'!$B$6:$AB$15,27,FALSE),IFERROR(VLOOKUP($A543,'Circumstance 9'!$B$18:$AB$28,27,FALSE),TableBPA2[[#This Row],[Base Payment After Circumstance 8]])))</f>
        <v/>
      </c>
      <c r="O543" s="3" t="str">
        <f>IF(O$3="Not used","",IFERROR(VLOOKUP($A543,'Circumstance 10'!$B$6:$AB$15,27,FALSE),IFERROR(VLOOKUP($A543,'Circumstance 10'!$B$18:$AB$28,27,FALSE),TableBPA2[[#This Row],[Base Payment After Circumstance 9]])))</f>
        <v/>
      </c>
      <c r="P543" s="24" t="str">
        <f>IF(P$3="Not used","",IFERROR(VLOOKUP($A543,'Circumstance 11'!$B$6:$AB$15,27,FALSE),IFERROR(VLOOKUP($A543,'Circumstance 11'!$B$18:$AB$28,27,FALSE),TableBPA2[[#This Row],[Base Payment After Circumstance 10]])))</f>
        <v/>
      </c>
      <c r="Q543" s="24" t="str">
        <f>IF(Q$3="Not used","",IFERROR(VLOOKUP($A543,'Circumstance 12'!$B$6:$AB$15,27,FALSE),IFERROR(VLOOKUP($A543,'Circumstance 12'!$B$18:$AB$28,27,FALSE),TableBPA2[[#This Row],[Base Payment After Circumstance 11]])))</f>
        <v/>
      </c>
      <c r="R543" s="24" t="str">
        <f>IF(R$3="Not used","",IFERROR(VLOOKUP($A543,'Circumstance 13'!$B$6:$AB$15,27,FALSE),IFERROR(VLOOKUP($A543,'Circumstance 13'!$B$18:$AB$28,27,FALSE),TableBPA2[[#This Row],[Base Payment After Circumstance 12]])))</f>
        <v/>
      </c>
      <c r="S543" s="24" t="str">
        <f>IF(S$3="Not used","",IFERROR(VLOOKUP($A543,'Circumstance 14'!$B$6:$AB$15,27,FALSE),IFERROR(VLOOKUP($A543,'Circumstance 14'!$B$18:$AB$28,27,FALSE),TableBPA2[[#This Row],[Base Payment After Circumstance 13]])))</f>
        <v/>
      </c>
      <c r="T543" s="24" t="str">
        <f>IF(T$3="Not used","",IFERROR(VLOOKUP($A543,'Circumstance 15'!$B$6:$AB$15,27,FALSE),IFERROR(VLOOKUP($A543,'Circumstance 15'!$B$18:$AB$28,27,FALSE),TableBPA2[[#This Row],[Base Payment After Circumstance 14]])))</f>
        <v/>
      </c>
      <c r="U543" s="24" t="str">
        <f>IF(U$3="Not used","",IFERROR(VLOOKUP($A543,'Circumstance 16'!$B$6:$AB$15,27,FALSE),IFERROR(VLOOKUP($A543,'Circumstance 16'!$B$18:$AB$28,27,FALSE),TableBPA2[[#This Row],[Base Payment After Circumstance 15]])))</f>
        <v/>
      </c>
      <c r="V543" s="24" t="str">
        <f>IF(V$3="Not used","",IFERROR(VLOOKUP($A543,'Circumstance 17'!$B$6:$AB$15,27,FALSE),IFERROR(VLOOKUP($A543,'Circumstance 17'!$B$18:$AB$28,27,FALSE),TableBPA2[[#This Row],[Base Payment After Circumstance 16]])))</f>
        <v/>
      </c>
      <c r="W543" s="24" t="str">
        <f>IF(W$3="Not used","",IFERROR(VLOOKUP($A543,'Circumstance 18'!$B$6:$AB$15,27,FALSE),IFERROR(VLOOKUP($A543,'Circumstance 18'!$B$18:$AB$28,27,FALSE),TableBPA2[[#This Row],[Base Payment After Circumstance 17]])))</f>
        <v/>
      </c>
      <c r="X543" s="24" t="str">
        <f>IF(X$3="Not used","",IFERROR(VLOOKUP($A543,'Circumstance 19'!$B$6:$AB$15,27,FALSE),IFERROR(VLOOKUP($A543,'Circumstance 19'!$B$18:$AB$28,27,FALSE),TableBPA2[[#This Row],[Base Payment After Circumstance 18]])))</f>
        <v/>
      </c>
      <c r="Y543" s="24" t="str">
        <f>IF(Y$3="Not used","",IFERROR(VLOOKUP($A543,'Circumstance 20'!$B$6:$AB$15,27,FALSE),IFERROR(VLOOKUP($A543,'Circumstance 20'!$B$18:$AB$28,27,FALSE),TableBPA2[[#This Row],[Base Payment After Circumstance 19]])))</f>
        <v/>
      </c>
    </row>
    <row r="544" spans="1:25" x14ac:dyDescent="0.25">
      <c r="A544" s="11" t="str">
        <f>IF('LEA Information'!A553="","",'LEA Information'!A553)</f>
        <v/>
      </c>
      <c r="B544" s="11" t="str">
        <f>IF('LEA Information'!B553="","",'LEA Information'!B553)</f>
        <v/>
      </c>
      <c r="C544" s="68" t="str">
        <f>IF('LEA Information'!C553="","",'LEA Information'!C553)</f>
        <v/>
      </c>
      <c r="D544" s="8" t="str">
        <f>IF('LEA Information'!D553="","",'LEA Information'!D553)</f>
        <v/>
      </c>
      <c r="E544" s="32" t="str">
        <f t="shared" si="8"/>
        <v/>
      </c>
      <c r="F544" s="3" t="str">
        <f>IF(F$3="Not used","",IFERROR(VLOOKUP($A544,'Circumstance 1'!$B$6:$AB$15,27,FALSE),IFERROR(VLOOKUP(A544,'Circumstance 1'!$B$18:$AB$28,27,FALSE),TableBPA2[[#This Row],[Starting Base Payment]])))</f>
        <v/>
      </c>
      <c r="G544" s="3" t="str">
        <f>IF(G$3="Not used","",IFERROR(VLOOKUP($A544,'Circumstance 2'!$B$6:$AB$15,27,FALSE),IFERROR(VLOOKUP($A544,'Circumstance 2'!$B$18:$AB$28,27,FALSE),TableBPA2[[#This Row],[Base Payment After Circumstance 1]])))</f>
        <v/>
      </c>
      <c r="H544" s="3" t="str">
        <f>IF(H$3="Not used","",IFERROR(VLOOKUP($A544,'Circumstance 3'!$B$6:$AB$15,27,FALSE),IFERROR(VLOOKUP($A544,'Circumstance 3'!$B$18:$AB$28,27,FALSE),TableBPA2[[#This Row],[Base Payment After Circumstance 2]])))</f>
        <v/>
      </c>
      <c r="I544" s="3" t="str">
        <f>IF(I$3="Not used","",IFERROR(VLOOKUP($A544,'Circumstance 4'!$B$6:$AB$15,27,FALSE),IFERROR(VLOOKUP($A544,'Circumstance 4'!$B$18:$AB$28,27,FALSE),TableBPA2[[#This Row],[Base Payment After Circumstance 3]])))</f>
        <v/>
      </c>
      <c r="J544" s="3" t="str">
        <f>IF(J$3="Not used","",IFERROR(VLOOKUP($A544,'Circumstance 5'!$B$6:$AB$15,27,FALSE),IFERROR(VLOOKUP($A544,'Circumstance 5'!$B$18:$AB$28,27,FALSE),TableBPA2[[#This Row],[Base Payment After Circumstance 4]])))</f>
        <v/>
      </c>
      <c r="K544" s="3" t="str">
        <f>IF(K$3="Not used","",IFERROR(VLOOKUP($A544,'Circumstance 6'!$B$6:$AB$15,27,FALSE),IFERROR(VLOOKUP($A544,'Circumstance 6'!$B$18:$AB$28,27,FALSE),TableBPA2[[#This Row],[Base Payment After Circumstance 5]])))</f>
        <v/>
      </c>
      <c r="L544" s="3" t="str">
        <f>IF(L$3="Not used","",IFERROR(VLOOKUP($A544,'Circumstance 7'!$B$6:$AB$15,27,FALSE),IFERROR(VLOOKUP($A544,'Circumstance 7'!$B$18:$AB$28,27,FALSE),TableBPA2[[#This Row],[Base Payment After Circumstance 6]])))</f>
        <v/>
      </c>
      <c r="M544" s="3" t="str">
        <f>IF(M$3="Not used","",IFERROR(VLOOKUP($A544,'Circumstance 8'!$B$6:$AB$15,27,FALSE),IFERROR(VLOOKUP($A544,'Circumstance 8'!$B$18:$AB$28,27,FALSE),TableBPA2[[#This Row],[Base Payment After Circumstance 7]])))</f>
        <v/>
      </c>
      <c r="N544" s="3" t="str">
        <f>IF(N$3="Not used","",IFERROR(VLOOKUP($A544,'Circumstance 9'!$B$6:$AB$15,27,FALSE),IFERROR(VLOOKUP($A544,'Circumstance 9'!$B$18:$AB$28,27,FALSE),TableBPA2[[#This Row],[Base Payment After Circumstance 8]])))</f>
        <v/>
      </c>
      <c r="O544" s="3" t="str">
        <f>IF(O$3="Not used","",IFERROR(VLOOKUP($A544,'Circumstance 10'!$B$6:$AB$15,27,FALSE),IFERROR(VLOOKUP($A544,'Circumstance 10'!$B$18:$AB$28,27,FALSE),TableBPA2[[#This Row],[Base Payment After Circumstance 9]])))</f>
        <v/>
      </c>
      <c r="P544" s="24" t="str">
        <f>IF(P$3="Not used","",IFERROR(VLOOKUP($A544,'Circumstance 11'!$B$6:$AB$15,27,FALSE),IFERROR(VLOOKUP($A544,'Circumstance 11'!$B$18:$AB$28,27,FALSE),TableBPA2[[#This Row],[Base Payment After Circumstance 10]])))</f>
        <v/>
      </c>
      <c r="Q544" s="24" t="str">
        <f>IF(Q$3="Not used","",IFERROR(VLOOKUP($A544,'Circumstance 12'!$B$6:$AB$15,27,FALSE),IFERROR(VLOOKUP($A544,'Circumstance 12'!$B$18:$AB$28,27,FALSE),TableBPA2[[#This Row],[Base Payment After Circumstance 11]])))</f>
        <v/>
      </c>
      <c r="R544" s="24" t="str">
        <f>IF(R$3="Not used","",IFERROR(VLOOKUP($A544,'Circumstance 13'!$B$6:$AB$15,27,FALSE),IFERROR(VLOOKUP($A544,'Circumstance 13'!$B$18:$AB$28,27,FALSE),TableBPA2[[#This Row],[Base Payment After Circumstance 12]])))</f>
        <v/>
      </c>
      <c r="S544" s="24" t="str">
        <f>IF(S$3="Not used","",IFERROR(VLOOKUP($A544,'Circumstance 14'!$B$6:$AB$15,27,FALSE),IFERROR(VLOOKUP($A544,'Circumstance 14'!$B$18:$AB$28,27,FALSE),TableBPA2[[#This Row],[Base Payment After Circumstance 13]])))</f>
        <v/>
      </c>
      <c r="T544" s="24" t="str">
        <f>IF(T$3="Not used","",IFERROR(VLOOKUP($A544,'Circumstance 15'!$B$6:$AB$15,27,FALSE),IFERROR(VLOOKUP($A544,'Circumstance 15'!$B$18:$AB$28,27,FALSE),TableBPA2[[#This Row],[Base Payment After Circumstance 14]])))</f>
        <v/>
      </c>
      <c r="U544" s="24" t="str">
        <f>IF(U$3="Not used","",IFERROR(VLOOKUP($A544,'Circumstance 16'!$B$6:$AB$15,27,FALSE),IFERROR(VLOOKUP($A544,'Circumstance 16'!$B$18:$AB$28,27,FALSE),TableBPA2[[#This Row],[Base Payment After Circumstance 15]])))</f>
        <v/>
      </c>
      <c r="V544" s="24" t="str">
        <f>IF(V$3="Not used","",IFERROR(VLOOKUP($A544,'Circumstance 17'!$B$6:$AB$15,27,FALSE),IFERROR(VLOOKUP($A544,'Circumstance 17'!$B$18:$AB$28,27,FALSE),TableBPA2[[#This Row],[Base Payment After Circumstance 16]])))</f>
        <v/>
      </c>
      <c r="W544" s="24" t="str">
        <f>IF(W$3="Not used","",IFERROR(VLOOKUP($A544,'Circumstance 18'!$B$6:$AB$15,27,FALSE),IFERROR(VLOOKUP($A544,'Circumstance 18'!$B$18:$AB$28,27,FALSE),TableBPA2[[#This Row],[Base Payment After Circumstance 17]])))</f>
        <v/>
      </c>
      <c r="X544" s="24" t="str">
        <f>IF(X$3="Not used","",IFERROR(VLOOKUP($A544,'Circumstance 19'!$B$6:$AB$15,27,FALSE),IFERROR(VLOOKUP($A544,'Circumstance 19'!$B$18:$AB$28,27,FALSE),TableBPA2[[#This Row],[Base Payment After Circumstance 18]])))</f>
        <v/>
      </c>
      <c r="Y544" s="24" t="str">
        <f>IF(Y$3="Not used","",IFERROR(VLOOKUP($A544,'Circumstance 20'!$B$6:$AB$15,27,FALSE),IFERROR(VLOOKUP($A544,'Circumstance 20'!$B$18:$AB$28,27,FALSE),TableBPA2[[#This Row],[Base Payment After Circumstance 19]])))</f>
        <v/>
      </c>
    </row>
    <row r="545" spans="1:25" x14ac:dyDescent="0.25">
      <c r="A545" s="11" t="str">
        <f>IF('LEA Information'!A554="","",'LEA Information'!A554)</f>
        <v/>
      </c>
      <c r="B545" s="11" t="str">
        <f>IF('LEA Information'!B554="","",'LEA Information'!B554)</f>
        <v/>
      </c>
      <c r="C545" s="68" t="str">
        <f>IF('LEA Information'!C554="","",'LEA Information'!C554)</f>
        <v/>
      </c>
      <c r="D545" s="8" t="str">
        <f>IF('LEA Information'!D554="","",'LEA Information'!D554)</f>
        <v/>
      </c>
      <c r="E545" s="32" t="str">
        <f t="shared" si="8"/>
        <v/>
      </c>
      <c r="F545" s="3" t="str">
        <f>IF(F$3="Not used","",IFERROR(VLOOKUP($A545,'Circumstance 1'!$B$6:$AB$15,27,FALSE),IFERROR(VLOOKUP(A545,'Circumstance 1'!$B$18:$AB$28,27,FALSE),TableBPA2[[#This Row],[Starting Base Payment]])))</f>
        <v/>
      </c>
      <c r="G545" s="3" t="str">
        <f>IF(G$3="Not used","",IFERROR(VLOOKUP($A545,'Circumstance 2'!$B$6:$AB$15,27,FALSE),IFERROR(VLOOKUP($A545,'Circumstance 2'!$B$18:$AB$28,27,FALSE),TableBPA2[[#This Row],[Base Payment After Circumstance 1]])))</f>
        <v/>
      </c>
      <c r="H545" s="3" t="str">
        <f>IF(H$3="Not used","",IFERROR(VLOOKUP($A545,'Circumstance 3'!$B$6:$AB$15,27,FALSE),IFERROR(VLOOKUP($A545,'Circumstance 3'!$B$18:$AB$28,27,FALSE),TableBPA2[[#This Row],[Base Payment After Circumstance 2]])))</f>
        <v/>
      </c>
      <c r="I545" s="3" t="str">
        <f>IF(I$3="Not used","",IFERROR(VLOOKUP($A545,'Circumstance 4'!$B$6:$AB$15,27,FALSE),IFERROR(VLOOKUP($A545,'Circumstance 4'!$B$18:$AB$28,27,FALSE),TableBPA2[[#This Row],[Base Payment After Circumstance 3]])))</f>
        <v/>
      </c>
      <c r="J545" s="3" t="str">
        <f>IF(J$3="Not used","",IFERROR(VLOOKUP($A545,'Circumstance 5'!$B$6:$AB$15,27,FALSE),IFERROR(VLOOKUP($A545,'Circumstance 5'!$B$18:$AB$28,27,FALSE),TableBPA2[[#This Row],[Base Payment After Circumstance 4]])))</f>
        <v/>
      </c>
      <c r="K545" s="3" t="str">
        <f>IF(K$3="Not used","",IFERROR(VLOOKUP($A545,'Circumstance 6'!$B$6:$AB$15,27,FALSE),IFERROR(VLOOKUP($A545,'Circumstance 6'!$B$18:$AB$28,27,FALSE),TableBPA2[[#This Row],[Base Payment After Circumstance 5]])))</f>
        <v/>
      </c>
      <c r="L545" s="3" t="str">
        <f>IF(L$3="Not used","",IFERROR(VLOOKUP($A545,'Circumstance 7'!$B$6:$AB$15,27,FALSE),IFERROR(VLOOKUP($A545,'Circumstance 7'!$B$18:$AB$28,27,FALSE),TableBPA2[[#This Row],[Base Payment After Circumstance 6]])))</f>
        <v/>
      </c>
      <c r="M545" s="3" t="str">
        <f>IF(M$3="Not used","",IFERROR(VLOOKUP($A545,'Circumstance 8'!$B$6:$AB$15,27,FALSE),IFERROR(VLOOKUP($A545,'Circumstance 8'!$B$18:$AB$28,27,FALSE),TableBPA2[[#This Row],[Base Payment After Circumstance 7]])))</f>
        <v/>
      </c>
      <c r="N545" s="3" t="str">
        <f>IF(N$3="Not used","",IFERROR(VLOOKUP($A545,'Circumstance 9'!$B$6:$AB$15,27,FALSE),IFERROR(VLOOKUP($A545,'Circumstance 9'!$B$18:$AB$28,27,FALSE),TableBPA2[[#This Row],[Base Payment After Circumstance 8]])))</f>
        <v/>
      </c>
      <c r="O545" s="3" t="str">
        <f>IF(O$3="Not used","",IFERROR(VLOOKUP($A545,'Circumstance 10'!$B$6:$AB$15,27,FALSE),IFERROR(VLOOKUP($A545,'Circumstance 10'!$B$18:$AB$28,27,FALSE),TableBPA2[[#This Row],[Base Payment After Circumstance 9]])))</f>
        <v/>
      </c>
      <c r="P545" s="24" t="str">
        <f>IF(P$3="Not used","",IFERROR(VLOOKUP($A545,'Circumstance 11'!$B$6:$AB$15,27,FALSE),IFERROR(VLOOKUP($A545,'Circumstance 11'!$B$18:$AB$28,27,FALSE),TableBPA2[[#This Row],[Base Payment After Circumstance 10]])))</f>
        <v/>
      </c>
      <c r="Q545" s="24" t="str">
        <f>IF(Q$3="Not used","",IFERROR(VLOOKUP($A545,'Circumstance 12'!$B$6:$AB$15,27,FALSE),IFERROR(VLOOKUP($A545,'Circumstance 12'!$B$18:$AB$28,27,FALSE),TableBPA2[[#This Row],[Base Payment After Circumstance 11]])))</f>
        <v/>
      </c>
      <c r="R545" s="24" t="str">
        <f>IF(R$3="Not used","",IFERROR(VLOOKUP($A545,'Circumstance 13'!$B$6:$AB$15,27,FALSE),IFERROR(VLOOKUP($A545,'Circumstance 13'!$B$18:$AB$28,27,FALSE),TableBPA2[[#This Row],[Base Payment After Circumstance 12]])))</f>
        <v/>
      </c>
      <c r="S545" s="24" t="str">
        <f>IF(S$3="Not used","",IFERROR(VLOOKUP($A545,'Circumstance 14'!$B$6:$AB$15,27,FALSE),IFERROR(VLOOKUP($A545,'Circumstance 14'!$B$18:$AB$28,27,FALSE),TableBPA2[[#This Row],[Base Payment After Circumstance 13]])))</f>
        <v/>
      </c>
      <c r="T545" s="24" t="str">
        <f>IF(T$3="Not used","",IFERROR(VLOOKUP($A545,'Circumstance 15'!$B$6:$AB$15,27,FALSE),IFERROR(VLOOKUP($A545,'Circumstance 15'!$B$18:$AB$28,27,FALSE),TableBPA2[[#This Row],[Base Payment After Circumstance 14]])))</f>
        <v/>
      </c>
      <c r="U545" s="24" t="str">
        <f>IF(U$3="Not used","",IFERROR(VLOOKUP($A545,'Circumstance 16'!$B$6:$AB$15,27,FALSE),IFERROR(VLOOKUP($A545,'Circumstance 16'!$B$18:$AB$28,27,FALSE),TableBPA2[[#This Row],[Base Payment After Circumstance 15]])))</f>
        <v/>
      </c>
      <c r="V545" s="24" t="str">
        <f>IF(V$3="Not used","",IFERROR(VLOOKUP($A545,'Circumstance 17'!$B$6:$AB$15,27,FALSE),IFERROR(VLOOKUP($A545,'Circumstance 17'!$B$18:$AB$28,27,FALSE),TableBPA2[[#This Row],[Base Payment After Circumstance 16]])))</f>
        <v/>
      </c>
      <c r="W545" s="24" t="str">
        <f>IF(W$3="Not used","",IFERROR(VLOOKUP($A545,'Circumstance 18'!$B$6:$AB$15,27,FALSE),IFERROR(VLOOKUP($A545,'Circumstance 18'!$B$18:$AB$28,27,FALSE),TableBPA2[[#This Row],[Base Payment After Circumstance 17]])))</f>
        <v/>
      </c>
      <c r="X545" s="24" t="str">
        <f>IF(X$3="Not used","",IFERROR(VLOOKUP($A545,'Circumstance 19'!$B$6:$AB$15,27,FALSE),IFERROR(VLOOKUP($A545,'Circumstance 19'!$B$18:$AB$28,27,FALSE),TableBPA2[[#This Row],[Base Payment After Circumstance 18]])))</f>
        <v/>
      </c>
      <c r="Y545" s="24" t="str">
        <f>IF(Y$3="Not used","",IFERROR(VLOOKUP($A545,'Circumstance 20'!$B$6:$AB$15,27,FALSE),IFERROR(VLOOKUP($A545,'Circumstance 20'!$B$18:$AB$28,27,FALSE),TableBPA2[[#This Row],[Base Payment After Circumstance 19]])))</f>
        <v/>
      </c>
    </row>
    <row r="546" spans="1:25" x14ac:dyDescent="0.25">
      <c r="A546" s="11" t="str">
        <f>IF('LEA Information'!A555="","",'LEA Information'!A555)</f>
        <v/>
      </c>
      <c r="B546" s="11" t="str">
        <f>IF('LEA Information'!B555="","",'LEA Information'!B555)</f>
        <v/>
      </c>
      <c r="C546" s="68" t="str">
        <f>IF('LEA Information'!C555="","",'LEA Information'!C555)</f>
        <v/>
      </c>
      <c r="D546" s="8" t="str">
        <f>IF('LEA Information'!D555="","",'LEA Information'!D555)</f>
        <v/>
      </c>
      <c r="E546" s="32" t="str">
        <f t="shared" si="8"/>
        <v/>
      </c>
      <c r="F546" s="3" t="str">
        <f>IF(F$3="Not used","",IFERROR(VLOOKUP($A546,'Circumstance 1'!$B$6:$AB$15,27,FALSE),IFERROR(VLOOKUP(A546,'Circumstance 1'!$B$18:$AB$28,27,FALSE),TableBPA2[[#This Row],[Starting Base Payment]])))</f>
        <v/>
      </c>
      <c r="G546" s="3" t="str">
        <f>IF(G$3="Not used","",IFERROR(VLOOKUP($A546,'Circumstance 2'!$B$6:$AB$15,27,FALSE),IFERROR(VLOOKUP($A546,'Circumstance 2'!$B$18:$AB$28,27,FALSE),TableBPA2[[#This Row],[Base Payment After Circumstance 1]])))</f>
        <v/>
      </c>
      <c r="H546" s="3" t="str">
        <f>IF(H$3="Not used","",IFERROR(VLOOKUP($A546,'Circumstance 3'!$B$6:$AB$15,27,FALSE),IFERROR(VLOOKUP($A546,'Circumstance 3'!$B$18:$AB$28,27,FALSE),TableBPA2[[#This Row],[Base Payment After Circumstance 2]])))</f>
        <v/>
      </c>
      <c r="I546" s="3" t="str">
        <f>IF(I$3="Not used","",IFERROR(VLOOKUP($A546,'Circumstance 4'!$B$6:$AB$15,27,FALSE),IFERROR(VLOOKUP($A546,'Circumstance 4'!$B$18:$AB$28,27,FALSE),TableBPA2[[#This Row],[Base Payment After Circumstance 3]])))</f>
        <v/>
      </c>
      <c r="J546" s="3" t="str">
        <f>IF(J$3="Not used","",IFERROR(VLOOKUP($A546,'Circumstance 5'!$B$6:$AB$15,27,FALSE),IFERROR(VLOOKUP($A546,'Circumstance 5'!$B$18:$AB$28,27,FALSE),TableBPA2[[#This Row],[Base Payment After Circumstance 4]])))</f>
        <v/>
      </c>
      <c r="K546" s="3" t="str">
        <f>IF(K$3="Not used","",IFERROR(VLOOKUP($A546,'Circumstance 6'!$B$6:$AB$15,27,FALSE),IFERROR(VLOOKUP($A546,'Circumstance 6'!$B$18:$AB$28,27,FALSE),TableBPA2[[#This Row],[Base Payment After Circumstance 5]])))</f>
        <v/>
      </c>
      <c r="L546" s="3" t="str">
        <f>IF(L$3="Not used","",IFERROR(VLOOKUP($A546,'Circumstance 7'!$B$6:$AB$15,27,FALSE),IFERROR(VLOOKUP($A546,'Circumstance 7'!$B$18:$AB$28,27,FALSE),TableBPA2[[#This Row],[Base Payment After Circumstance 6]])))</f>
        <v/>
      </c>
      <c r="M546" s="3" t="str">
        <f>IF(M$3="Not used","",IFERROR(VLOOKUP($A546,'Circumstance 8'!$B$6:$AB$15,27,FALSE),IFERROR(VLOOKUP($A546,'Circumstance 8'!$B$18:$AB$28,27,FALSE),TableBPA2[[#This Row],[Base Payment After Circumstance 7]])))</f>
        <v/>
      </c>
      <c r="N546" s="3" t="str">
        <f>IF(N$3="Not used","",IFERROR(VLOOKUP($A546,'Circumstance 9'!$B$6:$AB$15,27,FALSE),IFERROR(VLOOKUP($A546,'Circumstance 9'!$B$18:$AB$28,27,FALSE),TableBPA2[[#This Row],[Base Payment After Circumstance 8]])))</f>
        <v/>
      </c>
      <c r="O546" s="3" t="str">
        <f>IF(O$3="Not used","",IFERROR(VLOOKUP($A546,'Circumstance 10'!$B$6:$AB$15,27,FALSE),IFERROR(VLOOKUP($A546,'Circumstance 10'!$B$18:$AB$28,27,FALSE),TableBPA2[[#This Row],[Base Payment After Circumstance 9]])))</f>
        <v/>
      </c>
      <c r="P546" s="24" t="str">
        <f>IF(P$3="Not used","",IFERROR(VLOOKUP($A546,'Circumstance 11'!$B$6:$AB$15,27,FALSE),IFERROR(VLOOKUP($A546,'Circumstance 11'!$B$18:$AB$28,27,FALSE),TableBPA2[[#This Row],[Base Payment After Circumstance 10]])))</f>
        <v/>
      </c>
      <c r="Q546" s="24" t="str">
        <f>IF(Q$3="Not used","",IFERROR(VLOOKUP($A546,'Circumstance 12'!$B$6:$AB$15,27,FALSE),IFERROR(VLOOKUP($A546,'Circumstance 12'!$B$18:$AB$28,27,FALSE),TableBPA2[[#This Row],[Base Payment After Circumstance 11]])))</f>
        <v/>
      </c>
      <c r="R546" s="24" t="str">
        <f>IF(R$3="Not used","",IFERROR(VLOOKUP($A546,'Circumstance 13'!$B$6:$AB$15,27,FALSE),IFERROR(VLOOKUP($A546,'Circumstance 13'!$B$18:$AB$28,27,FALSE),TableBPA2[[#This Row],[Base Payment After Circumstance 12]])))</f>
        <v/>
      </c>
      <c r="S546" s="24" t="str">
        <f>IF(S$3="Not used","",IFERROR(VLOOKUP($A546,'Circumstance 14'!$B$6:$AB$15,27,FALSE),IFERROR(VLOOKUP($A546,'Circumstance 14'!$B$18:$AB$28,27,FALSE),TableBPA2[[#This Row],[Base Payment After Circumstance 13]])))</f>
        <v/>
      </c>
      <c r="T546" s="24" t="str">
        <f>IF(T$3="Not used","",IFERROR(VLOOKUP($A546,'Circumstance 15'!$B$6:$AB$15,27,FALSE),IFERROR(VLOOKUP($A546,'Circumstance 15'!$B$18:$AB$28,27,FALSE),TableBPA2[[#This Row],[Base Payment After Circumstance 14]])))</f>
        <v/>
      </c>
      <c r="U546" s="24" t="str">
        <f>IF(U$3="Not used","",IFERROR(VLOOKUP($A546,'Circumstance 16'!$B$6:$AB$15,27,FALSE),IFERROR(VLOOKUP($A546,'Circumstance 16'!$B$18:$AB$28,27,FALSE),TableBPA2[[#This Row],[Base Payment After Circumstance 15]])))</f>
        <v/>
      </c>
      <c r="V546" s="24" t="str">
        <f>IF(V$3="Not used","",IFERROR(VLOOKUP($A546,'Circumstance 17'!$B$6:$AB$15,27,FALSE),IFERROR(VLOOKUP($A546,'Circumstance 17'!$B$18:$AB$28,27,FALSE),TableBPA2[[#This Row],[Base Payment After Circumstance 16]])))</f>
        <v/>
      </c>
      <c r="W546" s="24" t="str">
        <f>IF(W$3="Not used","",IFERROR(VLOOKUP($A546,'Circumstance 18'!$B$6:$AB$15,27,FALSE),IFERROR(VLOOKUP($A546,'Circumstance 18'!$B$18:$AB$28,27,FALSE),TableBPA2[[#This Row],[Base Payment After Circumstance 17]])))</f>
        <v/>
      </c>
      <c r="X546" s="24" t="str">
        <f>IF(X$3="Not used","",IFERROR(VLOOKUP($A546,'Circumstance 19'!$B$6:$AB$15,27,FALSE),IFERROR(VLOOKUP($A546,'Circumstance 19'!$B$18:$AB$28,27,FALSE),TableBPA2[[#This Row],[Base Payment After Circumstance 18]])))</f>
        <v/>
      </c>
      <c r="Y546" s="24" t="str">
        <f>IF(Y$3="Not used","",IFERROR(VLOOKUP($A546,'Circumstance 20'!$B$6:$AB$15,27,FALSE),IFERROR(VLOOKUP($A546,'Circumstance 20'!$B$18:$AB$28,27,FALSE),TableBPA2[[#This Row],[Base Payment After Circumstance 19]])))</f>
        <v/>
      </c>
    </row>
    <row r="547" spans="1:25" x14ac:dyDescent="0.25">
      <c r="A547" s="11" t="str">
        <f>IF('LEA Information'!A556="","",'LEA Information'!A556)</f>
        <v/>
      </c>
      <c r="B547" s="11" t="str">
        <f>IF('LEA Information'!B556="","",'LEA Information'!B556)</f>
        <v/>
      </c>
      <c r="C547" s="68" t="str">
        <f>IF('LEA Information'!C556="","",'LEA Information'!C556)</f>
        <v/>
      </c>
      <c r="D547" s="8" t="str">
        <f>IF('LEA Information'!D556="","",'LEA Information'!D556)</f>
        <v/>
      </c>
      <c r="E547" s="32" t="str">
        <f t="shared" si="8"/>
        <v/>
      </c>
      <c r="F547" s="3" t="str">
        <f>IF(F$3="Not used","",IFERROR(VLOOKUP($A547,'Circumstance 1'!$B$6:$AB$15,27,FALSE),IFERROR(VLOOKUP(A547,'Circumstance 1'!$B$18:$AB$28,27,FALSE),TableBPA2[[#This Row],[Starting Base Payment]])))</f>
        <v/>
      </c>
      <c r="G547" s="3" t="str">
        <f>IF(G$3="Not used","",IFERROR(VLOOKUP($A547,'Circumstance 2'!$B$6:$AB$15,27,FALSE),IFERROR(VLOOKUP($A547,'Circumstance 2'!$B$18:$AB$28,27,FALSE),TableBPA2[[#This Row],[Base Payment After Circumstance 1]])))</f>
        <v/>
      </c>
      <c r="H547" s="3" t="str">
        <f>IF(H$3="Not used","",IFERROR(VLOOKUP($A547,'Circumstance 3'!$B$6:$AB$15,27,FALSE),IFERROR(VLOOKUP($A547,'Circumstance 3'!$B$18:$AB$28,27,FALSE),TableBPA2[[#This Row],[Base Payment After Circumstance 2]])))</f>
        <v/>
      </c>
      <c r="I547" s="3" t="str">
        <f>IF(I$3="Not used","",IFERROR(VLOOKUP($A547,'Circumstance 4'!$B$6:$AB$15,27,FALSE),IFERROR(VLOOKUP($A547,'Circumstance 4'!$B$18:$AB$28,27,FALSE),TableBPA2[[#This Row],[Base Payment After Circumstance 3]])))</f>
        <v/>
      </c>
      <c r="J547" s="3" t="str">
        <f>IF(J$3="Not used","",IFERROR(VLOOKUP($A547,'Circumstance 5'!$B$6:$AB$15,27,FALSE),IFERROR(VLOOKUP($A547,'Circumstance 5'!$B$18:$AB$28,27,FALSE),TableBPA2[[#This Row],[Base Payment After Circumstance 4]])))</f>
        <v/>
      </c>
      <c r="K547" s="3" t="str">
        <f>IF(K$3="Not used","",IFERROR(VLOOKUP($A547,'Circumstance 6'!$B$6:$AB$15,27,FALSE),IFERROR(VLOOKUP($A547,'Circumstance 6'!$B$18:$AB$28,27,FALSE),TableBPA2[[#This Row],[Base Payment After Circumstance 5]])))</f>
        <v/>
      </c>
      <c r="L547" s="3" t="str">
        <f>IF(L$3="Not used","",IFERROR(VLOOKUP($A547,'Circumstance 7'!$B$6:$AB$15,27,FALSE),IFERROR(VLOOKUP($A547,'Circumstance 7'!$B$18:$AB$28,27,FALSE),TableBPA2[[#This Row],[Base Payment After Circumstance 6]])))</f>
        <v/>
      </c>
      <c r="M547" s="3" t="str">
        <f>IF(M$3="Not used","",IFERROR(VLOOKUP($A547,'Circumstance 8'!$B$6:$AB$15,27,FALSE),IFERROR(VLOOKUP($A547,'Circumstance 8'!$B$18:$AB$28,27,FALSE),TableBPA2[[#This Row],[Base Payment After Circumstance 7]])))</f>
        <v/>
      </c>
      <c r="N547" s="3" t="str">
        <f>IF(N$3="Not used","",IFERROR(VLOOKUP($A547,'Circumstance 9'!$B$6:$AB$15,27,FALSE),IFERROR(VLOOKUP($A547,'Circumstance 9'!$B$18:$AB$28,27,FALSE),TableBPA2[[#This Row],[Base Payment After Circumstance 8]])))</f>
        <v/>
      </c>
      <c r="O547" s="3" t="str">
        <f>IF(O$3="Not used","",IFERROR(VLOOKUP($A547,'Circumstance 10'!$B$6:$AB$15,27,FALSE),IFERROR(VLOOKUP($A547,'Circumstance 10'!$B$18:$AB$28,27,FALSE),TableBPA2[[#This Row],[Base Payment After Circumstance 9]])))</f>
        <v/>
      </c>
      <c r="P547" s="24" t="str">
        <f>IF(P$3="Not used","",IFERROR(VLOOKUP($A547,'Circumstance 11'!$B$6:$AB$15,27,FALSE),IFERROR(VLOOKUP($A547,'Circumstance 11'!$B$18:$AB$28,27,FALSE),TableBPA2[[#This Row],[Base Payment After Circumstance 10]])))</f>
        <v/>
      </c>
      <c r="Q547" s="24" t="str">
        <f>IF(Q$3="Not used","",IFERROR(VLOOKUP($A547,'Circumstance 12'!$B$6:$AB$15,27,FALSE),IFERROR(VLOOKUP($A547,'Circumstance 12'!$B$18:$AB$28,27,FALSE),TableBPA2[[#This Row],[Base Payment After Circumstance 11]])))</f>
        <v/>
      </c>
      <c r="R547" s="24" t="str">
        <f>IF(R$3="Not used","",IFERROR(VLOOKUP($A547,'Circumstance 13'!$B$6:$AB$15,27,FALSE),IFERROR(VLOOKUP($A547,'Circumstance 13'!$B$18:$AB$28,27,FALSE),TableBPA2[[#This Row],[Base Payment After Circumstance 12]])))</f>
        <v/>
      </c>
      <c r="S547" s="24" t="str">
        <f>IF(S$3="Not used","",IFERROR(VLOOKUP($A547,'Circumstance 14'!$B$6:$AB$15,27,FALSE),IFERROR(VLOOKUP($A547,'Circumstance 14'!$B$18:$AB$28,27,FALSE),TableBPA2[[#This Row],[Base Payment After Circumstance 13]])))</f>
        <v/>
      </c>
      <c r="T547" s="24" t="str">
        <f>IF(T$3="Not used","",IFERROR(VLOOKUP($A547,'Circumstance 15'!$B$6:$AB$15,27,FALSE),IFERROR(VLOOKUP($A547,'Circumstance 15'!$B$18:$AB$28,27,FALSE),TableBPA2[[#This Row],[Base Payment After Circumstance 14]])))</f>
        <v/>
      </c>
      <c r="U547" s="24" t="str">
        <f>IF(U$3="Not used","",IFERROR(VLOOKUP($A547,'Circumstance 16'!$B$6:$AB$15,27,FALSE),IFERROR(VLOOKUP($A547,'Circumstance 16'!$B$18:$AB$28,27,FALSE),TableBPA2[[#This Row],[Base Payment After Circumstance 15]])))</f>
        <v/>
      </c>
      <c r="V547" s="24" t="str">
        <f>IF(V$3="Not used","",IFERROR(VLOOKUP($A547,'Circumstance 17'!$B$6:$AB$15,27,FALSE),IFERROR(VLOOKUP($A547,'Circumstance 17'!$B$18:$AB$28,27,FALSE),TableBPA2[[#This Row],[Base Payment After Circumstance 16]])))</f>
        <v/>
      </c>
      <c r="W547" s="24" t="str">
        <f>IF(W$3="Not used","",IFERROR(VLOOKUP($A547,'Circumstance 18'!$B$6:$AB$15,27,FALSE),IFERROR(VLOOKUP($A547,'Circumstance 18'!$B$18:$AB$28,27,FALSE),TableBPA2[[#This Row],[Base Payment After Circumstance 17]])))</f>
        <v/>
      </c>
      <c r="X547" s="24" t="str">
        <f>IF(X$3="Not used","",IFERROR(VLOOKUP($A547,'Circumstance 19'!$B$6:$AB$15,27,FALSE),IFERROR(VLOOKUP($A547,'Circumstance 19'!$B$18:$AB$28,27,FALSE),TableBPA2[[#This Row],[Base Payment After Circumstance 18]])))</f>
        <v/>
      </c>
      <c r="Y547" s="24" t="str">
        <f>IF(Y$3="Not used","",IFERROR(VLOOKUP($A547,'Circumstance 20'!$B$6:$AB$15,27,FALSE),IFERROR(VLOOKUP($A547,'Circumstance 20'!$B$18:$AB$28,27,FALSE),TableBPA2[[#This Row],[Base Payment After Circumstance 19]])))</f>
        <v/>
      </c>
    </row>
    <row r="548" spans="1:25" x14ac:dyDescent="0.25">
      <c r="A548" s="11" t="str">
        <f>IF('LEA Information'!A557="","",'LEA Information'!A557)</f>
        <v/>
      </c>
      <c r="B548" s="11" t="str">
        <f>IF('LEA Information'!B557="","",'LEA Information'!B557)</f>
        <v/>
      </c>
      <c r="C548" s="68" t="str">
        <f>IF('LEA Information'!C557="","",'LEA Information'!C557)</f>
        <v/>
      </c>
      <c r="D548" s="8" t="str">
        <f>IF('LEA Information'!D557="","",'LEA Information'!D557)</f>
        <v/>
      </c>
      <c r="E548" s="32" t="str">
        <f t="shared" si="8"/>
        <v/>
      </c>
      <c r="F548" s="3" t="str">
        <f>IF(F$3="Not used","",IFERROR(VLOOKUP($A548,'Circumstance 1'!$B$6:$AB$15,27,FALSE),IFERROR(VLOOKUP(A548,'Circumstance 1'!$B$18:$AB$28,27,FALSE),TableBPA2[[#This Row],[Starting Base Payment]])))</f>
        <v/>
      </c>
      <c r="G548" s="3" t="str">
        <f>IF(G$3="Not used","",IFERROR(VLOOKUP($A548,'Circumstance 2'!$B$6:$AB$15,27,FALSE),IFERROR(VLOOKUP($A548,'Circumstance 2'!$B$18:$AB$28,27,FALSE),TableBPA2[[#This Row],[Base Payment After Circumstance 1]])))</f>
        <v/>
      </c>
      <c r="H548" s="3" t="str">
        <f>IF(H$3="Not used","",IFERROR(VLOOKUP($A548,'Circumstance 3'!$B$6:$AB$15,27,FALSE),IFERROR(VLOOKUP($A548,'Circumstance 3'!$B$18:$AB$28,27,FALSE),TableBPA2[[#This Row],[Base Payment After Circumstance 2]])))</f>
        <v/>
      </c>
      <c r="I548" s="3" t="str">
        <f>IF(I$3="Not used","",IFERROR(VLOOKUP($A548,'Circumstance 4'!$B$6:$AB$15,27,FALSE),IFERROR(VLOOKUP($A548,'Circumstance 4'!$B$18:$AB$28,27,FALSE),TableBPA2[[#This Row],[Base Payment After Circumstance 3]])))</f>
        <v/>
      </c>
      <c r="J548" s="3" t="str">
        <f>IF(J$3="Not used","",IFERROR(VLOOKUP($A548,'Circumstance 5'!$B$6:$AB$15,27,FALSE),IFERROR(VLOOKUP($A548,'Circumstance 5'!$B$18:$AB$28,27,FALSE),TableBPA2[[#This Row],[Base Payment After Circumstance 4]])))</f>
        <v/>
      </c>
      <c r="K548" s="3" t="str">
        <f>IF(K$3="Not used","",IFERROR(VLOOKUP($A548,'Circumstance 6'!$B$6:$AB$15,27,FALSE),IFERROR(VLOOKUP($A548,'Circumstance 6'!$B$18:$AB$28,27,FALSE),TableBPA2[[#This Row],[Base Payment After Circumstance 5]])))</f>
        <v/>
      </c>
      <c r="L548" s="3" t="str">
        <f>IF(L$3="Not used","",IFERROR(VLOOKUP($A548,'Circumstance 7'!$B$6:$AB$15,27,FALSE),IFERROR(VLOOKUP($A548,'Circumstance 7'!$B$18:$AB$28,27,FALSE),TableBPA2[[#This Row],[Base Payment After Circumstance 6]])))</f>
        <v/>
      </c>
      <c r="M548" s="3" t="str">
        <f>IF(M$3="Not used","",IFERROR(VLOOKUP($A548,'Circumstance 8'!$B$6:$AB$15,27,FALSE),IFERROR(VLOOKUP($A548,'Circumstance 8'!$B$18:$AB$28,27,FALSE),TableBPA2[[#This Row],[Base Payment After Circumstance 7]])))</f>
        <v/>
      </c>
      <c r="N548" s="3" t="str">
        <f>IF(N$3="Not used","",IFERROR(VLOOKUP($A548,'Circumstance 9'!$B$6:$AB$15,27,FALSE),IFERROR(VLOOKUP($A548,'Circumstance 9'!$B$18:$AB$28,27,FALSE),TableBPA2[[#This Row],[Base Payment After Circumstance 8]])))</f>
        <v/>
      </c>
      <c r="O548" s="3" t="str">
        <f>IF(O$3="Not used","",IFERROR(VLOOKUP($A548,'Circumstance 10'!$B$6:$AB$15,27,FALSE),IFERROR(VLOOKUP($A548,'Circumstance 10'!$B$18:$AB$28,27,FALSE),TableBPA2[[#This Row],[Base Payment After Circumstance 9]])))</f>
        <v/>
      </c>
      <c r="P548" s="24" t="str">
        <f>IF(P$3="Not used","",IFERROR(VLOOKUP($A548,'Circumstance 11'!$B$6:$AB$15,27,FALSE),IFERROR(VLOOKUP($A548,'Circumstance 11'!$B$18:$AB$28,27,FALSE),TableBPA2[[#This Row],[Base Payment After Circumstance 10]])))</f>
        <v/>
      </c>
      <c r="Q548" s="24" t="str">
        <f>IF(Q$3="Not used","",IFERROR(VLOOKUP($A548,'Circumstance 12'!$B$6:$AB$15,27,FALSE),IFERROR(VLOOKUP($A548,'Circumstance 12'!$B$18:$AB$28,27,FALSE),TableBPA2[[#This Row],[Base Payment After Circumstance 11]])))</f>
        <v/>
      </c>
      <c r="R548" s="24" t="str">
        <f>IF(R$3="Not used","",IFERROR(VLOOKUP($A548,'Circumstance 13'!$B$6:$AB$15,27,FALSE),IFERROR(VLOOKUP($A548,'Circumstance 13'!$B$18:$AB$28,27,FALSE),TableBPA2[[#This Row],[Base Payment After Circumstance 12]])))</f>
        <v/>
      </c>
      <c r="S548" s="24" t="str">
        <f>IF(S$3="Not used","",IFERROR(VLOOKUP($A548,'Circumstance 14'!$B$6:$AB$15,27,FALSE),IFERROR(VLOOKUP($A548,'Circumstance 14'!$B$18:$AB$28,27,FALSE),TableBPA2[[#This Row],[Base Payment After Circumstance 13]])))</f>
        <v/>
      </c>
      <c r="T548" s="24" t="str">
        <f>IF(T$3="Not used","",IFERROR(VLOOKUP($A548,'Circumstance 15'!$B$6:$AB$15,27,FALSE),IFERROR(VLOOKUP($A548,'Circumstance 15'!$B$18:$AB$28,27,FALSE),TableBPA2[[#This Row],[Base Payment After Circumstance 14]])))</f>
        <v/>
      </c>
      <c r="U548" s="24" t="str">
        <f>IF(U$3="Not used","",IFERROR(VLOOKUP($A548,'Circumstance 16'!$B$6:$AB$15,27,FALSE),IFERROR(VLOOKUP($A548,'Circumstance 16'!$B$18:$AB$28,27,FALSE),TableBPA2[[#This Row],[Base Payment After Circumstance 15]])))</f>
        <v/>
      </c>
      <c r="V548" s="24" t="str">
        <f>IF(V$3="Not used","",IFERROR(VLOOKUP($A548,'Circumstance 17'!$B$6:$AB$15,27,FALSE),IFERROR(VLOOKUP($A548,'Circumstance 17'!$B$18:$AB$28,27,FALSE),TableBPA2[[#This Row],[Base Payment After Circumstance 16]])))</f>
        <v/>
      </c>
      <c r="W548" s="24" t="str">
        <f>IF(W$3="Not used","",IFERROR(VLOOKUP($A548,'Circumstance 18'!$B$6:$AB$15,27,FALSE),IFERROR(VLOOKUP($A548,'Circumstance 18'!$B$18:$AB$28,27,FALSE),TableBPA2[[#This Row],[Base Payment After Circumstance 17]])))</f>
        <v/>
      </c>
      <c r="X548" s="24" t="str">
        <f>IF(X$3="Not used","",IFERROR(VLOOKUP($A548,'Circumstance 19'!$B$6:$AB$15,27,FALSE),IFERROR(VLOOKUP($A548,'Circumstance 19'!$B$18:$AB$28,27,FALSE),TableBPA2[[#This Row],[Base Payment After Circumstance 18]])))</f>
        <v/>
      </c>
      <c r="Y548" s="24" t="str">
        <f>IF(Y$3="Not used","",IFERROR(VLOOKUP($A548,'Circumstance 20'!$B$6:$AB$15,27,FALSE),IFERROR(VLOOKUP($A548,'Circumstance 20'!$B$18:$AB$28,27,FALSE),TableBPA2[[#This Row],[Base Payment After Circumstance 19]])))</f>
        <v/>
      </c>
    </row>
    <row r="549" spans="1:25" x14ac:dyDescent="0.25">
      <c r="A549" s="11" t="str">
        <f>IF('LEA Information'!A558="","",'LEA Information'!A558)</f>
        <v/>
      </c>
      <c r="B549" s="11" t="str">
        <f>IF('LEA Information'!B558="","",'LEA Information'!B558)</f>
        <v/>
      </c>
      <c r="C549" s="68" t="str">
        <f>IF('LEA Information'!C558="","",'LEA Information'!C558)</f>
        <v/>
      </c>
      <c r="D549" s="8" t="str">
        <f>IF('LEA Information'!D558="","",'LEA Information'!D558)</f>
        <v/>
      </c>
      <c r="E549" s="32" t="str">
        <f t="shared" si="8"/>
        <v/>
      </c>
      <c r="F549" s="3" t="str">
        <f>IF(F$3="Not used","",IFERROR(VLOOKUP($A549,'Circumstance 1'!$B$6:$AB$15,27,FALSE),IFERROR(VLOOKUP(A549,'Circumstance 1'!$B$18:$AB$28,27,FALSE),TableBPA2[[#This Row],[Starting Base Payment]])))</f>
        <v/>
      </c>
      <c r="G549" s="3" t="str">
        <f>IF(G$3="Not used","",IFERROR(VLOOKUP($A549,'Circumstance 2'!$B$6:$AB$15,27,FALSE),IFERROR(VLOOKUP($A549,'Circumstance 2'!$B$18:$AB$28,27,FALSE),TableBPA2[[#This Row],[Base Payment After Circumstance 1]])))</f>
        <v/>
      </c>
      <c r="H549" s="3" t="str">
        <f>IF(H$3="Not used","",IFERROR(VLOOKUP($A549,'Circumstance 3'!$B$6:$AB$15,27,FALSE),IFERROR(VLOOKUP($A549,'Circumstance 3'!$B$18:$AB$28,27,FALSE),TableBPA2[[#This Row],[Base Payment After Circumstance 2]])))</f>
        <v/>
      </c>
      <c r="I549" s="3" t="str">
        <f>IF(I$3="Not used","",IFERROR(VLOOKUP($A549,'Circumstance 4'!$B$6:$AB$15,27,FALSE),IFERROR(VLOOKUP($A549,'Circumstance 4'!$B$18:$AB$28,27,FALSE),TableBPA2[[#This Row],[Base Payment After Circumstance 3]])))</f>
        <v/>
      </c>
      <c r="J549" s="3" t="str">
        <f>IF(J$3="Not used","",IFERROR(VLOOKUP($A549,'Circumstance 5'!$B$6:$AB$15,27,FALSE),IFERROR(VLOOKUP($A549,'Circumstance 5'!$B$18:$AB$28,27,FALSE),TableBPA2[[#This Row],[Base Payment After Circumstance 4]])))</f>
        <v/>
      </c>
      <c r="K549" s="3" t="str">
        <f>IF(K$3="Not used","",IFERROR(VLOOKUP($A549,'Circumstance 6'!$B$6:$AB$15,27,FALSE),IFERROR(VLOOKUP($A549,'Circumstance 6'!$B$18:$AB$28,27,FALSE),TableBPA2[[#This Row],[Base Payment After Circumstance 5]])))</f>
        <v/>
      </c>
      <c r="L549" s="3" t="str">
        <f>IF(L$3="Not used","",IFERROR(VLOOKUP($A549,'Circumstance 7'!$B$6:$AB$15,27,FALSE),IFERROR(VLOOKUP($A549,'Circumstance 7'!$B$18:$AB$28,27,FALSE),TableBPA2[[#This Row],[Base Payment After Circumstance 6]])))</f>
        <v/>
      </c>
      <c r="M549" s="3" t="str">
        <f>IF(M$3="Not used","",IFERROR(VLOOKUP($A549,'Circumstance 8'!$B$6:$AB$15,27,FALSE),IFERROR(VLOOKUP($A549,'Circumstance 8'!$B$18:$AB$28,27,FALSE),TableBPA2[[#This Row],[Base Payment After Circumstance 7]])))</f>
        <v/>
      </c>
      <c r="N549" s="3" t="str">
        <f>IF(N$3="Not used","",IFERROR(VLOOKUP($A549,'Circumstance 9'!$B$6:$AB$15,27,FALSE),IFERROR(VLOOKUP($A549,'Circumstance 9'!$B$18:$AB$28,27,FALSE),TableBPA2[[#This Row],[Base Payment After Circumstance 8]])))</f>
        <v/>
      </c>
      <c r="O549" s="3" t="str">
        <f>IF(O$3="Not used","",IFERROR(VLOOKUP($A549,'Circumstance 10'!$B$6:$AB$15,27,FALSE),IFERROR(VLOOKUP($A549,'Circumstance 10'!$B$18:$AB$28,27,FALSE),TableBPA2[[#This Row],[Base Payment After Circumstance 9]])))</f>
        <v/>
      </c>
      <c r="P549" s="24" t="str">
        <f>IF(P$3="Not used","",IFERROR(VLOOKUP($A549,'Circumstance 11'!$B$6:$AB$15,27,FALSE),IFERROR(VLOOKUP($A549,'Circumstance 11'!$B$18:$AB$28,27,FALSE),TableBPA2[[#This Row],[Base Payment After Circumstance 10]])))</f>
        <v/>
      </c>
      <c r="Q549" s="24" t="str">
        <f>IF(Q$3="Not used","",IFERROR(VLOOKUP($A549,'Circumstance 12'!$B$6:$AB$15,27,FALSE),IFERROR(VLOOKUP($A549,'Circumstance 12'!$B$18:$AB$28,27,FALSE),TableBPA2[[#This Row],[Base Payment After Circumstance 11]])))</f>
        <v/>
      </c>
      <c r="R549" s="24" t="str">
        <f>IF(R$3="Not used","",IFERROR(VLOOKUP($A549,'Circumstance 13'!$B$6:$AB$15,27,FALSE),IFERROR(VLOOKUP($A549,'Circumstance 13'!$B$18:$AB$28,27,FALSE),TableBPA2[[#This Row],[Base Payment After Circumstance 12]])))</f>
        <v/>
      </c>
      <c r="S549" s="24" t="str">
        <f>IF(S$3="Not used","",IFERROR(VLOOKUP($A549,'Circumstance 14'!$B$6:$AB$15,27,FALSE),IFERROR(VLOOKUP($A549,'Circumstance 14'!$B$18:$AB$28,27,FALSE),TableBPA2[[#This Row],[Base Payment After Circumstance 13]])))</f>
        <v/>
      </c>
      <c r="T549" s="24" t="str">
        <f>IF(T$3="Not used","",IFERROR(VLOOKUP($A549,'Circumstance 15'!$B$6:$AB$15,27,FALSE),IFERROR(VLOOKUP($A549,'Circumstance 15'!$B$18:$AB$28,27,FALSE),TableBPA2[[#This Row],[Base Payment After Circumstance 14]])))</f>
        <v/>
      </c>
      <c r="U549" s="24" t="str">
        <f>IF(U$3="Not used","",IFERROR(VLOOKUP($A549,'Circumstance 16'!$B$6:$AB$15,27,FALSE),IFERROR(VLOOKUP($A549,'Circumstance 16'!$B$18:$AB$28,27,FALSE),TableBPA2[[#This Row],[Base Payment After Circumstance 15]])))</f>
        <v/>
      </c>
      <c r="V549" s="24" t="str">
        <f>IF(V$3="Not used","",IFERROR(VLOOKUP($A549,'Circumstance 17'!$B$6:$AB$15,27,FALSE),IFERROR(VLOOKUP($A549,'Circumstance 17'!$B$18:$AB$28,27,FALSE),TableBPA2[[#This Row],[Base Payment After Circumstance 16]])))</f>
        <v/>
      </c>
      <c r="W549" s="24" t="str">
        <f>IF(W$3="Not used","",IFERROR(VLOOKUP($A549,'Circumstance 18'!$B$6:$AB$15,27,FALSE),IFERROR(VLOOKUP($A549,'Circumstance 18'!$B$18:$AB$28,27,FALSE),TableBPA2[[#This Row],[Base Payment After Circumstance 17]])))</f>
        <v/>
      </c>
      <c r="X549" s="24" t="str">
        <f>IF(X$3="Not used","",IFERROR(VLOOKUP($A549,'Circumstance 19'!$B$6:$AB$15,27,FALSE),IFERROR(VLOOKUP($A549,'Circumstance 19'!$B$18:$AB$28,27,FALSE),TableBPA2[[#This Row],[Base Payment After Circumstance 18]])))</f>
        <v/>
      </c>
      <c r="Y549" s="24" t="str">
        <f>IF(Y$3="Not used","",IFERROR(VLOOKUP($A549,'Circumstance 20'!$B$6:$AB$15,27,FALSE),IFERROR(VLOOKUP($A549,'Circumstance 20'!$B$18:$AB$28,27,FALSE),TableBPA2[[#This Row],[Base Payment After Circumstance 19]])))</f>
        <v/>
      </c>
    </row>
    <row r="550" spans="1:25" x14ac:dyDescent="0.25">
      <c r="A550" s="11" t="str">
        <f>IF('LEA Information'!A559="","",'LEA Information'!A559)</f>
        <v/>
      </c>
      <c r="B550" s="11" t="str">
        <f>IF('LEA Information'!B559="","",'LEA Information'!B559)</f>
        <v/>
      </c>
      <c r="C550" s="68" t="str">
        <f>IF('LEA Information'!C559="","",'LEA Information'!C559)</f>
        <v/>
      </c>
      <c r="D550" s="8" t="str">
        <f>IF('LEA Information'!D559="","",'LEA Information'!D559)</f>
        <v/>
      </c>
      <c r="E550" s="32" t="str">
        <f t="shared" si="8"/>
        <v/>
      </c>
      <c r="F550" s="3" t="str">
        <f>IF(F$3="Not used","",IFERROR(VLOOKUP($A550,'Circumstance 1'!$B$6:$AB$15,27,FALSE),IFERROR(VLOOKUP(A550,'Circumstance 1'!$B$18:$AB$28,27,FALSE),TableBPA2[[#This Row],[Starting Base Payment]])))</f>
        <v/>
      </c>
      <c r="G550" s="3" t="str">
        <f>IF(G$3="Not used","",IFERROR(VLOOKUP($A550,'Circumstance 2'!$B$6:$AB$15,27,FALSE),IFERROR(VLOOKUP($A550,'Circumstance 2'!$B$18:$AB$28,27,FALSE),TableBPA2[[#This Row],[Base Payment After Circumstance 1]])))</f>
        <v/>
      </c>
      <c r="H550" s="3" t="str">
        <f>IF(H$3="Not used","",IFERROR(VLOOKUP($A550,'Circumstance 3'!$B$6:$AB$15,27,FALSE),IFERROR(VLOOKUP($A550,'Circumstance 3'!$B$18:$AB$28,27,FALSE),TableBPA2[[#This Row],[Base Payment After Circumstance 2]])))</f>
        <v/>
      </c>
      <c r="I550" s="3" t="str">
        <f>IF(I$3="Not used","",IFERROR(VLOOKUP($A550,'Circumstance 4'!$B$6:$AB$15,27,FALSE),IFERROR(VLOOKUP($A550,'Circumstance 4'!$B$18:$AB$28,27,FALSE),TableBPA2[[#This Row],[Base Payment After Circumstance 3]])))</f>
        <v/>
      </c>
      <c r="J550" s="3" t="str">
        <f>IF(J$3="Not used","",IFERROR(VLOOKUP($A550,'Circumstance 5'!$B$6:$AB$15,27,FALSE),IFERROR(VLOOKUP($A550,'Circumstance 5'!$B$18:$AB$28,27,FALSE),TableBPA2[[#This Row],[Base Payment After Circumstance 4]])))</f>
        <v/>
      </c>
      <c r="K550" s="3" t="str">
        <f>IF(K$3="Not used","",IFERROR(VLOOKUP($A550,'Circumstance 6'!$B$6:$AB$15,27,FALSE),IFERROR(VLOOKUP($A550,'Circumstance 6'!$B$18:$AB$28,27,FALSE),TableBPA2[[#This Row],[Base Payment After Circumstance 5]])))</f>
        <v/>
      </c>
      <c r="L550" s="3" t="str">
        <f>IF(L$3="Not used","",IFERROR(VLOOKUP($A550,'Circumstance 7'!$B$6:$AB$15,27,FALSE),IFERROR(VLOOKUP($A550,'Circumstance 7'!$B$18:$AB$28,27,FALSE),TableBPA2[[#This Row],[Base Payment After Circumstance 6]])))</f>
        <v/>
      </c>
      <c r="M550" s="3" t="str">
        <f>IF(M$3="Not used","",IFERROR(VLOOKUP($A550,'Circumstance 8'!$B$6:$AB$15,27,FALSE),IFERROR(VLOOKUP($A550,'Circumstance 8'!$B$18:$AB$28,27,FALSE),TableBPA2[[#This Row],[Base Payment After Circumstance 7]])))</f>
        <v/>
      </c>
      <c r="N550" s="3" t="str">
        <f>IF(N$3="Not used","",IFERROR(VLOOKUP($A550,'Circumstance 9'!$B$6:$AB$15,27,FALSE),IFERROR(VLOOKUP($A550,'Circumstance 9'!$B$18:$AB$28,27,FALSE),TableBPA2[[#This Row],[Base Payment After Circumstance 8]])))</f>
        <v/>
      </c>
      <c r="O550" s="3" t="str">
        <f>IF(O$3="Not used","",IFERROR(VLOOKUP($A550,'Circumstance 10'!$B$6:$AB$15,27,FALSE),IFERROR(VLOOKUP($A550,'Circumstance 10'!$B$18:$AB$28,27,FALSE),TableBPA2[[#This Row],[Base Payment After Circumstance 9]])))</f>
        <v/>
      </c>
      <c r="P550" s="24" t="str">
        <f>IF(P$3="Not used","",IFERROR(VLOOKUP($A550,'Circumstance 11'!$B$6:$AB$15,27,FALSE),IFERROR(VLOOKUP($A550,'Circumstance 11'!$B$18:$AB$28,27,FALSE),TableBPA2[[#This Row],[Base Payment After Circumstance 10]])))</f>
        <v/>
      </c>
      <c r="Q550" s="24" t="str">
        <f>IF(Q$3="Not used","",IFERROR(VLOOKUP($A550,'Circumstance 12'!$B$6:$AB$15,27,FALSE),IFERROR(VLOOKUP($A550,'Circumstance 12'!$B$18:$AB$28,27,FALSE),TableBPA2[[#This Row],[Base Payment After Circumstance 11]])))</f>
        <v/>
      </c>
      <c r="R550" s="24" t="str">
        <f>IF(R$3="Not used","",IFERROR(VLOOKUP($A550,'Circumstance 13'!$B$6:$AB$15,27,FALSE),IFERROR(VLOOKUP($A550,'Circumstance 13'!$B$18:$AB$28,27,FALSE),TableBPA2[[#This Row],[Base Payment After Circumstance 12]])))</f>
        <v/>
      </c>
      <c r="S550" s="24" t="str">
        <f>IF(S$3="Not used","",IFERROR(VLOOKUP($A550,'Circumstance 14'!$B$6:$AB$15,27,FALSE),IFERROR(VLOOKUP($A550,'Circumstance 14'!$B$18:$AB$28,27,FALSE),TableBPA2[[#This Row],[Base Payment After Circumstance 13]])))</f>
        <v/>
      </c>
      <c r="T550" s="24" t="str">
        <f>IF(T$3="Not used","",IFERROR(VLOOKUP($A550,'Circumstance 15'!$B$6:$AB$15,27,FALSE),IFERROR(VLOOKUP($A550,'Circumstance 15'!$B$18:$AB$28,27,FALSE),TableBPA2[[#This Row],[Base Payment After Circumstance 14]])))</f>
        <v/>
      </c>
      <c r="U550" s="24" t="str">
        <f>IF(U$3="Not used","",IFERROR(VLOOKUP($A550,'Circumstance 16'!$B$6:$AB$15,27,FALSE),IFERROR(VLOOKUP($A550,'Circumstance 16'!$B$18:$AB$28,27,FALSE),TableBPA2[[#This Row],[Base Payment After Circumstance 15]])))</f>
        <v/>
      </c>
      <c r="V550" s="24" t="str">
        <f>IF(V$3="Not used","",IFERROR(VLOOKUP($A550,'Circumstance 17'!$B$6:$AB$15,27,FALSE),IFERROR(VLOOKUP($A550,'Circumstance 17'!$B$18:$AB$28,27,FALSE),TableBPA2[[#This Row],[Base Payment After Circumstance 16]])))</f>
        <v/>
      </c>
      <c r="W550" s="24" t="str">
        <f>IF(W$3="Not used","",IFERROR(VLOOKUP($A550,'Circumstance 18'!$B$6:$AB$15,27,FALSE),IFERROR(VLOOKUP($A550,'Circumstance 18'!$B$18:$AB$28,27,FALSE),TableBPA2[[#This Row],[Base Payment After Circumstance 17]])))</f>
        <v/>
      </c>
      <c r="X550" s="24" t="str">
        <f>IF(X$3="Not used","",IFERROR(VLOOKUP($A550,'Circumstance 19'!$B$6:$AB$15,27,FALSE),IFERROR(VLOOKUP($A550,'Circumstance 19'!$B$18:$AB$28,27,FALSE),TableBPA2[[#This Row],[Base Payment After Circumstance 18]])))</f>
        <v/>
      </c>
      <c r="Y550" s="24" t="str">
        <f>IF(Y$3="Not used","",IFERROR(VLOOKUP($A550,'Circumstance 20'!$B$6:$AB$15,27,FALSE),IFERROR(VLOOKUP($A550,'Circumstance 20'!$B$18:$AB$28,27,FALSE),TableBPA2[[#This Row],[Base Payment After Circumstance 19]])))</f>
        <v/>
      </c>
    </row>
    <row r="551" spans="1:25" x14ac:dyDescent="0.25">
      <c r="A551" s="11" t="str">
        <f>IF('LEA Information'!A560="","",'LEA Information'!A560)</f>
        <v/>
      </c>
      <c r="B551" s="11" t="str">
        <f>IF('LEA Information'!B560="","",'LEA Information'!B560)</f>
        <v/>
      </c>
      <c r="C551" s="68" t="str">
        <f>IF('LEA Information'!C560="","",'LEA Information'!C560)</f>
        <v/>
      </c>
      <c r="D551" s="8" t="str">
        <f>IF('LEA Information'!D560="","",'LEA Information'!D560)</f>
        <v/>
      </c>
      <c r="E551" s="32" t="str">
        <f t="shared" si="8"/>
        <v/>
      </c>
      <c r="F551" s="3" t="str">
        <f>IF(F$3="Not used","",IFERROR(VLOOKUP($A551,'Circumstance 1'!$B$6:$AB$15,27,FALSE),IFERROR(VLOOKUP(A551,'Circumstance 1'!$B$18:$AB$28,27,FALSE),TableBPA2[[#This Row],[Starting Base Payment]])))</f>
        <v/>
      </c>
      <c r="G551" s="3" t="str">
        <f>IF(G$3="Not used","",IFERROR(VLOOKUP($A551,'Circumstance 2'!$B$6:$AB$15,27,FALSE),IFERROR(VLOOKUP($A551,'Circumstance 2'!$B$18:$AB$28,27,FALSE),TableBPA2[[#This Row],[Base Payment After Circumstance 1]])))</f>
        <v/>
      </c>
      <c r="H551" s="3" t="str">
        <f>IF(H$3="Not used","",IFERROR(VLOOKUP($A551,'Circumstance 3'!$B$6:$AB$15,27,FALSE),IFERROR(VLOOKUP($A551,'Circumstance 3'!$B$18:$AB$28,27,FALSE),TableBPA2[[#This Row],[Base Payment After Circumstance 2]])))</f>
        <v/>
      </c>
      <c r="I551" s="3" t="str">
        <f>IF(I$3="Not used","",IFERROR(VLOOKUP($A551,'Circumstance 4'!$B$6:$AB$15,27,FALSE),IFERROR(VLOOKUP($A551,'Circumstance 4'!$B$18:$AB$28,27,FALSE),TableBPA2[[#This Row],[Base Payment After Circumstance 3]])))</f>
        <v/>
      </c>
      <c r="J551" s="3" t="str">
        <f>IF(J$3="Not used","",IFERROR(VLOOKUP($A551,'Circumstance 5'!$B$6:$AB$15,27,FALSE),IFERROR(VLOOKUP($A551,'Circumstance 5'!$B$18:$AB$28,27,FALSE),TableBPA2[[#This Row],[Base Payment After Circumstance 4]])))</f>
        <v/>
      </c>
      <c r="K551" s="3" t="str">
        <f>IF(K$3="Not used","",IFERROR(VLOOKUP($A551,'Circumstance 6'!$B$6:$AB$15,27,FALSE),IFERROR(VLOOKUP($A551,'Circumstance 6'!$B$18:$AB$28,27,FALSE),TableBPA2[[#This Row],[Base Payment After Circumstance 5]])))</f>
        <v/>
      </c>
      <c r="L551" s="3" t="str">
        <f>IF(L$3="Not used","",IFERROR(VLOOKUP($A551,'Circumstance 7'!$B$6:$AB$15,27,FALSE),IFERROR(VLOOKUP($A551,'Circumstance 7'!$B$18:$AB$28,27,FALSE),TableBPA2[[#This Row],[Base Payment After Circumstance 6]])))</f>
        <v/>
      </c>
      <c r="M551" s="3" t="str">
        <f>IF(M$3="Not used","",IFERROR(VLOOKUP($A551,'Circumstance 8'!$B$6:$AB$15,27,FALSE),IFERROR(VLOOKUP($A551,'Circumstance 8'!$B$18:$AB$28,27,FALSE),TableBPA2[[#This Row],[Base Payment After Circumstance 7]])))</f>
        <v/>
      </c>
      <c r="N551" s="3" t="str">
        <f>IF(N$3="Not used","",IFERROR(VLOOKUP($A551,'Circumstance 9'!$B$6:$AB$15,27,FALSE),IFERROR(VLOOKUP($A551,'Circumstance 9'!$B$18:$AB$28,27,FALSE),TableBPA2[[#This Row],[Base Payment After Circumstance 8]])))</f>
        <v/>
      </c>
      <c r="O551" s="3" t="str">
        <f>IF(O$3="Not used","",IFERROR(VLOOKUP($A551,'Circumstance 10'!$B$6:$AB$15,27,FALSE),IFERROR(VLOOKUP($A551,'Circumstance 10'!$B$18:$AB$28,27,FALSE),TableBPA2[[#This Row],[Base Payment After Circumstance 9]])))</f>
        <v/>
      </c>
      <c r="P551" s="24" t="str">
        <f>IF(P$3="Not used","",IFERROR(VLOOKUP($A551,'Circumstance 11'!$B$6:$AB$15,27,FALSE),IFERROR(VLOOKUP($A551,'Circumstance 11'!$B$18:$AB$28,27,FALSE),TableBPA2[[#This Row],[Base Payment After Circumstance 10]])))</f>
        <v/>
      </c>
      <c r="Q551" s="24" t="str">
        <f>IF(Q$3="Not used","",IFERROR(VLOOKUP($A551,'Circumstance 12'!$B$6:$AB$15,27,FALSE),IFERROR(VLOOKUP($A551,'Circumstance 12'!$B$18:$AB$28,27,FALSE),TableBPA2[[#This Row],[Base Payment After Circumstance 11]])))</f>
        <v/>
      </c>
      <c r="R551" s="24" t="str">
        <f>IF(R$3="Not used","",IFERROR(VLOOKUP($A551,'Circumstance 13'!$B$6:$AB$15,27,FALSE),IFERROR(VLOOKUP($A551,'Circumstance 13'!$B$18:$AB$28,27,FALSE),TableBPA2[[#This Row],[Base Payment After Circumstance 12]])))</f>
        <v/>
      </c>
      <c r="S551" s="24" t="str">
        <f>IF(S$3="Not used","",IFERROR(VLOOKUP($A551,'Circumstance 14'!$B$6:$AB$15,27,FALSE),IFERROR(VLOOKUP($A551,'Circumstance 14'!$B$18:$AB$28,27,FALSE),TableBPA2[[#This Row],[Base Payment After Circumstance 13]])))</f>
        <v/>
      </c>
      <c r="T551" s="24" t="str">
        <f>IF(T$3="Not used","",IFERROR(VLOOKUP($A551,'Circumstance 15'!$B$6:$AB$15,27,FALSE),IFERROR(VLOOKUP($A551,'Circumstance 15'!$B$18:$AB$28,27,FALSE),TableBPA2[[#This Row],[Base Payment After Circumstance 14]])))</f>
        <v/>
      </c>
      <c r="U551" s="24" t="str">
        <f>IF(U$3="Not used","",IFERROR(VLOOKUP($A551,'Circumstance 16'!$B$6:$AB$15,27,FALSE),IFERROR(VLOOKUP($A551,'Circumstance 16'!$B$18:$AB$28,27,FALSE),TableBPA2[[#This Row],[Base Payment After Circumstance 15]])))</f>
        <v/>
      </c>
      <c r="V551" s="24" t="str">
        <f>IF(V$3="Not used","",IFERROR(VLOOKUP($A551,'Circumstance 17'!$B$6:$AB$15,27,FALSE),IFERROR(VLOOKUP($A551,'Circumstance 17'!$B$18:$AB$28,27,FALSE),TableBPA2[[#This Row],[Base Payment After Circumstance 16]])))</f>
        <v/>
      </c>
      <c r="W551" s="24" t="str">
        <f>IF(W$3="Not used","",IFERROR(VLOOKUP($A551,'Circumstance 18'!$B$6:$AB$15,27,FALSE),IFERROR(VLOOKUP($A551,'Circumstance 18'!$B$18:$AB$28,27,FALSE),TableBPA2[[#This Row],[Base Payment After Circumstance 17]])))</f>
        <v/>
      </c>
      <c r="X551" s="24" t="str">
        <f>IF(X$3="Not used","",IFERROR(VLOOKUP($A551,'Circumstance 19'!$B$6:$AB$15,27,FALSE),IFERROR(VLOOKUP($A551,'Circumstance 19'!$B$18:$AB$28,27,FALSE),TableBPA2[[#This Row],[Base Payment After Circumstance 18]])))</f>
        <v/>
      </c>
      <c r="Y551" s="24" t="str">
        <f>IF(Y$3="Not used","",IFERROR(VLOOKUP($A551,'Circumstance 20'!$B$6:$AB$15,27,FALSE),IFERROR(VLOOKUP($A551,'Circumstance 20'!$B$18:$AB$28,27,FALSE),TableBPA2[[#This Row],[Base Payment After Circumstance 19]])))</f>
        <v/>
      </c>
    </row>
    <row r="552" spans="1:25" x14ac:dyDescent="0.25">
      <c r="A552" s="11" t="str">
        <f>IF('LEA Information'!A561="","",'LEA Information'!A561)</f>
        <v/>
      </c>
      <c r="B552" s="11" t="str">
        <f>IF('LEA Information'!B561="","",'LEA Information'!B561)</f>
        <v/>
      </c>
      <c r="C552" s="68" t="str">
        <f>IF('LEA Information'!C561="","",'LEA Information'!C561)</f>
        <v/>
      </c>
      <c r="D552" s="8" t="str">
        <f>IF('LEA Information'!D561="","",'LEA Information'!D561)</f>
        <v/>
      </c>
      <c r="E552" s="32" t="str">
        <f t="shared" si="8"/>
        <v/>
      </c>
      <c r="F552" s="3" t="str">
        <f>IF(F$3="Not used","",IFERROR(VLOOKUP($A552,'Circumstance 1'!$B$6:$AB$15,27,FALSE),IFERROR(VLOOKUP(A552,'Circumstance 1'!$B$18:$AB$28,27,FALSE),TableBPA2[[#This Row],[Starting Base Payment]])))</f>
        <v/>
      </c>
      <c r="G552" s="3" t="str">
        <f>IF(G$3="Not used","",IFERROR(VLOOKUP($A552,'Circumstance 2'!$B$6:$AB$15,27,FALSE),IFERROR(VLOOKUP($A552,'Circumstance 2'!$B$18:$AB$28,27,FALSE),TableBPA2[[#This Row],[Base Payment After Circumstance 1]])))</f>
        <v/>
      </c>
      <c r="H552" s="3" t="str">
        <f>IF(H$3="Not used","",IFERROR(VLOOKUP($A552,'Circumstance 3'!$B$6:$AB$15,27,FALSE),IFERROR(VLOOKUP($A552,'Circumstance 3'!$B$18:$AB$28,27,FALSE),TableBPA2[[#This Row],[Base Payment After Circumstance 2]])))</f>
        <v/>
      </c>
      <c r="I552" s="3" t="str">
        <f>IF(I$3="Not used","",IFERROR(VLOOKUP($A552,'Circumstance 4'!$B$6:$AB$15,27,FALSE),IFERROR(VLOOKUP($A552,'Circumstance 4'!$B$18:$AB$28,27,FALSE),TableBPA2[[#This Row],[Base Payment After Circumstance 3]])))</f>
        <v/>
      </c>
      <c r="J552" s="3" t="str">
        <f>IF(J$3="Not used","",IFERROR(VLOOKUP($A552,'Circumstance 5'!$B$6:$AB$15,27,FALSE),IFERROR(VLOOKUP($A552,'Circumstance 5'!$B$18:$AB$28,27,FALSE),TableBPA2[[#This Row],[Base Payment After Circumstance 4]])))</f>
        <v/>
      </c>
      <c r="K552" s="3" t="str">
        <f>IF(K$3="Not used","",IFERROR(VLOOKUP($A552,'Circumstance 6'!$B$6:$AB$15,27,FALSE),IFERROR(VLOOKUP($A552,'Circumstance 6'!$B$18:$AB$28,27,FALSE),TableBPA2[[#This Row],[Base Payment After Circumstance 5]])))</f>
        <v/>
      </c>
      <c r="L552" s="3" t="str">
        <f>IF(L$3="Not used","",IFERROR(VLOOKUP($A552,'Circumstance 7'!$B$6:$AB$15,27,FALSE),IFERROR(VLOOKUP($A552,'Circumstance 7'!$B$18:$AB$28,27,FALSE),TableBPA2[[#This Row],[Base Payment After Circumstance 6]])))</f>
        <v/>
      </c>
      <c r="M552" s="3" t="str">
        <f>IF(M$3="Not used","",IFERROR(VLOOKUP($A552,'Circumstance 8'!$B$6:$AB$15,27,FALSE),IFERROR(VLOOKUP($A552,'Circumstance 8'!$B$18:$AB$28,27,FALSE),TableBPA2[[#This Row],[Base Payment After Circumstance 7]])))</f>
        <v/>
      </c>
      <c r="N552" s="3" t="str">
        <f>IF(N$3="Not used","",IFERROR(VLOOKUP($A552,'Circumstance 9'!$B$6:$AB$15,27,FALSE),IFERROR(VLOOKUP($A552,'Circumstance 9'!$B$18:$AB$28,27,FALSE),TableBPA2[[#This Row],[Base Payment After Circumstance 8]])))</f>
        <v/>
      </c>
      <c r="O552" s="3" t="str">
        <f>IF(O$3="Not used","",IFERROR(VLOOKUP($A552,'Circumstance 10'!$B$6:$AB$15,27,FALSE),IFERROR(VLOOKUP($A552,'Circumstance 10'!$B$18:$AB$28,27,FALSE),TableBPA2[[#This Row],[Base Payment After Circumstance 9]])))</f>
        <v/>
      </c>
      <c r="P552" s="24" t="str">
        <f>IF(P$3="Not used","",IFERROR(VLOOKUP($A552,'Circumstance 11'!$B$6:$AB$15,27,FALSE),IFERROR(VLOOKUP($A552,'Circumstance 11'!$B$18:$AB$28,27,FALSE),TableBPA2[[#This Row],[Base Payment After Circumstance 10]])))</f>
        <v/>
      </c>
      <c r="Q552" s="24" t="str">
        <f>IF(Q$3="Not used","",IFERROR(VLOOKUP($A552,'Circumstance 12'!$B$6:$AB$15,27,FALSE),IFERROR(VLOOKUP($A552,'Circumstance 12'!$B$18:$AB$28,27,FALSE),TableBPA2[[#This Row],[Base Payment After Circumstance 11]])))</f>
        <v/>
      </c>
      <c r="R552" s="24" t="str">
        <f>IF(R$3="Not used","",IFERROR(VLOOKUP($A552,'Circumstance 13'!$B$6:$AB$15,27,FALSE),IFERROR(VLOOKUP($A552,'Circumstance 13'!$B$18:$AB$28,27,FALSE),TableBPA2[[#This Row],[Base Payment After Circumstance 12]])))</f>
        <v/>
      </c>
      <c r="S552" s="24" t="str">
        <f>IF(S$3="Not used","",IFERROR(VLOOKUP($A552,'Circumstance 14'!$B$6:$AB$15,27,FALSE),IFERROR(VLOOKUP($A552,'Circumstance 14'!$B$18:$AB$28,27,FALSE),TableBPA2[[#This Row],[Base Payment After Circumstance 13]])))</f>
        <v/>
      </c>
      <c r="T552" s="24" t="str">
        <f>IF(T$3="Not used","",IFERROR(VLOOKUP($A552,'Circumstance 15'!$B$6:$AB$15,27,FALSE),IFERROR(VLOOKUP($A552,'Circumstance 15'!$B$18:$AB$28,27,FALSE),TableBPA2[[#This Row],[Base Payment After Circumstance 14]])))</f>
        <v/>
      </c>
      <c r="U552" s="24" t="str">
        <f>IF(U$3="Not used","",IFERROR(VLOOKUP($A552,'Circumstance 16'!$B$6:$AB$15,27,FALSE),IFERROR(VLOOKUP($A552,'Circumstance 16'!$B$18:$AB$28,27,FALSE),TableBPA2[[#This Row],[Base Payment After Circumstance 15]])))</f>
        <v/>
      </c>
      <c r="V552" s="24" t="str">
        <f>IF(V$3="Not used","",IFERROR(VLOOKUP($A552,'Circumstance 17'!$B$6:$AB$15,27,FALSE),IFERROR(VLOOKUP($A552,'Circumstance 17'!$B$18:$AB$28,27,FALSE),TableBPA2[[#This Row],[Base Payment After Circumstance 16]])))</f>
        <v/>
      </c>
      <c r="W552" s="24" t="str">
        <f>IF(W$3="Not used","",IFERROR(VLOOKUP($A552,'Circumstance 18'!$B$6:$AB$15,27,FALSE),IFERROR(VLOOKUP($A552,'Circumstance 18'!$B$18:$AB$28,27,FALSE),TableBPA2[[#This Row],[Base Payment After Circumstance 17]])))</f>
        <v/>
      </c>
      <c r="X552" s="24" t="str">
        <f>IF(X$3="Not used","",IFERROR(VLOOKUP($A552,'Circumstance 19'!$B$6:$AB$15,27,FALSE),IFERROR(VLOOKUP($A552,'Circumstance 19'!$B$18:$AB$28,27,FALSE),TableBPA2[[#This Row],[Base Payment After Circumstance 18]])))</f>
        <v/>
      </c>
      <c r="Y552" s="24" t="str">
        <f>IF(Y$3="Not used","",IFERROR(VLOOKUP($A552,'Circumstance 20'!$B$6:$AB$15,27,FALSE),IFERROR(VLOOKUP($A552,'Circumstance 20'!$B$18:$AB$28,27,FALSE),TableBPA2[[#This Row],[Base Payment After Circumstance 19]])))</f>
        <v/>
      </c>
    </row>
    <row r="553" spans="1:25" x14ac:dyDescent="0.25">
      <c r="A553" s="11" t="str">
        <f>IF('LEA Information'!A562="","",'LEA Information'!A562)</f>
        <v/>
      </c>
      <c r="B553" s="11" t="str">
        <f>IF('LEA Information'!B562="","",'LEA Information'!B562)</f>
        <v/>
      </c>
      <c r="C553" s="68" t="str">
        <f>IF('LEA Information'!C562="","",'LEA Information'!C562)</f>
        <v/>
      </c>
      <c r="D553" s="8" t="str">
        <f>IF('LEA Information'!D562="","",'LEA Information'!D562)</f>
        <v/>
      </c>
      <c r="E553" s="32" t="str">
        <f t="shared" si="8"/>
        <v/>
      </c>
      <c r="F553" s="3" t="str">
        <f>IF(F$3="Not used","",IFERROR(VLOOKUP($A553,'Circumstance 1'!$B$6:$AB$15,27,FALSE),IFERROR(VLOOKUP(A553,'Circumstance 1'!$B$18:$AB$28,27,FALSE),TableBPA2[[#This Row],[Starting Base Payment]])))</f>
        <v/>
      </c>
      <c r="G553" s="3" t="str">
        <f>IF(G$3="Not used","",IFERROR(VLOOKUP($A553,'Circumstance 2'!$B$6:$AB$15,27,FALSE),IFERROR(VLOOKUP($A553,'Circumstance 2'!$B$18:$AB$28,27,FALSE),TableBPA2[[#This Row],[Base Payment After Circumstance 1]])))</f>
        <v/>
      </c>
      <c r="H553" s="3" t="str">
        <f>IF(H$3="Not used","",IFERROR(VLOOKUP($A553,'Circumstance 3'!$B$6:$AB$15,27,FALSE),IFERROR(VLOOKUP($A553,'Circumstance 3'!$B$18:$AB$28,27,FALSE),TableBPA2[[#This Row],[Base Payment After Circumstance 2]])))</f>
        <v/>
      </c>
      <c r="I553" s="3" t="str">
        <f>IF(I$3="Not used","",IFERROR(VLOOKUP($A553,'Circumstance 4'!$B$6:$AB$15,27,FALSE),IFERROR(VLOOKUP($A553,'Circumstance 4'!$B$18:$AB$28,27,FALSE),TableBPA2[[#This Row],[Base Payment After Circumstance 3]])))</f>
        <v/>
      </c>
      <c r="J553" s="3" t="str">
        <f>IF(J$3="Not used","",IFERROR(VLOOKUP($A553,'Circumstance 5'!$B$6:$AB$15,27,FALSE),IFERROR(VLOOKUP($A553,'Circumstance 5'!$B$18:$AB$28,27,FALSE),TableBPA2[[#This Row],[Base Payment After Circumstance 4]])))</f>
        <v/>
      </c>
      <c r="K553" s="3" t="str">
        <f>IF(K$3="Not used","",IFERROR(VLOOKUP($A553,'Circumstance 6'!$B$6:$AB$15,27,FALSE),IFERROR(VLOOKUP($A553,'Circumstance 6'!$B$18:$AB$28,27,FALSE),TableBPA2[[#This Row],[Base Payment After Circumstance 5]])))</f>
        <v/>
      </c>
      <c r="L553" s="3" t="str">
        <f>IF(L$3="Not used","",IFERROR(VLOOKUP($A553,'Circumstance 7'!$B$6:$AB$15,27,FALSE),IFERROR(VLOOKUP($A553,'Circumstance 7'!$B$18:$AB$28,27,FALSE),TableBPA2[[#This Row],[Base Payment After Circumstance 6]])))</f>
        <v/>
      </c>
      <c r="M553" s="3" t="str">
        <f>IF(M$3="Not used","",IFERROR(VLOOKUP($A553,'Circumstance 8'!$B$6:$AB$15,27,FALSE),IFERROR(VLOOKUP($A553,'Circumstance 8'!$B$18:$AB$28,27,FALSE),TableBPA2[[#This Row],[Base Payment After Circumstance 7]])))</f>
        <v/>
      </c>
      <c r="N553" s="3" t="str">
        <f>IF(N$3="Not used","",IFERROR(VLOOKUP($A553,'Circumstance 9'!$B$6:$AB$15,27,FALSE),IFERROR(VLOOKUP($A553,'Circumstance 9'!$B$18:$AB$28,27,FALSE),TableBPA2[[#This Row],[Base Payment After Circumstance 8]])))</f>
        <v/>
      </c>
      <c r="O553" s="3" t="str">
        <f>IF(O$3="Not used","",IFERROR(VLOOKUP($A553,'Circumstance 10'!$B$6:$AB$15,27,FALSE),IFERROR(VLOOKUP($A553,'Circumstance 10'!$B$18:$AB$28,27,FALSE),TableBPA2[[#This Row],[Base Payment After Circumstance 9]])))</f>
        <v/>
      </c>
      <c r="P553" s="24" t="str">
        <f>IF(P$3="Not used","",IFERROR(VLOOKUP($A553,'Circumstance 11'!$B$6:$AB$15,27,FALSE),IFERROR(VLOOKUP($A553,'Circumstance 11'!$B$18:$AB$28,27,FALSE),TableBPA2[[#This Row],[Base Payment After Circumstance 10]])))</f>
        <v/>
      </c>
      <c r="Q553" s="24" t="str">
        <f>IF(Q$3="Not used","",IFERROR(VLOOKUP($A553,'Circumstance 12'!$B$6:$AB$15,27,FALSE),IFERROR(VLOOKUP($A553,'Circumstance 12'!$B$18:$AB$28,27,FALSE),TableBPA2[[#This Row],[Base Payment After Circumstance 11]])))</f>
        <v/>
      </c>
      <c r="R553" s="24" t="str">
        <f>IF(R$3="Not used","",IFERROR(VLOOKUP($A553,'Circumstance 13'!$B$6:$AB$15,27,FALSE),IFERROR(VLOOKUP($A553,'Circumstance 13'!$B$18:$AB$28,27,FALSE),TableBPA2[[#This Row],[Base Payment After Circumstance 12]])))</f>
        <v/>
      </c>
      <c r="S553" s="24" t="str">
        <f>IF(S$3="Not used","",IFERROR(VLOOKUP($A553,'Circumstance 14'!$B$6:$AB$15,27,FALSE),IFERROR(VLOOKUP($A553,'Circumstance 14'!$B$18:$AB$28,27,FALSE),TableBPA2[[#This Row],[Base Payment After Circumstance 13]])))</f>
        <v/>
      </c>
      <c r="T553" s="24" t="str">
        <f>IF(T$3="Not used","",IFERROR(VLOOKUP($A553,'Circumstance 15'!$B$6:$AB$15,27,FALSE),IFERROR(VLOOKUP($A553,'Circumstance 15'!$B$18:$AB$28,27,FALSE),TableBPA2[[#This Row],[Base Payment After Circumstance 14]])))</f>
        <v/>
      </c>
      <c r="U553" s="24" t="str">
        <f>IF(U$3="Not used","",IFERROR(VLOOKUP($A553,'Circumstance 16'!$B$6:$AB$15,27,FALSE),IFERROR(VLOOKUP($A553,'Circumstance 16'!$B$18:$AB$28,27,FALSE),TableBPA2[[#This Row],[Base Payment After Circumstance 15]])))</f>
        <v/>
      </c>
      <c r="V553" s="24" t="str">
        <f>IF(V$3="Not used","",IFERROR(VLOOKUP($A553,'Circumstance 17'!$B$6:$AB$15,27,FALSE),IFERROR(VLOOKUP($A553,'Circumstance 17'!$B$18:$AB$28,27,FALSE),TableBPA2[[#This Row],[Base Payment After Circumstance 16]])))</f>
        <v/>
      </c>
      <c r="W553" s="24" t="str">
        <f>IF(W$3="Not used","",IFERROR(VLOOKUP($A553,'Circumstance 18'!$B$6:$AB$15,27,FALSE),IFERROR(VLOOKUP($A553,'Circumstance 18'!$B$18:$AB$28,27,FALSE),TableBPA2[[#This Row],[Base Payment After Circumstance 17]])))</f>
        <v/>
      </c>
      <c r="X553" s="24" t="str">
        <f>IF(X$3="Not used","",IFERROR(VLOOKUP($A553,'Circumstance 19'!$B$6:$AB$15,27,FALSE),IFERROR(VLOOKUP($A553,'Circumstance 19'!$B$18:$AB$28,27,FALSE),TableBPA2[[#This Row],[Base Payment After Circumstance 18]])))</f>
        <v/>
      </c>
      <c r="Y553" s="24" t="str">
        <f>IF(Y$3="Not used","",IFERROR(VLOOKUP($A553,'Circumstance 20'!$B$6:$AB$15,27,FALSE),IFERROR(VLOOKUP($A553,'Circumstance 20'!$B$18:$AB$28,27,FALSE),TableBPA2[[#This Row],[Base Payment After Circumstance 19]])))</f>
        <v/>
      </c>
    </row>
    <row r="554" spans="1:25" x14ac:dyDescent="0.25">
      <c r="A554" s="11" t="str">
        <f>IF('LEA Information'!A563="","",'LEA Information'!A563)</f>
        <v/>
      </c>
      <c r="B554" s="11" t="str">
        <f>IF('LEA Information'!B563="","",'LEA Information'!B563)</f>
        <v/>
      </c>
      <c r="C554" s="68" t="str">
        <f>IF('LEA Information'!C563="","",'LEA Information'!C563)</f>
        <v/>
      </c>
      <c r="D554" s="8" t="str">
        <f>IF('LEA Information'!D563="","",'LEA Information'!D563)</f>
        <v/>
      </c>
      <c r="E554" s="32" t="str">
        <f t="shared" si="8"/>
        <v/>
      </c>
      <c r="F554" s="3" t="str">
        <f>IF(F$3="Not used","",IFERROR(VLOOKUP($A554,'Circumstance 1'!$B$6:$AB$15,27,FALSE),IFERROR(VLOOKUP(A554,'Circumstance 1'!$B$18:$AB$28,27,FALSE),TableBPA2[[#This Row],[Starting Base Payment]])))</f>
        <v/>
      </c>
      <c r="G554" s="3" t="str">
        <f>IF(G$3="Not used","",IFERROR(VLOOKUP($A554,'Circumstance 2'!$B$6:$AB$15,27,FALSE),IFERROR(VLOOKUP($A554,'Circumstance 2'!$B$18:$AB$28,27,FALSE),TableBPA2[[#This Row],[Base Payment After Circumstance 1]])))</f>
        <v/>
      </c>
      <c r="H554" s="3" t="str">
        <f>IF(H$3="Not used","",IFERROR(VLOOKUP($A554,'Circumstance 3'!$B$6:$AB$15,27,FALSE),IFERROR(VLOOKUP($A554,'Circumstance 3'!$B$18:$AB$28,27,FALSE),TableBPA2[[#This Row],[Base Payment After Circumstance 2]])))</f>
        <v/>
      </c>
      <c r="I554" s="3" t="str">
        <f>IF(I$3="Not used","",IFERROR(VLOOKUP($A554,'Circumstance 4'!$B$6:$AB$15,27,FALSE),IFERROR(VLOOKUP($A554,'Circumstance 4'!$B$18:$AB$28,27,FALSE),TableBPA2[[#This Row],[Base Payment After Circumstance 3]])))</f>
        <v/>
      </c>
      <c r="J554" s="3" t="str">
        <f>IF(J$3="Not used","",IFERROR(VLOOKUP($A554,'Circumstance 5'!$B$6:$AB$15,27,FALSE),IFERROR(VLOOKUP($A554,'Circumstance 5'!$B$18:$AB$28,27,FALSE),TableBPA2[[#This Row],[Base Payment After Circumstance 4]])))</f>
        <v/>
      </c>
      <c r="K554" s="3" t="str">
        <f>IF(K$3="Not used","",IFERROR(VLOOKUP($A554,'Circumstance 6'!$B$6:$AB$15,27,FALSE),IFERROR(VLOOKUP($A554,'Circumstance 6'!$B$18:$AB$28,27,FALSE),TableBPA2[[#This Row],[Base Payment After Circumstance 5]])))</f>
        <v/>
      </c>
      <c r="L554" s="3" t="str">
        <f>IF(L$3="Not used","",IFERROR(VLOOKUP($A554,'Circumstance 7'!$B$6:$AB$15,27,FALSE),IFERROR(VLOOKUP($A554,'Circumstance 7'!$B$18:$AB$28,27,FALSE),TableBPA2[[#This Row],[Base Payment After Circumstance 6]])))</f>
        <v/>
      </c>
      <c r="M554" s="3" t="str">
        <f>IF(M$3="Not used","",IFERROR(VLOOKUP($A554,'Circumstance 8'!$B$6:$AB$15,27,FALSE),IFERROR(VLOOKUP($A554,'Circumstance 8'!$B$18:$AB$28,27,FALSE),TableBPA2[[#This Row],[Base Payment After Circumstance 7]])))</f>
        <v/>
      </c>
      <c r="N554" s="3" t="str">
        <f>IF(N$3="Not used","",IFERROR(VLOOKUP($A554,'Circumstance 9'!$B$6:$AB$15,27,FALSE),IFERROR(VLOOKUP($A554,'Circumstance 9'!$B$18:$AB$28,27,FALSE),TableBPA2[[#This Row],[Base Payment After Circumstance 8]])))</f>
        <v/>
      </c>
      <c r="O554" s="3" t="str">
        <f>IF(O$3="Not used","",IFERROR(VLOOKUP($A554,'Circumstance 10'!$B$6:$AB$15,27,FALSE),IFERROR(VLOOKUP($A554,'Circumstance 10'!$B$18:$AB$28,27,FALSE),TableBPA2[[#This Row],[Base Payment After Circumstance 9]])))</f>
        <v/>
      </c>
      <c r="P554" s="24" t="str">
        <f>IF(P$3="Not used","",IFERROR(VLOOKUP($A554,'Circumstance 11'!$B$6:$AB$15,27,FALSE),IFERROR(VLOOKUP($A554,'Circumstance 11'!$B$18:$AB$28,27,FALSE),TableBPA2[[#This Row],[Base Payment After Circumstance 10]])))</f>
        <v/>
      </c>
      <c r="Q554" s="24" t="str">
        <f>IF(Q$3="Not used","",IFERROR(VLOOKUP($A554,'Circumstance 12'!$B$6:$AB$15,27,FALSE),IFERROR(VLOOKUP($A554,'Circumstance 12'!$B$18:$AB$28,27,FALSE),TableBPA2[[#This Row],[Base Payment After Circumstance 11]])))</f>
        <v/>
      </c>
      <c r="R554" s="24" t="str">
        <f>IF(R$3="Not used","",IFERROR(VLOOKUP($A554,'Circumstance 13'!$B$6:$AB$15,27,FALSE),IFERROR(VLOOKUP($A554,'Circumstance 13'!$B$18:$AB$28,27,FALSE),TableBPA2[[#This Row],[Base Payment After Circumstance 12]])))</f>
        <v/>
      </c>
      <c r="S554" s="24" t="str">
        <f>IF(S$3="Not used","",IFERROR(VLOOKUP($A554,'Circumstance 14'!$B$6:$AB$15,27,FALSE),IFERROR(VLOOKUP($A554,'Circumstance 14'!$B$18:$AB$28,27,FALSE),TableBPA2[[#This Row],[Base Payment After Circumstance 13]])))</f>
        <v/>
      </c>
      <c r="T554" s="24" t="str">
        <f>IF(T$3="Not used","",IFERROR(VLOOKUP($A554,'Circumstance 15'!$B$6:$AB$15,27,FALSE),IFERROR(VLOOKUP($A554,'Circumstance 15'!$B$18:$AB$28,27,FALSE),TableBPA2[[#This Row],[Base Payment After Circumstance 14]])))</f>
        <v/>
      </c>
      <c r="U554" s="24" t="str">
        <f>IF(U$3="Not used","",IFERROR(VLOOKUP($A554,'Circumstance 16'!$B$6:$AB$15,27,FALSE),IFERROR(VLOOKUP($A554,'Circumstance 16'!$B$18:$AB$28,27,FALSE),TableBPA2[[#This Row],[Base Payment After Circumstance 15]])))</f>
        <v/>
      </c>
      <c r="V554" s="24" t="str">
        <f>IF(V$3="Not used","",IFERROR(VLOOKUP($A554,'Circumstance 17'!$B$6:$AB$15,27,FALSE),IFERROR(VLOOKUP($A554,'Circumstance 17'!$B$18:$AB$28,27,FALSE),TableBPA2[[#This Row],[Base Payment After Circumstance 16]])))</f>
        <v/>
      </c>
      <c r="W554" s="24" t="str">
        <f>IF(W$3="Not used","",IFERROR(VLOOKUP($A554,'Circumstance 18'!$B$6:$AB$15,27,FALSE),IFERROR(VLOOKUP($A554,'Circumstance 18'!$B$18:$AB$28,27,FALSE),TableBPA2[[#This Row],[Base Payment After Circumstance 17]])))</f>
        <v/>
      </c>
      <c r="X554" s="24" t="str">
        <f>IF(X$3="Not used","",IFERROR(VLOOKUP($A554,'Circumstance 19'!$B$6:$AB$15,27,FALSE),IFERROR(VLOOKUP($A554,'Circumstance 19'!$B$18:$AB$28,27,FALSE),TableBPA2[[#This Row],[Base Payment After Circumstance 18]])))</f>
        <v/>
      </c>
      <c r="Y554" s="24" t="str">
        <f>IF(Y$3="Not used","",IFERROR(VLOOKUP($A554,'Circumstance 20'!$B$6:$AB$15,27,FALSE),IFERROR(VLOOKUP($A554,'Circumstance 20'!$B$18:$AB$28,27,FALSE),TableBPA2[[#This Row],[Base Payment After Circumstance 19]])))</f>
        <v/>
      </c>
    </row>
    <row r="555" spans="1:25" x14ac:dyDescent="0.25">
      <c r="A555" s="11" t="str">
        <f>IF('LEA Information'!A564="","",'LEA Information'!A564)</f>
        <v/>
      </c>
      <c r="B555" s="11" t="str">
        <f>IF('LEA Information'!B564="","",'LEA Information'!B564)</f>
        <v/>
      </c>
      <c r="C555" s="68" t="str">
        <f>IF('LEA Information'!C564="","",'LEA Information'!C564)</f>
        <v/>
      </c>
      <c r="D555" s="8" t="str">
        <f>IF('LEA Information'!D564="","",'LEA Information'!D564)</f>
        <v/>
      </c>
      <c r="E555" s="32" t="str">
        <f t="shared" si="8"/>
        <v/>
      </c>
      <c r="F555" s="3" t="str">
        <f>IF(F$3="Not used","",IFERROR(VLOOKUP($A555,'Circumstance 1'!$B$6:$AB$15,27,FALSE),IFERROR(VLOOKUP(A555,'Circumstance 1'!$B$18:$AB$28,27,FALSE),TableBPA2[[#This Row],[Starting Base Payment]])))</f>
        <v/>
      </c>
      <c r="G555" s="3" t="str">
        <f>IF(G$3="Not used","",IFERROR(VLOOKUP($A555,'Circumstance 2'!$B$6:$AB$15,27,FALSE),IFERROR(VLOOKUP($A555,'Circumstance 2'!$B$18:$AB$28,27,FALSE),TableBPA2[[#This Row],[Base Payment After Circumstance 1]])))</f>
        <v/>
      </c>
      <c r="H555" s="3" t="str">
        <f>IF(H$3="Not used","",IFERROR(VLOOKUP($A555,'Circumstance 3'!$B$6:$AB$15,27,FALSE),IFERROR(VLOOKUP($A555,'Circumstance 3'!$B$18:$AB$28,27,FALSE),TableBPA2[[#This Row],[Base Payment After Circumstance 2]])))</f>
        <v/>
      </c>
      <c r="I555" s="3" t="str">
        <f>IF(I$3="Not used","",IFERROR(VLOOKUP($A555,'Circumstance 4'!$B$6:$AB$15,27,FALSE),IFERROR(VLOOKUP($A555,'Circumstance 4'!$B$18:$AB$28,27,FALSE),TableBPA2[[#This Row],[Base Payment After Circumstance 3]])))</f>
        <v/>
      </c>
      <c r="J555" s="3" t="str">
        <f>IF(J$3="Not used","",IFERROR(VLOOKUP($A555,'Circumstance 5'!$B$6:$AB$15,27,FALSE),IFERROR(VLOOKUP($A555,'Circumstance 5'!$B$18:$AB$28,27,FALSE),TableBPA2[[#This Row],[Base Payment After Circumstance 4]])))</f>
        <v/>
      </c>
      <c r="K555" s="3" t="str">
        <f>IF(K$3="Not used","",IFERROR(VLOOKUP($A555,'Circumstance 6'!$B$6:$AB$15,27,FALSE),IFERROR(VLOOKUP($A555,'Circumstance 6'!$B$18:$AB$28,27,FALSE),TableBPA2[[#This Row],[Base Payment After Circumstance 5]])))</f>
        <v/>
      </c>
      <c r="L555" s="3" t="str">
        <f>IF(L$3="Not used","",IFERROR(VLOOKUP($A555,'Circumstance 7'!$B$6:$AB$15,27,FALSE),IFERROR(VLOOKUP($A555,'Circumstance 7'!$B$18:$AB$28,27,FALSE),TableBPA2[[#This Row],[Base Payment After Circumstance 6]])))</f>
        <v/>
      </c>
      <c r="M555" s="3" t="str">
        <f>IF(M$3="Not used","",IFERROR(VLOOKUP($A555,'Circumstance 8'!$B$6:$AB$15,27,FALSE),IFERROR(VLOOKUP($A555,'Circumstance 8'!$B$18:$AB$28,27,FALSE),TableBPA2[[#This Row],[Base Payment After Circumstance 7]])))</f>
        <v/>
      </c>
      <c r="N555" s="3" t="str">
        <f>IF(N$3="Not used","",IFERROR(VLOOKUP($A555,'Circumstance 9'!$B$6:$AB$15,27,FALSE),IFERROR(VLOOKUP($A555,'Circumstance 9'!$B$18:$AB$28,27,FALSE),TableBPA2[[#This Row],[Base Payment After Circumstance 8]])))</f>
        <v/>
      </c>
      <c r="O555" s="3" t="str">
        <f>IF(O$3="Not used","",IFERROR(VLOOKUP($A555,'Circumstance 10'!$B$6:$AB$15,27,FALSE),IFERROR(VLOOKUP($A555,'Circumstance 10'!$B$18:$AB$28,27,FALSE),TableBPA2[[#This Row],[Base Payment After Circumstance 9]])))</f>
        <v/>
      </c>
      <c r="P555" s="24" t="str">
        <f>IF(P$3="Not used","",IFERROR(VLOOKUP($A555,'Circumstance 11'!$B$6:$AB$15,27,FALSE),IFERROR(VLOOKUP($A555,'Circumstance 11'!$B$18:$AB$28,27,FALSE),TableBPA2[[#This Row],[Base Payment After Circumstance 10]])))</f>
        <v/>
      </c>
      <c r="Q555" s="24" t="str">
        <f>IF(Q$3="Not used","",IFERROR(VLOOKUP($A555,'Circumstance 12'!$B$6:$AB$15,27,FALSE),IFERROR(VLOOKUP($A555,'Circumstance 12'!$B$18:$AB$28,27,FALSE),TableBPA2[[#This Row],[Base Payment After Circumstance 11]])))</f>
        <v/>
      </c>
      <c r="R555" s="24" t="str">
        <f>IF(R$3="Not used","",IFERROR(VLOOKUP($A555,'Circumstance 13'!$B$6:$AB$15,27,FALSE),IFERROR(VLOOKUP($A555,'Circumstance 13'!$B$18:$AB$28,27,FALSE),TableBPA2[[#This Row],[Base Payment After Circumstance 12]])))</f>
        <v/>
      </c>
      <c r="S555" s="24" t="str">
        <f>IF(S$3="Not used","",IFERROR(VLOOKUP($A555,'Circumstance 14'!$B$6:$AB$15,27,FALSE),IFERROR(VLOOKUP($A555,'Circumstance 14'!$B$18:$AB$28,27,FALSE),TableBPA2[[#This Row],[Base Payment After Circumstance 13]])))</f>
        <v/>
      </c>
      <c r="T555" s="24" t="str">
        <f>IF(T$3="Not used","",IFERROR(VLOOKUP($A555,'Circumstance 15'!$B$6:$AB$15,27,FALSE),IFERROR(VLOOKUP($A555,'Circumstance 15'!$B$18:$AB$28,27,FALSE),TableBPA2[[#This Row],[Base Payment After Circumstance 14]])))</f>
        <v/>
      </c>
      <c r="U555" s="24" t="str">
        <f>IF(U$3="Not used","",IFERROR(VLOOKUP($A555,'Circumstance 16'!$B$6:$AB$15,27,FALSE),IFERROR(VLOOKUP($A555,'Circumstance 16'!$B$18:$AB$28,27,FALSE),TableBPA2[[#This Row],[Base Payment After Circumstance 15]])))</f>
        <v/>
      </c>
      <c r="V555" s="24" t="str">
        <f>IF(V$3="Not used","",IFERROR(VLOOKUP($A555,'Circumstance 17'!$B$6:$AB$15,27,FALSE),IFERROR(VLOOKUP($A555,'Circumstance 17'!$B$18:$AB$28,27,FALSE),TableBPA2[[#This Row],[Base Payment After Circumstance 16]])))</f>
        <v/>
      </c>
      <c r="W555" s="24" t="str">
        <f>IF(W$3="Not used","",IFERROR(VLOOKUP($A555,'Circumstance 18'!$B$6:$AB$15,27,FALSE),IFERROR(VLOOKUP($A555,'Circumstance 18'!$B$18:$AB$28,27,FALSE),TableBPA2[[#This Row],[Base Payment After Circumstance 17]])))</f>
        <v/>
      </c>
      <c r="X555" s="24" t="str">
        <f>IF(X$3="Not used","",IFERROR(VLOOKUP($A555,'Circumstance 19'!$B$6:$AB$15,27,FALSE),IFERROR(VLOOKUP($A555,'Circumstance 19'!$B$18:$AB$28,27,FALSE),TableBPA2[[#This Row],[Base Payment After Circumstance 18]])))</f>
        <v/>
      </c>
      <c r="Y555" s="24" t="str">
        <f>IF(Y$3="Not used","",IFERROR(VLOOKUP($A555,'Circumstance 20'!$B$6:$AB$15,27,FALSE),IFERROR(VLOOKUP($A555,'Circumstance 20'!$B$18:$AB$28,27,FALSE),TableBPA2[[#This Row],[Base Payment After Circumstance 19]])))</f>
        <v/>
      </c>
    </row>
    <row r="556" spans="1:25" x14ac:dyDescent="0.25">
      <c r="A556" s="11" t="str">
        <f>IF('LEA Information'!A565="","",'LEA Information'!A565)</f>
        <v/>
      </c>
      <c r="B556" s="11" t="str">
        <f>IF('LEA Information'!B565="","",'LEA Information'!B565)</f>
        <v/>
      </c>
      <c r="C556" s="68" t="str">
        <f>IF('LEA Information'!C565="","",'LEA Information'!C565)</f>
        <v/>
      </c>
      <c r="D556" s="8" t="str">
        <f>IF('LEA Information'!D565="","",'LEA Information'!D565)</f>
        <v/>
      </c>
      <c r="E556" s="32" t="str">
        <f t="shared" si="8"/>
        <v/>
      </c>
      <c r="F556" s="3" t="str">
        <f>IF(F$3="Not used","",IFERROR(VLOOKUP($A556,'Circumstance 1'!$B$6:$AB$15,27,FALSE),IFERROR(VLOOKUP(A556,'Circumstance 1'!$B$18:$AB$28,27,FALSE),TableBPA2[[#This Row],[Starting Base Payment]])))</f>
        <v/>
      </c>
      <c r="G556" s="3" t="str">
        <f>IF(G$3="Not used","",IFERROR(VLOOKUP($A556,'Circumstance 2'!$B$6:$AB$15,27,FALSE),IFERROR(VLOOKUP($A556,'Circumstance 2'!$B$18:$AB$28,27,FALSE),TableBPA2[[#This Row],[Base Payment After Circumstance 1]])))</f>
        <v/>
      </c>
      <c r="H556" s="3" t="str">
        <f>IF(H$3="Not used","",IFERROR(VLOOKUP($A556,'Circumstance 3'!$B$6:$AB$15,27,FALSE),IFERROR(VLOOKUP($A556,'Circumstance 3'!$B$18:$AB$28,27,FALSE),TableBPA2[[#This Row],[Base Payment After Circumstance 2]])))</f>
        <v/>
      </c>
      <c r="I556" s="3" t="str">
        <f>IF(I$3="Not used","",IFERROR(VLOOKUP($A556,'Circumstance 4'!$B$6:$AB$15,27,FALSE),IFERROR(VLOOKUP($A556,'Circumstance 4'!$B$18:$AB$28,27,FALSE),TableBPA2[[#This Row],[Base Payment After Circumstance 3]])))</f>
        <v/>
      </c>
      <c r="J556" s="3" t="str">
        <f>IF(J$3="Not used","",IFERROR(VLOOKUP($A556,'Circumstance 5'!$B$6:$AB$15,27,FALSE),IFERROR(VLOOKUP($A556,'Circumstance 5'!$B$18:$AB$28,27,FALSE),TableBPA2[[#This Row],[Base Payment After Circumstance 4]])))</f>
        <v/>
      </c>
      <c r="K556" s="3" t="str">
        <f>IF(K$3="Not used","",IFERROR(VLOOKUP($A556,'Circumstance 6'!$B$6:$AB$15,27,FALSE),IFERROR(VLOOKUP($A556,'Circumstance 6'!$B$18:$AB$28,27,FALSE),TableBPA2[[#This Row],[Base Payment After Circumstance 5]])))</f>
        <v/>
      </c>
      <c r="L556" s="3" t="str">
        <f>IF(L$3="Not used","",IFERROR(VLOOKUP($A556,'Circumstance 7'!$B$6:$AB$15,27,FALSE),IFERROR(VLOOKUP($A556,'Circumstance 7'!$B$18:$AB$28,27,FALSE),TableBPA2[[#This Row],[Base Payment After Circumstance 6]])))</f>
        <v/>
      </c>
      <c r="M556" s="3" t="str">
        <f>IF(M$3="Not used","",IFERROR(VLOOKUP($A556,'Circumstance 8'!$B$6:$AB$15,27,FALSE),IFERROR(VLOOKUP($A556,'Circumstance 8'!$B$18:$AB$28,27,FALSE),TableBPA2[[#This Row],[Base Payment After Circumstance 7]])))</f>
        <v/>
      </c>
      <c r="N556" s="3" t="str">
        <f>IF(N$3="Not used","",IFERROR(VLOOKUP($A556,'Circumstance 9'!$B$6:$AB$15,27,FALSE),IFERROR(VLOOKUP($A556,'Circumstance 9'!$B$18:$AB$28,27,FALSE),TableBPA2[[#This Row],[Base Payment After Circumstance 8]])))</f>
        <v/>
      </c>
      <c r="O556" s="3" t="str">
        <f>IF(O$3="Not used","",IFERROR(VLOOKUP($A556,'Circumstance 10'!$B$6:$AB$15,27,FALSE),IFERROR(VLOOKUP($A556,'Circumstance 10'!$B$18:$AB$28,27,FALSE),TableBPA2[[#This Row],[Base Payment After Circumstance 9]])))</f>
        <v/>
      </c>
      <c r="P556" s="24" t="str">
        <f>IF(P$3="Not used","",IFERROR(VLOOKUP($A556,'Circumstance 11'!$B$6:$AB$15,27,FALSE),IFERROR(VLOOKUP($A556,'Circumstance 11'!$B$18:$AB$28,27,FALSE),TableBPA2[[#This Row],[Base Payment After Circumstance 10]])))</f>
        <v/>
      </c>
      <c r="Q556" s="24" t="str">
        <f>IF(Q$3="Not used","",IFERROR(VLOOKUP($A556,'Circumstance 12'!$B$6:$AB$15,27,FALSE),IFERROR(VLOOKUP($A556,'Circumstance 12'!$B$18:$AB$28,27,FALSE),TableBPA2[[#This Row],[Base Payment After Circumstance 11]])))</f>
        <v/>
      </c>
      <c r="R556" s="24" t="str">
        <f>IF(R$3="Not used","",IFERROR(VLOOKUP($A556,'Circumstance 13'!$B$6:$AB$15,27,FALSE),IFERROR(VLOOKUP($A556,'Circumstance 13'!$B$18:$AB$28,27,FALSE),TableBPA2[[#This Row],[Base Payment After Circumstance 12]])))</f>
        <v/>
      </c>
      <c r="S556" s="24" t="str">
        <f>IF(S$3="Not used","",IFERROR(VLOOKUP($A556,'Circumstance 14'!$B$6:$AB$15,27,FALSE),IFERROR(VLOOKUP($A556,'Circumstance 14'!$B$18:$AB$28,27,FALSE),TableBPA2[[#This Row],[Base Payment After Circumstance 13]])))</f>
        <v/>
      </c>
      <c r="T556" s="24" t="str">
        <f>IF(T$3="Not used","",IFERROR(VLOOKUP($A556,'Circumstance 15'!$B$6:$AB$15,27,FALSE),IFERROR(VLOOKUP($A556,'Circumstance 15'!$B$18:$AB$28,27,FALSE),TableBPA2[[#This Row],[Base Payment After Circumstance 14]])))</f>
        <v/>
      </c>
      <c r="U556" s="24" t="str">
        <f>IF(U$3="Not used","",IFERROR(VLOOKUP($A556,'Circumstance 16'!$B$6:$AB$15,27,FALSE),IFERROR(VLOOKUP($A556,'Circumstance 16'!$B$18:$AB$28,27,FALSE),TableBPA2[[#This Row],[Base Payment After Circumstance 15]])))</f>
        <v/>
      </c>
      <c r="V556" s="24" t="str">
        <f>IF(V$3="Not used","",IFERROR(VLOOKUP($A556,'Circumstance 17'!$B$6:$AB$15,27,FALSE),IFERROR(VLOOKUP($A556,'Circumstance 17'!$B$18:$AB$28,27,FALSE),TableBPA2[[#This Row],[Base Payment After Circumstance 16]])))</f>
        <v/>
      </c>
      <c r="W556" s="24" t="str">
        <f>IF(W$3="Not used","",IFERROR(VLOOKUP($A556,'Circumstance 18'!$B$6:$AB$15,27,FALSE),IFERROR(VLOOKUP($A556,'Circumstance 18'!$B$18:$AB$28,27,FALSE),TableBPA2[[#This Row],[Base Payment After Circumstance 17]])))</f>
        <v/>
      </c>
      <c r="X556" s="24" t="str">
        <f>IF(X$3="Not used","",IFERROR(VLOOKUP($A556,'Circumstance 19'!$B$6:$AB$15,27,FALSE),IFERROR(VLOOKUP($A556,'Circumstance 19'!$B$18:$AB$28,27,FALSE),TableBPA2[[#This Row],[Base Payment After Circumstance 18]])))</f>
        <v/>
      </c>
      <c r="Y556" s="24" t="str">
        <f>IF(Y$3="Not used","",IFERROR(VLOOKUP($A556,'Circumstance 20'!$B$6:$AB$15,27,FALSE),IFERROR(VLOOKUP($A556,'Circumstance 20'!$B$18:$AB$28,27,FALSE),TableBPA2[[#This Row],[Base Payment After Circumstance 19]])))</f>
        <v/>
      </c>
    </row>
    <row r="557" spans="1:25" x14ac:dyDescent="0.25">
      <c r="A557" s="11" t="str">
        <f>IF('LEA Information'!A566="","",'LEA Information'!A566)</f>
        <v/>
      </c>
      <c r="B557" s="11" t="str">
        <f>IF('LEA Information'!B566="","",'LEA Information'!B566)</f>
        <v/>
      </c>
      <c r="C557" s="68" t="str">
        <f>IF('LEA Information'!C566="","",'LEA Information'!C566)</f>
        <v/>
      </c>
      <c r="D557" s="8" t="str">
        <f>IF('LEA Information'!D566="","",'LEA Information'!D566)</f>
        <v/>
      </c>
      <c r="E557" s="32" t="str">
        <f t="shared" si="8"/>
        <v/>
      </c>
      <c r="F557" s="3" t="str">
        <f>IF(F$3="Not used","",IFERROR(VLOOKUP($A557,'Circumstance 1'!$B$6:$AB$15,27,FALSE),IFERROR(VLOOKUP(A557,'Circumstance 1'!$B$18:$AB$28,27,FALSE),TableBPA2[[#This Row],[Starting Base Payment]])))</f>
        <v/>
      </c>
      <c r="G557" s="3" t="str">
        <f>IF(G$3="Not used","",IFERROR(VLOOKUP($A557,'Circumstance 2'!$B$6:$AB$15,27,FALSE),IFERROR(VLOOKUP($A557,'Circumstance 2'!$B$18:$AB$28,27,FALSE),TableBPA2[[#This Row],[Base Payment After Circumstance 1]])))</f>
        <v/>
      </c>
      <c r="H557" s="3" t="str">
        <f>IF(H$3="Not used","",IFERROR(VLOOKUP($A557,'Circumstance 3'!$B$6:$AB$15,27,FALSE),IFERROR(VLOOKUP($A557,'Circumstance 3'!$B$18:$AB$28,27,FALSE),TableBPA2[[#This Row],[Base Payment After Circumstance 2]])))</f>
        <v/>
      </c>
      <c r="I557" s="3" t="str">
        <f>IF(I$3="Not used","",IFERROR(VLOOKUP($A557,'Circumstance 4'!$B$6:$AB$15,27,FALSE),IFERROR(VLOOKUP($A557,'Circumstance 4'!$B$18:$AB$28,27,FALSE),TableBPA2[[#This Row],[Base Payment After Circumstance 3]])))</f>
        <v/>
      </c>
      <c r="J557" s="3" t="str">
        <f>IF(J$3="Not used","",IFERROR(VLOOKUP($A557,'Circumstance 5'!$B$6:$AB$15,27,FALSE),IFERROR(VLOOKUP($A557,'Circumstance 5'!$B$18:$AB$28,27,FALSE),TableBPA2[[#This Row],[Base Payment After Circumstance 4]])))</f>
        <v/>
      </c>
      <c r="K557" s="3" t="str">
        <f>IF(K$3="Not used","",IFERROR(VLOOKUP($A557,'Circumstance 6'!$B$6:$AB$15,27,FALSE),IFERROR(VLOOKUP($A557,'Circumstance 6'!$B$18:$AB$28,27,FALSE),TableBPA2[[#This Row],[Base Payment After Circumstance 5]])))</f>
        <v/>
      </c>
      <c r="L557" s="3" t="str">
        <f>IF(L$3="Not used","",IFERROR(VLOOKUP($A557,'Circumstance 7'!$B$6:$AB$15,27,FALSE),IFERROR(VLOOKUP($A557,'Circumstance 7'!$B$18:$AB$28,27,FALSE),TableBPA2[[#This Row],[Base Payment After Circumstance 6]])))</f>
        <v/>
      </c>
      <c r="M557" s="3" t="str">
        <f>IF(M$3="Not used","",IFERROR(VLOOKUP($A557,'Circumstance 8'!$B$6:$AB$15,27,FALSE),IFERROR(VLOOKUP($A557,'Circumstance 8'!$B$18:$AB$28,27,FALSE),TableBPA2[[#This Row],[Base Payment After Circumstance 7]])))</f>
        <v/>
      </c>
      <c r="N557" s="3" t="str">
        <f>IF(N$3="Not used","",IFERROR(VLOOKUP($A557,'Circumstance 9'!$B$6:$AB$15,27,FALSE),IFERROR(VLOOKUP($A557,'Circumstance 9'!$B$18:$AB$28,27,FALSE),TableBPA2[[#This Row],[Base Payment After Circumstance 8]])))</f>
        <v/>
      </c>
      <c r="O557" s="3" t="str">
        <f>IF(O$3="Not used","",IFERROR(VLOOKUP($A557,'Circumstance 10'!$B$6:$AB$15,27,FALSE),IFERROR(VLOOKUP($A557,'Circumstance 10'!$B$18:$AB$28,27,FALSE),TableBPA2[[#This Row],[Base Payment After Circumstance 9]])))</f>
        <v/>
      </c>
      <c r="P557" s="24" t="str">
        <f>IF(P$3="Not used","",IFERROR(VLOOKUP($A557,'Circumstance 11'!$B$6:$AB$15,27,FALSE),IFERROR(VLOOKUP($A557,'Circumstance 11'!$B$18:$AB$28,27,FALSE),TableBPA2[[#This Row],[Base Payment After Circumstance 10]])))</f>
        <v/>
      </c>
      <c r="Q557" s="24" t="str">
        <f>IF(Q$3="Not used","",IFERROR(VLOOKUP($A557,'Circumstance 12'!$B$6:$AB$15,27,FALSE),IFERROR(VLOOKUP($A557,'Circumstance 12'!$B$18:$AB$28,27,FALSE),TableBPA2[[#This Row],[Base Payment After Circumstance 11]])))</f>
        <v/>
      </c>
      <c r="R557" s="24" t="str">
        <f>IF(R$3="Not used","",IFERROR(VLOOKUP($A557,'Circumstance 13'!$B$6:$AB$15,27,FALSE),IFERROR(VLOOKUP($A557,'Circumstance 13'!$B$18:$AB$28,27,FALSE),TableBPA2[[#This Row],[Base Payment After Circumstance 12]])))</f>
        <v/>
      </c>
      <c r="S557" s="24" t="str">
        <f>IF(S$3="Not used","",IFERROR(VLOOKUP($A557,'Circumstance 14'!$B$6:$AB$15,27,FALSE),IFERROR(VLOOKUP($A557,'Circumstance 14'!$B$18:$AB$28,27,FALSE),TableBPA2[[#This Row],[Base Payment After Circumstance 13]])))</f>
        <v/>
      </c>
      <c r="T557" s="24" t="str">
        <f>IF(T$3="Not used","",IFERROR(VLOOKUP($A557,'Circumstance 15'!$B$6:$AB$15,27,FALSE),IFERROR(VLOOKUP($A557,'Circumstance 15'!$B$18:$AB$28,27,FALSE),TableBPA2[[#This Row],[Base Payment After Circumstance 14]])))</f>
        <v/>
      </c>
      <c r="U557" s="24" t="str">
        <f>IF(U$3="Not used","",IFERROR(VLOOKUP($A557,'Circumstance 16'!$B$6:$AB$15,27,FALSE),IFERROR(VLOOKUP($A557,'Circumstance 16'!$B$18:$AB$28,27,FALSE),TableBPA2[[#This Row],[Base Payment After Circumstance 15]])))</f>
        <v/>
      </c>
      <c r="V557" s="24" t="str">
        <f>IF(V$3="Not used","",IFERROR(VLOOKUP($A557,'Circumstance 17'!$B$6:$AB$15,27,FALSE),IFERROR(VLOOKUP($A557,'Circumstance 17'!$B$18:$AB$28,27,FALSE),TableBPA2[[#This Row],[Base Payment After Circumstance 16]])))</f>
        <v/>
      </c>
      <c r="W557" s="24" t="str">
        <f>IF(W$3="Not used","",IFERROR(VLOOKUP($A557,'Circumstance 18'!$B$6:$AB$15,27,FALSE),IFERROR(VLOOKUP($A557,'Circumstance 18'!$B$18:$AB$28,27,FALSE),TableBPA2[[#This Row],[Base Payment After Circumstance 17]])))</f>
        <v/>
      </c>
      <c r="X557" s="24" t="str">
        <f>IF(X$3="Not used","",IFERROR(VLOOKUP($A557,'Circumstance 19'!$B$6:$AB$15,27,FALSE),IFERROR(VLOOKUP($A557,'Circumstance 19'!$B$18:$AB$28,27,FALSE),TableBPA2[[#This Row],[Base Payment After Circumstance 18]])))</f>
        <v/>
      </c>
      <c r="Y557" s="24" t="str">
        <f>IF(Y$3="Not used","",IFERROR(VLOOKUP($A557,'Circumstance 20'!$B$6:$AB$15,27,FALSE),IFERROR(VLOOKUP($A557,'Circumstance 20'!$B$18:$AB$28,27,FALSE),TableBPA2[[#This Row],[Base Payment After Circumstance 19]])))</f>
        <v/>
      </c>
    </row>
    <row r="558" spans="1:25" x14ac:dyDescent="0.25">
      <c r="A558" s="11" t="str">
        <f>IF('LEA Information'!A567="","",'LEA Information'!A567)</f>
        <v/>
      </c>
      <c r="B558" s="11" t="str">
        <f>IF('LEA Information'!B567="","",'LEA Information'!B567)</f>
        <v/>
      </c>
      <c r="C558" s="68" t="str">
        <f>IF('LEA Information'!C567="","",'LEA Information'!C567)</f>
        <v/>
      </c>
      <c r="D558" s="8" t="str">
        <f>IF('LEA Information'!D567="","",'LEA Information'!D567)</f>
        <v/>
      </c>
      <c r="E558" s="32" t="str">
        <f t="shared" si="8"/>
        <v/>
      </c>
      <c r="F558" s="3" t="str">
        <f>IF(F$3="Not used","",IFERROR(VLOOKUP($A558,'Circumstance 1'!$B$6:$AB$15,27,FALSE),IFERROR(VLOOKUP(A558,'Circumstance 1'!$B$18:$AB$28,27,FALSE),TableBPA2[[#This Row],[Starting Base Payment]])))</f>
        <v/>
      </c>
      <c r="G558" s="3" t="str">
        <f>IF(G$3="Not used","",IFERROR(VLOOKUP($A558,'Circumstance 2'!$B$6:$AB$15,27,FALSE),IFERROR(VLOOKUP($A558,'Circumstance 2'!$B$18:$AB$28,27,FALSE),TableBPA2[[#This Row],[Base Payment After Circumstance 1]])))</f>
        <v/>
      </c>
      <c r="H558" s="3" t="str">
        <f>IF(H$3="Not used","",IFERROR(VLOOKUP($A558,'Circumstance 3'!$B$6:$AB$15,27,FALSE),IFERROR(VLOOKUP($A558,'Circumstance 3'!$B$18:$AB$28,27,FALSE),TableBPA2[[#This Row],[Base Payment After Circumstance 2]])))</f>
        <v/>
      </c>
      <c r="I558" s="3" t="str">
        <f>IF(I$3="Not used","",IFERROR(VLOOKUP($A558,'Circumstance 4'!$B$6:$AB$15,27,FALSE),IFERROR(VLOOKUP($A558,'Circumstance 4'!$B$18:$AB$28,27,FALSE),TableBPA2[[#This Row],[Base Payment After Circumstance 3]])))</f>
        <v/>
      </c>
      <c r="J558" s="3" t="str">
        <f>IF(J$3="Not used","",IFERROR(VLOOKUP($A558,'Circumstance 5'!$B$6:$AB$15,27,FALSE),IFERROR(VLOOKUP($A558,'Circumstance 5'!$B$18:$AB$28,27,FALSE),TableBPA2[[#This Row],[Base Payment After Circumstance 4]])))</f>
        <v/>
      </c>
      <c r="K558" s="3" t="str">
        <f>IF(K$3="Not used","",IFERROR(VLOOKUP($A558,'Circumstance 6'!$B$6:$AB$15,27,FALSE),IFERROR(VLOOKUP($A558,'Circumstance 6'!$B$18:$AB$28,27,FALSE),TableBPA2[[#This Row],[Base Payment After Circumstance 5]])))</f>
        <v/>
      </c>
      <c r="L558" s="3" t="str">
        <f>IF(L$3="Not used","",IFERROR(VLOOKUP($A558,'Circumstance 7'!$B$6:$AB$15,27,FALSE),IFERROR(VLOOKUP($A558,'Circumstance 7'!$B$18:$AB$28,27,FALSE),TableBPA2[[#This Row],[Base Payment After Circumstance 6]])))</f>
        <v/>
      </c>
      <c r="M558" s="3" t="str">
        <f>IF(M$3="Not used","",IFERROR(VLOOKUP($A558,'Circumstance 8'!$B$6:$AB$15,27,FALSE),IFERROR(VLOOKUP($A558,'Circumstance 8'!$B$18:$AB$28,27,FALSE),TableBPA2[[#This Row],[Base Payment After Circumstance 7]])))</f>
        <v/>
      </c>
      <c r="N558" s="3" t="str">
        <f>IF(N$3="Not used","",IFERROR(VLOOKUP($A558,'Circumstance 9'!$B$6:$AB$15,27,FALSE),IFERROR(VLOOKUP($A558,'Circumstance 9'!$B$18:$AB$28,27,FALSE),TableBPA2[[#This Row],[Base Payment After Circumstance 8]])))</f>
        <v/>
      </c>
      <c r="O558" s="3" t="str">
        <f>IF(O$3="Not used","",IFERROR(VLOOKUP($A558,'Circumstance 10'!$B$6:$AB$15,27,FALSE),IFERROR(VLOOKUP($A558,'Circumstance 10'!$B$18:$AB$28,27,FALSE),TableBPA2[[#This Row],[Base Payment After Circumstance 9]])))</f>
        <v/>
      </c>
      <c r="P558" s="24" t="str">
        <f>IF(P$3="Not used","",IFERROR(VLOOKUP($A558,'Circumstance 11'!$B$6:$AB$15,27,FALSE),IFERROR(VLOOKUP($A558,'Circumstance 11'!$B$18:$AB$28,27,FALSE),TableBPA2[[#This Row],[Base Payment After Circumstance 10]])))</f>
        <v/>
      </c>
      <c r="Q558" s="24" t="str">
        <f>IF(Q$3="Not used","",IFERROR(VLOOKUP($A558,'Circumstance 12'!$B$6:$AB$15,27,FALSE),IFERROR(VLOOKUP($A558,'Circumstance 12'!$B$18:$AB$28,27,FALSE),TableBPA2[[#This Row],[Base Payment After Circumstance 11]])))</f>
        <v/>
      </c>
      <c r="R558" s="24" t="str">
        <f>IF(R$3="Not used","",IFERROR(VLOOKUP($A558,'Circumstance 13'!$B$6:$AB$15,27,FALSE),IFERROR(VLOOKUP($A558,'Circumstance 13'!$B$18:$AB$28,27,FALSE),TableBPA2[[#This Row],[Base Payment After Circumstance 12]])))</f>
        <v/>
      </c>
      <c r="S558" s="24" t="str">
        <f>IF(S$3="Not used","",IFERROR(VLOOKUP($A558,'Circumstance 14'!$B$6:$AB$15,27,FALSE),IFERROR(VLOOKUP($A558,'Circumstance 14'!$B$18:$AB$28,27,FALSE),TableBPA2[[#This Row],[Base Payment After Circumstance 13]])))</f>
        <v/>
      </c>
      <c r="T558" s="24" t="str">
        <f>IF(T$3="Not used","",IFERROR(VLOOKUP($A558,'Circumstance 15'!$B$6:$AB$15,27,FALSE),IFERROR(VLOOKUP($A558,'Circumstance 15'!$B$18:$AB$28,27,FALSE),TableBPA2[[#This Row],[Base Payment After Circumstance 14]])))</f>
        <v/>
      </c>
      <c r="U558" s="24" t="str">
        <f>IF(U$3="Not used","",IFERROR(VLOOKUP($A558,'Circumstance 16'!$B$6:$AB$15,27,FALSE),IFERROR(VLOOKUP($A558,'Circumstance 16'!$B$18:$AB$28,27,FALSE),TableBPA2[[#This Row],[Base Payment After Circumstance 15]])))</f>
        <v/>
      </c>
      <c r="V558" s="24" t="str">
        <f>IF(V$3="Not used","",IFERROR(VLOOKUP($A558,'Circumstance 17'!$B$6:$AB$15,27,FALSE),IFERROR(VLOOKUP($A558,'Circumstance 17'!$B$18:$AB$28,27,FALSE),TableBPA2[[#This Row],[Base Payment After Circumstance 16]])))</f>
        <v/>
      </c>
      <c r="W558" s="24" t="str">
        <f>IF(W$3="Not used","",IFERROR(VLOOKUP($A558,'Circumstance 18'!$B$6:$AB$15,27,FALSE),IFERROR(VLOOKUP($A558,'Circumstance 18'!$B$18:$AB$28,27,FALSE),TableBPA2[[#This Row],[Base Payment After Circumstance 17]])))</f>
        <v/>
      </c>
      <c r="X558" s="24" t="str">
        <f>IF(X$3="Not used","",IFERROR(VLOOKUP($A558,'Circumstance 19'!$B$6:$AB$15,27,FALSE),IFERROR(VLOOKUP($A558,'Circumstance 19'!$B$18:$AB$28,27,FALSE),TableBPA2[[#This Row],[Base Payment After Circumstance 18]])))</f>
        <v/>
      </c>
      <c r="Y558" s="24" t="str">
        <f>IF(Y$3="Not used","",IFERROR(VLOOKUP($A558,'Circumstance 20'!$B$6:$AB$15,27,FALSE),IFERROR(VLOOKUP($A558,'Circumstance 20'!$B$18:$AB$28,27,FALSE),TableBPA2[[#This Row],[Base Payment After Circumstance 19]])))</f>
        <v/>
      </c>
    </row>
    <row r="559" spans="1:25" x14ac:dyDescent="0.25">
      <c r="A559" s="11" t="str">
        <f>IF('LEA Information'!A568="","",'LEA Information'!A568)</f>
        <v/>
      </c>
      <c r="B559" s="11" t="str">
        <f>IF('LEA Information'!B568="","",'LEA Information'!B568)</f>
        <v/>
      </c>
      <c r="C559" s="68" t="str">
        <f>IF('LEA Information'!C568="","",'LEA Information'!C568)</f>
        <v/>
      </c>
      <c r="D559" s="8" t="str">
        <f>IF('LEA Information'!D568="","",'LEA Information'!D568)</f>
        <v/>
      </c>
      <c r="E559" s="32" t="str">
        <f t="shared" si="8"/>
        <v/>
      </c>
      <c r="F559" s="3" t="str">
        <f>IF(F$3="Not used","",IFERROR(VLOOKUP($A559,'Circumstance 1'!$B$6:$AB$15,27,FALSE),IFERROR(VLOOKUP(A559,'Circumstance 1'!$B$18:$AB$28,27,FALSE),TableBPA2[[#This Row],[Starting Base Payment]])))</f>
        <v/>
      </c>
      <c r="G559" s="3" t="str">
        <f>IF(G$3="Not used","",IFERROR(VLOOKUP($A559,'Circumstance 2'!$B$6:$AB$15,27,FALSE),IFERROR(VLOOKUP($A559,'Circumstance 2'!$B$18:$AB$28,27,FALSE),TableBPA2[[#This Row],[Base Payment After Circumstance 1]])))</f>
        <v/>
      </c>
      <c r="H559" s="3" t="str">
        <f>IF(H$3="Not used","",IFERROR(VLOOKUP($A559,'Circumstance 3'!$B$6:$AB$15,27,FALSE),IFERROR(VLOOKUP($A559,'Circumstance 3'!$B$18:$AB$28,27,FALSE),TableBPA2[[#This Row],[Base Payment After Circumstance 2]])))</f>
        <v/>
      </c>
      <c r="I559" s="3" t="str">
        <f>IF(I$3="Not used","",IFERROR(VLOOKUP($A559,'Circumstance 4'!$B$6:$AB$15,27,FALSE),IFERROR(VLOOKUP($A559,'Circumstance 4'!$B$18:$AB$28,27,FALSE),TableBPA2[[#This Row],[Base Payment After Circumstance 3]])))</f>
        <v/>
      </c>
      <c r="J559" s="3" t="str">
        <f>IF(J$3="Not used","",IFERROR(VLOOKUP($A559,'Circumstance 5'!$B$6:$AB$15,27,FALSE),IFERROR(VLOOKUP($A559,'Circumstance 5'!$B$18:$AB$28,27,FALSE),TableBPA2[[#This Row],[Base Payment After Circumstance 4]])))</f>
        <v/>
      </c>
      <c r="K559" s="3" t="str">
        <f>IF(K$3="Not used","",IFERROR(VLOOKUP($A559,'Circumstance 6'!$B$6:$AB$15,27,FALSE),IFERROR(VLOOKUP($A559,'Circumstance 6'!$B$18:$AB$28,27,FALSE),TableBPA2[[#This Row],[Base Payment After Circumstance 5]])))</f>
        <v/>
      </c>
      <c r="L559" s="3" t="str">
        <f>IF(L$3="Not used","",IFERROR(VLOOKUP($A559,'Circumstance 7'!$B$6:$AB$15,27,FALSE),IFERROR(VLOOKUP($A559,'Circumstance 7'!$B$18:$AB$28,27,FALSE),TableBPA2[[#This Row],[Base Payment After Circumstance 6]])))</f>
        <v/>
      </c>
      <c r="M559" s="3" t="str">
        <f>IF(M$3="Not used","",IFERROR(VLOOKUP($A559,'Circumstance 8'!$B$6:$AB$15,27,FALSE),IFERROR(VLOOKUP($A559,'Circumstance 8'!$B$18:$AB$28,27,FALSE),TableBPA2[[#This Row],[Base Payment After Circumstance 7]])))</f>
        <v/>
      </c>
      <c r="N559" s="3" t="str">
        <f>IF(N$3="Not used","",IFERROR(VLOOKUP($A559,'Circumstance 9'!$B$6:$AB$15,27,FALSE),IFERROR(VLOOKUP($A559,'Circumstance 9'!$B$18:$AB$28,27,FALSE),TableBPA2[[#This Row],[Base Payment After Circumstance 8]])))</f>
        <v/>
      </c>
      <c r="O559" s="3" t="str">
        <f>IF(O$3="Not used","",IFERROR(VLOOKUP($A559,'Circumstance 10'!$B$6:$AB$15,27,FALSE),IFERROR(VLOOKUP($A559,'Circumstance 10'!$B$18:$AB$28,27,FALSE),TableBPA2[[#This Row],[Base Payment After Circumstance 9]])))</f>
        <v/>
      </c>
      <c r="P559" s="24" t="str">
        <f>IF(P$3="Not used","",IFERROR(VLOOKUP($A559,'Circumstance 11'!$B$6:$AB$15,27,FALSE),IFERROR(VLOOKUP($A559,'Circumstance 11'!$B$18:$AB$28,27,FALSE),TableBPA2[[#This Row],[Base Payment After Circumstance 10]])))</f>
        <v/>
      </c>
      <c r="Q559" s="24" t="str">
        <f>IF(Q$3="Not used","",IFERROR(VLOOKUP($A559,'Circumstance 12'!$B$6:$AB$15,27,FALSE),IFERROR(VLOOKUP($A559,'Circumstance 12'!$B$18:$AB$28,27,FALSE),TableBPA2[[#This Row],[Base Payment After Circumstance 11]])))</f>
        <v/>
      </c>
      <c r="R559" s="24" t="str">
        <f>IF(R$3="Not used","",IFERROR(VLOOKUP($A559,'Circumstance 13'!$B$6:$AB$15,27,FALSE),IFERROR(VLOOKUP($A559,'Circumstance 13'!$B$18:$AB$28,27,FALSE),TableBPA2[[#This Row],[Base Payment After Circumstance 12]])))</f>
        <v/>
      </c>
      <c r="S559" s="24" t="str">
        <f>IF(S$3="Not used","",IFERROR(VLOOKUP($A559,'Circumstance 14'!$B$6:$AB$15,27,FALSE),IFERROR(VLOOKUP($A559,'Circumstance 14'!$B$18:$AB$28,27,FALSE),TableBPA2[[#This Row],[Base Payment After Circumstance 13]])))</f>
        <v/>
      </c>
      <c r="T559" s="24" t="str">
        <f>IF(T$3="Not used","",IFERROR(VLOOKUP($A559,'Circumstance 15'!$B$6:$AB$15,27,FALSE),IFERROR(VLOOKUP($A559,'Circumstance 15'!$B$18:$AB$28,27,FALSE),TableBPA2[[#This Row],[Base Payment After Circumstance 14]])))</f>
        <v/>
      </c>
      <c r="U559" s="24" t="str">
        <f>IF(U$3="Not used","",IFERROR(VLOOKUP($A559,'Circumstance 16'!$B$6:$AB$15,27,FALSE),IFERROR(VLOOKUP($A559,'Circumstance 16'!$B$18:$AB$28,27,FALSE),TableBPA2[[#This Row],[Base Payment After Circumstance 15]])))</f>
        <v/>
      </c>
      <c r="V559" s="24" t="str">
        <f>IF(V$3="Not used","",IFERROR(VLOOKUP($A559,'Circumstance 17'!$B$6:$AB$15,27,FALSE),IFERROR(VLOOKUP($A559,'Circumstance 17'!$B$18:$AB$28,27,FALSE),TableBPA2[[#This Row],[Base Payment After Circumstance 16]])))</f>
        <v/>
      </c>
      <c r="W559" s="24" t="str">
        <f>IF(W$3="Not used","",IFERROR(VLOOKUP($A559,'Circumstance 18'!$B$6:$AB$15,27,FALSE),IFERROR(VLOOKUP($A559,'Circumstance 18'!$B$18:$AB$28,27,FALSE),TableBPA2[[#This Row],[Base Payment After Circumstance 17]])))</f>
        <v/>
      </c>
      <c r="X559" s="24" t="str">
        <f>IF(X$3="Not used","",IFERROR(VLOOKUP($A559,'Circumstance 19'!$B$6:$AB$15,27,FALSE),IFERROR(VLOOKUP($A559,'Circumstance 19'!$B$18:$AB$28,27,FALSE),TableBPA2[[#This Row],[Base Payment After Circumstance 18]])))</f>
        <v/>
      </c>
      <c r="Y559" s="24" t="str">
        <f>IF(Y$3="Not used","",IFERROR(VLOOKUP($A559,'Circumstance 20'!$B$6:$AB$15,27,FALSE),IFERROR(VLOOKUP($A559,'Circumstance 20'!$B$18:$AB$28,27,FALSE),TableBPA2[[#This Row],[Base Payment After Circumstance 19]])))</f>
        <v/>
      </c>
    </row>
    <row r="560" spans="1:25" x14ac:dyDescent="0.25">
      <c r="A560" s="11" t="str">
        <f>IF('LEA Information'!A569="","",'LEA Information'!A569)</f>
        <v/>
      </c>
      <c r="B560" s="11" t="str">
        <f>IF('LEA Information'!B569="","",'LEA Information'!B569)</f>
        <v/>
      </c>
      <c r="C560" s="68" t="str">
        <f>IF('LEA Information'!C569="","",'LEA Information'!C569)</f>
        <v/>
      </c>
      <c r="D560" s="8" t="str">
        <f>IF('LEA Information'!D569="","",'LEA Information'!D569)</f>
        <v/>
      </c>
      <c r="E560" s="32" t="str">
        <f t="shared" si="8"/>
        <v/>
      </c>
      <c r="F560" s="3" t="str">
        <f>IF(F$3="Not used","",IFERROR(VLOOKUP($A560,'Circumstance 1'!$B$6:$AB$15,27,FALSE),IFERROR(VLOOKUP(A560,'Circumstance 1'!$B$18:$AB$28,27,FALSE),TableBPA2[[#This Row],[Starting Base Payment]])))</f>
        <v/>
      </c>
      <c r="G560" s="3" t="str">
        <f>IF(G$3="Not used","",IFERROR(VLOOKUP($A560,'Circumstance 2'!$B$6:$AB$15,27,FALSE),IFERROR(VLOOKUP($A560,'Circumstance 2'!$B$18:$AB$28,27,FALSE),TableBPA2[[#This Row],[Base Payment After Circumstance 1]])))</f>
        <v/>
      </c>
      <c r="H560" s="3" t="str">
        <f>IF(H$3="Not used","",IFERROR(VLOOKUP($A560,'Circumstance 3'!$B$6:$AB$15,27,FALSE),IFERROR(VLOOKUP($A560,'Circumstance 3'!$B$18:$AB$28,27,FALSE),TableBPA2[[#This Row],[Base Payment After Circumstance 2]])))</f>
        <v/>
      </c>
      <c r="I560" s="3" t="str">
        <f>IF(I$3="Not used","",IFERROR(VLOOKUP($A560,'Circumstance 4'!$B$6:$AB$15,27,FALSE),IFERROR(VLOOKUP($A560,'Circumstance 4'!$B$18:$AB$28,27,FALSE),TableBPA2[[#This Row],[Base Payment After Circumstance 3]])))</f>
        <v/>
      </c>
      <c r="J560" s="3" t="str">
        <f>IF(J$3="Not used","",IFERROR(VLOOKUP($A560,'Circumstance 5'!$B$6:$AB$15,27,FALSE),IFERROR(VLOOKUP($A560,'Circumstance 5'!$B$18:$AB$28,27,FALSE),TableBPA2[[#This Row],[Base Payment After Circumstance 4]])))</f>
        <v/>
      </c>
      <c r="K560" s="3" t="str">
        <f>IF(K$3="Not used","",IFERROR(VLOOKUP($A560,'Circumstance 6'!$B$6:$AB$15,27,FALSE),IFERROR(VLOOKUP($A560,'Circumstance 6'!$B$18:$AB$28,27,FALSE),TableBPA2[[#This Row],[Base Payment After Circumstance 5]])))</f>
        <v/>
      </c>
      <c r="L560" s="3" t="str">
        <f>IF(L$3="Not used","",IFERROR(VLOOKUP($A560,'Circumstance 7'!$B$6:$AB$15,27,FALSE),IFERROR(VLOOKUP($A560,'Circumstance 7'!$B$18:$AB$28,27,FALSE),TableBPA2[[#This Row],[Base Payment After Circumstance 6]])))</f>
        <v/>
      </c>
      <c r="M560" s="3" t="str">
        <f>IF(M$3="Not used","",IFERROR(VLOOKUP($A560,'Circumstance 8'!$B$6:$AB$15,27,FALSE),IFERROR(VLOOKUP($A560,'Circumstance 8'!$B$18:$AB$28,27,FALSE),TableBPA2[[#This Row],[Base Payment After Circumstance 7]])))</f>
        <v/>
      </c>
      <c r="N560" s="3" t="str">
        <f>IF(N$3="Not used","",IFERROR(VLOOKUP($A560,'Circumstance 9'!$B$6:$AB$15,27,FALSE),IFERROR(VLOOKUP($A560,'Circumstance 9'!$B$18:$AB$28,27,FALSE),TableBPA2[[#This Row],[Base Payment After Circumstance 8]])))</f>
        <v/>
      </c>
      <c r="O560" s="3" t="str">
        <f>IF(O$3="Not used","",IFERROR(VLOOKUP($A560,'Circumstance 10'!$B$6:$AB$15,27,FALSE),IFERROR(VLOOKUP($A560,'Circumstance 10'!$B$18:$AB$28,27,FALSE),TableBPA2[[#This Row],[Base Payment After Circumstance 9]])))</f>
        <v/>
      </c>
      <c r="P560" s="24" t="str">
        <f>IF(P$3="Not used","",IFERROR(VLOOKUP($A560,'Circumstance 11'!$B$6:$AB$15,27,FALSE),IFERROR(VLOOKUP($A560,'Circumstance 11'!$B$18:$AB$28,27,FALSE),TableBPA2[[#This Row],[Base Payment After Circumstance 10]])))</f>
        <v/>
      </c>
      <c r="Q560" s="24" t="str">
        <f>IF(Q$3="Not used","",IFERROR(VLOOKUP($A560,'Circumstance 12'!$B$6:$AB$15,27,FALSE),IFERROR(VLOOKUP($A560,'Circumstance 12'!$B$18:$AB$28,27,FALSE),TableBPA2[[#This Row],[Base Payment After Circumstance 11]])))</f>
        <v/>
      </c>
      <c r="R560" s="24" t="str">
        <f>IF(R$3="Not used","",IFERROR(VLOOKUP($A560,'Circumstance 13'!$B$6:$AB$15,27,FALSE),IFERROR(VLOOKUP($A560,'Circumstance 13'!$B$18:$AB$28,27,FALSE),TableBPA2[[#This Row],[Base Payment After Circumstance 12]])))</f>
        <v/>
      </c>
      <c r="S560" s="24" t="str">
        <f>IF(S$3="Not used","",IFERROR(VLOOKUP($A560,'Circumstance 14'!$B$6:$AB$15,27,FALSE),IFERROR(VLOOKUP($A560,'Circumstance 14'!$B$18:$AB$28,27,FALSE),TableBPA2[[#This Row],[Base Payment After Circumstance 13]])))</f>
        <v/>
      </c>
      <c r="T560" s="24" t="str">
        <f>IF(T$3="Not used","",IFERROR(VLOOKUP($A560,'Circumstance 15'!$B$6:$AB$15,27,FALSE),IFERROR(VLOOKUP($A560,'Circumstance 15'!$B$18:$AB$28,27,FALSE),TableBPA2[[#This Row],[Base Payment After Circumstance 14]])))</f>
        <v/>
      </c>
      <c r="U560" s="24" t="str">
        <f>IF(U$3="Not used","",IFERROR(VLOOKUP($A560,'Circumstance 16'!$B$6:$AB$15,27,FALSE),IFERROR(VLOOKUP($A560,'Circumstance 16'!$B$18:$AB$28,27,FALSE),TableBPA2[[#This Row],[Base Payment After Circumstance 15]])))</f>
        <v/>
      </c>
      <c r="V560" s="24" t="str">
        <f>IF(V$3="Not used","",IFERROR(VLOOKUP($A560,'Circumstance 17'!$B$6:$AB$15,27,FALSE),IFERROR(VLOOKUP($A560,'Circumstance 17'!$B$18:$AB$28,27,FALSE),TableBPA2[[#This Row],[Base Payment After Circumstance 16]])))</f>
        <v/>
      </c>
      <c r="W560" s="24" t="str">
        <f>IF(W$3="Not used","",IFERROR(VLOOKUP($A560,'Circumstance 18'!$B$6:$AB$15,27,FALSE),IFERROR(VLOOKUP($A560,'Circumstance 18'!$B$18:$AB$28,27,FALSE),TableBPA2[[#This Row],[Base Payment After Circumstance 17]])))</f>
        <v/>
      </c>
      <c r="X560" s="24" t="str">
        <f>IF(X$3="Not used","",IFERROR(VLOOKUP($A560,'Circumstance 19'!$B$6:$AB$15,27,FALSE),IFERROR(VLOOKUP($A560,'Circumstance 19'!$B$18:$AB$28,27,FALSE),TableBPA2[[#This Row],[Base Payment After Circumstance 18]])))</f>
        <v/>
      </c>
      <c r="Y560" s="24" t="str">
        <f>IF(Y$3="Not used","",IFERROR(VLOOKUP($A560,'Circumstance 20'!$B$6:$AB$15,27,FALSE),IFERROR(VLOOKUP($A560,'Circumstance 20'!$B$18:$AB$28,27,FALSE),TableBPA2[[#This Row],[Base Payment After Circumstance 19]])))</f>
        <v/>
      </c>
    </row>
    <row r="561" spans="1:25" x14ac:dyDescent="0.25">
      <c r="A561" s="11" t="str">
        <f>IF('LEA Information'!A570="","",'LEA Information'!A570)</f>
        <v/>
      </c>
      <c r="B561" s="11" t="str">
        <f>IF('LEA Information'!B570="","",'LEA Information'!B570)</f>
        <v/>
      </c>
      <c r="C561" s="68" t="str">
        <f>IF('LEA Information'!C570="","",'LEA Information'!C570)</f>
        <v/>
      </c>
      <c r="D561" s="8" t="str">
        <f>IF('LEA Information'!D570="","",'LEA Information'!D570)</f>
        <v/>
      </c>
      <c r="E561" s="32" t="str">
        <f t="shared" si="8"/>
        <v/>
      </c>
      <c r="F561" s="3" t="str">
        <f>IF(F$3="Not used","",IFERROR(VLOOKUP($A561,'Circumstance 1'!$B$6:$AB$15,27,FALSE),IFERROR(VLOOKUP(A561,'Circumstance 1'!$B$18:$AB$28,27,FALSE),TableBPA2[[#This Row],[Starting Base Payment]])))</f>
        <v/>
      </c>
      <c r="G561" s="3" t="str">
        <f>IF(G$3="Not used","",IFERROR(VLOOKUP($A561,'Circumstance 2'!$B$6:$AB$15,27,FALSE),IFERROR(VLOOKUP($A561,'Circumstance 2'!$B$18:$AB$28,27,FALSE),TableBPA2[[#This Row],[Base Payment After Circumstance 1]])))</f>
        <v/>
      </c>
      <c r="H561" s="3" t="str">
        <f>IF(H$3="Not used","",IFERROR(VLOOKUP($A561,'Circumstance 3'!$B$6:$AB$15,27,FALSE),IFERROR(VLOOKUP($A561,'Circumstance 3'!$B$18:$AB$28,27,FALSE),TableBPA2[[#This Row],[Base Payment After Circumstance 2]])))</f>
        <v/>
      </c>
      <c r="I561" s="3" t="str">
        <f>IF(I$3="Not used","",IFERROR(VLOOKUP($A561,'Circumstance 4'!$B$6:$AB$15,27,FALSE),IFERROR(VLOOKUP($A561,'Circumstance 4'!$B$18:$AB$28,27,FALSE),TableBPA2[[#This Row],[Base Payment After Circumstance 3]])))</f>
        <v/>
      </c>
      <c r="J561" s="3" t="str">
        <f>IF(J$3="Not used","",IFERROR(VLOOKUP($A561,'Circumstance 5'!$B$6:$AB$15,27,FALSE),IFERROR(VLOOKUP($A561,'Circumstance 5'!$B$18:$AB$28,27,FALSE),TableBPA2[[#This Row],[Base Payment After Circumstance 4]])))</f>
        <v/>
      </c>
      <c r="K561" s="3" t="str">
        <f>IF(K$3="Not used","",IFERROR(VLOOKUP($A561,'Circumstance 6'!$B$6:$AB$15,27,FALSE),IFERROR(VLOOKUP($A561,'Circumstance 6'!$B$18:$AB$28,27,FALSE),TableBPA2[[#This Row],[Base Payment After Circumstance 5]])))</f>
        <v/>
      </c>
      <c r="L561" s="3" t="str">
        <f>IF(L$3="Not used","",IFERROR(VLOOKUP($A561,'Circumstance 7'!$B$6:$AB$15,27,FALSE),IFERROR(VLOOKUP($A561,'Circumstance 7'!$B$18:$AB$28,27,FALSE),TableBPA2[[#This Row],[Base Payment After Circumstance 6]])))</f>
        <v/>
      </c>
      <c r="M561" s="3" t="str">
        <f>IF(M$3="Not used","",IFERROR(VLOOKUP($A561,'Circumstance 8'!$B$6:$AB$15,27,FALSE),IFERROR(VLOOKUP($A561,'Circumstance 8'!$B$18:$AB$28,27,FALSE),TableBPA2[[#This Row],[Base Payment After Circumstance 7]])))</f>
        <v/>
      </c>
      <c r="N561" s="3" t="str">
        <f>IF(N$3="Not used","",IFERROR(VLOOKUP($A561,'Circumstance 9'!$B$6:$AB$15,27,FALSE),IFERROR(VLOOKUP($A561,'Circumstance 9'!$B$18:$AB$28,27,FALSE),TableBPA2[[#This Row],[Base Payment After Circumstance 8]])))</f>
        <v/>
      </c>
      <c r="O561" s="3" t="str">
        <f>IF(O$3="Not used","",IFERROR(VLOOKUP($A561,'Circumstance 10'!$B$6:$AB$15,27,FALSE),IFERROR(VLOOKUP($A561,'Circumstance 10'!$B$18:$AB$28,27,FALSE),TableBPA2[[#This Row],[Base Payment After Circumstance 9]])))</f>
        <v/>
      </c>
      <c r="P561" s="24" t="str">
        <f>IF(P$3="Not used","",IFERROR(VLOOKUP($A561,'Circumstance 11'!$B$6:$AB$15,27,FALSE),IFERROR(VLOOKUP($A561,'Circumstance 11'!$B$18:$AB$28,27,FALSE),TableBPA2[[#This Row],[Base Payment After Circumstance 10]])))</f>
        <v/>
      </c>
      <c r="Q561" s="24" t="str">
        <f>IF(Q$3="Not used","",IFERROR(VLOOKUP($A561,'Circumstance 12'!$B$6:$AB$15,27,FALSE),IFERROR(VLOOKUP($A561,'Circumstance 12'!$B$18:$AB$28,27,FALSE),TableBPA2[[#This Row],[Base Payment After Circumstance 11]])))</f>
        <v/>
      </c>
      <c r="R561" s="24" t="str">
        <f>IF(R$3="Not used","",IFERROR(VLOOKUP($A561,'Circumstance 13'!$B$6:$AB$15,27,FALSE),IFERROR(VLOOKUP($A561,'Circumstance 13'!$B$18:$AB$28,27,FALSE),TableBPA2[[#This Row],[Base Payment After Circumstance 12]])))</f>
        <v/>
      </c>
      <c r="S561" s="24" t="str">
        <f>IF(S$3="Not used","",IFERROR(VLOOKUP($A561,'Circumstance 14'!$B$6:$AB$15,27,FALSE),IFERROR(VLOOKUP($A561,'Circumstance 14'!$B$18:$AB$28,27,FALSE),TableBPA2[[#This Row],[Base Payment After Circumstance 13]])))</f>
        <v/>
      </c>
      <c r="T561" s="24" t="str">
        <f>IF(T$3="Not used","",IFERROR(VLOOKUP($A561,'Circumstance 15'!$B$6:$AB$15,27,FALSE),IFERROR(VLOOKUP($A561,'Circumstance 15'!$B$18:$AB$28,27,FALSE),TableBPA2[[#This Row],[Base Payment After Circumstance 14]])))</f>
        <v/>
      </c>
      <c r="U561" s="24" t="str">
        <f>IF(U$3="Not used","",IFERROR(VLOOKUP($A561,'Circumstance 16'!$B$6:$AB$15,27,FALSE),IFERROR(VLOOKUP($A561,'Circumstance 16'!$B$18:$AB$28,27,FALSE),TableBPA2[[#This Row],[Base Payment After Circumstance 15]])))</f>
        <v/>
      </c>
      <c r="V561" s="24" t="str">
        <f>IF(V$3="Not used","",IFERROR(VLOOKUP($A561,'Circumstance 17'!$B$6:$AB$15,27,FALSE),IFERROR(VLOOKUP($A561,'Circumstance 17'!$B$18:$AB$28,27,FALSE),TableBPA2[[#This Row],[Base Payment After Circumstance 16]])))</f>
        <v/>
      </c>
      <c r="W561" s="24" t="str">
        <f>IF(W$3="Not used","",IFERROR(VLOOKUP($A561,'Circumstance 18'!$B$6:$AB$15,27,FALSE),IFERROR(VLOOKUP($A561,'Circumstance 18'!$B$18:$AB$28,27,FALSE),TableBPA2[[#This Row],[Base Payment After Circumstance 17]])))</f>
        <v/>
      </c>
      <c r="X561" s="24" t="str">
        <f>IF(X$3="Not used","",IFERROR(VLOOKUP($A561,'Circumstance 19'!$B$6:$AB$15,27,FALSE),IFERROR(VLOOKUP($A561,'Circumstance 19'!$B$18:$AB$28,27,FALSE),TableBPA2[[#This Row],[Base Payment After Circumstance 18]])))</f>
        <v/>
      </c>
      <c r="Y561" s="24" t="str">
        <f>IF(Y$3="Not used","",IFERROR(VLOOKUP($A561,'Circumstance 20'!$B$6:$AB$15,27,FALSE),IFERROR(VLOOKUP($A561,'Circumstance 20'!$B$18:$AB$28,27,FALSE),TableBPA2[[#This Row],[Base Payment After Circumstance 19]])))</f>
        <v/>
      </c>
    </row>
    <row r="562" spans="1:25" x14ac:dyDescent="0.25">
      <c r="A562" s="11" t="str">
        <f>IF('LEA Information'!A571="","",'LEA Information'!A571)</f>
        <v/>
      </c>
      <c r="B562" s="11" t="str">
        <f>IF('LEA Information'!B571="","",'LEA Information'!B571)</f>
        <v/>
      </c>
      <c r="C562" s="68" t="str">
        <f>IF('LEA Information'!C571="","",'LEA Information'!C571)</f>
        <v/>
      </c>
      <c r="D562" s="8" t="str">
        <f>IF('LEA Information'!D571="","",'LEA Information'!D571)</f>
        <v/>
      </c>
      <c r="E562" s="32" t="str">
        <f t="shared" si="8"/>
        <v/>
      </c>
      <c r="F562" s="3" t="str">
        <f>IF(F$3="Not used","",IFERROR(VLOOKUP($A562,'Circumstance 1'!$B$6:$AB$15,27,FALSE),IFERROR(VLOOKUP(A562,'Circumstance 1'!$B$18:$AB$28,27,FALSE),TableBPA2[[#This Row],[Starting Base Payment]])))</f>
        <v/>
      </c>
      <c r="G562" s="3" t="str">
        <f>IF(G$3="Not used","",IFERROR(VLOOKUP($A562,'Circumstance 2'!$B$6:$AB$15,27,FALSE),IFERROR(VLOOKUP($A562,'Circumstance 2'!$B$18:$AB$28,27,FALSE),TableBPA2[[#This Row],[Base Payment After Circumstance 1]])))</f>
        <v/>
      </c>
      <c r="H562" s="3" t="str">
        <f>IF(H$3="Not used","",IFERROR(VLOOKUP($A562,'Circumstance 3'!$B$6:$AB$15,27,FALSE),IFERROR(VLOOKUP($A562,'Circumstance 3'!$B$18:$AB$28,27,FALSE),TableBPA2[[#This Row],[Base Payment After Circumstance 2]])))</f>
        <v/>
      </c>
      <c r="I562" s="3" t="str">
        <f>IF(I$3="Not used","",IFERROR(VLOOKUP($A562,'Circumstance 4'!$B$6:$AB$15,27,FALSE),IFERROR(VLOOKUP($A562,'Circumstance 4'!$B$18:$AB$28,27,FALSE),TableBPA2[[#This Row],[Base Payment After Circumstance 3]])))</f>
        <v/>
      </c>
      <c r="J562" s="3" t="str">
        <f>IF(J$3="Not used","",IFERROR(VLOOKUP($A562,'Circumstance 5'!$B$6:$AB$15,27,FALSE),IFERROR(VLOOKUP($A562,'Circumstance 5'!$B$18:$AB$28,27,FALSE),TableBPA2[[#This Row],[Base Payment After Circumstance 4]])))</f>
        <v/>
      </c>
      <c r="K562" s="3" t="str">
        <f>IF(K$3="Not used","",IFERROR(VLOOKUP($A562,'Circumstance 6'!$B$6:$AB$15,27,FALSE),IFERROR(VLOOKUP($A562,'Circumstance 6'!$B$18:$AB$28,27,FALSE),TableBPA2[[#This Row],[Base Payment After Circumstance 5]])))</f>
        <v/>
      </c>
      <c r="L562" s="3" t="str">
        <f>IF(L$3="Not used","",IFERROR(VLOOKUP($A562,'Circumstance 7'!$B$6:$AB$15,27,FALSE),IFERROR(VLOOKUP($A562,'Circumstance 7'!$B$18:$AB$28,27,FALSE),TableBPA2[[#This Row],[Base Payment After Circumstance 6]])))</f>
        <v/>
      </c>
      <c r="M562" s="3" t="str">
        <f>IF(M$3="Not used","",IFERROR(VLOOKUP($A562,'Circumstance 8'!$B$6:$AB$15,27,FALSE),IFERROR(VLOOKUP($A562,'Circumstance 8'!$B$18:$AB$28,27,FALSE),TableBPA2[[#This Row],[Base Payment After Circumstance 7]])))</f>
        <v/>
      </c>
      <c r="N562" s="3" t="str">
        <f>IF(N$3="Not used","",IFERROR(VLOOKUP($A562,'Circumstance 9'!$B$6:$AB$15,27,FALSE),IFERROR(VLOOKUP($A562,'Circumstance 9'!$B$18:$AB$28,27,FALSE),TableBPA2[[#This Row],[Base Payment After Circumstance 8]])))</f>
        <v/>
      </c>
      <c r="O562" s="3" t="str">
        <f>IF(O$3="Not used","",IFERROR(VLOOKUP($A562,'Circumstance 10'!$B$6:$AB$15,27,FALSE),IFERROR(VLOOKUP($A562,'Circumstance 10'!$B$18:$AB$28,27,FALSE),TableBPA2[[#This Row],[Base Payment After Circumstance 9]])))</f>
        <v/>
      </c>
      <c r="P562" s="24" t="str">
        <f>IF(P$3="Not used","",IFERROR(VLOOKUP($A562,'Circumstance 11'!$B$6:$AB$15,27,FALSE),IFERROR(VLOOKUP($A562,'Circumstance 11'!$B$18:$AB$28,27,FALSE),TableBPA2[[#This Row],[Base Payment After Circumstance 10]])))</f>
        <v/>
      </c>
      <c r="Q562" s="24" t="str">
        <f>IF(Q$3="Not used","",IFERROR(VLOOKUP($A562,'Circumstance 12'!$B$6:$AB$15,27,FALSE),IFERROR(VLOOKUP($A562,'Circumstance 12'!$B$18:$AB$28,27,FALSE),TableBPA2[[#This Row],[Base Payment After Circumstance 11]])))</f>
        <v/>
      </c>
      <c r="R562" s="24" t="str">
        <f>IF(R$3="Not used","",IFERROR(VLOOKUP($A562,'Circumstance 13'!$B$6:$AB$15,27,FALSE),IFERROR(VLOOKUP($A562,'Circumstance 13'!$B$18:$AB$28,27,FALSE),TableBPA2[[#This Row],[Base Payment After Circumstance 12]])))</f>
        <v/>
      </c>
      <c r="S562" s="24" t="str">
        <f>IF(S$3="Not used","",IFERROR(VLOOKUP($A562,'Circumstance 14'!$B$6:$AB$15,27,FALSE),IFERROR(VLOOKUP($A562,'Circumstance 14'!$B$18:$AB$28,27,FALSE),TableBPA2[[#This Row],[Base Payment After Circumstance 13]])))</f>
        <v/>
      </c>
      <c r="T562" s="24" t="str">
        <f>IF(T$3="Not used","",IFERROR(VLOOKUP($A562,'Circumstance 15'!$B$6:$AB$15,27,FALSE),IFERROR(VLOOKUP($A562,'Circumstance 15'!$B$18:$AB$28,27,FALSE),TableBPA2[[#This Row],[Base Payment After Circumstance 14]])))</f>
        <v/>
      </c>
      <c r="U562" s="24" t="str">
        <f>IF(U$3="Not used","",IFERROR(VLOOKUP($A562,'Circumstance 16'!$B$6:$AB$15,27,FALSE),IFERROR(VLOOKUP($A562,'Circumstance 16'!$B$18:$AB$28,27,FALSE),TableBPA2[[#This Row],[Base Payment After Circumstance 15]])))</f>
        <v/>
      </c>
      <c r="V562" s="24" t="str">
        <f>IF(V$3="Not used","",IFERROR(VLOOKUP($A562,'Circumstance 17'!$B$6:$AB$15,27,FALSE),IFERROR(VLOOKUP($A562,'Circumstance 17'!$B$18:$AB$28,27,FALSE),TableBPA2[[#This Row],[Base Payment After Circumstance 16]])))</f>
        <v/>
      </c>
      <c r="W562" s="24" t="str">
        <f>IF(W$3="Not used","",IFERROR(VLOOKUP($A562,'Circumstance 18'!$B$6:$AB$15,27,FALSE),IFERROR(VLOOKUP($A562,'Circumstance 18'!$B$18:$AB$28,27,FALSE),TableBPA2[[#This Row],[Base Payment After Circumstance 17]])))</f>
        <v/>
      </c>
      <c r="X562" s="24" t="str">
        <f>IF(X$3="Not used","",IFERROR(VLOOKUP($A562,'Circumstance 19'!$B$6:$AB$15,27,FALSE),IFERROR(VLOOKUP($A562,'Circumstance 19'!$B$18:$AB$28,27,FALSE),TableBPA2[[#This Row],[Base Payment After Circumstance 18]])))</f>
        <v/>
      </c>
      <c r="Y562" s="24" t="str">
        <f>IF(Y$3="Not used","",IFERROR(VLOOKUP($A562,'Circumstance 20'!$B$6:$AB$15,27,FALSE),IFERROR(VLOOKUP($A562,'Circumstance 20'!$B$18:$AB$28,27,FALSE),TableBPA2[[#This Row],[Base Payment After Circumstance 19]])))</f>
        <v/>
      </c>
    </row>
    <row r="563" spans="1:25" x14ac:dyDescent="0.25">
      <c r="A563" s="11" t="str">
        <f>IF('LEA Information'!A572="","",'LEA Information'!A572)</f>
        <v/>
      </c>
      <c r="B563" s="11" t="str">
        <f>IF('LEA Information'!B572="","",'LEA Information'!B572)</f>
        <v/>
      </c>
      <c r="C563" s="68" t="str">
        <f>IF('LEA Information'!C572="","",'LEA Information'!C572)</f>
        <v/>
      </c>
      <c r="D563" s="8" t="str">
        <f>IF('LEA Information'!D572="","",'LEA Information'!D572)</f>
        <v/>
      </c>
      <c r="E563" s="32" t="str">
        <f t="shared" si="8"/>
        <v/>
      </c>
      <c r="F563" s="3" t="str">
        <f>IF(F$3="Not used","",IFERROR(VLOOKUP($A563,'Circumstance 1'!$B$6:$AB$15,27,FALSE),IFERROR(VLOOKUP(A563,'Circumstance 1'!$B$18:$AB$28,27,FALSE),TableBPA2[[#This Row],[Starting Base Payment]])))</f>
        <v/>
      </c>
      <c r="G563" s="3" t="str">
        <f>IF(G$3="Not used","",IFERROR(VLOOKUP($A563,'Circumstance 2'!$B$6:$AB$15,27,FALSE),IFERROR(VLOOKUP($A563,'Circumstance 2'!$B$18:$AB$28,27,FALSE),TableBPA2[[#This Row],[Base Payment After Circumstance 1]])))</f>
        <v/>
      </c>
      <c r="H563" s="3" t="str">
        <f>IF(H$3="Not used","",IFERROR(VLOOKUP($A563,'Circumstance 3'!$B$6:$AB$15,27,FALSE),IFERROR(VLOOKUP($A563,'Circumstance 3'!$B$18:$AB$28,27,FALSE),TableBPA2[[#This Row],[Base Payment After Circumstance 2]])))</f>
        <v/>
      </c>
      <c r="I563" s="3" t="str">
        <f>IF(I$3="Not used","",IFERROR(VLOOKUP($A563,'Circumstance 4'!$B$6:$AB$15,27,FALSE),IFERROR(VLOOKUP($A563,'Circumstance 4'!$B$18:$AB$28,27,FALSE),TableBPA2[[#This Row],[Base Payment After Circumstance 3]])))</f>
        <v/>
      </c>
      <c r="J563" s="3" t="str">
        <f>IF(J$3="Not used","",IFERROR(VLOOKUP($A563,'Circumstance 5'!$B$6:$AB$15,27,FALSE),IFERROR(VLOOKUP($A563,'Circumstance 5'!$B$18:$AB$28,27,FALSE),TableBPA2[[#This Row],[Base Payment After Circumstance 4]])))</f>
        <v/>
      </c>
      <c r="K563" s="3" t="str">
        <f>IF(K$3="Not used","",IFERROR(VLOOKUP($A563,'Circumstance 6'!$B$6:$AB$15,27,FALSE),IFERROR(VLOOKUP($A563,'Circumstance 6'!$B$18:$AB$28,27,FALSE),TableBPA2[[#This Row],[Base Payment After Circumstance 5]])))</f>
        <v/>
      </c>
      <c r="L563" s="3" t="str">
        <f>IF(L$3="Not used","",IFERROR(VLOOKUP($A563,'Circumstance 7'!$B$6:$AB$15,27,FALSE),IFERROR(VLOOKUP($A563,'Circumstance 7'!$B$18:$AB$28,27,FALSE),TableBPA2[[#This Row],[Base Payment After Circumstance 6]])))</f>
        <v/>
      </c>
      <c r="M563" s="3" t="str">
        <f>IF(M$3="Not used","",IFERROR(VLOOKUP($A563,'Circumstance 8'!$B$6:$AB$15,27,FALSE),IFERROR(VLOOKUP($A563,'Circumstance 8'!$B$18:$AB$28,27,FALSE),TableBPA2[[#This Row],[Base Payment After Circumstance 7]])))</f>
        <v/>
      </c>
      <c r="N563" s="3" t="str">
        <f>IF(N$3="Not used","",IFERROR(VLOOKUP($A563,'Circumstance 9'!$B$6:$AB$15,27,FALSE),IFERROR(VLOOKUP($A563,'Circumstance 9'!$B$18:$AB$28,27,FALSE),TableBPA2[[#This Row],[Base Payment After Circumstance 8]])))</f>
        <v/>
      </c>
      <c r="O563" s="3" t="str">
        <f>IF(O$3="Not used","",IFERROR(VLOOKUP($A563,'Circumstance 10'!$B$6:$AB$15,27,FALSE),IFERROR(VLOOKUP($A563,'Circumstance 10'!$B$18:$AB$28,27,FALSE),TableBPA2[[#This Row],[Base Payment After Circumstance 9]])))</f>
        <v/>
      </c>
      <c r="P563" s="24" t="str">
        <f>IF(P$3="Not used","",IFERROR(VLOOKUP($A563,'Circumstance 11'!$B$6:$AB$15,27,FALSE),IFERROR(VLOOKUP($A563,'Circumstance 11'!$B$18:$AB$28,27,FALSE),TableBPA2[[#This Row],[Base Payment After Circumstance 10]])))</f>
        <v/>
      </c>
      <c r="Q563" s="24" t="str">
        <f>IF(Q$3="Not used","",IFERROR(VLOOKUP($A563,'Circumstance 12'!$B$6:$AB$15,27,FALSE),IFERROR(VLOOKUP($A563,'Circumstance 12'!$B$18:$AB$28,27,FALSE),TableBPA2[[#This Row],[Base Payment After Circumstance 11]])))</f>
        <v/>
      </c>
      <c r="R563" s="24" t="str">
        <f>IF(R$3="Not used","",IFERROR(VLOOKUP($A563,'Circumstance 13'!$B$6:$AB$15,27,FALSE),IFERROR(VLOOKUP($A563,'Circumstance 13'!$B$18:$AB$28,27,FALSE),TableBPA2[[#This Row],[Base Payment After Circumstance 12]])))</f>
        <v/>
      </c>
      <c r="S563" s="24" t="str">
        <f>IF(S$3="Not used","",IFERROR(VLOOKUP($A563,'Circumstance 14'!$B$6:$AB$15,27,FALSE),IFERROR(VLOOKUP($A563,'Circumstance 14'!$B$18:$AB$28,27,FALSE),TableBPA2[[#This Row],[Base Payment After Circumstance 13]])))</f>
        <v/>
      </c>
      <c r="T563" s="24" t="str">
        <f>IF(T$3="Not used","",IFERROR(VLOOKUP($A563,'Circumstance 15'!$B$6:$AB$15,27,FALSE),IFERROR(VLOOKUP($A563,'Circumstance 15'!$B$18:$AB$28,27,FALSE),TableBPA2[[#This Row],[Base Payment After Circumstance 14]])))</f>
        <v/>
      </c>
      <c r="U563" s="24" t="str">
        <f>IF(U$3="Not used","",IFERROR(VLOOKUP($A563,'Circumstance 16'!$B$6:$AB$15,27,FALSE),IFERROR(VLOOKUP($A563,'Circumstance 16'!$B$18:$AB$28,27,FALSE),TableBPA2[[#This Row],[Base Payment After Circumstance 15]])))</f>
        <v/>
      </c>
      <c r="V563" s="24" t="str">
        <f>IF(V$3="Not used","",IFERROR(VLOOKUP($A563,'Circumstance 17'!$B$6:$AB$15,27,FALSE),IFERROR(VLOOKUP($A563,'Circumstance 17'!$B$18:$AB$28,27,FALSE),TableBPA2[[#This Row],[Base Payment After Circumstance 16]])))</f>
        <v/>
      </c>
      <c r="W563" s="24" t="str">
        <f>IF(W$3="Not used","",IFERROR(VLOOKUP($A563,'Circumstance 18'!$B$6:$AB$15,27,FALSE),IFERROR(VLOOKUP($A563,'Circumstance 18'!$B$18:$AB$28,27,FALSE),TableBPA2[[#This Row],[Base Payment After Circumstance 17]])))</f>
        <v/>
      </c>
      <c r="X563" s="24" t="str">
        <f>IF(X$3="Not used","",IFERROR(VLOOKUP($A563,'Circumstance 19'!$B$6:$AB$15,27,FALSE),IFERROR(VLOOKUP($A563,'Circumstance 19'!$B$18:$AB$28,27,FALSE),TableBPA2[[#This Row],[Base Payment After Circumstance 18]])))</f>
        <v/>
      </c>
      <c r="Y563" s="24" t="str">
        <f>IF(Y$3="Not used","",IFERROR(VLOOKUP($A563,'Circumstance 20'!$B$6:$AB$15,27,FALSE),IFERROR(VLOOKUP($A563,'Circumstance 20'!$B$18:$AB$28,27,FALSE),TableBPA2[[#This Row],[Base Payment After Circumstance 19]])))</f>
        <v/>
      </c>
    </row>
    <row r="564" spans="1:25" x14ac:dyDescent="0.25">
      <c r="A564" s="11" t="str">
        <f>IF('LEA Information'!A573="","",'LEA Information'!A573)</f>
        <v/>
      </c>
      <c r="B564" s="11" t="str">
        <f>IF('LEA Information'!B573="","",'LEA Information'!B573)</f>
        <v/>
      </c>
      <c r="C564" s="68" t="str">
        <f>IF('LEA Information'!C573="","",'LEA Information'!C573)</f>
        <v/>
      </c>
      <c r="D564" s="8" t="str">
        <f>IF('LEA Information'!D573="","",'LEA Information'!D573)</f>
        <v/>
      </c>
      <c r="E564" s="32" t="str">
        <f t="shared" si="8"/>
        <v/>
      </c>
      <c r="F564" s="3" t="str">
        <f>IF(F$3="Not used","",IFERROR(VLOOKUP($A564,'Circumstance 1'!$B$6:$AB$15,27,FALSE),IFERROR(VLOOKUP(A564,'Circumstance 1'!$B$18:$AB$28,27,FALSE),TableBPA2[[#This Row],[Starting Base Payment]])))</f>
        <v/>
      </c>
      <c r="G564" s="3" t="str">
        <f>IF(G$3="Not used","",IFERROR(VLOOKUP($A564,'Circumstance 2'!$B$6:$AB$15,27,FALSE),IFERROR(VLOOKUP($A564,'Circumstance 2'!$B$18:$AB$28,27,FALSE),TableBPA2[[#This Row],[Base Payment After Circumstance 1]])))</f>
        <v/>
      </c>
      <c r="H564" s="3" t="str">
        <f>IF(H$3="Not used","",IFERROR(VLOOKUP($A564,'Circumstance 3'!$B$6:$AB$15,27,FALSE),IFERROR(VLOOKUP($A564,'Circumstance 3'!$B$18:$AB$28,27,FALSE),TableBPA2[[#This Row],[Base Payment After Circumstance 2]])))</f>
        <v/>
      </c>
      <c r="I564" s="3" t="str">
        <f>IF(I$3="Not used","",IFERROR(VLOOKUP($A564,'Circumstance 4'!$B$6:$AB$15,27,FALSE),IFERROR(VLOOKUP($A564,'Circumstance 4'!$B$18:$AB$28,27,FALSE),TableBPA2[[#This Row],[Base Payment After Circumstance 3]])))</f>
        <v/>
      </c>
      <c r="J564" s="3" t="str">
        <f>IF(J$3="Not used","",IFERROR(VLOOKUP($A564,'Circumstance 5'!$B$6:$AB$15,27,FALSE),IFERROR(VLOOKUP($A564,'Circumstance 5'!$B$18:$AB$28,27,FALSE),TableBPA2[[#This Row],[Base Payment After Circumstance 4]])))</f>
        <v/>
      </c>
      <c r="K564" s="3" t="str">
        <f>IF(K$3="Not used","",IFERROR(VLOOKUP($A564,'Circumstance 6'!$B$6:$AB$15,27,FALSE),IFERROR(VLOOKUP($A564,'Circumstance 6'!$B$18:$AB$28,27,FALSE),TableBPA2[[#This Row],[Base Payment After Circumstance 5]])))</f>
        <v/>
      </c>
      <c r="L564" s="3" t="str">
        <f>IF(L$3="Not used","",IFERROR(VLOOKUP($A564,'Circumstance 7'!$B$6:$AB$15,27,FALSE),IFERROR(VLOOKUP($A564,'Circumstance 7'!$B$18:$AB$28,27,FALSE),TableBPA2[[#This Row],[Base Payment After Circumstance 6]])))</f>
        <v/>
      </c>
      <c r="M564" s="3" t="str">
        <f>IF(M$3="Not used","",IFERROR(VLOOKUP($A564,'Circumstance 8'!$B$6:$AB$15,27,FALSE),IFERROR(VLOOKUP($A564,'Circumstance 8'!$B$18:$AB$28,27,FALSE),TableBPA2[[#This Row],[Base Payment After Circumstance 7]])))</f>
        <v/>
      </c>
      <c r="N564" s="3" t="str">
        <f>IF(N$3="Not used","",IFERROR(VLOOKUP($A564,'Circumstance 9'!$B$6:$AB$15,27,FALSE),IFERROR(VLOOKUP($A564,'Circumstance 9'!$B$18:$AB$28,27,FALSE),TableBPA2[[#This Row],[Base Payment After Circumstance 8]])))</f>
        <v/>
      </c>
      <c r="O564" s="3" t="str">
        <f>IF(O$3="Not used","",IFERROR(VLOOKUP($A564,'Circumstance 10'!$B$6:$AB$15,27,FALSE),IFERROR(VLOOKUP($A564,'Circumstance 10'!$B$18:$AB$28,27,FALSE),TableBPA2[[#This Row],[Base Payment After Circumstance 9]])))</f>
        <v/>
      </c>
      <c r="P564" s="24" t="str">
        <f>IF(P$3="Not used","",IFERROR(VLOOKUP($A564,'Circumstance 11'!$B$6:$AB$15,27,FALSE),IFERROR(VLOOKUP($A564,'Circumstance 11'!$B$18:$AB$28,27,FALSE),TableBPA2[[#This Row],[Base Payment After Circumstance 10]])))</f>
        <v/>
      </c>
      <c r="Q564" s="24" t="str">
        <f>IF(Q$3="Not used","",IFERROR(VLOOKUP($A564,'Circumstance 12'!$B$6:$AB$15,27,FALSE),IFERROR(VLOOKUP($A564,'Circumstance 12'!$B$18:$AB$28,27,FALSE),TableBPA2[[#This Row],[Base Payment After Circumstance 11]])))</f>
        <v/>
      </c>
      <c r="R564" s="24" t="str">
        <f>IF(R$3="Not used","",IFERROR(VLOOKUP($A564,'Circumstance 13'!$B$6:$AB$15,27,FALSE),IFERROR(VLOOKUP($A564,'Circumstance 13'!$B$18:$AB$28,27,FALSE),TableBPA2[[#This Row],[Base Payment After Circumstance 12]])))</f>
        <v/>
      </c>
      <c r="S564" s="24" t="str">
        <f>IF(S$3="Not used","",IFERROR(VLOOKUP($A564,'Circumstance 14'!$B$6:$AB$15,27,FALSE),IFERROR(VLOOKUP($A564,'Circumstance 14'!$B$18:$AB$28,27,FALSE),TableBPA2[[#This Row],[Base Payment After Circumstance 13]])))</f>
        <v/>
      </c>
      <c r="T564" s="24" t="str">
        <f>IF(T$3="Not used","",IFERROR(VLOOKUP($A564,'Circumstance 15'!$B$6:$AB$15,27,FALSE),IFERROR(VLOOKUP($A564,'Circumstance 15'!$B$18:$AB$28,27,FALSE),TableBPA2[[#This Row],[Base Payment After Circumstance 14]])))</f>
        <v/>
      </c>
      <c r="U564" s="24" t="str">
        <f>IF(U$3="Not used","",IFERROR(VLOOKUP($A564,'Circumstance 16'!$B$6:$AB$15,27,FALSE),IFERROR(VLOOKUP($A564,'Circumstance 16'!$B$18:$AB$28,27,FALSE),TableBPA2[[#This Row],[Base Payment After Circumstance 15]])))</f>
        <v/>
      </c>
      <c r="V564" s="24" t="str">
        <f>IF(V$3="Not used","",IFERROR(VLOOKUP($A564,'Circumstance 17'!$B$6:$AB$15,27,FALSE),IFERROR(VLOOKUP($A564,'Circumstance 17'!$B$18:$AB$28,27,FALSE),TableBPA2[[#This Row],[Base Payment After Circumstance 16]])))</f>
        <v/>
      </c>
      <c r="W564" s="24" t="str">
        <f>IF(W$3="Not used","",IFERROR(VLOOKUP($A564,'Circumstance 18'!$B$6:$AB$15,27,FALSE),IFERROR(VLOOKUP($A564,'Circumstance 18'!$B$18:$AB$28,27,FALSE),TableBPA2[[#This Row],[Base Payment After Circumstance 17]])))</f>
        <v/>
      </c>
      <c r="X564" s="24" t="str">
        <f>IF(X$3="Not used","",IFERROR(VLOOKUP($A564,'Circumstance 19'!$B$6:$AB$15,27,FALSE),IFERROR(VLOOKUP($A564,'Circumstance 19'!$B$18:$AB$28,27,FALSE),TableBPA2[[#This Row],[Base Payment After Circumstance 18]])))</f>
        <v/>
      </c>
      <c r="Y564" s="24" t="str">
        <f>IF(Y$3="Not used","",IFERROR(VLOOKUP($A564,'Circumstance 20'!$B$6:$AB$15,27,FALSE),IFERROR(VLOOKUP($A564,'Circumstance 20'!$B$18:$AB$28,27,FALSE),TableBPA2[[#This Row],[Base Payment After Circumstance 19]])))</f>
        <v/>
      </c>
    </row>
    <row r="565" spans="1:25" x14ac:dyDescent="0.25">
      <c r="A565" s="11" t="str">
        <f>IF('LEA Information'!A574="","",'LEA Information'!A574)</f>
        <v/>
      </c>
      <c r="B565" s="11" t="str">
        <f>IF('LEA Information'!B574="","",'LEA Information'!B574)</f>
        <v/>
      </c>
      <c r="C565" s="68" t="str">
        <f>IF('LEA Information'!C574="","",'LEA Information'!C574)</f>
        <v/>
      </c>
      <c r="D565" s="8" t="str">
        <f>IF('LEA Information'!D574="","",'LEA Information'!D574)</f>
        <v/>
      </c>
      <c r="E565" s="32" t="str">
        <f t="shared" si="8"/>
        <v/>
      </c>
      <c r="F565" s="3" t="str">
        <f>IF(F$3="Not used","",IFERROR(VLOOKUP($A565,'Circumstance 1'!$B$6:$AB$15,27,FALSE),IFERROR(VLOOKUP(A565,'Circumstance 1'!$B$18:$AB$28,27,FALSE),TableBPA2[[#This Row],[Starting Base Payment]])))</f>
        <v/>
      </c>
      <c r="G565" s="3" t="str">
        <f>IF(G$3="Not used","",IFERROR(VLOOKUP($A565,'Circumstance 2'!$B$6:$AB$15,27,FALSE),IFERROR(VLOOKUP($A565,'Circumstance 2'!$B$18:$AB$28,27,FALSE),TableBPA2[[#This Row],[Base Payment After Circumstance 1]])))</f>
        <v/>
      </c>
      <c r="H565" s="3" t="str">
        <f>IF(H$3="Not used","",IFERROR(VLOOKUP($A565,'Circumstance 3'!$B$6:$AB$15,27,FALSE),IFERROR(VLOOKUP($A565,'Circumstance 3'!$B$18:$AB$28,27,FALSE),TableBPA2[[#This Row],[Base Payment After Circumstance 2]])))</f>
        <v/>
      </c>
      <c r="I565" s="3" t="str">
        <f>IF(I$3="Not used","",IFERROR(VLOOKUP($A565,'Circumstance 4'!$B$6:$AB$15,27,FALSE),IFERROR(VLOOKUP($A565,'Circumstance 4'!$B$18:$AB$28,27,FALSE),TableBPA2[[#This Row],[Base Payment After Circumstance 3]])))</f>
        <v/>
      </c>
      <c r="J565" s="3" t="str">
        <f>IF(J$3="Not used","",IFERROR(VLOOKUP($A565,'Circumstance 5'!$B$6:$AB$15,27,FALSE),IFERROR(VLOOKUP($A565,'Circumstance 5'!$B$18:$AB$28,27,FALSE),TableBPA2[[#This Row],[Base Payment After Circumstance 4]])))</f>
        <v/>
      </c>
      <c r="K565" s="3" t="str">
        <f>IF(K$3="Not used","",IFERROR(VLOOKUP($A565,'Circumstance 6'!$B$6:$AB$15,27,FALSE),IFERROR(VLOOKUP($A565,'Circumstance 6'!$B$18:$AB$28,27,FALSE),TableBPA2[[#This Row],[Base Payment After Circumstance 5]])))</f>
        <v/>
      </c>
      <c r="L565" s="3" t="str">
        <f>IF(L$3="Not used","",IFERROR(VLOOKUP($A565,'Circumstance 7'!$B$6:$AB$15,27,FALSE),IFERROR(VLOOKUP($A565,'Circumstance 7'!$B$18:$AB$28,27,FALSE),TableBPA2[[#This Row],[Base Payment After Circumstance 6]])))</f>
        <v/>
      </c>
      <c r="M565" s="3" t="str">
        <f>IF(M$3="Not used","",IFERROR(VLOOKUP($A565,'Circumstance 8'!$B$6:$AB$15,27,FALSE),IFERROR(VLOOKUP($A565,'Circumstance 8'!$B$18:$AB$28,27,FALSE),TableBPA2[[#This Row],[Base Payment After Circumstance 7]])))</f>
        <v/>
      </c>
      <c r="N565" s="3" t="str">
        <f>IF(N$3="Not used","",IFERROR(VLOOKUP($A565,'Circumstance 9'!$B$6:$AB$15,27,FALSE),IFERROR(VLOOKUP($A565,'Circumstance 9'!$B$18:$AB$28,27,FALSE),TableBPA2[[#This Row],[Base Payment After Circumstance 8]])))</f>
        <v/>
      </c>
      <c r="O565" s="3" t="str">
        <f>IF(O$3="Not used","",IFERROR(VLOOKUP($A565,'Circumstance 10'!$B$6:$AB$15,27,FALSE),IFERROR(VLOOKUP($A565,'Circumstance 10'!$B$18:$AB$28,27,FALSE),TableBPA2[[#This Row],[Base Payment After Circumstance 9]])))</f>
        <v/>
      </c>
      <c r="P565" s="24" t="str">
        <f>IF(P$3="Not used","",IFERROR(VLOOKUP($A565,'Circumstance 11'!$B$6:$AB$15,27,FALSE),IFERROR(VLOOKUP($A565,'Circumstance 11'!$B$18:$AB$28,27,FALSE),TableBPA2[[#This Row],[Base Payment After Circumstance 10]])))</f>
        <v/>
      </c>
      <c r="Q565" s="24" t="str">
        <f>IF(Q$3="Not used","",IFERROR(VLOOKUP($A565,'Circumstance 12'!$B$6:$AB$15,27,FALSE),IFERROR(VLOOKUP($A565,'Circumstance 12'!$B$18:$AB$28,27,FALSE),TableBPA2[[#This Row],[Base Payment After Circumstance 11]])))</f>
        <v/>
      </c>
      <c r="R565" s="24" t="str">
        <f>IF(R$3="Not used","",IFERROR(VLOOKUP($A565,'Circumstance 13'!$B$6:$AB$15,27,FALSE),IFERROR(VLOOKUP($A565,'Circumstance 13'!$B$18:$AB$28,27,FALSE),TableBPA2[[#This Row],[Base Payment After Circumstance 12]])))</f>
        <v/>
      </c>
      <c r="S565" s="24" t="str">
        <f>IF(S$3="Not used","",IFERROR(VLOOKUP($A565,'Circumstance 14'!$B$6:$AB$15,27,FALSE),IFERROR(VLOOKUP($A565,'Circumstance 14'!$B$18:$AB$28,27,FALSE),TableBPA2[[#This Row],[Base Payment After Circumstance 13]])))</f>
        <v/>
      </c>
      <c r="T565" s="24" t="str">
        <f>IF(T$3="Not used","",IFERROR(VLOOKUP($A565,'Circumstance 15'!$B$6:$AB$15,27,FALSE),IFERROR(VLOOKUP($A565,'Circumstance 15'!$B$18:$AB$28,27,FALSE),TableBPA2[[#This Row],[Base Payment After Circumstance 14]])))</f>
        <v/>
      </c>
      <c r="U565" s="24" t="str">
        <f>IF(U$3="Not used","",IFERROR(VLOOKUP($A565,'Circumstance 16'!$B$6:$AB$15,27,FALSE),IFERROR(VLOOKUP($A565,'Circumstance 16'!$B$18:$AB$28,27,FALSE),TableBPA2[[#This Row],[Base Payment After Circumstance 15]])))</f>
        <v/>
      </c>
      <c r="V565" s="24" t="str">
        <f>IF(V$3="Not used","",IFERROR(VLOOKUP($A565,'Circumstance 17'!$B$6:$AB$15,27,FALSE),IFERROR(VLOOKUP($A565,'Circumstance 17'!$B$18:$AB$28,27,FALSE),TableBPA2[[#This Row],[Base Payment After Circumstance 16]])))</f>
        <v/>
      </c>
      <c r="W565" s="24" t="str">
        <f>IF(W$3="Not used","",IFERROR(VLOOKUP($A565,'Circumstance 18'!$B$6:$AB$15,27,FALSE),IFERROR(VLOOKUP($A565,'Circumstance 18'!$B$18:$AB$28,27,FALSE),TableBPA2[[#This Row],[Base Payment After Circumstance 17]])))</f>
        <v/>
      </c>
      <c r="X565" s="24" t="str">
        <f>IF(X$3="Not used","",IFERROR(VLOOKUP($A565,'Circumstance 19'!$B$6:$AB$15,27,FALSE),IFERROR(VLOOKUP($A565,'Circumstance 19'!$B$18:$AB$28,27,FALSE),TableBPA2[[#This Row],[Base Payment After Circumstance 18]])))</f>
        <v/>
      </c>
      <c r="Y565" s="24" t="str">
        <f>IF(Y$3="Not used","",IFERROR(VLOOKUP($A565,'Circumstance 20'!$B$6:$AB$15,27,FALSE),IFERROR(VLOOKUP($A565,'Circumstance 20'!$B$18:$AB$28,27,FALSE),TableBPA2[[#This Row],[Base Payment After Circumstance 19]])))</f>
        <v/>
      </c>
    </row>
    <row r="566" spans="1:25" x14ac:dyDescent="0.25">
      <c r="A566" s="11" t="str">
        <f>IF('LEA Information'!A575="","",'LEA Information'!A575)</f>
        <v/>
      </c>
      <c r="B566" s="11" t="str">
        <f>IF('LEA Information'!B575="","",'LEA Information'!B575)</f>
        <v/>
      </c>
      <c r="C566" s="68" t="str">
        <f>IF('LEA Information'!C575="","",'LEA Information'!C575)</f>
        <v/>
      </c>
      <c r="D566" s="8" t="str">
        <f>IF('LEA Information'!D575="","",'LEA Information'!D575)</f>
        <v/>
      </c>
      <c r="E566" s="32" t="str">
        <f t="shared" si="8"/>
        <v/>
      </c>
      <c r="F566" s="3" t="str">
        <f>IF(F$3="Not used","",IFERROR(VLOOKUP($A566,'Circumstance 1'!$B$6:$AB$15,27,FALSE),IFERROR(VLOOKUP(A566,'Circumstance 1'!$B$18:$AB$28,27,FALSE),TableBPA2[[#This Row],[Starting Base Payment]])))</f>
        <v/>
      </c>
      <c r="G566" s="3" t="str">
        <f>IF(G$3="Not used","",IFERROR(VLOOKUP($A566,'Circumstance 2'!$B$6:$AB$15,27,FALSE),IFERROR(VLOOKUP($A566,'Circumstance 2'!$B$18:$AB$28,27,FALSE),TableBPA2[[#This Row],[Base Payment After Circumstance 1]])))</f>
        <v/>
      </c>
      <c r="H566" s="3" t="str">
        <f>IF(H$3="Not used","",IFERROR(VLOOKUP($A566,'Circumstance 3'!$B$6:$AB$15,27,FALSE),IFERROR(VLOOKUP($A566,'Circumstance 3'!$B$18:$AB$28,27,FALSE),TableBPA2[[#This Row],[Base Payment After Circumstance 2]])))</f>
        <v/>
      </c>
      <c r="I566" s="3" t="str">
        <f>IF(I$3="Not used","",IFERROR(VLOOKUP($A566,'Circumstance 4'!$B$6:$AB$15,27,FALSE),IFERROR(VLOOKUP($A566,'Circumstance 4'!$B$18:$AB$28,27,FALSE),TableBPA2[[#This Row],[Base Payment After Circumstance 3]])))</f>
        <v/>
      </c>
      <c r="J566" s="3" t="str">
        <f>IF(J$3="Not used","",IFERROR(VLOOKUP($A566,'Circumstance 5'!$B$6:$AB$15,27,FALSE),IFERROR(VLOOKUP($A566,'Circumstance 5'!$B$18:$AB$28,27,FALSE),TableBPA2[[#This Row],[Base Payment After Circumstance 4]])))</f>
        <v/>
      </c>
      <c r="K566" s="3" t="str">
        <f>IF(K$3="Not used","",IFERROR(VLOOKUP($A566,'Circumstance 6'!$B$6:$AB$15,27,FALSE),IFERROR(VLOOKUP($A566,'Circumstance 6'!$B$18:$AB$28,27,FALSE),TableBPA2[[#This Row],[Base Payment After Circumstance 5]])))</f>
        <v/>
      </c>
      <c r="L566" s="3" t="str">
        <f>IF(L$3="Not used","",IFERROR(VLOOKUP($A566,'Circumstance 7'!$B$6:$AB$15,27,FALSE),IFERROR(VLOOKUP($A566,'Circumstance 7'!$B$18:$AB$28,27,FALSE),TableBPA2[[#This Row],[Base Payment After Circumstance 6]])))</f>
        <v/>
      </c>
      <c r="M566" s="3" t="str">
        <f>IF(M$3="Not used","",IFERROR(VLOOKUP($A566,'Circumstance 8'!$B$6:$AB$15,27,FALSE),IFERROR(VLOOKUP($A566,'Circumstance 8'!$B$18:$AB$28,27,FALSE),TableBPA2[[#This Row],[Base Payment After Circumstance 7]])))</f>
        <v/>
      </c>
      <c r="N566" s="3" t="str">
        <f>IF(N$3="Not used","",IFERROR(VLOOKUP($A566,'Circumstance 9'!$B$6:$AB$15,27,FALSE),IFERROR(VLOOKUP($A566,'Circumstance 9'!$B$18:$AB$28,27,FALSE),TableBPA2[[#This Row],[Base Payment After Circumstance 8]])))</f>
        <v/>
      </c>
      <c r="O566" s="3" t="str">
        <f>IF(O$3="Not used","",IFERROR(VLOOKUP($A566,'Circumstance 10'!$B$6:$AB$15,27,FALSE),IFERROR(VLOOKUP($A566,'Circumstance 10'!$B$18:$AB$28,27,FALSE),TableBPA2[[#This Row],[Base Payment After Circumstance 9]])))</f>
        <v/>
      </c>
      <c r="P566" s="24" t="str">
        <f>IF(P$3="Not used","",IFERROR(VLOOKUP($A566,'Circumstance 11'!$B$6:$AB$15,27,FALSE),IFERROR(VLOOKUP($A566,'Circumstance 11'!$B$18:$AB$28,27,FALSE),TableBPA2[[#This Row],[Base Payment After Circumstance 10]])))</f>
        <v/>
      </c>
      <c r="Q566" s="24" t="str">
        <f>IF(Q$3="Not used","",IFERROR(VLOOKUP($A566,'Circumstance 12'!$B$6:$AB$15,27,FALSE),IFERROR(VLOOKUP($A566,'Circumstance 12'!$B$18:$AB$28,27,FALSE),TableBPA2[[#This Row],[Base Payment After Circumstance 11]])))</f>
        <v/>
      </c>
      <c r="R566" s="24" t="str">
        <f>IF(R$3="Not used","",IFERROR(VLOOKUP($A566,'Circumstance 13'!$B$6:$AB$15,27,FALSE),IFERROR(VLOOKUP($A566,'Circumstance 13'!$B$18:$AB$28,27,FALSE),TableBPA2[[#This Row],[Base Payment After Circumstance 12]])))</f>
        <v/>
      </c>
      <c r="S566" s="24" t="str">
        <f>IF(S$3="Not used","",IFERROR(VLOOKUP($A566,'Circumstance 14'!$B$6:$AB$15,27,FALSE),IFERROR(VLOOKUP($A566,'Circumstance 14'!$B$18:$AB$28,27,FALSE),TableBPA2[[#This Row],[Base Payment After Circumstance 13]])))</f>
        <v/>
      </c>
      <c r="T566" s="24" t="str">
        <f>IF(T$3="Not used","",IFERROR(VLOOKUP($A566,'Circumstance 15'!$B$6:$AB$15,27,FALSE),IFERROR(VLOOKUP($A566,'Circumstance 15'!$B$18:$AB$28,27,FALSE),TableBPA2[[#This Row],[Base Payment After Circumstance 14]])))</f>
        <v/>
      </c>
      <c r="U566" s="24" t="str">
        <f>IF(U$3="Not used","",IFERROR(VLOOKUP($A566,'Circumstance 16'!$B$6:$AB$15,27,FALSE),IFERROR(VLOOKUP($A566,'Circumstance 16'!$B$18:$AB$28,27,FALSE),TableBPA2[[#This Row],[Base Payment After Circumstance 15]])))</f>
        <v/>
      </c>
      <c r="V566" s="24" t="str">
        <f>IF(V$3="Not used","",IFERROR(VLOOKUP($A566,'Circumstance 17'!$B$6:$AB$15,27,FALSE),IFERROR(VLOOKUP($A566,'Circumstance 17'!$B$18:$AB$28,27,FALSE),TableBPA2[[#This Row],[Base Payment After Circumstance 16]])))</f>
        <v/>
      </c>
      <c r="W566" s="24" t="str">
        <f>IF(W$3="Not used","",IFERROR(VLOOKUP($A566,'Circumstance 18'!$B$6:$AB$15,27,FALSE),IFERROR(VLOOKUP($A566,'Circumstance 18'!$B$18:$AB$28,27,FALSE),TableBPA2[[#This Row],[Base Payment After Circumstance 17]])))</f>
        <v/>
      </c>
      <c r="X566" s="24" t="str">
        <f>IF(X$3="Not used","",IFERROR(VLOOKUP($A566,'Circumstance 19'!$B$6:$AB$15,27,FALSE),IFERROR(VLOOKUP($A566,'Circumstance 19'!$B$18:$AB$28,27,FALSE),TableBPA2[[#This Row],[Base Payment After Circumstance 18]])))</f>
        <v/>
      </c>
      <c r="Y566" s="24" t="str">
        <f>IF(Y$3="Not used","",IFERROR(VLOOKUP($A566,'Circumstance 20'!$B$6:$AB$15,27,FALSE),IFERROR(VLOOKUP($A566,'Circumstance 20'!$B$18:$AB$28,27,FALSE),TableBPA2[[#This Row],[Base Payment After Circumstance 19]])))</f>
        <v/>
      </c>
    </row>
    <row r="567" spans="1:25" x14ac:dyDescent="0.25">
      <c r="A567" s="11" t="str">
        <f>IF('LEA Information'!A576="","",'LEA Information'!A576)</f>
        <v/>
      </c>
      <c r="B567" s="11" t="str">
        <f>IF('LEA Information'!B576="","",'LEA Information'!B576)</f>
        <v/>
      </c>
      <c r="C567" s="68" t="str">
        <f>IF('LEA Information'!C576="","",'LEA Information'!C576)</f>
        <v/>
      </c>
      <c r="D567" s="8" t="str">
        <f>IF('LEA Information'!D576="","",'LEA Information'!D576)</f>
        <v/>
      </c>
      <c r="E567" s="32" t="str">
        <f t="shared" si="8"/>
        <v/>
      </c>
      <c r="F567" s="3" t="str">
        <f>IF(F$3="Not used","",IFERROR(VLOOKUP($A567,'Circumstance 1'!$B$6:$AB$15,27,FALSE),IFERROR(VLOOKUP(A567,'Circumstance 1'!$B$18:$AB$28,27,FALSE),TableBPA2[[#This Row],[Starting Base Payment]])))</f>
        <v/>
      </c>
      <c r="G567" s="3" t="str">
        <f>IF(G$3="Not used","",IFERROR(VLOOKUP($A567,'Circumstance 2'!$B$6:$AB$15,27,FALSE),IFERROR(VLOOKUP($A567,'Circumstance 2'!$B$18:$AB$28,27,FALSE),TableBPA2[[#This Row],[Base Payment After Circumstance 1]])))</f>
        <v/>
      </c>
      <c r="H567" s="3" t="str">
        <f>IF(H$3="Not used","",IFERROR(VLOOKUP($A567,'Circumstance 3'!$B$6:$AB$15,27,FALSE),IFERROR(VLOOKUP($A567,'Circumstance 3'!$B$18:$AB$28,27,FALSE),TableBPA2[[#This Row],[Base Payment After Circumstance 2]])))</f>
        <v/>
      </c>
      <c r="I567" s="3" t="str">
        <f>IF(I$3="Not used","",IFERROR(VLOOKUP($A567,'Circumstance 4'!$B$6:$AB$15,27,FALSE),IFERROR(VLOOKUP($A567,'Circumstance 4'!$B$18:$AB$28,27,FALSE),TableBPA2[[#This Row],[Base Payment After Circumstance 3]])))</f>
        <v/>
      </c>
      <c r="J567" s="3" t="str">
        <f>IF(J$3="Not used","",IFERROR(VLOOKUP($A567,'Circumstance 5'!$B$6:$AB$15,27,FALSE),IFERROR(VLOOKUP($A567,'Circumstance 5'!$B$18:$AB$28,27,FALSE),TableBPA2[[#This Row],[Base Payment After Circumstance 4]])))</f>
        <v/>
      </c>
      <c r="K567" s="3" t="str">
        <f>IF(K$3="Not used","",IFERROR(VLOOKUP($A567,'Circumstance 6'!$B$6:$AB$15,27,FALSE),IFERROR(VLOOKUP($A567,'Circumstance 6'!$B$18:$AB$28,27,FALSE),TableBPA2[[#This Row],[Base Payment After Circumstance 5]])))</f>
        <v/>
      </c>
      <c r="L567" s="3" t="str">
        <f>IF(L$3="Not used","",IFERROR(VLOOKUP($A567,'Circumstance 7'!$B$6:$AB$15,27,FALSE),IFERROR(VLOOKUP($A567,'Circumstance 7'!$B$18:$AB$28,27,FALSE),TableBPA2[[#This Row],[Base Payment After Circumstance 6]])))</f>
        <v/>
      </c>
      <c r="M567" s="3" t="str">
        <f>IF(M$3="Not used","",IFERROR(VLOOKUP($A567,'Circumstance 8'!$B$6:$AB$15,27,FALSE),IFERROR(VLOOKUP($A567,'Circumstance 8'!$B$18:$AB$28,27,FALSE),TableBPA2[[#This Row],[Base Payment After Circumstance 7]])))</f>
        <v/>
      </c>
      <c r="N567" s="3" t="str">
        <f>IF(N$3="Not used","",IFERROR(VLOOKUP($A567,'Circumstance 9'!$B$6:$AB$15,27,FALSE),IFERROR(VLOOKUP($A567,'Circumstance 9'!$B$18:$AB$28,27,FALSE),TableBPA2[[#This Row],[Base Payment After Circumstance 8]])))</f>
        <v/>
      </c>
      <c r="O567" s="3" t="str">
        <f>IF(O$3="Not used","",IFERROR(VLOOKUP($A567,'Circumstance 10'!$B$6:$AB$15,27,FALSE),IFERROR(VLOOKUP($A567,'Circumstance 10'!$B$18:$AB$28,27,FALSE),TableBPA2[[#This Row],[Base Payment After Circumstance 9]])))</f>
        <v/>
      </c>
      <c r="P567" s="24" t="str">
        <f>IF(P$3="Not used","",IFERROR(VLOOKUP($A567,'Circumstance 11'!$B$6:$AB$15,27,FALSE),IFERROR(VLOOKUP($A567,'Circumstance 11'!$B$18:$AB$28,27,FALSE),TableBPA2[[#This Row],[Base Payment After Circumstance 10]])))</f>
        <v/>
      </c>
      <c r="Q567" s="24" t="str">
        <f>IF(Q$3="Not used","",IFERROR(VLOOKUP($A567,'Circumstance 12'!$B$6:$AB$15,27,FALSE),IFERROR(VLOOKUP($A567,'Circumstance 12'!$B$18:$AB$28,27,FALSE),TableBPA2[[#This Row],[Base Payment After Circumstance 11]])))</f>
        <v/>
      </c>
      <c r="R567" s="24" t="str">
        <f>IF(R$3="Not used","",IFERROR(VLOOKUP($A567,'Circumstance 13'!$B$6:$AB$15,27,FALSE),IFERROR(VLOOKUP($A567,'Circumstance 13'!$B$18:$AB$28,27,FALSE),TableBPA2[[#This Row],[Base Payment After Circumstance 12]])))</f>
        <v/>
      </c>
      <c r="S567" s="24" t="str">
        <f>IF(S$3="Not used","",IFERROR(VLOOKUP($A567,'Circumstance 14'!$B$6:$AB$15,27,FALSE),IFERROR(VLOOKUP($A567,'Circumstance 14'!$B$18:$AB$28,27,FALSE),TableBPA2[[#This Row],[Base Payment After Circumstance 13]])))</f>
        <v/>
      </c>
      <c r="T567" s="24" t="str">
        <f>IF(T$3="Not used","",IFERROR(VLOOKUP($A567,'Circumstance 15'!$B$6:$AB$15,27,FALSE),IFERROR(VLOOKUP($A567,'Circumstance 15'!$B$18:$AB$28,27,FALSE),TableBPA2[[#This Row],[Base Payment After Circumstance 14]])))</f>
        <v/>
      </c>
      <c r="U567" s="24" t="str">
        <f>IF(U$3="Not used","",IFERROR(VLOOKUP($A567,'Circumstance 16'!$B$6:$AB$15,27,FALSE),IFERROR(VLOOKUP($A567,'Circumstance 16'!$B$18:$AB$28,27,FALSE),TableBPA2[[#This Row],[Base Payment After Circumstance 15]])))</f>
        <v/>
      </c>
      <c r="V567" s="24" t="str">
        <f>IF(V$3="Not used","",IFERROR(VLOOKUP($A567,'Circumstance 17'!$B$6:$AB$15,27,FALSE),IFERROR(VLOOKUP($A567,'Circumstance 17'!$B$18:$AB$28,27,FALSE),TableBPA2[[#This Row],[Base Payment After Circumstance 16]])))</f>
        <v/>
      </c>
      <c r="W567" s="24" t="str">
        <f>IF(W$3="Not used","",IFERROR(VLOOKUP($A567,'Circumstance 18'!$B$6:$AB$15,27,FALSE),IFERROR(VLOOKUP($A567,'Circumstance 18'!$B$18:$AB$28,27,FALSE),TableBPA2[[#This Row],[Base Payment After Circumstance 17]])))</f>
        <v/>
      </c>
      <c r="X567" s="24" t="str">
        <f>IF(X$3="Not used","",IFERROR(VLOOKUP($A567,'Circumstance 19'!$B$6:$AB$15,27,FALSE),IFERROR(VLOOKUP($A567,'Circumstance 19'!$B$18:$AB$28,27,FALSE),TableBPA2[[#This Row],[Base Payment After Circumstance 18]])))</f>
        <v/>
      </c>
      <c r="Y567" s="24" t="str">
        <f>IF(Y$3="Not used","",IFERROR(VLOOKUP($A567,'Circumstance 20'!$B$6:$AB$15,27,FALSE),IFERROR(VLOOKUP($A567,'Circumstance 20'!$B$18:$AB$28,27,FALSE),TableBPA2[[#This Row],[Base Payment After Circumstance 19]])))</f>
        <v/>
      </c>
    </row>
    <row r="568" spans="1:25" x14ac:dyDescent="0.25">
      <c r="A568" s="11" t="str">
        <f>IF('LEA Information'!A577="","",'LEA Information'!A577)</f>
        <v/>
      </c>
      <c r="B568" s="11" t="str">
        <f>IF('LEA Information'!B577="","",'LEA Information'!B577)</f>
        <v/>
      </c>
      <c r="C568" s="68" t="str">
        <f>IF('LEA Information'!C577="","",'LEA Information'!C577)</f>
        <v/>
      </c>
      <c r="D568" s="8" t="str">
        <f>IF('LEA Information'!D577="","",'LEA Information'!D577)</f>
        <v/>
      </c>
      <c r="E568" s="32" t="str">
        <f t="shared" si="8"/>
        <v/>
      </c>
      <c r="F568" s="3" t="str">
        <f>IF(F$3="Not used","",IFERROR(VLOOKUP($A568,'Circumstance 1'!$B$6:$AB$15,27,FALSE),IFERROR(VLOOKUP(A568,'Circumstance 1'!$B$18:$AB$28,27,FALSE),TableBPA2[[#This Row],[Starting Base Payment]])))</f>
        <v/>
      </c>
      <c r="G568" s="3" t="str">
        <f>IF(G$3="Not used","",IFERROR(VLOOKUP($A568,'Circumstance 2'!$B$6:$AB$15,27,FALSE),IFERROR(VLOOKUP($A568,'Circumstance 2'!$B$18:$AB$28,27,FALSE),TableBPA2[[#This Row],[Base Payment After Circumstance 1]])))</f>
        <v/>
      </c>
      <c r="H568" s="3" t="str">
        <f>IF(H$3="Not used","",IFERROR(VLOOKUP($A568,'Circumstance 3'!$B$6:$AB$15,27,FALSE),IFERROR(VLOOKUP($A568,'Circumstance 3'!$B$18:$AB$28,27,FALSE),TableBPA2[[#This Row],[Base Payment After Circumstance 2]])))</f>
        <v/>
      </c>
      <c r="I568" s="3" t="str">
        <f>IF(I$3="Not used","",IFERROR(VLOOKUP($A568,'Circumstance 4'!$B$6:$AB$15,27,FALSE),IFERROR(VLOOKUP($A568,'Circumstance 4'!$B$18:$AB$28,27,FALSE),TableBPA2[[#This Row],[Base Payment After Circumstance 3]])))</f>
        <v/>
      </c>
      <c r="J568" s="3" t="str">
        <f>IF(J$3="Not used","",IFERROR(VLOOKUP($A568,'Circumstance 5'!$B$6:$AB$15,27,FALSE),IFERROR(VLOOKUP($A568,'Circumstance 5'!$B$18:$AB$28,27,FALSE),TableBPA2[[#This Row],[Base Payment After Circumstance 4]])))</f>
        <v/>
      </c>
      <c r="K568" s="3" t="str">
        <f>IF(K$3="Not used","",IFERROR(VLOOKUP($A568,'Circumstance 6'!$B$6:$AB$15,27,FALSE),IFERROR(VLOOKUP($A568,'Circumstance 6'!$B$18:$AB$28,27,FALSE),TableBPA2[[#This Row],[Base Payment After Circumstance 5]])))</f>
        <v/>
      </c>
      <c r="L568" s="3" t="str">
        <f>IF(L$3="Not used","",IFERROR(VLOOKUP($A568,'Circumstance 7'!$B$6:$AB$15,27,FALSE),IFERROR(VLOOKUP($A568,'Circumstance 7'!$B$18:$AB$28,27,FALSE),TableBPA2[[#This Row],[Base Payment After Circumstance 6]])))</f>
        <v/>
      </c>
      <c r="M568" s="3" t="str">
        <f>IF(M$3="Not used","",IFERROR(VLOOKUP($A568,'Circumstance 8'!$B$6:$AB$15,27,FALSE),IFERROR(VLOOKUP($A568,'Circumstance 8'!$B$18:$AB$28,27,FALSE),TableBPA2[[#This Row],[Base Payment After Circumstance 7]])))</f>
        <v/>
      </c>
      <c r="N568" s="3" t="str">
        <f>IF(N$3="Not used","",IFERROR(VLOOKUP($A568,'Circumstance 9'!$B$6:$AB$15,27,FALSE),IFERROR(VLOOKUP($A568,'Circumstance 9'!$B$18:$AB$28,27,FALSE),TableBPA2[[#This Row],[Base Payment After Circumstance 8]])))</f>
        <v/>
      </c>
      <c r="O568" s="3" t="str">
        <f>IF(O$3="Not used","",IFERROR(VLOOKUP($A568,'Circumstance 10'!$B$6:$AB$15,27,FALSE),IFERROR(VLOOKUP($A568,'Circumstance 10'!$B$18:$AB$28,27,FALSE),TableBPA2[[#This Row],[Base Payment After Circumstance 9]])))</f>
        <v/>
      </c>
      <c r="P568" s="24" t="str">
        <f>IF(P$3="Not used","",IFERROR(VLOOKUP($A568,'Circumstance 11'!$B$6:$AB$15,27,FALSE),IFERROR(VLOOKUP($A568,'Circumstance 11'!$B$18:$AB$28,27,FALSE),TableBPA2[[#This Row],[Base Payment After Circumstance 10]])))</f>
        <v/>
      </c>
      <c r="Q568" s="24" t="str">
        <f>IF(Q$3="Not used","",IFERROR(VLOOKUP($A568,'Circumstance 12'!$B$6:$AB$15,27,FALSE),IFERROR(VLOOKUP($A568,'Circumstance 12'!$B$18:$AB$28,27,FALSE),TableBPA2[[#This Row],[Base Payment After Circumstance 11]])))</f>
        <v/>
      </c>
      <c r="R568" s="24" t="str">
        <f>IF(R$3="Not used","",IFERROR(VLOOKUP($A568,'Circumstance 13'!$B$6:$AB$15,27,FALSE),IFERROR(VLOOKUP($A568,'Circumstance 13'!$B$18:$AB$28,27,FALSE),TableBPA2[[#This Row],[Base Payment After Circumstance 12]])))</f>
        <v/>
      </c>
      <c r="S568" s="24" t="str">
        <f>IF(S$3="Not used","",IFERROR(VLOOKUP($A568,'Circumstance 14'!$B$6:$AB$15,27,FALSE),IFERROR(VLOOKUP($A568,'Circumstance 14'!$B$18:$AB$28,27,FALSE),TableBPA2[[#This Row],[Base Payment After Circumstance 13]])))</f>
        <v/>
      </c>
      <c r="T568" s="24" t="str">
        <f>IF(T$3="Not used","",IFERROR(VLOOKUP($A568,'Circumstance 15'!$B$6:$AB$15,27,FALSE),IFERROR(VLOOKUP($A568,'Circumstance 15'!$B$18:$AB$28,27,FALSE),TableBPA2[[#This Row],[Base Payment After Circumstance 14]])))</f>
        <v/>
      </c>
      <c r="U568" s="24" t="str">
        <f>IF(U$3="Not used","",IFERROR(VLOOKUP($A568,'Circumstance 16'!$B$6:$AB$15,27,FALSE),IFERROR(VLOOKUP($A568,'Circumstance 16'!$B$18:$AB$28,27,FALSE),TableBPA2[[#This Row],[Base Payment After Circumstance 15]])))</f>
        <v/>
      </c>
      <c r="V568" s="24" t="str">
        <f>IF(V$3="Not used","",IFERROR(VLOOKUP($A568,'Circumstance 17'!$B$6:$AB$15,27,FALSE),IFERROR(VLOOKUP($A568,'Circumstance 17'!$B$18:$AB$28,27,FALSE),TableBPA2[[#This Row],[Base Payment After Circumstance 16]])))</f>
        <v/>
      </c>
      <c r="W568" s="24" t="str">
        <f>IF(W$3="Not used","",IFERROR(VLOOKUP($A568,'Circumstance 18'!$B$6:$AB$15,27,FALSE),IFERROR(VLOOKUP($A568,'Circumstance 18'!$B$18:$AB$28,27,FALSE),TableBPA2[[#This Row],[Base Payment After Circumstance 17]])))</f>
        <v/>
      </c>
      <c r="X568" s="24" t="str">
        <f>IF(X$3="Not used","",IFERROR(VLOOKUP($A568,'Circumstance 19'!$B$6:$AB$15,27,FALSE),IFERROR(VLOOKUP($A568,'Circumstance 19'!$B$18:$AB$28,27,FALSE),TableBPA2[[#This Row],[Base Payment After Circumstance 18]])))</f>
        <v/>
      </c>
      <c r="Y568" s="24" t="str">
        <f>IF(Y$3="Not used","",IFERROR(VLOOKUP($A568,'Circumstance 20'!$B$6:$AB$15,27,FALSE),IFERROR(VLOOKUP($A568,'Circumstance 20'!$B$18:$AB$28,27,FALSE),TableBPA2[[#This Row],[Base Payment After Circumstance 19]])))</f>
        <v/>
      </c>
    </row>
    <row r="569" spans="1:25" x14ac:dyDescent="0.25">
      <c r="A569" s="11" t="str">
        <f>IF('LEA Information'!A578="","",'LEA Information'!A578)</f>
        <v/>
      </c>
      <c r="B569" s="11" t="str">
        <f>IF('LEA Information'!B578="","",'LEA Information'!B578)</f>
        <v/>
      </c>
      <c r="C569" s="68" t="str">
        <f>IF('LEA Information'!C578="","",'LEA Information'!C578)</f>
        <v/>
      </c>
      <c r="D569" s="8" t="str">
        <f>IF('LEA Information'!D578="","",'LEA Information'!D578)</f>
        <v/>
      </c>
      <c r="E569" s="32" t="str">
        <f t="shared" si="8"/>
        <v/>
      </c>
      <c r="F569" s="3" t="str">
        <f>IF(F$3="Not used","",IFERROR(VLOOKUP($A569,'Circumstance 1'!$B$6:$AB$15,27,FALSE),IFERROR(VLOOKUP(A569,'Circumstance 1'!$B$18:$AB$28,27,FALSE),TableBPA2[[#This Row],[Starting Base Payment]])))</f>
        <v/>
      </c>
      <c r="G569" s="3" t="str">
        <f>IF(G$3="Not used","",IFERROR(VLOOKUP($A569,'Circumstance 2'!$B$6:$AB$15,27,FALSE),IFERROR(VLOOKUP($A569,'Circumstance 2'!$B$18:$AB$28,27,FALSE),TableBPA2[[#This Row],[Base Payment After Circumstance 1]])))</f>
        <v/>
      </c>
      <c r="H569" s="3" t="str">
        <f>IF(H$3="Not used","",IFERROR(VLOOKUP($A569,'Circumstance 3'!$B$6:$AB$15,27,FALSE),IFERROR(VLOOKUP($A569,'Circumstance 3'!$B$18:$AB$28,27,FALSE),TableBPA2[[#This Row],[Base Payment After Circumstance 2]])))</f>
        <v/>
      </c>
      <c r="I569" s="3" t="str">
        <f>IF(I$3="Not used","",IFERROR(VLOOKUP($A569,'Circumstance 4'!$B$6:$AB$15,27,FALSE),IFERROR(VLOOKUP($A569,'Circumstance 4'!$B$18:$AB$28,27,FALSE),TableBPA2[[#This Row],[Base Payment After Circumstance 3]])))</f>
        <v/>
      </c>
      <c r="J569" s="3" t="str">
        <f>IF(J$3="Not used","",IFERROR(VLOOKUP($A569,'Circumstance 5'!$B$6:$AB$15,27,FALSE),IFERROR(VLOOKUP($A569,'Circumstance 5'!$B$18:$AB$28,27,FALSE),TableBPA2[[#This Row],[Base Payment After Circumstance 4]])))</f>
        <v/>
      </c>
      <c r="K569" s="3" t="str">
        <f>IF(K$3="Not used","",IFERROR(VLOOKUP($A569,'Circumstance 6'!$B$6:$AB$15,27,FALSE),IFERROR(VLOOKUP($A569,'Circumstance 6'!$B$18:$AB$28,27,FALSE),TableBPA2[[#This Row],[Base Payment After Circumstance 5]])))</f>
        <v/>
      </c>
      <c r="L569" s="3" t="str">
        <f>IF(L$3="Not used","",IFERROR(VLOOKUP($A569,'Circumstance 7'!$B$6:$AB$15,27,FALSE),IFERROR(VLOOKUP($A569,'Circumstance 7'!$B$18:$AB$28,27,FALSE),TableBPA2[[#This Row],[Base Payment After Circumstance 6]])))</f>
        <v/>
      </c>
      <c r="M569" s="3" t="str">
        <f>IF(M$3="Not used","",IFERROR(VLOOKUP($A569,'Circumstance 8'!$B$6:$AB$15,27,FALSE),IFERROR(VLOOKUP($A569,'Circumstance 8'!$B$18:$AB$28,27,FALSE),TableBPA2[[#This Row],[Base Payment After Circumstance 7]])))</f>
        <v/>
      </c>
      <c r="N569" s="3" t="str">
        <f>IF(N$3="Not used","",IFERROR(VLOOKUP($A569,'Circumstance 9'!$B$6:$AB$15,27,FALSE),IFERROR(VLOOKUP($A569,'Circumstance 9'!$B$18:$AB$28,27,FALSE),TableBPA2[[#This Row],[Base Payment After Circumstance 8]])))</f>
        <v/>
      </c>
      <c r="O569" s="3" t="str">
        <f>IF(O$3="Not used","",IFERROR(VLOOKUP($A569,'Circumstance 10'!$B$6:$AB$15,27,FALSE),IFERROR(VLOOKUP($A569,'Circumstance 10'!$B$18:$AB$28,27,FALSE),TableBPA2[[#This Row],[Base Payment After Circumstance 9]])))</f>
        <v/>
      </c>
      <c r="P569" s="24" t="str">
        <f>IF(P$3="Not used","",IFERROR(VLOOKUP($A569,'Circumstance 11'!$B$6:$AB$15,27,FALSE),IFERROR(VLOOKUP($A569,'Circumstance 11'!$B$18:$AB$28,27,FALSE),TableBPA2[[#This Row],[Base Payment After Circumstance 10]])))</f>
        <v/>
      </c>
      <c r="Q569" s="24" t="str">
        <f>IF(Q$3="Not used","",IFERROR(VLOOKUP($A569,'Circumstance 12'!$B$6:$AB$15,27,FALSE),IFERROR(VLOOKUP($A569,'Circumstance 12'!$B$18:$AB$28,27,FALSE),TableBPA2[[#This Row],[Base Payment After Circumstance 11]])))</f>
        <v/>
      </c>
      <c r="R569" s="24" t="str">
        <f>IF(R$3="Not used","",IFERROR(VLOOKUP($A569,'Circumstance 13'!$B$6:$AB$15,27,FALSE),IFERROR(VLOOKUP($A569,'Circumstance 13'!$B$18:$AB$28,27,FALSE),TableBPA2[[#This Row],[Base Payment After Circumstance 12]])))</f>
        <v/>
      </c>
      <c r="S569" s="24" t="str">
        <f>IF(S$3="Not used","",IFERROR(VLOOKUP($A569,'Circumstance 14'!$B$6:$AB$15,27,FALSE),IFERROR(VLOOKUP($A569,'Circumstance 14'!$B$18:$AB$28,27,FALSE),TableBPA2[[#This Row],[Base Payment After Circumstance 13]])))</f>
        <v/>
      </c>
      <c r="T569" s="24" t="str">
        <f>IF(T$3="Not used","",IFERROR(VLOOKUP($A569,'Circumstance 15'!$B$6:$AB$15,27,FALSE),IFERROR(VLOOKUP($A569,'Circumstance 15'!$B$18:$AB$28,27,FALSE),TableBPA2[[#This Row],[Base Payment After Circumstance 14]])))</f>
        <v/>
      </c>
      <c r="U569" s="24" t="str">
        <f>IF(U$3="Not used","",IFERROR(VLOOKUP($A569,'Circumstance 16'!$B$6:$AB$15,27,FALSE),IFERROR(VLOOKUP($A569,'Circumstance 16'!$B$18:$AB$28,27,FALSE),TableBPA2[[#This Row],[Base Payment After Circumstance 15]])))</f>
        <v/>
      </c>
      <c r="V569" s="24" t="str">
        <f>IF(V$3="Not used","",IFERROR(VLOOKUP($A569,'Circumstance 17'!$B$6:$AB$15,27,FALSE),IFERROR(VLOOKUP($A569,'Circumstance 17'!$B$18:$AB$28,27,FALSE),TableBPA2[[#This Row],[Base Payment After Circumstance 16]])))</f>
        <v/>
      </c>
      <c r="W569" s="24" t="str">
        <f>IF(W$3="Not used","",IFERROR(VLOOKUP($A569,'Circumstance 18'!$B$6:$AB$15,27,FALSE),IFERROR(VLOOKUP($A569,'Circumstance 18'!$B$18:$AB$28,27,FALSE),TableBPA2[[#This Row],[Base Payment After Circumstance 17]])))</f>
        <v/>
      </c>
      <c r="X569" s="24" t="str">
        <f>IF(X$3="Not used","",IFERROR(VLOOKUP($A569,'Circumstance 19'!$B$6:$AB$15,27,FALSE),IFERROR(VLOOKUP($A569,'Circumstance 19'!$B$18:$AB$28,27,FALSE),TableBPA2[[#This Row],[Base Payment After Circumstance 18]])))</f>
        <v/>
      </c>
      <c r="Y569" s="24" t="str">
        <f>IF(Y$3="Not used","",IFERROR(VLOOKUP($A569,'Circumstance 20'!$B$6:$AB$15,27,FALSE),IFERROR(VLOOKUP($A569,'Circumstance 20'!$B$18:$AB$28,27,FALSE),TableBPA2[[#This Row],[Base Payment After Circumstance 19]])))</f>
        <v/>
      </c>
    </row>
    <row r="570" spans="1:25" x14ac:dyDescent="0.25">
      <c r="A570" s="11" t="str">
        <f>IF('LEA Information'!A579="","",'LEA Information'!A579)</f>
        <v/>
      </c>
      <c r="B570" s="11" t="str">
        <f>IF('LEA Information'!B579="","",'LEA Information'!B579)</f>
        <v/>
      </c>
      <c r="C570" s="68" t="str">
        <f>IF('LEA Information'!C579="","",'LEA Information'!C579)</f>
        <v/>
      </c>
      <c r="D570" s="8" t="str">
        <f>IF('LEA Information'!D579="","",'LEA Information'!D579)</f>
        <v/>
      </c>
      <c r="E570" s="32" t="str">
        <f t="shared" si="8"/>
        <v/>
      </c>
      <c r="F570" s="3" t="str">
        <f>IF(F$3="Not used","",IFERROR(VLOOKUP($A570,'Circumstance 1'!$B$6:$AB$15,27,FALSE),IFERROR(VLOOKUP(A570,'Circumstance 1'!$B$18:$AB$28,27,FALSE),TableBPA2[[#This Row],[Starting Base Payment]])))</f>
        <v/>
      </c>
      <c r="G570" s="3" t="str">
        <f>IF(G$3="Not used","",IFERROR(VLOOKUP($A570,'Circumstance 2'!$B$6:$AB$15,27,FALSE),IFERROR(VLOOKUP($A570,'Circumstance 2'!$B$18:$AB$28,27,FALSE),TableBPA2[[#This Row],[Base Payment After Circumstance 1]])))</f>
        <v/>
      </c>
      <c r="H570" s="3" t="str">
        <f>IF(H$3="Not used","",IFERROR(VLOOKUP($A570,'Circumstance 3'!$B$6:$AB$15,27,FALSE),IFERROR(VLOOKUP($A570,'Circumstance 3'!$B$18:$AB$28,27,FALSE),TableBPA2[[#This Row],[Base Payment After Circumstance 2]])))</f>
        <v/>
      </c>
      <c r="I570" s="3" t="str">
        <f>IF(I$3="Not used","",IFERROR(VLOOKUP($A570,'Circumstance 4'!$B$6:$AB$15,27,FALSE),IFERROR(VLOOKUP($A570,'Circumstance 4'!$B$18:$AB$28,27,FALSE),TableBPA2[[#This Row],[Base Payment After Circumstance 3]])))</f>
        <v/>
      </c>
      <c r="J570" s="3" t="str">
        <f>IF(J$3="Not used","",IFERROR(VLOOKUP($A570,'Circumstance 5'!$B$6:$AB$15,27,FALSE),IFERROR(VLOOKUP($A570,'Circumstance 5'!$B$18:$AB$28,27,FALSE),TableBPA2[[#This Row],[Base Payment After Circumstance 4]])))</f>
        <v/>
      </c>
      <c r="K570" s="3" t="str">
        <f>IF(K$3="Not used","",IFERROR(VLOOKUP($A570,'Circumstance 6'!$B$6:$AB$15,27,FALSE),IFERROR(VLOOKUP($A570,'Circumstance 6'!$B$18:$AB$28,27,FALSE),TableBPA2[[#This Row],[Base Payment After Circumstance 5]])))</f>
        <v/>
      </c>
      <c r="L570" s="3" t="str">
        <f>IF(L$3="Not used","",IFERROR(VLOOKUP($A570,'Circumstance 7'!$B$6:$AB$15,27,FALSE),IFERROR(VLOOKUP($A570,'Circumstance 7'!$B$18:$AB$28,27,FALSE),TableBPA2[[#This Row],[Base Payment After Circumstance 6]])))</f>
        <v/>
      </c>
      <c r="M570" s="3" t="str">
        <f>IF(M$3="Not used","",IFERROR(VLOOKUP($A570,'Circumstance 8'!$B$6:$AB$15,27,FALSE),IFERROR(VLOOKUP($A570,'Circumstance 8'!$B$18:$AB$28,27,FALSE),TableBPA2[[#This Row],[Base Payment After Circumstance 7]])))</f>
        <v/>
      </c>
      <c r="N570" s="3" t="str">
        <f>IF(N$3="Not used","",IFERROR(VLOOKUP($A570,'Circumstance 9'!$B$6:$AB$15,27,FALSE),IFERROR(VLOOKUP($A570,'Circumstance 9'!$B$18:$AB$28,27,FALSE),TableBPA2[[#This Row],[Base Payment After Circumstance 8]])))</f>
        <v/>
      </c>
      <c r="O570" s="3" t="str">
        <f>IF(O$3="Not used","",IFERROR(VLOOKUP($A570,'Circumstance 10'!$B$6:$AB$15,27,FALSE),IFERROR(VLOOKUP($A570,'Circumstance 10'!$B$18:$AB$28,27,FALSE),TableBPA2[[#This Row],[Base Payment After Circumstance 9]])))</f>
        <v/>
      </c>
      <c r="P570" s="24" t="str">
        <f>IF(P$3="Not used","",IFERROR(VLOOKUP($A570,'Circumstance 11'!$B$6:$AB$15,27,FALSE),IFERROR(VLOOKUP($A570,'Circumstance 11'!$B$18:$AB$28,27,FALSE),TableBPA2[[#This Row],[Base Payment After Circumstance 10]])))</f>
        <v/>
      </c>
      <c r="Q570" s="24" t="str">
        <f>IF(Q$3="Not used","",IFERROR(VLOOKUP($A570,'Circumstance 12'!$B$6:$AB$15,27,FALSE),IFERROR(VLOOKUP($A570,'Circumstance 12'!$B$18:$AB$28,27,FALSE),TableBPA2[[#This Row],[Base Payment After Circumstance 11]])))</f>
        <v/>
      </c>
      <c r="R570" s="24" t="str">
        <f>IF(R$3="Not used","",IFERROR(VLOOKUP($A570,'Circumstance 13'!$B$6:$AB$15,27,FALSE),IFERROR(VLOOKUP($A570,'Circumstance 13'!$B$18:$AB$28,27,FALSE),TableBPA2[[#This Row],[Base Payment After Circumstance 12]])))</f>
        <v/>
      </c>
      <c r="S570" s="24" t="str">
        <f>IF(S$3="Not used","",IFERROR(VLOOKUP($A570,'Circumstance 14'!$B$6:$AB$15,27,FALSE),IFERROR(VLOOKUP($A570,'Circumstance 14'!$B$18:$AB$28,27,FALSE),TableBPA2[[#This Row],[Base Payment After Circumstance 13]])))</f>
        <v/>
      </c>
      <c r="T570" s="24" t="str">
        <f>IF(T$3="Not used","",IFERROR(VLOOKUP($A570,'Circumstance 15'!$B$6:$AB$15,27,FALSE),IFERROR(VLOOKUP($A570,'Circumstance 15'!$B$18:$AB$28,27,FALSE),TableBPA2[[#This Row],[Base Payment After Circumstance 14]])))</f>
        <v/>
      </c>
      <c r="U570" s="24" t="str">
        <f>IF(U$3="Not used","",IFERROR(VLOOKUP($A570,'Circumstance 16'!$B$6:$AB$15,27,FALSE),IFERROR(VLOOKUP($A570,'Circumstance 16'!$B$18:$AB$28,27,FALSE),TableBPA2[[#This Row],[Base Payment After Circumstance 15]])))</f>
        <v/>
      </c>
      <c r="V570" s="24" t="str">
        <f>IF(V$3="Not used","",IFERROR(VLOOKUP($A570,'Circumstance 17'!$B$6:$AB$15,27,FALSE),IFERROR(VLOOKUP($A570,'Circumstance 17'!$B$18:$AB$28,27,FALSE),TableBPA2[[#This Row],[Base Payment After Circumstance 16]])))</f>
        <v/>
      </c>
      <c r="W570" s="24" t="str">
        <f>IF(W$3="Not used","",IFERROR(VLOOKUP($A570,'Circumstance 18'!$B$6:$AB$15,27,FALSE),IFERROR(VLOOKUP($A570,'Circumstance 18'!$B$18:$AB$28,27,FALSE),TableBPA2[[#This Row],[Base Payment After Circumstance 17]])))</f>
        <v/>
      </c>
      <c r="X570" s="24" t="str">
        <f>IF(X$3="Not used","",IFERROR(VLOOKUP($A570,'Circumstance 19'!$B$6:$AB$15,27,FALSE),IFERROR(VLOOKUP($A570,'Circumstance 19'!$B$18:$AB$28,27,FALSE),TableBPA2[[#This Row],[Base Payment After Circumstance 18]])))</f>
        <v/>
      </c>
      <c r="Y570" s="24" t="str">
        <f>IF(Y$3="Not used","",IFERROR(VLOOKUP($A570,'Circumstance 20'!$B$6:$AB$15,27,FALSE),IFERROR(VLOOKUP($A570,'Circumstance 20'!$B$18:$AB$28,27,FALSE),TableBPA2[[#This Row],[Base Payment After Circumstance 19]])))</f>
        <v/>
      </c>
    </row>
    <row r="571" spans="1:25" x14ac:dyDescent="0.25">
      <c r="A571" s="11" t="str">
        <f>IF('LEA Information'!A580="","",'LEA Information'!A580)</f>
        <v/>
      </c>
      <c r="B571" s="11" t="str">
        <f>IF('LEA Information'!B580="","",'LEA Information'!B580)</f>
        <v/>
      </c>
      <c r="C571" s="68" t="str">
        <f>IF('LEA Information'!C580="","",'LEA Information'!C580)</f>
        <v/>
      </c>
      <c r="D571" s="8" t="str">
        <f>IF('LEA Information'!D580="","",'LEA Information'!D580)</f>
        <v/>
      </c>
      <c r="E571" s="32" t="str">
        <f t="shared" si="8"/>
        <v/>
      </c>
      <c r="F571" s="3" t="str">
        <f>IF(F$3="Not used","",IFERROR(VLOOKUP($A571,'Circumstance 1'!$B$6:$AB$15,27,FALSE),IFERROR(VLOOKUP(A571,'Circumstance 1'!$B$18:$AB$28,27,FALSE),TableBPA2[[#This Row],[Starting Base Payment]])))</f>
        <v/>
      </c>
      <c r="G571" s="3" t="str">
        <f>IF(G$3="Not used","",IFERROR(VLOOKUP($A571,'Circumstance 2'!$B$6:$AB$15,27,FALSE),IFERROR(VLOOKUP($A571,'Circumstance 2'!$B$18:$AB$28,27,FALSE),TableBPA2[[#This Row],[Base Payment After Circumstance 1]])))</f>
        <v/>
      </c>
      <c r="H571" s="3" t="str">
        <f>IF(H$3="Not used","",IFERROR(VLOOKUP($A571,'Circumstance 3'!$B$6:$AB$15,27,FALSE),IFERROR(VLOOKUP($A571,'Circumstance 3'!$B$18:$AB$28,27,FALSE),TableBPA2[[#This Row],[Base Payment After Circumstance 2]])))</f>
        <v/>
      </c>
      <c r="I571" s="3" t="str">
        <f>IF(I$3="Not used","",IFERROR(VLOOKUP($A571,'Circumstance 4'!$B$6:$AB$15,27,FALSE),IFERROR(VLOOKUP($A571,'Circumstance 4'!$B$18:$AB$28,27,FALSE),TableBPA2[[#This Row],[Base Payment After Circumstance 3]])))</f>
        <v/>
      </c>
      <c r="J571" s="3" t="str">
        <f>IF(J$3="Not used","",IFERROR(VLOOKUP($A571,'Circumstance 5'!$B$6:$AB$15,27,FALSE),IFERROR(VLOOKUP($A571,'Circumstance 5'!$B$18:$AB$28,27,FALSE),TableBPA2[[#This Row],[Base Payment After Circumstance 4]])))</f>
        <v/>
      </c>
      <c r="K571" s="3" t="str">
        <f>IF(K$3="Not used","",IFERROR(VLOOKUP($A571,'Circumstance 6'!$B$6:$AB$15,27,FALSE),IFERROR(VLOOKUP($A571,'Circumstance 6'!$B$18:$AB$28,27,FALSE),TableBPA2[[#This Row],[Base Payment After Circumstance 5]])))</f>
        <v/>
      </c>
      <c r="L571" s="3" t="str">
        <f>IF(L$3="Not used","",IFERROR(VLOOKUP($A571,'Circumstance 7'!$B$6:$AB$15,27,FALSE),IFERROR(VLOOKUP($A571,'Circumstance 7'!$B$18:$AB$28,27,FALSE),TableBPA2[[#This Row],[Base Payment After Circumstance 6]])))</f>
        <v/>
      </c>
      <c r="M571" s="3" t="str">
        <f>IF(M$3="Not used","",IFERROR(VLOOKUP($A571,'Circumstance 8'!$B$6:$AB$15,27,FALSE),IFERROR(VLOOKUP($A571,'Circumstance 8'!$B$18:$AB$28,27,FALSE),TableBPA2[[#This Row],[Base Payment After Circumstance 7]])))</f>
        <v/>
      </c>
      <c r="N571" s="3" t="str">
        <f>IF(N$3="Not used","",IFERROR(VLOOKUP($A571,'Circumstance 9'!$B$6:$AB$15,27,FALSE),IFERROR(VLOOKUP($A571,'Circumstance 9'!$B$18:$AB$28,27,FALSE),TableBPA2[[#This Row],[Base Payment After Circumstance 8]])))</f>
        <v/>
      </c>
      <c r="O571" s="3" t="str">
        <f>IF(O$3="Not used","",IFERROR(VLOOKUP($A571,'Circumstance 10'!$B$6:$AB$15,27,FALSE),IFERROR(VLOOKUP($A571,'Circumstance 10'!$B$18:$AB$28,27,FALSE),TableBPA2[[#This Row],[Base Payment After Circumstance 9]])))</f>
        <v/>
      </c>
      <c r="P571" s="24" t="str">
        <f>IF(P$3="Not used","",IFERROR(VLOOKUP($A571,'Circumstance 11'!$B$6:$AB$15,27,FALSE),IFERROR(VLOOKUP($A571,'Circumstance 11'!$B$18:$AB$28,27,FALSE),TableBPA2[[#This Row],[Base Payment After Circumstance 10]])))</f>
        <v/>
      </c>
      <c r="Q571" s="24" t="str">
        <f>IF(Q$3="Not used","",IFERROR(VLOOKUP($A571,'Circumstance 12'!$B$6:$AB$15,27,FALSE),IFERROR(VLOOKUP($A571,'Circumstance 12'!$B$18:$AB$28,27,FALSE),TableBPA2[[#This Row],[Base Payment After Circumstance 11]])))</f>
        <v/>
      </c>
      <c r="R571" s="24" t="str">
        <f>IF(R$3="Not used","",IFERROR(VLOOKUP($A571,'Circumstance 13'!$B$6:$AB$15,27,FALSE),IFERROR(VLOOKUP($A571,'Circumstance 13'!$B$18:$AB$28,27,FALSE),TableBPA2[[#This Row],[Base Payment After Circumstance 12]])))</f>
        <v/>
      </c>
      <c r="S571" s="24" t="str">
        <f>IF(S$3="Not used","",IFERROR(VLOOKUP($A571,'Circumstance 14'!$B$6:$AB$15,27,FALSE),IFERROR(VLOOKUP($A571,'Circumstance 14'!$B$18:$AB$28,27,FALSE),TableBPA2[[#This Row],[Base Payment After Circumstance 13]])))</f>
        <v/>
      </c>
      <c r="T571" s="24" t="str">
        <f>IF(T$3="Not used","",IFERROR(VLOOKUP($A571,'Circumstance 15'!$B$6:$AB$15,27,FALSE),IFERROR(VLOOKUP($A571,'Circumstance 15'!$B$18:$AB$28,27,FALSE),TableBPA2[[#This Row],[Base Payment After Circumstance 14]])))</f>
        <v/>
      </c>
      <c r="U571" s="24" t="str">
        <f>IF(U$3="Not used","",IFERROR(VLOOKUP($A571,'Circumstance 16'!$B$6:$AB$15,27,FALSE),IFERROR(VLOOKUP($A571,'Circumstance 16'!$B$18:$AB$28,27,FALSE),TableBPA2[[#This Row],[Base Payment After Circumstance 15]])))</f>
        <v/>
      </c>
      <c r="V571" s="24" t="str">
        <f>IF(V$3="Not used","",IFERROR(VLOOKUP($A571,'Circumstance 17'!$B$6:$AB$15,27,FALSE),IFERROR(VLOOKUP($A571,'Circumstance 17'!$B$18:$AB$28,27,FALSE),TableBPA2[[#This Row],[Base Payment After Circumstance 16]])))</f>
        <v/>
      </c>
      <c r="W571" s="24" t="str">
        <f>IF(W$3="Not used","",IFERROR(VLOOKUP($A571,'Circumstance 18'!$B$6:$AB$15,27,FALSE),IFERROR(VLOOKUP($A571,'Circumstance 18'!$B$18:$AB$28,27,FALSE),TableBPA2[[#This Row],[Base Payment After Circumstance 17]])))</f>
        <v/>
      </c>
      <c r="X571" s="24" t="str">
        <f>IF(X$3="Not used","",IFERROR(VLOOKUP($A571,'Circumstance 19'!$B$6:$AB$15,27,FALSE),IFERROR(VLOOKUP($A571,'Circumstance 19'!$B$18:$AB$28,27,FALSE),TableBPA2[[#This Row],[Base Payment After Circumstance 18]])))</f>
        <v/>
      </c>
      <c r="Y571" s="24" t="str">
        <f>IF(Y$3="Not used","",IFERROR(VLOOKUP($A571,'Circumstance 20'!$B$6:$AB$15,27,FALSE),IFERROR(VLOOKUP($A571,'Circumstance 20'!$B$18:$AB$28,27,FALSE),TableBPA2[[#This Row],[Base Payment After Circumstance 19]])))</f>
        <v/>
      </c>
    </row>
    <row r="572" spans="1:25" x14ac:dyDescent="0.25">
      <c r="A572" s="11" t="str">
        <f>IF('LEA Information'!A581="","",'LEA Information'!A581)</f>
        <v/>
      </c>
      <c r="B572" s="11" t="str">
        <f>IF('LEA Information'!B581="","",'LEA Information'!B581)</f>
        <v/>
      </c>
      <c r="C572" s="68" t="str">
        <f>IF('LEA Information'!C581="","",'LEA Information'!C581)</f>
        <v/>
      </c>
      <c r="D572" s="8" t="str">
        <f>IF('LEA Information'!D581="","",'LEA Information'!D581)</f>
        <v/>
      </c>
      <c r="E572" s="32" t="str">
        <f t="shared" si="8"/>
        <v/>
      </c>
      <c r="F572" s="3" t="str">
        <f>IF(F$3="Not used","",IFERROR(VLOOKUP($A572,'Circumstance 1'!$B$6:$AB$15,27,FALSE),IFERROR(VLOOKUP(A572,'Circumstance 1'!$B$18:$AB$28,27,FALSE),TableBPA2[[#This Row],[Starting Base Payment]])))</f>
        <v/>
      </c>
      <c r="G572" s="3" t="str">
        <f>IF(G$3="Not used","",IFERROR(VLOOKUP($A572,'Circumstance 2'!$B$6:$AB$15,27,FALSE),IFERROR(VLOOKUP($A572,'Circumstance 2'!$B$18:$AB$28,27,FALSE),TableBPA2[[#This Row],[Base Payment After Circumstance 1]])))</f>
        <v/>
      </c>
      <c r="H572" s="3" t="str">
        <f>IF(H$3="Not used","",IFERROR(VLOOKUP($A572,'Circumstance 3'!$B$6:$AB$15,27,FALSE),IFERROR(VLOOKUP($A572,'Circumstance 3'!$B$18:$AB$28,27,FALSE),TableBPA2[[#This Row],[Base Payment After Circumstance 2]])))</f>
        <v/>
      </c>
      <c r="I572" s="3" t="str">
        <f>IF(I$3="Not used","",IFERROR(VLOOKUP($A572,'Circumstance 4'!$B$6:$AB$15,27,FALSE),IFERROR(VLOOKUP($A572,'Circumstance 4'!$B$18:$AB$28,27,FALSE),TableBPA2[[#This Row],[Base Payment After Circumstance 3]])))</f>
        <v/>
      </c>
      <c r="J572" s="3" t="str">
        <f>IF(J$3="Not used","",IFERROR(VLOOKUP($A572,'Circumstance 5'!$B$6:$AB$15,27,FALSE),IFERROR(VLOOKUP($A572,'Circumstance 5'!$B$18:$AB$28,27,FALSE),TableBPA2[[#This Row],[Base Payment After Circumstance 4]])))</f>
        <v/>
      </c>
      <c r="K572" s="3" t="str">
        <f>IF(K$3="Not used","",IFERROR(VLOOKUP($A572,'Circumstance 6'!$B$6:$AB$15,27,FALSE),IFERROR(VLOOKUP($A572,'Circumstance 6'!$B$18:$AB$28,27,FALSE),TableBPA2[[#This Row],[Base Payment After Circumstance 5]])))</f>
        <v/>
      </c>
      <c r="L572" s="3" t="str">
        <f>IF(L$3="Not used","",IFERROR(VLOOKUP($A572,'Circumstance 7'!$B$6:$AB$15,27,FALSE),IFERROR(VLOOKUP($A572,'Circumstance 7'!$B$18:$AB$28,27,FALSE),TableBPA2[[#This Row],[Base Payment After Circumstance 6]])))</f>
        <v/>
      </c>
      <c r="M572" s="3" t="str">
        <f>IF(M$3="Not used","",IFERROR(VLOOKUP($A572,'Circumstance 8'!$B$6:$AB$15,27,FALSE),IFERROR(VLOOKUP($A572,'Circumstance 8'!$B$18:$AB$28,27,FALSE),TableBPA2[[#This Row],[Base Payment After Circumstance 7]])))</f>
        <v/>
      </c>
      <c r="N572" s="3" t="str">
        <f>IF(N$3="Not used","",IFERROR(VLOOKUP($A572,'Circumstance 9'!$B$6:$AB$15,27,FALSE),IFERROR(VLOOKUP($A572,'Circumstance 9'!$B$18:$AB$28,27,FALSE),TableBPA2[[#This Row],[Base Payment After Circumstance 8]])))</f>
        <v/>
      </c>
      <c r="O572" s="3" t="str">
        <f>IF(O$3="Not used","",IFERROR(VLOOKUP($A572,'Circumstance 10'!$B$6:$AB$15,27,FALSE),IFERROR(VLOOKUP($A572,'Circumstance 10'!$B$18:$AB$28,27,FALSE),TableBPA2[[#This Row],[Base Payment After Circumstance 9]])))</f>
        <v/>
      </c>
      <c r="P572" s="24" t="str">
        <f>IF(P$3="Not used","",IFERROR(VLOOKUP($A572,'Circumstance 11'!$B$6:$AB$15,27,FALSE),IFERROR(VLOOKUP($A572,'Circumstance 11'!$B$18:$AB$28,27,FALSE),TableBPA2[[#This Row],[Base Payment After Circumstance 10]])))</f>
        <v/>
      </c>
      <c r="Q572" s="24" t="str">
        <f>IF(Q$3="Not used","",IFERROR(VLOOKUP($A572,'Circumstance 12'!$B$6:$AB$15,27,FALSE),IFERROR(VLOOKUP($A572,'Circumstance 12'!$B$18:$AB$28,27,FALSE),TableBPA2[[#This Row],[Base Payment After Circumstance 11]])))</f>
        <v/>
      </c>
      <c r="R572" s="24" t="str">
        <f>IF(R$3="Not used","",IFERROR(VLOOKUP($A572,'Circumstance 13'!$B$6:$AB$15,27,FALSE),IFERROR(VLOOKUP($A572,'Circumstance 13'!$B$18:$AB$28,27,FALSE),TableBPA2[[#This Row],[Base Payment After Circumstance 12]])))</f>
        <v/>
      </c>
      <c r="S572" s="24" t="str">
        <f>IF(S$3="Not used","",IFERROR(VLOOKUP($A572,'Circumstance 14'!$B$6:$AB$15,27,FALSE),IFERROR(VLOOKUP($A572,'Circumstance 14'!$B$18:$AB$28,27,FALSE),TableBPA2[[#This Row],[Base Payment After Circumstance 13]])))</f>
        <v/>
      </c>
      <c r="T572" s="24" t="str">
        <f>IF(T$3="Not used","",IFERROR(VLOOKUP($A572,'Circumstance 15'!$B$6:$AB$15,27,FALSE),IFERROR(VLOOKUP($A572,'Circumstance 15'!$B$18:$AB$28,27,FALSE),TableBPA2[[#This Row],[Base Payment After Circumstance 14]])))</f>
        <v/>
      </c>
      <c r="U572" s="24" t="str">
        <f>IF(U$3="Not used","",IFERROR(VLOOKUP($A572,'Circumstance 16'!$B$6:$AB$15,27,FALSE),IFERROR(VLOOKUP($A572,'Circumstance 16'!$B$18:$AB$28,27,FALSE),TableBPA2[[#This Row],[Base Payment After Circumstance 15]])))</f>
        <v/>
      </c>
      <c r="V572" s="24" t="str">
        <f>IF(V$3="Not used","",IFERROR(VLOOKUP($A572,'Circumstance 17'!$B$6:$AB$15,27,FALSE),IFERROR(VLOOKUP($A572,'Circumstance 17'!$B$18:$AB$28,27,FALSE),TableBPA2[[#This Row],[Base Payment After Circumstance 16]])))</f>
        <v/>
      </c>
      <c r="W572" s="24" t="str">
        <f>IF(W$3="Not used","",IFERROR(VLOOKUP($A572,'Circumstance 18'!$B$6:$AB$15,27,FALSE),IFERROR(VLOOKUP($A572,'Circumstance 18'!$B$18:$AB$28,27,FALSE),TableBPA2[[#This Row],[Base Payment After Circumstance 17]])))</f>
        <v/>
      </c>
      <c r="X572" s="24" t="str">
        <f>IF(X$3="Not used","",IFERROR(VLOOKUP($A572,'Circumstance 19'!$B$6:$AB$15,27,FALSE),IFERROR(VLOOKUP($A572,'Circumstance 19'!$B$18:$AB$28,27,FALSE),TableBPA2[[#This Row],[Base Payment After Circumstance 18]])))</f>
        <v/>
      </c>
      <c r="Y572" s="24" t="str">
        <f>IF(Y$3="Not used","",IFERROR(VLOOKUP($A572,'Circumstance 20'!$B$6:$AB$15,27,FALSE),IFERROR(VLOOKUP($A572,'Circumstance 20'!$B$18:$AB$28,27,FALSE),TableBPA2[[#This Row],[Base Payment After Circumstance 19]])))</f>
        <v/>
      </c>
    </row>
    <row r="573" spans="1:25" x14ac:dyDescent="0.25">
      <c r="A573" s="11" t="str">
        <f>IF('LEA Information'!A582="","",'LEA Information'!A582)</f>
        <v/>
      </c>
      <c r="B573" s="11" t="str">
        <f>IF('LEA Information'!B582="","",'LEA Information'!B582)</f>
        <v/>
      </c>
      <c r="C573" s="68" t="str">
        <f>IF('LEA Information'!C582="","",'LEA Information'!C582)</f>
        <v/>
      </c>
      <c r="D573" s="8" t="str">
        <f>IF('LEA Information'!D582="","",'LEA Information'!D582)</f>
        <v/>
      </c>
      <c r="E573" s="32" t="str">
        <f t="shared" si="8"/>
        <v/>
      </c>
      <c r="F573" s="3" t="str">
        <f>IF(F$3="Not used","",IFERROR(VLOOKUP($A573,'Circumstance 1'!$B$6:$AB$15,27,FALSE),IFERROR(VLOOKUP(A573,'Circumstance 1'!$B$18:$AB$28,27,FALSE),TableBPA2[[#This Row],[Starting Base Payment]])))</f>
        <v/>
      </c>
      <c r="G573" s="3" t="str">
        <f>IF(G$3="Not used","",IFERROR(VLOOKUP($A573,'Circumstance 2'!$B$6:$AB$15,27,FALSE),IFERROR(VLOOKUP($A573,'Circumstance 2'!$B$18:$AB$28,27,FALSE),TableBPA2[[#This Row],[Base Payment After Circumstance 1]])))</f>
        <v/>
      </c>
      <c r="H573" s="3" t="str">
        <f>IF(H$3="Not used","",IFERROR(VLOOKUP($A573,'Circumstance 3'!$B$6:$AB$15,27,FALSE),IFERROR(VLOOKUP($A573,'Circumstance 3'!$B$18:$AB$28,27,FALSE),TableBPA2[[#This Row],[Base Payment After Circumstance 2]])))</f>
        <v/>
      </c>
      <c r="I573" s="3" t="str">
        <f>IF(I$3="Not used","",IFERROR(VLOOKUP($A573,'Circumstance 4'!$B$6:$AB$15,27,FALSE),IFERROR(VLOOKUP($A573,'Circumstance 4'!$B$18:$AB$28,27,FALSE),TableBPA2[[#This Row],[Base Payment After Circumstance 3]])))</f>
        <v/>
      </c>
      <c r="J573" s="3" t="str">
        <f>IF(J$3="Not used","",IFERROR(VLOOKUP($A573,'Circumstance 5'!$B$6:$AB$15,27,FALSE),IFERROR(VLOOKUP($A573,'Circumstance 5'!$B$18:$AB$28,27,FALSE),TableBPA2[[#This Row],[Base Payment After Circumstance 4]])))</f>
        <v/>
      </c>
      <c r="K573" s="3" t="str">
        <f>IF(K$3="Not used","",IFERROR(VLOOKUP($A573,'Circumstance 6'!$B$6:$AB$15,27,FALSE),IFERROR(VLOOKUP($A573,'Circumstance 6'!$B$18:$AB$28,27,FALSE),TableBPA2[[#This Row],[Base Payment After Circumstance 5]])))</f>
        <v/>
      </c>
      <c r="L573" s="3" t="str">
        <f>IF(L$3="Not used","",IFERROR(VLOOKUP($A573,'Circumstance 7'!$B$6:$AB$15,27,FALSE),IFERROR(VLOOKUP($A573,'Circumstance 7'!$B$18:$AB$28,27,FALSE),TableBPA2[[#This Row],[Base Payment After Circumstance 6]])))</f>
        <v/>
      </c>
      <c r="M573" s="3" t="str">
        <f>IF(M$3="Not used","",IFERROR(VLOOKUP($A573,'Circumstance 8'!$B$6:$AB$15,27,FALSE),IFERROR(VLOOKUP($A573,'Circumstance 8'!$B$18:$AB$28,27,FALSE),TableBPA2[[#This Row],[Base Payment After Circumstance 7]])))</f>
        <v/>
      </c>
      <c r="N573" s="3" t="str">
        <f>IF(N$3="Not used","",IFERROR(VLOOKUP($A573,'Circumstance 9'!$B$6:$AB$15,27,FALSE),IFERROR(VLOOKUP($A573,'Circumstance 9'!$B$18:$AB$28,27,FALSE),TableBPA2[[#This Row],[Base Payment After Circumstance 8]])))</f>
        <v/>
      </c>
      <c r="O573" s="3" t="str">
        <f>IF(O$3="Not used","",IFERROR(VLOOKUP($A573,'Circumstance 10'!$B$6:$AB$15,27,FALSE),IFERROR(VLOOKUP($A573,'Circumstance 10'!$B$18:$AB$28,27,FALSE),TableBPA2[[#This Row],[Base Payment After Circumstance 9]])))</f>
        <v/>
      </c>
      <c r="P573" s="24" t="str">
        <f>IF(P$3="Not used","",IFERROR(VLOOKUP($A573,'Circumstance 11'!$B$6:$AB$15,27,FALSE),IFERROR(VLOOKUP($A573,'Circumstance 11'!$B$18:$AB$28,27,FALSE),TableBPA2[[#This Row],[Base Payment After Circumstance 10]])))</f>
        <v/>
      </c>
      <c r="Q573" s="24" t="str">
        <f>IF(Q$3="Not used","",IFERROR(VLOOKUP($A573,'Circumstance 12'!$B$6:$AB$15,27,FALSE),IFERROR(VLOOKUP($A573,'Circumstance 12'!$B$18:$AB$28,27,FALSE),TableBPA2[[#This Row],[Base Payment After Circumstance 11]])))</f>
        <v/>
      </c>
      <c r="R573" s="24" t="str">
        <f>IF(R$3="Not used","",IFERROR(VLOOKUP($A573,'Circumstance 13'!$B$6:$AB$15,27,FALSE),IFERROR(VLOOKUP($A573,'Circumstance 13'!$B$18:$AB$28,27,FALSE),TableBPA2[[#This Row],[Base Payment After Circumstance 12]])))</f>
        <v/>
      </c>
      <c r="S573" s="24" t="str">
        <f>IF(S$3="Not used","",IFERROR(VLOOKUP($A573,'Circumstance 14'!$B$6:$AB$15,27,FALSE),IFERROR(VLOOKUP($A573,'Circumstance 14'!$B$18:$AB$28,27,FALSE),TableBPA2[[#This Row],[Base Payment After Circumstance 13]])))</f>
        <v/>
      </c>
      <c r="T573" s="24" t="str">
        <f>IF(T$3="Not used","",IFERROR(VLOOKUP($A573,'Circumstance 15'!$B$6:$AB$15,27,FALSE),IFERROR(VLOOKUP($A573,'Circumstance 15'!$B$18:$AB$28,27,FALSE),TableBPA2[[#This Row],[Base Payment After Circumstance 14]])))</f>
        <v/>
      </c>
      <c r="U573" s="24" t="str">
        <f>IF(U$3="Not used","",IFERROR(VLOOKUP($A573,'Circumstance 16'!$B$6:$AB$15,27,FALSE),IFERROR(VLOOKUP($A573,'Circumstance 16'!$B$18:$AB$28,27,FALSE),TableBPA2[[#This Row],[Base Payment After Circumstance 15]])))</f>
        <v/>
      </c>
      <c r="V573" s="24" t="str">
        <f>IF(V$3="Not used","",IFERROR(VLOOKUP($A573,'Circumstance 17'!$B$6:$AB$15,27,FALSE),IFERROR(VLOOKUP($A573,'Circumstance 17'!$B$18:$AB$28,27,FALSE),TableBPA2[[#This Row],[Base Payment After Circumstance 16]])))</f>
        <v/>
      </c>
      <c r="W573" s="24" t="str">
        <f>IF(W$3="Not used","",IFERROR(VLOOKUP($A573,'Circumstance 18'!$B$6:$AB$15,27,FALSE),IFERROR(VLOOKUP($A573,'Circumstance 18'!$B$18:$AB$28,27,FALSE),TableBPA2[[#This Row],[Base Payment After Circumstance 17]])))</f>
        <v/>
      </c>
      <c r="X573" s="24" t="str">
        <f>IF(X$3="Not used","",IFERROR(VLOOKUP($A573,'Circumstance 19'!$B$6:$AB$15,27,FALSE),IFERROR(VLOOKUP($A573,'Circumstance 19'!$B$18:$AB$28,27,FALSE),TableBPA2[[#This Row],[Base Payment After Circumstance 18]])))</f>
        <v/>
      </c>
      <c r="Y573" s="24" t="str">
        <f>IF(Y$3="Not used","",IFERROR(VLOOKUP($A573,'Circumstance 20'!$B$6:$AB$15,27,FALSE),IFERROR(VLOOKUP($A573,'Circumstance 20'!$B$18:$AB$28,27,FALSE),TableBPA2[[#This Row],[Base Payment After Circumstance 19]])))</f>
        <v/>
      </c>
    </row>
    <row r="574" spans="1:25" x14ac:dyDescent="0.25">
      <c r="A574" s="11" t="str">
        <f>IF('LEA Information'!A583="","",'LEA Information'!A583)</f>
        <v/>
      </c>
      <c r="B574" s="11" t="str">
        <f>IF('LEA Information'!B583="","",'LEA Information'!B583)</f>
        <v/>
      </c>
      <c r="C574" s="68" t="str">
        <f>IF('LEA Information'!C583="","",'LEA Information'!C583)</f>
        <v/>
      </c>
      <c r="D574" s="8" t="str">
        <f>IF('LEA Information'!D583="","",'LEA Information'!D583)</f>
        <v/>
      </c>
      <c r="E574" s="32" t="str">
        <f t="shared" si="8"/>
        <v/>
      </c>
      <c r="F574" s="3" t="str">
        <f>IF(F$3="Not used","",IFERROR(VLOOKUP($A574,'Circumstance 1'!$B$6:$AB$15,27,FALSE),IFERROR(VLOOKUP(A574,'Circumstance 1'!$B$18:$AB$28,27,FALSE),TableBPA2[[#This Row],[Starting Base Payment]])))</f>
        <v/>
      </c>
      <c r="G574" s="3" t="str">
        <f>IF(G$3="Not used","",IFERROR(VLOOKUP($A574,'Circumstance 2'!$B$6:$AB$15,27,FALSE),IFERROR(VLOOKUP($A574,'Circumstance 2'!$B$18:$AB$28,27,FALSE),TableBPA2[[#This Row],[Base Payment After Circumstance 1]])))</f>
        <v/>
      </c>
      <c r="H574" s="3" t="str">
        <f>IF(H$3="Not used","",IFERROR(VLOOKUP($A574,'Circumstance 3'!$B$6:$AB$15,27,FALSE),IFERROR(VLOOKUP($A574,'Circumstance 3'!$B$18:$AB$28,27,FALSE),TableBPA2[[#This Row],[Base Payment After Circumstance 2]])))</f>
        <v/>
      </c>
      <c r="I574" s="3" t="str">
        <f>IF(I$3="Not used","",IFERROR(VLOOKUP($A574,'Circumstance 4'!$B$6:$AB$15,27,FALSE),IFERROR(VLOOKUP($A574,'Circumstance 4'!$B$18:$AB$28,27,FALSE),TableBPA2[[#This Row],[Base Payment After Circumstance 3]])))</f>
        <v/>
      </c>
      <c r="J574" s="3" t="str">
        <f>IF(J$3="Not used","",IFERROR(VLOOKUP($A574,'Circumstance 5'!$B$6:$AB$15,27,FALSE),IFERROR(VLOOKUP($A574,'Circumstance 5'!$B$18:$AB$28,27,FALSE),TableBPA2[[#This Row],[Base Payment After Circumstance 4]])))</f>
        <v/>
      </c>
      <c r="K574" s="3" t="str">
        <f>IF(K$3="Not used","",IFERROR(VLOOKUP($A574,'Circumstance 6'!$B$6:$AB$15,27,FALSE),IFERROR(VLOOKUP($A574,'Circumstance 6'!$B$18:$AB$28,27,FALSE),TableBPA2[[#This Row],[Base Payment After Circumstance 5]])))</f>
        <v/>
      </c>
      <c r="L574" s="3" t="str">
        <f>IF(L$3="Not used","",IFERROR(VLOOKUP($A574,'Circumstance 7'!$B$6:$AB$15,27,FALSE),IFERROR(VLOOKUP($A574,'Circumstance 7'!$B$18:$AB$28,27,FALSE),TableBPA2[[#This Row],[Base Payment After Circumstance 6]])))</f>
        <v/>
      </c>
      <c r="M574" s="3" t="str">
        <f>IF(M$3="Not used","",IFERROR(VLOOKUP($A574,'Circumstance 8'!$B$6:$AB$15,27,FALSE),IFERROR(VLOOKUP($A574,'Circumstance 8'!$B$18:$AB$28,27,FALSE),TableBPA2[[#This Row],[Base Payment After Circumstance 7]])))</f>
        <v/>
      </c>
      <c r="N574" s="3" t="str">
        <f>IF(N$3="Not used","",IFERROR(VLOOKUP($A574,'Circumstance 9'!$B$6:$AB$15,27,FALSE),IFERROR(VLOOKUP($A574,'Circumstance 9'!$B$18:$AB$28,27,FALSE),TableBPA2[[#This Row],[Base Payment After Circumstance 8]])))</f>
        <v/>
      </c>
      <c r="O574" s="3" t="str">
        <f>IF(O$3="Not used","",IFERROR(VLOOKUP($A574,'Circumstance 10'!$B$6:$AB$15,27,FALSE),IFERROR(VLOOKUP($A574,'Circumstance 10'!$B$18:$AB$28,27,FALSE),TableBPA2[[#This Row],[Base Payment After Circumstance 9]])))</f>
        <v/>
      </c>
      <c r="P574" s="24" t="str">
        <f>IF(P$3="Not used","",IFERROR(VLOOKUP($A574,'Circumstance 11'!$B$6:$AB$15,27,FALSE),IFERROR(VLOOKUP($A574,'Circumstance 11'!$B$18:$AB$28,27,FALSE),TableBPA2[[#This Row],[Base Payment After Circumstance 10]])))</f>
        <v/>
      </c>
      <c r="Q574" s="24" t="str">
        <f>IF(Q$3="Not used","",IFERROR(VLOOKUP($A574,'Circumstance 12'!$B$6:$AB$15,27,FALSE),IFERROR(VLOOKUP($A574,'Circumstance 12'!$B$18:$AB$28,27,FALSE),TableBPA2[[#This Row],[Base Payment After Circumstance 11]])))</f>
        <v/>
      </c>
      <c r="R574" s="24" t="str">
        <f>IF(R$3="Not used","",IFERROR(VLOOKUP($A574,'Circumstance 13'!$B$6:$AB$15,27,FALSE),IFERROR(VLOOKUP($A574,'Circumstance 13'!$B$18:$AB$28,27,FALSE),TableBPA2[[#This Row],[Base Payment After Circumstance 12]])))</f>
        <v/>
      </c>
      <c r="S574" s="24" t="str">
        <f>IF(S$3="Not used","",IFERROR(VLOOKUP($A574,'Circumstance 14'!$B$6:$AB$15,27,FALSE),IFERROR(VLOOKUP($A574,'Circumstance 14'!$B$18:$AB$28,27,FALSE),TableBPA2[[#This Row],[Base Payment After Circumstance 13]])))</f>
        <v/>
      </c>
      <c r="T574" s="24" t="str">
        <f>IF(T$3="Not used","",IFERROR(VLOOKUP($A574,'Circumstance 15'!$B$6:$AB$15,27,FALSE),IFERROR(VLOOKUP($A574,'Circumstance 15'!$B$18:$AB$28,27,FALSE),TableBPA2[[#This Row],[Base Payment After Circumstance 14]])))</f>
        <v/>
      </c>
      <c r="U574" s="24" t="str">
        <f>IF(U$3="Not used","",IFERROR(VLOOKUP($A574,'Circumstance 16'!$B$6:$AB$15,27,FALSE),IFERROR(VLOOKUP($A574,'Circumstance 16'!$B$18:$AB$28,27,FALSE),TableBPA2[[#This Row],[Base Payment After Circumstance 15]])))</f>
        <v/>
      </c>
      <c r="V574" s="24" t="str">
        <f>IF(V$3="Not used","",IFERROR(VLOOKUP($A574,'Circumstance 17'!$B$6:$AB$15,27,FALSE),IFERROR(VLOOKUP($A574,'Circumstance 17'!$B$18:$AB$28,27,FALSE),TableBPA2[[#This Row],[Base Payment After Circumstance 16]])))</f>
        <v/>
      </c>
      <c r="W574" s="24" t="str">
        <f>IF(W$3="Not used","",IFERROR(VLOOKUP($A574,'Circumstance 18'!$B$6:$AB$15,27,FALSE),IFERROR(VLOOKUP($A574,'Circumstance 18'!$B$18:$AB$28,27,FALSE),TableBPA2[[#This Row],[Base Payment After Circumstance 17]])))</f>
        <v/>
      </c>
      <c r="X574" s="24" t="str">
        <f>IF(X$3="Not used","",IFERROR(VLOOKUP($A574,'Circumstance 19'!$B$6:$AB$15,27,FALSE),IFERROR(VLOOKUP($A574,'Circumstance 19'!$B$18:$AB$28,27,FALSE),TableBPA2[[#This Row],[Base Payment After Circumstance 18]])))</f>
        <v/>
      </c>
      <c r="Y574" s="24" t="str">
        <f>IF(Y$3="Not used","",IFERROR(VLOOKUP($A574,'Circumstance 20'!$B$6:$AB$15,27,FALSE),IFERROR(VLOOKUP($A574,'Circumstance 20'!$B$18:$AB$28,27,FALSE),TableBPA2[[#This Row],[Base Payment After Circumstance 19]])))</f>
        <v/>
      </c>
    </row>
    <row r="575" spans="1:25" x14ac:dyDescent="0.25">
      <c r="A575" s="11" t="str">
        <f>IF('LEA Information'!A584="","",'LEA Information'!A584)</f>
        <v/>
      </c>
      <c r="B575" s="11" t="str">
        <f>IF('LEA Information'!B584="","",'LEA Information'!B584)</f>
        <v/>
      </c>
      <c r="C575" s="68" t="str">
        <f>IF('LEA Information'!C584="","",'LEA Information'!C584)</f>
        <v/>
      </c>
      <c r="D575" s="8" t="str">
        <f>IF('LEA Information'!D584="","",'LEA Information'!D584)</f>
        <v/>
      </c>
      <c r="E575" s="32" t="str">
        <f t="shared" si="8"/>
        <v/>
      </c>
      <c r="F575" s="3" t="str">
        <f>IF(F$3="Not used","",IFERROR(VLOOKUP($A575,'Circumstance 1'!$B$6:$AB$15,27,FALSE),IFERROR(VLOOKUP(A575,'Circumstance 1'!$B$18:$AB$28,27,FALSE),TableBPA2[[#This Row],[Starting Base Payment]])))</f>
        <v/>
      </c>
      <c r="G575" s="3" t="str">
        <f>IF(G$3="Not used","",IFERROR(VLOOKUP($A575,'Circumstance 2'!$B$6:$AB$15,27,FALSE),IFERROR(VLOOKUP($A575,'Circumstance 2'!$B$18:$AB$28,27,FALSE),TableBPA2[[#This Row],[Base Payment After Circumstance 1]])))</f>
        <v/>
      </c>
      <c r="H575" s="3" t="str">
        <f>IF(H$3="Not used","",IFERROR(VLOOKUP($A575,'Circumstance 3'!$B$6:$AB$15,27,FALSE),IFERROR(VLOOKUP($A575,'Circumstance 3'!$B$18:$AB$28,27,FALSE),TableBPA2[[#This Row],[Base Payment After Circumstance 2]])))</f>
        <v/>
      </c>
      <c r="I575" s="3" t="str">
        <f>IF(I$3="Not used","",IFERROR(VLOOKUP($A575,'Circumstance 4'!$B$6:$AB$15,27,FALSE),IFERROR(VLOOKUP($A575,'Circumstance 4'!$B$18:$AB$28,27,FALSE),TableBPA2[[#This Row],[Base Payment After Circumstance 3]])))</f>
        <v/>
      </c>
      <c r="J575" s="3" t="str">
        <f>IF(J$3="Not used","",IFERROR(VLOOKUP($A575,'Circumstance 5'!$B$6:$AB$15,27,FALSE),IFERROR(VLOOKUP($A575,'Circumstance 5'!$B$18:$AB$28,27,FALSE),TableBPA2[[#This Row],[Base Payment After Circumstance 4]])))</f>
        <v/>
      </c>
      <c r="K575" s="3" t="str">
        <f>IF(K$3="Not used","",IFERROR(VLOOKUP($A575,'Circumstance 6'!$B$6:$AB$15,27,FALSE),IFERROR(VLOOKUP($A575,'Circumstance 6'!$B$18:$AB$28,27,FALSE),TableBPA2[[#This Row],[Base Payment After Circumstance 5]])))</f>
        <v/>
      </c>
      <c r="L575" s="3" t="str">
        <f>IF(L$3="Not used","",IFERROR(VLOOKUP($A575,'Circumstance 7'!$B$6:$AB$15,27,FALSE),IFERROR(VLOOKUP($A575,'Circumstance 7'!$B$18:$AB$28,27,FALSE),TableBPA2[[#This Row],[Base Payment After Circumstance 6]])))</f>
        <v/>
      </c>
      <c r="M575" s="3" t="str">
        <f>IF(M$3="Not used","",IFERROR(VLOOKUP($A575,'Circumstance 8'!$B$6:$AB$15,27,FALSE),IFERROR(VLOOKUP($A575,'Circumstance 8'!$B$18:$AB$28,27,FALSE),TableBPA2[[#This Row],[Base Payment After Circumstance 7]])))</f>
        <v/>
      </c>
      <c r="N575" s="3" t="str">
        <f>IF(N$3="Not used","",IFERROR(VLOOKUP($A575,'Circumstance 9'!$B$6:$AB$15,27,FALSE),IFERROR(VLOOKUP($A575,'Circumstance 9'!$B$18:$AB$28,27,FALSE),TableBPA2[[#This Row],[Base Payment After Circumstance 8]])))</f>
        <v/>
      </c>
      <c r="O575" s="3" t="str">
        <f>IF(O$3="Not used","",IFERROR(VLOOKUP($A575,'Circumstance 10'!$B$6:$AB$15,27,FALSE),IFERROR(VLOOKUP($A575,'Circumstance 10'!$B$18:$AB$28,27,FALSE),TableBPA2[[#This Row],[Base Payment After Circumstance 9]])))</f>
        <v/>
      </c>
      <c r="P575" s="24" t="str">
        <f>IF(P$3="Not used","",IFERROR(VLOOKUP($A575,'Circumstance 11'!$B$6:$AB$15,27,FALSE),IFERROR(VLOOKUP($A575,'Circumstance 11'!$B$18:$AB$28,27,FALSE),TableBPA2[[#This Row],[Base Payment After Circumstance 10]])))</f>
        <v/>
      </c>
      <c r="Q575" s="24" t="str">
        <f>IF(Q$3="Not used","",IFERROR(VLOOKUP($A575,'Circumstance 12'!$B$6:$AB$15,27,FALSE),IFERROR(VLOOKUP($A575,'Circumstance 12'!$B$18:$AB$28,27,FALSE),TableBPA2[[#This Row],[Base Payment After Circumstance 11]])))</f>
        <v/>
      </c>
      <c r="R575" s="24" t="str">
        <f>IF(R$3="Not used","",IFERROR(VLOOKUP($A575,'Circumstance 13'!$B$6:$AB$15,27,FALSE),IFERROR(VLOOKUP($A575,'Circumstance 13'!$B$18:$AB$28,27,FALSE),TableBPA2[[#This Row],[Base Payment After Circumstance 12]])))</f>
        <v/>
      </c>
      <c r="S575" s="24" t="str">
        <f>IF(S$3="Not used","",IFERROR(VLOOKUP($A575,'Circumstance 14'!$B$6:$AB$15,27,FALSE),IFERROR(VLOOKUP($A575,'Circumstance 14'!$B$18:$AB$28,27,FALSE),TableBPA2[[#This Row],[Base Payment After Circumstance 13]])))</f>
        <v/>
      </c>
      <c r="T575" s="24" t="str">
        <f>IF(T$3="Not used","",IFERROR(VLOOKUP($A575,'Circumstance 15'!$B$6:$AB$15,27,FALSE),IFERROR(VLOOKUP($A575,'Circumstance 15'!$B$18:$AB$28,27,FALSE),TableBPA2[[#This Row],[Base Payment After Circumstance 14]])))</f>
        <v/>
      </c>
      <c r="U575" s="24" t="str">
        <f>IF(U$3="Not used","",IFERROR(VLOOKUP($A575,'Circumstance 16'!$B$6:$AB$15,27,FALSE),IFERROR(VLOOKUP($A575,'Circumstance 16'!$B$18:$AB$28,27,FALSE),TableBPA2[[#This Row],[Base Payment After Circumstance 15]])))</f>
        <v/>
      </c>
      <c r="V575" s="24" t="str">
        <f>IF(V$3="Not used","",IFERROR(VLOOKUP($A575,'Circumstance 17'!$B$6:$AB$15,27,FALSE),IFERROR(VLOOKUP($A575,'Circumstance 17'!$B$18:$AB$28,27,FALSE),TableBPA2[[#This Row],[Base Payment After Circumstance 16]])))</f>
        <v/>
      </c>
      <c r="W575" s="24" t="str">
        <f>IF(W$3="Not used","",IFERROR(VLOOKUP($A575,'Circumstance 18'!$B$6:$AB$15,27,FALSE),IFERROR(VLOOKUP($A575,'Circumstance 18'!$B$18:$AB$28,27,FALSE),TableBPA2[[#This Row],[Base Payment After Circumstance 17]])))</f>
        <v/>
      </c>
      <c r="X575" s="24" t="str">
        <f>IF(X$3="Not used","",IFERROR(VLOOKUP($A575,'Circumstance 19'!$B$6:$AB$15,27,FALSE),IFERROR(VLOOKUP($A575,'Circumstance 19'!$B$18:$AB$28,27,FALSE),TableBPA2[[#This Row],[Base Payment After Circumstance 18]])))</f>
        <v/>
      </c>
      <c r="Y575" s="24" t="str">
        <f>IF(Y$3="Not used","",IFERROR(VLOOKUP($A575,'Circumstance 20'!$B$6:$AB$15,27,FALSE),IFERROR(VLOOKUP($A575,'Circumstance 20'!$B$18:$AB$28,27,FALSE),TableBPA2[[#This Row],[Base Payment After Circumstance 19]])))</f>
        <v/>
      </c>
    </row>
    <row r="576" spans="1:25" x14ac:dyDescent="0.25">
      <c r="A576" s="11" t="str">
        <f>IF('LEA Information'!A585="","",'LEA Information'!A585)</f>
        <v/>
      </c>
      <c r="B576" s="11" t="str">
        <f>IF('LEA Information'!B585="","",'LEA Information'!B585)</f>
        <v/>
      </c>
      <c r="C576" s="68" t="str">
        <f>IF('LEA Information'!C585="","",'LEA Information'!C585)</f>
        <v/>
      </c>
      <c r="D576" s="8" t="str">
        <f>IF('LEA Information'!D585="","",'LEA Information'!D585)</f>
        <v/>
      </c>
      <c r="E576" s="32" t="str">
        <f t="shared" si="8"/>
        <v/>
      </c>
      <c r="F576" s="3" t="str">
        <f>IF(F$3="Not used","",IFERROR(VLOOKUP($A576,'Circumstance 1'!$B$6:$AB$15,27,FALSE),IFERROR(VLOOKUP(A576,'Circumstance 1'!$B$18:$AB$28,27,FALSE),TableBPA2[[#This Row],[Starting Base Payment]])))</f>
        <v/>
      </c>
      <c r="G576" s="3" t="str">
        <f>IF(G$3="Not used","",IFERROR(VLOOKUP($A576,'Circumstance 2'!$B$6:$AB$15,27,FALSE),IFERROR(VLOOKUP($A576,'Circumstance 2'!$B$18:$AB$28,27,FALSE),TableBPA2[[#This Row],[Base Payment After Circumstance 1]])))</f>
        <v/>
      </c>
      <c r="H576" s="3" t="str">
        <f>IF(H$3="Not used","",IFERROR(VLOOKUP($A576,'Circumstance 3'!$B$6:$AB$15,27,FALSE),IFERROR(VLOOKUP($A576,'Circumstance 3'!$B$18:$AB$28,27,FALSE),TableBPA2[[#This Row],[Base Payment After Circumstance 2]])))</f>
        <v/>
      </c>
      <c r="I576" s="3" t="str">
        <f>IF(I$3="Not used","",IFERROR(VLOOKUP($A576,'Circumstance 4'!$B$6:$AB$15,27,FALSE),IFERROR(VLOOKUP($A576,'Circumstance 4'!$B$18:$AB$28,27,FALSE),TableBPA2[[#This Row],[Base Payment After Circumstance 3]])))</f>
        <v/>
      </c>
      <c r="J576" s="3" t="str">
        <f>IF(J$3="Not used","",IFERROR(VLOOKUP($A576,'Circumstance 5'!$B$6:$AB$15,27,FALSE),IFERROR(VLOOKUP($A576,'Circumstance 5'!$B$18:$AB$28,27,FALSE),TableBPA2[[#This Row],[Base Payment After Circumstance 4]])))</f>
        <v/>
      </c>
      <c r="K576" s="3" t="str">
        <f>IF(K$3="Not used","",IFERROR(VLOOKUP($A576,'Circumstance 6'!$B$6:$AB$15,27,FALSE),IFERROR(VLOOKUP($A576,'Circumstance 6'!$B$18:$AB$28,27,FALSE),TableBPA2[[#This Row],[Base Payment After Circumstance 5]])))</f>
        <v/>
      </c>
      <c r="L576" s="3" t="str">
        <f>IF(L$3="Not used","",IFERROR(VLOOKUP($A576,'Circumstance 7'!$B$6:$AB$15,27,FALSE),IFERROR(VLOOKUP($A576,'Circumstance 7'!$B$18:$AB$28,27,FALSE),TableBPA2[[#This Row],[Base Payment After Circumstance 6]])))</f>
        <v/>
      </c>
      <c r="M576" s="3" t="str">
        <f>IF(M$3="Not used","",IFERROR(VLOOKUP($A576,'Circumstance 8'!$B$6:$AB$15,27,FALSE),IFERROR(VLOOKUP($A576,'Circumstance 8'!$B$18:$AB$28,27,FALSE),TableBPA2[[#This Row],[Base Payment After Circumstance 7]])))</f>
        <v/>
      </c>
      <c r="N576" s="3" t="str">
        <f>IF(N$3="Not used","",IFERROR(VLOOKUP($A576,'Circumstance 9'!$B$6:$AB$15,27,FALSE),IFERROR(VLOOKUP($A576,'Circumstance 9'!$B$18:$AB$28,27,FALSE),TableBPA2[[#This Row],[Base Payment After Circumstance 8]])))</f>
        <v/>
      </c>
      <c r="O576" s="3" t="str">
        <f>IF(O$3="Not used","",IFERROR(VLOOKUP($A576,'Circumstance 10'!$B$6:$AB$15,27,FALSE),IFERROR(VLOOKUP($A576,'Circumstance 10'!$B$18:$AB$28,27,FALSE),TableBPA2[[#This Row],[Base Payment After Circumstance 9]])))</f>
        <v/>
      </c>
      <c r="P576" s="24" t="str">
        <f>IF(P$3="Not used","",IFERROR(VLOOKUP($A576,'Circumstance 11'!$B$6:$AB$15,27,FALSE),IFERROR(VLOOKUP($A576,'Circumstance 11'!$B$18:$AB$28,27,FALSE),TableBPA2[[#This Row],[Base Payment After Circumstance 10]])))</f>
        <v/>
      </c>
      <c r="Q576" s="24" t="str">
        <f>IF(Q$3="Not used","",IFERROR(VLOOKUP($A576,'Circumstance 12'!$B$6:$AB$15,27,FALSE),IFERROR(VLOOKUP($A576,'Circumstance 12'!$B$18:$AB$28,27,FALSE),TableBPA2[[#This Row],[Base Payment After Circumstance 11]])))</f>
        <v/>
      </c>
      <c r="R576" s="24" t="str">
        <f>IF(R$3="Not used","",IFERROR(VLOOKUP($A576,'Circumstance 13'!$B$6:$AB$15,27,FALSE),IFERROR(VLOOKUP($A576,'Circumstance 13'!$B$18:$AB$28,27,FALSE),TableBPA2[[#This Row],[Base Payment After Circumstance 12]])))</f>
        <v/>
      </c>
      <c r="S576" s="24" t="str">
        <f>IF(S$3="Not used","",IFERROR(VLOOKUP($A576,'Circumstance 14'!$B$6:$AB$15,27,FALSE),IFERROR(VLOOKUP($A576,'Circumstance 14'!$B$18:$AB$28,27,FALSE),TableBPA2[[#This Row],[Base Payment After Circumstance 13]])))</f>
        <v/>
      </c>
      <c r="T576" s="24" t="str">
        <f>IF(T$3="Not used","",IFERROR(VLOOKUP($A576,'Circumstance 15'!$B$6:$AB$15,27,FALSE),IFERROR(VLOOKUP($A576,'Circumstance 15'!$B$18:$AB$28,27,FALSE),TableBPA2[[#This Row],[Base Payment After Circumstance 14]])))</f>
        <v/>
      </c>
      <c r="U576" s="24" t="str">
        <f>IF(U$3="Not used","",IFERROR(VLOOKUP($A576,'Circumstance 16'!$B$6:$AB$15,27,FALSE),IFERROR(VLOOKUP($A576,'Circumstance 16'!$B$18:$AB$28,27,FALSE),TableBPA2[[#This Row],[Base Payment After Circumstance 15]])))</f>
        <v/>
      </c>
      <c r="V576" s="24" t="str">
        <f>IF(V$3="Not used","",IFERROR(VLOOKUP($A576,'Circumstance 17'!$B$6:$AB$15,27,FALSE),IFERROR(VLOOKUP($A576,'Circumstance 17'!$B$18:$AB$28,27,FALSE),TableBPA2[[#This Row],[Base Payment After Circumstance 16]])))</f>
        <v/>
      </c>
      <c r="W576" s="24" t="str">
        <f>IF(W$3="Not used","",IFERROR(VLOOKUP($A576,'Circumstance 18'!$B$6:$AB$15,27,FALSE),IFERROR(VLOOKUP($A576,'Circumstance 18'!$B$18:$AB$28,27,FALSE),TableBPA2[[#This Row],[Base Payment After Circumstance 17]])))</f>
        <v/>
      </c>
      <c r="X576" s="24" t="str">
        <f>IF(X$3="Not used","",IFERROR(VLOOKUP($A576,'Circumstance 19'!$B$6:$AB$15,27,FALSE),IFERROR(VLOOKUP($A576,'Circumstance 19'!$B$18:$AB$28,27,FALSE),TableBPA2[[#This Row],[Base Payment After Circumstance 18]])))</f>
        <v/>
      </c>
      <c r="Y576" s="24" t="str">
        <f>IF(Y$3="Not used","",IFERROR(VLOOKUP($A576,'Circumstance 20'!$B$6:$AB$15,27,FALSE),IFERROR(VLOOKUP($A576,'Circumstance 20'!$B$18:$AB$28,27,FALSE),TableBPA2[[#This Row],[Base Payment After Circumstance 19]])))</f>
        <v/>
      </c>
    </row>
    <row r="577" spans="1:25" x14ac:dyDescent="0.25">
      <c r="A577" s="11" t="str">
        <f>IF('LEA Information'!A586="","",'LEA Information'!A586)</f>
        <v/>
      </c>
      <c r="B577" s="11" t="str">
        <f>IF('LEA Information'!B586="","",'LEA Information'!B586)</f>
        <v/>
      </c>
      <c r="C577" s="68" t="str">
        <f>IF('LEA Information'!C586="","",'LEA Information'!C586)</f>
        <v/>
      </c>
      <c r="D577" s="8" t="str">
        <f>IF('LEA Information'!D586="","",'LEA Information'!D586)</f>
        <v/>
      </c>
      <c r="E577" s="32" t="str">
        <f t="shared" si="8"/>
        <v/>
      </c>
      <c r="F577" s="3" t="str">
        <f>IF(F$3="Not used","",IFERROR(VLOOKUP($A577,'Circumstance 1'!$B$6:$AB$15,27,FALSE),IFERROR(VLOOKUP(A577,'Circumstance 1'!$B$18:$AB$28,27,FALSE),TableBPA2[[#This Row],[Starting Base Payment]])))</f>
        <v/>
      </c>
      <c r="G577" s="3" t="str">
        <f>IF(G$3="Not used","",IFERROR(VLOOKUP($A577,'Circumstance 2'!$B$6:$AB$15,27,FALSE),IFERROR(VLOOKUP($A577,'Circumstance 2'!$B$18:$AB$28,27,FALSE),TableBPA2[[#This Row],[Base Payment After Circumstance 1]])))</f>
        <v/>
      </c>
      <c r="H577" s="3" t="str">
        <f>IF(H$3="Not used","",IFERROR(VLOOKUP($A577,'Circumstance 3'!$B$6:$AB$15,27,FALSE),IFERROR(VLOOKUP($A577,'Circumstance 3'!$B$18:$AB$28,27,FALSE),TableBPA2[[#This Row],[Base Payment After Circumstance 2]])))</f>
        <v/>
      </c>
      <c r="I577" s="3" t="str">
        <f>IF(I$3="Not used","",IFERROR(VLOOKUP($A577,'Circumstance 4'!$B$6:$AB$15,27,FALSE),IFERROR(VLOOKUP($A577,'Circumstance 4'!$B$18:$AB$28,27,FALSE),TableBPA2[[#This Row],[Base Payment After Circumstance 3]])))</f>
        <v/>
      </c>
      <c r="J577" s="3" t="str">
        <f>IF(J$3="Not used","",IFERROR(VLOOKUP($A577,'Circumstance 5'!$B$6:$AB$15,27,FALSE),IFERROR(VLOOKUP($A577,'Circumstance 5'!$B$18:$AB$28,27,FALSE),TableBPA2[[#This Row],[Base Payment After Circumstance 4]])))</f>
        <v/>
      </c>
      <c r="K577" s="3" t="str">
        <f>IF(K$3="Not used","",IFERROR(VLOOKUP($A577,'Circumstance 6'!$B$6:$AB$15,27,FALSE),IFERROR(VLOOKUP($A577,'Circumstance 6'!$B$18:$AB$28,27,FALSE),TableBPA2[[#This Row],[Base Payment After Circumstance 5]])))</f>
        <v/>
      </c>
      <c r="L577" s="3" t="str">
        <f>IF(L$3="Not used","",IFERROR(VLOOKUP($A577,'Circumstance 7'!$B$6:$AB$15,27,FALSE),IFERROR(VLOOKUP($A577,'Circumstance 7'!$B$18:$AB$28,27,FALSE),TableBPA2[[#This Row],[Base Payment After Circumstance 6]])))</f>
        <v/>
      </c>
      <c r="M577" s="3" t="str">
        <f>IF(M$3="Not used","",IFERROR(VLOOKUP($A577,'Circumstance 8'!$B$6:$AB$15,27,FALSE),IFERROR(VLOOKUP($A577,'Circumstance 8'!$B$18:$AB$28,27,FALSE),TableBPA2[[#This Row],[Base Payment After Circumstance 7]])))</f>
        <v/>
      </c>
      <c r="N577" s="3" t="str">
        <f>IF(N$3="Not used","",IFERROR(VLOOKUP($A577,'Circumstance 9'!$B$6:$AB$15,27,FALSE),IFERROR(VLOOKUP($A577,'Circumstance 9'!$B$18:$AB$28,27,FALSE),TableBPA2[[#This Row],[Base Payment After Circumstance 8]])))</f>
        <v/>
      </c>
      <c r="O577" s="3" t="str">
        <f>IF(O$3="Not used","",IFERROR(VLOOKUP($A577,'Circumstance 10'!$B$6:$AB$15,27,FALSE),IFERROR(VLOOKUP($A577,'Circumstance 10'!$B$18:$AB$28,27,FALSE),TableBPA2[[#This Row],[Base Payment After Circumstance 9]])))</f>
        <v/>
      </c>
      <c r="P577" s="24" t="str">
        <f>IF(P$3="Not used","",IFERROR(VLOOKUP($A577,'Circumstance 11'!$B$6:$AB$15,27,FALSE),IFERROR(VLOOKUP($A577,'Circumstance 11'!$B$18:$AB$28,27,FALSE),TableBPA2[[#This Row],[Base Payment After Circumstance 10]])))</f>
        <v/>
      </c>
      <c r="Q577" s="24" t="str">
        <f>IF(Q$3="Not used","",IFERROR(VLOOKUP($A577,'Circumstance 12'!$B$6:$AB$15,27,FALSE),IFERROR(VLOOKUP($A577,'Circumstance 12'!$B$18:$AB$28,27,FALSE),TableBPA2[[#This Row],[Base Payment After Circumstance 11]])))</f>
        <v/>
      </c>
      <c r="R577" s="24" t="str">
        <f>IF(R$3="Not used","",IFERROR(VLOOKUP($A577,'Circumstance 13'!$B$6:$AB$15,27,FALSE),IFERROR(VLOOKUP($A577,'Circumstance 13'!$B$18:$AB$28,27,FALSE),TableBPA2[[#This Row],[Base Payment After Circumstance 12]])))</f>
        <v/>
      </c>
      <c r="S577" s="24" t="str">
        <f>IF(S$3="Not used","",IFERROR(VLOOKUP($A577,'Circumstance 14'!$B$6:$AB$15,27,FALSE),IFERROR(VLOOKUP($A577,'Circumstance 14'!$B$18:$AB$28,27,FALSE),TableBPA2[[#This Row],[Base Payment After Circumstance 13]])))</f>
        <v/>
      </c>
      <c r="T577" s="24" t="str">
        <f>IF(T$3="Not used","",IFERROR(VLOOKUP($A577,'Circumstance 15'!$B$6:$AB$15,27,FALSE),IFERROR(VLOOKUP($A577,'Circumstance 15'!$B$18:$AB$28,27,FALSE),TableBPA2[[#This Row],[Base Payment After Circumstance 14]])))</f>
        <v/>
      </c>
      <c r="U577" s="24" t="str">
        <f>IF(U$3="Not used","",IFERROR(VLOOKUP($A577,'Circumstance 16'!$B$6:$AB$15,27,FALSE),IFERROR(VLOOKUP($A577,'Circumstance 16'!$B$18:$AB$28,27,FALSE),TableBPA2[[#This Row],[Base Payment After Circumstance 15]])))</f>
        <v/>
      </c>
      <c r="V577" s="24" t="str">
        <f>IF(V$3="Not used","",IFERROR(VLOOKUP($A577,'Circumstance 17'!$B$6:$AB$15,27,FALSE),IFERROR(VLOOKUP($A577,'Circumstance 17'!$B$18:$AB$28,27,FALSE),TableBPA2[[#This Row],[Base Payment After Circumstance 16]])))</f>
        <v/>
      </c>
      <c r="W577" s="24" t="str">
        <f>IF(W$3="Not used","",IFERROR(VLOOKUP($A577,'Circumstance 18'!$B$6:$AB$15,27,FALSE),IFERROR(VLOOKUP($A577,'Circumstance 18'!$B$18:$AB$28,27,FALSE),TableBPA2[[#This Row],[Base Payment After Circumstance 17]])))</f>
        <v/>
      </c>
      <c r="X577" s="24" t="str">
        <f>IF(X$3="Not used","",IFERROR(VLOOKUP($A577,'Circumstance 19'!$B$6:$AB$15,27,FALSE),IFERROR(VLOOKUP($A577,'Circumstance 19'!$B$18:$AB$28,27,FALSE),TableBPA2[[#This Row],[Base Payment After Circumstance 18]])))</f>
        <v/>
      </c>
      <c r="Y577" s="24" t="str">
        <f>IF(Y$3="Not used","",IFERROR(VLOOKUP($A577,'Circumstance 20'!$B$6:$AB$15,27,FALSE),IFERROR(VLOOKUP($A577,'Circumstance 20'!$B$18:$AB$28,27,FALSE),TableBPA2[[#This Row],[Base Payment After Circumstance 19]])))</f>
        <v/>
      </c>
    </row>
    <row r="578" spans="1:25" x14ac:dyDescent="0.25">
      <c r="A578" s="11" t="str">
        <f>IF('LEA Information'!A587="","",'LEA Information'!A587)</f>
        <v/>
      </c>
      <c r="B578" s="11" t="str">
        <f>IF('LEA Information'!B587="","",'LEA Information'!B587)</f>
        <v/>
      </c>
      <c r="C578" s="68" t="str">
        <f>IF('LEA Information'!C587="","",'LEA Information'!C587)</f>
        <v/>
      </c>
      <c r="D578" s="8" t="str">
        <f>IF('LEA Information'!D587="","",'LEA Information'!D587)</f>
        <v/>
      </c>
      <c r="E578" s="32" t="str">
        <f t="shared" si="8"/>
        <v/>
      </c>
      <c r="F578" s="3" t="str">
        <f>IF(F$3="Not used","",IFERROR(VLOOKUP($A578,'Circumstance 1'!$B$6:$AB$15,27,FALSE),IFERROR(VLOOKUP(A578,'Circumstance 1'!$B$18:$AB$28,27,FALSE),TableBPA2[[#This Row],[Starting Base Payment]])))</f>
        <v/>
      </c>
      <c r="G578" s="3" t="str">
        <f>IF(G$3="Not used","",IFERROR(VLOOKUP($A578,'Circumstance 2'!$B$6:$AB$15,27,FALSE),IFERROR(VLOOKUP($A578,'Circumstance 2'!$B$18:$AB$28,27,FALSE),TableBPA2[[#This Row],[Base Payment After Circumstance 1]])))</f>
        <v/>
      </c>
      <c r="H578" s="3" t="str">
        <f>IF(H$3="Not used","",IFERROR(VLOOKUP($A578,'Circumstance 3'!$B$6:$AB$15,27,FALSE),IFERROR(VLOOKUP($A578,'Circumstance 3'!$B$18:$AB$28,27,FALSE),TableBPA2[[#This Row],[Base Payment After Circumstance 2]])))</f>
        <v/>
      </c>
      <c r="I578" s="3" t="str">
        <f>IF(I$3="Not used","",IFERROR(VLOOKUP($A578,'Circumstance 4'!$B$6:$AB$15,27,FALSE),IFERROR(VLOOKUP($A578,'Circumstance 4'!$B$18:$AB$28,27,FALSE),TableBPA2[[#This Row],[Base Payment After Circumstance 3]])))</f>
        <v/>
      </c>
      <c r="J578" s="3" t="str">
        <f>IF(J$3="Not used","",IFERROR(VLOOKUP($A578,'Circumstance 5'!$B$6:$AB$15,27,FALSE),IFERROR(VLOOKUP($A578,'Circumstance 5'!$B$18:$AB$28,27,FALSE),TableBPA2[[#This Row],[Base Payment After Circumstance 4]])))</f>
        <v/>
      </c>
      <c r="K578" s="3" t="str">
        <f>IF(K$3="Not used","",IFERROR(VLOOKUP($A578,'Circumstance 6'!$B$6:$AB$15,27,FALSE),IFERROR(VLOOKUP($A578,'Circumstance 6'!$B$18:$AB$28,27,FALSE),TableBPA2[[#This Row],[Base Payment After Circumstance 5]])))</f>
        <v/>
      </c>
      <c r="L578" s="3" t="str">
        <f>IF(L$3="Not used","",IFERROR(VLOOKUP($A578,'Circumstance 7'!$B$6:$AB$15,27,FALSE),IFERROR(VLOOKUP($A578,'Circumstance 7'!$B$18:$AB$28,27,FALSE),TableBPA2[[#This Row],[Base Payment After Circumstance 6]])))</f>
        <v/>
      </c>
      <c r="M578" s="3" t="str">
        <f>IF(M$3="Not used","",IFERROR(VLOOKUP($A578,'Circumstance 8'!$B$6:$AB$15,27,FALSE),IFERROR(VLOOKUP($A578,'Circumstance 8'!$B$18:$AB$28,27,FALSE),TableBPA2[[#This Row],[Base Payment After Circumstance 7]])))</f>
        <v/>
      </c>
      <c r="N578" s="3" t="str">
        <f>IF(N$3="Not used","",IFERROR(VLOOKUP($A578,'Circumstance 9'!$B$6:$AB$15,27,FALSE),IFERROR(VLOOKUP($A578,'Circumstance 9'!$B$18:$AB$28,27,FALSE),TableBPA2[[#This Row],[Base Payment After Circumstance 8]])))</f>
        <v/>
      </c>
      <c r="O578" s="3" t="str">
        <f>IF(O$3="Not used","",IFERROR(VLOOKUP($A578,'Circumstance 10'!$B$6:$AB$15,27,FALSE),IFERROR(VLOOKUP($A578,'Circumstance 10'!$B$18:$AB$28,27,FALSE),TableBPA2[[#This Row],[Base Payment After Circumstance 9]])))</f>
        <v/>
      </c>
      <c r="P578" s="24" t="str">
        <f>IF(P$3="Not used","",IFERROR(VLOOKUP($A578,'Circumstance 11'!$B$6:$AB$15,27,FALSE),IFERROR(VLOOKUP($A578,'Circumstance 11'!$B$18:$AB$28,27,FALSE),TableBPA2[[#This Row],[Base Payment After Circumstance 10]])))</f>
        <v/>
      </c>
      <c r="Q578" s="24" t="str">
        <f>IF(Q$3="Not used","",IFERROR(VLOOKUP($A578,'Circumstance 12'!$B$6:$AB$15,27,FALSE),IFERROR(VLOOKUP($A578,'Circumstance 12'!$B$18:$AB$28,27,FALSE),TableBPA2[[#This Row],[Base Payment After Circumstance 11]])))</f>
        <v/>
      </c>
      <c r="R578" s="24" t="str">
        <f>IF(R$3="Not used","",IFERROR(VLOOKUP($A578,'Circumstance 13'!$B$6:$AB$15,27,FALSE),IFERROR(VLOOKUP($A578,'Circumstance 13'!$B$18:$AB$28,27,FALSE),TableBPA2[[#This Row],[Base Payment After Circumstance 12]])))</f>
        <v/>
      </c>
      <c r="S578" s="24" t="str">
        <f>IF(S$3="Not used","",IFERROR(VLOOKUP($A578,'Circumstance 14'!$B$6:$AB$15,27,FALSE),IFERROR(VLOOKUP($A578,'Circumstance 14'!$B$18:$AB$28,27,FALSE),TableBPA2[[#This Row],[Base Payment After Circumstance 13]])))</f>
        <v/>
      </c>
      <c r="T578" s="24" t="str">
        <f>IF(T$3="Not used","",IFERROR(VLOOKUP($A578,'Circumstance 15'!$B$6:$AB$15,27,FALSE),IFERROR(VLOOKUP($A578,'Circumstance 15'!$B$18:$AB$28,27,FALSE),TableBPA2[[#This Row],[Base Payment After Circumstance 14]])))</f>
        <v/>
      </c>
      <c r="U578" s="24" t="str">
        <f>IF(U$3="Not used","",IFERROR(VLOOKUP($A578,'Circumstance 16'!$B$6:$AB$15,27,FALSE),IFERROR(VLOOKUP($A578,'Circumstance 16'!$B$18:$AB$28,27,FALSE),TableBPA2[[#This Row],[Base Payment After Circumstance 15]])))</f>
        <v/>
      </c>
      <c r="V578" s="24" t="str">
        <f>IF(V$3="Not used","",IFERROR(VLOOKUP($A578,'Circumstance 17'!$B$6:$AB$15,27,FALSE),IFERROR(VLOOKUP($A578,'Circumstance 17'!$B$18:$AB$28,27,FALSE),TableBPA2[[#This Row],[Base Payment After Circumstance 16]])))</f>
        <v/>
      </c>
      <c r="W578" s="24" t="str">
        <f>IF(W$3="Not used","",IFERROR(VLOOKUP($A578,'Circumstance 18'!$B$6:$AB$15,27,FALSE),IFERROR(VLOOKUP($A578,'Circumstance 18'!$B$18:$AB$28,27,FALSE),TableBPA2[[#This Row],[Base Payment After Circumstance 17]])))</f>
        <v/>
      </c>
      <c r="X578" s="24" t="str">
        <f>IF(X$3="Not used","",IFERROR(VLOOKUP($A578,'Circumstance 19'!$B$6:$AB$15,27,FALSE),IFERROR(VLOOKUP($A578,'Circumstance 19'!$B$18:$AB$28,27,FALSE),TableBPA2[[#This Row],[Base Payment After Circumstance 18]])))</f>
        <v/>
      </c>
      <c r="Y578" s="24" t="str">
        <f>IF(Y$3="Not used","",IFERROR(VLOOKUP($A578,'Circumstance 20'!$B$6:$AB$15,27,FALSE),IFERROR(VLOOKUP($A578,'Circumstance 20'!$B$18:$AB$28,27,FALSE),TableBPA2[[#This Row],[Base Payment After Circumstance 19]])))</f>
        <v/>
      </c>
    </row>
    <row r="579" spans="1:25" x14ac:dyDescent="0.25">
      <c r="A579" s="11" t="str">
        <f>IF('LEA Information'!A588="","",'LEA Information'!A588)</f>
        <v/>
      </c>
      <c r="B579" s="11" t="str">
        <f>IF('LEA Information'!B588="","",'LEA Information'!B588)</f>
        <v/>
      </c>
      <c r="C579" s="68" t="str">
        <f>IF('LEA Information'!C588="","",'LEA Information'!C588)</f>
        <v/>
      </c>
      <c r="D579" s="8" t="str">
        <f>IF('LEA Information'!D588="","",'LEA Information'!D588)</f>
        <v/>
      </c>
      <c r="E579" s="32" t="str">
        <f t="shared" si="8"/>
        <v/>
      </c>
      <c r="F579" s="3" t="str">
        <f>IF(F$3="Not used","",IFERROR(VLOOKUP($A579,'Circumstance 1'!$B$6:$AB$15,27,FALSE),IFERROR(VLOOKUP(A579,'Circumstance 1'!$B$18:$AB$28,27,FALSE),TableBPA2[[#This Row],[Starting Base Payment]])))</f>
        <v/>
      </c>
      <c r="G579" s="3" t="str">
        <f>IF(G$3="Not used","",IFERROR(VLOOKUP($A579,'Circumstance 2'!$B$6:$AB$15,27,FALSE),IFERROR(VLOOKUP($A579,'Circumstance 2'!$B$18:$AB$28,27,FALSE),TableBPA2[[#This Row],[Base Payment After Circumstance 1]])))</f>
        <v/>
      </c>
      <c r="H579" s="3" t="str">
        <f>IF(H$3="Not used","",IFERROR(VLOOKUP($A579,'Circumstance 3'!$B$6:$AB$15,27,FALSE),IFERROR(VLOOKUP($A579,'Circumstance 3'!$B$18:$AB$28,27,FALSE),TableBPA2[[#This Row],[Base Payment After Circumstance 2]])))</f>
        <v/>
      </c>
      <c r="I579" s="3" t="str">
        <f>IF(I$3="Not used","",IFERROR(VLOOKUP($A579,'Circumstance 4'!$B$6:$AB$15,27,FALSE),IFERROR(VLOOKUP($A579,'Circumstance 4'!$B$18:$AB$28,27,FALSE),TableBPA2[[#This Row],[Base Payment After Circumstance 3]])))</f>
        <v/>
      </c>
      <c r="J579" s="3" t="str">
        <f>IF(J$3="Not used","",IFERROR(VLOOKUP($A579,'Circumstance 5'!$B$6:$AB$15,27,FALSE),IFERROR(VLOOKUP($A579,'Circumstance 5'!$B$18:$AB$28,27,FALSE),TableBPA2[[#This Row],[Base Payment After Circumstance 4]])))</f>
        <v/>
      </c>
      <c r="K579" s="3" t="str">
        <f>IF(K$3="Not used","",IFERROR(VLOOKUP($A579,'Circumstance 6'!$B$6:$AB$15,27,FALSE),IFERROR(VLOOKUP($A579,'Circumstance 6'!$B$18:$AB$28,27,FALSE),TableBPA2[[#This Row],[Base Payment After Circumstance 5]])))</f>
        <v/>
      </c>
      <c r="L579" s="3" t="str">
        <f>IF(L$3="Not used","",IFERROR(VLOOKUP($A579,'Circumstance 7'!$B$6:$AB$15,27,FALSE),IFERROR(VLOOKUP($A579,'Circumstance 7'!$B$18:$AB$28,27,FALSE),TableBPA2[[#This Row],[Base Payment After Circumstance 6]])))</f>
        <v/>
      </c>
      <c r="M579" s="3" t="str">
        <f>IF(M$3="Not used","",IFERROR(VLOOKUP($A579,'Circumstance 8'!$B$6:$AB$15,27,FALSE),IFERROR(VLOOKUP($A579,'Circumstance 8'!$B$18:$AB$28,27,FALSE),TableBPA2[[#This Row],[Base Payment After Circumstance 7]])))</f>
        <v/>
      </c>
      <c r="N579" s="3" t="str">
        <f>IF(N$3="Not used","",IFERROR(VLOOKUP($A579,'Circumstance 9'!$B$6:$AB$15,27,FALSE),IFERROR(VLOOKUP($A579,'Circumstance 9'!$B$18:$AB$28,27,FALSE),TableBPA2[[#This Row],[Base Payment After Circumstance 8]])))</f>
        <v/>
      </c>
      <c r="O579" s="3" t="str">
        <f>IF(O$3="Not used","",IFERROR(VLOOKUP($A579,'Circumstance 10'!$B$6:$AB$15,27,FALSE),IFERROR(VLOOKUP($A579,'Circumstance 10'!$B$18:$AB$28,27,FALSE),TableBPA2[[#This Row],[Base Payment After Circumstance 9]])))</f>
        <v/>
      </c>
      <c r="P579" s="24" t="str">
        <f>IF(P$3="Not used","",IFERROR(VLOOKUP($A579,'Circumstance 11'!$B$6:$AB$15,27,FALSE),IFERROR(VLOOKUP($A579,'Circumstance 11'!$B$18:$AB$28,27,FALSE),TableBPA2[[#This Row],[Base Payment After Circumstance 10]])))</f>
        <v/>
      </c>
      <c r="Q579" s="24" t="str">
        <f>IF(Q$3="Not used","",IFERROR(VLOOKUP($A579,'Circumstance 12'!$B$6:$AB$15,27,FALSE),IFERROR(VLOOKUP($A579,'Circumstance 12'!$B$18:$AB$28,27,FALSE),TableBPA2[[#This Row],[Base Payment After Circumstance 11]])))</f>
        <v/>
      </c>
      <c r="R579" s="24" t="str">
        <f>IF(R$3="Not used","",IFERROR(VLOOKUP($A579,'Circumstance 13'!$B$6:$AB$15,27,FALSE),IFERROR(VLOOKUP($A579,'Circumstance 13'!$B$18:$AB$28,27,FALSE),TableBPA2[[#This Row],[Base Payment After Circumstance 12]])))</f>
        <v/>
      </c>
      <c r="S579" s="24" t="str">
        <f>IF(S$3="Not used","",IFERROR(VLOOKUP($A579,'Circumstance 14'!$B$6:$AB$15,27,FALSE),IFERROR(VLOOKUP($A579,'Circumstance 14'!$B$18:$AB$28,27,FALSE),TableBPA2[[#This Row],[Base Payment After Circumstance 13]])))</f>
        <v/>
      </c>
      <c r="T579" s="24" t="str">
        <f>IF(T$3="Not used","",IFERROR(VLOOKUP($A579,'Circumstance 15'!$B$6:$AB$15,27,FALSE),IFERROR(VLOOKUP($A579,'Circumstance 15'!$B$18:$AB$28,27,FALSE),TableBPA2[[#This Row],[Base Payment After Circumstance 14]])))</f>
        <v/>
      </c>
      <c r="U579" s="24" t="str">
        <f>IF(U$3="Not used","",IFERROR(VLOOKUP($A579,'Circumstance 16'!$B$6:$AB$15,27,FALSE),IFERROR(VLOOKUP($A579,'Circumstance 16'!$B$18:$AB$28,27,FALSE),TableBPA2[[#This Row],[Base Payment After Circumstance 15]])))</f>
        <v/>
      </c>
      <c r="V579" s="24" t="str">
        <f>IF(V$3="Not used","",IFERROR(VLOOKUP($A579,'Circumstance 17'!$B$6:$AB$15,27,FALSE),IFERROR(VLOOKUP($A579,'Circumstance 17'!$B$18:$AB$28,27,FALSE),TableBPA2[[#This Row],[Base Payment After Circumstance 16]])))</f>
        <v/>
      </c>
      <c r="W579" s="24" t="str">
        <f>IF(W$3="Not used","",IFERROR(VLOOKUP($A579,'Circumstance 18'!$B$6:$AB$15,27,FALSE),IFERROR(VLOOKUP($A579,'Circumstance 18'!$B$18:$AB$28,27,FALSE),TableBPA2[[#This Row],[Base Payment After Circumstance 17]])))</f>
        <v/>
      </c>
      <c r="X579" s="24" t="str">
        <f>IF(X$3="Not used","",IFERROR(VLOOKUP($A579,'Circumstance 19'!$B$6:$AB$15,27,FALSE),IFERROR(VLOOKUP($A579,'Circumstance 19'!$B$18:$AB$28,27,FALSE),TableBPA2[[#This Row],[Base Payment After Circumstance 18]])))</f>
        <v/>
      </c>
      <c r="Y579" s="24" t="str">
        <f>IF(Y$3="Not used","",IFERROR(VLOOKUP($A579,'Circumstance 20'!$B$6:$AB$15,27,FALSE),IFERROR(VLOOKUP($A579,'Circumstance 20'!$B$18:$AB$28,27,FALSE),TableBPA2[[#This Row],[Base Payment After Circumstance 19]])))</f>
        <v/>
      </c>
    </row>
    <row r="580" spans="1:25" x14ac:dyDescent="0.25">
      <c r="A580" s="11" t="str">
        <f>IF('LEA Information'!A589="","",'LEA Information'!A589)</f>
        <v/>
      </c>
      <c r="B580" s="11" t="str">
        <f>IF('LEA Information'!B589="","",'LEA Information'!B589)</f>
        <v/>
      </c>
      <c r="C580" s="68" t="str">
        <f>IF('LEA Information'!C589="","",'LEA Information'!C589)</f>
        <v/>
      </c>
      <c r="D580" s="8" t="str">
        <f>IF('LEA Information'!D589="","",'LEA Information'!D589)</f>
        <v/>
      </c>
      <c r="E580" s="32" t="str">
        <f t="shared" si="8"/>
        <v/>
      </c>
      <c r="F580" s="3" t="str">
        <f>IF(F$3="Not used","",IFERROR(VLOOKUP($A580,'Circumstance 1'!$B$6:$AB$15,27,FALSE),IFERROR(VLOOKUP(A580,'Circumstance 1'!$B$18:$AB$28,27,FALSE),TableBPA2[[#This Row],[Starting Base Payment]])))</f>
        <v/>
      </c>
      <c r="G580" s="3" t="str">
        <f>IF(G$3="Not used","",IFERROR(VLOOKUP($A580,'Circumstance 2'!$B$6:$AB$15,27,FALSE),IFERROR(VLOOKUP($A580,'Circumstance 2'!$B$18:$AB$28,27,FALSE),TableBPA2[[#This Row],[Base Payment After Circumstance 1]])))</f>
        <v/>
      </c>
      <c r="H580" s="3" t="str">
        <f>IF(H$3="Not used","",IFERROR(VLOOKUP($A580,'Circumstance 3'!$B$6:$AB$15,27,FALSE),IFERROR(VLOOKUP($A580,'Circumstance 3'!$B$18:$AB$28,27,FALSE),TableBPA2[[#This Row],[Base Payment After Circumstance 2]])))</f>
        <v/>
      </c>
      <c r="I580" s="3" t="str">
        <f>IF(I$3="Not used","",IFERROR(VLOOKUP($A580,'Circumstance 4'!$B$6:$AB$15,27,FALSE),IFERROR(VLOOKUP($A580,'Circumstance 4'!$B$18:$AB$28,27,FALSE),TableBPA2[[#This Row],[Base Payment After Circumstance 3]])))</f>
        <v/>
      </c>
      <c r="J580" s="3" t="str">
        <f>IF(J$3="Not used","",IFERROR(VLOOKUP($A580,'Circumstance 5'!$B$6:$AB$15,27,FALSE),IFERROR(VLOOKUP($A580,'Circumstance 5'!$B$18:$AB$28,27,FALSE),TableBPA2[[#This Row],[Base Payment After Circumstance 4]])))</f>
        <v/>
      </c>
      <c r="K580" s="3" t="str">
        <f>IF(K$3="Not used","",IFERROR(VLOOKUP($A580,'Circumstance 6'!$B$6:$AB$15,27,FALSE),IFERROR(VLOOKUP($A580,'Circumstance 6'!$B$18:$AB$28,27,FALSE),TableBPA2[[#This Row],[Base Payment After Circumstance 5]])))</f>
        <v/>
      </c>
      <c r="L580" s="3" t="str">
        <f>IF(L$3="Not used","",IFERROR(VLOOKUP($A580,'Circumstance 7'!$B$6:$AB$15,27,FALSE),IFERROR(VLOOKUP($A580,'Circumstance 7'!$B$18:$AB$28,27,FALSE),TableBPA2[[#This Row],[Base Payment After Circumstance 6]])))</f>
        <v/>
      </c>
      <c r="M580" s="3" t="str">
        <f>IF(M$3="Not used","",IFERROR(VLOOKUP($A580,'Circumstance 8'!$B$6:$AB$15,27,FALSE),IFERROR(VLOOKUP($A580,'Circumstance 8'!$B$18:$AB$28,27,FALSE),TableBPA2[[#This Row],[Base Payment After Circumstance 7]])))</f>
        <v/>
      </c>
      <c r="N580" s="3" t="str">
        <f>IF(N$3="Not used","",IFERROR(VLOOKUP($A580,'Circumstance 9'!$B$6:$AB$15,27,FALSE),IFERROR(VLOOKUP($A580,'Circumstance 9'!$B$18:$AB$28,27,FALSE),TableBPA2[[#This Row],[Base Payment After Circumstance 8]])))</f>
        <v/>
      </c>
      <c r="O580" s="3" t="str">
        <f>IF(O$3="Not used","",IFERROR(VLOOKUP($A580,'Circumstance 10'!$B$6:$AB$15,27,FALSE),IFERROR(VLOOKUP($A580,'Circumstance 10'!$B$18:$AB$28,27,FALSE),TableBPA2[[#This Row],[Base Payment After Circumstance 9]])))</f>
        <v/>
      </c>
      <c r="P580" s="24" t="str">
        <f>IF(P$3="Not used","",IFERROR(VLOOKUP($A580,'Circumstance 11'!$B$6:$AB$15,27,FALSE),IFERROR(VLOOKUP($A580,'Circumstance 11'!$B$18:$AB$28,27,FALSE),TableBPA2[[#This Row],[Base Payment After Circumstance 10]])))</f>
        <v/>
      </c>
      <c r="Q580" s="24" t="str">
        <f>IF(Q$3="Not used","",IFERROR(VLOOKUP($A580,'Circumstance 12'!$B$6:$AB$15,27,FALSE),IFERROR(VLOOKUP($A580,'Circumstance 12'!$B$18:$AB$28,27,FALSE),TableBPA2[[#This Row],[Base Payment After Circumstance 11]])))</f>
        <v/>
      </c>
      <c r="R580" s="24" t="str">
        <f>IF(R$3="Not used","",IFERROR(VLOOKUP($A580,'Circumstance 13'!$B$6:$AB$15,27,FALSE),IFERROR(VLOOKUP($A580,'Circumstance 13'!$B$18:$AB$28,27,FALSE),TableBPA2[[#This Row],[Base Payment After Circumstance 12]])))</f>
        <v/>
      </c>
      <c r="S580" s="24" t="str">
        <f>IF(S$3="Not used","",IFERROR(VLOOKUP($A580,'Circumstance 14'!$B$6:$AB$15,27,FALSE),IFERROR(VLOOKUP($A580,'Circumstance 14'!$B$18:$AB$28,27,FALSE),TableBPA2[[#This Row],[Base Payment After Circumstance 13]])))</f>
        <v/>
      </c>
      <c r="T580" s="24" t="str">
        <f>IF(T$3="Not used","",IFERROR(VLOOKUP($A580,'Circumstance 15'!$B$6:$AB$15,27,FALSE),IFERROR(VLOOKUP($A580,'Circumstance 15'!$B$18:$AB$28,27,FALSE),TableBPA2[[#This Row],[Base Payment After Circumstance 14]])))</f>
        <v/>
      </c>
      <c r="U580" s="24" t="str">
        <f>IF(U$3="Not used","",IFERROR(VLOOKUP($A580,'Circumstance 16'!$B$6:$AB$15,27,FALSE),IFERROR(VLOOKUP($A580,'Circumstance 16'!$B$18:$AB$28,27,FALSE),TableBPA2[[#This Row],[Base Payment After Circumstance 15]])))</f>
        <v/>
      </c>
      <c r="V580" s="24" t="str">
        <f>IF(V$3="Not used","",IFERROR(VLOOKUP($A580,'Circumstance 17'!$B$6:$AB$15,27,FALSE),IFERROR(VLOOKUP($A580,'Circumstance 17'!$B$18:$AB$28,27,FALSE),TableBPA2[[#This Row],[Base Payment After Circumstance 16]])))</f>
        <v/>
      </c>
      <c r="W580" s="24" t="str">
        <f>IF(W$3="Not used","",IFERROR(VLOOKUP($A580,'Circumstance 18'!$B$6:$AB$15,27,FALSE),IFERROR(VLOOKUP($A580,'Circumstance 18'!$B$18:$AB$28,27,FALSE),TableBPA2[[#This Row],[Base Payment After Circumstance 17]])))</f>
        <v/>
      </c>
      <c r="X580" s="24" t="str">
        <f>IF(X$3="Not used","",IFERROR(VLOOKUP($A580,'Circumstance 19'!$B$6:$AB$15,27,FALSE),IFERROR(VLOOKUP($A580,'Circumstance 19'!$B$18:$AB$28,27,FALSE),TableBPA2[[#This Row],[Base Payment After Circumstance 18]])))</f>
        <v/>
      </c>
      <c r="Y580" s="24" t="str">
        <f>IF(Y$3="Not used","",IFERROR(VLOOKUP($A580,'Circumstance 20'!$B$6:$AB$15,27,FALSE),IFERROR(VLOOKUP($A580,'Circumstance 20'!$B$18:$AB$28,27,FALSE),TableBPA2[[#This Row],[Base Payment After Circumstance 19]])))</f>
        <v/>
      </c>
    </row>
    <row r="581" spans="1:25" x14ac:dyDescent="0.25">
      <c r="A581" s="11" t="str">
        <f>IF('LEA Information'!A590="","",'LEA Information'!A590)</f>
        <v/>
      </c>
      <c r="B581" s="11" t="str">
        <f>IF('LEA Information'!B590="","",'LEA Information'!B590)</f>
        <v/>
      </c>
      <c r="C581" s="68" t="str">
        <f>IF('LEA Information'!C590="","",'LEA Information'!C590)</f>
        <v/>
      </c>
      <c r="D581" s="8" t="str">
        <f>IF('LEA Information'!D590="","",'LEA Information'!D590)</f>
        <v/>
      </c>
      <c r="E581" s="32" t="str">
        <f t="shared" si="8"/>
        <v/>
      </c>
      <c r="F581" s="3" t="str">
        <f>IF(F$3="Not used","",IFERROR(VLOOKUP($A581,'Circumstance 1'!$B$6:$AB$15,27,FALSE),IFERROR(VLOOKUP(A581,'Circumstance 1'!$B$18:$AB$28,27,FALSE),TableBPA2[[#This Row],[Starting Base Payment]])))</f>
        <v/>
      </c>
      <c r="G581" s="3" t="str">
        <f>IF(G$3="Not used","",IFERROR(VLOOKUP($A581,'Circumstance 2'!$B$6:$AB$15,27,FALSE),IFERROR(VLOOKUP($A581,'Circumstance 2'!$B$18:$AB$28,27,FALSE),TableBPA2[[#This Row],[Base Payment After Circumstance 1]])))</f>
        <v/>
      </c>
      <c r="H581" s="3" t="str">
        <f>IF(H$3="Not used","",IFERROR(VLOOKUP($A581,'Circumstance 3'!$B$6:$AB$15,27,FALSE),IFERROR(VLOOKUP($A581,'Circumstance 3'!$B$18:$AB$28,27,FALSE),TableBPA2[[#This Row],[Base Payment After Circumstance 2]])))</f>
        <v/>
      </c>
      <c r="I581" s="3" t="str">
        <f>IF(I$3="Not used","",IFERROR(VLOOKUP($A581,'Circumstance 4'!$B$6:$AB$15,27,FALSE),IFERROR(VLOOKUP($A581,'Circumstance 4'!$B$18:$AB$28,27,FALSE),TableBPA2[[#This Row],[Base Payment After Circumstance 3]])))</f>
        <v/>
      </c>
      <c r="J581" s="3" t="str">
        <f>IF(J$3="Not used","",IFERROR(VLOOKUP($A581,'Circumstance 5'!$B$6:$AB$15,27,FALSE),IFERROR(VLOOKUP($A581,'Circumstance 5'!$B$18:$AB$28,27,FALSE),TableBPA2[[#This Row],[Base Payment After Circumstance 4]])))</f>
        <v/>
      </c>
      <c r="K581" s="3" t="str">
        <f>IF(K$3="Not used","",IFERROR(VLOOKUP($A581,'Circumstance 6'!$B$6:$AB$15,27,FALSE),IFERROR(VLOOKUP($A581,'Circumstance 6'!$B$18:$AB$28,27,FALSE),TableBPA2[[#This Row],[Base Payment After Circumstance 5]])))</f>
        <v/>
      </c>
      <c r="L581" s="3" t="str">
        <f>IF(L$3="Not used","",IFERROR(VLOOKUP($A581,'Circumstance 7'!$B$6:$AB$15,27,FALSE),IFERROR(VLOOKUP($A581,'Circumstance 7'!$B$18:$AB$28,27,FALSE),TableBPA2[[#This Row],[Base Payment After Circumstance 6]])))</f>
        <v/>
      </c>
      <c r="M581" s="3" t="str">
        <f>IF(M$3="Not used","",IFERROR(VLOOKUP($A581,'Circumstance 8'!$B$6:$AB$15,27,FALSE),IFERROR(VLOOKUP($A581,'Circumstance 8'!$B$18:$AB$28,27,FALSE),TableBPA2[[#This Row],[Base Payment After Circumstance 7]])))</f>
        <v/>
      </c>
      <c r="N581" s="3" t="str">
        <f>IF(N$3="Not used","",IFERROR(VLOOKUP($A581,'Circumstance 9'!$B$6:$AB$15,27,FALSE),IFERROR(VLOOKUP($A581,'Circumstance 9'!$B$18:$AB$28,27,FALSE),TableBPA2[[#This Row],[Base Payment After Circumstance 8]])))</f>
        <v/>
      </c>
      <c r="O581" s="3" t="str">
        <f>IF(O$3="Not used","",IFERROR(VLOOKUP($A581,'Circumstance 10'!$B$6:$AB$15,27,FALSE),IFERROR(VLOOKUP($A581,'Circumstance 10'!$B$18:$AB$28,27,FALSE),TableBPA2[[#This Row],[Base Payment After Circumstance 9]])))</f>
        <v/>
      </c>
      <c r="P581" s="24" t="str">
        <f>IF(P$3="Not used","",IFERROR(VLOOKUP($A581,'Circumstance 11'!$B$6:$AB$15,27,FALSE),IFERROR(VLOOKUP($A581,'Circumstance 11'!$B$18:$AB$28,27,FALSE),TableBPA2[[#This Row],[Base Payment After Circumstance 10]])))</f>
        <v/>
      </c>
      <c r="Q581" s="24" t="str">
        <f>IF(Q$3="Not used","",IFERROR(VLOOKUP($A581,'Circumstance 12'!$B$6:$AB$15,27,FALSE),IFERROR(VLOOKUP($A581,'Circumstance 12'!$B$18:$AB$28,27,FALSE),TableBPA2[[#This Row],[Base Payment After Circumstance 11]])))</f>
        <v/>
      </c>
      <c r="R581" s="24" t="str">
        <f>IF(R$3="Not used","",IFERROR(VLOOKUP($A581,'Circumstance 13'!$B$6:$AB$15,27,FALSE),IFERROR(VLOOKUP($A581,'Circumstance 13'!$B$18:$AB$28,27,FALSE),TableBPA2[[#This Row],[Base Payment After Circumstance 12]])))</f>
        <v/>
      </c>
      <c r="S581" s="24" t="str">
        <f>IF(S$3="Not used","",IFERROR(VLOOKUP($A581,'Circumstance 14'!$B$6:$AB$15,27,FALSE),IFERROR(VLOOKUP($A581,'Circumstance 14'!$B$18:$AB$28,27,FALSE),TableBPA2[[#This Row],[Base Payment After Circumstance 13]])))</f>
        <v/>
      </c>
      <c r="T581" s="24" t="str">
        <f>IF(T$3="Not used","",IFERROR(VLOOKUP($A581,'Circumstance 15'!$B$6:$AB$15,27,FALSE),IFERROR(VLOOKUP($A581,'Circumstance 15'!$B$18:$AB$28,27,FALSE),TableBPA2[[#This Row],[Base Payment After Circumstance 14]])))</f>
        <v/>
      </c>
      <c r="U581" s="24" t="str">
        <f>IF(U$3="Not used","",IFERROR(VLOOKUP($A581,'Circumstance 16'!$B$6:$AB$15,27,FALSE),IFERROR(VLOOKUP($A581,'Circumstance 16'!$B$18:$AB$28,27,FALSE),TableBPA2[[#This Row],[Base Payment After Circumstance 15]])))</f>
        <v/>
      </c>
      <c r="V581" s="24" t="str">
        <f>IF(V$3="Not used","",IFERROR(VLOOKUP($A581,'Circumstance 17'!$B$6:$AB$15,27,FALSE),IFERROR(VLOOKUP($A581,'Circumstance 17'!$B$18:$AB$28,27,FALSE),TableBPA2[[#This Row],[Base Payment After Circumstance 16]])))</f>
        <v/>
      </c>
      <c r="W581" s="24" t="str">
        <f>IF(W$3="Not used","",IFERROR(VLOOKUP($A581,'Circumstance 18'!$B$6:$AB$15,27,FALSE),IFERROR(VLOOKUP($A581,'Circumstance 18'!$B$18:$AB$28,27,FALSE),TableBPA2[[#This Row],[Base Payment After Circumstance 17]])))</f>
        <v/>
      </c>
      <c r="X581" s="24" t="str">
        <f>IF(X$3="Not used","",IFERROR(VLOOKUP($A581,'Circumstance 19'!$B$6:$AB$15,27,FALSE),IFERROR(VLOOKUP($A581,'Circumstance 19'!$B$18:$AB$28,27,FALSE),TableBPA2[[#This Row],[Base Payment After Circumstance 18]])))</f>
        <v/>
      </c>
      <c r="Y581" s="24" t="str">
        <f>IF(Y$3="Not used","",IFERROR(VLOOKUP($A581,'Circumstance 20'!$B$6:$AB$15,27,FALSE),IFERROR(VLOOKUP($A581,'Circumstance 20'!$B$18:$AB$28,27,FALSE),TableBPA2[[#This Row],[Base Payment After Circumstance 19]])))</f>
        <v/>
      </c>
    </row>
    <row r="582" spans="1:25" x14ac:dyDescent="0.25">
      <c r="A582" s="11" t="str">
        <f>IF('LEA Information'!A591="","",'LEA Information'!A591)</f>
        <v/>
      </c>
      <c r="B582" s="11" t="str">
        <f>IF('LEA Information'!B591="","",'LEA Information'!B591)</f>
        <v/>
      </c>
      <c r="C582" s="68" t="str">
        <f>IF('LEA Information'!C591="","",'LEA Information'!C591)</f>
        <v/>
      </c>
      <c r="D582" s="8" t="str">
        <f>IF('LEA Information'!D591="","",'LEA Information'!D591)</f>
        <v/>
      </c>
      <c r="E582" s="32" t="str">
        <f t="shared" si="8"/>
        <v/>
      </c>
      <c r="F582" s="3" t="str">
        <f>IF(F$3="Not used","",IFERROR(VLOOKUP($A582,'Circumstance 1'!$B$6:$AB$15,27,FALSE),IFERROR(VLOOKUP(A582,'Circumstance 1'!$B$18:$AB$28,27,FALSE),TableBPA2[[#This Row],[Starting Base Payment]])))</f>
        <v/>
      </c>
      <c r="G582" s="3" t="str">
        <f>IF(G$3="Not used","",IFERROR(VLOOKUP($A582,'Circumstance 2'!$B$6:$AB$15,27,FALSE),IFERROR(VLOOKUP($A582,'Circumstance 2'!$B$18:$AB$28,27,FALSE),TableBPA2[[#This Row],[Base Payment After Circumstance 1]])))</f>
        <v/>
      </c>
      <c r="H582" s="3" t="str">
        <f>IF(H$3="Not used","",IFERROR(VLOOKUP($A582,'Circumstance 3'!$B$6:$AB$15,27,FALSE),IFERROR(VLOOKUP($A582,'Circumstance 3'!$B$18:$AB$28,27,FALSE),TableBPA2[[#This Row],[Base Payment After Circumstance 2]])))</f>
        <v/>
      </c>
      <c r="I582" s="3" t="str">
        <f>IF(I$3="Not used","",IFERROR(VLOOKUP($A582,'Circumstance 4'!$B$6:$AB$15,27,FALSE),IFERROR(VLOOKUP($A582,'Circumstance 4'!$B$18:$AB$28,27,FALSE),TableBPA2[[#This Row],[Base Payment After Circumstance 3]])))</f>
        <v/>
      </c>
      <c r="J582" s="3" t="str">
        <f>IF(J$3="Not used","",IFERROR(VLOOKUP($A582,'Circumstance 5'!$B$6:$AB$15,27,FALSE),IFERROR(VLOOKUP($A582,'Circumstance 5'!$B$18:$AB$28,27,FALSE),TableBPA2[[#This Row],[Base Payment After Circumstance 4]])))</f>
        <v/>
      </c>
      <c r="K582" s="3" t="str">
        <f>IF(K$3="Not used","",IFERROR(VLOOKUP($A582,'Circumstance 6'!$B$6:$AB$15,27,FALSE),IFERROR(VLOOKUP($A582,'Circumstance 6'!$B$18:$AB$28,27,FALSE),TableBPA2[[#This Row],[Base Payment After Circumstance 5]])))</f>
        <v/>
      </c>
      <c r="L582" s="3" t="str">
        <f>IF(L$3="Not used","",IFERROR(VLOOKUP($A582,'Circumstance 7'!$B$6:$AB$15,27,FALSE),IFERROR(VLOOKUP($A582,'Circumstance 7'!$B$18:$AB$28,27,FALSE),TableBPA2[[#This Row],[Base Payment After Circumstance 6]])))</f>
        <v/>
      </c>
      <c r="M582" s="3" t="str">
        <f>IF(M$3="Not used","",IFERROR(VLOOKUP($A582,'Circumstance 8'!$B$6:$AB$15,27,FALSE),IFERROR(VLOOKUP($A582,'Circumstance 8'!$B$18:$AB$28,27,FALSE),TableBPA2[[#This Row],[Base Payment After Circumstance 7]])))</f>
        <v/>
      </c>
      <c r="N582" s="3" t="str">
        <f>IF(N$3="Not used","",IFERROR(VLOOKUP($A582,'Circumstance 9'!$B$6:$AB$15,27,FALSE),IFERROR(VLOOKUP($A582,'Circumstance 9'!$B$18:$AB$28,27,FALSE),TableBPA2[[#This Row],[Base Payment After Circumstance 8]])))</f>
        <v/>
      </c>
      <c r="O582" s="3" t="str">
        <f>IF(O$3="Not used","",IFERROR(VLOOKUP($A582,'Circumstance 10'!$B$6:$AB$15,27,FALSE),IFERROR(VLOOKUP($A582,'Circumstance 10'!$B$18:$AB$28,27,FALSE),TableBPA2[[#This Row],[Base Payment After Circumstance 9]])))</f>
        <v/>
      </c>
      <c r="P582" s="24" t="str">
        <f>IF(P$3="Not used","",IFERROR(VLOOKUP($A582,'Circumstance 11'!$B$6:$AB$15,27,FALSE),IFERROR(VLOOKUP($A582,'Circumstance 11'!$B$18:$AB$28,27,FALSE),TableBPA2[[#This Row],[Base Payment After Circumstance 10]])))</f>
        <v/>
      </c>
      <c r="Q582" s="24" t="str">
        <f>IF(Q$3="Not used","",IFERROR(VLOOKUP($A582,'Circumstance 12'!$B$6:$AB$15,27,FALSE),IFERROR(VLOOKUP($A582,'Circumstance 12'!$B$18:$AB$28,27,FALSE),TableBPA2[[#This Row],[Base Payment After Circumstance 11]])))</f>
        <v/>
      </c>
      <c r="R582" s="24" t="str">
        <f>IF(R$3="Not used","",IFERROR(VLOOKUP($A582,'Circumstance 13'!$B$6:$AB$15,27,FALSE),IFERROR(VLOOKUP($A582,'Circumstance 13'!$B$18:$AB$28,27,FALSE),TableBPA2[[#This Row],[Base Payment After Circumstance 12]])))</f>
        <v/>
      </c>
      <c r="S582" s="24" t="str">
        <f>IF(S$3="Not used","",IFERROR(VLOOKUP($A582,'Circumstance 14'!$B$6:$AB$15,27,FALSE),IFERROR(VLOOKUP($A582,'Circumstance 14'!$B$18:$AB$28,27,FALSE),TableBPA2[[#This Row],[Base Payment After Circumstance 13]])))</f>
        <v/>
      </c>
      <c r="T582" s="24" t="str">
        <f>IF(T$3="Not used","",IFERROR(VLOOKUP($A582,'Circumstance 15'!$B$6:$AB$15,27,FALSE),IFERROR(VLOOKUP($A582,'Circumstance 15'!$B$18:$AB$28,27,FALSE),TableBPA2[[#This Row],[Base Payment After Circumstance 14]])))</f>
        <v/>
      </c>
      <c r="U582" s="24" t="str">
        <f>IF(U$3="Not used","",IFERROR(VLOOKUP($A582,'Circumstance 16'!$B$6:$AB$15,27,FALSE),IFERROR(VLOOKUP($A582,'Circumstance 16'!$B$18:$AB$28,27,FALSE),TableBPA2[[#This Row],[Base Payment After Circumstance 15]])))</f>
        <v/>
      </c>
      <c r="V582" s="24" t="str">
        <f>IF(V$3="Not used","",IFERROR(VLOOKUP($A582,'Circumstance 17'!$B$6:$AB$15,27,FALSE),IFERROR(VLOOKUP($A582,'Circumstance 17'!$B$18:$AB$28,27,FALSE),TableBPA2[[#This Row],[Base Payment After Circumstance 16]])))</f>
        <v/>
      </c>
      <c r="W582" s="24" t="str">
        <f>IF(W$3="Not used","",IFERROR(VLOOKUP($A582,'Circumstance 18'!$B$6:$AB$15,27,FALSE),IFERROR(VLOOKUP($A582,'Circumstance 18'!$B$18:$AB$28,27,FALSE),TableBPA2[[#This Row],[Base Payment After Circumstance 17]])))</f>
        <v/>
      </c>
      <c r="X582" s="24" t="str">
        <f>IF(X$3="Not used","",IFERROR(VLOOKUP($A582,'Circumstance 19'!$B$6:$AB$15,27,FALSE),IFERROR(VLOOKUP($A582,'Circumstance 19'!$B$18:$AB$28,27,FALSE),TableBPA2[[#This Row],[Base Payment After Circumstance 18]])))</f>
        <v/>
      </c>
      <c r="Y582" s="24" t="str">
        <f>IF(Y$3="Not used","",IFERROR(VLOOKUP($A582,'Circumstance 20'!$B$6:$AB$15,27,FALSE),IFERROR(VLOOKUP($A582,'Circumstance 20'!$B$18:$AB$28,27,FALSE),TableBPA2[[#This Row],[Base Payment After Circumstance 19]])))</f>
        <v/>
      </c>
    </row>
    <row r="583" spans="1:25" x14ac:dyDescent="0.25">
      <c r="A583" s="11" t="str">
        <f>IF('LEA Information'!A592="","",'LEA Information'!A592)</f>
        <v/>
      </c>
      <c r="B583" s="11" t="str">
        <f>IF('LEA Information'!B592="","",'LEA Information'!B592)</f>
        <v/>
      </c>
      <c r="C583" s="68" t="str">
        <f>IF('LEA Information'!C592="","",'LEA Information'!C592)</f>
        <v/>
      </c>
      <c r="D583" s="8" t="str">
        <f>IF('LEA Information'!D592="","",'LEA Information'!D592)</f>
        <v/>
      </c>
      <c r="E583" s="32" t="str">
        <f t="shared" ref="E583:E646" si="9">IF(A583="","",(LOOKUP(2,1/(ISNUMBER($F583:$Y583)),$F583:$Y583)))</f>
        <v/>
      </c>
      <c r="F583" s="3" t="str">
        <f>IF(F$3="Not used","",IFERROR(VLOOKUP($A583,'Circumstance 1'!$B$6:$AB$15,27,FALSE),IFERROR(VLOOKUP(A583,'Circumstance 1'!$B$18:$AB$28,27,FALSE),TableBPA2[[#This Row],[Starting Base Payment]])))</f>
        <v/>
      </c>
      <c r="G583" s="3" t="str">
        <f>IF(G$3="Not used","",IFERROR(VLOOKUP($A583,'Circumstance 2'!$B$6:$AB$15,27,FALSE),IFERROR(VLOOKUP($A583,'Circumstance 2'!$B$18:$AB$28,27,FALSE),TableBPA2[[#This Row],[Base Payment After Circumstance 1]])))</f>
        <v/>
      </c>
      <c r="H583" s="3" t="str">
        <f>IF(H$3="Not used","",IFERROR(VLOOKUP($A583,'Circumstance 3'!$B$6:$AB$15,27,FALSE),IFERROR(VLOOKUP($A583,'Circumstance 3'!$B$18:$AB$28,27,FALSE),TableBPA2[[#This Row],[Base Payment After Circumstance 2]])))</f>
        <v/>
      </c>
      <c r="I583" s="3" t="str">
        <f>IF(I$3="Not used","",IFERROR(VLOOKUP($A583,'Circumstance 4'!$B$6:$AB$15,27,FALSE),IFERROR(VLOOKUP($A583,'Circumstance 4'!$B$18:$AB$28,27,FALSE),TableBPA2[[#This Row],[Base Payment After Circumstance 3]])))</f>
        <v/>
      </c>
      <c r="J583" s="3" t="str">
        <f>IF(J$3="Not used","",IFERROR(VLOOKUP($A583,'Circumstance 5'!$B$6:$AB$15,27,FALSE),IFERROR(VLOOKUP($A583,'Circumstance 5'!$B$18:$AB$28,27,FALSE),TableBPA2[[#This Row],[Base Payment After Circumstance 4]])))</f>
        <v/>
      </c>
      <c r="K583" s="3" t="str">
        <f>IF(K$3="Not used","",IFERROR(VLOOKUP($A583,'Circumstance 6'!$B$6:$AB$15,27,FALSE),IFERROR(VLOOKUP($A583,'Circumstance 6'!$B$18:$AB$28,27,FALSE),TableBPA2[[#This Row],[Base Payment After Circumstance 5]])))</f>
        <v/>
      </c>
      <c r="L583" s="3" t="str">
        <f>IF(L$3="Not used","",IFERROR(VLOOKUP($A583,'Circumstance 7'!$B$6:$AB$15,27,FALSE),IFERROR(VLOOKUP($A583,'Circumstance 7'!$B$18:$AB$28,27,FALSE),TableBPA2[[#This Row],[Base Payment After Circumstance 6]])))</f>
        <v/>
      </c>
      <c r="M583" s="3" t="str">
        <f>IF(M$3="Not used","",IFERROR(VLOOKUP($A583,'Circumstance 8'!$B$6:$AB$15,27,FALSE),IFERROR(VLOOKUP($A583,'Circumstance 8'!$B$18:$AB$28,27,FALSE),TableBPA2[[#This Row],[Base Payment After Circumstance 7]])))</f>
        <v/>
      </c>
      <c r="N583" s="3" t="str">
        <f>IF(N$3="Not used","",IFERROR(VLOOKUP($A583,'Circumstance 9'!$B$6:$AB$15,27,FALSE),IFERROR(VLOOKUP($A583,'Circumstance 9'!$B$18:$AB$28,27,FALSE),TableBPA2[[#This Row],[Base Payment After Circumstance 8]])))</f>
        <v/>
      </c>
      <c r="O583" s="3" t="str">
        <f>IF(O$3="Not used","",IFERROR(VLOOKUP($A583,'Circumstance 10'!$B$6:$AB$15,27,FALSE),IFERROR(VLOOKUP($A583,'Circumstance 10'!$B$18:$AB$28,27,FALSE),TableBPA2[[#This Row],[Base Payment After Circumstance 9]])))</f>
        <v/>
      </c>
      <c r="P583" s="24" t="str">
        <f>IF(P$3="Not used","",IFERROR(VLOOKUP($A583,'Circumstance 11'!$B$6:$AB$15,27,FALSE),IFERROR(VLOOKUP($A583,'Circumstance 11'!$B$18:$AB$28,27,FALSE),TableBPA2[[#This Row],[Base Payment After Circumstance 10]])))</f>
        <v/>
      </c>
      <c r="Q583" s="24" t="str">
        <f>IF(Q$3="Not used","",IFERROR(VLOOKUP($A583,'Circumstance 12'!$B$6:$AB$15,27,FALSE),IFERROR(VLOOKUP($A583,'Circumstance 12'!$B$18:$AB$28,27,FALSE),TableBPA2[[#This Row],[Base Payment After Circumstance 11]])))</f>
        <v/>
      </c>
      <c r="R583" s="24" t="str">
        <f>IF(R$3="Not used","",IFERROR(VLOOKUP($A583,'Circumstance 13'!$B$6:$AB$15,27,FALSE),IFERROR(VLOOKUP($A583,'Circumstance 13'!$B$18:$AB$28,27,FALSE),TableBPA2[[#This Row],[Base Payment After Circumstance 12]])))</f>
        <v/>
      </c>
      <c r="S583" s="24" t="str">
        <f>IF(S$3="Not used","",IFERROR(VLOOKUP($A583,'Circumstance 14'!$B$6:$AB$15,27,FALSE),IFERROR(VLOOKUP($A583,'Circumstance 14'!$B$18:$AB$28,27,FALSE),TableBPA2[[#This Row],[Base Payment After Circumstance 13]])))</f>
        <v/>
      </c>
      <c r="T583" s="24" t="str">
        <f>IF(T$3="Not used","",IFERROR(VLOOKUP($A583,'Circumstance 15'!$B$6:$AB$15,27,FALSE),IFERROR(VLOOKUP($A583,'Circumstance 15'!$B$18:$AB$28,27,FALSE),TableBPA2[[#This Row],[Base Payment After Circumstance 14]])))</f>
        <v/>
      </c>
      <c r="U583" s="24" t="str">
        <f>IF(U$3="Not used","",IFERROR(VLOOKUP($A583,'Circumstance 16'!$B$6:$AB$15,27,FALSE),IFERROR(VLOOKUP($A583,'Circumstance 16'!$B$18:$AB$28,27,FALSE),TableBPA2[[#This Row],[Base Payment After Circumstance 15]])))</f>
        <v/>
      </c>
      <c r="V583" s="24" t="str">
        <f>IF(V$3="Not used","",IFERROR(VLOOKUP($A583,'Circumstance 17'!$B$6:$AB$15,27,FALSE),IFERROR(VLOOKUP($A583,'Circumstance 17'!$B$18:$AB$28,27,FALSE),TableBPA2[[#This Row],[Base Payment After Circumstance 16]])))</f>
        <v/>
      </c>
      <c r="W583" s="24" t="str">
        <f>IF(W$3="Not used","",IFERROR(VLOOKUP($A583,'Circumstance 18'!$B$6:$AB$15,27,FALSE),IFERROR(VLOOKUP($A583,'Circumstance 18'!$B$18:$AB$28,27,FALSE),TableBPA2[[#This Row],[Base Payment After Circumstance 17]])))</f>
        <v/>
      </c>
      <c r="X583" s="24" t="str">
        <f>IF(X$3="Not used","",IFERROR(VLOOKUP($A583,'Circumstance 19'!$B$6:$AB$15,27,FALSE),IFERROR(VLOOKUP($A583,'Circumstance 19'!$B$18:$AB$28,27,FALSE),TableBPA2[[#This Row],[Base Payment After Circumstance 18]])))</f>
        <v/>
      </c>
      <c r="Y583" s="24" t="str">
        <f>IF(Y$3="Not used","",IFERROR(VLOOKUP($A583,'Circumstance 20'!$B$6:$AB$15,27,FALSE),IFERROR(VLOOKUP($A583,'Circumstance 20'!$B$18:$AB$28,27,FALSE),TableBPA2[[#This Row],[Base Payment After Circumstance 19]])))</f>
        <v/>
      </c>
    </row>
    <row r="584" spans="1:25" x14ac:dyDescent="0.25">
      <c r="A584" s="11" t="str">
        <f>IF('LEA Information'!A593="","",'LEA Information'!A593)</f>
        <v/>
      </c>
      <c r="B584" s="11" t="str">
        <f>IF('LEA Information'!B593="","",'LEA Information'!B593)</f>
        <v/>
      </c>
      <c r="C584" s="68" t="str">
        <f>IF('LEA Information'!C593="","",'LEA Information'!C593)</f>
        <v/>
      </c>
      <c r="D584" s="8" t="str">
        <f>IF('LEA Information'!D593="","",'LEA Information'!D593)</f>
        <v/>
      </c>
      <c r="E584" s="32" t="str">
        <f t="shared" si="9"/>
        <v/>
      </c>
      <c r="F584" s="3" t="str">
        <f>IF(F$3="Not used","",IFERROR(VLOOKUP($A584,'Circumstance 1'!$B$6:$AB$15,27,FALSE),IFERROR(VLOOKUP(A584,'Circumstance 1'!$B$18:$AB$28,27,FALSE),TableBPA2[[#This Row],[Starting Base Payment]])))</f>
        <v/>
      </c>
      <c r="G584" s="3" t="str">
        <f>IF(G$3="Not used","",IFERROR(VLOOKUP($A584,'Circumstance 2'!$B$6:$AB$15,27,FALSE),IFERROR(VLOOKUP($A584,'Circumstance 2'!$B$18:$AB$28,27,FALSE),TableBPA2[[#This Row],[Base Payment After Circumstance 1]])))</f>
        <v/>
      </c>
      <c r="H584" s="3" t="str">
        <f>IF(H$3="Not used","",IFERROR(VLOOKUP($A584,'Circumstance 3'!$B$6:$AB$15,27,FALSE),IFERROR(VLOOKUP($A584,'Circumstance 3'!$B$18:$AB$28,27,FALSE),TableBPA2[[#This Row],[Base Payment After Circumstance 2]])))</f>
        <v/>
      </c>
      <c r="I584" s="3" t="str">
        <f>IF(I$3="Not used","",IFERROR(VLOOKUP($A584,'Circumstance 4'!$B$6:$AB$15,27,FALSE),IFERROR(VLOOKUP($A584,'Circumstance 4'!$B$18:$AB$28,27,FALSE),TableBPA2[[#This Row],[Base Payment After Circumstance 3]])))</f>
        <v/>
      </c>
      <c r="J584" s="3" t="str">
        <f>IF(J$3="Not used","",IFERROR(VLOOKUP($A584,'Circumstance 5'!$B$6:$AB$15,27,FALSE),IFERROR(VLOOKUP($A584,'Circumstance 5'!$B$18:$AB$28,27,FALSE),TableBPA2[[#This Row],[Base Payment After Circumstance 4]])))</f>
        <v/>
      </c>
      <c r="K584" s="3" t="str">
        <f>IF(K$3="Not used","",IFERROR(VLOOKUP($A584,'Circumstance 6'!$B$6:$AB$15,27,FALSE),IFERROR(VLOOKUP($A584,'Circumstance 6'!$B$18:$AB$28,27,FALSE),TableBPA2[[#This Row],[Base Payment After Circumstance 5]])))</f>
        <v/>
      </c>
      <c r="L584" s="3" t="str">
        <f>IF(L$3="Not used","",IFERROR(VLOOKUP($A584,'Circumstance 7'!$B$6:$AB$15,27,FALSE),IFERROR(VLOOKUP($A584,'Circumstance 7'!$B$18:$AB$28,27,FALSE),TableBPA2[[#This Row],[Base Payment After Circumstance 6]])))</f>
        <v/>
      </c>
      <c r="M584" s="3" t="str">
        <f>IF(M$3="Not used","",IFERROR(VLOOKUP($A584,'Circumstance 8'!$B$6:$AB$15,27,FALSE),IFERROR(VLOOKUP($A584,'Circumstance 8'!$B$18:$AB$28,27,FALSE),TableBPA2[[#This Row],[Base Payment After Circumstance 7]])))</f>
        <v/>
      </c>
      <c r="N584" s="3" t="str">
        <f>IF(N$3="Not used","",IFERROR(VLOOKUP($A584,'Circumstance 9'!$B$6:$AB$15,27,FALSE),IFERROR(VLOOKUP($A584,'Circumstance 9'!$B$18:$AB$28,27,FALSE),TableBPA2[[#This Row],[Base Payment After Circumstance 8]])))</f>
        <v/>
      </c>
      <c r="O584" s="3" t="str">
        <f>IF(O$3="Not used","",IFERROR(VLOOKUP($A584,'Circumstance 10'!$B$6:$AB$15,27,FALSE),IFERROR(VLOOKUP($A584,'Circumstance 10'!$B$18:$AB$28,27,FALSE),TableBPA2[[#This Row],[Base Payment After Circumstance 9]])))</f>
        <v/>
      </c>
      <c r="P584" s="24" t="str">
        <f>IF(P$3="Not used","",IFERROR(VLOOKUP($A584,'Circumstance 11'!$B$6:$AB$15,27,FALSE),IFERROR(VLOOKUP($A584,'Circumstance 11'!$B$18:$AB$28,27,FALSE),TableBPA2[[#This Row],[Base Payment After Circumstance 10]])))</f>
        <v/>
      </c>
      <c r="Q584" s="24" t="str">
        <f>IF(Q$3="Not used","",IFERROR(VLOOKUP($A584,'Circumstance 12'!$B$6:$AB$15,27,FALSE),IFERROR(VLOOKUP($A584,'Circumstance 12'!$B$18:$AB$28,27,FALSE),TableBPA2[[#This Row],[Base Payment After Circumstance 11]])))</f>
        <v/>
      </c>
      <c r="R584" s="24" t="str">
        <f>IF(R$3="Not used","",IFERROR(VLOOKUP($A584,'Circumstance 13'!$B$6:$AB$15,27,FALSE),IFERROR(VLOOKUP($A584,'Circumstance 13'!$B$18:$AB$28,27,FALSE),TableBPA2[[#This Row],[Base Payment After Circumstance 12]])))</f>
        <v/>
      </c>
      <c r="S584" s="24" t="str">
        <f>IF(S$3="Not used","",IFERROR(VLOOKUP($A584,'Circumstance 14'!$B$6:$AB$15,27,FALSE),IFERROR(VLOOKUP($A584,'Circumstance 14'!$B$18:$AB$28,27,FALSE),TableBPA2[[#This Row],[Base Payment After Circumstance 13]])))</f>
        <v/>
      </c>
      <c r="T584" s="24" t="str">
        <f>IF(T$3="Not used","",IFERROR(VLOOKUP($A584,'Circumstance 15'!$B$6:$AB$15,27,FALSE),IFERROR(VLOOKUP($A584,'Circumstance 15'!$B$18:$AB$28,27,FALSE),TableBPA2[[#This Row],[Base Payment After Circumstance 14]])))</f>
        <v/>
      </c>
      <c r="U584" s="24" t="str">
        <f>IF(U$3="Not used","",IFERROR(VLOOKUP($A584,'Circumstance 16'!$B$6:$AB$15,27,FALSE),IFERROR(VLOOKUP($A584,'Circumstance 16'!$B$18:$AB$28,27,FALSE),TableBPA2[[#This Row],[Base Payment After Circumstance 15]])))</f>
        <v/>
      </c>
      <c r="V584" s="24" t="str">
        <f>IF(V$3="Not used","",IFERROR(VLOOKUP($A584,'Circumstance 17'!$B$6:$AB$15,27,FALSE),IFERROR(VLOOKUP($A584,'Circumstance 17'!$B$18:$AB$28,27,FALSE),TableBPA2[[#This Row],[Base Payment After Circumstance 16]])))</f>
        <v/>
      </c>
      <c r="W584" s="24" t="str">
        <f>IF(W$3="Not used","",IFERROR(VLOOKUP($A584,'Circumstance 18'!$B$6:$AB$15,27,FALSE),IFERROR(VLOOKUP($A584,'Circumstance 18'!$B$18:$AB$28,27,FALSE),TableBPA2[[#This Row],[Base Payment After Circumstance 17]])))</f>
        <v/>
      </c>
      <c r="X584" s="24" t="str">
        <f>IF(X$3="Not used","",IFERROR(VLOOKUP($A584,'Circumstance 19'!$B$6:$AB$15,27,FALSE),IFERROR(VLOOKUP($A584,'Circumstance 19'!$B$18:$AB$28,27,FALSE),TableBPA2[[#This Row],[Base Payment After Circumstance 18]])))</f>
        <v/>
      </c>
      <c r="Y584" s="24" t="str">
        <f>IF(Y$3="Not used","",IFERROR(VLOOKUP($A584,'Circumstance 20'!$B$6:$AB$15,27,FALSE),IFERROR(VLOOKUP($A584,'Circumstance 20'!$B$18:$AB$28,27,FALSE),TableBPA2[[#This Row],[Base Payment After Circumstance 19]])))</f>
        <v/>
      </c>
    </row>
    <row r="585" spans="1:25" x14ac:dyDescent="0.25">
      <c r="A585" s="11" t="str">
        <f>IF('LEA Information'!A594="","",'LEA Information'!A594)</f>
        <v/>
      </c>
      <c r="B585" s="11" t="str">
        <f>IF('LEA Information'!B594="","",'LEA Information'!B594)</f>
        <v/>
      </c>
      <c r="C585" s="68" t="str">
        <f>IF('LEA Information'!C594="","",'LEA Information'!C594)</f>
        <v/>
      </c>
      <c r="D585" s="8" t="str">
        <f>IF('LEA Information'!D594="","",'LEA Information'!D594)</f>
        <v/>
      </c>
      <c r="E585" s="32" t="str">
        <f t="shared" si="9"/>
        <v/>
      </c>
      <c r="F585" s="3" t="str">
        <f>IF(F$3="Not used","",IFERROR(VLOOKUP($A585,'Circumstance 1'!$B$6:$AB$15,27,FALSE),IFERROR(VLOOKUP(A585,'Circumstance 1'!$B$18:$AB$28,27,FALSE),TableBPA2[[#This Row],[Starting Base Payment]])))</f>
        <v/>
      </c>
      <c r="G585" s="3" t="str">
        <f>IF(G$3="Not used","",IFERROR(VLOOKUP($A585,'Circumstance 2'!$B$6:$AB$15,27,FALSE),IFERROR(VLOOKUP($A585,'Circumstance 2'!$B$18:$AB$28,27,FALSE),TableBPA2[[#This Row],[Base Payment After Circumstance 1]])))</f>
        <v/>
      </c>
      <c r="H585" s="3" t="str">
        <f>IF(H$3="Not used","",IFERROR(VLOOKUP($A585,'Circumstance 3'!$B$6:$AB$15,27,FALSE),IFERROR(VLOOKUP($A585,'Circumstance 3'!$B$18:$AB$28,27,FALSE),TableBPA2[[#This Row],[Base Payment After Circumstance 2]])))</f>
        <v/>
      </c>
      <c r="I585" s="3" t="str">
        <f>IF(I$3="Not used","",IFERROR(VLOOKUP($A585,'Circumstance 4'!$B$6:$AB$15,27,FALSE),IFERROR(VLOOKUP($A585,'Circumstance 4'!$B$18:$AB$28,27,FALSE),TableBPA2[[#This Row],[Base Payment After Circumstance 3]])))</f>
        <v/>
      </c>
      <c r="J585" s="3" t="str">
        <f>IF(J$3="Not used","",IFERROR(VLOOKUP($A585,'Circumstance 5'!$B$6:$AB$15,27,FALSE),IFERROR(VLOOKUP($A585,'Circumstance 5'!$B$18:$AB$28,27,FALSE),TableBPA2[[#This Row],[Base Payment After Circumstance 4]])))</f>
        <v/>
      </c>
      <c r="K585" s="3" t="str">
        <f>IF(K$3="Not used","",IFERROR(VLOOKUP($A585,'Circumstance 6'!$B$6:$AB$15,27,FALSE),IFERROR(VLOOKUP($A585,'Circumstance 6'!$B$18:$AB$28,27,FALSE),TableBPA2[[#This Row],[Base Payment After Circumstance 5]])))</f>
        <v/>
      </c>
      <c r="L585" s="3" t="str">
        <f>IF(L$3="Not used","",IFERROR(VLOOKUP($A585,'Circumstance 7'!$B$6:$AB$15,27,FALSE),IFERROR(VLOOKUP($A585,'Circumstance 7'!$B$18:$AB$28,27,FALSE),TableBPA2[[#This Row],[Base Payment After Circumstance 6]])))</f>
        <v/>
      </c>
      <c r="M585" s="3" t="str">
        <f>IF(M$3="Not used","",IFERROR(VLOOKUP($A585,'Circumstance 8'!$B$6:$AB$15,27,FALSE),IFERROR(VLOOKUP($A585,'Circumstance 8'!$B$18:$AB$28,27,FALSE),TableBPA2[[#This Row],[Base Payment After Circumstance 7]])))</f>
        <v/>
      </c>
      <c r="N585" s="3" t="str">
        <f>IF(N$3="Not used","",IFERROR(VLOOKUP($A585,'Circumstance 9'!$B$6:$AB$15,27,FALSE),IFERROR(VLOOKUP($A585,'Circumstance 9'!$B$18:$AB$28,27,FALSE),TableBPA2[[#This Row],[Base Payment After Circumstance 8]])))</f>
        <v/>
      </c>
      <c r="O585" s="3" t="str">
        <f>IF(O$3="Not used","",IFERROR(VLOOKUP($A585,'Circumstance 10'!$B$6:$AB$15,27,FALSE),IFERROR(VLOOKUP($A585,'Circumstance 10'!$B$18:$AB$28,27,FALSE),TableBPA2[[#This Row],[Base Payment After Circumstance 9]])))</f>
        <v/>
      </c>
      <c r="P585" s="24" t="str">
        <f>IF(P$3="Not used","",IFERROR(VLOOKUP($A585,'Circumstance 11'!$B$6:$AB$15,27,FALSE),IFERROR(VLOOKUP($A585,'Circumstance 11'!$B$18:$AB$28,27,FALSE),TableBPA2[[#This Row],[Base Payment After Circumstance 10]])))</f>
        <v/>
      </c>
      <c r="Q585" s="24" t="str">
        <f>IF(Q$3="Not used","",IFERROR(VLOOKUP($A585,'Circumstance 12'!$B$6:$AB$15,27,FALSE),IFERROR(VLOOKUP($A585,'Circumstance 12'!$B$18:$AB$28,27,FALSE),TableBPA2[[#This Row],[Base Payment After Circumstance 11]])))</f>
        <v/>
      </c>
      <c r="R585" s="24" t="str">
        <f>IF(R$3="Not used","",IFERROR(VLOOKUP($A585,'Circumstance 13'!$B$6:$AB$15,27,FALSE),IFERROR(VLOOKUP($A585,'Circumstance 13'!$B$18:$AB$28,27,FALSE),TableBPA2[[#This Row],[Base Payment After Circumstance 12]])))</f>
        <v/>
      </c>
      <c r="S585" s="24" t="str">
        <f>IF(S$3="Not used","",IFERROR(VLOOKUP($A585,'Circumstance 14'!$B$6:$AB$15,27,FALSE),IFERROR(VLOOKUP($A585,'Circumstance 14'!$B$18:$AB$28,27,FALSE),TableBPA2[[#This Row],[Base Payment After Circumstance 13]])))</f>
        <v/>
      </c>
      <c r="T585" s="24" t="str">
        <f>IF(T$3="Not used","",IFERROR(VLOOKUP($A585,'Circumstance 15'!$B$6:$AB$15,27,FALSE),IFERROR(VLOOKUP($A585,'Circumstance 15'!$B$18:$AB$28,27,FALSE),TableBPA2[[#This Row],[Base Payment After Circumstance 14]])))</f>
        <v/>
      </c>
      <c r="U585" s="24" t="str">
        <f>IF(U$3="Not used","",IFERROR(VLOOKUP($A585,'Circumstance 16'!$B$6:$AB$15,27,FALSE),IFERROR(VLOOKUP($A585,'Circumstance 16'!$B$18:$AB$28,27,FALSE),TableBPA2[[#This Row],[Base Payment After Circumstance 15]])))</f>
        <v/>
      </c>
      <c r="V585" s="24" t="str">
        <f>IF(V$3="Not used","",IFERROR(VLOOKUP($A585,'Circumstance 17'!$B$6:$AB$15,27,FALSE),IFERROR(VLOOKUP($A585,'Circumstance 17'!$B$18:$AB$28,27,FALSE),TableBPA2[[#This Row],[Base Payment After Circumstance 16]])))</f>
        <v/>
      </c>
      <c r="W585" s="24" t="str">
        <f>IF(W$3="Not used","",IFERROR(VLOOKUP($A585,'Circumstance 18'!$B$6:$AB$15,27,FALSE),IFERROR(VLOOKUP($A585,'Circumstance 18'!$B$18:$AB$28,27,FALSE),TableBPA2[[#This Row],[Base Payment After Circumstance 17]])))</f>
        <v/>
      </c>
      <c r="X585" s="24" t="str">
        <f>IF(X$3="Not used","",IFERROR(VLOOKUP($A585,'Circumstance 19'!$B$6:$AB$15,27,FALSE),IFERROR(VLOOKUP($A585,'Circumstance 19'!$B$18:$AB$28,27,FALSE),TableBPA2[[#This Row],[Base Payment After Circumstance 18]])))</f>
        <v/>
      </c>
      <c r="Y585" s="24" t="str">
        <f>IF(Y$3="Not used","",IFERROR(VLOOKUP($A585,'Circumstance 20'!$B$6:$AB$15,27,FALSE),IFERROR(VLOOKUP($A585,'Circumstance 20'!$B$18:$AB$28,27,FALSE),TableBPA2[[#This Row],[Base Payment After Circumstance 19]])))</f>
        <v/>
      </c>
    </row>
    <row r="586" spans="1:25" x14ac:dyDescent="0.25">
      <c r="A586" s="11" t="str">
        <f>IF('LEA Information'!A595="","",'LEA Information'!A595)</f>
        <v/>
      </c>
      <c r="B586" s="11" t="str">
        <f>IF('LEA Information'!B595="","",'LEA Information'!B595)</f>
        <v/>
      </c>
      <c r="C586" s="68" t="str">
        <f>IF('LEA Information'!C595="","",'LEA Information'!C595)</f>
        <v/>
      </c>
      <c r="D586" s="8" t="str">
        <f>IF('LEA Information'!D595="","",'LEA Information'!D595)</f>
        <v/>
      </c>
      <c r="E586" s="32" t="str">
        <f t="shared" si="9"/>
        <v/>
      </c>
      <c r="F586" s="3" t="str">
        <f>IF(F$3="Not used","",IFERROR(VLOOKUP($A586,'Circumstance 1'!$B$6:$AB$15,27,FALSE),IFERROR(VLOOKUP(A586,'Circumstance 1'!$B$18:$AB$28,27,FALSE),TableBPA2[[#This Row],[Starting Base Payment]])))</f>
        <v/>
      </c>
      <c r="G586" s="3" t="str">
        <f>IF(G$3="Not used","",IFERROR(VLOOKUP($A586,'Circumstance 2'!$B$6:$AB$15,27,FALSE),IFERROR(VLOOKUP($A586,'Circumstance 2'!$B$18:$AB$28,27,FALSE),TableBPA2[[#This Row],[Base Payment After Circumstance 1]])))</f>
        <v/>
      </c>
      <c r="H586" s="3" t="str">
        <f>IF(H$3="Not used","",IFERROR(VLOOKUP($A586,'Circumstance 3'!$B$6:$AB$15,27,FALSE),IFERROR(VLOOKUP($A586,'Circumstance 3'!$B$18:$AB$28,27,FALSE),TableBPA2[[#This Row],[Base Payment After Circumstance 2]])))</f>
        <v/>
      </c>
      <c r="I586" s="3" t="str">
        <f>IF(I$3="Not used","",IFERROR(VLOOKUP($A586,'Circumstance 4'!$B$6:$AB$15,27,FALSE),IFERROR(VLOOKUP($A586,'Circumstance 4'!$B$18:$AB$28,27,FALSE),TableBPA2[[#This Row],[Base Payment After Circumstance 3]])))</f>
        <v/>
      </c>
      <c r="J586" s="3" t="str">
        <f>IF(J$3="Not used","",IFERROR(VLOOKUP($A586,'Circumstance 5'!$B$6:$AB$15,27,FALSE),IFERROR(VLOOKUP($A586,'Circumstance 5'!$B$18:$AB$28,27,FALSE),TableBPA2[[#This Row],[Base Payment After Circumstance 4]])))</f>
        <v/>
      </c>
      <c r="K586" s="3" t="str">
        <f>IF(K$3="Not used","",IFERROR(VLOOKUP($A586,'Circumstance 6'!$B$6:$AB$15,27,FALSE),IFERROR(VLOOKUP($A586,'Circumstance 6'!$B$18:$AB$28,27,FALSE),TableBPA2[[#This Row],[Base Payment After Circumstance 5]])))</f>
        <v/>
      </c>
      <c r="L586" s="3" t="str">
        <f>IF(L$3="Not used","",IFERROR(VLOOKUP($A586,'Circumstance 7'!$B$6:$AB$15,27,FALSE),IFERROR(VLOOKUP($A586,'Circumstance 7'!$B$18:$AB$28,27,FALSE),TableBPA2[[#This Row],[Base Payment After Circumstance 6]])))</f>
        <v/>
      </c>
      <c r="M586" s="3" t="str">
        <f>IF(M$3="Not used","",IFERROR(VLOOKUP($A586,'Circumstance 8'!$B$6:$AB$15,27,FALSE),IFERROR(VLOOKUP($A586,'Circumstance 8'!$B$18:$AB$28,27,FALSE),TableBPA2[[#This Row],[Base Payment After Circumstance 7]])))</f>
        <v/>
      </c>
      <c r="N586" s="3" t="str">
        <f>IF(N$3="Not used","",IFERROR(VLOOKUP($A586,'Circumstance 9'!$B$6:$AB$15,27,FALSE),IFERROR(VLOOKUP($A586,'Circumstance 9'!$B$18:$AB$28,27,FALSE),TableBPA2[[#This Row],[Base Payment After Circumstance 8]])))</f>
        <v/>
      </c>
      <c r="O586" s="3" t="str">
        <f>IF(O$3="Not used","",IFERROR(VLOOKUP($A586,'Circumstance 10'!$B$6:$AB$15,27,FALSE),IFERROR(VLOOKUP($A586,'Circumstance 10'!$B$18:$AB$28,27,FALSE),TableBPA2[[#This Row],[Base Payment After Circumstance 9]])))</f>
        <v/>
      </c>
      <c r="P586" s="24" t="str">
        <f>IF(P$3="Not used","",IFERROR(VLOOKUP($A586,'Circumstance 11'!$B$6:$AB$15,27,FALSE),IFERROR(VLOOKUP($A586,'Circumstance 11'!$B$18:$AB$28,27,FALSE),TableBPA2[[#This Row],[Base Payment After Circumstance 10]])))</f>
        <v/>
      </c>
      <c r="Q586" s="24" t="str">
        <f>IF(Q$3="Not used","",IFERROR(VLOOKUP($A586,'Circumstance 12'!$B$6:$AB$15,27,FALSE),IFERROR(VLOOKUP($A586,'Circumstance 12'!$B$18:$AB$28,27,FALSE),TableBPA2[[#This Row],[Base Payment After Circumstance 11]])))</f>
        <v/>
      </c>
      <c r="R586" s="24" t="str">
        <f>IF(R$3="Not used","",IFERROR(VLOOKUP($A586,'Circumstance 13'!$B$6:$AB$15,27,FALSE),IFERROR(VLOOKUP($A586,'Circumstance 13'!$B$18:$AB$28,27,FALSE),TableBPA2[[#This Row],[Base Payment After Circumstance 12]])))</f>
        <v/>
      </c>
      <c r="S586" s="24" t="str">
        <f>IF(S$3="Not used","",IFERROR(VLOOKUP($A586,'Circumstance 14'!$B$6:$AB$15,27,FALSE),IFERROR(VLOOKUP($A586,'Circumstance 14'!$B$18:$AB$28,27,FALSE),TableBPA2[[#This Row],[Base Payment After Circumstance 13]])))</f>
        <v/>
      </c>
      <c r="T586" s="24" t="str">
        <f>IF(T$3="Not used","",IFERROR(VLOOKUP($A586,'Circumstance 15'!$B$6:$AB$15,27,FALSE),IFERROR(VLOOKUP($A586,'Circumstance 15'!$B$18:$AB$28,27,FALSE),TableBPA2[[#This Row],[Base Payment After Circumstance 14]])))</f>
        <v/>
      </c>
      <c r="U586" s="24" t="str">
        <f>IF(U$3="Not used","",IFERROR(VLOOKUP($A586,'Circumstance 16'!$B$6:$AB$15,27,FALSE),IFERROR(VLOOKUP($A586,'Circumstance 16'!$B$18:$AB$28,27,FALSE),TableBPA2[[#This Row],[Base Payment After Circumstance 15]])))</f>
        <v/>
      </c>
      <c r="V586" s="24" t="str">
        <f>IF(V$3="Not used","",IFERROR(VLOOKUP($A586,'Circumstance 17'!$B$6:$AB$15,27,FALSE),IFERROR(VLOOKUP($A586,'Circumstance 17'!$B$18:$AB$28,27,FALSE),TableBPA2[[#This Row],[Base Payment After Circumstance 16]])))</f>
        <v/>
      </c>
      <c r="W586" s="24" t="str">
        <f>IF(W$3="Not used","",IFERROR(VLOOKUP($A586,'Circumstance 18'!$B$6:$AB$15,27,FALSE),IFERROR(VLOOKUP($A586,'Circumstance 18'!$B$18:$AB$28,27,FALSE),TableBPA2[[#This Row],[Base Payment After Circumstance 17]])))</f>
        <v/>
      </c>
      <c r="X586" s="24" t="str">
        <f>IF(X$3="Not used","",IFERROR(VLOOKUP($A586,'Circumstance 19'!$B$6:$AB$15,27,FALSE),IFERROR(VLOOKUP($A586,'Circumstance 19'!$B$18:$AB$28,27,FALSE),TableBPA2[[#This Row],[Base Payment After Circumstance 18]])))</f>
        <v/>
      </c>
      <c r="Y586" s="24" t="str">
        <f>IF(Y$3="Not used","",IFERROR(VLOOKUP($A586,'Circumstance 20'!$B$6:$AB$15,27,FALSE),IFERROR(VLOOKUP($A586,'Circumstance 20'!$B$18:$AB$28,27,FALSE),TableBPA2[[#This Row],[Base Payment After Circumstance 19]])))</f>
        <v/>
      </c>
    </row>
    <row r="587" spans="1:25" x14ac:dyDescent="0.25">
      <c r="A587" s="11" t="str">
        <f>IF('LEA Information'!A596="","",'LEA Information'!A596)</f>
        <v/>
      </c>
      <c r="B587" s="11" t="str">
        <f>IF('LEA Information'!B596="","",'LEA Information'!B596)</f>
        <v/>
      </c>
      <c r="C587" s="68" t="str">
        <f>IF('LEA Information'!C596="","",'LEA Information'!C596)</f>
        <v/>
      </c>
      <c r="D587" s="8" t="str">
        <f>IF('LEA Information'!D596="","",'LEA Information'!D596)</f>
        <v/>
      </c>
      <c r="E587" s="32" t="str">
        <f t="shared" si="9"/>
        <v/>
      </c>
      <c r="F587" s="3" t="str">
        <f>IF(F$3="Not used","",IFERROR(VLOOKUP($A587,'Circumstance 1'!$B$6:$AB$15,27,FALSE),IFERROR(VLOOKUP(A587,'Circumstance 1'!$B$18:$AB$28,27,FALSE),TableBPA2[[#This Row],[Starting Base Payment]])))</f>
        <v/>
      </c>
      <c r="G587" s="3" t="str">
        <f>IF(G$3="Not used","",IFERROR(VLOOKUP($A587,'Circumstance 2'!$B$6:$AB$15,27,FALSE),IFERROR(VLOOKUP($A587,'Circumstance 2'!$B$18:$AB$28,27,FALSE),TableBPA2[[#This Row],[Base Payment After Circumstance 1]])))</f>
        <v/>
      </c>
      <c r="H587" s="3" t="str">
        <f>IF(H$3="Not used","",IFERROR(VLOOKUP($A587,'Circumstance 3'!$B$6:$AB$15,27,FALSE),IFERROR(VLOOKUP($A587,'Circumstance 3'!$B$18:$AB$28,27,FALSE),TableBPA2[[#This Row],[Base Payment After Circumstance 2]])))</f>
        <v/>
      </c>
      <c r="I587" s="3" t="str">
        <f>IF(I$3="Not used","",IFERROR(VLOOKUP($A587,'Circumstance 4'!$B$6:$AB$15,27,FALSE),IFERROR(VLOOKUP($A587,'Circumstance 4'!$B$18:$AB$28,27,FALSE),TableBPA2[[#This Row],[Base Payment After Circumstance 3]])))</f>
        <v/>
      </c>
      <c r="J587" s="3" t="str">
        <f>IF(J$3="Not used","",IFERROR(VLOOKUP($A587,'Circumstance 5'!$B$6:$AB$15,27,FALSE),IFERROR(VLOOKUP($A587,'Circumstance 5'!$B$18:$AB$28,27,FALSE),TableBPA2[[#This Row],[Base Payment After Circumstance 4]])))</f>
        <v/>
      </c>
      <c r="K587" s="3" t="str">
        <f>IF(K$3="Not used","",IFERROR(VLOOKUP($A587,'Circumstance 6'!$B$6:$AB$15,27,FALSE),IFERROR(VLOOKUP($A587,'Circumstance 6'!$B$18:$AB$28,27,FALSE),TableBPA2[[#This Row],[Base Payment After Circumstance 5]])))</f>
        <v/>
      </c>
      <c r="L587" s="3" t="str">
        <f>IF(L$3="Not used","",IFERROR(VLOOKUP($A587,'Circumstance 7'!$B$6:$AB$15,27,FALSE),IFERROR(VLOOKUP($A587,'Circumstance 7'!$B$18:$AB$28,27,FALSE),TableBPA2[[#This Row],[Base Payment After Circumstance 6]])))</f>
        <v/>
      </c>
      <c r="M587" s="3" t="str">
        <f>IF(M$3="Not used","",IFERROR(VLOOKUP($A587,'Circumstance 8'!$B$6:$AB$15,27,FALSE),IFERROR(VLOOKUP($A587,'Circumstance 8'!$B$18:$AB$28,27,FALSE),TableBPA2[[#This Row],[Base Payment After Circumstance 7]])))</f>
        <v/>
      </c>
      <c r="N587" s="3" t="str">
        <f>IF(N$3="Not used","",IFERROR(VLOOKUP($A587,'Circumstance 9'!$B$6:$AB$15,27,FALSE),IFERROR(VLOOKUP($A587,'Circumstance 9'!$B$18:$AB$28,27,FALSE),TableBPA2[[#This Row],[Base Payment After Circumstance 8]])))</f>
        <v/>
      </c>
      <c r="O587" s="3" t="str">
        <f>IF(O$3="Not used","",IFERROR(VLOOKUP($A587,'Circumstance 10'!$B$6:$AB$15,27,FALSE),IFERROR(VLOOKUP($A587,'Circumstance 10'!$B$18:$AB$28,27,FALSE),TableBPA2[[#This Row],[Base Payment After Circumstance 9]])))</f>
        <v/>
      </c>
      <c r="P587" s="24" t="str">
        <f>IF(P$3="Not used","",IFERROR(VLOOKUP($A587,'Circumstance 11'!$B$6:$AB$15,27,FALSE),IFERROR(VLOOKUP($A587,'Circumstance 11'!$B$18:$AB$28,27,FALSE),TableBPA2[[#This Row],[Base Payment After Circumstance 10]])))</f>
        <v/>
      </c>
      <c r="Q587" s="24" t="str">
        <f>IF(Q$3="Not used","",IFERROR(VLOOKUP($A587,'Circumstance 12'!$B$6:$AB$15,27,FALSE),IFERROR(VLOOKUP($A587,'Circumstance 12'!$B$18:$AB$28,27,FALSE),TableBPA2[[#This Row],[Base Payment After Circumstance 11]])))</f>
        <v/>
      </c>
      <c r="R587" s="24" t="str">
        <f>IF(R$3="Not used","",IFERROR(VLOOKUP($A587,'Circumstance 13'!$B$6:$AB$15,27,FALSE),IFERROR(VLOOKUP($A587,'Circumstance 13'!$B$18:$AB$28,27,FALSE),TableBPA2[[#This Row],[Base Payment After Circumstance 12]])))</f>
        <v/>
      </c>
      <c r="S587" s="24" t="str">
        <f>IF(S$3="Not used","",IFERROR(VLOOKUP($A587,'Circumstance 14'!$B$6:$AB$15,27,FALSE),IFERROR(VLOOKUP($A587,'Circumstance 14'!$B$18:$AB$28,27,FALSE),TableBPA2[[#This Row],[Base Payment After Circumstance 13]])))</f>
        <v/>
      </c>
      <c r="T587" s="24" t="str">
        <f>IF(T$3="Not used","",IFERROR(VLOOKUP($A587,'Circumstance 15'!$B$6:$AB$15,27,FALSE),IFERROR(VLOOKUP($A587,'Circumstance 15'!$B$18:$AB$28,27,FALSE),TableBPA2[[#This Row],[Base Payment After Circumstance 14]])))</f>
        <v/>
      </c>
      <c r="U587" s="24" t="str">
        <f>IF(U$3="Not used","",IFERROR(VLOOKUP($A587,'Circumstance 16'!$B$6:$AB$15,27,FALSE),IFERROR(VLOOKUP($A587,'Circumstance 16'!$B$18:$AB$28,27,FALSE),TableBPA2[[#This Row],[Base Payment After Circumstance 15]])))</f>
        <v/>
      </c>
      <c r="V587" s="24" t="str">
        <f>IF(V$3="Not used","",IFERROR(VLOOKUP($A587,'Circumstance 17'!$B$6:$AB$15,27,FALSE),IFERROR(VLOOKUP($A587,'Circumstance 17'!$B$18:$AB$28,27,FALSE),TableBPA2[[#This Row],[Base Payment After Circumstance 16]])))</f>
        <v/>
      </c>
      <c r="W587" s="24" t="str">
        <f>IF(W$3="Not used","",IFERROR(VLOOKUP($A587,'Circumstance 18'!$B$6:$AB$15,27,FALSE),IFERROR(VLOOKUP($A587,'Circumstance 18'!$B$18:$AB$28,27,FALSE),TableBPA2[[#This Row],[Base Payment After Circumstance 17]])))</f>
        <v/>
      </c>
      <c r="X587" s="24" t="str">
        <f>IF(X$3="Not used","",IFERROR(VLOOKUP($A587,'Circumstance 19'!$B$6:$AB$15,27,FALSE),IFERROR(VLOOKUP($A587,'Circumstance 19'!$B$18:$AB$28,27,FALSE),TableBPA2[[#This Row],[Base Payment After Circumstance 18]])))</f>
        <v/>
      </c>
      <c r="Y587" s="24" t="str">
        <f>IF(Y$3="Not used","",IFERROR(VLOOKUP($A587,'Circumstance 20'!$B$6:$AB$15,27,FALSE),IFERROR(VLOOKUP($A587,'Circumstance 20'!$B$18:$AB$28,27,FALSE),TableBPA2[[#This Row],[Base Payment After Circumstance 19]])))</f>
        <v/>
      </c>
    </row>
    <row r="588" spans="1:25" x14ac:dyDescent="0.25">
      <c r="A588" s="11" t="str">
        <f>IF('LEA Information'!A597="","",'LEA Information'!A597)</f>
        <v/>
      </c>
      <c r="B588" s="11" t="str">
        <f>IF('LEA Information'!B597="","",'LEA Information'!B597)</f>
        <v/>
      </c>
      <c r="C588" s="68" t="str">
        <f>IF('LEA Information'!C597="","",'LEA Information'!C597)</f>
        <v/>
      </c>
      <c r="D588" s="8" t="str">
        <f>IF('LEA Information'!D597="","",'LEA Information'!D597)</f>
        <v/>
      </c>
      <c r="E588" s="32" t="str">
        <f t="shared" si="9"/>
        <v/>
      </c>
      <c r="F588" s="3" t="str">
        <f>IF(F$3="Not used","",IFERROR(VLOOKUP($A588,'Circumstance 1'!$B$6:$AB$15,27,FALSE),IFERROR(VLOOKUP(A588,'Circumstance 1'!$B$18:$AB$28,27,FALSE),TableBPA2[[#This Row],[Starting Base Payment]])))</f>
        <v/>
      </c>
      <c r="G588" s="3" t="str">
        <f>IF(G$3="Not used","",IFERROR(VLOOKUP($A588,'Circumstance 2'!$B$6:$AB$15,27,FALSE),IFERROR(VLOOKUP($A588,'Circumstance 2'!$B$18:$AB$28,27,FALSE),TableBPA2[[#This Row],[Base Payment After Circumstance 1]])))</f>
        <v/>
      </c>
      <c r="H588" s="3" t="str">
        <f>IF(H$3="Not used","",IFERROR(VLOOKUP($A588,'Circumstance 3'!$B$6:$AB$15,27,FALSE),IFERROR(VLOOKUP($A588,'Circumstance 3'!$B$18:$AB$28,27,FALSE),TableBPA2[[#This Row],[Base Payment After Circumstance 2]])))</f>
        <v/>
      </c>
      <c r="I588" s="3" t="str">
        <f>IF(I$3="Not used","",IFERROR(VLOOKUP($A588,'Circumstance 4'!$B$6:$AB$15,27,FALSE),IFERROR(VLOOKUP($A588,'Circumstance 4'!$B$18:$AB$28,27,FALSE),TableBPA2[[#This Row],[Base Payment After Circumstance 3]])))</f>
        <v/>
      </c>
      <c r="J588" s="3" t="str">
        <f>IF(J$3="Not used","",IFERROR(VLOOKUP($A588,'Circumstance 5'!$B$6:$AB$15,27,FALSE),IFERROR(VLOOKUP($A588,'Circumstance 5'!$B$18:$AB$28,27,FALSE),TableBPA2[[#This Row],[Base Payment After Circumstance 4]])))</f>
        <v/>
      </c>
      <c r="K588" s="3" t="str">
        <f>IF(K$3="Not used","",IFERROR(VLOOKUP($A588,'Circumstance 6'!$B$6:$AB$15,27,FALSE),IFERROR(VLOOKUP($A588,'Circumstance 6'!$B$18:$AB$28,27,FALSE),TableBPA2[[#This Row],[Base Payment After Circumstance 5]])))</f>
        <v/>
      </c>
      <c r="L588" s="3" t="str">
        <f>IF(L$3="Not used","",IFERROR(VLOOKUP($A588,'Circumstance 7'!$B$6:$AB$15,27,FALSE),IFERROR(VLOOKUP($A588,'Circumstance 7'!$B$18:$AB$28,27,FALSE),TableBPA2[[#This Row],[Base Payment After Circumstance 6]])))</f>
        <v/>
      </c>
      <c r="M588" s="3" t="str">
        <f>IF(M$3="Not used","",IFERROR(VLOOKUP($A588,'Circumstance 8'!$B$6:$AB$15,27,FALSE),IFERROR(VLOOKUP($A588,'Circumstance 8'!$B$18:$AB$28,27,FALSE),TableBPA2[[#This Row],[Base Payment After Circumstance 7]])))</f>
        <v/>
      </c>
      <c r="N588" s="3" t="str">
        <f>IF(N$3="Not used","",IFERROR(VLOOKUP($A588,'Circumstance 9'!$B$6:$AB$15,27,FALSE),IFERROR(VLOOKUP($A588,'Circumstance 9'!$B$18:$AB$28,27,FALSE),TableBPA2[[#This Row],[Base Payment After Circumstance 8]])))</f>
        <v/>
      </c>
      <c r="O588" s="3" t="str">
        <f>IF(O$3="Not used","",IFERROR(VLOOKUP($A588,'Circumstance 10'!$B$6:$AB$15,27,FALSE),IFERROR(VLOOKUP($A588,'Circumstance 10'!$B$18:$AB$28,27,FALSE),TableBPA2[[#This Row],[Base Payment After Circumstance 9]])))</f>
        <v/>
      </c>
      <c r="P588" s="24" t="str">
        <f>IF(P$3="Not used","",IFERROR(VLOOKUP($A588,'Circumstance 11'!$B$6:$AB$15,27,FALSE),IFERROR(VLOOKUP($A588,'Circumstance 11'!$B$18:$AB$28,27,FALSE),TableBPA2[[#This Row],[Base Payment After Circumstance 10]])))</f>
        <v/>
      </c>
      <c r="Q588" s="24" t="str">
        <f>IF(Q$3="Not used","",IFERROR(VLOOKUP($A588,'Circumstance 12'!$B$6:$AB$15,27,FALSE),IFERROR(VLOOKUP($A588,'Circumstance 12'!$B$18:$AB$28,27,FALSE),TableBPA2[[#This Row],[Base Payment After Circumstance 11]])))</f>
        <v/>
      </c>
      <c r="R588" s="24" t="str">
        <f>IF(R$3="Not used","",IFERROR(VLOOKUP($A588,'Circumstance 13'!$B$6:$AB$15,27,FALSE),IFERROR(VLOOKUP($A588,'Circumstance 13'!$B$18:$AB$28,27,FALSE),TableBPA2[[#This Row],[Base Payment After Circumstance 12]])))</f>
        <v/>
      </c>
      <c r="S588" s="24" t="str">
        <f>IF(S$3="Not used","",IFERROR(VLOOKUP($A588,'Circumstance 14'!$B$6:$AB$15,27,FALSE),IFERROR(VLOOKUP($A588,'Circumstance 14'!$B$18:$AB$28,27,FALSE),TableBPA2[[#This Row],[Base Payment After Circumstance 13]])))</f>
        <v/>
      </c>
      <c r="T588" s="24" t="str">
        <f>IF(T$3="Not used","",IFERROR(VLOOKUP($A588,'Circumstance 15'!$B$6:$AB$15,27,FALSE),IFERROR(VLOOKUP($A588,'Circumstance 15'!$B$18:$AB$28,27,FALSE),TableBPA2[[#This Row],[Base Payment After Circumstance 14]])))</f>
        <v/>
      </c>
      <c r="U588" s="24" t="str">
        <f>IF(U$3="Not used","",IFERROR(VLOOKUP($A588,'Circumstance 16'!$B$6:$AB$15,27,FALSE),IFERROR(VLOOKUP($A588,'Circumstance 16'!$B$18:$AB$28,27,FALSE),TableBPA2[[#This Row],[Base Payment After Circumstance 15]])))</f>
        <v/>
      </c>
      <c r="V588" s="24" t="str">
        <f>IF(V$3="Not used","",IFERROR(VLOOKUP($A588,'Circumstance 17'!$B$6:$AB$15,27,FALSE),IFERROR(VLOOKUP($A588,'Circumstance 17'!$B$18:$AB$28,27,FALSE),TableBPA2[[#This Row],[Base Payment After Circumstance 16]])))</f>
        <v/>
      </c>
      <c r="W588" s="24" t="str">
        <f>IF(W$3="Not used","",IFERROR(VLOOKUP($A588,'Circumstance 18'!$B$6:$AB$15,27,FALSE),IFERROR(VLOOKUP($A588,'Circumstance 18'!$B$18:$AB$28,27,FALSE),TableBPA2[[#This Row],[Base Payment After Circumstance 17]])))</f>
        <v/>
      </c>
      <c r="X588" s="24" t="str">
        <f>IF(X$3="Not used","",IFERROR(VLOOKUP($A588,'Circumstance 19'!$B$6:$AB$15,27,FALSE),IFERROR(VLOOKUP($A588,'Circumstance 19'!$B$18:$AB$28,27,FALSE),TableBPA2[[#This Row],[Base Payment After Circumstance 18]])))</f>
        <v/>
      </c>
      <c r="Y588" s="24" t="str">
        <f>IF(Y$3="Not used","",IFERROR(VLOOKUP($A588,'Circumstance 20'!$B$6:$AB$15,27,FALSE),IFERROR(VLOOKUP($A588,'Circumstance 20'!$B$18:$AB$28,27,FALSE),TableBPA2[[#This Row],[Base Payment After Circumstance 19]])))</f>
        <v/>
      </c>
    </row>
    <row r="589" spans="1:25" x14ac:dyDescent="0.25">
      <c r="A589" s="11" t="str">
        <f>IF('LEA Information'!A598="","",'LEA Information'!A598)</f>
        <v/>
      </c>
      <c r="B589" s="11" t="str">
        <f>IF('LEA Information'!B598="","",'LEA Information'!B598)</f>
        <v/>
      </c>
      <c r="C589" s="68" t="str">
        <f>IF('LEA Information'!C598="","",'LEA Information'!C598)</f>
        <v/>
      </c>
      <c r="D589" s="8" t="str">
        <f>IF('LEA Information'!D598="","",'LEA Information'!D598)</f>
        <v/>
      </c>
      <c r="E589" s="32" t="str">
        <f t="shared" si="9"/>
        <v/>
      </c>
      <c r="F589" s="3" t="str">
        <f>IF(F$3="Not used","",IFERROR(VLOOKUP($A589,'Circumstance 1'!$B$6:$AB$15,27,FALSE),IFERROR(VLOOKUP(A589,'Circumstance 1'!$B$18:$AB$28,27,FALSE),TableBPA2[[#This Row],[Starting Base Payment]])))</f>
        <v/>
      </c>
      <c r="G589" s="3" t="str">
        <f>IF(G$3="Not used","",IFERROR(VLOOKUP($A589,'Circumstance 2'!$B$6:$AB$15,27,FALSE),IFERROR(VLOOKUP($A589,'Circumstance 2'!$B$18:$AB$28,27,FALSE),TableBPA2[[#This Row],[Base Payment After Circumstance 1]])))</f>
        <v/>
      </c>
      <c r="H589" s="3" t="str">
        <f>IF(H$3="Not used","",IFERROR(VLOOKUP($A589,'Circumstance 3'!$B$6:$AB$15,27,FALSE),IFERROR(VLOOKUP($A589,'Circumstance 3'!$B$18:$AB$28,27,FALSE),TableBPA2[[#This Row],[Base Payment After Circumstance 2]])))</f>
        <v/>
      </c>
      <c r="I589" s="3" t="str">
        <f>IF(I$3="Not used","",IFERROR(VLOOKUP($A589,'Circumstance 4'!$B$6:$AB$15,27,FALSE),IFERROR(VLOOKUP($A589,'Circumstance 4'!$B$18:$AB$28,27,FALSE),TableBPA2[[#This Row],[Base Payment After Circumstance 3]])))</f>
        <v/>
      </c>
      <c r="J589" s="3" t="str">
        <f>IF(J$3="Not used","",IFERROR(VLOOKUP($A589,'Circumstance 5'!$B$6:$AB$15,27,FALSE),IFERROR(VLOOKUP($A589,'Circumstance 5'!$B$18:$AB$28,27,FALSE),TableBPA2[[#This Row],[Base Payment After Circumstance 4]])))</f>
        <v/>
      </c>
      <c r="K589" s="3" t="str">
        <f>IF(K$3="Not used","",IFERROR(VLOOKUP($A589,'Circumstance 6'!$B$6:$AB$15,27,FALSE),IFERROR(VLOOKUP($A589,'Circumstance 6'!$B$18:$AB$28,27,FALSE),TableBPA2[[#This Row],[Base Payment After Circumstance 5]])))</f>
        <v/>
      </c>
      <c r="L589" s="3" t="str">
        <f>IF(L$3="Not used","",IFERROR(VLOOKUP($A589,'Circumstance 7'!$B$6:$AB$15,27,FALSE),IFERROR(VLOOKUP($A589,'Circumstance 7'!$B$18:$AB$28,27,FALSE),TableBPA2[[#This Row],[Base Payment After Circumstance 6]])))</f>
        <v/>
      </c>
      <c r="M589" s="3" t="str">
        <f>IF(M$3="Not used","",IFERROR(VLOOKUP($A589,'Circumstance 8'!$B$6:$AB$15,27,FALSE),IFERROR(VLOOKUP($A589,'Circumstance 8'!$B$18:$AB$28,27,FALSE),TableBPA2[[#This Row],[Base Payment After Circumstance 7]])))</f>
        <v/>
      </c>
      <c r="N589" s="3" t="str">
        <f>IF(N$3="Not used","",IFERROR(VLOOKUP($A589,'Circumstance 9'!$B$6:$AB$15,27,FALSE),IFERROR(VLOOKUP($A589,'Circumstance 9'!$B$18:$AB$28,27,FALSE),TableBPA2[[#This Row],[Base Payment After Circumstance 8]])))</f>
        <v/>
      </c>
      <c r="O589" s="3" t="str">
        <f>IF(O$3="Not used","",IFERROR(VLOOKUP($A589,'Circumstance 10'!$B$6:$AB$15,27,FALSE),IFERROR(VLOOKUP($A589,'Circumstance 10'!$B$18:$AB$28,27,FALSE),TableBPA2[[#This Row],[Base Payment After Circumstance 9]])))</f>
        <v/>
      </c>
      <c r="P589" s="24" t="str">
        <f>IF(P$3="Not used","",IFERROR(VLOOKUP($A589,'Circumstance 11'!$B$6:$AB$15,27,FALSE),IFERROR(VLOOKUP($A589,'Circumstance 11'!$B$18:$AB$28,27,FALSE),TableBPA2[[#This Row],[Base Payment After Circumstance 10]])))</f>
        <v/>
      </c>
      <c r="Q589" s="24" t="str">
        <f>IF(Q$3="Not used","",IFERROR(VLOOKUP($A589,'Circumstance 12'!$B$6:$AB$15,27,FALSE),IFERROR(VLOOKUP($A589,'Circumstance 12'!$B$18:$AB$28,27,FALSE),TableBPA2[[#This Row],[Base Payment After Circumstance 11]])))</f>
        <v/>
      </c>
      <c r="R589" s="24" t="str">
        <f>IF(R$3="Not used","",IFERROR(VLOOKUP($A589,'Circumstance 13'!$B$6:$AB$15,27,FALSE),IFERROR(VLOOKUP($A589,'Circumstance 13'!$B$18:$AB$28,27,FALSE),TableBPA2[[#This Row],[Base Payment After Circumstance 12]])))</f>
        <v/>
      </c>
      <c r="S589" s="24" t="str">
        <f>IF(S$3="Not used","",IFERROR(VLOOKUP($A589,'Circumstance 14'!$B$6:$AB$15,27,FALSE),IFERROR(VLOOKUP($A589,'Circumstance 14'!$B$18:$AB$28,27,FALSE),TableBPA2[[#This Row],[Base Payment After Circumstance 13]])))</f>
        <v/>
      </c>
      <c r="T589" s="24" t="str">
        <f>IF(T$3="Not used","",IFERROR(VLOOKUP($A589,'Circumstance 15'!$B$6:$AB$15,27,FALSE),IFERROR(VLOOKUP($A589,'Circumstance 15'!$B$18:$AB$28,27,FALSE),TableBPA2[[#This Row],[Base Payment After Circumstance 14]])))</f>
        <v/>
      </c>
      <c r="U589" s="24" t="str">
        <f>IF(U$3="Not used","",IFERROR(VLOOKUP($A589,'Circumstance 16'!$B$6:$AB$15,27,FALSE),IFERROR(VLOOKUP($A589,'Circumstance 16'!$B$18:$AB$28,27,FALSE),TableBPA2[[#This Row],[Base Payment After Circumstance 15]])))</f>
        <v/>
      </c>
      <c r="V589" s="24" t="str">
        <f>IF(V$3="Not used","",IFERROR(VLOOKUP($A589,'Circumstance 17'!$B$6:$AB$15,27,FALSE),IFERROR(VLOOKUP($A589,'Circumstance 17'!$B$18:$AB$28,27,FALSE),TableBPA2[[#This Row],[Base Payment After Circumstance 16]])))</f>
        <v/>
      </c>
      <c r="W589" s="24" t="str">
        <f>IF(W$3="Not used","",IFERROR(VLOOKUP($A589,'Circumstance 18'!$B$6:$AB$15,27,FALSE),IFERROR(VLOOKUP($A589,'Circumstance 18'!$B$18:$AB$28,27,FALSE),TableBPA2[[#This Row],[Base Payment After Circumstance 17]])))</f>
        <v/>
      </c>
      <c r="X589" s="24" t="str">
        <f>IF(X$3="Not used","",IFERROR(VLOOKUP($A589,'Circumstance 19'!$B$6:$AB$15,27,FALSE),IFERROR(VLOOKUP($A589,'Circumstance 19'!$B$18:$AB$28,27,FALSE),TableBPA2[[#This Row],[Base Payment After Circumstance 18]])))</f>
        <v/>
      </c>
      <c r="Y589" s="24" t="str">
        <f>IF(Y$3="Not used","",IFERROR(VLOOKUP($A589,'Circumstance 20'!$B$6:$AB$15,27,FALSE),IFERROR(VLOOKUP($A589,'Circumstance 20'!$B$18:$AB$28,27,FALSE),TableBPA2[[#This Row],[Base Payment After Circumstance 19]])))</f>
        <v/>
      </c>
    </row>
    <row r="590" spans="1:25" x14ac:dyDescent="0.25">
      <c r="A590" s="11" t="str">
        <f>IF('LEA Information'!A599="","",'LEA Information'!A599)</f>
        <v/>
      </c>
      <c r="B590" s="11" t="str">
        <f>IF('LEA Information'!B599="","",'LEA Information'!B599)</f>
        <v/>
      </c>
      <c r="C590" s="68" t="str">
        <f>IF('LEA Information'!C599="","",'LEA Information'!C599)</f>
        <v/>
      </c>
      <c r="D590" s="8" t="str">
        <f>IF('LEA Information'!D599="","",'LEA Information'!D599)</f>
        <v/>
      </c>
      <c r="E590" s="32" t="str">
        <f t="shared" si="9"/>
        <v/>
      </c>
      <c r="F590" s="3" t="str">
        <f>IF(F$3="Not used","",IFERROR(VLOOKUP($A590,'Circumstance 1'!$B$6:$AB$15,27,FALSE),IFERROR(VLOOKUP(A590,'Circumstance 1'!$B$18:$AB$28,27,FALSE),TableBPA2[[#This Row],[Starting Base Payment]])))</f>
        <v/>
      </c>
      <c r="G590" s="3" t="str">
        <f>IF(G$3="Not used","",IFERROR(VLOOKUP($A590,'Circumstance 2'!$B$6:$AB$15,27,FALSE),IFERROR(VLOOKUP($A590,'Circumstance 2'!$B$18:$AB$28,27,FALSE),TableBPA2[[#This Row],[Base Payment After Circumstance 1]])))</f>
        <v/>
      </c>
      <c r="H590" s="3" t="str">
        <f>IF(H$3="Not used","",IFERROR(VLOOKUP($A590,'Circumstance 3'!$B$6:$AB$15,27,FALSE),IFERROR(VLOOKUP($A590,'Circumstance 3'!$B$18:$AB$28,27,FALSE),TableBPA2[[#This Row],[Base Payment After Circumstance 2]])))</f>
        <v/>
      </c>
      <c r="I590" s="3" t="str">
        <f>IF(I$3="Not used","",IFERROR(VLOOKUP($A590,'Circumstance 4'!$B$6:$AB$15,27,FALSE),IFERROR(VLOOKUP($A590,'Circumstance 4'!$B$18:$AB$28,27,FALSE),TableBPA2[[#This Row],[Base Payment After Circumstance 3]])))</f>
        <v/>
      </c>
      <c r="J590" s="3" t="str">
        <f>IF(J$3="Not used","",IFERROR(VLOOKUP($A590,'Circumstance 5'!$B$6:$AB$15,27,FALSE),IFERROR(VLOOKUP($A590,'Circumstance 5'!$B$18:$AB$28,27,FALSE),TableBPA2[[#This Row],[Base Payment After Circumstance 4]])))</f>
        <v/>
      </c>
      <c r="K590" s="3" t="str">
        <f>IF(K$3="Not used","",IFERROR(VLOOKUP($A590,'Circumstance 6'!$B$6:$AB$15,27,FALSE),IFERROR(VLOOKUP($A590,'Circumstance 6'!$B$18:$AB$28,27,FALSE),TableBPA2[[#This Row],[Base Payment After Circumstance 5]])))</f>
        <v/>
      </c>
      <c r="L590" s="3" t="str">
        <f>IF(L$3="Not used","",IFERROR(VLOOKUP($A590,'Circumstance 7'!$B$6:$AB$15,27,FALSE),IFERROR(VLOOKUP($A590,'Circumstance 7'!$B$18:$AB$28,27,FALSE),TableBPA2[[#This Row],[Base Payment After Circumstance 6]])))</f>
        <v/>
      </c>
      <c r="M590" s="3" t="str">
        <f>IF(M$3="Not used","",IFERROR(VLOOKUP($A590,'Circumstance 8'!$B$6:$AB$15,27,FALSE),IFERROR(VLOOKUP($A590,'Circumstance 8'!$B$18:$AB$28,27,FALSE),TableBPA2[[#This Row],[Base Payment After Circumstance 7]])))</f>
        <v/>
      </c>
      <c r="N590" s="3" t="str">
        <f>IF(N$3="Not used","",IFERROR(VLOOKUP($A590,'Circumstance 9'!$B$6:$AB$15,27,FALSE),IFERROR(VLOOKUP($A590,'Circumstance 9'!$B$18:$AB$28,27,FALSE),TableBPA2[[#This Row],[Base Payment After Circumstance 8]])))</f>
        <v/>
      </c>
      <c r="O590" s="3" t="str">
        <f>IF(O$3="Not used","",IFERROR(VLOOKUP($A590,'Circumstance 10'!$B$6:$AB$15,27,FALSE),IFERROR(VLOOKUP($A590,'Circumstance 10'!$B$18:$AB$28,27,FALSE),TableBPA2[[#This Row],[Base Payment After Circumstance 9]])))</f>
        <v/>
      </c>
      <c r="P590" s="24" t="str">
        <f>IF(P$3="Not used","",IFERROR(VLOOKUP($A590,'Circumstance 11'!$B$6:$AB$15,27,FALSE),IFERROR(VLOOKUP($A590,'Circumstance 11'!$B$18:$AB$28,27,FALSE),TableBPA2[[#This Row],[Base Payment After Circumstance 10]])))</f>
        <v/>
      </c>
      <c r="Q590" s="24" t="str">
        <f>IF(Q$3="Not used","",IFERROR(VLOOKUP($A590,'Circumstance 12'!$B$6:$AB$15,27,FALSE),IFERROR(VLOOKUP($A590,'Circumstance 12'!$B$18:$AB$28,27,FALSE),TableBPA2[[#This Row],[Base Payment After Circumstance 11]])))</f>
        <v/>
      </c>
      <c r="R590" s="24" t="str">
        <f>IF(R$3="Not used","",IFERROR(VLOOKUP($A590,'Circumstance 13'!$B$6:$AB$15,27,FALSE),IFERROR(VLOOKUP($A590,'Circumstance 13'!$B$18:$AB$28,27,FALSE),TableBPA2[[#This Row],[Base Payment After Circumstance 12]])))</f>
        <v/>
      </c>
      <c r="S590" s="24" t="str">
        <f>IF(S$3="Not used","",IFERROR(VLOOKUP($A590,'Circumstance 14'!$B$6:$AB$15,27,FALSE),IFERROR(VLOOKUP($A590,'Circumstance 14'!$B$18:$AB$28,27,FALSE),TableBPA2[[#This Row],[Base Payment After Circumstance 13]])))</f>
        <v/>
      </c>
      <c r="T590" s="24" t="str">
        <f>IF(T$3="Not used","",IFERROR(VLOOKUP($A590,'Circumstance 15'!$B$6:$AB$15,27,FALSE),IFERROR(VLOOKUP($A590,'Circumstance 15'!$B$18:$AB$28,27,FALSE),TableBPA2[[#This Row],[Base Payment After Circumstance 14]])))</f>
        <v/>
      </c>
      <c r="U590" s="24" t="str">
        <f>IF(U$3="Not used","",IFERROR(VLOOKUP($A590,'Circumstance 16'!$B$6:$AB$15,27,FALSE),IFERROR(VLOOKUP($A590,'Circumstance 16'!$B$18:$AB$28,27,FALSE),TableBPA2[[#This Row],[Base Payment After Circumstance 15]])))</f>
        <v/>
      </c>
      <c r="V590" s="24" t="str">
        <f>IF(V$3="Not used","",IFERROR(VLOOKUP($A590,'Circumstance 17'!$B$6:$AB$15,27,FALSE),IFERROR(VLOOKUP($A590,'Circumstance 17'!$B$18:$AB$28,27,FALSE),TableBPA2[[#This Row],[Base Payment After Circumstance 16]])))</f>
        <v/>
      </c>
      <c r="W590" s="24" t="str">
        <f>IF(W$3="Not used","",IFERROR(VLOOKUP($A590,'Circumstance 18'!$B$6:$AB$15,27,FALSE),IFERROR(VLOOKUP($A590,'Circumstance 18'!$B$18:$AB$28,27,FALSE),TableBPA2[[#This Row],[Base Payment After Circumstance 17]])))</f>
        <v/>
      </c>
      <c r="X590" s="24" t="str">
        <f>IF(X$3="Not used","",IFERROR(VLOOKUP($A590,'Circumstance 19'!$B$6:$AB$15,27,FALSE),IFERROR(VLOOKUP($A590,'Circumstance 19'!$B$18:$AB$28,27,FALSE),TableBPA2[[#This Row],[Base Payment After Circumstance 18]])))</f>
        <v/>
      </c>
      <c r="Y590" s="24" t="str">
        <f>IF(Y$3="Not used","",IFERROR(VLOOKUP($A590,'Circumstance 20'!$B$6:$AB$15,27,FALSE),IFERROR(VLOOKUP($A590,'Circumstance 20'!$B$18:$AB$28,27,FALSE),TableBPA2[[#This Row],[Base Payment After Circumstance 19]])))</f>
        <v/>
      </c>
    </row>
    <row r="591" spans="1:25" x14ac:dyDescent="0.25">
      <c r="A591" s="11" t="str">
        <f>IF('LEA Information'!A600="","",'LEA Information'!A600)</f>
        <v/>
      </c>
      <c r="B591" s="11" t="str">
        <f>IF('LEA Information'!B600="","",'LEA Information'!B600)</f>
        <v/>
      </c>
      <c r="C591" s="68" t="str">
        <f>IF('LEA Information'!C600="","",'LEA Information'!C600)</f>
        <v/>
      </c>
      <c r="D591" s="8" t="str">
        <f>IF('LEA Information'!D600="","",'LEA Information'!D600)</f>
        <v/>
      </c>
      <c r="E591" s="32" t="str">
        <f t="shared" si="9"/>
        <v/>
      </c>
      <c r="F591" s="3" t="str">
        <f>IF(F$3="Not used","",IFERROR(VLOOKUP($A591,'Circumstance 1'!$B$6:$AB$15,27,FALSE),IFERROR(VLOOKUP(A591,'Circumstance 1'!$B$18:$AB$28,27,FALSE),TableBPA2[[#This Row],[Starting Base Payment]])))</f>
        <v/>
      </c>
      <c r="G591" s="3" t="str">
        <f>IF(G$3="Not used","",IFERROR(VLOOKUP($A591,'Circumstance 2'!$B$6:$AB$15,27,FALSE),IFERROR(VLOOKUP($A591,'Circumstance 2'!$B$18:$AB$28,27,FALSE),TableBPA2[[#This Row],[Base Payment After Circumstance 1]])))</f>
        <v/>
      </c>
      <c r="H591" s="3" t="str">
        <f>IF(H$3="Not used","",IFERROR(VLOOKUP($A591,'Circumstance 3'!$B$6:$AB$15,27,FALSE),IFERROR(VLOOKUP($A591,'Circumstance 3'!$B$18:$AB$28,27,FALSE),TableBPA2[[#This Row],[Base Payment After Circumstance 2]])))</f>
        <v/>
      </c>
      <c r="I591" s="3" t="str">
        <f>IF(I$3="Not used","",IFERROR(VLOOKUP($A591,'Circumstance 4'!$B$6:$AB$15,27,FALSE),IFERROR(VLOOKUP($A591,'Circumstance 4'!$B$18:$AB$28,27,FALSE),TableBPA2[[#This Row],[Base Payment After Circumstance 3]])))</f>
        <v/>
      </c>
      <c r="J591" s="3" t="str">
        <f>IF(J$3="Not used","",IFERROR(VLOOKUP($A591,'Circumstance 5'!$B$6:$AB$15,27,FALSE),IFERROR(VLOOKUP($A591,'Circumstance 5'!$B$18:$AB$28,27,FALSE),TableBPA2[[#This Row],[Base Payment After Circumstance 4]])))</f>
        <v/>
      </c>
      <c r="K591" s="3" t="str">
        <f>IF(K$3="Not used","",IFERROR(VLOOKUP($A591,'Circumstance 6'!$B$6:$AB$15,27,FALSE),IFERROR(VLOOKUP($A591,'Circumstance 6'!$B$18:$AB$28,27,FALSE),TableBPA2[[#This Row],[Base Payment After Circumstance 5]])))</f>
        <v/>
      </c>
      <c r="L591" s="3" t="str">
        <f>IF(L$3="Not used","",IFERROR(VLOOKUP($A591,'Circumstance 7'!$B$6:$AB$15,27,FALSE),IFERROR(VLOOKUP($A591,'Circumstance 7'!$B$18:$AB$28,27,FALSE),TableBPA2[[#This Row],[Base Payment After Circumstance 6]])))</f>
        <v/>
      </c>
      <c r="M591" s="3" t="str">
        <f>IF(M$3="Not used","",IFERROR(VLOOKUP($A591,'Circumstance 8'!$B$6:$AB$15,27,FALSE),IFERROR(VLOOKUP($A591,'Circumstance 8'!$B$18:$AB$28,27,FALSE),TableBPA2[[#This Row],[Base Payment After Circumstance 7]])))</f>
        <v/>
      </c>
      <c r="N591" s="3" t="str">
        <f>IF(N$3="Not used","",IFERROR(VLOOKUP($A591,'Circumstance 9'!$B$6:$AB$15,27,FALSE),IFERROR(VLOOKUP($A591,'Circumstance 9'!$B$18:$AB$28,27,FALSE),TableBPA2[[#This Row],[Base Payment After Circumstance 8]])))</f>
        <v/>
      </c>
      <c r="O591" s="3" t="str">
        <f>IF(O$3="Not used","",IFERROR(VLOOKUP($A591,'Circumstance 10'!$B$6:$AB$15,27,FALSE),IFERROR(VLOOKUP($A591,'Circumstance 10'!$B$18:$AB$28,27,FALSE),TableBPA2[[#This Row],[Base Payment After Circumstance 9]])))</f>
        <v/>
      </c>
      <c r="P591" s="24" t="str">
        <f>IF(P$3="Not used","",IFERROR(VLOOKUP($A591,'Circumstance 11'!$B$6:$AB$15,27,FALSE),IFERROR(VLOOKUP($A591,'Circumstance 11'!$B$18:$AB$28,27,FALSE),TableBPA2[[#This Row],[Base Payment After Circumstance 10]])))</f>
        <v/>
      </c>
      <c r="Q591" s="24" t="str">
        <f>IF(Q$3="Not used","",IFERROR(VLOOKUP($A591,'Circumstance 12'!$B$6:$AB$15,27,FALSE),IFERROR(VLOOKUP($A591,'Circumstance 12'!$B$18:$AB$28,27,FALSE),TableBPA2[[#This Row],[Base Payment After Circumstance 11]])))</f>
        <v/>
      </c>
      <c r="R591" s="24" t="str">
        <f>IF(R$3="Not used","",IFERROR(VLOOKUP($A591,'Circumstance 13'!$B$6:$AB$15,27,FALSE),IFERROR(VLOOKUP($A591,'Circumstance 13'!$B$18:$AB$28,27,FALSE),TableBPA2[[#This Row],[Base Payment After Circumstance 12]])))</f>
        <v/>
      </c>
      <c r="S591" s="24" t="str">
        <f>IF(S$3="Not used","",IFERROR(VLOOKUP($A591,'Circumstance 14'!$B$6:$AB$15,27,FALSE),IFERROR(VLOOKUP($A591,'Circumstance 14'!$B$18:$AB$28,27,FALSE),TableBPA2[[#This Row],[Base Payment After Circumstance 13]])))</f>
        <v/>
      </c>
      <c r="T591" s="24" t="str">
        <f>IF(T$3="Not used","",IFERROR(VLOOKUP($A591,'Circumstance 15'!$B$6:$AB$15,27,FALSE),IFERROR(VLOOKUP($A591,'Circumstance 15'!$B$18:$AB$28,27,FALSE),TableBPA2[[#This Row],[Base Payment After Circumstance 14]])))</f>
        <v/>
      </c>
      <c r="U591" s="24" t="str">
        <f>IF(U$3="Not used","",IFERROR(VLOOKUP($A591,'Circumstance 16'!$B$6:$AB$15,27,FALSE),IFERROR(VLOOKUP($A591,'Circumstance 16'!$B$18:$AB$28,27,FALSE),TableBPA2[[#This Row],[Base Payment After Circumstance 15]])))</f>
        <v/>
      </c>
      <c r="V591" s="24" t="str">
        <f>IF(V$3="Not used","",IFERROR(VLOOKUP($A591,'Circumstance 17'!$B$6:$AB$15,27,FALSE),IFERROR(VLOOKUP($A591,'Circumstance 17'!$B$18:$AB$28,27,FALSE),TableBPA2[[#This Row],[Base Payment After Circumstance 16]])))</f>
        <v/>
      </c>
      <c r="W591" s="24" t="str">
        <f>IF(W$3="Not used","",IFERROR(VLOOKUP($A591,'Circumstance 18'!$B$6:$AB$15,27,FALSE),IFERROR(VLOOKUP($A591,'Circumstance 18'!$B$18:$AB$28,27,FALSE),TableBPA2[[#This Row],[Base Payment After Circumstance 17]])))</f>
        <v/>
      </c>
      <c r="X591" s="24" t="str">
        <f>IF(X$3="Not used","",IFERROR(VLOOKUP($A591,'Circumstance 19'!$B$6:$AB$15,27,FALSE),IFERROR(VLOOKUP($A591,'Circumstance 19'!$B$18:$AB$28,27,FALSE),TableBPA2[[#This Row],[Base Payment After Circumstance 18]])))</f>
        <v/>
      </c>
      <c r="Y591" s="24" t="str">
        <f>IF(Y$3="Not used","",IFERROR(VLOOKUP($A591,'Circumstance 20'!$B$6:$AB$15,27,FALSE),IFERROR(VLOOKUP($A591,'Circumstance 20'!$B$18:$AB$28,27,FALSE),TableBPA2[[#This Row],[Base Payment After Circumstance 19]])))</f>
        <v/>
      </c>
    </row>
    <row r="592" spans="1:25" x14ac:dyDescent="0.25">
      <c r="A592" s="11" t="str">
        <f>IF('LEA Information'!A601="","",'LEA Information'!A601)</f>
        <v/>
      </c>
      <c r="B592" s="11" t="str">
        <f>IF('LEA Information'!B601="","",'LEA Information'!B601)</f>
        <v/>
      </c>
      <c r="C592" s="68" t="str">
        <f>IF('LEA Information'!C601="","",'LEA Information'!C601)</f>
        <v/>
      </c>
      <c r="D592" s="8" t="str">
        <f>IF('LEA Information'!D601="","",'LEA Information'!D601)</f>
        <v/>
      </c>
      <c r="E592" s="32" t="str">
        <f t="shared" si="9"/>
        <v/>
      </c>
      <c r="F592" s="3" t="str">
        <f>IF(F$3="Not used","",IFERROR(VLOOKUP($A592,'Circumstance 1'!$B$6:$AB$15,27,FALSE),IFERROR(VLOOKUP(A592,'Circumstance 1'!$B$18:$AB$28,27,FALSE),TableBPA2[[#This Row],[Starting Base Payment]])))</f>
        <v/>
      </c>
      <c r="G592" s="3" t="str">
        <f>IF(G$3="Not used","",IFERROR(VLOOKUP($A592,'Circumstance 2'!$B$6:$AB$15,27,FALSE),IFERROR(VLOOKUP($A592,'Circumstance 2'!$B$18:$AB$28,27,FALSE),TableBPA2[[#This Row],[Base Payment After Circumstance 1]])))</f>
        <v/>
      </c>
      <c r="H592" s="3" t="str">
        <f>IF(H$3="Not used","",IFERROR(VLOOKUP($A592,'Circumstance 3'!$B$6:$AB$15,27,FALSE),IFERROR(VLOOKUP($A592,'Circumstance 3'!$B$18:$AB$28,27,FALSE),TableBPA2[[#This Row],[Base Payment After Circumstance 2]])))</f>
        <v/>
      </c>
      <c r="I592" s="3" t="str">
        <f>IF(I$3="Not used","",IFERROR(VLOOKUP($A592,'Circumstance 4'!$B$6:$AB$15,27,FALSE),IFERROR(VLOOKUP($A592,'Circumstance 4'!$B$18:$AB$28,27,FALSE),TableBPA2[[#This Row],[Base Payment After Circumstance 3]])))</f>
        <v/>
      </c>
      <c r="J592" s="3" t="str">
        <f>IF(J$3="Not used","",IFERROR(VLOOKUP($A592,'Circumstance 5'!$B$6:$AB$15,27,FALSE),IFERROR(VLOOKUP($A592,'Circumstance 5'!$B$18:$AB$28,27,FALSE),TableBPA2[[#This Row],[Base Payment After Circumstance 4]])))</f>
        <v/>
      </c>
      <c r="K592" s="3" t="str">
        <f>IF(K$3="Not used","",IFERROR(VLOOKUP($A592,'Circumstance 6'!$B$6:$AB$15,27,FALSE),IFERROR(VLOOKUP($A592,'Circumstance 6'!$B$18:$AB$28,27,FALSE),TableBPA2[[#This Row],[Base Payment After Circumstance 5]])))</f>
        <v/>
      </c>
      <c r="L592" s="3" t="str">
        <f>IF(L$3="Not used","",IFERROR(VLOOKUP($A592,'Circumstance 7'!$B$6:$AB$15,27,FALSE),IFERROR(VLOOKUP($A592,'Circumstance 7'!$B$18:$AB$28,27,FALSE),TableBPA2[[#This Row],[Base Payment After Circumstance 6]])))</f>
        <v/>
      </c>
      <c r="M592" s="3" t="str">
        <f>IF(M$3="Not used","",IFERROR(VLOOKUP($A592,'Circumstance 8'!$B$6:$AB$15,27,FALSE),IFERROR(VLOOKUP($A592,'Circumstance 8'!$B$18:$AB$28,27,FALSE),TableBPA2[[#This Row],[Base Payment After Circumstance 7]])))</f>
        <v/>
      </c>
      <c r="N592" s="3" t="str">
        <f>IF(N$3="Not used","",IFERROR(VLOOKUP($A592,'Circumstance 9'!$B$6:$AB$15,27,FALSE),IFERROR(VLOOKUP($A592,'Circumstance 9'!$B$18:$AB$28,27,FALSE),TableBPA2[[#This Row],[Base Payment After Circumstance 8]])))</f>
        <v/>
      </c>
      <c r="O592" s="3" t="str">
        <f>IF(O$3="Not used","",IFERROR(VLOOKUP($A592,'Circumstance 10'!$B$6:$AB$15,27,FALSE),IFERROR(VLOOKUP($A592,'Circumstance 10'!$B$18:$AB$28,27,FALSE),TableBPA2[[#This Row],[Base Payment After Circumstance 9]])))</f>
        <v/>
      </c>
      <c r="P592" s="24" t="str">
        <f>IF(P$3="Not used","",IFERROR(VLOOKUP($A592,'Circumstance 11'!$B$6:$AB$15,27,FALSE),IFERROR(VLOOKUP($A592,'Circumstance 11'!$B$18:$AB$28,27,FALSE),TableBPA2[[#This Row],[Base Payment After Circumstance 10]])))</f>
        <v/>
      </c>
      <c r="Q592" s="24" t="str">
        <f>IF(Q$3="Not used","",IFERROR(VLOOKUP($A592,'Circumstance 12'!$B$6:$AB$15,27,FALSE),IFERROR(VLOOKUP($A592,'Circumstance 12'!$B$18:$AB$28,27,FALSE),TableBPA2[[#This Row],[Base Payment After Circumstance 11]])))</f>
        <v/>
      </c>
      <c r="R592" s="24" t="str">
        <f>IF(R$3="Not used","",IFERROR(VLOOKUP($A592,'Circumstance 13'!$B$6:$AB$15,27,FALSE),IFERROR(VLOOKUP($A592,'Circumstance 13'!$B$18:$AB$28,27,FALSE),TableBPA2[[#This Row],[Base Payment After Circumstance 12]])))</f>
        <v/>
      </c>
      <c r="S592" s="24" t="str">
        <f>IF(S$3="Not used","",IFERROR(VLOOKUP($A592,'Circumstance 14'!$B$6:$AB$15,27,FALSE),IFERROR(VLOOKUP($A592,'Circumstance 14'!$B$18:$AB$28,27,FALSE),TableBPA2[[#This Row],[Base Payment After Circumstance 13]])))</f>
        <v/>
      </c>
      <c r="T592" s="24" t="str">
        <f>IF(T$3="Not used","",IFERROR(VLOOKUP($A592,'Circumstance 15'!$B$6:$AB$15,27,FALSE),IFERROR(VLOOKUP($A592,'Circumstance 15'!$B$18:$AB$28,27,FALSE),TableBPA2[[#This Row],[Base Payment After Circumstance 14]])))</f>
        <v/>
      </c>
      <c r="U592" s="24" t="str">
        <f>IF(U$3="Not used","",IFERROR(VLOOKUP($A592,'Circumstance 16'!$B$6:$AB$15,27,FALSE),IFERROR(VLOOKUP($A592,'Circumstance 16'!$B$18:$AB$28,27,FALSE),TableBPA2[[#This Row],[Base Payment After Circumstance 15]])))</f>
        <v/>
      </c>
      <c r="V592" s="24" t="str">
        <f>IF(V$3="Not used","",IFERROR(VLOOKUP($A592,'Circumstance 17'!$B$6:$AB$15,27,FALSE),IFERROR(VLOOKUP($A592,'Circumstance 17'!$B$18:$AB$28,27,FALSE),TableBPA2[[#This Row],[Base Payment After Circumstance 16]])))</f>
        <v/>
      </c>
      <c r="W592" s="24" t="str">
        <f>IF(W$3="Not used","",IFERROR(VLOOKUP($A592,'Circumstance 18'!$B$6:$AB$15,27,FALSE),IFERROR(VLOOKUP($A592,'Circumstance 18'!$B$18:$AB$28,27,FALSE),TableBPA2[[#This Row],[Base Payment After Circumstance 17]])))</f>
        <v/>
      </c>
      <c r="X592" s="24" t="str">
        <f>IF(X$3="Not used","",IFERROR(VLOOKUP($A592,'Circumstance 19'!$B$6:$AB$15,27,FALSE),IFERROR(VLOOKUP($A592,'Circumstance 19'!$B$18:$AB$28,27,FALSE),TableBPA2[[#This Row],[Base Payment After Circumstance 18]])))</f>
        <v/>
      </c>
      <c r="Y592" s="24" t="str">
        <f>IF(Y$3="Not used","",IFERROR(VLOOKUP($A592,'Circumstance 20'!$B$6:$AB$15,27,FALSE),IFERROR(VLOOKUP($A592,'Circumstance 20'!$B$18:$AB$28,27,FALSE),TableBPA2[[#This Row],[Base Payment After Circumstance 19]])))</f>
        <v/>
      </c>
    </row>
    <row r="593" spans="1:25" x14ac:dyDescent="0.25">
      <c r="A593" s="11" t="str">
        <f>IF('LEA Information'!A602="","",'LEA Information'!A602)</f>
        <v/>
      </c>
      <c r="B593" s="11" t="str">
        <f>IF('LEA Information'!B602="","",'LEA Information'!B602)</f>
        <v/>
      </c>
      <c r="C593" s="68" t="str">
        <f>IF('LEA Information'!C602="","",'LEA Information'!C602)</f>
        <v/>
      </c>
      <c r="D593" s="8" t="str">
        <f>IF('LEA Information'!D602="","",'LEA Information'!D602)</f>
        <v/>
      </c>
      <c r="E593" s="32" t="str">
        <f t="shared" si="9"/>
        <v/>
      </c>
      <c r="F593" s="3" t="str">
        <f>IF(F$3="Not used","",IFERROR(VLOOKUP($A593,'Circumstance 1'!$B$6:$AB$15,27,FALSE),IFERROR(VLOOKUP(A593,'Circumstance 1'!$B$18:$AB$28,27,FALSE),TableBPA2[[#This Row],[Starting Base Payment]])))</f>
        <v/>
      </c>
      <c r="G593" s="3" t="str">
        <f>IF(G$3="Not used","",IFERROR(VLOOKUP($A593,'Circumstance 2'!$B$6:$AB$15,27,FALSE),IFERROR(VLOOKUP($A593,'Circumstance 2'!$B$18:$AB$28,27,FALSE),TableBPA2[[#This Row],[Base Payment After Circumstance 1]])))</f>
        <v/>
      </c>
      <c r="H593" s="3" t="str">
        <f>IF(H$3="Not used","",IFERROR(VLOOKUP($A593,'Circumstance 3'!$B$6:$AB$15,27,FALSE),IFERROR(VLOOKUP($A593,'Circumstance 3'!$B$18:$AB$28,27,FALSE),TableBPA2[[#This Row],[Base Payment After Circumstance 2]])))</f>
        <v/>
      </c>
      <c r="I593" s="3" t="str">
        <f>IF(I$3="Not used","",IFERROR(VLOOKUP($A593,'Circumstance 4'!$B$6:$AB$15,27,FALSE),IFERROR(VLOOKUP($A593,'Circumstance 4'!$B$18:$AB$28,27,FALSE),TableBPA2[[#This Row],[Base Payment After Circumstance 3]])))</f>
        <v/>
      </c>
      <c r="J593" s="3" t="str">
        <f>IF(J$3="Not used","",IFERROR(VLOOKUP($A593,'Circumstance 5'!$B$6:$AB$15,27,FALSE),IFERROR(VLOOKUP($A593,'Circumstance 5'!$B$18:$AB$28,27,FALSE),TableBPA2[[#This Row],[Base Payment After Circumstance 4]])))</f>
        <v/>
      </c>
      <c r="K593" s="3" t="str">
        <f>IF(K$3="Not used","",IFERROR(VLOOKUP($A593,'Circumstance 6'!$B$6:$AB$15,27,FALSE),IFERROR(VLOOKUP($A593,'Circumstance 6'!$B$18:$AB$28,27,FALSE),TableBPA2[[#This Row],[Base Payment After Circumstance 5]])))</f>
        <v/>
      </c>
      <c r="L593" s="3" t="str">
        <f>IF(L$3="Not used","",IFERROR(VLOOKUP($A593,'Circumstance 7'!$B$6:$AB$15,27,FALSE),IFERROR(VLOOKUP($A593,'Circumstance 7'!$B$18:$AB$28,27,FALSE),TableBPA2[[#This Row],[Base Payment After Circumstance 6]])))</f>
        <v/>
      </c>
      <c r="M593" s="3" t="str">
        <f>IF(M$3="Not used","",IFERROR(VLOOKUP($A593,'Circumstance 8'!$B$6:$AB$15,27,FALSE),IFERROR(VLOOKUP($A593,'Circumstance 8'!$B$18:$AB$28,27,FALSE),TableBPA2[[#This Row],[Base Payment After Circumstance 7]])))</f>
        <v/>
      </c>
      <c r="N593" s="3" t="str">
        <f>IF(N$3="Not used","",IFERROR(VLOOKUP($A593,'Circumstance 9'!$B$6:$AB$15,27,FALSE),IFERROR(VLOOKUP($A593,'Circumstance 9'!$B$18:$AB$28,27,FALSE),TableBPA2[[#This Row],[Base Payment After Circumstance 8]])))</f>
        <v/>
      </c>
      <c r="O593" s="3" t="str">
        <f>IF(O$3="Not used","",IFERROR(VLOOKUP($A593,'Circumstance 10'!$B$6:$AB$15,27,FALSE),IFERROR(VLOOKUP($A593,'Circumstance 10'!$B$18:$AB$28,27,FALSE),TableBPA2[[#This Row],[Base Payment After Circumstance 9]])))</f>
        <v/>
      </c>
      <c r="P593" s="24" t="str">
        <f>IF(P$3="Not used","",IFERROR(VLOOKUP($A593,'Circumstance 11'!$B$6:$AB$15,27,FALSE),IFERROR(VLOOKUP($A593,'Circumstance 11'!$B$18:$AB$28,27,FALSE),TableBPA2[[#This Row],[Base Payment After Circumstance 10]])))</f>
        <v/>
      </c>
      <c r="Q593" s="24" t="str">
        <f>IF(Q$3="Not used","",IFERROR(VLOOKUP($A593,'Circumstance 12'!$B$6:$AB$15,27,FALSE),IFERROR(VLOOKUP($A593,'Circumstance 12'!$B$18:$AB$28,27,FALSE),TableBPA2[[#This Row],[Base Payment After Circumstance 11]])))</f>
        <v/>
      </c>
      <c r="R593" s="24" t="str">
        <f>IF(R$3="Not used","",IFERROR(VLOOKUP($A593,'Circumstance 13'!$B$6:$AB$15,27,FALSE),IFERROR(VLOOKUP($A593,'Circumstance 13'!$B$18:$AB$28,27,FALSE),TableBPA2[[#This Row],[Base Payment After Circumstance 12]])))</f>
        <v/>
      </c>
      <c r="S593" s="24" t="str">
        <f>IF(S$3="Not used","",IFERROR(VLOOKUP($A593,'Circumstance 14'!$B$6:$AB$15,27,FALSE),IFERROR(VLOOKUP($A593,'Circumstance 14'!$B$18:$AB$28,27,FALSE),TableBPA2[[#This Row],[Base Payment After Circumstance 13]])))</f>
        <v/>
      </c>
      <c r="T593" s="24" t="str">
        <f>IF(T$3="Not used","",IFERROR(VLOOKUP($A593,'Circumstance 15'!$B$6:$AB$15,27,FALSE),IFERROR(VLOOKUP($A593,'Circumstance 15'!$B$18:$AB$28,27,FALSE),TableBPA2[[#This Row],[Base Payment After Circumstance 14]])))</f>
        <v/>
      </c>
      <c r="U593" s="24" t="str">
        <f>IF(U$3="Not used","",IFERROR(VLOOKUP($A593,'Circumstance 16'!$B$6:$AB$15,27,FALSE),IFERROR(VLOOKUP($A593,'Circumstance 16'!$B$18:$AB$28,27,FALSE),TableBPA2[[#This Row],[Base Payment After Circumstance 15]])))</f>
        <v/>
      </c>
      <c r="V593" s="24" t="str">
        <f>IF(V$3="Not used","",IFERROR(VLOOKUP($A593,'Circumstance 17'!$B$6:$AB$15,27,FALSE),IFERROR(VLOOKUP($A593,'Circumstance 17'!$B$18:$AB$28,27,FALSE),TableBPA2[[#This Row],[Base Payment After Circumstance 16]])))</f>
        <v/>
      </c>
      <c r="W593" s="24" t="str">
        <f>IF(W$3="Not used","",IFERROR(VLOOKUP($A593,'Circumstance 18'!$B$6:$AB$15,27,FALSE),IFERROR(VLOOKUP($A593,'Circumstance 18'!$B$18:$AB$28,27,FALSE),TableBPA2[[#This Row],[Base Payment After Circumstance 17]])))</f>
        <v/>
      </c>
      <c r="X593" s="24" t="str">
        <f>IF(X$3="Not used","",IFERROR(VLOOKUP($A593,'Circumstance 19'!$B$6:$AB$15,27,FALSE),IFERROR(VLOOKUP($A593,'Circumstance 19'!$B$18:$AB$28,27,FALSE),TableBPA2[[#This Row],[Base Payment After Circumstance 18]])))</f>
        <v/>
      </c>
      <c r="Y593" s="24" t="str">
        <f>IF(Y$3="Not used","",IFERROR(VLOOKUP($A593,'Circumstance 20'!$B$6:$AB$15,27,FALSE),IFERROR(VLOOKUP($A593,'Circumstance 20'!$B$18:$AB$28,27,FALSE),TableBPA2[[#This Row],[Base Payment After Circumstance 19]])))</f>
        <v/>
      </c>
    </row>
    <row r="594" spans="1:25" x14ac:dyDescent="0.25">
      <c r="A594" s="11" t="str">
        <f>IF('LEA Information'!A603="","",'LEA Information'!A603)</f>
        <v/>
      </c>
      <c r="B594" s="11" t="str">
        <f>IF('LEA Information'!B603="","",'LEA Information'!B603)</f>
        <v/>
      </c>
      <c r="C594" s="68" t="str">
        <f>IF('LEA Information'!C603="","",'LEA Information'!C603)</f>
        <v/>
      </c>
      <c r="D594" s="8" t="str">
        <f>IF('LEA Information'!D603="","",'LEA Information'!D603)</f>
        <v/>
      </c>
      <c r="E594" s="32" t="str">
        <f t="shared" si="9"/>
        <v/>
      </c>
      <c r="F594" s="3" t="str">
        <f>IF(F$3="Not used","",IFERROR(VLOOKUP($A594,'Circumstance 1'!$B$6:$AB$15,27,FALSE),IFERROR(VLOOKUP(A594,'Circumstance 1'!$B$18:$AB$28,27,FALSE),TableBPA2[[#This Row],[Starting Base Payment]])))</f>
        <v/>
      </c>
      <c r="G594" s="3" t="str">
        <f>IF(G$3="Not used","",IFERROR(VLOOKUP($A594,'Circumstance 2'!$B$6:$AB$15,27,FALSE),IFERROR(VLOOKUP($A594,'Circumstance 2'!$B$18:$AB$28,27,FALSE),TableBPA2[[#This Row],[Base Payment After Circumstance 1]])))</f>
        <v/>
      </c>
      <c r="H594" s="3" t="str">
        <f>IF(H$3="Not used","",IFERROR(VLOOKUP($A594,'Circumstance 3'!$B$6:$AB$15,27,FALSE),IFERROR(VLOOKUP($A594,'Circumstance 3'!$B$18:$AB$28,27,FALSE),TableBPA2[[#This Row],[Base Payment After Circumstance 2]])))</f>
        <v/>
      </c>
      <c r="I594" s="3" t="str">
        <f>IF(I$3="Not used","",IFERROR(VLOOKUP($A594,'Circumstance 4'!$B$6:$AB$15,27,FALSE),IFERROR(VLOOKUP($A594,'Circumstance 4'!$B$18:$AB$28,27,FALSE),TableBPA2[[#This Row],[Base Payment After Circumstance 3]])))</f>
        <v/>
      </c>
      <c r="J594" s="3" t="str">
        <f>IF(J$3="Not used","",IFERROR(VLOOKUP($A594,'Circumstance 5'!$B$6:$AB$15,27,FALSE),IFERROR(VLOOKUP($A594,'Circumstance 5'!$B$18:$AB$28,27,FALSE),TableBPA2[[#This Row],[Base Payment After Circumstance 4]])))</f>
        <v/>
      </c>
      <c r="K594" s="3" t="str">
        <f>IF(K$3="Not used","",IFERROR(VLOOKUP($A594,'Circumstance 6'!$B$6:$AB$15,27,FALSE),IFERROR(VLOOKUP($A594,'Circumstance 6'!$B$18:$AB$28,27,FALSE),TableBPA2[[#This Row],[Base Payment After Circumstance 5]])))</f>
        <v/>
      </c>
      <c r="L594" s="3" t="str">
        <f>IF(L$3="Not used","",IFERROR(VLOOKUP($A594,'Circumstance 7'!$B$6:$AB$15,27,FALSE),IFERROR(VLOOKUP($A594,'Circumstance 7'!$B$18:$AB$28,27,FALSE),TableBPA2[[#This Row],[Base Payment After Circumstance 6]])))</f>
        <v/>
      </c>
      <c r="M594" s="3" t="str">
        <f>IF(M$3="Not used","",IFERROR(VLOOKUP($A594,'Circumstance 8'!$B$6:$AB$15,27,FALSE),IFERROR(VLOOKUP($A594,'Circumstance 8'!$B$18:$AB$28,27,FALSE),TableBPA2[[#This Row],[Base Payment After Circumstance 7]])))</f>
        <v/>
      </c>
      <c r="N594" s="3" t="str">
        <f>IF(N$3="Not used","",IFERROR(VLOOKUP($A594,'Circumstance 9'!$B$6:$AB$15,27,FALSE),IFERROR(VLOOKUP($A594,'Circumstance 9'!$B$18:$AB$28,27,FALSE),TableBPA2[[#This Row],[Base Payment After Circumstance 8]])))</f>
        <v/>
      </c>
      <c r="O594" s="3" t="str">
        <f>IF(O$3="Not used","",IFERROR(VLOOKUP($A594,'Circumstance 10'!$B$6:$AB$15,27,FALSE),IFERROR(VLOOKUP($A594,'Circumstance 10'!$B$18:$AB$28,27,FALSE),TableBPA2[[#This Row],[Base Payment After Circumstance 9]])))</f>
        <v/>
      </c>
      <c r="P594" s="24" t="str">
        <f>IF(P$3="Not used","",IFERROR(VLOOKUP($A594,'Circumstance 11'!$B$6:$AB$15,27,FALSE),IFERROR(VLOOKUP($A594,'Circumstance 11'!$B$18:$AB$28,27,FALSE),TableBPA2[[#This Row],[Base Payment After Circumstance 10]])))</f>
        <v/>
      </c>
      <c r="Q594" s="24" t="str">
        <f>IF(Q$3="Not used","",IFERROR(VLOOKUP($A594,'Circumstance 12'!$B$6:$AB$15,27,FALSE),IFERROR(VLOOKUP($A594,'Circumstance 12'!$B$18:$AB$28,27,FALSE),TableBPA2[[#This Row],[Base Payment After Circumstance 11]])))</f>
        <v/>
      </c>
      <c r="R594" s="24" t="str">
        <f>IF(R$3="Not used","",IFERROR(VLOOKUP($A594,'Circumstance 13'!$B$6:$AB$15,27,FALSE),IFERROR(VLOOKUP($A594,'Circumstance 13'!$B$18:$AB$28,27,FALSE),TableBPA2[[#This Row],[Base Payment After Circumstance 12]])))</f>
        <v/>
      </c>
      <c r="S594" s="24" t="str">
        <f>IF(S$3="Not used","",IFERROR(VLOOKUP($A594,'Circumstance 14'!$B$6:$AB$15,27,FALSE),IFERROR(VLOOKUP($A594,'Circumstance 14'!$B$18:$AB$28,27,FALSE),TableBPA2[[#This Row],[Base Payment After Circumstance 13]])))</f>
        <v/>
      </c>
      <c r="T594" s="24" t="str">
        <f>IF(T$3="Not used","",IFERROR(VLOOKUP($A594,'Circumstance 15'!$B$6:$AB$15,27,FALSE),IFERROR(VLOOKUP($A594,'Circumstance 15'!$B$18:$AB$28,27,FALSE),TableBPA2[[#This Row],[Base Payment After Circumstance 14]])))</f>
        <v/>
      </c>
      <c r="U594" s="24" t="str">
        <f>IF(U$3="Not used","",IFERROR(VLOOKUP($A594,'Circumstance 16'!$B$6:$AB$15,27,FALSE),IFERROR(VLOOKUP($A594,'Circumstance 16'!$B$18:$AB$28,27,FALSE),TableBPA2[[#This Row],[Base Payment After Circumstance 15]])))</f>
        <v/>
      </c>
      <c r="V594" s="24" t="str">
        <f>IF(V$3="Not used","",IFERROR(VLOOKUP($A594,'Circumstance 17'!$B$6:$AB$15,27,FALSE),IFERROR(VLOOKUP($A594,'Circumstance 17'!$B$18:$AB$28,27,FALSE),TableBPA2[[#This Row],[Base Payment After Circumstance 16]])))</f>
        <v/>
      </c>
      <c r="W594" s="24" t="str">
        <f>IF(W$3="Not used","",IFERROR(VLOOKUP($A594,'Circumstance 18'!$B$6:$AB$15,27,FALSE),IFERROR(VLOOKUP($A594,'Circumstance 18'!$B$18:$AB$28,27,FALSE),TableBPA2[[#This Row],[Base Payment After Circumstance 17]])))</f>
        <v/>
      </c>
      <c r="X594" s="24" t="str">
        <f>IF(X$3="Not used","",IFERROR(VLOOKUP($A594,'Circumstance 19'!$B$6:$AB$15,27,FALSE),IFERROR(VLOOKUP($A594,'Circumstance 19'!$B$18:$AB$28,27,FALSE),TableBPA2[[#This Row],[Base Payment After Circumstance 18]])))</f>
        <v/>
      </c>
      <c r="Y594" s="24" t="str">
        <f>IF(Y$3="Not used","",IFERROR(VLOOKUP($A594,'Circumstance 20'!$B$6:$AB$15,27,FALSE),IFERROR(VLOOKUP($A594,'Circumstance 20'!$B$18:$AB$28,27,FALSE),TableBPA2[[#This Row],[Base Payment After Circumstance 19]])))</f>
        <v/>
      </c>
    </row>
    <row r="595" spans="1:25" x14ac:dyDescent="0.25">
      <c r="A595" s="11" t="str">
        <f>IF('LEA Information'!A604="","",'LEA Information'!A604)</f>
        <v/>
      </c>
      <c r="B595" s="11" t="str">
        <f>IF('LEA Information'!B604="","",'LEA Information'!B604)</f>
        <v/>
      </c>
      <c r="C595" s="68" t="str">
        <f>IF('LEA Information'!C604="","",'LEA Information'!C604)</f>
        <v/>
      </c>
      <c r="D595" s="8" t="str">
        <f>IF('LEA Information'!D604="","",'LEA Information'!D604)</f>
        <v/>
      </c>
      <c r="E595" s="32" t="str">
        <f t="shared" si="9"/>
        <v/>
      </c>
      <c r="F595" s="3" t="str">
        <f>IF(F$3="Not used","",IFERROR(VLOOKUP($A595,'Circumstance 1'!$B$6:$AB$15,27,FALSE),IFERROR(VLOOKUP(A595,'Circumstance 1'!$B$18:$AB$28,27,FALSE),TableBPA2[[#This Row],[Starting Base Payment]])))</f>
        <v/>
      </c>
      <c r="G595" s="3" t="str">
        <f>IF(G$3="Not used","",IFERROR(VLOOKUP($A595,'Circumstance 2'!$B$6:$AB$15,27,FALSE),IFERROR(VLOOKUP($A595,'Circumstance 2'!$B$18:$AB$28,27,FALSE),TableBPA2[[#This Row],[Base Payment After Circumstance 1]])))</f>
        <v/>
      </c>
      <c r="H595" s="3" t="str">
        <f>IF(H$3="Not used","",IFERROR(VLOOKUP($A595,'Circumstance 3'!$B$6:$AB$15,27,FALSE),IFERROR(VLOOKUP($A595,'Circumstance 3'!$B$18:$AB$28,27,FALSE),TableBPA2[[#This Row],[Base Payment After Circumstance 2]])))</f>
        <v/>
      </c>
      <c r="I595" s="3" t="str">
        <f>IF(I$3="Not used","",IFERROR(VLOOKUP($A595,'Circumstance 4'!$B$6:$AB$15,27,FALSE),IFERROR(VLOOKUP($A595,'Circumstance 4'!$B$18:$AB$28,27,FALSE),TableBPA2[[#This Row],[Base Payment After Circumstance 3]])))</f>
        <v/>
      </c>
      <c r="J595" s="3" t="str">
        <f>IF(J$3="Not used","",IFERROR(VLOOKUP($A595,'Circumstance 5'!$B$6:$AB$15,27,FALSE),IFERROR(VLOOKUP($A595,'Circumstance 5'!$B$18:$AB$28,27,FALSE),TableBPA2[[#This Row],[Base Payment After Circumstance 4]])))</f>
        <v/>
      </c>
      <c r="K595" s="3" t="str">
        <f>IF(K$3="Not used","",IFERROR(VLOOKUP($A595,'Circumstance 6'!$B$6:$AB$15,27,FALSE),IFERROR(VLOOKUP($A595,'Circumstance 6'!$B$18:$AB$28,27,FALSE),TableBPA2[[#This Row],[Base Payment After Circumstance 5]])))</f>
        <v/>
      </c>
      <c r="L595" s="3" t="str">
        <f>IF(L$3="Not used","",IFERROR(VLOOKUP($A595,'Circumstance 7'!$B$6:$AB$15,27,FALSE),IFERROR(VLOOKUP($A595,'Circumstance 7'!$B$18:$AB$28,27,FALSE),TableBPA2[[#This Row],[Base Payment After Circumstance 6]])))</f>
        <v/>
      </c>
      <c r="M595" s="3" t="str">
        <f>IF(M$3="Not used","",IFERROR(VLOOKUP($A595,'Circumstance 8'!$B$6:$AB$15,27,FALSE),IFERROR(VLOOKUP($A595,'Circumstance 8'!$B$18:$AB$28,27,FALSE),TableBPA2[[#This Row],[Base Payment After Circumstance 7]])))</f>
        <v/>
      </c>
      <c r="N595" s="3" t="str">
        <f>IF(N$3="Not used","",IFERROR(VLOOKUP($A595,'Circumstance 9'!$B$6:$AB$15,27,FALSE),IFERROR(VLOOKUP($A595,'Circumstance 9'!$B$18:$AB$28,27,FALSE),TableBPA2[[#This Row],[Base Payment After Circumstance 8]])))</f>
        <v/>
      </c>
      <c r="O595" s="3" t="str">
        <f>IF(O$3="Not used","",IFERROR(VLOOKUP($A595,'Circumstance 10'!$B$6:$AB$15,27,FALSE),IFERROR(VLOOKUP($A595,'Circumstance 10'!$B$18:$AB$28,27,FALSE),TableBPA2[[#This Row],[Base Payment After Circumstance 9]])))</f>
        <v/>
      </c>
      <c r="P595" s="24" t="str">
        <f>IF(P$3="Not used","",IFERROR(VLOOKUP($A595,'Circumstance 11'!$B$6:$AB$15,27,FALSE),IFERROR(VLOOKUP($A595,'Circumstance 11'!$B$18:$AB$28,27,FALSE),TableBPA2[[#This Row],[Base Payment After Circumstance 10]])))</f>
        <v/>
      </c>
      <c r="Q595" s="24" t="str">
        <f>IF(Q$3="Not used","",IFERROR(VLOOKUP($A595,'Circumstance 12'!$B$6:$AB$15,27,FALSE),IFERROR(VLOOKUP($A595,'Circumstance 12'!$B$18:$AB$28,27,FALSE),TableBPA2[[#This Row],[Base Payment After Circumstance 11]])))</f>
        <v/>
      </c>
      <c r="R595" s="24" t="str">
        <f>IF(R$3="Not used","",IFERROR(VLOOKUP($A595,'Circumstance 13'!$B$6:$AB$15,27,FALSE),IFERROR(VLOOKUP($A595,'Circumstance 13'!$B$18:$AB$28,27,FALSE),TableBPA2[[#This Row],[Base Payment After Circumstance 12]])))</f>
        <v/>
      </c>
      <c r="S595" s="24" t="str">
        <f>IF(S$3="Not used","",IFERROR(VLOOKUP($A595,'Circumstance 14'!$B$6:$AB$15,27,FALSE),IFERROR(VLOOKUP($A595,'Circumstance 14'!$B$18:$AB$28,27,FALSE),TableBPA2[[#This Row],[Base Payment After Circumstance 13]])))</f>
        <v/>
      </c>
      <c r="T595" s="24" t="str">
        <f>IF(T$3="Not used","",IFERROR(VLOOKUP($A595,'Circumstance 15'!$B$6:$AB$15,27,FALSE),IFERROR(VLOOKUP($A595,'Circumstance 15'!$B$18:$AB$28,27,FALSE),TableBPA2[[#This Row],[Base Payment After Circumstance 14]])))</f>
        <v/>
      </c>
      <c r="U595" s="24" t="str">
        <f>IF(U$3="Not used","",IFERROR(VLOOKUP($A595,'Circumstance 16'!$B$6:$AB$15,27,FALSE),IFERROR(VLOOKUP($A595,'Circumstance 16'!$B$18:$AB$28,27,FALSE),TableBPA2[[#This Row],[Base Payment After Circumstance 15]])))</f>
        <v/>
      </c>
      <c r="V595" s="24" t="str">
        <f>IF(V$3="Not used","",IFERROR(VLOOKUP($A595,'Circumstance 17'!$B$6:$AB$15,27,FALSE),IFERROR(VLOOKUP($A595,'Circumstance 17'!$B$18:$AB$28,27,FALSE),TableBPA2[[#This Row],[Base Payment After Circumstance 16]])))</f>
        <v/>
      </c>
      <c r="W595" s="24" t="str">
        <f>IF(W$3="Not used","",IFERROR(VLOOKUP($A595,'Circumstance 18'!$B$6:$AB$15,27,FALSE),IFERROR(VLOOKUP($A595,'Circumstance 18'!$B$18:$AB$28,27,FALSE),TableBPA2[[#This Row],[Base Payment After Circumstance 17]])))</f>
        <v/>
      </c>
      <c r="X595" s="24" t="str">
        <f>IF(X$3="Not used","",IFERROR(VLOOKUP($A595,'Circumstance 19'!$B$6:$AB$15,27,FALSE),IFERROR(VLOOKUP($A595,'Circumstance 19'!$B$18:$AB$28,27,FALSE),TableBPA2[[#This Row],[Base Payment After Circumstance 18]])))</f>
        <v/>
      </c>
      <c r="Y595" s="24" t="str">
        <f>IF(Y$3="Not used","",IFERROR(VLOOKUP($A595,'Circumstance 20'!$B$6:$AB$15,27,FALSE),IFERROR(VLOOKUP($A595,'Circumstance 20'!$B$18:$AB$28,27,FALSE),TableBPA2[[#This Row],[Base Payment After Circumstance 19]])))</f>
        <v/>
      </c>
    </row>
    <row r="596" spans="1:25" x14ac:dyDescent="0.25">
      <c r="A596" s="11" t="str">
        <f>IF('LEA Information'!A605="","",'LEA Information'!A605)</f>
        <v/>
      </c>
      <c r="B596" s="11" t="str">
        <f>IF('LEA Information'!B605="","",'LEA Information'!B605)</f>
        <v/>
      </c>
      <c r="C596" s="68" t="str">
        <f>IF('LEA Information'!C605="","",'LEA Information'!C605)</f>
        <v/>
      </c>
      <c r="D596" s="8" t="str">
        <f>IF('LEA Information'!D605="","",'LEA Information'!D605)</f>
        <v/>
      </c>
      <c r="E596" s="32" t="str">
        <f t="shared" si="9"/>
        <v/>
      </c>
      <c r="F596" s="3" t="str">
        <f>IF(F$3="Not used","",IFERROR(VLOOKUP($A596,'Circumstance 1'!$B$6:$AB$15,27,FALSE),IFERROR(VLOOKUP(A596,'Circumstance 1'!$B$18:$AB$28,27,FALSE),TableBPA2[[#This Row],[Starting Base Payment]])))</f>
        <v/>
      </c>
      <c r="G596" s="3" t="str">
        <f>IF(G$3="Not used","",IFERROR(VLOOKUP($A596,'Circumstance 2'!$B$6:$AB$15,27,FALSE),IFERROR(VLOOKUP($A596,'Circumstance 2'!$B$18:$AB$28,27,FALSE),TableBPA2[[#This Row],[Base Payment After Circumstance 1]])))</f>
        <v/>
      </c>
      <c r="H596" s="3" t="str">
        <f>IF(H$3="Not used","",IFERROR(VLOOKUP($A596,'Circumstance 3'!$B$6:$AB$15,27,FALSE),IFERROR(VLOOKUP($A596,'Circumstance 3'!$B$18:$AB$28,27,FALSE),TableBPA2[[#This Row],[Base Payment After Circumstance 2]])))</f>
        <v/>
      </c>
      <c r="I596" s="3" t="str">
        <f>IF(I$3="Not used","",IFERROR(VLOOKUP($A596,'Circumstance 4'!$B$6:$AB$15,27,FALSE),IFERROR(VLOOKUP($A596,'Circumstance 4'!$B$18:$AB$28,27,FALSE),TableBPA2[[#This Row],[Base Payment After Circumstance 3]])))</f>
        <v/>
      </c>
      <c r="J596" s="3" t="str">
        <f>IF(J$3="Not used","",IFERROR(VLOOKUP($A596,'Circumstance 5'!$B$6:$AB$15,27,FALSE),IFERROR(VLOOKUP($A596,'Circumstance 5'!$B$18:$AB$28,27,FALSE),TableBPA2[[#This Row],[Base Payment After Circumstance 4]])))</f>
        <v/>
      </c>
      <c r="K596" s="3" t="str">
        <f>IF(K$3="Not used","",IFERROR(VLOOKUP($A596,'Circumstance 6'!$B$6:$AB$15,27,FALSE),IFERROR(VLOOKUP($A596,'Circumstance 6'!$B$18:$AB$28,27,FALSE),TableBPA2[[#This Row],[Base Payment After Circumstance 5]])))</f>
        <v/>
      </c>
      <c r="L596" s="3" t="str">
        <f>IF(L$3="Not used","",IFERROR(VLOOKUP($A596,'Circumstance 7'!$B$6:$AB$15,27,FALSE),IFERROR(VLOOKUP($A596,'Circumstance 7'!$B$18:$AB$28,27,FALSE),TableBPA2[[#This Row],[Base Payment After Circumstance 6]])))</f>
        <v/>
      </c>
      <c r="M596" s="3" t="str">
        <f>IF(M$3="Not used","",IFERROR(VLOOKUP($A596,'Circumstance 8'!$B$6:$AB$15,27,FALSE),IFERROR(VLOOKUP($A596,'Circumstance 8'!$B$18:$AB$28,27,FALSE),TableBPA2[[#This Row],[Base Payment After Circumstance 7]])))</f>
        <v/>
      </c>
      <c r="N596" s="3" t="str">
        <f>IF(N$3="Not used","",IFERROR(VLOOKUP($A596,'Circumstance 9'!$B$6:$AB$15,27,FALSE),IFERROR(VLOOKUP($A596,'Circumstance 9'!$B$18:$AB$28,27,FALSE),TableBPA2[[#This Row],[Base Payment After Circumstance 8]])))</f>
        <v/>
      </c>
      <c r="O596" s="3" t="str">
        <f>IF(O$3="Not used","",IFERROR(VLOOKUP($A596,'Circumstance 10'!$B$6:$AB$15,27,FALSE),IFERROR(VLOOKUP($A596,'Circumstance 10'!$B$18:$AB$28,27,FALSE),TableBPA2[[#This Row],[Base Payment After Circumstance 9]])))</f>
        <v/>
      </c>
      <c r="P596" s="24" t="str">
        <f>IF(P$3="Not used","",IFERROR(VLOOKUP($A596,'Circumstance 11'!$B$6:$AB$15,27,FALSE),IFERROR(VLOOKUP($A596,'Circumstance 11'!$B$18:$AB$28,27,FALSE),TableBPA2[[#This Row],[Base Payment After Circumstance 10]])))</f>
        <v/>
      </c>
      <c r="Q596" s="24" t="str">
        <f>IF(Q$3="Not used","",IFERROR(VLOOKUP($A596,'Circumstance 12'!$B$6:$AB$15,27,FALSE),IFERROR(VLOOKUP($A596,'Circumstance 12'!$B$18:$AB$28,27,FALSE),TableBPA2[[#This Row],[Base Payment After Circumstance 11]])))</f>
        <v/>
      </c>
      <c r="R596" s="24" t="str">
        <f>IF(R$3="Not used","",IFERROR(VLOOKUP($A596,'Circumstance 13'!$B$6:$AB$15,27,FALSE),IFERROR(VLOOKUP($A596,'Circumstance 13'!$B$18:$AB$28,27,FALSE),TableBPA2[[#This Row],[Base Payment After Circumstance 12]])))</f>
        <v/>
      </c>
      <c r="S596" s="24" t="str">
        <f>IF(S$3="Not used","",IFERROR(VLOOKUP($A596,'Circumstance 14'!$B$6:$AB$15,27,FALSE),IFERROR(VLOOKUP($A596,'Circumstance 14'!$B$18:$AB$28,27,FALSE),TableBPA2[[#This Row],[Base Payment After Circumstance 13]])))</f>
        <v/>
      </c>
      <c r="T596" s="24" t="str">
        <f>IF(T$3="Not used","",IFERROR(VLOOKUP($A596,'Circumstance 15'!$B$6:$AB$15,27,FALSE),IFERROR(VLOOKUP($A596,'Circumstance 15'!$B$18:$AB$28,27,FALSE),TableBPA2[[#This Row],[Base Payment After Circumstance 14]])))</f>
        <v/>
      </c>
      <c r="U596" s="24" t="str">
        <f>IF(U$3="Not used","",IFERROR(VLOOKUP($A596,'Circumstance 16'!$B$6:$AB$15,27,FALSE),IFERROR(VLOOKUP($A596,'Circumstance 16'!$B$18:$AB$28,27,FALSE),TableBPA2[[#This Row],[Base Payment After Circumstance 15]])))</f>
        <v/>
      </c>
      <c r="V596" s="24" t="str">
        <f>IF(V$3="Not used","",IFERROR(VLOOKUP($A596,'Circumstance 17'!$B$6:$AB$15,27,FALSE),IFERROR(VLOOKUP($A596,'Circumstance 17'!$B$18:$AB$28,27,FALSE),TableBPA2[[#This Row],[Base Payment After Circumstance 16]])))</f>
        <v/>
      </c>
      <c r="W596" s="24" t="str">
        <f>IF(W$3="Not used","",IFERROR(VLOOKUP($A596,'Circumstance 18'!$B$6:$AB$15,27,FALSE),IFERROR(VLOOKUP($A596,'Circumstance 18'!$B$18:$AB$28,27,FALSE),TableBPA2[[#This Row],[Base Payment After Circumstance 17]])))</f>
        <v/>
      </c>
      <c r="X596" s="24" t="str">
        <f>IF(X$3="Not used","",IFERROR(VLOOKUP($A596,'Circumstance 19'!$B$6:$AB$15,27,FALSE),IFERROR(VLOOKUP($A596,'Circumstance 19'!$B$18:$AB$28,27,FALSE),TableBPA2[[#This Row],[Base Payment After Circumstance 18]])))</f>
        <v/>
      </c>
      <c r="Y596" s="24" t="str">
        <f>IF(Y$3="Not used","",IFERROR(VLOOKUP($A596,'Circumstance 20'!$B$6:$AB$15,27,FALSE),IFERROR(VLOOKUP($A596,'Circumstance 20'!$B$18:$AB$28,27,FALSE),TableBPA2[[#This Row],[Base Payment After Circumstance 19]])))</f>
        <v/>
      </c>
    </row>
    <row r="597" spans="1:25" x14ac:dyDescent="0.25">
      <c r="A597" s="11" t="str">
        <f>IF('LEA Information'!A606="","",'LEA Information'!A606)</f>
        <v/>
      </c>
      <c r="B597" s="11" t="str">
        <f>IF('LEA Information'!B606="","",'LEA Information'!B606)</f>
        <v/>
      </c>
      <c r="C597" s="68" t="str">
        <f>IF('LEA Information'!C606="","",'LEA Information'!C606)</f>
        <v/>
      </c>
      <c r="D597" s="8" t="str">
        <f>IF('LEA Information'!D606="","",'LEA Information'!D606)</f>
        <v/>
      </c>
      <c r="E597" s="32" t="str">
        <f t="shared" si="9"/>
        <v/>
      </c>
      <c r="F597" s="3" t="str">
        <f>IF(F$3="Not used","",IFERROR(VLOOKUP($A597,'Circumstance 1'!$B$6:$AB$15,27,FALSE),IFERROR(VLOOKUP(A597,'Circumstance 1'!$B$18:$AB$28,27,FALSE),TableBPA2[[#This Row],[Starting Base Payment]])))</f>
        <v/>
      </c>
      <c r="G597" s="3" t="str">
        <f>IF(G$3="Not used","",IFERROR(VLOOKUP($A597,'Circumstance 2'!$B$6:$AB$15,27,FALSE),IFERROR(VLOOKUP($A597,'Circumstance 2'!$B$18:$AB$28,27,FALSE),TableBPA2[[#This Row],[Base Payment After Circumstance 1]])))</f>
        <v/>
      </c>
      <c r="H597" s="3" t="str">
        <f>IF(H$3="Not used","",IFERROR(VLOOKUP($A597,'Circumstance 3'!$B$6:$AB$15,27,FALSE),IFERROR(VLOOKUP($A597,'Circumstance 3'!$B$18:$AB$28,27,FALSE),TableBPA2[[#This Row],[Base Payment After Circumstance 2]])))</f>
        <v/>
      </c>
      <c r="I597" s="3" t="str">
        <f>IF(I$3="Not used","",IFERROR(VLOOKUP($A597,'Circumstance 4'!$B$6:$AB$15,27,FALSE),IFERROR(VLOOKUP($A597,'Circumstance 4'!$B$18:$AB$28,27,FALSE),TableBPA2[[#This Row],[Base Payment After Circumstance 3]])))</f>
        <v/>
      </c>
      <c r="J597" s="3" t="str">
        <f>IF(J$3="Not used","",IFERROR(VLOOKUP($A597,'Circumstance 5'!$B$6:$AB$15,27,FALSE),IFERROR(VLOOKUP($A597,'Circumstance 5'!$B$18:$AB$28,27,FALSE),TableBPA2[[#This Row],[Base Payment After Circumstance 4]])))</f>
        <v/>
      </c>
      <c r="K597" s="3" t="str">
        <f>IF(K$3="Not used","",IFERROR(VLOOKUP($A597,'Circumstance 6'!$B$6:$AB$15,27,FALSE),IFERROR(VLOOKUP($A597,'Circumstance 6'!$B$18:$AB$28,27,FALSE),TableBPA2[[#This Row],[Base Payment After Circumstance 5]])))</f>
        <v/>
      </c>
      <c r="L597" s="3" t="str">
        <f>IF(L$3="Not used","",IFERROR(VLOOKUP($A597,'Circumstance 7'!$B$6:$AB$15,27,FALSE),IFERROR(VLOOKUP($A597,'Circumstance 7'!$B$18:$AB$28,27,FALSE),TableBPA2[[#This Row],[Base Payment After Circumstance 6]])))</f>
        <v/>
      </c>
      <c r="M597" s="3" t="str">
        <f>IF(M$3="Not used","",IFERROR(VLOOKUP($A597,'Circumstance 8'!$B$6:$AB$15,27,FALSE),IFERROR(VLOOKUP($A597,'Circumstance 8'!$B$18:$AB$28,27,FALSE),TableBPA2[[#This Row],[Base Payment After Circumstance 7]])))</f>
        <v/>
      </c>
      <c r="N597" s="3" t="str">
        <f>IF(N$3="Not used","",IFERROR(VLOOKUP($A597,'Circumstance 9'!$B$6:$AB$15,27,FALSE),IFERROR(VLOOKUP($A597,'Circumstance 9'!$B$18:$AB$28,27,FALSE),TableBPA2[[#This Row],[Base Payment After Circumstance 8]])))</f>
        <v/>
      </c>
      <c r="O597" s="3" t="str">
        <f>IF(O$3="Not used","",IFERROR(VLOOKUP($A597,'Circumstance 10'!$B$6:$AB$15,27,FALSE),IFERROR(VLOOKUP($A597,'Circumstance 10'!$B$18:$AB$28,27,FALSE),TableBPA2[[#This Row],[Base Payment After Circumstance 9]])))</f>
        <v/>
      </c>
      <c r="P597" s="24" t="str">
        <f>IF(P$3="Not used","",IFERROR(VLOOKUP($A597,'Circumstance 11'!$B$6:$AB$15,27,FALSE),IFERROR(VLOOKUP($A597,'Circumstance 11'!$B$18:$AB$28,27,FALSE),TableBPA2[[#This Row],[Base Payment After Circumstance 10]])))</f>
        <v/>
      </c>
      <c r="Q597" s="24" t="str">
        <f>IF(Q$3="Not used","",IFERROR(VLOOKUP($A597,'Circumstance 12'!$B$6:$AB$15,27,FALSE),IFERROR(VLOOKUP($A597,'Circumstance 12'!$B$18:$AB$28,27,FALSE),TableBPA2[[#This Row],[Base Payment After Circumstance 11]])))</f>
        <v/>
      </c>
      <c r="R597" s="24" t="str">
        <f>IF(R$3="Not used","",IFERROR(VLOOKUP($A597,'Circumstance 13'!$B$6:$AB$15,27,FALSE),IFERROR(VLOOKUP($A597,'Circumstance 13'!$B$18:$AB$28,27,FALSE),TableBPA2[[#This Row],[Base Payment After Circumstance 12]])))</f>
        <v/>
      </c>
      <c r="S597" s="24" t="str">
        <f>IF(S$3="Not used","",IFERROR(VLOOKUP($A597,'Circumstance 14'!$B$6:$AB$15,27,FALSE),IFERROR(VLOOKUP($A597,'Circumstance 14'!$B$18:$AB$28,27,FALSE),TableBPA2[[#This Row],[Base Payment After Circumstance 13]])))</f>
        <v/>
      </c>
      <c r="T597" s="24" t="str">
        <f>IF(T$3="Not used","",IFERROR(VLOOKUP($A597,'Circumstance 15'!$B$6:$AB$15,27,FALSE),IFERROR(VLOOKUP($A597,'Circumstance 15'!$B$18:$AB$28,27,FALSE),TableBPA2[[#This Row],[Base Payment After Circumstance 14]])))</f>
        <v/>
      </c>
      <c r="U597" s="24" t="str">
        <f>IF(U$3="Not used","",IFERROR(VLOOKUP($A597,'Circumstance 16'!$B$6:$AB$15,27,FALSE),IFERROR(VLOOKUP($A597,'Circumstance 16'!$B$18:$AB$28,27,FALSE),TableBPA2[[#This Row],[Base Payment After Circumstance 15]])))</f>
        <v/>
      </c>
      <c r="V597" s="24" t="str">
        <f>IF(V$3="Not used","",IFERROR(VLOOKUP($A597,'Circumstance 17'!$B$6:$AB$15,27,FALSE),IFERROR(VLOOKUP($A597,'Circumstance 17'!$B$18:$AB$28,27,FALSE),TableBPA2[[#This Row],[Base Payment After Circumstance 16]])))</f>
        <v/>
      </c>
      <c r="W597" s="24" t="str">
        <f>IF(W$3="Not used","",IFERROR(VLOOKUP($A597,'Circumstance 18'!$B$6:$AB$15,27,FALSE),IFERROR(VLOOKUP($A597,'Circumstance 18'!$B$18:$AB$28,27,FALSE),TableBPA2[[#This Row],[Base Payment After Circumstance 17]])))</f>
        <v/>
      </c>
      <c r="X597" s="24" t="str">
        <f>IF(X$3="Not used","",IFERROR(VLOOKUP($A597,'Circumstance 19'!$B$6:$AB$15,27,FALSE),IFERROR(VLOOKUP($A597,'Circumstance 19'!$B$18:$AB$28,27,FALSE),TableBPA2[[#This Row],[Base Payment After Circumstance 18]])))</f>
        <v/>
      </c>
      <c r="Y597" s="24" t="str">
        <f>IF(Y$3="Not used","",IFERROR(VLOOKUP($A597,'Circumstance 20'!$B$6:$AB$15,27,FALSE),IFERROR(VLOOKUP($A597,'Circumstance 20'!$B$18:$AB$28,27,FALSE),TableBPA2[[#This Row],[Base Payment After Circumstance 19]])))</f>
        <v/>
      </c>
    </row>
    <row r="598" spans="1:25" x14ac:dyDescent="0.25">
      <c r="A598" s="11" t="str">
        <f>IF('LEA Information'!A607="","",'LEA Information'!A607)</f>
        <v/>
      </c>
      <c r="B598" s="11" t="str">
        <f>IF('LEA Information'!B607="","",'LEA Information'!B607)</f>
        <v/>
      </c>
      <c r="C598" s="68" t="str">
        <f>IF('LEA Information'!C607="","",'LEA Information'!C607)</f>
        <v/>
      </c>
      <c r="D598" s="8" t="str">
        <f>IF('LEA Information'!D607="","",'LEA Information'!D607)</f>
        <v/>
      </c>
      <c r="E598" s="32" t="str">
        <f t="shared" si="9"/>
        <v/>
      </c>
      <c r="F598" s="3" t="str">
        <f>IF(F$3="Not used","",IFERROR(VLOOKUP($A598,'Circumstance 1'!$B$6:$AB$15,27,FALSE),IFERROR(VLOOKUP(A598,'Circumstance 1'!$B$18:$AB$28,27,FALSE),TableBPA2[[#This Row],[Starting Base Payment]])))</f>
        <v/>
      </c>
      <c r="G598" s="3" t="str">
        <f>IF(G$3="Not used","",IFERROR(VLOOKUP($A598,'Circumstance 2'!$B$6:$AB$15,27,FALSE),IFERROR(VLOOKUP($A598,'Circumstance 2'!$B$18:$AB$28,27,FALSE),TableBPA2[[#This Row],[Base Payment After Circumstance 1]])))</f>
        <v/>
      </c>
      <c r="H598" s="3" t="str">
        <f>IF(H$3="Not used","",IFERROR(VLOOKUP($A598,'Circumstance 3'!$B$6:$AB$15,27,FALSE),IFERROR(VLOOKUP($A598,'Circumstance 3'!$B$18:$AB$28,27,FALSE),TableBPA2[[#This Row],[Base Payment After Circumstance 2]])))</f>
        <v/>
      </c>
      <c r="I598" s="3" t="str">
        <f>IF(I$3="Not used","",IFERROR(VLOOKUP($A598,'Circumstance 4'!$B$6:$AB$15,27,FALSE),IFERROR(VLOOKUP($A598,'Circumstance 4'!$B$18:$AB$28,27,FALSE),TableBPA2[[#This Row],[Base Payment After Circumstance 3]])))</f>
        <v/>
      </c>
      <c r="J598" s="3" t="str">
        <f>IF(J$3="Not used","",IFERROR(VLOOKUP($A598,'Circumstance 5'!$B$6:$AB$15,27,FALSE),IFERROR(VLOOKUP($A598,'Circumstance 5'!$B$18:$AB$28,27,FALSE),TableBPA2[[#This Row],[Base Payment After Circumstance 4]])))</f>
        <v/>
      </c>
      <c r="K598" s="3" t="str">
        <f>IF(K$3="Not used","",IFERROR(VLOOKUP($A598,'Circumstance 6'!$B$6:$AB$15,27,FALSE),IFERROR(VLOOKUP($A598,'Circumstance 6'!$B$18:$AB$28,27,FALSE),TableBPA2[[#This Row],[Base Payment After Circumstance 5]])))</f>
        <v/>
      </c>
      <c r="L598" s="3" t="str">
        <f>IF(L$3="Not used","",IFERROR(VLOOKUP($A598,'Circumstance 7'!$B$6:$AB$15,27,FALSE),IFERROR(VLOOKUP($A598,'Circumstance 7'!$B$18:$AB$28,27,FALSE),TableBPA2[[#This Row],[Base Payment After Circumstance 6]])))</f>
        <v/>
      </c>
      <c r="M598" s="3" t="str">
        <f>IF(M$3="Not used","",IFERROR(VLOOKUP($A598,'Circumstance 8'!$B$6:$AB$15,27,FALSE),IFERROR(VLOOKUP($A598,'Circumstance 8'!$B$18:$AB$28,27,FALSE),TableBPA2[[#This Row],[Base Payment After Circumstance 7]])))</f>
        <v/>
      </c>
      <c r="N598" s="3" t="str">
        <f>IF(N$3="Not used","",IFERROR(VLOOKUP($A598,'Circumstance 9'!$B$6:$AB$15,27,FALSE),IFERROR(VLOOKUP($A598,'Circumstance 9'!$B$18:$AB$28,27,FALSE),TableBPA2[[#This Row],[Base Payment After Circumstance 8]])))</f>
        <v/>
      </c>
      <c r="O598" s="3" t="str">
        <f>IF(O$3="Not used","",IFERROR(VLOOKUP($A598,'Circumstance 10'!$B$6:$AB$15,27,FALSE),IFERROR(VLOOKUP($A598,'Circumstance 10'!$B$18:$AB$28,27,FALSE),TableBPA2[[#This Row],[Base Payment After Circumstance 9]])))</f>
        <v/>
      </c>
      <c r="P598" s="24" t="str">
        <f>IF(P$3="Not used","",IFERROR(VLOOKUP($A598,'Circumstance 11'!$B$6:$AB$15,27,FALSE),IFERROR(VLOOKUP($A598,'Circumstance 11'!$B$18:$AB$28,27,FALSE),TableBPA2[[#This Row],[Base Payment After Circumstance 10]])))</f>
        <v/>
      </c>
      <c r="Q598" s="24" t="str">
        <f>IF(Q$3="Not used","",IFERROR(VLOOKUP($A598,'Circumstance 12'!$B$6:$AB$15,27,FALSE),IFERROR(VLOOKUP($A598,'Circumstance 12'!$B$18:$AB$28,27,FALSE),TableBPA2[[#This Row],[Base Payment After Circumstance 11]])))</f>
        <v/>
      </c>
      <c r="R598" s="24" t="str">
        <f>IF(R$3="Not used","",IFERROR(VLOOKUP($A598,'Circumstance 13'!$B$6:$AB$15,27,FALSE),IFERROR(VLOOKUP($A598,'Circumstance 13'!$B$18:$AB$28,27,FALSE),TableBPA2[[#This Row],[Base Payment After Circumstance 12]])))</f>
        <v/>
      </c>
      <c r="S598" s="24" t="str">
        <f>IF(S$3="Not used","",IFERROR(VLOOKUP($A598,'Circumstance 14'!$B$6:$AB$15,27,FALSE),IFERROR(VLOOKUP($A598,'Circumstance 14'!$B$18:$AB$28,27,FALSE),TableBPA2[[#This Row],[Base Payment After Circumstance 13]])))</f>
        <v/>
      </c>
      <c r="T598" s="24" t="str">
        <f>IF(T$3="Not used","",IFERROR(VLOOKUP($A598,'Circumstance 15'!$B$6:$AB$15,27,FALSE),IFERROR(VLOOKUP($A598,'Circumstance 15'!$B$18:$AB$28,27,FALSE),TableBPA2[[#This Row],[Base Payment After Circumstance 14]])))</f>
        <v/>
      </c>
      <c r="U598" s="24" t="str">
        <f>IF(U$3="Not used","",IFERROR(VLOOKUP($A598,'Circumstance 16'!$B$6:$AB$15,27,FALSE),IFERROR(VLOOKUP($A598,'Circumstance 16'!$B$18:$AB$28,27,FALSE),TableBPA2[[#This Row],[Base Payment After Circumstance 15]])))</f>
        <v/>
      </c>
      <c r="V598" s="24" t="str">
        <f>IF(V$3="Not used","",IFERROR(VLOOKUP($A598,'Circumstance 17'!$B$6:$AB$15,27,FALSE),IFERROR(VLOOKUP($A598,'Circumstance 17'!$B$18:$AB$28,27,FALSE),TableBPA2[[#This Row],[Base Payment After Circumstance 16]])))</f>
        <v/>
      </c>
      <c r="W598" s="24" t="str">
        <f>IF(W$3="Not used","",IFERROR(VLOOKUP($A598,'Circumstance 18'!$B$6:$AB$15,27,FALSE),IFERROR(VLOOKUP($A598,'Circumstance 18'!$B$18:$AB$28,27,FALSE),TableBPA2[[#This Row],[Base Payment After Circumstance 17]])))</f>
        <v/>
      </c>
      <c r="X598" s="24" t="str">
        <f>IF(X$3="Not used","",IFERROR(VLOOKUP($A598,'Circumstance 19'!$B$6:$AB$15,27,FALSE),IFERROR(VLOOKUP($A598,'Circumstance 19'!$B$18:$AB$28,27,FALSE),TableBPA2[[#This Row],[Base Payment After Circumstance 18]])))</f>
        <v/>
      </c>
      <c r="Y598" s="24" t="str">
        <f>IF(Y$3="Not used","",IFERROR(VLOOKUP($A598,'Circumstance 20'!$B$6:$AB$15,27,FALSE),IFERROR(VLOOKUP($A598,'Circumstance 20'!$B$18:$AB$28,27,FALSE),TableBPA2[[#This Row],[Base Payment After Circumstance 19]])))</f>
        <v/>
      </c>
    </row>
    <row r="599" spans="1:25" x14ac:dyDescent="0.25">
      <c r="A599" s="11" t="str">
        <f>IF('LEA Information'!A608="","",'LEA Information'!A608)</f>
        <v/>
      </c>
      <c r="B599" s="11" t="str">
        <f>IF('LEA Information'!B608="","",'LEA Information'!B608)</f>
        <v/>
      </c>
      <c r="C599" s="68" t="str">
        <f>IF('LEA Information'!C608="","",'LEA Information'!C608)</f>
        <v/>
      </c>
      <c r="D599" s="8" t="str">
        <f>IF('LEA Information'!D608="","",'LEA Information'!D608)</f>
        <v/>
      </c>
      <c r="E599" s="32" t="str">
        <f t="shared" si="9"/>
        <v/>
      </c>
      <c r="F599" s="3" t="str">
        <f>IF(F$3="Not used","",IFERROR(VLOOKUP($A599,'Circumstance 1'!$B$6:$AB$15,27,FALSE),IFERROR(VLOOKUP(A599,'Circumstance 1'!$B$18:$AB$28,27,FALSE),TableBPA2[[#This Row],[Starting Base Payment]])))</f>
        <v/>
      </c>
      <c r="G599" s="3" t="str">
        <f>IF(G$3="Not used","",IFERROR(VLOOKUP($A599,'Circumstance 2'!$B$6:$AB$15,27,FALSE),IFERROR(VLOOKUP($A599,'Circumstance 2'!$B$18:$AB$28,27,FALSE),TableBPA2[[#This Row],[Base Payment After Circumstance 1]])))</f>
        <v/>
      </c>
      <c r="H599" s="3" t="str">
        <f>IF(H$3="Not used","",IFERROR(VLOOKUP($A599,'Circumstance 3'!$B$6:$AB$15,27,FALSE),IFERROR(VLOOKUP($A599,'Circumstance 3'!$B$18:$AB$28,27,FALSE),TableBPA2[[#This Row],[Base Payment After Circumstance 2]])))</f>
        <v/>
      </c>
      <c r="I599" s="3" t="str">
        <f>IF(I$3="Not used","",IFERROR(VLOOKUP($A599,'Circumstance 4'!$B$6:$AB$15,27,FALSE),IFERROR(VLOOKUP($A599,'Circumstance 4'!$B$18:$AB$28,27,FALSE),TableBPA2[[#This Row],[Base Payment After Circumstance 3]])))</f>
        <v/>
      </c>
      <c r="J599" s="3" t="str">
        <f>IF(J$3="Not used","",IFERROR(VLOOKUP($A599,'Circumstance 5'!$B$6:$AB$15,27,FALSE),IFERROR(VLOOKUP($A599,'Circumstance 5'!$B$18:$AB$28,27,FALSE),TableBPA2[[#This Row],[Base Payment After Circumstance 4]])))</f>
        <v/>
      </c>
      <c r="K599" s="3" t="str">
        <f>IF(K$3="Not used","",IFERROR(VLOOKUP($A599,'Circumstance 6'!$B$6:$AB$15,27,FALSE),IFERROR(VLOOKUP($A599,'Circumstance 6'!$B$18:$AB$28,27,FALSE),TableBPA2[[#This Row],[Base Payment After Circumstance 5]])))</f>
        <v/>
      </c>
      <c r="L599" s="3" t="str">
        <f>IF(L$3="Not used","",IFERROR(VLOOKUP($A599,'Circumstance 7'!$B$6:$AB$15,27,FALSE),IFERROR(VLOOKUP($A599,'Circumstance 7'!$B$18:$AB$28,27,FALSE),TableBPA2[[#This Row],[Base Payment After Circumstance 6]])))</f>
        <v/>
      </c>
      <c r="M599" s="3" t="str">
        <f>IF(M$3="Not used","",IFERROR(VLOOKUP($A599,'Circumstance 8'!$B$6:$AB$15,27,FALSE),IFERROR(VLOOKUP($A599,'Circumstance 8'!$B$18:$AB$28,27,FALSE),TableBPA2[[#This Row],[Base Payment After Circumstance 7]])))</f>
        <v/>
      </c>
      <c r="N599" s="3" t="str">
        <f>IF(N$3="Not used","",IFERROR(VLOOKUP($A599,'Circumstance 9'!$B$6:$AB$15,27,FALSE),IFERROR(VLOOKUP($A599,'Circumstance 9'!$B$18:$AB$28,27,FALSE),TableBPA2[[#This Row],[Base Payment After Circumstance 8]])))</f>
        <v/>
      </c>
      <c r="O599" s="3" t="str">
        <f>IF(O$3="Not used","",IFERROR(VLOOKUP($A599,'Circumstance 10'!$B$6:$AB$15,27,FALSE),IFERROR(VLOOKUP($A599,'Circumstance 10'!$B$18:$AB$28,27,FALSE),TableBPA2[[#This Row],[Base Payment After Circumstance 9]])))</f>
        <v/>
      </c>
      <c r="P599" s="24" t="str">
        <f>IF(P$3="Not used","",IFERROR(VLOOKUP($A599,'Circumstance 11'!$B$6:$AB$15,27,FALSE),IFERROR(VLOOKUP($A599,'Circumstance 11'!$B$18:$AB$28,27,FALSE),TableBPA2[[#This Row],[Base Payment After Circumstance 10]])))</f>
        <v/>
      </c>
      <c r="Q599" s="24" t="str">
        <f>IF(Q$3="Not used","",IFERROR(VLOOKUP($A599,'Circumstance 12'!$B$6:$AB$15,27,FALSE),IFERROR(VLOOKUP($A599,'Circumstance 12'!$B$18:$AB$28,27,FALSE),TableBPA2[[#This Row],[Base Payment After Circumstance 11]])))</f>
        <v/>
      </c>
      <c r="R599" s="24" t="str">
        <f>IF(R$3="Not used","",IFERROR(VLOOKUP($A599,'Circumstance 13'!$B$6:$AB$15,27,FALSE),IFERROR(VLOOKUP($A599,'Circumstance 13'!$B$18:$AB$28,27,FALSE),TableBPA2[[#This Row],[Base Payment After Circumstance 12]])))</f>
        <v/>
      </c>
      <c r="S599" s="24" t="str">
        <f>IF(S$3="Not used","",IFERROR(VLOOKUP($A599,'Circumstance 14'!$B$6:$AB$15,27,FALSE),IFERROR(VLOOKUP($A599,'Circumstance 14'!$B$18:$AB$28,27,FALSE),TableBPA2[[#This Row],[Base Payment After Circumstance 13]])))</f>
        <v/>
      </c>
      <c r="T599" s="24" t="str">
        <f>IF(T$3="Not used","",IFERROR(VLOOKUP($A599,'Circumstance 15'!$B$6:$AB$15,27,FALSE),IFERROR(VLOOKUP($A599,'Circumstance 15'!$B$18:$AB$28,27,FALSE),TableBPA2[[#This Row],[Base Payment After Circumstance 14]])))</f>
        <v/>
      </c>
      <c r="U599" s="24" t="str">
        <f>IF(U$3="Not used","",IFERROR(VLOOKUP($A599,'Circumstance 16'!$B$6:$AB$15,27,FALSE),IFERROR(VLOOKUP($A599,'Circumstance 16'!$B$18:$AB$28,27,FALSE),TableBPA2[[#This Row],[Base Payment After Circumstance 15]])))</f>
        <v/>
      </c>
      <c r="V599" s="24" t="str">
        <f>IF(V$3="Not used","",IFERROR(VLOOKUP($A599,'Circumstance 17'!$B$6:$AB$15,27,FALSE),IFERROR(VLOOKUP($A599,'Circumstance 17'!$B$18:$AB$28,27,FALSE),TableBPA2[[#This Row],[Base Payment After Circumstance 16]])))</f>
        <v/>
      </c>
      <c r="W599" s="24" t="str">
        <f>IF(W$3="Not used","",IFERROR(VLOOKUP($A599,'Circumstance 18'!$B$6:$AB$15,27,FALSE),IFERROR(VLOOKUP($A599,'Circumstance 18'!$B$18:$AB$28,27,FALSE),TableBPA2[[#This Row],[Base Payment After Circumstance 17]])))</f>
        <v/>
      </c>
      <c r="X599" s="24" t="str">
        <f>IF(X$3="Not used","",IFERROR(VLOOKUP($A599,'Circumstance 19'!$B$6:$AB$15,27,FALSE),IFERROR(VLOOKUP($A599,'Circumstance 19'!$B$18:$AB$28,27,FALSE),TableBPA2[[#This Row],[Base Payment After Circumstance 18]])))</f>
        <v/>
      </c>
      <c r="Y599" s="24" t="str">
        <f>IF(Y$3="Not used","",IFERROR(VLOOKUP($A599,'Circumstance 20'!$B$6:$AB$15,27,FALSE),IFERROR(VLOOKUP($A599,'Circumstance 20'!$B$18:$AB$28,27,FALSE),TableBPA2[[#This Row],[Base Payment After Circumstance 19]])))</f>
        <v/>
      </c>
    </row>
    <row r="600" spans="1:25" x14ac:dyDescent="0.25">
      <c r="A600" s="11" t="str">
        <f>IF('LEA Information'!A609="","",'LEA Information'!A609)</f>
        <v/>
      </c>
      <c r="B600" s="11" t="str">
        <f>IF('LEA Information'!B609="","",'LEA Information'!B609)</f>
        <v/>
      </c>
      <c r="C600" s="68" t="str">
        <f>IF('LEA Information'!C609="","",'LEA Information'!C609)</f>
        <v/>
      </c>
      <c r="D600" s="8" t="str">
        <f>IF('LEA Information'!D609="","",'LEA Information'!D609)</f>
        <v/>
      </c>
      <c r="E600" s="32" t="str">
        <f t="shared" si="9"/>
        <v/>
      </c>
      <c r="F600" s="3" t="str">
        <f>IF(F$3="Not used","",IFERROR(VLOOKUP($A600,'Circumstance 1'!$B$6:$AB$15,27,FALSE),IFERROR(VLOOKUP(A600,'Circumstance 1'!$B$18:$AB$28,27,FALSE),TableBPA2[[#This Row],[Starting Base Payment]])))</f>
        <v/>
      </c>
      <c r="G600" s="3" t="str">
        <f>IF(G$3="Not used","",IFERROR(VLOOKUP($A600,'Circumstance 2'!$B$6:$AB$15,27,FALSE),IFERROR(VLOOKUP($A600,'Circumstance 2'!$B$18:$AB$28,27,FALSE),TableBPA2[[#This Row],[Base Payment After Circumstance 1]])))</f>
        <v/>
      </c>
      <c r="H600" s="3" t="str">
        <f>IF(H$3="Not used","",IFERROR(VLOOKUP($A600,'Circumstance 3'!$B$6:$AB$15,27,FALSE),IFERROR(VLOOKUP($A600,'Circumstance 3'!$B$18:$AB$28,27,FALSE),TableBPA2[[#This Row],[Base Payment After Circumstance 2]])))</f>
        <v/>
      </c>
      <c r="I600" s="3" t="str">
        <f>IF(I$3="Not used","",IFERROR(VLOOKUP($A600,'Circumstance 4'!$B$6:$AB$15,27,FALSE),IFERROR(VLOOKUP($A600,'Circumstance 4'!$B$18:$AB$28,27,FALSE),TableBPA2[[#This Row],[Base Payment After Circumstance 3]])))</f>
        <v/>
      </c>
      <c r="J600" s="3" t="str">
        <f>IF(J$3="Not used","",IFERROR(VLOOKUP($A600,'Circumstance 5'!$B$6:$AB$15,27,FALSE),IFERROR(VLOOKUP($A600,'Circumstance 5'!$B$18:$AB$28,27,FALSE),TableBPA2[[#This Row],[Base Payment After Circumstance 4]])))</f>
        <v/>
      </c>
      <c r="K600" s="3" t="str">
        <f>IF(K$3="Not used","",IFERROR(VLOOKUP($A600,'Circumstance 6'!$B$6:$AB$15,27,FALSE),IFERROR(VLOOKUP($A600,'Circumstance 6'!$B$18:$AB$28,27,FALSE),TableBPA2[[#This Row],[Base Payment After Circumstance 5]])))</f>
        <v/>
      </c>
      <c r="L600" s="3" t="str">
        <f>IF(L$3="Not used","",IFERROR(VLOOKUP($A600,'Circumstance 7'!$B$6:$AB$15,27,FALSE),IFERROR(VLOOKUP($A600,'Circumstance 7'!$B$18:$AB$28,27,FALSE),TableBPA2[[#This Row],[Base Payment After Circumstance 6]])))</f>
        <v/>
      </c>
      <c r="M600" s="3" t="str">
        <f>IF(M$3="Not used","",IFERROR(VLOOKUP($A600,'Circumstance 8'!$B$6:$AB$15,27,FALSE),IFERROR(VLOOKUP($A600,'Circumstance 8'!$B$18:$AB$28,27,FALSE),TableBPA2[[#This Row],[Base Payment After Circumstance 7]])))</f>
        <v/>
      </c>
      <c r="N600" s="3" t="str">
        <f>IF(N$3="Not used","",IFERROR(VLOOKUP($A600,'Circumstance 9'!$B$6:$AB$15,27,FALSE),IFERROR(VLOOKUP($A600,'Circumstance 9'!$B$18:$AB$28,27,FALSE),TableBPA2[[#This Row],[Base Payment After Circumstance 8]])))</f>
        <v/>
      </c>
      <c r="O600" s="3" t="str">
        <f>IF(O$3="Not used","",IFERROR(VLOOKUP($A600,'Circumstance 10'!$B$6:$AB$15,27,FALSE),IFERROR(VLOOKUP($A600,'Circumstance 10'!$B$18:$AB$28,27,FALSE),TableBPA2[[#This Row],[Base Payment After Circumstance 9]])))</f>
        <v/>
      </c>
      <c r="P600" s="24" t="str">
        <f>IF(P$3="Not used","",IFERROR(VLOOKUP($A600,'Circumstance 11'!$B$6:$AB$15,27,FALSE),IFERROR(VLOOKUP($A600,'Circumstance 11'!$B$18:$AB$28,27,FALSE),TableBPA2[[#This Row],[Base Payment After Circumstance 10]])))</f>
        <v/>
      </c>
      <c r="Q600" s="24" t="str">
        <f>IF(Q$3="Not used","",IFERROR(VLOOKUP($A600,'Circumstance 12'!$B$6:$AB$15,27,FALSE),IFERROR(VLOOKUP($A600,'Circumstance 12'!$B$18:$AB$28,27,FALSE),TableBPA2[[#This Row],[Base Payment After Circumstance 11]])))</f>
        <v/>
      </c>
      <c r="R600" s="24" t="str">
        <f>IF(R$3="Not used","",IFERROR(VLOOKUP($A600,'Circumstance 13'!$B$6:$AB$15,27,FALSE),IFERROR(VLOOKUP($A600,'Circumstance 13'!$B$18:$AB$28,27,FALSE),TableBPA2[[#This Row],[Base Payment After Circumstance 12]])))</f>
        <v/>
      </c>
      <c r="S600" s="24" t="str">
        <f>IF(S$3="Not used","",IFERROR(VLOOKUP($A600,'Circumstance 14'!$B$6:$AB$15,27,FALSE),IFERROR(VLOOKUP($A600,'Circumstance 14'!$B$18:$AB$28,27,FALSE),TableBPA2[[#This Row],[Base Payment After Circumstance 13]])))</f>
        <v/>
      </c>
      <c r="T600" s="24" t="str">
        <f>IF(T$3="Not used","",IFERROR(VLOOKUP($A600,'Circumstance 15'!$B$6:$AB$15,27,FALSE),IFERROR(VLOOKUP($A600,'Circumstance 15'!$B$18:$AB$28,27,FALSE),TableBPA2[[#This Row],[Base Payment After Circumstance 14]])))</f>
        <v/>
      </c>
      <c r="U600" s="24" t="str">
        <f>IF(U$3="Not used","",IFERROR(VLOOKUP($A600,'Circumstance 16'!$B$6:$AB$15,27,FALSE),IFERROR(VLOOKUP($A600,'Circumstance 16'!$B$18:$AB$28,27,FALSE),TableBPA2[[#This Row],[Base Payment After Circumstance 15]])))</f>
        <v/>
      </c>
      <c r="V600" s="24" t="str">
        <f>IF(V$3="Not used","",IFERROR(VLOOKUP($A600,'Circumstance 17'!$B$6:$AB$15,27,FALSE),IFERROR(VLOOKUP($A600,'Circumstance 17'!$B$18:$AB$28,27,FALSE),TableBPA2[[#This Row],[Base Payment After Circumstance 16]])))</f>
        <v/>
      </c>
      <c r="W600" s="24" t="str">
        <f>IF(W$3="Not used","",IFERROR(VLOOKUP($A600,'Circumstance 18'!$B$6:$AB$15,27,FALSE),IFERROR(VLOOKUP($A600,'Circumstance 18'!$B$18:$AB$28,27,FALSE),TableBPA2[[#This Row],[Base Payment After Circumstance 17]])))</f>
        <v/>
      </c>
      <c r="X600" s="24" t="str">
        <f>IF(X$3="Not used","",IFERROR(VLOOKUP($A600,'Circumstance 19'!$B$6:$AB$15,27,FALSE),IFERROR(VLOOKUP($A600,'Circumstance 19'!$B$18:$AB$28,27,FALSE),TableBPA2[[#This Row],[Base Payment After Circumstance 18]])))</f>
        <v/>
      </c>
      <c r="Y600" s="24" t="str">
        <f>IF(Y$3="Not used","",IFERROR(VLOOKUP($A600,'Circumstance 20'!$B$6:$AB$15,27,FALSE),IFERROR(VLOOKUP($A600,'Circumstance 20'!$B$18:$AB$28,27,FALSE),TableBPA2[[#This Row],[Base Payment After Circumstance 19]])))</f>
        <v/>
      </c>
    </row>
    <row r="601" spans="1:25" x14ac:dyDescent="0.25">
      <c r="A601" s="11" t="str">
        <f>IF('LEA Information'!A610="","",'LEA Information'!A610)</f>
        <v/>
      </c>
      <c r="B601" s="11" t="str">
        <f>IF('LEA Information'!B610="","",'LEA Information'!B610)</f>
        <v/>
      </c>
      <c r="C601" s="68" t="str">
        <f>IF('LEA Information'!C610="","",'LEA Information'!C610)</f>
        <v/>
      </c>
      <c r="D601" s="8" t="str">
        <f>IF('LEA Information'!D610="","",'LEA Information'!D610)</f>
        <v/>
      </c>
      <c r="E601" s="32" t="str">
        <f t="shared" si="9"/>
        <v/>
      </c>
      <c r="F601" s="3" t="str">
        <f>IF(F$3="Not used","",IFERROR(VLOOKUP($A601,'Circumstance 1'!$B$6:$AB$15,27,FALSE),IFERROR(VLOOKUP(A601,'Circumstance 1'!$B$18:$AB$28,27,FALSE),TableBPA2[[#This Row],[Starting Base Payment]])))</f>
        <v/>
      </c>
      <c r="G601" s="3" t="str">
        <f>IF(G$3="Not used","",IFERROR(VLOOKUP($A601,'Circumstance 2'!$B$6:$AB$15,27,FALSE),IFERROR(VLOOKUP($A601,'Circumstance 2'!$B$18:$AB$28,27,FALSE),TableBPA2[[#This Row],[Base Payment After Circumstance 1]])))</f>
        <v/>
      </c>
      <c r="H601" s="3" t="str">
        <f>IF(H$3="Not used","",IFERROR(VLOOKUP($A601,'Circumstance 3'!$B$6:$AB$15,27,FALSE),IFERROR(VLOOKUP($A601,'Circumstance 3'!$B$18:$AB$28,27,FALSE),TableBPA2[[#This Row],[Base Payment After Circumstance 2]])))</f>
        <v/>
      </c>
      <c r="I601" s="3" t="str">
        <f>IF(I$3="Not used","",IFERROR(VLOOKUP($A601,'Circumstance 4'!$B$6:$AB$15,27,FALSE),IFERROR(VLOOKUP($A601,'Circumstance 4'!$B$18:$AB$28,27,FALSE),TableBPA2[[#This Row],[Base Payment After Circumstance 3]])))</f>
        <v/>
      </c>
      <c r="J601" s="3" t="str">
        <f>IF(J$3="Not used","",IFERROR(VLOOKUP($A601,'Circumstance 5'!$B$6:$AB$15,27,FALSE),IFERROR(VLOOKUP($A601,'Circumstance 5'!$B$18:$AB$28,27,FALSE),TableBPA2[[#This Row],[Base Payment After Circumstance 4]])))</f>
        <v/>
      </c>
      <c r="K601" s="3" t="str">
        <f>IF(K$3="Not used","",IFERROR(VLOOKUP($A601,'Circumstance 6'!$B$6:$AB$15,27,FALSE),IFERROR(VLOOKUP($A601,'Circumstance 6'!$B$18:$AB$28,27,FALSE),TableBPA2[[#This Row],[Base Payment After Circumstance 5]])))</f>
        <v/>
      </c>
      <c r="L601" s="3" t="str">
        <f>IF(L$3="Not used","",IFERROR(VLOOKUP($A601,'Circumstance 7'!$B$6:$AB$15,27,FALSE),IFERROR(VLOOKUP($A601,'Circumstance 7'!$B$18:$AB$28,27,FALSE),TableBPA2[[#This Row],[Base Payment After Circumstance 6]])))</f>
        <v/>
      </c>
      <c r="M601" s="3" t="str">
        <f>IF(M$3="Not used","",IFERROR(VLOOKUP($A601,'Circumstance 8'!$B$6:$AB$15,27,FALSE),IFERROR(VLOOKUP($A601,'Circumstance 8'!$B$18:$AB$28,27,FALSE),TableBPA2[[#This Row],[Base Payment After Circumstance 7]])))</f>
        <v/>
      </c>
      <c r="N601" s="3" t="str">
        <f>IF(N$3="Not used","",IFERROR(VLOOKUP($A601,'Circumstance 9'!$B$6:$AB$15,27,FALSE),IFERROR(VLOOKUP($A601,'Circumstance 9'!$B$18:$AB$28,27,FALSE),TableBPA2[[#This Row],[Base Payment After Circumstance 8]])))</f>
        <v/>
      </c>
      <c r="O601" s="3" t="str">
        <f>IF(O$3="Not used","",IFERROR(VLOOKUP($A601,'Circumstance 10'!$B$6:$AB$15,27,FALSE),IFERROR(VLOOKUP($A601,'Circumstance 10'!$B$18:$AB$28,27,FALSE),TableBPA2[[#This Row],[Base Payment After Circumstance 9]])))</f>
        <v/>
      </c>
      <c r="P601" s="24" t="str">
        <f>IF(P$3="Not used","",IFERROR(VLOOKUP($A601,'Circumstance 11'!$B$6:$AB$15,27,FALSE),IFERROR(VLOOKUP($A601,'Circumstance 11'!$B$18:$AB$28,27,FALSE),TableBPA2[[#This Row],[Base Payment After Circumstance 10]])))</f>
        <v/>
      </c>
      <c r="Q601" s="24" t="str">
        <f>IF(Q$3="Not used","",IFERROR(VLOOKUP($A601,'Circumstance 12'!$B$6:$AB$15,27,FALSE),IFERROR(VLOOKUP($A601,'Circumstance 12'!$B$18:$AB$28,27,FALSE),TableBPA2[[#This Row],[Base Payment After Circumstance 11]])))</f>
        <v/>
      </c>
      <c r="R601" s="24" t="str">
        <f>IF(R$3="Not used","",IFERROR(VLOOKUP($A601,'Circumstance 13'!$B$6:$AB$15,27,FALSE),IFERROR(VLOOKUP($A601,'Circumstance 13'!$B$18:$AB$28,27,FALSE),TableBPA2[[#This Row],[Base Payment After Circumstance 12]])))</f>
        <v/>
      </c>
      <c r="S601" s="24" t="str">
        <f>IF(S$3="Not used","",IFERROR(VLOOKUP($A601,'Circumstance 14'!$B$6:$AB$15,27,FALSE),IFERROR(VLOOKUP($A601,'Circumstance 14'!$B$18:$AB$28,27,FALSE),TableBPA2[[#This Row],[Base Payment After Circumstance 13]])))</f>
        <v/>
      </c>
      <c r="T601" s="24" t="str">
        <f>IF(T$3="Not used","",IFERROR(VLOOKUP($A601,'Circumstance 15'!$B$6:$AB$15,27,FALSE),IFERROR(VLOOKUP($A601,'Circumstance 15'!$B$18:$AB$28,27,FALSE),TableBPA2[[#This Row],[Base Payment After Circumstance 14]])))</f>
        <v/>
      </c>
      <c r="U601" s="24" t="str">
        <f>IF(U$3="Not used","",IFERROR(VLOOKUP($A601,'Circumstance 16'!$B$6:$AB$15,27,FALSE),IFERROR(VLOOKUP($A601,'Circumstance 16'!$B$18:$AB$28,27,FALSE),TableBPA2[[#This Row],[Base Payment After Circumstance 15]])))</f>
        <v/>
      </c>
      <c r="V601" s="24" t="str">
        <f>IF(V$3="Not used","",IFERROR(VLOOKUP($A601,'Circumstance 17'!$B$6:$AB$15,27,FALSE),IFERROR(VLOOKUP($A601,'Circumstance 17'!$B$18:$AB$28,27,FALSE),TableBPA2[[#This Row],[Base Payment After Circumstance 16]])))</f>
        <v/>
      </c>
      <c r="W601" s="24" t="str">
        <f>IF(W$3="Not used","",IFERROR(VLOOKUP($A601,'Circumstance 18'!$B$6:$AB$15,27,FALSE),IFERROR(VLOOKUP($A601,'Circumstance 18'!$B$18:$AB$28,27,FALSE),TableBPA2[[#This Row],[Base Payment After Circumstance 17]])))</f>
        <v/>
      </c>
      <c r="X601" s="24" t="str">
        <f>IF(X$3="Not used","",IFERROR(VLOOKUP($A601,'Circumstance 19'!$B$6:$AB$15,27,FALSE),IFERROR(VLOOKUP($A601,'Circumstance 19'!$B$18:$AB$28,27,FALSE),TableBPA2[[#This Row],[Base Payment After Circumstance 18]])))</f>
        <v/>
      </c>
      <c r="Y601" s="24" t="str">
        <f>IF(Y$3="Not used","",IFERROR(VLOOKUP($A601,'Circumstance 20'!$B$6:$AB$15,27,FALSE),IFERROR(VLOOKUP($A601,'Circumstance 20'!$B$18:$AB$28,27,FALSE),TableBPA2[[#This Row],[Base Payment After Circumstance 19]])))</f>
        <v/>
      </c>
    </row>
    <row r="602" spans="1:25" x14ac:dyDescent="0.25">
      <c r="A602" s="11" t="str">
        <f>IF('LEA Information'!A611="","",'LEA Information'!A611)</f>
        <v/>
      </c>
      <c r="B602" s="11" t="str">
        <f>IF('LEA Information'!B611="","",'LEA Information'!B611)</f>
        <v/>
      </c>
      <c r="C602" s="68" t="str">
        <f>IF('LEA Information'!C611="","",'LEA Information'!C611)</f>
        <v/>
      </c>
      <c r="D602" s="8" t="str">
        <f>IF('LEA Information'!D611="","",'LEA Information'!D611)</f>
        <v/>
      </c>
      <c r="E602" s="32" t="str">
        <f t="shared" si="9"/>
        <v/>
      </c>
      <c r="F602" s="3" t="str">
        <f>IF(F$3="Not used","",IFERROR(VLOOKUP($A602,'Circumstance 1'!$B$6:$AB$15,27,FALSE),IFERROR(VLOOKUP(A602,'Circumstance 1'!$B$18:$AB$28,27,FALSE),TableBPA2[[#This Row],[Starting Base Payment]])))</f>
        <v/>
      </c>
      <c r="G602" s="3" t="str">
        <f>IF(G$3="Not used","",IFERROR(VLOOKUP($A602,'Circumstance 2'!$B$6:$AB$15,27,FALSE),IFERROR(VLOOKUP($A602,'Circumstance 2'!$B$18:$AB$28,27,FALSE),TableBPA2[[#This Row],[Base Payment After Circumstance 1]])))</f>
        <v/>
      </c>
      <c r="H602" s="3" t="str">
        <f>IF(H$3="Not used","",IFERROR(VLOOKUP($A602,'Circumstance 3'!$B$6:$AB$15,27,FALSE),IFERROR(VLOOKUP($A602,'Circumstance 3'!$B$18:$AB$28,27,FALSE),TableBPA2[[#This Row],[Base Payment After Circumstance 2]])))</f>
        <v/>
      </c>
      <c r="I602" s="3" t="str">
        <f>IF(I$3="Not used","",IFERROR(VLOOKUP($A602,'Circumstance 4'!$B$6:$AB$15,27,FALSE),IFERROR(VLOOKUP($A602,'Circumstance 4'!$B$18:$AB$28,27,FALSE),TableBPA2[[#This Row],[Base Payment After Circumstance 3]])))</f>
        <v/>
      </c>
      <c r="J602" s="3" t="str">
        <f>IF(J$3="Not used","",IFERROR(VLOOKUP($A602,'Circumstance 5'!$B$6:$AB$15,27,FALSE),IFERROR(VLOOKUP($A602,'Circumstance 5'!$B$18:$AB$28,27,FALSE),TableBPA2[[#This Row],[Base Payment After Circumstance 4]])))</f>
        <v/>
      </c>
      <c r="K602" s="3" t="str">
        <f>IF(K$3="Not used","",IFERROR(VLOOKUP($A602,'Circumstance 6'!$B$6:$AB$15,27,FALSE),IFERROR(VLOOKUP($A602,'Circumstance 6'!$B$18:$AB$28,27,FALSE),TableBPA2[[#This Row],[Base Payment After Circumstance 5]])))</f>
        <v/>
      </c>
      <c r="L602" s="3" t="str">
        <f>IF(L$3="Not used","",IFERROR(VLOOKUP($A602,'Circumstance 7'!$B$6:$AB$15,27,FALSE),IFERROR(VLOOKUP($A602,'Circumstance 7'!$B$18:$AB$28,27,FALSE),TableBPA2[[#This Row],[Base Payment After Circumstance 6]])))</f>
        <v/>
      </c>
      <c r="M602" s="3" t="str">
        <f>IF(M$3="Not used","",IFERROR(VLOOKUP($A602,'Circumstance 8'!$B$6:$AB$15,27,FALSE),IFERROR(VLOOKUP($A602,'Circumstance 8'!$B$18:$AB$28,27,FALSE),TableBPA2[[#This Row],[Base Payment After Circumstance 7]])))</f>
        <v/>
      </c>
      <c r="N602" s="3" t="str">
        <f>IF(N$3="Not used","",IFERROR(VLOOKUP($A602,'Circumstance 9'!$B$6:$AB$15,27,FALSE),IFERROR(VLOOKUP($A602,'Circumstance 9'!$B$18:$AB$28,27,FALSE),TableBPA2[[#This Row],[Base Payment After Circumstance 8]])))</f>
        <v/>
      </c>
      <c r="O602" s="3" t="str">
        <f>IF(O$3="Not used","",IFERROR(VLOOKUP($A602,'Circumstance 10'!$B$6:$AB$15,27,FALSE),IFERROR(VLOOKUP($A602,'Circumstance 10'!$B$18:$AB$28,27,FALSE),TableBPA2[[#This Row],[Base Payment After Circumstance 9]])))</f>
        <v/>
      </c>
      <c r="P602" s="24" t="str">
        <f>IF(P$3="Not used","",IFERROR(VLOOKUP($A602,'Circumstance 11'!$B$6:$AB$15,27,FALSE),IFERROR(VLOOKUP($A602,'Circumstance 11'!$B$18:$AB$28,27,FALSE),TableBPA2[[#This Row],[Base Payment After Circumstance 10]])))</f>
        <v/>
      </c>
      <c r="Q602" s="24" t="str">
        <f>IF(Q$3="Not used","",IFERROR(VLOOKUP($A602,'Circumstance 12'!$B$6:$AB$15,27,FALSE),IFERROR(VLOOKUP($A602,'Circumstance 12'!$B$18:$AB$28,27,FALSE),TableBPA2[[#This Row],[Base Payment After Circumstance 11]])))</f>
        <v/>
      </c>
      <c r="R602" s="24" t="str">
        <f>IF(R$3="Not used","",IFERROR(VLOOKUP($A602,'Circumstance 13'!$B$6:$AB$15,27,FALSE),IFERROR(VLOOKUP($A602,'Circumstance 13'!$B$18:$AB$28,27,FALSE),TableBPA2[[#This Row],[Base Payment After Circumstance 12]])))</f>
        <v/>
      </c>
      <c r="S602" s="24" t="str">
        <f>IF(S$3="Not used","",IFERROR(VLOOKUP($A602,'Circumstance 14'!$B$6:$AB$15,27,FALSE),IFERROR(VLOOKUP($A602,'Circumstance 14'!$B$18:$AB$28,27,FALSE),TableBPA2[[#This Row],[Base Payment After Circumstance 13]])))</f>
        <v/>
      </c>
      <c r="T602" s="24" t="str">
        <f>IF(T$3="Not used","",IFERROR(VLOOKUP($A602,'Circumstance 15'!$B$6:$AB$15,27,FALSE),IFERROR(VLOOKUP($A602,'Circumstance 15'!$B$18:$AB$28,27,FALSE),TableBPA2[[#This Row],[Base Payment After Circumstance 14]])))</f>
        <v/>
      </c>
      <c r="U602" s="24" t="str">
        <f>IF(U$3="Not used","",IFERROR(VLOOKUP($A602,'Circumstance 16'!$B$6:$AB$15,27,FALSE),IFERROR(VLOOKUP($A602,'Circumstance 16'!$B$18:$AB$28,27,FALSE),TableBPA2[[#This Row],[Base Payment After Circumstance 15]])))</f>
        <v/>
      </c>
      <c r="V602" s="24" t="str">
        <f>IF(V$3="Not used","",IFERROR(VLOOKUP($A602,'Circumstance 17'!$B$6:$AB$15,27,FALSE),IFERROR(VLOOKUP($A602,'Circumstance 17'!$B$18:$AB$28,27,FALSE),TableBPA2[[#This Row],[Base Payment After Circumstance 16]])))</f>
        <v/>
      </c>
      <c r="W602" s="24" t="str">
        <f>IF(W$3="Not used","",IFERROR(VLOOKUP($A602,'Circumstance 18'!$B$6:$AB$15,27,FALSE),IFERROR(VLOOKUP($A602,'Circumstance 18'!$B$18:$AB$28,27,FALSE),TableBPA2[[#This Row],[Base Payment After Circumstance 17]])))</f>
        <v/>
      </c>
      <c r="X602" s="24" t="str">
        <f>IF(X$3="Not used","",IFERROR(VLOOKUP($A602,'Circumstance 19'!$B$6:$AB$15,27,FALSE),IFERROR(VLOOKUP($A602,'Circumstance 19'!$B$18:$AB$28,27,FALSE),TableBPA2[[#This Row],[Base Payment After Circumstance 18]])))</f>
        <v/>
      </c>
      <c r="Y602" s="24" t="str">
        <f>IF(Y$3="Not used","",IFERROR(VLOOKUP($A602,'Circumstance 20'!$B$6:$AB$15,27,FALSE),IFERROR(VLOOKUP($A602,'Circumstance 20'!$B$18:$AB$28,27,FALSE),TableBPA2[[#This Row],[Base Payment After Circumstance 19]])))</f>
        <v/>
      </c>
    </row>
    <row r="603" spans="1:25" x14ac:dyDescent="0.25">
      <c r="A603" s="11" t="str">
        <f>IF('LEA Information'!A612="","",'LEA Information'!A612)</f>
        <v/>
      </c>
      <c r="B603" s="11" t="str">
        <f>IF('LEA Information'!B612="","",'LEA Information'!B612)</f>
        <v/>
      </c>
      <c r="C603" s="68" t="str">
        <f>IF('LEA Information'!C612="","",'LEA Information'!C612)</f>
        <v/>
      </c>
      <c r="D603" s="8" t="str">
        <f>IF('LEA Information'!D612="","",'LEA Information'!D612)</f>
        <v/>
      </c>
      <c r="E603" s="32" t="str">
        <f t="shared" si="9"/>
        <v/>
      </c>
      <c r="F603" s="3" t="str">
        <f>IF(F$3="Not used","",IFERROR(VLOOKUP($A603,'Circumstance 1'!$B$6:$AB$15,27,FALSE),IFERROR(VLOOKUP(A603,'Circumstance 1'!$B$18:$AB$28,27,FALSE),TableBPA2[[#This Row],[Starting Base Payment]])))</f>
        <v/>
      </c>
      <c r="G603" s="3" t="str">
        <f>IF(G$3="Not used","",IFERROR(VLOOKUP($A603,'Circumstance 2'!$B$6:$AB$15,27,FALSE),IFERROR(VLOOKUP($A603,'Circumstance 2'!$B$18:$AB$28,27,FALSE),TableBPA2[[#This Row],[Base Payment After Circumstance 1]])))</f>
        <v/>
      </c>
      <c r="H603" s="3" t="str">
        <f>IF(H$3="Not used","",IFERROR(VLOOKUP($A603,'Circumstance 3'!$B$6:$AB$15,27,FALSE),IFERROR(VLOOKUP($A603,'Circumstance 3'!$B$18:$AB$28,27,FALSE),TableBPA2[[#This Row],[Base Payment After Circumstance 2]])))</f>
        <v/>
      </c>
      <c r="I603" s="3" t="str">
        <f>IF(I$3="Not used","",IFERROR(VLOOKUP($A603,'Circumstance 4'!$B$6:$AB$15,27,FALSE),IFERROR(VLOOKUP($A603,'Circumstance 4'!$B$18:$AB$28,27,FALSE),TableBPA2[[#This Row],[Base Payment After Circumstance 3]])))</f>
        <v/>
      </c>
      <c r="J603" s="3" t="str">
        <f>IF(J$3="Not used","",IFERROR(VLOOKUP($A603,'Circumstance 5'!$B$6:$AB$15,27,FALSE),IFERROR(VLOOKUP($A603,'Circumstance 5'!$B$18:$AB$28,27,FALSE),TableBPA2[[#This Row],[Base Payment After Circumstance 4]])))</f>
        <v/>
      </c>
      <c r="K603" s="3" t="str">
        <f>IF(K$3="Not used","",IFERROR(VLOOKUP($A603,'Circumstance 6'!$B$6:$AB$15,27,FALSE),IFERROR(VLOOKUP($A603,'Circumstance 6'!$B$18:$AB$28,27,FALSE),TableBPA2[[#This Row],[Base Payment After Circumstance 5]])))</f>
        <v/>
      </c>
      <c r="L603" s="3" t="str">
        <f>IF(L$3="Not used","",IFERROR(VLOOKUP($A603,'Circumstance 7'!$B$6:$AB$15,27,FALSE),IFERROR(VLOOKUP($A603,'Circumstance 7'!$B$18:$AB$28,27,FALSE),TableBPA2[[#This Row],[Base Payment After Circumstance 6]])))</f>
        <v/>
      </c>
      <c r="M603" s="3" t="str">
        <f>IF(M$3="Not used","",IFERROR(VLOOKUP($A603,'Circumstance 8'!$B$6:$AB$15,27,FALSE),IFERROR(VLOOKUP($A603,'Circumstance 8'!$B$18:$AB$28,27,FALSE),TableBPA2[[#This Row],[Base Payment After Circumstance 7]])))</f>
        <v/>
      </c>
      <c r="N603" s="3" t="str">
        <f>IF(N$3="Not used","",IFERROR(VLOOKUP($A603,'Circumstance 9'!$B$6:$AB$15,27,FALSE),IFERROR(VLOOKUP($A603,'Circumstance 9'!$B$18:$AB$28,27,FALSE),TableBPA2[[#This Row],[Base Payment After Circumstance 8]])))</f>
        <v/>
      </c>
      <c r="O603" s="3" t="str">
        <f>IF(O$3="Not used","",IFERROR(VLOOKUP($A603,'Circumstance 10'!$B$6:$AB$15,27,FALSE),IFERROR(VLOOKUP($A603,'Circumstance 10'!$B$18:$AB$28,27,FALSE),TableBPA2[[#This Row],[Base Payment After Circumstance 9]])))</f>
        <v/>
      </c>
      <c r="P603" s="24" t="str">
        <f>IF(P$3="Not used","",IFERROR(VLOOKUP($A603,'Circumstance 11'!$B$6:$AB$15,27,FALSE),IFERROR(VLOOKUP($A603,'Circumstance 11'!$B$18:$AB$28,27,FALSE),TableBPA2[[#This Row],[Base Payment After Circumstance 10]])))</f>
        <v/>
      </c>
      <c r="Q603" s="24" t="str">
        <f>IF(Q$3="Not used","",IFERROR(VLOOKUP($A603,'Circumstance 12'!$B$6:$AB$15,27,FALSE),IFERROR(VLOOKUP($A603,'Circumstance 12'!$B$18:$AB$28,27,FALSE),TableBPA2[[#This Row],[Base Payment After Circumstance 11]])))</f>
        <v/>
      </c>
      <c r="R603" s="24" t="str">
        <f>IF(R$3="Not used","",IFERROR(VLOOKUP($A603,'Circumstance 13'!$B$6:$AB$15,27,FALSE),IFERROR(VLOOKUP($A603,'Circumstance 13'!$B$18:$AB$28,27,FALSE),TableBPA2[[#This Row],[Base Payment After Circumstance 12]])))</f>
        <v/>
      </c>
      <c r="S603" s="24" t="str">
        <f>IF(S$3="Not used","",IFERROR(VLOOKUP($A603,'Circumstance 14'!$B$6:$AB$15,27,FALSE),IFERROR(VLOOKUP($A603,'Circumstance 14'!$B$18:$AB$28,27,FALSE),TableBPA2[[#This Row],[Base Payment After Circumstance 13]])))</f>
        <v/>
      </c>
      <c r="T603" s="24" t="str">
        <f>IF(T$3="Not used","",IFERROR(VLOOKUP($A603,'Circumstance 15'!$B$6:$AB$15,27,FALSE),IFERROR(VLOOKUP($A603,'Circumstance 15'!$B$18:$AB$28,27,FALSE),TableBPA2[[#This Row],[Base Payment After Circumstance 14]])))</f>
        <v/>
      </c>
      <c r="U603" s="24" t="str">
        <f>IF(U$3="Not used","",IFERROR(VLOOKUP($A603,'Circumstance 16'!$B$6:$AB$15,27,FALSE),IFERROR(VLOOKUP($A603,'Circumstance 16'!$B$18:$AB$28,27,FALSE),TableBPA2[[#This Row],[Base Payment After Circumstance 15]])))</f>
        <v/>
      </c>
      <c r="V603" s="24" t="str">
        <f>IF(V$3="Not used","",IFERROR(VLOOKUP($A603,'Circumstance 17'!$B$6:$AB$15,27,FALSE),IFERROR(VLOOKUP($A603,'Circumstance 17'!$B$18:$AB$28,27,FALSE),TableBPA2[[#This Row],[Base Payment After Circumstance 16]])))</f>
        <v/>
      </c>
      <c r="W603" s="24" t="str">
        <f>IF(W$3="Not used","",IFERROR(VLOOKUP($A603,'Circumstance 18'!$B$6:$AB$15,27,FALSE),IFERROR(VLOOKUP($A603,'Circumstance 18'!$B$18:$AB$28,27,FALSE),TableBPA2[[#This Row],[Base Payment After Circumstance 17]])))</f>
        <v/>
      </c>
      <c r="X603" s="24" t="str">
        <f>IF(X$3="Not used","",IFERROR(VLOOKUP($A603,'Circumstance 19'!$B$6:$AB$15,27,FALSE),IFERROR(VLOOKUP($A603,'Circumstance 19'!$B$18:$AB$28,27,FALSE),TableBPA2[[#This Row],[Base Payment After Circumstance 18]])))</f>
        <v/>
      </c>
      <c r="Y603" s="24" t="str">
        <f>IF(Y$3="Not used","",IFERROR(VLOOKUP($A603,'Circumstance 20'!$B$6:$AB$15,27,FALSE),IFERROR(VLOOKUP($A603,'Circumstance 20'!$B$18:$AB$28,27,FALSE),TableBPA2[[#This Row],[Base Payment After Circumstance 19]])))</f>
        <v/>
      </c>
    </row>
    <row r="604" spans="1:25" x14ac:dyDescent="0.25">
      <c r="A604" s="11" t="str">
        <f>IF('LEA Information'!A613="","",'LEA Information'!A613)</f>
        <v/>
      </c>
      <c r="B604" s="11" t="str">
        <f>IF('LEA Information'!B613="","",'LEA Information'!B613)</f>
        <v/>
      </c>
      <c r="C604" s="68" t="str">
        <f>IF('LEA Information'!C613="","",'LEA Information'!C613)</f>
        <v/>
      </c>
      <c r="D604" s="8" t="str">
        <f>IF('LEA Information'!D613="","",'LEA Information'!D613)</f>
        <v/>
      </c>
      <c r="E604" s="32" t="str">
        <f t="shared" si="9"/>
        <v/>
      </c>
      <c r="F604" s="3" t="str">
        <f>IF(F$3="Not used","",IFERROR(VLOOKUP($A604,'Circumstance 1'!$B$6:$AB$15,27,FALSE),IFERROR(VLOOKUP(A604,'Circumstance 1'!$B$18:$AB$28,27,FALSE),TableBPA2[[#This Row],[Starting Base Payment]])))</f>
        <v/>
      </c>
      <c r="G604" s="3" t="str">
        <f>IF(G$3="Not used","",IFERROR(VLOOKUP($A604,'Circumstance 2'!$B$6:$AB$15,27,FALSE),IFERROR(VLOOKUP($A604,'Circumstance 2'!$B$18:$AB$28,27,FALSE),TableBPA2[[#This Row],[Base Payment After Circumstance 1]])))</f>
        <v/>
      </c>
      <c r="H604" s="3" t="str">
        <f>IF(H$3="Not used","",IFERROR(VLOOKUP($A604,'Circumstance 3'!$B$6:$AB$15,27,FALSE),IFERROR(VLOOKUP($A604,'Circumstance 3'!$B$18:$AB$28,27,FALSE),TableBPA2[[#This Row],[Base Payment After Circumstance 2]])))</f>
        <v/>
      </c>
      <c r="I604" s="3" t="str">
        <f>IF(I$3="Not used","",IFERROR(VLOOKUP($A604,'Circumstance 4'!$B$6:$AB$15,27,FALSE),IFERROR(VLOOKUP($A604,'Circumstance 4'!$B$18:$AB$28,27,FALSE),TableBPA2[[#This Row],[Base Payment After Circumstance 3]])))</f>
        <v/>
      </c>
      <c r="J604" s="3" t="str">
        <f>IF(J$3="Not used","",IFERROR(VLOOKUP($A604,'Circumstance 5'!$B$6:$AB$15,27,FALSE),IFERROR(VLOOKUP($A604,'Circumstance 5'!$B$18:$AB$28,27,FALSE),TableBPA2[[#This Row],[Base Payment After Circumstance 4]])))</f>
        <v/>
      </c>
      <c r="K604" s="3" t="str">
        <f>IF(K$3="Not used","",IFERROR(VLOOKUP($A604,'Circumstance 6'!$B$6:$AB$15,27,FALSE),IFERROR(VLOOKUP($A604,'Circumstance 6'!$B$18:$AB$28,27,FALSE),TableBPA2[[#This Row],[Base Payment After Circumstance 5]])))</f>
        <v/>
      </c>
      <c r="L604" s="3" t="str">
        <f>IF(L$3="Not used","",IFERROR(VLOOKUP($A604,'Circumstance 7'!$B$6:$AB$15,27,FALSE),IFERROR(VLOOKUP($A604,'Circumstance 7'!$B$18:$AB$28,27,FALSE),TableBPA2[[#This Row],[Base Payment After Circumstance 6]])))</f>
        <v/>
      </c>
      <c r="M604" s="3" t="str">
        <f>IF(M$3="Not used","",IFERROR(VLOOKUP($A604,'Circumstance 8'!$B$6:$AB$15,27,FALSE),IFERROR(VLOOKUP($A604,'Circumstance 8'!$B$18:$AB$28,27,FALSE),TableBPA2[[#This Row],[Base Payment After Circumstance 7]])))</f>
        <v/>
      </c>
      <c r="N604" s="3" t="str">
        <f>IF(N$3="Not used","",IFERROR(VLOOKUP($A604,'Circumstance 9'!$B$6:$AB$15,27,FALSE),IFERROR(VLOOKUP($A604,'Circumstance 9'!$B$18:$AB$28,27,FALSE),TableBPA2[[#This Row],[Base Payment After Circumstance 8]])))</f>
        <v/>
      </c>
      <c r="O604" s="3" t="str">
        <f>IF(O$3="Not used","",IFERROR(VLOOKUP($A604,'Circumstance 10'!$B$6:$AB$15,27,FALSE),IFERROR(VLOOKUP($A604,'Circumstance 10'!$B$18:$AB$28,27,FALSE),TableBPA2[[#This Row],[Base Payment After Circumstance 9]])))</f>
        <v/>
      </c>
      <c r="P604" s="24" t="str">
        <f>IF(P$3="Not used","",IFERROR(VLOOKUP($A604,'Circumstance 11'!$B$6:$AB$15,27,FALSE),IFERROR(VLOOKUP($A604,'Circumstance 11'!$B$18:$AB$28,27,FALSE),TableBPA2[[#This Row],[Base Payment After Circumstance 10]])))</f>
        <v/>
      </c>
      <c r="Q604" s="24" t="str">
        <f>IF(Q$3="Not used","",IFERROR(VLOOKUP($A604,'Circumstance 12'!$B$6:$AB$15,27,FALSE),IFERROR(VLOOKUP($A604,'Circumstance 12'!$B$18:$AB$28,27,FALSE),TableBPA2[[#This Row],[Base Payment After Circumstance 11]])))</f>
        <v/>
      </c>
      <c r="R604" s="24" t="str">
        <f>IF(R$3="Not used","",IFERROR(VLOOKUP($A604,'Circumstance 13'!$B$6:$AB$15,27,FALSE),IFERROR(VLOOKUP($A604,'Circumstance 13'!$B$18:$AB$28,27,FALSE),TableBPA2[[#This Row],[Base Payment After Circumstance 12]])))</f>
        <v/>
      </c>
      <c r="S604" s="24" t="str">
        <f>IF(S$3="Not used","",IFERROR(VLOOKUP($A604,'Circumstance 14'!$B$6:$AB$15,27,FALSE),IFERROR(VLOOKUP($A604,'Circumstance 14'!$B$18:$AB$28,27,FALSE),TableBPA2[[#This Row],[Base Payment After Circumstance 13]])))</f>
        <v/>
      </c>
      <c r="T604" s="24" t="str">
        <f>IF(T$3="Not used","",IFERROR(VLOOKUP($A604,'Circumstance 15'!$B$6:$AB$15,27,FALSE),IFERROR(VLOOKUP($A604,'Circumstance 15'!$B$18:$AB$28,27,FALSE),TableBPA2[[#This Row],[Base Payment After Circumstance 14]])))</f>
        <v/>
      </c>
      <c r="U604" s="24" t="str">
        <f>IF(U$3="Not used","",IFERROR(VLOOKUP($A604,'Circumstance 16'!$B$6:$AB$15,27,FALSE),IFERROR(VLOOKUP($A604,'Circumstance 16'!$B$18:$AB$28,27,FALSE),TableBPA2[[#This Row],[Base Payment After Circumstance 15]])))</f>
        <v/>
      </c>
      <c r="V604" s="24" t="str">
        <f>IF(V$3="Not used","",IFERROR(VLOOKUP($A604,'Circumstance 17'!$B$6:$AB$15,27,FALSE),IFERROR(VLOOKUP($A604,'Circumstance 17'!$B$18:$AB$28,27,FALSE),TableBPA2[[#This Row],[Base Payment After Circumstance 16]])))</f>
        <v/>
      </c>
      <c r="W604" s="24" t="str">
        <f>IF(W$3="Not used","",IFERROR(VLOOKUP($A604,'Circumstance 18'!$B$6:$AB$15,27,FALSE),IFERROR(VLOOKUP($A604,'Circumstance 18'!$B$18:$AB$28,27,FALSE),TableBPA2[[#This Row],[Base Payment After Circumstance 17]])))</f>
        <v/>
      </c>
      <c r="X604" s="24" t="str">
        <f>IF(X$3="Not used","",IFERROR(VLOOKUP($A604,'Circumstance 19'!$B$6:$AB$15,27,FALSE),IFERROR(VLOOKUP($A604,'Circumstance 19'!$B$18:$AB$28,27,FALSE),TableBPA2[[#This Row],[Base Payment After Circumstance 18]])))</f>
        <v/>
      </c>
      <c r="Y604" s="24" t="str">
        <f>IF(Y$3="Not used","",IFERROR(VLOOKUP($A604,'Circumstance 20'!$B$6:$AB$15,27,FALSE),IFERROR(VLOOKUP($A604,'Circumstance 20'!$B$18:$AB$28,27,FALSE),TableBPA2[[#This Row],[Base Payment After Circumstance 19]])))</f>
        <v/>
      </c>
    </row>
    <row r="605" spans="1:25" x14ac:dyDescent="0.25">
      <c r="A605" s="11" t="str">
        <f>IF('LEA Information'!A614="","",'LEA Information'!A614)</f>
        <v/>
      </c>
      <c r="B605" s="11" t="str">
        <f>IF('LEA Information'!B614="","",'LEA Information'!B614)</f>
        <v/>
      </c>
      <c r="C605" s="68" t="str">
        <f>IF('LEA Information'!C614="","",'LEA Information'!C614)</f>
        <v/>
      </c>
      <c r="D605" s="8" t="str">
        <f>IF('LEA Information'!D614="","",'LEA Information'!D614)</f>
        <v/>
      </c>
      <c r="E605" s="32" t="str">
        <f t="shared" si="9"/>
        <v/>
      </c>
      <c r="F605" s="3" t="str">
        <f>IF(F$3="Not used","",IFERROR(VLOOKUP($A605,'Circumstance 1'!$B$6:$AB$15,27,FALSE),IFERROR(VLOOKUP(A605,'Circumstance 1'!$B$18:$AB$28,27,FALSE),TableBPA2[[#This Row],[Starting Base Payment]])))</f>
        <v/>
      </c>
      <c r="G605" s="3" t="str">
        <f>IF(G$3="Not used","",IFERROR(VLOOKUP($A605,'Circumstance 2'!$B$6:$AB$15,27,FALSE),IFERROR(VLOOKUP($A605,'Circumstance 2'!$B$18:$AB$28,27,FALSE),TableBPA2[[#This Row],[Base Payment After Circumstance 1]])))</f>
        <v/>
      </c>
      <c r="H605" s="3" t="str">
        <f>IF(H$3="Not used","",IFERROR(VLOOKUP($A605,'Circumstance 3'!$B$6:$AB$15,27,FALSE),IFERROR(VLOOKUP($A605,'Circumstance 3'!$B$18:$AB$28,27,FALSE),TableBPA2[[#This Row],[Base Payment After Circumstance 2]])))</f>
        <v/>
      </c>
      <c r="I605" s="3" t="str">
        <f>IF(I$3="Not used","",IFERROR(VLOOKUP($A605,'Circumstance 4'!$B$6:$AB$15,27,FALSE),IFERROR(VLOOKUP($A605,'Circumstance 4'!$B$18:$AB$28,27,FALSE),TableBPA2[[#This Row],[Base Payment After Circumstance 3]])))</f>
        <v/>
      </c>
      <c r="J605" s="3" t="str">
        <f>IF(J$3="Not used","",IFERROR(VLOOKUP($A605,'Circumstance 5'!$B$6:$AB$15,27,FALSE),IFERROR(VLOOKUP($A605,'Circumstance 5'!$B$18:$AB$28,27,FALSE),TableBPA2[[#This Row],[Base Payment After Circumstance 4]])))</f>
        <v/>
      </c>
      <c r="K605" s="3" t="str">
        <f>IF(K$3="Not used","",IFERROR(VLOOKUP($A605,'Circumstance 6'!$B$6:$AB$15,27,FALSE),IFERROR(VLOOKUP($A605,'Circumstance 6'!$B$18:$AB$28,27,FALSE),TableBPA2[[#This Row],[Base Payment After Circumstance 5]])))</f>
        <v/>
      </c>
      <c r="L605" s="3" t="str">
        <f>IF(L$3="Not used","",IFERROR(VLOOKUP($A605,'Circumstance 7'!$B$6:$AB$15,27,FALSE),IFERROR(VLOOKUP($A605,'Circumstance 7'!$B$18:$AB$28,27,FALSE),TableBPA2[[#This Row],[Base Payment After Circumstance 6]])))</f>
        <v/>
      </c>
      <c r="M605" s="3" t="str">
        <f>IF(M$3="Not used","",IFERROR(VLOOKUP($A605,'Circumstance 8'!$B$6:$AB$15,27,FALSE),IFERROR(VLOOKUP($A605,'Circumstance 8'!$B$18:$AB$28,27,FALSE),TableBPA2[[#This Row],[Base Payment After Circumstance 7]])))</f>
        <v/>
      </c>
      <c r="N605" s="3" t="str">
        <f>IF(N$3="Not used","",IFERROR(VLOOKUP($A605,'Circumstance 9'!$B$6:$AB$15,27,FALSE),IFERROR(VLOOKUP($A605,'Circumstance 9'!$B$18:$AB$28,27,FALSE),TableBPA2[[#This Row],[Base Payment After Circumstance 8]])))</f>
        <v/>
      </c>
      <c r="O605" s="3" t="str">
        <f>IF(O$3="Not used","",IFERROR(VLOOKUP($A605,'Circumstance 10'!$B$6:$AB$15,27,FALSE),IFERROR(VLOOKUP($A605,'Circumstance 10'!$B$18:$AB$28,27,FALSE),TableBPA2[[#This Row],[Base Payment After Circumstance 9]])))</f>
        <v/>
      </c>
      <c r="P605" s="24" t="str">
        <f>IF(P$3="Not used","",IFERROR(VLOOKUP($A605,'Circumstance 11'!$B$6:$AB$15,27,FALSE),IFERROR(VLOOKUP($A605,'Circumstance 11'!$B$18:$AB$28,27,FALSE),TableBPA2[[#This Row],[Base Payment After Circumstance 10]])))</f>
        <v/>
      </c>
      <c r="Q605" s="24" t="str">
        <f>IF(Q$3="Not used","",IFERROR(VLOOKUP($A605,'Circumstance 12'!$B$6:$AB$15,27,FALSE),IFERROR(VLOOKUP($A605,'Circumstance 12'!$B$18:$AB$28,27,FALSE),TableBPA2[[#This Row],[Base Payment After Circumstance 11]])))</f>
        <v/>
      </c>
      <c r="R605" s="24" t="str">
        <f>IF(R$3="Not used","",IFERROR(VLOOKUP($A605,'Circumstance 13'!$B$6:$AB$15,27,FALSE),IFERROR(VLOOKUP($A605,'Circumstance 13'!$B$18:$AB$28,27,FALSE),TableBPA2[[#This Row],[Base Payment After Circumstance 12]])))</f>
        <v/>
      </c>
      <c r="S605" s="24" t="str">
        <f>IF(S$3="Not used","",IFERROR(VLOOKUP($A605,'Circumstance 14'!$B$6:$AB$15,27,FALSE),IFERROR(VLOOKUP($A605,'Circumstance 14'!$B$18:$AB$28,27,FALSE),TableBPA2[[#This Row],[Base Payment After Circumstance 13]])))</f>
        <v/>
      </c>
      <c r="T605" s="24" t="str">
        <f>IF(T$3="Not used","",IFERROR(VLOOKUP($A605,'Circumstance 15'!$B$6:$AB$15,27,FALSE),IFERROR(VLOOKUP($A605,'Circumstance 15'!$B$18:$AB$28,27,FALSE),TableBPA2[[#This Row],[Base Payment After Circumstance 14]])))</f>
        <v/>
      </c>
      <c r="U605" s="24" t="str">
        <f>IF(U$3="Not used","",IFERROR(VLOOKUP($A605,'Circumstance 16'!$B$6:$AB$15,27,FALSE),IFERROR(VLOOKUP($A605,'Circumstance 16'!$B$18:$AB$28,27,FALSE),TableBPA2[[#This Row],[Base Payment After Circumstance 15]])))</f>
        <v/>
      </c>
      <c r="V605" s="24" t="str">
        <f>IF(V$3="Not used","",IFERROR(VLOOKUP($A605,'Circumstance 17'!$B$6:$AB$15,27,FALSE),IFERROR(VLOOKUP($A605,'Circumstance 17'!$B$18:$AB$28,27,FALSE),TableBPA2[[#This Row],[Base Payment After Circumstance 16]])))</f>
        <v/>
      </c>
      <c r="W605" s="24" t="str">
        <f>IF(W$3="Not used","",IFERROR(VLOOKUP($A605,'Circumstance 18'!$B$6:$AB$15,27,FALSE),IFERROR(VLOOKUP($A605,'Circumstance 18'!$B$18:$AB$28,27,FALSE),TableBPA2[[#This Row],[Base Payment After Circumstance 17]])))</f>
        <v/>
      </c>
      <c r="X605" s="24" t="str">
        <f>IF(X$3="Not used","",IFERROR(VLOOKUP($A605,'Circumstance 19'!$B$6:$AB$15,27,FALSE),IFERROR(VLOOKUP($A605,'Circumstance 19'!$B$18:$AB$28,27,FALSE),TableBPA2[[#This Row],[Base Payment After Circumstance 18]])))</f>
        <v/>
      </c>
      <c r="Y605" s="24" t="str">
        <f>IF(Y$3="Not used","",IFERROR(VLOOKUP($A605,'Circumstance 20'!$B$6:$AB$15,27,FALSE),IFERROR(VLOOKUP($A605,'Circumstance 20'!$B$18:$AB$28,27,FALSE),TableBPA2[[#This Row],[Base Payment After Circumstance 19]])))</f>
        <v/>
      </c>
    </row>
    <row r="606" spans="1:25" x14ac:dyDescent="0.25">
      <c r="A606" s="11" t="str">
        <f>IF('LEA Information'!A615="","",'LEA Information'!A615)</f>
        <v/>
      </c>
      <c r="B606" s="11" t="str">
        <f>IF('LEA Information'!B615="","",'LEA Information'!B615)</f>
        <v/>
      </c>
      <c r="C606" s="68" t="str">
        <f>IF('LEA Information'!C615="","",'LEA Information'!C615)</f>
        <v/>
      </c>
      <c r="D606" s="8" t="str">
        <f>IF('LEA Information'!D615="","",'LEA Information'!D615)</f>
        <v/>
      </c>
      <c r="E606" s="32" t="str">
        <f t="shared" si="9"/>
        <v/>
      </c>
      <c r="F606" s="3" t="str">
        <f>IF(F$3="Not used","",IFERROR(VLOOKUP($A606,'Circumstance 1'!$B$6:$AB$15,27,FALSE),IFERROR(VLOOKUP(A606,'Circumstance 1'!$B$18:$AB$28,27,FALSE),TableBPA2[[#This Row],[Starting Base Payment]])))</f>
        <v/>
      </c>
      <c r="G606" s="3" t="str">
        <f>IF(G$3="Not used","",IFERROR(VLOOKUP($A606,'Circumstance 2'!$B$6:$AB$15,27,FALSE),IFERROR(VLOOKUP($A606,'Circumstance 2'!$B$18:$AB$28,27,FALSE),TableBPA2[[#This Row],[Base Payment After Circumstance 1]])))</f>
        <v/>
      </c>
      <c r="H606" s="3" t="str">
        <f>IF(H$3="Not used","",IFERROR(VLOOKUP($A606,'Circumstance 3'!$B$6:$AB$15,27,FALSE),IFERROR(VLOOKUP($A606,'Circumstance 3'!$B$18:$AB$28,27,FALSE),TableBPA2[[#This Row],[Base Payment After Circumstance 2]])))</f>
        <v/>
      </c>
      <c r="I606" s="3" t="str">
        <f>IF(I$3="Not used","",IFERROR(VLOOKUP($A606,'Circumstance 4'!$B$6:$AB$15,27,FALSE),IFERROR(VLOOKUP($A606,'Circumstance 4'!$B$18:$AB$28,27,FALSE),TableBPA2[[#This Row],[Base Payment After Circumstance 3]])))</f>
        <v/>
      </c>
      <c r="J606" s="3" t="str">
        <f>IF(J$3="Not used","",IFERROR(VLOOKUP($A606,'Circumstance 5'!$B$6:$AB$15,27,FALSE),IFERROR(VLOOKUP($A606,'Circumstance 5'!$B$18:$AB$28,27,FALSE),TableBPA2[[#This Row],[Base Payment After Circumstance 4]])))</f>
        <v/>
      </c>
      <c r="K606" s="3" t="str">
        <f>IF(K$3="Not used","",IFERROR(VLOOKUP($A606,'Circumstance 6'!$B$6:$AB$15,27,FALSE),IFERROR(VLOOKUP($A606,'Circumstance 6'!$B$18:$AB$28,27,FALSE),TableBPA2[[#This Row],[Base Payment After Circumstance 5]])))</f>
        <v/>
      </c>
      <c r="L606" s="3" t="str">
        <f>IF(L$3="Not used","",IFERROR(VLOOKUP($A606,'Circumstance 7'!$B$6:$AB$15,27,FALSE),IFERROR(VLOOKUP($A606,'Circumstance 7'!$B$18:$AB$28,27,FALSE),TableBPA2[[#This Row],[Base Payment After Circumstance 6]])))</f>
        <v/>
      </c>
      <c r="M606" s="3" t="str">
        <f>IF(M$3="Not used","",IFERROR(VLOOKUP($A606,'Circumstance 8'!$B$6:$AB$15,27,FALSE),IFERROR(VLOOKUP($A606,'Circumstance 8'!$B$18:$AB$28,27,FALSE),TableBPA2[[#This Row],[Base Payment After Circumstance 7]])))</f>
        <v/>
      </c>
      <c r="N606" s="3" t="str">
        <f>IF(N$3="Not used","",IFERROR(VLOOKUP($A606,'Circumstance 9'!$B$6:$AB$15,27,FALSE),IFERROR(VLOOKUP($A606,'Circumstance 9'!$B$18:$AB$28,27,FALSE),TableBPA2[[#This Row],[Base Payment After Circumstance 8]])))</f>
        <v/>
      </c>
      <c r="O606" s="3" t="str">
        <f>IF(O$3="Not used","",IFERROR(VLOOKUP($A606,'Circumstance 10'!$B$6:$AB$15,27,FALSE),IFERROR(VLOOKUP($A606,'Circumstance 10'!$B$18:$AB$28,27,FALSE),TableBPA2[[#This Row],[Base Payment After Circumstance 9]])))</f>
        <v/>
      </c>
      <c r="P606" s="24" t="str">
        <f>IF(P$3="Not used","",IFERROR(VLOOKUP($A606,'Circumstance 11'!$B$6:$AB$15,27,FALSE),IFERROR(VLOOKUP($A606,'Circumstance 11'!$B$18:$AB$28,27,FALSE),TableBPA2[[#This Row],[Base Payment After Circumstance 10]])))</f>
        <v/>
      </c>
      <c r="Q606" s="24" t="str">
        <f>IF(Q$3="Not used","",IFERROR(VLOOKUP($A606,'Circumstance 12'!$B$6:$AB$15,27,FALSE),IFERROR(VLOOKUP($A606,'Circumstance 12'!$B$18:$AB$28,27,FALSE),TableBPA2[[#This Row],[Base Payment After Circumstance 11]])))</f>
        <v/>
      </c>
      <c r="R606" s="24" t="str">
        <f>IF(R$3="Not used","",IFERROR(VLOOKUP($A606,'Circumstance 13'!$B$6:$AB$15,27,FALSE),IFERROR(VLOOKUP($A606,'Circumstance 13'!$B$18:$AB$28,27,FALSE),TableBPA2[[#This Row],[Base Payment After Circumstance 12]])))</f>
        <v/>
      </c>
      <c r="S606" s="24" t="str">
        <f>IF(S$3="Not used","",IFERROR(VLOOKUP($A606,'Circumstance 14'!$B$6:$AB$15,27,FALSE),IFERROR(VLOOKUP($A606,'Circumstance 14'!$B$18:$AB$28,27,FALSE),TableBPA2[[#This Row],[Base Payment After Circumstance 13]])))</f>
        <v/>
      </c>
      <c r="T606" s="24" t="str">
        <f>IF(T$3="Not used","",IFERROR(VLOOKUP($A606,'Circumstance 15'!$B$6:$AB$15,27,FALSE),IFERROR(VLOOKUP($A606,'Circumstance 15'!$B$18:$AB$28,27,FALSE),TableBPA2[[#This Row],[Base Payment After Circumstance 14]])))</f>
        <v/>
      </c>
      <c r="U606" s="24" t="str">
        <f>IF(U$3="Not used","",IFERROR(VLOOKUP($A606,'Circumstance 16'!$B$6:$AB$15,27,FALSE),IFERROR(VLOOKUP($A606,'Circumstance 16'!$B$18:$AB$28,27,FALSE),TableBPA2[[#This Row],[Base Payment After Circumstance 15]])))</f>
        <v/>
      </c>
      <c r="V606" s="24" t="str">
        <f>IF(V$3="Not used","",IFERROR(VLOOKUP($A606,'Circumstance 17'!$B$6:$AB$15,27,FALSE),IFERROR(VLOOKUP($A606,'Circumstance 17'!$B$18:$AB$28,27,FALSE),TableBPA2[[#This Row],[Base Payment After Circumstance 16]])))</f>
        <v/>
      </c>
      <c r="W606" s="24" t="str">
        <f>IF(W$3="Not used","",IFERROR(VLOOKUP($A606,'Circumstance 18'!$B$6:$AB$15,27,FALSE),IFERROR(VLOOKUP($A606,'Circumstance 18'!$B$18:$AB$28,27,FALSE),TableBPA2[[#This Row],[Base Payment After Circumstance 17]])))</f>
        <v/>
      </c>
      <c r="X606" s="24" t="str">
        <f>IF(X$3="Not used","",IFERROR(VLOOKUP($A606,'Circumstance 19'!$B$6:$AB$15,27,FALSE),IFERROR(VLOOKUP($A606,'Circumstance 19'!$B$18:$AB$28,27,FALSE),TableBPA2[[#This Row],[Base Payment After Circumstance 18]])))</f>
        <v/>
      </c>
      <c r="Y606" s="24" t="str">
        <f>IF(Y$3="Not used","",IFERROR(VLOOKUP($A606,'Circumstance 20'!$B$6:$AB$15,27,FALSE),IFERROR(VLOOKUP($A606,'Circumstance 20'!$B$18:$AB$28,27,FALSE),TableBPA2[[#This Row],[Base Payment After Circumstance 19]])))</f>
        <v/>
      </c>
    </row>
    <row r="607" spans="1:25" x14ac:dyDescent="0.25">
      <c r="A607" s="11" t="str">
        <f>IF('LEA Information'!A616="","",'LEA Information'!A616)</f>
        <v/>
      </c>
      <c r="B607" s="11" t="str">
        <f>IF('LEA Information'!B616="","",'LEA Information'!B616)</f>
        <v/>
      </c>
      <c r="C607" s="68" t="str">
        <f>IF('LEA Information'!C616="","",'LEA Information'!C616)</f>
        <v/>
      </c>
      <c r="D607" s="8" t="str">
        <f>IF('LEA Information'!D616="","",'LEA Information'!D616)</f>
        <v/>
      </c>
      <c r="E607" s="32" t="str">
        <f t="shared" si="9"/>
        <v/>
      </c>
      <c r="F607" s="3" t="str">
        <f>IF(F$3="Not used","",IFERROR(VLOOKUP($A607,'Circumstance 1'!$B$6:$AB$15,27,FALSE),IFERROR(VLOOKUP(A607,'Circumstance 1'!$B$18:$AB$28,27,FALSE),TableBPA2[[#This Row],[Starting Base Payment]])))</f>
        <v/>
      </c>
      <c r="G607" s="3" t="str">
        <f>IF(G$3="Not used","",IFERROR(VLOOKUP($A607,'Circumstance 2'!$B$6:$AB$15,27,FALSE),IFERROR(VLOOKUP($A607,'Circumstance 2'!$B$18:$AB$28,27,FALSE),TableBPA2[[#This Row],[Base Payment After Circumstance 1]])))</f>
        <v/>
      </c>
      <c r="H607" s="3" t="str">
        <f>IF(H$3="Not used","",IFERROR(VLOOKUP($A607,'Circumstance 3'!$B$6:$AB$15,27,FALSE),IFERROR(VLOOKUP($A607,'Circumstance 3'!$B$18:$AB$28,27,FALSE),TableBPA2[[#This Row],[Base Payment After Circumstance 2]])))</f>
        <v/>
      </c>
      <c r="I607" s="3" t="str">
        <f>IF(I$3="Not used","",IFERROR(VLOOKUP($A607,'Circumstance 4'!$B$6:$AB$15,27,FALSE),IFERROR(VLOOKUP($A607,'Circumstance 4'!$B$18:$AB$28,27,FALSE),TableBPA2[[#This Row],[Base Payment After Circumstance 3]])))</f>
        <v/>
      </c>
      <c r="J607" s="3" t="str">
        <f>IF(J$3="Not used","",IFERROR(VLOOKUP($A607,'Circumstance 5'!$B$6:$AB$15,27,FALSE),IFERROR(VLOOKUP($A607,'Circumstance 5'!$B$18:$AB$28,27,FALSE),TableBPA2[[#This Row],[Base Payment After Circumstance 4]])))</f>
        <v/>
      </c>
      <c r="K607" s="3" t="str">
        <f>IF(K$3="Not used","",IFERROR(VLOOKUP($A607,'Circumstance 6'!$B$6:$AB$15,27,FALSE),IFERROR(VLOOKUP($A607,'Circumstance 6'!$B$18:$AB$28,27,FALSE),TableBPA2[[#This Row],[Base Payment After Circumstance 5]])))</f>
        <v/>
      </c>
      <c r="L607" s="3" t="str">
        <f>IF(L$3="Not used","",IFERROR(VLOOKUP($A607,'Circumstance 7'!$B$6:$AB$15,27,FALSE),IFERROR(VLOOKUP($A607,'Circumstance 7'!$B$18:$AB$28,27,FALSE),TableBPA2[[#This Row],[Base Payment After Circumstance 6]])))</f>
        <v/>
      </c>
      <c r="M607" s="3" t="str">
        <f>IF(M$3="Not used","",IFERROR(VLOOKUP($A607,'Circumstance 8'!$B$6:$AB$15,27,FALSE),IFERROR(VLOOKUP($A607,'Circumstance 8'!$B$18:$AB$28,27,FALSE),TableBPA2[[#This Row],[Base Payment After Circumstance 7]])))</f>
        <v/>
      </c>
      <c r="N607" s="3" t="str">
        <f>IF(N$3="Not used","",IFERROR(VLOOKUP($A607,'Circumstance 9'!$B$6:$AB$15,27,FALSE),IFERROR(VLOOKUP($A607,'Circumstance 9'!$B$18:$AB$28,27,FALSE),TableBPA2[[#This Row],[Base Payment After Circumstance 8]])))</f>
        <v/>
      </c>
      <c r="O607" s="3" t="str">
        <f>IF(O$3="Not used","",IFERROR(VLOOKUP($A607,'Circumstance 10'!$B$6:$AB$15,27,FALSE),IFERROR(VLOOKUP($A607,'Circumstance 10'!$B$18:$AB$28,27,FALSE),TableBPA2[[#This Row],[Base Payment After Circumstance 9]])))</f>
        <v/>
      </c>
      <c r="P607" s="24" t="str">
        <f>IF(P$3="Not used","",IFERROR(VLOOKUP($A607,'Circumstance 11'!$B$6:$AB$15,27,FALSE),IFERROR(VLOOKUP($A607,'Circumstance 11'!$B$18:$AB$28,27,FALSE),TableBPA2[[#This Row],[Base Payment After Circumstance 10]])))</f>
        <v/>
      </c>
      <c r="Q607" s="24" t="str">
        <f>IF(Q$3="Not used","",IFERROR(VLOOKUP($A607,'Circumstance 12'!$B$6:$AB$15,27,FALSE),IFERROR(VLOOKUP($A607,'Circumstance 12'!$B$18:$AB$28,27,FALSE),TableBPA2[[#This Row],[Base Payment After Circumstance 11]])))</f>
        <v/>
      </c>
      <c r="R607" s="24" t="str">
        <f>IF(R$3="Not used","",IFERROR(VLOOKUP($A607,'Circumstance 13'!$B$6:$AB$15,27,FALSE),IFERROR(VLOOKUP($A607,'Circumstance 13'!$B$18:$AB$28,27,FALSE),TableBPA2[[#This Row],[Base Payment After Circumstance 12]])))</f>
        <v/>
      </c>
      <c r="S607" s="24" t="str">
        <f>IF(S$3="Not used","",IFERROR(VLOOKUP($A607,'Circumstance 14'!$B$6:$AB$15,27,FALSE),IFERROR(VLOOKUP($A607,'Circumstance 14'!$B$18:$AB$28,27,FALSE),TableBPA2[[#This Row],[Base Payment After Circumstance 13]])))</f>
        <v/>
      </c>
      <c r="T607" s="24" t="str">
        <f>IF(T$3="Not used","",IFERROR(VLOOKUP($A607,'Circumstance 15'!$B$6:$AB$15,27,FALSE),IFERROR(VLOOKUP($A607,'Circumstance 15'!$B$18:$AB$28,27,FALSE),TableBPA2[[#This Row],[Base Payment After Circumstance 14]])))</f>
        <v/>
      </c>
      <c r="U607" s="24" t="str">
        <f>IF(U$3="Not used","",IFERROR(VLOOKUP($A607,'Circumstance 16'!$B$6:$AB$15,27,FALSE),IFERROR(VLOOKUP($A607,'Circumstance 16'!$B$18:$AB$28,27,FALSE),TableBPA2[[#This Row],[Base Payment After Circumstance 15]])))</f>
        <v/>
      </c>
      <c r="V607" s="24" t="str">
        <f>IF(V$3="Not used","",IFERROR(VLOOKUP($A607,'Circumstance 17'!$B$6:$AB$15,27,FALSE),IFERROR(VLOOKUP($A607,'Circumstance 17'!$B$18:$AB$28,27,FALSE),TableBPA2[[#This Row],[Base Payment After Circumstance 16]])))</f>
        <v/>
      </c>
      <c r="W607" s="24" t="str">
        <f>IF(W$3="Not used","",IFERROR(VLOOKUP($A607,'Circumstance 18'!$B$6:$AB$15,27,FALSE),IFERROR(VLOOKUP($A607,'Circumstance 18'!$B$18:$AB$28,27,FALSE),TableBPA2[[#This Row],[Base Payment After Circumstance 17]])))</f>
        <v/>
      </c>
      <c r="X607" s="24" t="str">
        <f>IF(X$3="Not used","",IFERROR(VLOOKUP($A607,'Circumstance 19'!$B$6:$AB$15,27,FALSE),IFERROR(VLOOKUP($A607,'Circumstance 19'!$B$18:$AB$28,27,FALSE),TableBPA2[[#This Row],[Base Payment After Circumstance 18]])))</f>
        <v/>
      </c>
      <c r="Y607" s="24" t="str">
        <f>IF(Y$3="Not used","",IFERROR(VLOOKUP($A607,'Circumstance 20'!$B$6:$AB$15,27,FALSE),IFERROR(VLOOKUP($A607,'Circumstance 20'!$B$18:$AB$28,27,FALSE),TableBPA2[[#This Row],[Base Payment After Circumstance 19]])))</f>
        <v/>
      </c>
    </row>
    <row r="608" spans="1:25" x14ac:dyDescent="0.25">
      <c r="A608" s="11" t="str">
        <f>IF('LEA Information'!A617="","",'LEA Information'!A617)</f>
        <v/>
      </c>
      <c r="B608" s="11" t="str">
        <f>IF('LEA Information'!B617="","",'LEA Information'!B617)</f>
        <v/>
      </c>
      <c r="C608" s="68" t="str">
        <f>IF('LEA Information'!C617="","",'LEA Information'!C617)</f>
        <v/>
      </c>
      <c r="D608" s="8" t="str">
        <f>IF('LEA Information'!D617="","",'LEA Information'!D617)</f>
        <v/>
      </c>
      <c r="E608" s="32" t="str">
        <f t="shared" si="9"/>
        <v/>
      </c>
      <c r="F608" s="3" t="str">
        <f>IF(F$3="Not used","",IFERROR(VLOOKUP($A608,'Circumstance 1'!$B$6:$AB$15,27,FALSE),IFERROR(VLOOKUP(A608,'Circumstance 1'!$B$18:$AB$28,27,FALSE),TableBPA2[[#This Row],[Starting Base Payment]])))</f>
        <v/>
      </c>
      <c r="G608" s="3" t="str">
        <f>IF(G$3="Not used","",IFERROR(VLOOKUP($A608,'Circumstance 2'!$B$6:$AB$15,27,FALSE),IFERROR(VLOOKUP($A608,'Circumstance 2'!$B$18:$AB$28,27,FALSE),TableBPA2[[#This Row],[Base Payment After Circumstance 1]])))</f>
        <v/>
      </c>
      <c r="H608" s="3" t="str">
        <f>IF(H$3="Not used","",IFERROR(VLOOKUP($A608,'Circumstance 3'!$B$6:$AB$15,27,FALSE),IFERROR(VLOOKUP($A608,'Circumstance 3'!$B$18:$AB$28,27,FALSE),TableBPA2[[#This Row],[Base Payment After Circumstance 2]])))</f>
        <v/>
      </c>
      <c r="I608" s="3" t="str">
        <f>IF(I$3="Not used","",IFERROR(VLOOKUP($A608,'Circumstance 4'!$B$6:$AB$15,27,FALSE),IFERROR(VLOOKUP($A608,'Circumstance 4'!$B$18:$AB$28,27,FALSE),TableBPA2[[#This Row],[Base Payment After Circumstance 3]])))</f>
        <v/>
      </c>
      <c r="J608" s="3" t="str">
        <f>IF(J$3="Not used","",IFERROR(VLOOKUP($A608,'Circumstance 5'!$B$6:$AB$15,27,FALSE),IFERROR(VLOOKUP($A608,'Circumstance 5'!$B$18:$AB$28,27,FALSE),TableBPA2[[#This Row],[Base Payment After Circumstance 4]])))</f>
        <v/>
      </c>
      <c r="K608" s="3" t="str">
        <f>IF(K$3="Not used","",IFERROR(VLOOKUP($A608,'Circumstance 6'!$B$6:$AB$15,27,FALSE),IFERROR(VLOOKUP($A608,'Circumstance 6'!$B$18:$AB$28,27,FALSE),TableBPA2[[#This Row],[Base Payment After Circumstance 5]])))</f>
        <v/>
      </c>
      <c r="L608" s="3" t="str">
        <f>IF(L$3="Not used","",IFERROR(VLOOKUP($A608,'Circumstance 7'!$B$6:$AB$15,27,FALSE),IFERROR(VLOOKUP($A608,'Circumstance 7'!$B$18:$AB$28,27,FALSE),TableBPA2[[#This Row],[Base Payment After Circumstance 6]])))</f>
        <v/>
      </c>
      <c r="M608" s="3" t="str">
        <f>IF(M$3="Not used","",IFERROR(VLOOKUP($A608,'Circumstance 8'!$B$6:$AB$15,27,FALSE),IFERROR(VLOOKUP($A608,'Circumstance 8'!$B$18:$AB$28,27,FALSE),TableBPA2[[#This Row],[Base Payment After Circumstance 7]])))</f>
        <v/>
      </c>
      <c r="N608" s="3" t="str">
        <f>IF(N$3="Not used","",IFERROR(VLOOKUP($A608,'Circumstance 9'!$B$6:$AB$15,27,FALSE),IFERROR(VLOOKUP($A608,'Circumstance 9'!$B$18:$AB$28,27,FALSE),TableBPA2[[#This Row],[Base Payment After Circumstance 8]])))</f>
        <v/>
      </c>
      <c r="O608" s="3" t="str">
        <f>IF(O$3="Not used","",IFERROR(VLOOKUP($A608,'Circumstance 10'!$B$6:$AB$15,27,FALSE),IFERROR(VLOOKUP($A608,'Circumstance 10'!$B$18:$AB$28,27,FALSE),TableBPA2[[#This Row],[Base Payment After Circumstance 9]])))</f>
        <v/>
      </c>
      <c r="P608" s="24" t="str">
        <f>IF(P$3="Not used","",IFERROR(VLOOKUP($A608,'Circumstance 11'!$B$6:$AB$15,27,FALSE),IFERROR(VLOOKUP($A608,'Circumstance 11'!$B$18:$AB$28,27,FALSE),TableBPA2[[#This Row],[Base Payment After Circumstance 10]])))</f>
        <v/>
      </c>
      <c r="Q608" s="24" t="str">
        <f>IF(Q$3="Not used","",IFERROR(VLOOKUP($A608,'Circumstance 12'!$B$6:$AB$15,27,FALSE),IFERROR(VLOOKUP($A608,'Circumstance 12'!$B$18:$AB$28,27,FALSE),TableBPA2[[#This Row],[Base Payment After Circumstance 11]])))</f>
        <v/>
      </c>
      <c r="R608" s="24" t="str">
        <f>IF(R$3="Not used","",IFERROR(VLOOKUP($A608,'Circumstance 13'!$B$6:$AB$15,27,FALSE),IFERROR(VLOOKUP($A608,'Circumstance 13'!$B$18:$AB$28,27,FALSE),TableBPA2[[#This Row],[Base Payment After Circumstance 12]])))</f>
        <v/>
      </c>
      <c r="S608" s="24" t="str">
        <f>IF(S$3="Not used","",IFERROR(VLOOKUP($A608,'Circumstance 14'!$B$6:$AB$15,27,FALSE),IFERROR(VLOOKUP($A608,'Circumstance 14'!$B$18:$AB$28,27,FALSE),TableBPA2[[#This Row],[Base Payment After Circumstance 13]])))</f>
        <v/>
      </c>
      <c r="T608" s="24" t="str">
        <f>IF(T$3="Not used","",IFERROR(VLOOKUP($A608,'Circumstance 15'!$B$6:$AB$15,27,FALSE),IFERROR(VLOOKUP($A608,'Circumstance 15'!$B$18:$AB$28,27,FALSE),TableBPA2[[#This Row],[Base Payment After Circumstance 14]])))</f>
        <v/>
      </c>
      <c r="U608" s="24" t="str">
        <f>IF(U$3="Not used","",IFERROR(VLOOKUP($A608,'Circumstance 16'!$B$6:$AB$15,27,FALSE),IFERROR(VLOOKUP($A608,'Circumstance 16'!$B$18:$AB$28,27,FALSE),TableBPA2[[#This Row],[Base Payment After Circumstance 15]])))</f>
        <v/>
      </c>
      <c r="V608" s="24" t="str">
        <f>IF(V$3="Not used","",IFERROR(VLOOKUP($A608,'Circumstance 17'!$B$6:$AB$15,27,FALSE),IFERROR(VLOOKUP($A608,'Circumstance 17'!$B$18:$AB$28,27,FALSE),TableBPA2[[#This Row],[Base Payment After Circumstance 16]])))</f>
        <v/>
      </c>
      <c r="W608" s="24" t="str">
        <f>IF(W$3="Not used","",IFERROR(VLOOKUP($A608,'Circumstance 18'!$B$6:$AB$15,27,FALSE),IFERROR(VLOOKUP($A608,'Circumstance 18'!$B$18:$AB$28,27,FALSE),TableBPA2[[#This Row],[Base Payment After Circumstance 17]])))</f>
        <v/>
      </c>
      <c r="X608" s="24" t="str">
        <f>IF(X$3="Not used","",IFERROR(VLOOKUP($A608,'Circumstance 19'!$B$6:$AB$15,27,FALSE),IFERROR(VLOOKUP($A608,'Circumstance 19'!$B$18:$AB$28,27,FALSE),TableBPA2[[#This Row],[Base Payment After Circumstance 18]])))</f>
        <v/>
      </c>
      <c r="Y608" s="24" t="str">
        <f>IF(Y$3="Not used","",IFERROR(VLOOKUP($A608,'Circumstance 20'!$B$6:$AB$15,27,FALSE),IFERROR(VLOOKUP($A608,'Circumstance 20'!$B$18:$AB$28,27,FALSE),TableBPA2[[#This Row],[Base Payment After Circumstance 19]])))</f>
        <v/>
      </c>
    </row>
    <row r="609" spans="1:25" x14ac:dyDescent="0.25">
      <c r="A609" s="11" t="str">
        <f>IF('LEA Information'!A618="","",'LEA Information'!A618)</f>
        <v/>
      </c>
      <c r="B609" s="11" t="str">
        <f>IF('LEA Information'!B618="","",'LEA Information'!B618)</f>
        <v/>
      </c>
      <c r="C609" s="68" t="str">
        <f>IF('LEA Information'!C618="","",'LEA Information'!C618)</f>
        <v/>
      </c>
      <c r="D609" s="8" t="str">
        <f>IF('LEA Information'!D618="","",'LEA Information'!D618)</f>
        <v/>
      </c>
      <c r="E609" s="32" t="str">
        <f t="shared" si="9"/>
        <v/>
      </c>
      <c r="F609" s="3" t="str">
        <f>IF(F$3="Not used","",IFERROR(VLOOKUP($A609,'Circumstance 1'!$B$6:$AB$15,27,FALSE),IFERROR(VLOOKUP(A609,'Circumstance 1'!$B$18:$AB$28,27,FALSE),TableBPA2[[#This Row],[Starting Base Payment]])))</f>
        <v/>
      </c>
      <c r="G609" s="3" t="str">
        <f>IF(G$3="Not used","",IFERROR(VLOOKUP($A609,'Circumstance 2'!$B$6:$AB$15,27,FALSE),IFERROR(VLOOKUP($A609,'Circumstance 2'!$B$18:$AB$28,27,FALSE),TableBPA2[[#This Row],[Base Payment After Circumstance 1]])))</f>
        <v/>
      </c>
      <c r="H609" s="3" t="str">
        <f>IF(H$3="Not used","",IFERROR(VLOOKUP($A609,'Circumstance 3'!$B$6:$AB$15,27,FALSE),IFERROR(VLOOKUP($A609,'Circumstance 3'!$B$18:$AB$28,27,FALSE),TableBPA2[[#This Row],[Base Payment After Circumstance 2]])))</f>
        <v/>
      </c>
      <c r="I609" s="3" t="str">
        <f>IF(I$3="Not used","",IFERROR(VLOOKUP($A609,'Circumstance 4'!$B$6:$AB$15,27,FALSE),IFERROR(VLOOKUP($A609,'Circumstance 4'!$B$18:$AB$28,27,FALSE),TableBPA2[[#This Row],[Base Payment After Circumstance 3]])))</f>
        <v/>
      </c>
      <c r="J609" s="3" t="str">
        <f>IF(J$3="Not used","",IFERROR(VLOOKUP($A609,'Circumstance 5'!$B$6:$AB$15,27,FALSE),IFERROR(VLOOKUP($A609,'Circumstance 5'!$B$18:$AB$28,27,FALSE),TableBPA2[[#This Row],[Base Payment After Circumstance 4]])))</f>
        <v/>
      </c>
      <c r="K609" s="3" t="str">
        <f>IF(K$3="Not used","",IFERROR(VLOOKUP($A609,'Circumstance 6'!$B$6:$AB$15,27,FALSE),IFERROR(VLOOKUP($A609,'Circumstance 6'!$B$18:$AB$28,27,FALSE),TableBPA2[[#This Row],[Base Payment After Circumstance 5]])))</f>
        <v/>
      </c>
      <c r="L609" s="3" t="str">
        <f>IF(L$3="Not used","",IFERROR(VLOOKUP($A609,'Circumstance 7'!$B$6:$AB$15,27,FALSE),IFERROR(VLOOKUP($A609,'Circumstance 7'!$B$18:$AB$28,27,FALSE),TableBPA2[[#This Row],[Base Payment After Circumstance 6]])))</f>
        <v/>
      </c>
      <c r="M609" s="3" t="str">
        <f>IF(M$3="Not used","",IFERROR(VLOOKUP($A609,'Circumstance 8'!$B$6:$AB$15,27,FALSE),IFERROR(VLOOKUP($A609,'Circumstance 8'!$B$18:$AB$28,27,FALSE),TableBPA2[[#This Row],[Base Payment After Circumstance 7]])))</f>
        <v/>
      </c>
      <c r="N609" s="3" t="str">
        <f>IF(N$3="Not used","",IFERROR(VLOOKUP($A609,'Circumstance 9'!$B$6:$AB$15,27,FALSE),IFERROR(VLOOKUP($A609,'Circumstance 9'!$B$18:$AB$28,27,FALSE),TableBPA2[[#This Row],[Base Payment After Circumstance 8]])))</f>
        <v/>
      </c>
      <c r="O609" s="3" t="str">
        <f>IF(O$3="Not used","",IFERROR(VLOOKUP($A609,'Circumstance 10'!$B$6:$AB$15,27,FALSE),IFERROR(VLOOKUP($A609,'Circumstance 10'!$B$18:$AB$28,27,FALSE),TableBPA2[[#This Row],[Base Payment After Circumstance 9]])))</f>
        <v/>
      </c>
      <c r="P609" s="24" t="str">
        <f>IF(P$3="Not used","",IFERROR(VLOOKUP($A609,'Circumstance 11'!$B$6:$AB$15,27,FALSE),IFERROR(VLOOKUP($A609,'Circumstance 11'!$B$18:$AB$28,27,FALSE),TableBPA2[[#This Row],[Base Payment After Circumstance 10]])))</f>
        <v/>
      </c>
      <c r="Q609" s="24" t="str">
        <f>IF(Q$3="Not used","",IFERROR(VLOOKUP($A609,'Circumstance 12'!$B$6:$AB$15,27,FALSE),IFERROR(VLOOKUP($A609,'Circumstance 12'!$B$18:$AB$28,27,FALSE),TableBPA2[[#This Row],[Base Payment After Circumstance 11]])))</f>
        <v/>
      </c>
      <c r="R609" s="24" t="str">
        <f>IF(R$3="Not used","",IFERROR(VLOOKUP($A609,'Circumstance 13'!$B$6:$AB$15,27,FALSE),IFERROR(VLOOKUP($A609,'Circumstance 13'!$B$18:$AB$28,27,FALSE),TableBPA2[[#This Row],[Base Payment After Circumstance 12]])))</f>
        <v/>
      </c>
      <c r="S609" s="24" t="str">
        <f>IF(S$3="Not used","",IFERROR(VLOOKUP($A609,'Circumstance 14'!$B$6:$AB$15,27,FALSE),IFERROR(VLOOKUP($A609,'Circumstance 14'!$B$18:$AB$28,27,FALSE),TableBPA2[[#This Row],[Base Payment After Circumstance 13]])))</f>
        <v/>
      </c>
      <c r="T609" s="24" t="str">
        <f>IF(T$3="Not used","",IFERROR(VLOOKUP($A609,'Circumstance 15'!$B$6:$AB$15,27,FALSE),IFERROR(VLOOKUP($A609,'Circumstance 15'!$B$18:$AB$28,27,FALSE),TableBPA2[[#This Row],[Base Payment After Circumstance 14]])))</f>
        <v/>
      </c>
      <c r="U609" s="24" t="str">
        <f>IF(U$3="Not used","",IFERROR(VLOOKUP($A609,'Circumstance 16'!$B$6:$AB$15,27,FALSE),IFERROR(VLOOKUP($A609,'Circumstance 16'!$B$18:$AB$28,27,FALSE),TableBPA2[[#This Row],[Base Payment After Circumstance 15]])))</f>
        <v/>
      </c>
      <c r="V609" s="24" t="str">
        <f>IF(V$3="Not used","",IFERROR(VLOOKUP($A609,'Circumstance 17'!$B$6:$AB$15,27,FALSE),IFERROR(VLOOKUP($A609,'Circumstance 17'!$B$18:$AB$28,27,FALSE),TableBPA2[[#This Row],[Base Payment After Circumstance 16]])))</f>
        <v/>
      </c>
      <c r="W609" s="24" t="str">
        <f>IF(W$3="Not used","",IFERROR(VLOOKUP($A609,'Circumstance 18'!$B$6:$AB$15,27,FALSE),IFERROR(VLOOKUP($A609,'Circumstance 18'!$B$18:$AB$28,27,FALSE),TableBPA2[[#This Row],[Base Payment After Circumstance 17]])))</f>
        <v/>
      </c>
      <c r="X609" s="24" t="str">
        <f>IF(X$3="Not used","",IFERROR(VLOOKUP($A609,'Circumstance 19'!$B$6:$AB$15,27,FALSE),IFERROR(VLOOKUP($A609,'Circumstance 19'!$B$18:$AB$28,27,FALSE),TableBPA2[[#This Row],[Base Payment After Circumstance 18]])))</f>
        <v/>
      </c>
      <c r="Y609" s="24" t="str">
        <f>IF(Y$3="Not used","",IFERROR(VLOOKUP($A609,'Circumstance 20'!$B$6:$AB$15,27,FALSE),IFERROR(VLOOKUP($A609,'Circumstance 20'!$B$18:$AB$28,27,FALSE),TableBPA2[[#This Row],[Base Payment After Circumstance 19]])))</f>
        <v/>
      </c>
    </row>
    <row r="610" spans="1:25" x14ac:dyDescent="0.25">
      <c r="A610" s="11" t="str">
        <f>IF('LEA Information'!A619="","",'LEA Information'!A619)</f>
        <v/>
      </c>
      <c r="B610" s="11" t="str">
        <f>IF('LEA Information'!B619="","",'LEA Information'!B619)</f>
        <v/>
      </c>
      <c r="C610" s="68" t="str">
        <f>IF('LEA Information'!C619="","",'LEA Information'!C619)</f>
        <v/>
      </c>
      <c r="D610" s="8" t="str">
        <f>IF('LEA Information'!D619="","",'LEA Information'!D619)</f>
        <v/>
      </c>
      <c r="E610" s="32" t="str">
        <f t="shared" si="9"/>
        <v/>
      </c>
      <c r="F610" s="3" t="str">
        <f>IF(F$3="Not used","",IFERROR(VLOOKUP($A610,'Circumstance 1'!$B$6:$AB$15,27,FALSE),IFERROR(VLOOKUP(A610,'Circumstance 1'!$B$18:$AB$28,27,FALSE),TableBPA2[[#This Row],[Starting Base Payment]])))</f>
        <v/>
      </c>
      <c r="G610" s="3" t="str">
        <f>IF(G$3="Not used","",IFERROR(VLOOKUP($A610,'Circumstance 2'!$B$6:$AB$15,27,FALSE),IFERROR(VLOOKUP($A610,'Circumstance 2'!$B$18:$AB$28,27,FALSE),TableBPA2[[#This Row],[Base Payment After Circumstance 1]])))</f>
        <v/>
      </c>
      <c r="H610" s="3" t="str">
        <f>IF(H$3="Not used","",IFERROR(VLOOKUP($A610,'Circumstance 3'!$B$6:$AB$15,27,FALSE),IFERROR(VLOOKUP($A610,'Circumstance 3'!$B$18:$AB$28,27,FALSE),TableBPA2[[#This Row],[Base Payment After Circumstance 2]])))</f>
        <v/>
      </c>
      <c r="I610" s="3" t="str">
        <f>IF(I$3="Not used","",IFERROR(VLOOKUP($A610,'Circumstance 4'!$B$6:$AB$15,27,FALSE),IFERROR(VLOOKUP($A610,'Circumstance 4'!$B$18:$AB$28,27,FALSE),TableBPA2[[#This Row],[Base Payment After Circumstance 3]])))</f>
        <v/>
      </c>
      <c r="J610" s="3" t="str">
        <f>IF(J$3="Not used","",IFERROR(VLOOKUP($A610,'Circumstance 5'!$B$6:$AB$15,27,FALSE),IFERROR(VLOOKUP($A610,'Circumstance 5'!$B$18:$AB$28,27,FALSE),TableBPA2[[#This Row],[Base Payment After Circumstance 4]])))</f>
        <v/>
      </c>
      <c r="K610" s="3" t="str">
        <f>IF(K$3="Not used","",IFERROR(VLOOKUP($A610,'Circumstance 6'!$B$6:$AB$15,27,FALSE),IFERROR(VLOOKUP($A610,'Circumstance 6'!$B$18:$AB$28,27,FALSE),TableBPA2[[#This Row],[Base Payment After Circumstance 5]])))</f>
        <v/>
      </c>
      <c r="L610" s="3" t="str">
        <f>IF(L$3="Not used","",IFERROR(VLOOKUP($A610,'Circumstance 7'!$B$6:$AB$15,27,FALSE),IFERROR(VLOOKUP($A610,'Circumstance 7'!$B$18:$AB$28,27,FALSE),TableBPA2[[#This Row],[Base Payment After Circumstance 6]])))</f>
        <v/>
      </c>
      <c r="M610" s="3" t="str">
        <f>IF(M$3="Not used","",IFERROR(VLOOKUP($A610,'Circumstance 8'!$B$6:$AB$15,27,FALSE),IFERROR(VLOOKUP($A610,'Circumstance 8'!$B$18:$AB$28,27,FALSE),TableBPA2[[#This Row],[Base Payment After Circumstance 7]])))</f>
        <v/>
      </c>
      <c r="N610" s="3" t="str">
        <f>IF(N$3="Not used","",IFERROR(VLOOKUP($A610,'Circumstance 9'!$B$6:$AB$15,27,FALSE),IFERROR(VLOOKUP($A610,'Circumstance 9'!$B$18:$AB$28,27,FALSE),TableBPA2[[#This Row],[Base Payment After Circumstance 8]])))</f>
        <v/>
      </c>
      <c r="O610" s="3" t="str">
        <f>IF(O$3="Not used","",IFERROR(VLOOKUP($A610,'Circumstance 10'!$B$6:$AB$15,27,FALSE),IFERROR(VLOOKUP($A610,'Circumstance 10'!$B$18:$AB$28,27,FALSE),TableBPA2[[#This Row],[Base Payment After Circumstance 9]])))</f>
        <v/>
      </c>
      <c r="P610" s="24" t="str">
        <f>IF(P$3="Not used","",IFERROR(VLOOKUP($A610,'Circumstance 11'!$B$6:$AB$15,27,FALSE),IFERROR(VLOOKUP($A610,'Circumstance 11'!$B$18:$AB$28,27,FALSE),TableBPA2[[#This Row],[Base Payment After Circumstance 10]])))</f>
        <v/>
      </c>
      <c r="Q610" s="24" t="str">
        <f>IF(Q$3="Not used","",IFERROR(VLOOKUP($A610,'Circumstance 12'!$B$6:$AB$15,27,FALSE),IFERROR(VLOOKUP($A610,'Circumstance 12'!$B$18:$AB$28,27,FALSE),TableBPA2[[#This Row],[Base Payment After Circumstance 11]])))</f>
        <v/>
      </c>
      <c r="R610" s="24" t="str">
        <f>IF(R$3="Not used","",IFERROR(VLOOKUP($A610,'Circumstance 13'!$B$6:$AB$15,27,FALSE),IFERROR(VLOOKUP($A610,'Circumstance 13'!$B$18:$AB$28,27,FALSE),TableBPA2[[#This Row],[Base Payment After Circumstance 12]])))</f>
        <v/>
      </c>
      <c r="S610" s="24" t="str">
        <f>IF(S$3="Not used","",IFERROR(VLOOKUP($A610,'Circumstance 14'!$B$6:$AB$15,27,FALSE),IFERROR(VLOOKUP($A610,'Circumstance 14'!$B$18:$AB$28,27,FALSE),TableBPA2[[#This Row],[Base Payment After Circumstance 13]])))</f>
        <v/>
      </c>
      <c r="T610" s="24" t="str">
        <f>IF(T$3="Not used","",IFERROR(VLOOKUP($A610,'Circumstance 15'!$B$6:$AB$15,27,FALSE),IFERROR(VLOOKUP($A610,'Circumstance 15'!$B$18:$AB$28,27,FALSE),TableBPA2[[#This Row],[Base Payment After Circumstance 14]])))</f>
        <v/>
      </c>
      <c r="U610" s="24" t="str">
        <f>IF(U$3="Not used","",IFERROR(VLOOKUP($A610,'Circumstance 16'!$B$6:$AB$15,27,FALSE),IFERROR(VLOOKUP($A610,'Circumstance 16'!$B$18:$AB$28,27,FALSE),TableBPA2[[#This Row],[Base Payment After Circumstance 15]])))</f>
        <v/>
      </c>
      <c r="V610" s="24" t="str">
        <f>IF(V$3="Not used","",IFERROR(VLOOKUP($A610,'Circumstance 17'!$B$6:$AB$15,27,FALSE),IFERROR(VLOOKUP($A610,'Circumstance 17'!$B$18:$AB$28,27,FALSE),TableBPA2[[#This Row],[Base Payment After Circumstance 16]])))</f>
        <v/>
      </c>
      <c r="W610" s="24" t="str">
        <f>IF(W$3="Not used","",IFERROR(VLOOKUP($A610,'Circumstance 18'!$B$6:$AB$15,27,FALSE),IFERROR(VLOOKUP($A610,'Circumstance 18'!$B$18:$AB$28,27,FALSE),TableBPA2[[#This Row],[Base Payment After Circumstance 17]])))</f>
        <v/>
      </c>
      <c r="X610" s="24" t="str">
        <f>IF(X$3="Not used","",IFERROR(VLOOKUP($A610,'Circumstance 19'!$B$6:$AB$15,27,FALSE),IFERROR(VLOOKUP($A610,'Circumstance 19'!$B$18:$AB$28,27,FALSE),TableBPA2[[#This Row],[Base Payment After Circumstance 18]])))</f>
        <v/>
      </c>
      <c r="Y610" s="24" t="str">
        <f>IF(Y$3="Not used","",IFERROR(VLOOKUP($A610,'Circumstance 20'!$B$6:$AB$15,27,FALSE),IFERROR(VLOOKUP($A610,'Circumstance 20'!$B$18:$AB$28,27,FALSE),TableBPA2[[#This Row],[Base Payment After Circumstance 19]])))</f>
        <v/>
      </c>
    </row>
    <row r="611" spans="1:25" x14ac:dyDescent="0.25">
      <c r="A611" s="11" t="str">
        <f>IF('LEA Information'!A620="","",'LEA Information'!A620)</f>
        <v/>
      </c>
      <c r="B611" s="11" t="str">
        <f>IF('LEA Information'!B620="","",'LEA Information'!B620)</f>
        <v/>
      </c>
      <c r="C611" s="68" t="str">
        <f>IF('LEA Information'!C620="","",'LEA Information'!C620)</f>
        <v/>
      </c>
      <c r="D611" s="8" t="str">
        <f>IF('LEA Information'!D620="","",'LEA Information'!D620)</f>
        <v/>
      </c>
      <c r="E611" s="32" t="str">
        <f t="shared" si="9"/>
        <v/>
      </c>
      <c r="F611" s="3" t="str">
        <f>IF(F$3="Not used","",IFERROR(VLOOKUP($A611,'Circumstance 1'!$B$6:$AB$15,27,FALSE),IFERROR(VLOOKUP(A611,'Circumstance 1'!$B$18:$AB$28,27,FALSE),TableBPA2[[#This Row],[Starting Base Payment]])))</f>
        <v/>
      </c>
      <c r="G611" s="3" t="str">
        <f>IF(G$3="Not used","",IFERROR(VLOOKUP($A611,'Circumstance 2'!$B$6:$AB$15,27,FALSE),IFERROR(VLOOKUP($A611,'Circumstance 2'!$B$18:$AB$28,27,FALSE),TableBPA2[[#This Row],[Base Payment After Circumstance 1]])))</f>
        <v/>
      </c>
      <c r="H611" s="3" t="str">
        <f>IF(H$3="Not used","",IFERROR(VLOOKUP($A611,'Circumstance 3'!$B$6:$AB$15,27,FALSE),IFERROR(VLOOKUP($A611,'Circumstance 3'!$B$18:$AB$28,27,FALSE),TableBPA2[[#This Row],[Base Payment After Circumstance 2]])))</f>
        <v/>
      </c>
      <c r="I611" s="3" t="str">
        <f>IF(I$3="Not used","",IFERROR(VLOOKUP($A611,'Circumstance 4'!$B$6:$AB$15,27,FALSE),IFERROR(VLOOKUP($A611,'Circumstance 4'!$B$18:$AB$28,27,FALSE),TableBPA2[[#This Row],[Base Payment After Circumstance 3]])))</f>
        <v/>
      </c>
      <c r="J611" s="3" t="str">
        <f>IF(J$3="Not used","",IFERROR(VLOOKUP($A611,'Circumstance 5'!$B$6:$AB$15,27,FALSE),IFERROR(VLOOKUP($A611,'Circumstance 5'!$B$18:$AB$28,27,FALSE),TableBPA2[[#This Row],[Base Payment After Circumstance 4]])))</f>
        <v/>
      </c>
      <c r="K611" s="3" t="str">
        <f>IF(K$3="Not used","",IFERROR(VLOOKUP($A611,'Circumstance 6'!$B$6:$AB$15,27,FALSE),IFERROR(VLOOKUP($A611,'Circumstance 6'!$B$18:$AB$28,27,FALSE),TableBPA2[[#This Row],[Base Payment After Circumstance 5]])))</f>
        <v/>
      </c>
      <c r="L611" s="3" t="str">
        <f>IF(L$3="Not used","",IFERROR(VLOOKUP($A611,'Circumstance 7'!$B$6:$AB$15,27,FALSE),IFERROR(VLOOKUP($A611,'Circumstance 7'!$B$18:$AB$28,27,FALSE),TableBPA2[[#This Row],[Base Payment After Circumstance 6]])))</f>
        <v/>
      </c>
      <c r="M611" s="3" t="str">
        <f>IF(M$3="Not used","",IFERROR(VLOOKUP($A611,'Circumstance 8'!$B$6:$AB$15,27,FALSE),IFERROR(VLOOKUP($A611,'Circumstance 8'!$B$18:$AB$28,27,FALSE),TableBPA2[[#This Row],[Base Payment After Circumstance 7]])))</f>
        <v/>
      </c>
      <c r="N611" s="3" t="str">
        <f>IF(N$3="Not used","",IFERROR(VLOOKUP($A611,'Circumstance 9'!$B$6:$AB$15,27,FALSE),IFERROR(VLOOKUP($A611,'Circumstance 9'!$B$18:$AB$28,27,FALSE),TableBPA2[[#This Row],[Base Payment After Circumstance 8]])))</f>
        <v/>
      </c>
      <c r="O611" s="3" t="str">
        <f>IF(O$3="Not used","",IFERROR(VLOOKUP($A611,'Circumstance 10'!$B$6:$AB$15,27,FALSE),IFERROR(VLOOKUP($A611,'Circumstance 10'!$B$18:$AB$28,27,FALSE),TableBPA2[[#This Row],[Base Payment After Circumstance 9]])))</f>
        <v/>
      </c>
      <c r="P611" s="24" t="str">
        <f>IF(P$3="Not used","",IFERROR(VLOOKUP($A611,'Circumstance 11'!$B$6:$AB$15,27,FALSE),IFERROR(VLOOKUP($A611,'Circumstance 11'!$B$18:$AB$28,27,FALSE),TableBPA2[[#This Row],[Base Payment After Circumstance 10]])))</f>
        <v/>
      </c>
      <c r="Q611" s="24" t="str">
        <f>IF(Q$3="Not used","",IFERROR(VLOOKUP($A611,'Circumstance 12'!$B$6:$AB$15,27,FALSE),IFERROR(VLOOKUP($A611,'Circumstance 12'!$B$18:$AB$28,27,FALSE),TableBPA2[[#This Row],[Base Payment After Circumstance 11]])))</f>
        <v/>
      </c>
      <c r="R611" s="24" t="str">
        <f>IF(R$3="Not used","",IFERROR(VLOOKUP($A611,'Circumstance 13'!$B$6:$AB$15,27,FALSE),IFERROR(VLOOKUP($A611,'Circumstance 13'!$B$18:$AB$28,27,FALSE),TableBPA2[[#This Row],[Base Payment After Circumstance 12]])))</f>
        <v/>
      </c>
      <c r="S611" s="24" t="str">
        <f>IF(S$3="Not used","",IFERROR(VLOOKUP($A611,'Circumstance 14'!$B$6:$AB$15,27,FALSE),IFERROR(VLOOKUP($A611,'Circumstance 14'!$B$18:$AB$28,27,FALSE),TableBPA2[[#This Row],[Base Payment After Circumstance 13]])))</f>
        <v/>
      </c>
      <c r="T611" s="24" t="str">
        <f>IF(T$3="Not used","",IFERROR(VLOOKUP($A611,'Circumstance 15'!$B$6:$AB$15,27,FALSE),IFERROR(VLOOKUP($A611,'Circumstance 15'!$B$18:$AB$28,27,FALSE),TableBPA2[[#This Row],[Base Payment After Circumstance 14]])))</f>
        <v/>
      </c>
      <c r="U611" s="24" t="str">
        <f>IF(U$3="Not used","",IFERROR(VLOOKUP($A611,'Circumstance 16'!$B$6:$AB$15,27,FALSE),IFERROR(VLOOKUP($A611,'Circumstance 16'!$B$18:$AB$28,27,FALSE),TableBPA2[[#This Row],[Base Payment After Circumstance 15]])))</f>
        <v/>
      </c>
      <c r="V611" s="24" t="str">
        <f>IF(V$3="Not used","",IFERROR(VLOOKUP($A611,'Circumstance 17'!$B$6:$AB$15,27,FALSE),IFERROR(VLOOKUP($A611,'Circumstance 17'!$B$18:$AB$28,27,FALSE),TableBPA2[[#This Row],[Base Payment After Circumstance 16]])))</f>
        <v/>
      </c>
      <c r="W611" s="24" t="str">
        <f>IF(W$3="Not used","",IFERROR(VLOOKUP($A611,'Circumstance 18'!$B$6:$AB$15,27,FALSE),IFERROR(VLOOKUP($A611,'Circumstance 18'!$B$18:$AB$28,27,FALSE),TableBPA2[[#This Row],[Base Payment After Circumstance 17]])))</f>
        <v/>
      </c>
      <c r="X611" s="24" t="str">
        <f>IF(X$3="Not used","",IFERROR(VLOOKUP($A611,'Circumstance 19'!$B$6:$AB$15,27,FALSE),IFERROR(VLOOKUP($A611,'Circumstance 19'!$B$18:$AB$28,27,FALSE),TableBPA2[[#This Row],[Base Payment After Circumstance 18]])))</f>
        <v/>
      </c>
      <c r="Y611" s="24" t="str">
        <f>IF(Y$3="Not used","",IFERROR(VLOOKUP($A611,'Circumstance 20'!$B$6:$AB$15,27,FALSE),IFERROR(VLOOKUP($A611,'Circumstance 20'!$B$18:$AB$28,27,FALSE),TableBPA2[[#This Row],[Base Payment After Circumstance 19]])))</f>
        <v/>
      </c>
    </row>
    <row r="612" spans="1:25" x14ac:dyDescent="0.25">
      <c r="A612" s="11" t="str">
        <f>IF('LEA Information'!A621="","",'LEA Information'!A621)</f>
        <v/>
      </c>
      <c r="B612" s="11" t="str">
        <f>IF('LEA Information'!B621="","",'LEA Information'!B621)</f>
        <v/>
      </c>
      <c r="C612" s="68" t="str">
        <f>IF('LEA Information'!C621="","",'LEA Information'!C621)</f>
        <v/>
      </c>
      <c r="D612" s="8" t="str">
        <f>IF('LEA Information'!D621="","",'LEA Information'!D621)</f>
        <v/>
      </c>
      <c r="E612" s="32" t="str">
        <f t="shared" si="9"/>
        <v/>
      </c>
      <c r="F612" s="3" t="str">
        <f>IF(F$3="Not used","",IFERROR(VLOOKUP($A612,'Circumstance 1'!$B$6:$AB$15,27,FALSE),IFERROR(VLOOKUP(A612,'Circumstance 1'!$B$18:$AB$28,27,FALSE),TableBPA2[[#This Row],[Starting Base Payment]])))</f>
        <v/>
      </c>
      <c r="G612" s="3" t="str">
        <f>IF(G$3="Not used","",IFERROR(VLOOKUP($A612,'Circumstance 2'!$B$6:$AB$15,27,FALSE),IFERROR(VLOOKUP($A612,'Circumstance 2'!$B$18:$AB$28,27,FALSE),TableBPA2[[#This Row],[Base Payment After Circumstance 1]])))</f>
        <v/>
      </c>
      <c r="H612" s="3" t="str">
        <f>IF(H$3="Not used","",IFERROR(VLOOKUP($A612,'Circumstance 3'!$B$6:$AB$15,27,FALSE),IFERROR(VLOOKUP($A612,'Circumstance 3'!$B$18:$AB$28,27,FALSE),TableBPA2[[#This Row],[Base Payment After Circumstance 2]])))</f>
        <v/>
      </c>
      <c r="I612" s="3" t="str">
        <f>IF(I$3="Not used","",IFERROR(VLOOKUP($A612,'Circumstance 4'!$B$6:$AB$15,27,FALSE),IFERROR(VLOOKUP($A612,'Circumstance 4'!$B$18:$AB$28,27,FALSE),TableBPA2[[#This Row],[Base Payment After Circumstance 3]])))</f>
        <v/>
      </c>
      <c r="J612" s="3" t="str">
        <f>IF(J$3="Not used","",IFERROR(VLOOKUP($A612,'Circumstance 5'!$B$6:$AB$15,27,FALSE),IFERROR(VLOOKUP($A612,'Circumstance 5'!$B$18:$AB$28,27,FALSE),TableBPA2[[#This Row],[Base Payment After Circumstance 4]])))</f>
        <v/>
      </c>
      <c r="K612" s="3" t="str">
        <f>IF(K$3="Not used","",IFERROR(VLOOKUP($A612,'Circumstance 6'!$B$6:$AB$15,27,FALSE),IFERROR(VLOOKUP($A612,'Circumstance 6'!$B$18:$AB$28,27,FALSE),TableBPA2[[#This Row],[Base Payment After Circumstance 5]])))</f>
        <v/>
      </c>
      <c r="L612" s="3" t="str">
        <f>IF(L$3="Not used","",IFERROR(VLOOKUP($A612,'Circumstance 7'!$B$6:$AB$15,27,FALSE),IFERROR(VLOOKUP($A612,'Circumstance 7'!$B$18:$AB$28,27,FALSE),TableBPA2[[#This Row],[Base Payment After Circumstance 6]])))</f>
        <v/>
      </c>
      <c r="M612" s="3" t="str">
        <f>IF(M$3="Not used","",IFERROR(VLOOKUP($A612,'Circumstance 8'!$B$6:$AB$15,27,FALSE),IFERROR(VLOOKUP($A612,'Circumstance 8'!$B$18:$AB$28,27,FALSE),TableBPA2[[#This Row],[Base Payment After Circumstance 7]])))</f>
        <v/>
      </c>
      <c r="N612" s="3" t="str">
        <f>IF(N$3="Not used","",IFERROR(VLOOKUP($A612,'Circumstance 9'!$B$6:$AB$15,27,FALSE),IFERROR(VLOOKUP($A612,'Circumstance 9'!$B$18:$AB$28,27,FALSE),TableBPA2[[#This Row],[Base Payment After Circumstance 8]])))</f>
        <v/>
      </c>
      <c r="O612" s="3" t="str">
        <f>IF(O$3="Not used","",IFERROR(VLOOKUP($A612,'Circumstance 10'!$B$6:$AB$15,27,FALSE),IFERROR(VLOOKUP($A612,'Circumstance 10'!$B$18:$AB$28,27,FALSE),TableBPA2[[#This Row],[Base Payment After Circumstance 9]])))</f>
        <v/>
      </c>
      <c r="P612" s="24" t="str">
        <f>IF(P$3="Not used","",IFERROR(VLOOKUP($A612,'Circumstance 11'!$B$6:$AB$15,27,FALSE),IFERROR(VLOOKUP($A612,'Circumstance 11'!$B$18:$AB$28,27,FALSE),TableBPA2[[#This Row],[Base Payment After Circumstance 10]])))</f>
        <v/>
      </c>
      <c r="Q612" s="24" t="str">
        <f>IF(Q$3="Not used","",IFERROR(VLOOKUP($A612,'Circumstance 12'!$B$6:$AB$15,27,FALSE),IFERROR(VLOOKUP($A612,'Circumstance 12'!$B$18:$AB$28,27,FALSE),TableBPA2[[#This Row],[Base Payment After Circumstance 11]])))</f>
        <v/>
      </c>
      <c r="R612" s="24" t="str">
        <f>IF(R$3="Not used","",IFERROR(VLOOKUP($A612,'Circumstance 13'!$B$6:$AB$15,27,FALSE),IFERROR(VLOOKUP($A612,'Circumstance 13'!$B$18:$AB$28,27,FALSE),TableBPA2[[#This Row],[Base Payment After Circumstance 12]])))</f>
        <v/>
      </c>
      <c r="S612" s="24" t="str">
        <f>IF(S$3="Not used","",IFERROR(VLOOKUP($A612,'Circumstance 14'!$B$6:$AB$15,27,FALSE),IFERROR(VLOOKUP($A612,'Circumstance 14'!$B$18:$AB$28,27,FALSE),TableBPA2[[#This Row],[Base Payment After Circumstance 13]])))</f>
        <v/>
      </c>
      <c r="T612" s="24" t="str">
        <f>IF(T$3="Not used","",IFERROR(VLOOKUP($A612,'Circumstance 15'!$B$6:$AB$15,27,FALSE),IFERROR(VLOOKUP($A612,'Circumstance 15'!$B$18:$AB$28,27,FALSE),TableBPA2[[#This Row],[Base Payment After Circumstance 14]])))</f>
        <v/>
      </c>
      <c r="U612" s="24" t="str">
        <f>IF(U$3="Not used","",IFERROR(VLOOKUP($A612,'Circumstance 16'!$B$6:$AB$15,27,FALSE),IFERROR(VLOOKUP($A612,'Circumstance 16'!$B$18:$AB$28,27,FALSE),TableBPA2[[#This Row],[Base Payment After Circumstance 15]])))</f>
        <v/>
      </c>
      <c r="V612" s="24" t="str">
        <f>IF(V$3="Not used","",IFERROR(VLOOKUP($A612,'Circumstance 17'!$B$6:$AB$15,27,FALSE),IFERROR(VLOOKUP($A612,'Circumstance 17'!$B$18:$AB$28,27,FALSE),TableBPA2[[#This Row],[Base Payment After Circumstance 16]])))</f>
        <v/>
      </c>
      <c r="W612" s="24" t="str">
        <f>IF(W$3="Not used","",IFERROR(VLOOKUP($A612,'Circumstance 18'!$B$6:$AB$15,27,FALSE),IFERROR(VLOOKUP($A612,'Circumstance 18'!$B$18:$AB$28,27,FALSE),TableBPA2[[#This Row],[Base Payment After Circumstance 17]])))</f>
        <v/>
      </c>
      <c r="X612" s="24" t="str">
        <f>IF(X$3="Not used","",IFERROR(VLOOKUP($A612,'Circumstance 19'!$B$6:$AB$15,27,FALSE),IFERROR(VLOOKUP($A612,'Circumstance 19'!$B$18:$AB$28,27,FALSE),TableBPA2[[#This Row],[Base Payment After Circumstance 18]])))</f>
        <v/>
      </c>
      <c r="Y612" s="24" t="str">
        <f>IF(Y$3="Not used","",IFERROR(VLOOKUP($A612,'Circumstance 20'!$B$6:$AB$15,27,FALSE),IFERROR(VLOOKUP($A612,'Circumstance 20'!$B$18:$AB$28,27,FALSE),TableBPA2[[#This Row],[Base Payment After Circumstance 19]])))</f>
        <v/>
      </c>
    </row>
    <row r="613" spans="1:25" x14ac:dyDescent="0.25">
      <c r="A613" s="11" t="str">
        <f>IF('LEA Information'!A622="","",'LEA Information'!A622)</f>
        <v/>
      </c>
      <c r="B613" s="11" t="str">
        <f>IF('LEA Information'!B622="","",'LEA Information'!B622)</f>
        <v/>
      </c>
      <c r="C613" s="68" t="str">
        <f>IF('LEA Information'!C622="","",'LEA Information'!C622)</f>
        <v/>
      </c>
      <c r="D613" s="8" t="str">
        <f>IF('LEA Information'!D622="","",'LEA Information'!D622)</f>
        <v/>
      </c>
      <c r="E613" s="32" t="str">
        <f t="shared" si="9"/>
        <v/>
      </c>
      <c r="F613" s="3" t="str">
        <f>IF(F$3="Not used","",IFERROR(VLOOKUP($A613,'Circumstance 1'!$B$6:$AB$15,27,FALSE),IFERROR(VLOOKUP(A613,'Circumstance 1'!$B$18:$AB$28,27,FALSE),TableBPA2[[#This Row],[Starting Base Payment]])))</f>
        <v/>
      </c>
      <c r="G613" s="3" t="str">
        <f>IF(G$3="Not used","",IFERROR(VLOOKUP($A613,'Circumstance 2'!$B$6:$AB$15,27,FALSE),IFERROR(VLOOKUP($A613,'Circumstance 2'!$B$18:$AB$28,27,FALSE),TableBPA2[[#This Row],[Base Payment After Circumstance 1]])))</f>
        <v/>
      </c>
      <c r="H613" s="3" t="str">
        <f>IF(H$3="Not used","",IFERROR(VLOOKUP($A613,'Circumstance 3'!$B$6:$AB$15,27,FALSE),IFERROR(VLOOKUP($A613,'Circumstance 3'!$B$18:$AB$28,27,FALSE),TableBPA2[[#This Row],[Base Payment After Circumstance 2]])))</f>
        <v/>
      </c>
      <c r="I613" s="3" t="str">
        <f>IF(I$3="Not used","",IFERROR(VLOOKUP($A613,'Circumstance 4'!$B$6:$AB$15,27,FALSE),IFERROR(VLOOKUP($A613,'Circumstance 4'!$B$18:$AB$28,27,FALSE),TableBPA2[[#This Row],[Base Payment After Circumstance 3]])))</f>
        <v/>
      </c>
      <c r="J613" s="3" t="str">
        <f>IF(J$3="Not used","",IFERROR(VLOOKUP($A613,'Circumstance 5'!$B$6:$AB$15,27,FALSE),IFERROR(VLOOKUP($A613,'Circumstance 5'!$B$18:$AB$28,27,FALSE),TableBPA2[[#This Row],[Base Payment After Circumstance 4]])))</f>
        <v/>
      </c>
      <c r="K613" s="3" t="str">
        <f>IF(K$3="Not used","",IFERROR(VLOOKUP($A613,'Circumstance 6'!$B$6:$AB$15,27,FALSE),IFERROR(VLOOKUP($A613,'Circumstance 6'!$B$18:$AB$28,27,FALSE),TableBPA2[[#This Row],[Base Payment After Circumstance 5]])))</f>
        <v/>
      </c>
      <c r="L613" s="3" t="str">
        <f>IF(L$3="Not used","",IFERROR(VLOOKUP($A613,'Circumstance 7'!$B$6:$AB$15,27,FALSE),IFERROR(VLOOKUP($A613,'Circumstance 7'!$B$18:$AB$28,27,FALSE),TableBPA2[[#This Row],[Base Payment After Circumstance 6]])))</f>
        <v/>
      </c>
      <c r="M613" s="3" t="str">
        <f>IF(M$3="Not used","",IFERROR(VLOOKUP($A613,'Circumstance 8'!$B$6:$AB$15,27,FALSE),IFERROR(VLOOKUP($A613,'Circumstance 8'!$B$18:$AB$28,27,FALSE),TableBPA2[[#This Row],[Base Payment After Circumstance 7]])))</f>
        <v/>
      </c>
      <c r="N613" s="3" t="str">
        <f>IF(N$3="Not used","",IFERROR(VLOOKUP($A613,'Circumstance 9'!$B$6:$AB$15,27,FALSE),IFERROR(VLOOKUP($A613,'Circumstance 9'!$B$18:$AB$28,27,FALSE),TableBPA2[[#This Row],[Base Payment After Circumstance 8]])))</f>
        <v/>
      </c>
      <c r="O613" s="3" t="str">
        <f>IF(O$3="Not used","",IFERROR(VLOOKUP($A613,'Circumstance 10'!$B$6:$AB$15,27,FALSE),IFERROR(VLOOKUP($A613,'Circumstance 10'!$B$18:$AB$28,27,FALSE),TableBPA2[[#This Row],[Base Payment After Circumstance 9]])))</f>
        <v/>
      </c>
      <c r="P613" s="24" t="str">
        <f>IF(P$3="Not used","",IFERROR(VLOOKUP($A613,'Circumstance 11'!$B$6:$AB$15,27,FALSE),IFERROR(VLOOKUP($A613,'Circumstance 11'!$B$18:$AB$28,27,FALSE),TableBPA2[[#This Row],[Base Payment After Circumstance 10]])))</f>
        <v/>
      </c>
      <c r="Q613" s="24" t="str">
        <f>IF(Q$3="Not used","",IFERROR(VLOOKUP($A613,'Circumstance 12'!$B$6:$AB$15,27,FALSE),IFERROR(VLOOKUP($A613,'Circumstance 12'!$B$18:$AB$28,27,FALSE),TableBPA2[[#This Row],[Base Payment After Circumstance 11]])))</f>
        <v/>
      </c>
      <c r="R613" s="24" t="str">
        <f>IF(R$3="Not used","",IFERROR(VLOOKUP($A613,'Circumstance 13'!$B$6:$AB$15,27,FALSE),IFERROR(VLOOKUP($A613,'Circumstance 13'!$B$18:$AB$28,27,FALSE),TableBPA2[[#This Row],[Base Payment After Circumstance 12]])))</f>
        <v/>
      </c>
      <c r="S613" s="24" t="str">
        <f>IF(S$3="Not used","",IFERROR(VLOOKUP($A613,'Circumstance 14'!$B$6:$AB$15,27,FALSE),IFERROR(VLOOKUP($A613,'Circumstance 14'!$B$18:$AB$28,27,FALSE),TableBPA2[[#This Row],[Base Payment After Circumstance 13]])))</f>
        <v/>
      </c>
      <c r="T613" s="24" t="str">
        <f>IF(T$3="Not used","",IFERROR(VLOOKUP($A613,'Circumstance 15'!$B$6:$AB$15,27,FALSE),IFERROR(VLOOKUP($A613,'Circumstance 15'!$B$18:$AB$28,27,FALSE),TableBPA2[[#This Row],[Base Payment After Circumstance 14]])))</f>
        <v/>
      </c>
      <c r="U613" s="24" t="str">
        <f>IF(U$3="Not used","",IFERROR(VLOOKUP($A613,'Circumstance 16'!$B$6:$AB$15,27,FALSE),IFERROR(VLOOKUP($A613,'Circumstance 16'!$B$18:$AB$28,27,FALSE),TableBPA2[[#This Row],[Base Payment After Circumstance 15]])))</f>
        <v/>
      </c>
      <c r="V613" s="24" t="str">
        <f>IF(V$3="Not used","",IFERROR(VLOOKUP($A613,'Circumstance 17'!$B$6:$AB$15,27,FALSE),IFERROR(VLOOKUP($A613,'Circumstance 17'!$B$18:$AB$28,27,FALSE),TableBPA2[[#This Row],[Base Payment After Circumstance 16]])))</f>
        <v/>
      </c>
      <c r="W613" s="24" t="str">
        <f>IF(W$3="Not used","",IFERROR(VLOOKUP($A613,'Circumstance 18'!$B$6:$AB$15,27,FALSE),IFERROR(VLOOKUP($A613,'Circumstance 18'!$B$18:$AB$28,27,FALSE),TableBPA2[[#This Row],[Base Payment After Circumstance 17]])))</f>
        <v/>
      </c>
      <c r="X613" s="24" t="str">
        <f>IF(X$3="Not used","",IFERROR(VLOOKUP($A613,'Circumstance 19'!$B$6:$AB$15,27,FALSE),IFERROR(VLOOKUP($A613,'Circumstance 19'!$B$18:$AB$28,27,FALSE),TableBPA2[[#This Row],[Base Payment After Circumstance 18]])))</f>
        <v/>
      </c>
      <c r="Y613" s="24" t="str">
        <f>IF(Y$3="Not used","",IFERROR(VLOOKUP($A613,'Circumstance 20'!$B$6:$AB$15,27,FALSE),IFERROR(VLOOKUP($A613,'Circumstance 20'!$B$18:$AB$28,27,FALSE),TableBPA2[[#This Row],[Base Payment After Circumstance 19]])))</f>
        <v/>
      </c>
    </row>
    <row r="614" spans="1:25" x14ac:dyDescent="0.25">
      <c r="A614" s="11" t="str">
        <f>IF('LEA Information'!A623="","",'LEA Information'!A623)</f>
        <v/>
      </c>
      <c r="B614" s="11" t="str">
        <f>IF('LEA Information'!B623="","",'LEA Information'!B623)</f>
        <v/>
      </c>
      <c r="C614" s="68" t="str">
        <f>IF('LEA Information'!C623="","",'LEA Information'!C623)</f>
        <v/>
      </c>
      <c r="D614" s="8" t="str">
        <f>IF('LEA Information'!D623="","",'LEA Information'!D623)</f>
        <v/>
      </c>
      <c r="E614" s="32" t="str">
        <f t="shared" si="9"/>
        <v/>
      </c>
      <c r="F614" s="3" t="str">
        <f>IF(F$3="Not used","",IFERROR(VLOOKUP($A614,'Circumstance 1'!$B$6:$AB$15,27,FALSE),IFERROR(VLOOKUP(A614,'Circumstance 1'!$B$18:$AB$28,27,FALSE),TableBPA2[[#This Row],[Starting Base Payment]])))</f>
        <v/>
      </c>
      <c r="G614" s="3" t="str">
        <f>IF(G$3="Not used","",IFERROR(VLOOKUP($A614,'Circumstance 2'!$B$6:$AB$15,27,FALSE),IFERROR(VLOOKUP($A614,'Circumstance 2'!$B$18:$AB$28,27,FALSE),TableBPA2[[#This Row],[Base Payment After Circumstance 1]])))</f>
        <v/>
      </c>
      <c r="H614" s="3" t="str">
        <f>IF(H$3="Not used","",IFERROR(VLOOKUP($A614,'Circumstance 3'!$B$6:$AB$15,27,FALSE),IFERROR(VLOOKUP($A614,'Circumstance 3'!$B$18:$AB$28,27,FALSE),TableBPA2[[#This Row],[Base Payment After Circumstance 2]])))</f>
        <v/>
      </c>
      <c r="I614" s="3" t="str">
        <f>IF(I$3="Not used","",IFERROR(VLOOKUP($A614,'Circumstance 4'!$B$6:$AB$15,27,FALSE),IFERROR(VLOOKUP($A614,'Circumstance 4'!$B$18:$AB$28,27,FALSE),TableBPA2[[#This Row],[Base Payment After Circumstance 3]])))</f>
        <v/>
      </c>
      <c r="J614" s="3" t="str">
        <f>IF(J$3="Not used","",IFERROR(VLOOKUP($A614,'Circumstance 5'!$B$6:$AB$15,27,FALSE),IFERROR(VLOOKUP($A614,'Circumstance 5'!$B$18:$AB$28,27,FALSE),TableBPA2[[#This Row],[Base Payment After Circumstance 4]])))</f>
        <v/>
      </c>
      <c r="K614" s="3" t="str">
        <f>IF(K$3="Not used","",IFERROR(VLOOKUP($A614,'Circumstance 6'!$B$6:$AB$15,27,FALSE),IFERROR(VLOOKUP($A614,'Circumstance 6'!$B$18:$AB$28,27,FALSE),TableBPA2[[#This Row],[Base Payment After Circumstance 5]])))</f>
        <v/>
      </c>
      <c r="L614" s="3" t="str">
        <f>IF(L$3="Not used","",IFERROR(VLOOKUP($A614,'Circumstance 7'!$B$6:$AB$15,27,FALSE),IFERROR(VLOOKUP($A614,'Circumstance 7'!$B$18:$AB$28,27,FALSE),TableBPA2[[#This Row],[Base Payment After Circumstance 6]])))</f>
        <v/>
      </c>
      <c r="M614" s="3" t="str">
        <f>IF(M$3="Not used","",IFERROR(VLOOKUP($A614,'Circumstance 8'!$B$6:$AB$15,27,FALSE),IFERROR(VLOOKUP($A614,'Circumstance 8'!$B$18:$AB$28,27,FALSE),TableBPA2[[#This Row],[Base Payment After Circumstance 7]])))</f>
        <v/>
      </c>
      <c r="N614" s="3" t="str">
        <f>IF(N$3="Not used","",IFERROR(VLOOKUP($A614,'Circumstance 9'!$B$6:$AB$15,27,FALSE),IFERROR(VLOOKUP($A614,'Circumstance 9'!$B$18:$AB$28,27,FALSE),TableBPA2[[#This Row],[Base Payment After Circumstance 8]])))</f>
        <v/>
      </c>
      <c r="O614" s="3" t="str">
        <f>IF(O$3="Not used","",IFERROR(VLOOKUP($A614,'Circumstance 10'!$B$6:$AB$15,27,FALSE),IFERROR(VLOOKUP($A614,'Circumstance 10'!$B$18:$AB$28,27,FALSE),TableBPA2[[#This Row],[Base Payment After Circumstance 9]])))</f>
        <v/>
      </c>
      <c r="P614" s="24" t="str">
        <f>IF(P$3="Not used","",IFERROR(VLOOKUP($A614,'Circumstance 11'!$B$6:$AB$15,27,FALSE),IFERROR(VLOOKUP($A614,'Circumstance 11'!$B$18:$AB$28,27,FALSE),TableBPA2[[#This Row],[Base Payment After Circumstance 10]])))</f>
        <v/>
      </c>
      <c r="Q614" s="24" t="str">
        <f>IF(Q$3="Not used","",IFERROR(VLOOKUP($A614,'Circumstance 12'!$B$6:$AB$15,27,FALSE),IFERROR(VLOOKUP($A614,'Circumstance 12'!$B$18:$AB$28,27,FALSE),TableBPA2[[#This Row],[Base Payment After Circumstance 11]])))</f>
        <v/>
      </c>
      <c r="R614" s="24" t="str">
        <f>IF(R$3="Not used","",IFERROR(VLOOKUP($A614,'Circumstance 13'!$B$6:$AB$15,27,FALSE),IFERROR(VLOOKUP($A614,'Circumstance 13'!$B$18:$AB$28,27,FALSE),TableBPA2[[#This Row],[Base Payment After Circumstance 12]])))</f>
        <v/>
      </c>
      <c r="S614" s="24" t="str">
        <f>IF(S$3="Not used","",IFERROR(VLOOKUP($A614,'Circumstance 14'!$B$6:$AB$15,27,FALSE),IFERROR(VLOOKUP($A614,'Circumstance 14'!$B$18:$AB$28,27,FALSE),TableBPA2[[#This Row],[Base Payment After Circumstance 13]])))</f>
        <v/>
      </c>
      <c r="T614" s="24" t="str">
        <f>IF(T$3="Not used","",IFERROR(VLOOKUP($A614,'Circumstance 15'!$B$6:$AB$15,27,FALSE),IFERROR(VLOOKUP($A614,'Circumstance 15'!$B$18:$AB$28,27,FALSE),TableBPA2[[#This Row],[Base Payment After Circumstance 14]])))</f>
        <v/>
      </c>
      <c r="U614" s="24" t="str">
        <f>IF(U$3="Not used","",IFERROR(VLOOKUP($A614,'Circumstance 16'!$B$6:$AB$15,27,FALSE),IFERROR(VLOOKUP($A614,'Circumstance 16'!$B$18:$AB$28,27,FALSE),TableBPA2[[#This Row],[Base Payment After Circumstance 15]])))</f>
        <v/>
      </c>
      <c r="V614" s="24" t="str">
        <f>IF(V$3="Not used","",IFERROR(VLOOKUP($A614,'Circumstance 17'!$B$6:$AB$15,27,FALSE),IFERROR(VLOOKUP($A614,'Circumstance 17'!$B$18:$AB$28,27,FALSE),TableBPA2[[#This Row],[Base Payment After Circumstance 16]])))</f>
        <v/>
      </c>
      <c r="W614" s="24" t="str">
        <f>IF(W$3="Not used","",IFERROR(VLOOKUP($A614,'Circumstance 18'!$B$6:$AB$15,27,FALSE),IFERROR(VLOOKUP($A614,'Circumstance 18'!$B$18:$AB$28,27,FALSE),TableBPA2[[#This Row],[Base Payment After Circumstance 17]])))</f>
        <v/>
      </c>
      <c r="X614" s="24" t="str">
        <f>IF(X$3="Not used","",IFERROR(VLOOKUP($A614,'Circumstance 19'!$B$6:$AB$15,27,FALSE),IFERROR(VLOOKUP($A614,'Circumstance 19'!$B$18:$AB$28,27,FALSE),TableBPA2[[#This Row],[Base Payment After Circumstance 18]])))</f>
        <v/>
      </c>
      <c r="Y614" s="24" t="str">
        <f>IF(Y$3="Not used","",IFERROR(VLOOKUP($A614,'Circumstance 20'!$B$6:$AB$15,27,FALSE),IFERROR(VLOOKUP($A614,'Circumstance 20'!$B$18:$AB$28,27,FALSE),TableBPA2[[#This Row],[Base Payment After Circumstance 19]])))</f>
        <v/>
      </c>
    </row>
    <row r="615" spans="1:25" x14ac:dyDescent="0.25">
      <c r="A615" s="11" t="str">
        <f>IF('LEA Information'!A624="","",'LEA Information'!A624)</f>
        <v/>
      </c>
      <c r="B615" s="11" t="str">
        <f>IF('LEA Information'!B624="","",'LEA Information'!B624)</f>
        <v/>
      </c>
      <c r="C615" s="68" t="str">
        <f>IF('LEA Information'!C624="","",'LEA Information'!C624)</f>
        <v/>
      </c>
      <c r="D615" s="8" t="str">
        <f>IF('LEA Information'!D624="","",'LEA Information'!D624)</f>
        <v/>
      </c>
      <c r="E615" s="32" t="str">
        <f t="shared" si="9"/>
        <v/>
      </c>
      <c r="F615" s="3" t="str">
        <f>IF(F$3="Not used","",IFERROR(VLOOKUP($A615,'Circumstance 1'!$B$6:$AB$15,27,FALSE),IFERROR(VLOOKUP(A615,'Circumstance 1'!$B$18:$AB$28,27,FALSE),TableBPA2[[#This Row],[Starting Base Payment]])))</f>
        <v/>
      </c>
      <c r="G615" s="3" t="str">
        <f>IF(G$3="Not used","",IFERROR(VLOOKUP($A615,'Circumstance 2'!$B$6:$AB$15,27,FALSE),IFERROR(VLOOKUP($A615,'Circumstance 2'!$B$18:$AB$28,27,FALSE),TableBPA2[[#This Row],[Base Payment After Circumstance 1]])))</f>
        <v/>
      </c>
      <c r="H615" s="3" t="str">
        <f>IF(H$3="Not used","",IFERROR(VLOOKUP($A615,'Circumstance 3'!$B$6:$AB$15,27,FALSE),IFERROR(VLOOKUP($A615,'Circumstance 3'!$B$18:$AB$28,27,FALSE),TableBPA2[[#This Row],[Base Payment After Circumstance 2]])))</f>
        <v/>
      </c>
      <c r="I615" s="3" t="str">
        <f>IF(I$3="Not used","",IFERROR(VLOOKUP($A615,'Circumstance 4'!$B$6:$AB$15,27,FALSE),IFERROR(VLOOKUP($A615,'Circumstance 4'!$B$18:$AB$28,27,FALSE),TableBPA2[[#This Row],[Base Payment After Circumstance 3]])))</f>
        <v/>
      </c>
      <c r="J615" s="3" t="str">
        <f>IF(J$3="Not used","",IFERROR(VLOOKUP($A615,'Circumstance 5'!$B$6:$AB$15,27,FALSE),IFERROR(VLOOKUP($A615,'Circumstance 5'!$B$18:$AB$28,27,FALSE),TableBPA2[[#This Row],[Base Payment After Circumstance 4]])))</f>
        <v/>
      </c>
      <c r="K615" s="3" t="str">
        <f>IF(K$3="Not used","",IFERROR(VLOOKUP($A615,'Circumstance 6'!$B$6:$AB$15,27,FALSE),IFERROR(VLOOKUP($A615,'Circumstance 6'!$B$18:$AB$28,27,FALSE),TableBPA2[[#This Row],[Base Payment After Circumstance 5]])))</f>
        <v/>
      </c>
      <c r="L615" s="3" t="str">
        <f>IF(L$3="Not used","",IFERROR(VLOOKUP($A615,'Circumstance 7'!$B$6:$AB$15,27,FALSE),IFERROR(VLOOKUP($A615,'Circumstance 7'!$B$18:$AB$28,27,FALSE),TableBPA2[[#This Row],[Base Payment After Circumstance 6]])))</f>
        <v/>
      </c>
      <c r="M615" s="3" t="str">
        <f>IF(M$3="Not used","",IFERROR(VLOOKUP($A615,'Circumstance 8'!$B$6:$AB$15,27,FALSE),IFERROR(VLOOKUP($A615,'Circumstance 8'!$B$18:$AB$28,27,FALSE),TableBPA2[[#This Row],[Base Payment After Circumstance 7]])))</f>
        <v/>
      </c>
      <c r="N615" s="3" t="str">
        <f>IF(N$3="Not used","",IFERROR(VLOOKUP($A615,'Circumstance 9'!$B$6:$AB$15,27,FALSE),IFERROR(VLOOKUP($A615,'Circumstance 9'!$B$18:$AB$28,27,FALSE),TableBPA2[[#This Row],[Base Payment After Circumstance 8]])))</f>
        <v/>
      </c>
      <c r="O615" s="3" t="str">
        <f>IF(O$3="Not used","",IFERROR(VLOOKUP($A615,'Circumstance 10'!$B$6:$AB$15,27,FALSE),IFERROR(VLOOKUP($A615,'Circumstance 10'!$B$18:$AB$28,27,FALSE),TableBPA2[[#This Row],[Base Payment After Circumstance 9]])))</f>
        <v/>
      </c>
      <c r="P615" s="24" t="str">
        <f>IF(P$3="Not used","",IFERROR(VLOOKUP($A615,'Circumstance 11'!$B$6:$AB$15,27,FALSE),IFERROR(VLOOKUP($A615,'Circumstance 11'!$B$18:$AB$28,27,FALSE),TableBPA2[[#This Row],[Base Payment After Circumstance 10]])))</f>
        <v/>
      </c>
      <c r="Q615" s="24" t="str">
        <f>IF(Q$3="Not used","",IFERROR(VLOOKUP($A615,'Circumstance 12'!$B$6:$AB$15,27,FALSE),IFERROR(VLOOKUP($A615,'Circumstance 12'!$B$18:$AB$28,27,FALSE),TableBPA2[[#This Row],[Base Payment After Circumstance 11]])))</f>
        <v/>
      </c>
      <c r="R615" s="24" t="str">
        <f>IF(R$3="Not used","",IFERROR(VLOOKUP($A615,'Circumstance 13'!$B$6:$AB$15,27,FALSE),IFERROR(VLOOKUP($A615,'Circumstance 13'!$B$18:$AB$28,27,FALSE),TableBPA2[[#This Row],[Base Payment After Circumstance 12]])))</f>
        <v/>
      </c>
      <c r="S615" s="24" t="str">
        <f>IF(S$3="Not used","",IFERROR(VLOOKUP($A615,'Circumstance 14'!$B$6:$AB$15,27,FALSE),IFERROR(VLOOKUP($A615,'Circumstance 14'!$B$18:$AB$28,27,FALSE),TableBPA2[[#This Row],[Base Payment After Circumstance 13]])))</f>
        <v/>
      </c>
      <c r="T615" s="24" t="str">
        <f>IF(T$3="Not used","",IFERROR(VLOOKUP($A615,'Circumstance 15'!$B$6:$AB$15,27,FALSE),IFERROR(VLOOKUP($A615,'Circumstance 15'!$B$18:$AB$28,27,FALSE),TableBPA2[[#This Row],[Base Payment After Circumstance 14]])))</f>
        <v/>
      </c>
      <c r="U615" s="24" t="str">
        <f>IF(U$3="Not used","",IFERROR(VLOOKUP($A615,'Circumstance 16'!$B$6:$AB$15,27,FALSE),IFERROR(VLOOKUP($A615,'Circumstance 16'!$B$18:$AB$28,27,FALSE),TableBPA2[[#This Row],[Base Payment After Circumstance 15]])))</f>
        <v/>
      </c>
      <c r="V615" s="24" t="str">
        <f>IF(V$3="Not used","",IFERROR(VLOOKUP($A615,'Circumstance 17'!$B$6:$AB$15,27,FALSE),IFERROR(VLOOKUP($A615,'Circumstance 17'!$B$18:$AB$28,27,FALSE),TableBPA2[[#This Row],[Base Payment After Circumstance 16]])))</f>
        <v/>
      </c>
      <c r="W615" s="24" t="str">
        <f>IF(W$3="Not used","",IFERROR(VLOOKUP($A615,'Circumstance 18'!$B$6:$AB$15,27,FALSE),IFERROR(VLOOKUP($A615,'Circumstance 18'!$B$18:$AB$28,27,FALSE),TableBPA2[[#This Row],[Base Payment After Circumstance 17]])))</f>
        <v/>
      </c>
      <c r="X615" s="24" t="str">
        <f>IF(X$3="Not used","",IFERROR(VLOOKUP($A615,'Circumstance 19'!$B$6:$AB$15,27,FALSE),IFERROR(VLOOKUP($A615,'Circumstance 19'!$B$18:$AB$28,27,FALSE),TableBPA2[[#This Row],[Base Payment After Circumstance 18]])))</f>
        <v/>
      </c>
      <c r="Y615" s="24" t="str">
        <f>IF(Y$3="Not used","",IFERROR(VLOOKUP($A615,'Circumstance 20'!$B$6:$AB$15,27,FALSE),IFERROR(VLOOKUP($A615,'Circumstance 20'!$B$18:$AB$28,27,FALSE),TableBPA2[[#This Row],[Base Payment After Circumstance 19]])))</f>
        <v/>
      </c>
    </row>
    <row r="616" spans="1:25" x14ac:dyDescent="0.25">
      <c r="A616" s="11" t="str">
        <f>IF('LEA Information'!A625="","",'LEA Information'!A625)</f>
        <v/>
      </c>
      <c r="B616" s="11" t="str">
        <f>IF('LEA Information'!B625="","",'LEA Information'!B625)</f>
        <v/>
      </c>
      <c r="C616" s="68" t="str">
        <f>IF('LEA Information'!C625="","",'LEA Information'!C625)</f>
        <v/>
      </c>
      <c r="D616" s="8" t="str">
        <f>IF('LEA Information'!D625="","",'LEA Information'!D625)</f>
        <v/>
      </c>
      <c r="E616" s="32" t="str">
        <f t="shared" si="9"/>
        <v/>
      </c>
      <c r="F616" s="3" t="str">
        <f>IF(F$3="Not used","",IFERROR(VLOOKUP($A616,'Circumstance 1'!$B$6:$AB$15,27,FALSE),IFERROR(VLOOKUP(A616,'Circumstance 1'!$B$18:$AB$28,27,FALSE),TableBPA2[[#This Row],[Starting Base Payment]])))</f>
        <v/>
      </c>
      <c r="G616" s="3" t="str">
        <f>IF(G$3="Not used","",IFERROR(VLOOKUP($A616,'Circumstance 2'!$B$6:$AB$15,27,FALSE),IFERROR(VLOOKUP($A616,'Circumstance 2'!$B$18:$AB$28,27,FALSE),TableBPA2[[#This Row],[Base Payment After Circumstance 1]])))</f>
        <v/>
      </c>
      <c r="H616" s="3" t="str">
        <f>IF(H$3="Not used","",IFERROR(VLOOKUP($A616,'Circumstance 3'!$B$6:$AB$15,27,FALSE),IFERROR(VLOOKUP($A616,'Circumstance 3'!$B$18:$AB$28,27,FALSE),TableBPA2[[#This Row],[Base Payment After Circumstance 2]])))</f>
        <v/>
      </c>
      <c r="I616" s="3" t="str">
        <f>IF(I$3="Not used","",IFERROR(VLOOKUP($A616,'Circumstance 4'!$B$6:$AB$15,27,FALSE),IFERROR(VLOOKUP($A616,'Circumstance 4'!$B$18:$AB$28,27,FALSE),TableBPA2[[#This Row],[Base Payment After Circumstance 3]])))</f>
        <v/>
      </c>
      <c r="J616" s="3" t="str">
        <f>IF(J$3="Not used","",IFERROR(VLOOKUP($A616,'Circumstance 5'!$B$6:$AB$15,27,FALSE),IFERROR(VLOOKUP($A616,'Circumstance 5'!$B$18:$AB$28,27,FALSE),TableBPA2[[#This Row],[Base Payment After Circumstance 4]])))</f>
        <v/>
      </c>
      <c r="K616" s="3" t="str">
        <f>IF(K$3="Not used","",IFERROR(VLOOKUP($A616,'Circumstance 6'!$B$6:$AB$15,27,FALSE),IFERROR(VLOOKUP($A616,'Circumstance 6'!$B$18:$AB$28,27,FALSE),TableBPA2[[#This Row],[Base Payment After Circumstance 5]])))</f>
        <v/>
      </c>
      <c r="L616" s="3" t="str">
        <f>IF(L$3="Not used","",IFERROR(VLOOKUP($A616,'Circumstance 7'!$B$6:$AB$15,27,FALSE),IFERROR(VLOOKUP($A616,'Circumstance 7'!$B$18:$AB$28,27,FALSE),TableBPA2[[#This Row],[Base Payment After Circumstance 6]])))</f>
        <v/>
      </c>
      <c r="M616" s="3" t="str">
        <f>IF(M$3="Not used","",IFERROR(VLOOKUP($A616,'Circumstance 8'!$B$6:$AB$15,27,FALSE),IFERROR(VLOOKUP($A616,'Circumstance 8'!$B$18:$AB$28,27,FALSE),TableBPA2[[#This Row],[Base Payment After Circumstance 7]])))</f>
        <v/>
      </c>
      <c r="N616" s="3" t="str">
        <f>IF(N$3="Not used","",IFERROR(VLOOKUP($A616,'Circumstance 9'!$B$6:$AB$15,27,FALSE),IFERROR(VLOOKUP($A616,'Circumstance 9'!$B$18:$AB$28,27,FALSE),TableBPA2[[#This Row],[Base Payment After Circumstance 8]])))</f>
        <v/>
      </c>
      <c r="O616" s="3" t="str">
        <f>IF(O$3="Not used","",IFERROR(VLOOKUP($A616,'Circumstance 10'!$B$6:$AB$15,27,FALSE),IFERROR(VLOOKUP($A616,'Circumstance 10'!$B$18:$AB$28,27,FALSE),TableBPA2[[#This Row],[Base Payment After Circumstance 9]])))</f>
        <v/>
      </c>
      <c r="P616" s="24" t="str">
        <f>IF(P$3="Not used","",IFERROR(VLOOKUP($A616,'Circumstance 11'!$B$6:$AB$15,27,FALSE),IFERROR(VLOOKUP($A616,'Circumstance 11'!$B$18:$AB$28,27,FALSE),TableBPA2[[#This Row],[Base Payment After Circumstance 10]])))</f>
        <v/>
      </c>
      <c r="Q616" s="24" t="str">
        <f>IF(Q$3="Not used","",IFERROR(VLOOKUP($A616,'Circumstance 12'!$B$6:$AB$15,27,FALSE),IFERROR(VLOOKUP($A616,'Circumstance 12'!$B$18:$AB$28,27,FALSE),TableBPA2[[#This Row],[Base Payment After Circumstance 11]])))</f>
        <v/>
      </c>
      <c r="R616" s="24" t="str">
        <f>IF(R$3="Not used","",IFERROR(VLOOKUP($A616,'Circumstance 13'!$B$6:$AB$15,27,FALSE),IFERROR(VLOOKUP($A616,'Circumstance 13'!$B$18:$AB$28,27,FALSE),TableBPA2[[#This Row],[Base Payment After Circumstance 12]])))</f>
        <v/>
      </c>
      <c r="S616" s="24" t="str">
        <f>IF(S$3="Not used","",IFERROR(VLOOKUP($A616,'Circumstance 14'!$B$6:$AB$15,27,FALSE),IFERROR(VLOOKUP($A616,'Circumstance 14'!$B$18:$AB$28,27,FALSE),TableBPA2[[#This Row],[Base Payment After Circumstance 13]])))</f>
        <v/>
      </c>
      <c r="T616" s="24" t="str">
        <f>IF(T$3="Not used","",IFERROR(VLOOKUP($A616,'Circumstance 15'!$B$6:$AB$15,27,FALSE),IFERROR(VLOOKUP($A616,'Circumstance 15'!$B$18:$AB$28,27,FALSE),TableBPA2[[#This Row],[Base Payment After Circumstance 14]])))</f>
        <v/>
      </c>
      <c r="U616" s="24" t="str">
        <f>IF(U$3="Not used","",IFERROR(VLOOKUP($A616,'Circumstance 16'!$B$6:$AB$15,27,FALSE),IFERROR(VLOOKUP($A616,'Circumstance 16'!$B$18:$AB$28,27,FALSE),TableBPA2[[#This Row],[Base Payment After Circumstance 15]])))</f>
        <v/>
      </c>
      <c r="V616" s="24" t="str">
        <f>IF(V$3="Not used","",IFERROR(VLOOKUP($A616,'Circumstance 17'!$B$6:$AB$15,27,FALSE),IFERROR(VLOOKUP($A616,'Circumstance 17'!$B$18:$AB$28,27,FALSE),TableBPA2[[#This Row],[Base Payment After Circumstance 16]])))</f>
        <v/>
      </c>
      <c r="W616" s="24" t="str">
        <f>IF(W$3="Not used","",IFERROR(VLOOKUP($A616,'Circumstance 18'!$B$6:$AB$15,27,FALSE),IFERROR(VLOOKUP($A616,'Circumstance 18'!$B$18:$AB$28,27,FALSE),TableBPA2[[#This Row],[Base Payment After Circumstance 17]])))</f>
        <v/>
      </c>
      <c r="X616" s="24" t="str">
        <f>IF(X$3="Not used","",IFERROR(VLOOKUP($A616,'Circumstance 19'!$B$6:$AB$15,27,FALSE),IFERROR(VLOOKUP($A616,'Circumstance 19'!$B$18:$AB$28,27,FALSE),TableBPA2[[#This Row],[Base Payment After Circumstance 18]])))</f>
        <v/>
      </c>
      <c r="Y616" s="24" t="str">
        <f>IF(Y$3="Not used","",IFERROR(VLOOKUP($A616,'Circumstance 20'!$B$6:$AB$15,27,FALSE),IFERROR(VLOOKUP($A616,'Circumstance 20'!$B$18:$AB$28,27,FALSE),TableBPA2[[#This Row],[Base Payment After Circumstance 19]])))</f>
        <v/>
      </c>
    </row>
    <row r="617" spans="1:25" x14ac:dyDescent="0.25">
      <c r="A617" s="11" t="str">
        <f>IF('LEA Information'!A626="","",'LEA Information'!A626)</f>
        <v/>
      </c>
      <c r="B617" s="11" t="str">
        <f>IF('LEA Information'!B626="","",'LEA Information'!B626)</f>
        <v/>
      </c>
      <c r="C617" s="68" t="str">
        <f>IF('LEA Information'!C626="","",'LEA Information'!C626)</f>
        <v/>
      </c>
      <c r="D617" s="8" t="str">
        <f>IF('LEA Information'!D626="","",'LEA Information'!D626)</f>
        <v/>
      </c>
      <c r="E617" s="32" t="str">
        <f t="shared" si="9"/>
        <v/>
      </c>
      <c r="F617" s="3" t="str">
        <f>IF(F$3="Not used","",IFERROR(VLOOKUP($A617,'Circumstance 1'!$B$6:$AB$15,27,FALSE),IFERROR(VLOOKUP(A617,'Circumstance 1'!$B$18:$AB$28,27,FALSE),TableBPA2[[#This Row],[Starting Base Payment]])))</f>
        <v/>
      </c>
      <c r="G617" s="3" t="str">
        <f>IF(G$3="Not used","",IFERROR(VLOOKUP($A617,'Circumstance 2'!$B$6:$AB$15,27,FALSE),IFERROR(VLOOKUP($A617,'Circumstance 2'!$B$18:$AB$28,27,FALSE),TableBPA2[[#This Row],[Base Payment After Circumstance 1]])))</f>
        <v/>
      </c>
      <c r="H617" s="3" t="str">
        <f>IF(H$3="Not used","",IFERROR(VLOOKUP($A617,'Circumstance 3'!$B$6:$AB$15,27,FALSE),IFERROR(VLOOKUP($A617,'Circumstance 3'!$B$18:$AB$28,27,FALSE),TableBPA2[[#This Row],[Base Payment After Circumstance 2]])))</f>
        <v/>
      </c>
      <c r="I617" s="3" t="str">
        <f>IF(I$3="Not used","",IFERROR(VLOOKUP($A617,'Circumstance 4'!$B$6:$AB$15,27,FALSE),IFERROR(VLOOKUP($A617,'Circumstance 4'!$B$18:$AB$28,27,FALSE),TableBPA2[[#This Row],[Base Payment After Circumstance 3]])))</f>
        <v/>
      </c>
      <c r="J617" s="3" t="str">
        <f>IF(J$3="Not used","",IFERROR(VLOOKUP($A617,'Circumstance 5'!$B$6:$AB$15,27,FALSE),IFERROR(VLOOKUP($A617,'Circumstance 5'!$B$18:$AB$28,27,FALSE),TableBPA2[[#This Row],[Base Payment After Circumstance 4]])))</f>
        <v/>
      </c>
      <c r="K617" s="3" t="str">
        <f>IF(K$3="Not used","",IFERROR(VLOOKUP($A617,'Circumstance 6'!$B$6:$AB$15,27,FALSE),IFERROR(VLOOKUP($A617,'Circumstance 6'!$B$18:$AB$28,27,FALSE),TableBPA2[[#This Row],[Base Payment After Circumstance 5]])))</f>
        <v/>
      </c>
      <c r="L617" s="3" t="str">
        <f>IF(L$3="Not used","",IFERROR(VLOOKUP($A617,'Circumstance 7'!$B$6:$AB$15,27,FALSE),IFERROR(VLOOKUP($A617,'Circumstance 7'!$B$18:$AB$28,27,FALSE),TableBPA2[[#This Row],[Base Payment After Circumstance 6]])))</f>
        <v/>
      </c>
      <c r="M617" s="3" t="str">
        <f>IF(M$3="Not used","",IFERROR(VLOOKUP($A617,'Circumstance 8'!$B$6:$AB$15,27,FALSE),IFERROR(VLOOKUP($A617,'Circumstance 8'!$B$18:$AB$28,27,FALSE),TableBPA2[[#This Row],[Base Payment After Circumstance 7]])))</f>
        <v/>
      </c>
      <c r="N617" s="3" t="str">
        <f>IF(N$3="Not used","",IFERROR(VLOOKUP($A617,'Circumstance 9'!$B$6:$AB$15,27,FALSE),IFERROR(VLOOKUP($A617,'Circumstance 9'!$B$18:$AB$28,27,FALSE),TableBPA2[[#This Row],[Base Payment After Circumstance 8]])))</f>
        <v/>
      </c>
      <c r="O617" s="3" t="str">
        <f>IF(O$3="Not used","",IFERROR(VLOOKUP($A617,'Circumstance 10'!$B$6:$AB$15,27,FALSE),IFERROR(VLOOKUP($A617,'Circumstance 10'!$B$18:$AB$28,27,FALSE),TableBPA2[[#This Row],[Base Payment After Circumstance 9]])))</f>
        <v/>
      </c>
      <c r="P617" s="24" t="str">
        <f>IF(P$3="Not used","",IFERROR(VLOOKUP($A617,'Circumstance 11'!$B$6:$AB$15,27,FALSE),IFERROR(VLOOKUP($A617,'Circumstance 11'!$B$18:$AB$28,27,FALSE),TableBPA2[[#This Row],[Base Payment After Circumstance 10]])))</f>
        <v/>
      </c>
      <c r="Q617" s="24" t="str">
        <f>IF(Q$3="Not used","",IFERROR(VLOOKUP($A617,'Circumstance 12'!$B$6:$AB$15,27,FALSE),IFERROR(VLOOKUP($A617,'Circumstance 12'!$B$18:$AB$28,27,FALSE),TableBPA2[[#This Row],[Base Payment After Circumstance 11]])))</f>
        <v/>
      </c>
      <c r="R617" s="24" t="str">
        <f>IF(R$3="Not used","",IFERROR(VLOOKUP($A617,'Circumstance 13'!$B$6:$AB$15,27,FALSE),IFERROR(VLOOKUP($A617,'Circumstance 13'!$B$18:$AB$28,27,FALSE),TableBPA2[[#This Row],[Base Payment After Circumstance 12]])))</f>
        <v/>
      </c>
      <c r="S617" s="24" t="str">
        <f>IF(S$3="Not used","",IFERROR(VLOOKUP($A617,'Circumstance 14'!$B$6:$AB$15,27,FALSE),IFERROR(VLOOKUP($A617,'Circumstance 14'!$B$18:$AB$28,27,FALSE),TableBPA2[[#This Row],[Base Payment After Circumstance 13]])))</f>
        <v/>
      </c>
      <c r="T617" s="24" t="str">
        <f>IF(T$3="Not used","",IFERROR(VLOOKUP($A617,'Circumstance 15'!$B$6:$AB$15,27,FALSE),IFERROR(VLOOKUP($A617,'Circumstance 15'!$B$18:$AB$28,27,FALSE),TableBPA2[[#This Row],[Base Payment After Circumstance 14]])))</f>
        <v/>
      </c>
      <c r="U617" s="24" t="str">
        <f>IF(U$3="Not used","",IFERROR(VLOOKUP($A617,'Circumstance 16'!$B$6:$AB$15,27,FALSE),IFERROR(VLOOKUP($A617,'Circumstance 16'!$B$18:$AB$28,27,FALSE),TableBPA2[[#This Row],[Base Payment After Circumstance 15]])))</f>
        <v/>
      </c>
      <c r="V617" s="24" t="str">
        <f>IF(V$3="Not used","",IFERROR(VLOOKUP($A617,'Circumstance 17'!$B$6:$AB$15,27,FALSE),IFERROR(VLOOKUP($A617,'Circumstance 17'!$B$18:$AB$28,27,FALSE),TableBPA2[[#This Row],[Base Payment After Circumstance 16]])))</f>
        <v/>
      </c>
      <c r="W617" s="24" t="str">
        <f>IF(W$3="Not used","",IFERROR(VLOOKUP($A617,'Circumstance 18'!$B$6:$AB$15,27,FALSE),IFERROR(VLOOKUP($A617,'Circumstance 18'!$B$18:$AB$28,27,FALSE),TableBPA2[[#This Row],[Base Payment After Circumstance 17]])))</f>
        <v/>
      </c>
      <c r="X617" s="24" t="str">
        <f>IF(X$3="Not used","",IFERROR(VLOOKUP($A617,'Circumstance 19'!$B$6:$AB$15,27,FALSE),IFERROR(VLOOKUP($A617,'Circumstance 19'!$B$18:$AB$28,27,FALSE),TableBPA2[[#This Row],[Base Payment After Circumstance 18]])))</f>
        <v/>
      </c>
      <c r="Y617" s="24" t="str">
        <f>IF(Y$3="Not used","",IFERROR(VLOOKUP($A617,'Circumstance 20'!$B$6:$AB$15,27,FALSE),IFERROR(VLOOKUP($A617,'Circumstance 20'!$B$18:$AB$28,27,FALSE),TableBPA2[[#This Row],[Base Payment After Circumstance 19]])))</f>
        <v/>
      </c>
    </row>
    <row r="618" spans="1:25" x14ac:dyDescent="0.25">
      <c r="A618" s="11" t="str">
        <f>IF('LEA Information'!A627="","",'LEA Information'!A627)</f>
        <v/>
      </c>
      <c r="B618" s="11" t="str">
        <f>IF('LEA Information'!B627="","",'LEA Information'!B627)</f>
        <v/>
      </c>
      <c r="C618" s="68" t="str">
        <f>IF('LEA Information'!C627="","",'LEA Information'!C627)</f>
        <v/>
      </c>
      <c r="D618" s="8" t="str">
        <f>IF('LEA Information'!D627="","",'LEA Information'!D627)</f>
        <v/>
      </c>
      <c r="E618" s="32" t="str">
        <f t="shared" si="9"/>
        <v/>
      </c>
      <c r="F618" s="3" t="str">
        <f>IF(F$3="Not used","",IFERROR(VLOOKUP($A618,'Circumstance 1'!$B$6:$AB$15,27,FALSE),IFERROR(VLOOKUP(A618,'Circumstance 1'!$B$18:$AB$28,27,FALSE),TableBPA2[[#This Row],[Starting Base Payment]])))</f>
        <v/>
      </c>
      <c r="G618" s="3" t="str">
        <f>IF(G$3="Not used","",IFERROR(VLOOKUP($A618,'Circumstance 2'!$B$6:$AB$15,27,FALSE),IFERROR(VLOOKUP($A618,'Circumstance 2'!$B$18:$AB$28,27,FALSE),TableBPA2[[#This Row],[Base Payment After Circumstance 1]])))</f>
        <v/>
      </c>
      <c r="H618" s="3" t="str">
        <f>IF(H$3="Not used","",IFERROR(VLOOKUP($A618,'Circumstance 3'!$B$6:$AB$15,27,FALSE),IFERROR(VLOOKUP($A618,'Circumstance 3'!$B$18:$AB$28,27,FALSE),TableBPA2[[#This Row],[Base Payment After Circumstance 2]])))</f>
        <v/>
      </c>
      <c r="I618" s="3" t="str">
        <f>IF(I$3="Not used","",IFERROR(VLOOKUP($A618,'Circumstance 4'!$B$6:$AB$15,27,FALSE),IFERROR(VLOOKUP($A618,'Circumstance 4'!$B$18:$AB$28,27,FALSE),TableBPA2[[#This Row],[Base Payment After Circumstance 3]])))</f>
        <v/>
      </c>
      <c r="J618" s="3" t="str">
        <f>IF(J$3="Not used","",IFERROR(VLOOKUP($A618,'Circumstance 5'!$B$6:$AB$15,27,FALSE),IFERROR(VLOOKUP($A618,'Circumstance 5'!$B$18:$AB$28,27,FALSE),TableBPA2[[#This Row],[Base Payment After Circumstance 4]])))</f>
        <v/>
      </c>
      <c r="K618" s="3" t="str">
        <f>IF(K$3="Not used","",IFERROR(VLOOKUP($A618,'Circumstance 6'!$B$6:$AB$15,27,FALSE),IFERROR(VLOOKUP($A618,'Circumstance 6'!$B$18:$AB$28,27,FALSE),TableBPA2[[#This Row],[Base Payment After Circumstance 5]])))</f>
        <v/>
      </c>
      <c r="L618" s="3" t="str">
        <f>IF(L$3="Not used","",IFERROR(VLOOKUP($A618,'Circumstance 7'!$B$6:$AB$15,27,FALSE),IFERROR(VLOOKUP($A618,'Circumstance 7'!$B$18:$AB$28,27,FALSE),TableBPA2[[#This Row],[Base Payment After Circumstance 6]])))</f>
        <v/>
      </c>
      <c r="M618" s="3" t="str">
        <f>IF(M$3="Not used","",IFERROR(VLOOKUP($A618,'Circumstance 8'!$B$6:$AB$15,27,FALSE),IFERROR(VLOOKUP($A618,'Circumstance 8'!$B$18:$AB$28,27,FALSE),TableBPA2[[#This Row],[Base Payment After Circumstance 7]])))</f>
        <v/>
      </c>
      <c r="N618" s="3" t="str">
        <f>IF(N$3="Not used","",IFERROR(VLOOKUP($A618,'Circumstance 9'!$B$6:$AB$15,27,FALSE),IFERROR(VLOOKUP($A618,'Circumstance 9'!$B$18:$AB$28,27,FALSE),TableBPA2[[#This Row],[Base Payment After Circumstance 8]])))</f>
        <v/>
      </c>
      <c r="O618" s="3" t="str">
        <f>IF(O$3="Not used","",IFERROR(VLOOKUP($A618,'Circumstance 10'!$B$6:$AB$15,27,FALSE),IFERROR(VLOOKUP($A618,'Circumstance 10'!$B$18:$AB$28,27,FALSE),TableBPA2[[#This Row],[Base Payment After Circumstance 9]])))</f>
        <v/>
      </c>
      <c r="P618" s="24" t="str">
        <f>IF(P$3="Not used","",IFERROR(VLOOKUP($A618,'Circumstance 11'!$B$6:$AB$15,27,FALSE),IFERROR(VLOOKUP($A618,'Circumstance 11'!$B$18:$AB$28,27,FALSE),TableBPA2[[#This Row],[Base Payment After Circumstance 10]])))</f>
        <v/>
      </c>
      <c r="Q618" s="24" t="str">
        <f>IF(Q$3="Not used","",IFERROR(VLOOKUP($A618,'Circumstance 12'!$B$6:$AB$15,27,FALSE),IFERROR(VLOOKUP($A618,'Circumstance 12'!$B$18:$AB$28,27,FALSE),TableBPA2[[#This Row],[Base Payment After Circumstance 11]])))</f>
        <v/>
      </c>
      <c r="R618" s="24" t="str">
        <f>IF(R$3="Not used","",IFERROR(VLOOKUP($A618,'Circumstance 13'!$B$6:$AB$15,27,FALSE),IFERROR(VLOOKUP($A618,'Circumstance 13'!$B$18:$AB$28,27,FALSE),TableBPA2[[#This Row],[Base Payment After Circumstance 12]])))</f>
        <v/>
      </c>
      <c r="S618" s="24" t="str">
        <f>IF(S$3="Not used","",IFERROR(VLOOKUP($A618,'Circumstance 14'!$B$6:$AB$15,27,FALSE),IFERROR(VLOOKUP($A618,'Circumstance 14'!$B$18:$AB$28,27,FALSE),TableBPA2[[#This Row],[Base Payment After Circumstance 13]])))</f>
        <v/>
      </c>
      <c r="T618" s="24" t="str">
        <f>IF(T$3="Not used","",IFERROR(VLOOKUP($A618,'Circumstance 15'!$B$6:$AB$15,27,FALSE),IFERROR(VLOOKUP($A618,'Circumstance 15'!$B$18:$AB$28,27,FALSE),TableBPA2[[#This Row],[Base Payment After Circumstance 14]])))</f>
        <v/>
      </c>
      <c r="U618" s="24" t="str">
        <f>IF(U$3="Not used","",IFERROR(VLOOKUP($A618,'Circumstance 16'!$B$6:$AB$15,27,FALSE),IFERROR(VLOOKUP($A618,'Circumstance 16'!$B$18:$AB$28,27,FALSE),TableBPA2[[#This Row],[Base Payment After Circumstance 15]])))</f>
        <v/>
      </c>
      <c r="V618" s="24" t="str">
        <f>IF(V$3="Not used","",IFERROR(VLOOKUP($A618,'Circumstance 17'!$B$6:$AB$15,27,FALSE),IFERROR(VLOOKUP($A618,'Circumstance 17'!$B$18:$AB$28,27,FALSE),TableBPA2[[#This Row],[Base Payment After Circumstance 16]])))</f>
        <v/>
      </c>
      <c r="W618" s="24" t="str">
        <f>IF(W$3="Not used","",IFERROR(VLOOKUP($A618,'Circumstance 18'!$B$6:$AB$15,27,FALSE),IFERROR(VLOOKUP($A618,'Circumstance 18'!$B$18:$AB$28,27,FALSE),TableBPA2[[#This Row],[Base Payment After Circumstance 17]])))</f>
        <v/>
      </c>
      <c r="X618" s="24" t="str">
        <f>IF(X$3="Not used","",IFERROR(VLOOKUP($A618,'Circumstance 19'!$B$6:$AB$15,27,FALSE),IFERROR(VLOOKUP($A618,'Circumstance 19'!$B$18:$AB$28,27,FALSE),TableBPA2[[#This Row],[Base Payment After Circumstance 18]])))</f>
        <v/>
      </c>
      <c r="Y618" s="24" t="str">
        <f>IF(Y$3="Not used","",IFERROR(VLOOKUP($A618,'Circumstance 20'!$B$6:$AB$15,27,FALSE),IFERROR(VLOOKUP($A618,'Circumstance 20'!$B$18:$AB$28,27,FALSE),TableBPA2[[#This Row],[Base Payment After Circumstance 19]])))</f>
        <v/>
      </c>
    </row>
    <row r="619" spans="1:25" x14ac:dyDescent="0.25">
      <c r="A619" s="11" t="str">
        <f>IF('LEA Information'!A628="","",'LEA Information'!A628)</f>
        <v/>
      </c>
      <c r="B619" s="11" t="str">
        <f>IF('LEA Information'!B628="","",'LEA Information'!B628)</f>
        <v/>
      </c>
      <c r="C619" s="68" t="str">
        <f>IF('LEA Information'!C628="","",'LEA Information'!C628)</f>
        <v/>
      </c>
      <c r="D619" s="8" t="str">
        <f>IF('LEA Information'!D628="","",'LEA Information'!D628)</f>
        <v/>
      </c>
      <c r="E619" s="32" t="str">
        <f t="shared" si="9"/>
        <v/>
      </c>
      <c r="F619" s="3" t="str">
        <f>IF(F$3="Not used","",IFERROR(VLOOKUP($A619,'Circumstance 1'!$B$6:$AB$15,27,FALSE),IFERROR(VLOOKUP(A619,'Circumstance 1'!$B$18:$AB$28,27,FALSE),TableBPA2[[#This Row],[Starting Base Payment]])))</f>
        <v/>
      </c>
      <c r="G619" s="3" t="str">
        <f>IF(G$3="Not used","",IFERROR(VLOOKUP($A619,'Circumstance 2'!$B$6:$AB$15,27,FALSE),IFERROR(VLOOKUP($A619,'Circumstance 2'!$B$18:$AB$28,27,FALSE),TableBPA2[[#This Row],[Base Payment After Circumstance 1]])))</f>
        <v/>
      </c>
      <c r="H619" s="3" t="str">
        <f>IF(H$3="Not used","",IFERROR(VLOOKUP($A619,'Circumstance 3'!$B$6:$AB$15,27,FALSE),IFERROR(VLOOKUP($A619,'Circumstance 3'!$B$18:$AB$28,27,FALSE),TableBPA2[[#This Row],[Base Payment After Circumstance 2]])))</f>
        <v/>
      </c>
      <c r="I619" s="3" t="str">
        <f>IF(I$3="Not used","",IFERROR(VLOOKUP($A619,'Circumstance 4'!$B$6:$AB$15,27,FALSE),IFERROR(VLOOKUP($A619,'Circumstance 4'!$B$18:$AB$28,27,FALSE),TableBPA2[[#This Row],[Base Payment After Circumstance 3]])))</f>
        <v/>
      </c>
      <c r="J619" s="3" t="str">
        <f>IF(J$3="Not used","",IFERROR(VLOOKUP($A619,'Circumstance 5'!$B$6:$AB$15,27,FALSE),IFERROR(VLOOKUP($A619,'Circumstance 5'!$B$18:$AB$28,27,FALSE),TableBPA2[[#This Row],[Base Payment After Circumstance 4]])))</f>
        <v/>
      </c>
      <c r="K619" s="3" t="str">
        <f>IF(K$3="Not used","",IFERROR(VLOOKUP($A619,'Circumstance 6'!$B$6:$AB$15,27,FALSE),IFERROR(VLOOKUP($A619,'Circumstance 6'!$B$18:$AB$28,27,FALSE),TableBPA2[[#This Row],[Base Payment After Circumstance 5]])))</f>
        <v/>
      </c>
      <c r="L619" s="3" t="str">
        <f>IF(L$3="Not used","",IFERROR(VLOOKUP($A619,'Circumstance 7'!$B$6:$AB$15,27,FALSE),IFERROR(VLOOKUP($A619,'Circumstance 7'!$B$18:$AB$28,27,FALSE),TableBPA2[[#This Row],[Base Payment After Circumstance 6]])))</f>
        <v/>
      </c>
      <c r="M619" s="3" t="str">
        <f>IF(M$3="Not used","",IFERROR(VLOOKUP($A619,'Circumstance 8'!$B$6:$AB$15,27,FALSE),IFERROR(VLOOKUP($A619,'Circumstance 8'!$B$18:$AB$28,27,FALSE),TableBPA2[[#This Row],[Base Payment After Circumstance 7]])))</f>
        <v/>
      </c>
      <c r="N619" s="3" t="str">
        <f>IF(N$3="Not used","",IFERROR(VLOOKUP($A619,'Circumstance 9'!$B$6:$AB$15,27,FALSE),IFERROR(VLOOKUP($A619,'Circumstance 9'!$B$18:$AB$28,27,FALSE),TableBPA2[[#This Row],[Base Payment After Circumstance 8]])))</f>
        <v/>
      </c>
      <c r="O619" s="3" t="str">
        <f>IF(O$3="Not used","",IFERROR(VLOOKUP($A619,'Circumstance 10'!$B$6:$AB$15,27,FALSE),IFERROR(VLOOKUP($A619,'Circumstance 10'!$B$18:$AB$28,27,FALSE),TableBPA2[[#This Row],[Base Payment After Circumstance 9]])))</f>
        <v/>
      </c>
      <c r="P619" s="24" t="str">
        <f>IF(P$3="Not used","",IFERROR(VLOOKUP($A619,'Circumstance 11'!$B$6:$AB$15,27,FALSE),IFERROR(VLOOKUP($A619,'Circumstance 11'!$B$18:$AB$28,27,FALSE),TableBPA2[[#This Row],[Base Payment After Circumstance 10]])))</f>
        <v/>
      </c>
      <c r="Q619" s="24" t="str">
        <f>IF(Q$3="Not used","",IFERROR(VLOOKUP($A619,'Circumstance 12'!$B$6:$AB$15,27,FALSE),IFERROR(VLOOKUP($A619,'Circumstance 12'!$B$18:$AB$28,27,FALSE),TableBPA2[[#This Row],[Base Payment After Circumstance 11]])))</f>
        <v/>
      </c>
      <c r="R619" s="24" t="str">
        <f>IF(R$3="Not used","",IFERROR(VLOOKUP($A619,'Circumstance 13'!$B$6:$AB$15,27,FALSE),IFERROR(VLOOKUP($A619,'Circumstance 13'!$B$18:$AB$28,27,FALSE),TableBPA2[[#This Row],[Base Payment After Circumstance 12]])))</f>
        <v/>
      </c>
      <c r="S619" s="24" t="str">
        <f>IF(S$3="Not used","",IFERROR(VLOOKUP($A619,'Circumstance 14'!$B$6:$AB$15,27,FALSE),IFERROR(VLOOKUP($A619,'Circumstance 14'!$B$18:$AB$28,27,FALSE),TableBPA2[[#This Row],[Base Payment After Circumstance 13]])))</f>
        <v/>
      </c>
      <c r="T619" s="24" t="str">
        <f>IF(T$3="Not used","",IFERROR(VLOOKUP($A619,'Circumstance 15'!$B$6:$AB$15,27,FALSE),IFERROR(VLOOKUP($A619,'Circumstance 15'!$B$18:$AB$28,27,FALSE),TableBPA2[[#This Row],[Base Payment After Circumstance 14]])))</f>
        <v/>
      </c>
      <c r="U619" s="24" t="str">
        <f>IF(U$3="Not used","",IFERROR(VLOOKUP($A619,'Circumstance 16'!$B$6:$AB$15,27,FALSE),IFERROR(VLOOKUP($A619,'Circumstance 16'!$B$18:$AB$28,27,FALSE),TableBPA2[[#This Row],[Base Payment After Circumstance 15]])))</f>
        <v/>
      </c>
      <c r="V619" s="24" t="str">
        <f>IF(V$3="Not used","",IFERROR(VLOOKUP($A619,'Circumstance 17'!$B$6:$AB$15,27,FALSE),IFERROR(VLOOKUP($A619,'Circumstance 17'!$B$18:$AB$28,27,FALSE),TableBPA2[[#This Row],[Base Payment After Circumstance 16]])))</f>
        <v/>
      </c>
      <c r="W619" s="24" t="str">
        <f>IF(W$3="Not used","",IFERROR(VLOOKUP($A619,'Circumstance 18'!$B$6:$AB$15,27,FALSE),IFERROR(VLOOKUP($A619,'Circumstance 18'!$B$18:$AB$28,27,FALSE),TableBPA2[[#This Row],[Base Payment After Circumstance 17]])))</f>
        <v/>
      </c>
      <c r="X619" s="24" t="str">
        <f>IF(X$3="Not used","",IFERROR(VLOOKUP($A619,'Circumstance 19'!$B$6:$AB$15,27,FALSE),IFERROR(VLOOKUP($A619,'Circumstance 19'!$B$18:$AB$28,27,FALSE),TableBPA2[[#This Row],[Base Payment After Circumstance 18]])))</f>
        <v/>
      </c>
      <c r="Y619" s="24" t="str">
        <f>IF(Y$3="Not used","",IFERROR(VLOOKUP($A619,'Circumstance 20'!$B$6:$AB$15,27,FALSE),IFERROR(VLOOKUP($A619,'Circumstance 20'!$B$18:$AB$28,27,FALSE),TableBPA2[[#This Row],[Base Payment After Circumstance 19]])))</f>
        <v/>
      </c>
    </row>
    <row r="620" spans="1:25" x14ac:dyDescent="0.25">
      <c r="A620" s="11" t="str">
        <f>IF('LEA Information'!A629="","",'LEA Information'!A629)</f>
        <v/>
      </c>
      <c r="B620" s="11" t="str">
        <f>IF('LEA Information'!B629="","",'LEA Information'!B629)</f>
        <v/>
      </c>
      <c r="C620" s="68" t="str">
        <f>IF('LEA Information'!C629="","",'LEA Information'!C629)</f>
        <v/>
      </c>
      <c r="D620" s="8" t="str">
        <f>IF('LEA Information'!D629="","",'LEA Information'!D629)</f>
        <v/>
      </c>
      <c r="E620" s="32" t="str">
        <f t="shared" si="9"/>
        <v/>
      </c>
      <c r="F620" s="3" t="str">
        <f>IF(F$3="Not used","",IFERROR(VLOOKUP($A620,'Circumstance 1'!$B$6:$AB$15,27,FALSE),IFERROR(VLOOKUP(A620,'Circumstance 1'!$B$18:$AB$28,27,FALSE),TableBPA2[[#This Row],[Starting Base Payment]])))</f>
        <v/>
      </c>
      <c r="G620" s="3" t="str">
        <f>IF(G$3="Not used","",IFERROR(VLOOKUP($A620,'Circumstance 2'!$B$6:$AB$15,27,FALSE),IFERROR(VLOOKUP($A620,'Circumstance 2'!$B$18:$AB$28,27,FALSE),TableBPA2[[#This Row],[Base Payment After Circumstance 1]])))</f>
        <v/>
      </c>
      <c r="H620" s="3" t="str">
        <f>IF(H$3="Not used","",IFERROR(VLOOKUP($A620,'Circumstance 3'!$B$6:$AB$15,27,FALSE),IFERROR(VLOOKUP($A620,'Circumstance 3'!$B$18:$AB$28,27,FALSE),TableBPA2[[#This Row],[Base Payment After Circumstance 2]])))</f>
        <v/>
      </c>
      <c r="I620" s="3" t="str">
        <f>IF(I$3="Not used","",IFERROR(VLOOKUP($A620,'Circumstance 4'!$B$6:$AB$15,27,FALSE),IFERROR(VLOOKUP($A620,'Circumstance 4'!$B$18:$AB$28,27,FALSE),TableBPA2[[#This Row],[Base Payment After Circumstance 3]])))</f>
        <v/>
      </c>
      <c r="J620" s="3" t="str">
        <f>IF(J$3="Not used","",IFERROR(VLOOKUP($A620,'Circumstance 5'!$B$6:$AB$15,27,FALSE),IFERROR(VLOOKUP($A620,'Circumstance 5'!$B$18:$AB$28,27,FALSE),TableBPA2[[#This Row],[Base Payment After Circumstance 4]])))</f>
        <v/>
      </c>
      <c r="K620" s="3" t="str">
        <f>IF(K$3="Not used","",IFERROR(VLOOKUP($A620,'Circumstance 6'!$B$6:$AB$15,27,FALSE),IFERROR(VLOOKUP($A620,'Circumstance 6'!$B$18:$AB$28,27,FALSE),TableBPA2[[#This Row],[Base Payment After Circumstance 5]])))</f>
        <v/>
      </c>
      <c r="L620" s="3" t="str">
        <f>IF(L$3="Not used","",IFERROR(VLOOKUP($A620,'Circumstance 7'!$B$6:$AB$15,27,FALSE),IFERROR(VLOOKUP($A620,'Circumstance 7'!$B$18:$AB$28,27,FALSE),TableBPA2[[#This Row],[Base Payment After Circumstance 6]])))</f>
        <v/>
      </c>
      <c r="M620" s="3" t="str">
        <f>IF(M$3="Not used","",IFERROR(VLOOKUP($A620,'Circumstance 8'!$B$6:$AB$15,27,FALSE),IFERROR(VLOOKUP($A620,'Circumstance 8'!$B$18:$AB$28,27,FALSE),TableBPA2[[#This Row],[Base Payment After Circumstance 7]])))</f>
        <v/>
      </c>
      <c r="N620" s="3" t="str">
        <f>IF(N$3="Not used","",IFERROR(VLOOKUP($A620,'Circumstance 9'!$B$6:$AB$15,27,FALSE),IFERROR(VLOOKUP($A620,'Circumstance 9'!$B$18:$AB$28,27,FALSE),TableBPA2[[#This Row],[Base Payment After Circumstance 8]])))</f>
        <v/>
      </c>
      <c r="O620" s="3" t="str">
        <f>IF(O$3="Not used","",IFERROR(VLOOKUP($A620,'Circumstance 10'!$B$6:$AB$15,27,FALSE),IFERROR(VLOOKUP($A620,'Circumstance 10'!$B$18:$AB$28,27,FALSE),TableBPA2[[#This Row],[Base Payment After Circumstance 9]])))</f>
        <v/>
      </c>
      <c r="P620" s="24" t="str">
        <f>IF(P$3="Not used","",IFERROR(VLOOKUP($A620,'Circumstance 11'!$B$6:$AB$15,27,FALSE),IFERROR(VLOOKUP($A620,'Circumstance 11'!$B$18:$AB$28,27,FALSE),TableBPA2[[#This Row],[Base Payment After Circumstance 10]])))</f>
        <v/>
      </c>
      <c r="Q620" s="24" t="str">
        <f>IF(Q$3="Not used","",IFERROR(VLOOKUP($A620,'Circumstance 12'!$B$6:$AB$15,27,FALSE),IFERROR(VLOOKUP($A620,'Circumstance 12'!$B$18:$AB$28,27,FALSE),TableBPA2[[#This Row],[Base Payment After Circumstance 11]])))</f>
        <v/>
      </c>
      <c r="R620" s="24" t="str">
        <f>IF(R$3="Not used","",IFERROR(VLOOKUP($A620,'Circumstance 13'!$B$6:$AB$15,27,FALSE),IFERROR(VLOOKUP($A620,'Circumstance 13'!$B$18:$AB$28,27,FALSE),TableBPA2[[#This Row],[Base Payment After Circumstance 12]])))</f>
        <v/>
      </c>
      <c r="S620" s="24" t="str">
        <f>IF(S$3="Not used","",IFERROR(VLOOKUP($A620,'Circumstance 14'!$B$6:$AB$15,27,FALSE),IFERROR(VLOOKUP($A620,'Circumstance 14'!$B$18:$AB$28,27,FALSE),TableBPA2[[#This Row],[Base Payment After Circumstance 13]])))</f>
        <v/>
      </c>
      <c r="T620" s="24" t="str">
        <f>IF(T$3="Not used","",IFERROR(VLOOKUP($A620,'Circumstance 15'!$B$6:$AB$15,27,FALSE),IFERROR(VLOOKUP($A620,'Circumstance 15'!$B$18:$AB$28,27,FALSE),TableBPA2[[#This Row],[Base Payment After Circumstance 14]])))</f>
        <v/>
      </c>
      <c r="U620" s="24" t="str">
        <f>IF(U$3="Not used","",IFERROR(VLOOKUP($A620,'Circumstance 16'!$B$6:$AB$15,27,FALSE),IFERROR(VLOOKUP($A620,'Circumstance 16'!$B$18:$AB$28,27,FALSE),TableBPA2[[#This Row],[Base Payment After Circumstance 15]])))</f>
        <v/>
      </c>
      <c r="V620" s="24" t="str">
        <f>IF(V$3="Not used","",IFERROR(VLOOKUP($A620,'Circumstance 17'!$B$6:$AB$15,27,FALSE),IFERROR(VLOOKUP($A620,'Circumstance 17'!$B$18:$AB$28,27,FALSE),TableBPA2[[#This Row],[Base Payment After Circumstance 16]])))</f>
        <v/>
      </c>
      <c r="W620" s="24" t="str">
        <f>IF(W$3="Not used","",IFERROR(VLOOKUP($A620,'Circumstance 18'!$B$6:$AB$15,27,FALSE),IFERROR(VLOOKUP($A620,'Circumstance 18'!$B$18:$AB$28,27,FALSE),TableBPA2[[#This Row],[Base Payment After Circumstance 17]])))</f>
        <v/>
      </c>
      <c r="X620" s="24" t="str">
        <f>IF(X$3="Not used","",IFERROR(VLOOKUP($A620,'Circumstance 19'!$B$6:$AB$15,27,FALSE),IFERROR(VLOOKUP($A620,'Circumstance 19'!$B$18:$AB$28,27,FALSE),TableBPA2[[#This Row],[Base Payment After Circumstance 18]])))</f>
        <v/>
      </c>
      <c r="Y620" s="24" t="str">
        <f>IF(Y$3="Not used","",IFERROR(VLOOKUP($A620,'Circumstance 20'!$B$6:$AB$15,27,FALSE),IFERROR(VLOOKUP($A620,'Circumstance 20'!$B$18:$AB$28,27,FALSE),TableBPA2[[#This Row],[Base Payment After Circumstance 19]])))</f>
        <v/>
      </c>
    </row>
    <row r="621" spans="1:25" x14ac:dyDescent="0.25">
      <c r="A621" s="11" t="str">
        <f>IF('LEA Information'!A630="","",'LEA Information'!A630)</f>
        <v/>
      </c>
      <c r="B621" s="11" t="str">
        <f>IF('LEA Information'!B630="","",'LEA Information'!B630)</f>
        <v/>
      </c>
      <c r="C621" s="68" t="str">
        <f>IF('LEA Information'!C630="","",'LEA Information'!C630)</f>
        <v/>
      </c>
      <c r="D621" s="8" t="str">
        <f>IF('LEA Information'!D630="","",'LEA Information'!D630)</f>
        <v/>
      </c>
      <c r="E621" s="32" t="str">
        <f t="shared" si="9"/>
        <v/>
      </c>
      <c r="F621" s="3" t="str">
        <f>IF(F$3="Not used","",IFERROR(VLOOKUP($A621,'Circumstance 1'!$B$6:$AB$15,27,FALSE),IFERROR(VLOOKUP(A621,'Circumstance 1'!$B$18:$AB$28,27,FALSE),TableBPA2[[#This Row],[Starting Base Payment]])))</f>
        <v/>
      </c>
      <c r="G621" s="3" t="str">
        <f>IF(G$3="Not used","",IFERROR(VLOOKUP($A621,'Circumstance 2'!$B$6:$AB$15,27,FALSE),IFERROR(VLOOKUP($A621,'Circumstance 2'!$B$18:$AB$28,27,FALSE),TableBPA2[[#This Row],[Base Payment After Circumstance 1]])))</f>
        <v/>
      </c>
      <c r="H621" s="3" t="str">
        <f>IF(H$3="Not used","",IFERROR(VLOOKUP($A621,'Circumstance 3'!$B$6:$AB$15,27,FALSE),IFERROR(VLOOKUP($A621,'Circumstance 3'!$B$18:$AB$28,27,FALSE),TableBPA2[[#This Row],[Base Payment After Circumstance 2]])))</f>
        <v/>
      </c>
      <c r="I621" s="3" t="str">
        <f>IF(I$3="Not used","",IFERROR(VLOOKUP($A621,'Circumstance 4'!$B$6:$AB$15,27,FALSE),IFERROR(VLOOKUP($A621,'Circumstance 4'!$B$18:$AB$28,27,FALSE),TableBPA2[[#This Row],[Base Payment After Circumstance 3]])))</f>
        <v/>
      </c>
      <c r="J621" s="3" t="str">
        <f>IF(J$3="Not used","",IFERROR(VLOOKUP($A621,'Circumstance 5'!$B$6:$AB$15,27,FALSE),IFERROR(VLOOKUP($A621,'Circumstance 5'!$B$18:$AB$28,27,FALSE),TableBPA2[[#This Row],[Base Payment After Circumstance 4]])))</f>
        <v/>
      </c>
      <c r="K621" s="3" t="str">
        <f>IF(K$3="Not used","",IFERROR(VLOOKUP($A621,'Circumstance 6'!$B$6:$AB$15,27,FALSE),IFERROR(VLOOKUP($A621,'Circumstance 6'!$B$18:$AB$28,27,FALSE),TableBPA2[[#This Row],[Base Payment After Circumstance 5]])))</f>
        <v/>
      </c>
      <c r="L621" s="3" t="str">
        <f>IF(L$3="Not used","",IFERROR(VLOOKUP($A621,'Circumstance 7'!$B$6:$AB$15,27,FALSE),IFERROR(VLOOKUP($A621,'Circumstance 7'!$B$18:$AB$28,27,FALSE),TableBPA2[[#This Row],[Base Payment After Circumstance 6]])))</f>
        <v/>
      </c>
      <c r="M621" s="3" t="str">
        <f>IF(M$3="Not used","",IFERROR(VLOOKUP($A621,'Circumstance 8'!$B$6:$AB$15,27,FALSE),IFERROR(VLOOKUP($A621,'Circumstance 8'!$B$18:$AB$28,27,FALSE),TableBPA2[[#This Row],[Base Payment After Circumstance 7]])))</f>
        <v/>
      </c>
      <c r="N621" s="3" t="str">
        <f>IF(N$3="Not used","",IFERROR(VLOOKUP($A621,'Circumstance 9'!$B$6:$AB$15,27,FALSE),IFERROR(VLOOKUP($A621,'Circumstance 9'!$B$18:$AB$28,27,FALSE),TableBPA2[[#This Row],[Base Payment After Circumstance 8]])))</f>
        <v/>
      </c>
      <c r="O621" s="3" t="str">
        <f>IF(O$3="Not used","",IFERROR(VLOOKUP($A621,'Circumstance 10'!$B$6:$AB$15,27,FALSE),IFERROR(VLOOKUP($A621,'Circumstance 10'!$B$18:$AB$28,27,FALSE),TableBPA2[[#This Row],[Base Payment After Circumstance 9]])))</f>
        <v/>
      </c>
      <c r="P621" s="24" t="str">
        <f>IF(P$3="Not used","",IFERROR(VLOOKUP($A621,'Circumstance 11'!$B$6:$AB$15,27,FALSE),IFERROR(VLOOKUP($A621,'Circumstance 11'!$B$18:$AB$28,27,FALSE),TableBPA2[[#This Row],[Base Payment After Circumstance 10]])))</f>
        <v/>
      </c>
      <c r="Q621" s="24" t="str">
        <f>IF(Q$3="Not used","",IFERROR(VLOOKUP($A621,'Circumstance 12'!$B$6:$AB$15,27,FALSE),IFERROR(VLOOKUP($A621,'Circumstance 12'!$B$18:$AB$28,27,FALSE),TableBPA2[[#This Row],[Base Payment After Circumstance 11]])))</f>
        <v/>
      </c>
      <c r="R621" s="24" t="str">
        <f>IF(R$3="Not used","",IFERROR(VLOOKUP($A621,'Circumstance 13'!$B$6:$AB$15,27,FALSE),IFERROR(VLOOKUP($A621,'Circumstance 13'!$B$18:$AB$28,27,FALSE),TableBPA2[[#This Row],[Base Payment After Circumstance 12]])))</f>
        <v/>
      </c>
      <c r="S621" s="24" t="str">
        <f>IF(S$3="Not used","",IFERROR(VLOOKUP($A621,'Circumstance 14'!$B$6:$AB$15,27,FALSE),IFERROR(VLOOKUP($A621,'Circumstance 14'!$B$18:$AB$28,27,FALSE),TableBPA2[[#This Row],[Base Payment After Circumstance 13]])))</f>
        <v/>
      </c>
      <c r="T621" s="24" t="str">
        <f>IF(T$3="Not used","",IFERROR(VLOOKUP($A621,'Circumstance 15'!$B$6:$AB$15,27,FALSE),IFERROR(VLOOKUP($A621,'Circumstance 15'!$B$18:$AB$28,27,FALSE),TableBPA2[[#This Row],[Base Payment After Circumstance 14]])))</f>
        <v/>
      </c>
      <c r="U621" s="24" t="str">
        <f>IF(U$3="Not used","",IFERROR(VLOOKUP($A621,'Circumstance 16'!$B$6:$AB$15,27,FALSE),IFERROR(VLOOKUP($A621,'Circumstance 16'!$B$18:$AB$28,27,FALSE),TableBPA2[[#This Row],[Base Payment After Circumstance 15]])))</f>
        <v/>
      </c>
      <c r="V621" s="24" t="str">
        <f>IF(V$3="Not used","",IFERROR(VLOOKUP($A621,'Circumstance 17'!$B$6:$AB$15,27,FALSE),IFERROR(VLOOKUP($A621,'Circumstance 17'!$B$18:$AB$28,27,FALSE),TableBPA2[[#This Row],[Base Payment After Circumstance 16]])))</f>
        <v/>
      </c>
      <c r="W621" s="24" t="str">
        <f>IF(W$3="Not used","",IFERROR(VLOOKUP($A621,'Circumstance 18'!$B$6:$AB$15,27,FALSE),IFERROR(VLOOKUP($A621,'Circumstance 18'!$B$18:$AB$28,27,FALSE),TableBPA2[[#This Row],[Base Payment After Circumstance 17]])))</f>
        <v/>
      </c>
      <c r="X621" s="24" t="str">
        <f>IF(X$3="Not used","",IFERROR(VLOOKUP($A621,'Circumstance 19'!$B$6:$AB$15,27,FALSE),IFERROR(VLOOKUP($A621,'Circumstance 19'!$B$18:$AB$28,27,FALSE),TableBPA2[[#This Row],[Base Payment After Circumstance 18]])))</f>
        <v/>
      </c>
      <c r="Y621" s="24" t="str">
        <f>IF(Y$3="Not used","",IFERROR(VLOOKUP($A621,'Circumstance 20'!$B$6:$AB$15,27,FALSE),IFERROR(VLOOKUP($A621,'Circumstance 20'!$B$18:$AB$28,27,FALSE),TableBPA2[[#This Row],[Base Payment After Circumstance 19]])))</f>
        <v/>
      </c>
    </row>
    <row r="622" spans="1:25" x14ac:dyDescent="0.25">
      <c r="A622" s="11" t="str">
        <f>IF('LEA Information'!A631="","",'LEA Information'!A631)</f>
        <v/>
      </c>
      <c r="B622" s="11" t="str">
        <f>IF('LEA Information'!B631="","",'LEA Information'!B631)</f>
        <v/>
      </c>
      <c r="C622" s="68" t="str">
        <f>IF('LEA Information'!C631="","",'LEA Information'!C631)</f>
        <v/>
      </c>
      <c r="D622" s="8" t="str">
        <f>IF('LEA Information'!D631="","",'LEA Information'!D631)</f>
        <v/>
      </c>
      <c r="E622" s="32" t="str">
        <f t="shared" si="9"/>
        <v/>
      </c>
      <c r="F622" s="3" t="str">
        <f>IF(F$3="Not used","",IFERROR(VLOOKUP($A622,'Circumstance 1'!$B$6:$AB$15,27,FALSE),IFERROR(VLOOKUP(A622,'Circumstance 1'!$B$18:$AB$28,27,FALSE),TableBPA2[[#This Row],[Starting Base Payment]])))</f>
        <v/>
      </c>
      <c r="G622" s="3" t="str">
        <f>IF(G$3="Not used","",IFERROR(VLOOKUP($A622,'Circumstance 2'!$B$6:$AB$15,27,FALSE),IFERROR(VLOOKUP($A622,'Circumstance 2'!$B$18:$AB$28,27,FALSE),TableBPA2[[#This Row],[Base Payment After Circumstance 1]])))</f>
        <v/>
      </c>
      <c r="H622" s="3" t="str">
        <f>IF(H$3="Not used","",IFERROR(VLOOKUP($A622,'Circumstance 3'!$B$6:$AB$15,27,FALSE),IFERROR(VLOOKUP($A622,'Circumstance 3'!$B$18:$AB$28,27,FALSE),TableBPA2[[#This Row],[Base Payment After Circumstance 2]])))</f>
        <v/>
      </c>
      <c r="I622" s="3" t="str">
        <f>IF(I$3="Not used","",IFERROR(VLOOKUP($A622,'Circumstance 4'!$B$6:$AB$15,27,FALSE),IFERROR(VLOOKUP($A622,'Circumstance 4'!$B$18:$AB$28,27,FALSE),TableBPA2[[#This Row],[Base Payment After Circumstance 3]])))</f>
        <v/>
      </c>
      <c r="J622" s="3" t="str">
        <f>IF(J$3="Not used","",IFERROR(VLOOKUP($A622,'Circumstance 5'!$B$6:$AB$15,27,FALSE),IFERROR(VLOOKUP($A622,'Circumstance 5'!$B$18:$AB$28,27,FALSE),TableBPA2[[#This Row],[Base Payment After Circumstance 4]])))</f>
        <v/>
      </c>
      <c r="K622" s="3" t="str">
        <f>IF(K$3="Not used","",IFERROR(VLOOKUP($A622,'Circumstance 6'!$B$6:$AB$15,27,FALSE),IFERROR(VLOOKUP($A622,'Circumstance 6'!$B$18:$AB$28,27,FALSE),TableBPA2[[#This Row],[Base Payment After Circumstance 5]])))</f>
        <v/>
      </c>
      <c r="L622" s="3" t="str">
        <f>IF(L$3="Not used","",IFERROR(VLOOKUP($A622,'Circumstance 7'!$B$6:$AB$15,27,FALSE),IFERROR(VLOOKUP($A622,'Circumstance 7'!$B$18:$AB$28,27,FALSE),TableBPA2[[#This Row],[Base Payment After Circumstance 6]])))</f>
        <v/>
      </c>
      <c r="M622" s="3" t="str">
        <f>IF(M$3="Not used","",IFERROR(VLOOKUP($A622,'Circumstance 8'!$B$6:$AB$15,27,FALSE),IFERROR(VLOOKUP($A622,'Circumstance 8'!$B$18:$AB$28,27,FALSE),TableBPA2[[#This Row],[Base Payment After Circumstance 7]])))</f>
        <v/>
      </c>
      <c r="N622" s="3" t="str">
        <f>IF(N$3="Not used","",IFERROR(VLOOKUP($A622,'Circumstance 9'!$B$6:$AB$15,27,FALSE),IFERROR(VLOOKUP($A622,'Circumstance 9'!$B$18:$AB$28,27,FALSE),TableBPA2[[#This Row],[Base Payment After Circumstance 8]])))</f>
        <v/>
      </c>
      <c r="O622" s="3" t="str">
        <f>IF(O$3="Not used","",IFERROR(VLOOKUP($A622,'Circumstance 10'!$B$6:$AB$15,27,FALSE),IFERROR(VLOOKUP($A622,'Circumstance 10'!$B$18:$AB$28,27,FALSE),TableBPA2[[#This Row],[Base Payment After Circumstance 9]])))</f>
        <v/>
      </c>
      <c r="P622" s="24" t="str">
        <f>IF(P$3="Not used","",IFERROR(VLOOKUP($A622,'Circumstance 11'!$B$6:$AB$15,27,FALSE),IFERROR(VLOOKUP($A622,'Circumstance 11'!$B$18:$AB$28,27,FALSE),TableBPA2[[#This Row],[Base Payment After Circumstance 10]])))</f>
        <v/>
      </c>
      <c r="Q622" s="24" t="str">
        <f>IF(Q$3="Not used","",IFERROR(VLOOKUP($A622,'Circumstance 12'!$B$6:$AB$15,27,FALSE),IFERROR(VLOOKUP($A622,'Circumstance 12'!$B$18:$AB$28,27,FALSE),TableBPA2[[#This Row],[Base Payment After Circumstance 11]])))</f>
        <v/>
      </c>
      <c r="R622" s="24" t="str">
        <f>IF(R$3="Not used","",IFERROR(VLOOKUP($A622,'Circumstance 13'!$B$6:$AB$15,27,FALSE),IFERROR(VLOOKUP($A622,'Circumstance 13'!$B$18:$AB$28,27,FALSE),TableBPA2[[#This Row],[Base Payment After Circumstance 12]])))</f>
        <v/>
      </c>
      <c r="S622" s="24" t="str">
        <f>IF(S$3="Not used","",IFERROR(VLOOKUP($A622,'Circumstance 14'!$B$6:$AB$15,27,FALSE),IFERROR(VLOOKUP($A622,'Circumstance 14'!$B$18:$AB$28,27,FALSE),TableBPA2[[#This Row],[Base Payment After Circumstance 13]])))</f>
        <v/>
      </c>
      <c r="T622" s="24" t="str">
        <f>IF(T$3="Not used","",IFERROR(VLOOKUP($A622,'Circumstance 15'!$B$6:$AB$15,27,FALSE),IFERROR(VLOOKUP($A622,'Circumstance 15'!$B$18:$AB$28,27,FALSE),TableBPA2[[#This Row],[Base Payment After Circumstance 14]])))</f>
        <v/>
      </c>
      <c r="U622" s="24" t="str">
        <f>IF(U$3="Not used","",IFERROR(VLOOKUP($A622,'Circumstance 16'!$B$6:$AB$15,27,FALSE),IFERROR(VLOOKUP($A622,'Circumstance 16'!$B$18:$AB$28,27,FALSE),TableBPA2[[#This Row],[Base Payment After Circumstance 15]])))</f>
        <v/>
      </c>
      <c r="V622" s="24" t="str">
        <f>IF(V$3="Not used","",IFERROR(VLOOKUP($A622,'Circumstance 17'!$B$6:$AB$15,27,FALSE),IFERROR(VLOOKUP($A622,'Circumstance 17'!$B$18:$AB$28,27,FALSE),TableBPA2[[#This Row],[Base Payment After Circumstance 16]])))</f>
        <v/>
      </c>
      <c r="W622" s="24" t="str">
        <f>IF(W$3="Not used","",IFERROR(VLOOKUP($A622,'Circumstance 18'!$B$6:$AB$15,27,FALSE),IFERROR(VLOOKUP($A622,'Circumstance 18'!$B$18:$AB$28,27,FALSE),TableBPA2[[#This Row],[Base Payment After Circumstance 17]])))</f>
        <v/>
      </c>
      <c r="X622" s="24" t="str">
        <f>IF(X$3="Not used","",IFERROR(VLOOKUP($A622,'Circumstance 19'!$B$6:$AB$15,27,FALSE),IFERROR(VLOOKUP($A622,'Circumstance 19'!$B$18:$AB$28,27,FALSE),TableBPA2[[#This Row],[Base Payment After Circumstance 18]])))</f>
        <v/>
      </c>
      <c r="Y622" s="24" t="str">
        <f>IF(Y$3="Not used","",IFERROR(VLOOKUP($A622,'Circumstance 20'!$B$6:$AB$15,27,FALSE),IFERROR(VLOOKUP($A622,'Circumstance 20'!$B$18:$AB$28,27,FALSE),TableBPA2[[#This Row],[Base Payment After Circumstance 19]])))</f>
        <v/>
      </c>
    </row>
    <row r="623" spans="1:25" x14ac:dyDescent="0.25">
      <c r="A623" s="11" t="str">
        <f>IF('LEA Information'!A632="","",'LEA Information'!A632)</f>
        <v/>
      </c>
      <c r="B623" s="11" t="str">
        <f>IF('LEA Information'!B632="","",'LEA Information'!B632)</f>
        <v/>
      </c>
      <c r="C623" s="68" t="str">
        <f>IF('LEA Information'!C632="","",'LEA Information'!C632)</f>
        <v/>
      </c>
      <c r="D623" s="8" t="str">
        <f>IF('LEA Information'!D632="","",'LEA Information'!D632)</f>
        <v/>
      </c>
      <c r="E623" s="32" t="str">
        <f t="shared" si="9"/>
        <v/>
      </c>
      <c r="F623" s="3" t="str">
        <f>IF(F$3="Not used","",IFERROR(VLOOKUP($A623,'Circumstance 1'!$B$6:$AB$15,27,FALSE),IFERROR(VLOOKUP(A623,'Circumstance 1'!$B$18:$AB$28,27,FALSE),TableBPA2[[#This Row],[Starting Base Payment]])))</f>
        <v/>
      </c>
      <c r="G623" s="3" t="str">
        <f>IF(G$3="Not used","",IFERROR(VLOOKUP($A623,'Circumstance 2'!$B$6:$AB$15,27,FALSE),IFERROR(VLOOKUP($A623,'Circumstance 2'!$B$18:$AB$28,27,FALSE),TableBPA2[[#This Row],[Base Payment After Circumstance 1]])))</f>
        <v/>
      </c>
      <c r="H623" s="3" t="str">
        <f>IF(H$3="Not used","",IFERROR(VLOOKUP($A623,'Circumstance 3'!$B$6:$AB$15,27,FALSE),IFERROR(VLOOKUP($A623,'Circumstance 3'!$B$18:$AB$28,27,FALSE),TableBPA2[[#This Row],[Base Payment After Circumstance 2]])))</f>
        <v/>
      </c>
      <c r="I623" s="3" t="str">
        <f>IF(I$3="Not used","",IFERROR(VLOOKUP($A623,'Circumstance 4'!$B$6:$AB$15,27,FALSE),IFERROR(VLOOKUP($A623,'Circumstance 4'!$B$18:$AB$28,27,FALSE),TableBPA2[[#This Row],[Base Payment After Circumstance 3]])))</f>
        <v/>
      </c>
      <c r="J623" s="3" t="str">
        <f>IF(J$3="Not used","",IFERROR(VLOOKUP($A623,'Circumstance 5'!$B$6:$AB$15,27,FALSE),IFERROR(VLOOKUP($A623,'Circumstance 5'!$B$18:$AB$28,27,FALSE),TableBPA2[[#This Row],[Base Payment After Circumstance 4]])))</f>
        <v/>
      </c>
      <c r="K623" s="3" t="str">
        <f>IF(K$3="Not used","",IFERROR(VLOOKUP($A623,'Circumstance 6'!$B$6:$AB$15,27,FALSE),IFERROR(VLOOKUP($A623,'Circumstance 6'!$B$18:$AB$28,27,FALSE),TableBPA2[[#This Row],[Base Payment After Circumstance 5]])))</f>
        <v/>
      </c>
      <c r="L623" s="3" t="str">
        <f>IF(L$3="Not used","",IFERROR(VLOOKUP($A623,'Circumstance 7'!$B$6:$AB$15,27,FALSE),IFERROR(VLOOKUP($A623,'Circumstance 7'!$B$18:$AB$28,27,FALSE),TableBPA2[[#This Row],[Base Payment After Circumstance 6]])))</f>
        <v/>
      </c>
      <c r="M623" s="3" t="str">
        <f>IF(M$3="Not used","",IFERROR(VLOOKUP($A623,'Circumstance 8'!$B$6:$AB$15,27,FALSE),IFERROR(VLOOKUP($A623,'Circumstance 8'!$B$18:$AB$28,27,FALSE),TableBPA2[[#This Row],[Base Payment After Circumstance 7]])))</f>
        <v/>
      </c>
      <c r="N623" s="3" t="str">
        <f>IF(N$3="Not used","",IFERROR(VLOOKUP($A623,'Circumstance 9'!$B$6:$AB$15,27,FALSE),IFERROR(VLOOKUP($A623,'Circumstance 9'!$B$18:$AB$28,27,FALSE),TableBPA2[[#This Row],[Base Payment After Circumstance 8]])))</f>
        <v/>
      </c>
      <c r="O623" s="3" t="str">
        <f>IF(O$3="Not used","",IFERROR(VLOOKUP($A623,'Circumstance 10'!$B$6:$AB$15,27,FALSE),IFERROR(VLOOKUP($A623,'Circumstance 10'!$B$18:$AB$28,27,FALSE),TableBPA2[[#This Row],[Base Payment After Circumstance 9]])))</f>
        <v/>
      </c>
      <c r="P623" s="24" t="str">
        <f>IF(P$3="Not used","",IFERROR(VLOOKUP($A623,'Circumstance 11'!$B$6:$AB$15,27,FALSE),IFERROR(VLOOKUP($A623,'Circumstance 11'!$B$18:$AB$28,27,FALSE),TableBPA2[[#This Row],[Base Payment After Circumstance 10]])))</f>
        <v/>
      </c>
      <c r="Q623" s="24" t="str">
        <f>IF(Q$3="Not used","",IFERROR(VLOOKUP($A623,'Circumstance 12'!$B$6:$AB$15,27,FALSE),IFERROR(VLOOKUP($A623,'Circumstance 12'!$B$18:$AB$28,27,FALSE),TableBPA2[[#This Row],[Base Payment After Circumstance 11]])))</f>
        <v/>
      </c>
      <c r="R623" s="24" t="str">
        <f>IF(R$3="Not used","",IFERROR(VLOOKUP($A623,'Circumstance 13'!$B$6:$AB$15,27,FALSE),IFERROR(VLOOKUP($A623,'Circumstance 13'!$B$18:$AB$28,27,FALSE),TableBPA2[[#This Row],[Base Payment After Circumstance 12]])))</f>
        <v/>
      </c>
      <c r="S623" s="24" t="str">
        <f>IF(S$3="Not used","",IFERROR(VLOOKUP($A623,'Circumstance 14'!$B$6:$AB$15,27,FALSE),IFERROR(VLOOKUP($A623,'Circumstance 14'!$B$18:$AB$28,27,FALSE),TableBPA2[[#This Row],[Base Payment After Circumstance 13]])))</f>
        <v/>
      </c>
      <c r="T623" s="24" t="str">
        <f>IF(T$3="Not used","",IFERROR(VLOOKUP($A623,'Circumstance 15'!$B$6:$AB$15,27,FALSE),IFERROR(VLOOKUP($A623,'Circumstance 15'!$B$18:$AB$28,27,FALSE),TableBPA2[[#This Row],[Base Payment After Circumstance 14]])))</f>
        <v/>
      </c>
      <c r="U623" s="24" t="str">
        <f>IF(U$3="Not used","",IFERROR(VLOOKUP($A623,'Circumstance 16'!$B$6:$AB$15,27,FALSE),IFERROR(VLOOKUP($A623,'Circumstance 16'!$B$18:$AB$28,27,FALSE),TableBPA2[[#This Row],[Base Payment After Circumstance 15]])))</f>
        <v/>
      </c>
      <c r="V623" s="24" t="str">
        <f>IF(V$3="Not used","",IFERROR(VLOOKUP($A623,'Circumstance 17'!$B$6:$AB$15,27,FALSE),IFERROR(VLOOKUP($A623,'Circumstance 17'!$B$18:$AB$28,27,FALSE),TableBPA2[[#This Row],[Base Payment After Circumstance 16]])))</f>
        <v/>
      </c>
      <c r="W623" s="24" t="str">
        <f>IF(W$3="Not used","",IFERROR(VLOOKUP($A623,'Circumstance 18'!$B$6:$AB$15,27,FALSE),IFERROR(VLOOKUP($A623,'Circumstance 18'!$B$18:$AB$28,27,FALSE),TableBPA2[[#This Row],[Base Payment After Circumstance 17]])))</f>
        <v/>
      </c>
      <c r="X623" s="24" t="str">
        <f>IF(X$3="Not used","",IFERROR(VLOOKUP($A623,'Circumstance 19'!$B$6:$AB$15,27,FALSE),IFERROR(VLOOKUP($A623,'Circumstance 19'!$B$18:$AB$28,27,FALSE),TableBPA2[[#This Row],[Base Payment After Circumstance 18]])))</f>
        <v/>
      </c>
      <c r="Y623" s="24" t="str">
        <f>IF(Y$3="Not used","",IFERROR(VLOOKUP($A623,'Circumstance 20'!$B$6:$AB$15,27,FALSE),IFERROR(VLOOKUP($A623,'Circumstance 20'!$B$18:$AB$28,27,FALSE),TableBPA2[[#This Row],[Base Payment After Circumstance 19]])))</f>
        <v/>
      </c>
    </row>
    <row r="624" spans="1:25" x14ac:dyDescent="0.25">
      <c r="A624" s="11" t="str">
        <f>IF('LEA Information'!A633="","",'LEA Information'!A633)</f>
        <v/>
      </c>
      <c r="B624" s="11" t="str">
        <f>IF('LEA Information'!B633="","",'LEA Information'!B633)</f>
        <v/>
      </c>
      <c r="C624" s="68" t="str">
        <f>IF('LEA Information'!C633="","",'LEA Information'!C633)</f>
        <v/>
      </c>
      <c r="D624" s="8" t="str">
        <f>IF('LEA Information'!D633="","",'LEA Information'!D633)</f>
        <v/>
      </c>
      <c r="E624" s="32" t="str">
        <f t="shared" si="9"/>
        <v/>
      </c>
      <c r="F624" s="3" t="str">
        <f>IF(F$3="Not used","",IFERROR(VLOOKUP($A624,'Circumstance 1'!$B$6:$AB$15,27,FALSE),IFERROR(VLOOKUP(A624,'Circumstance 1'!$B$18:$AB$28,27,FALSE),TableBPA2[[#This Row],[Starting Base Payment]])))</f>
        <v/>
      </c>
      <c r="G624" s="3" t="str">
        <f>IF(G$3="Not used","",IFERROR(VLOOKUP($A624,'Circumstance 2'!$B$6:$AB$15,27,FALSE),IFERROR(VLOOKUP($A624,'Circumstance 2'!$B$18:$AB$28,27,FALSE),TableBPA2[[#This Row],[Base Payment After Circumstance 1]])))</f>
        <v/>
      </c>
      <c r="H624" s="3" t="str">
        <f>IF(H$3="Not used","",IFERROR(VLOOKUP($A624,'Circumstance 3'!$B$6:$AB$15,27,FALSE),IFERROR(VLOOKUP($A624,'Circumstance 3'!$B$18:$AB$28,27,FALSE),TableBPA2[[#This Row],[Base Payment After Circumstance 2]])))</f>
        <v/>
      </c>
      <c r="I624" s="3" t="str">
        <f>IF(I$3="Not used","",IFERROR(VLOOKUP($A624,'Circumstance 4'!$B$6:$AB$15,27,FALSE),IFERROR(VLOOKUP($A624,'Circumstance 4'!$B$18:$AB$28,27,FALSE),TableBPA2[[#This Row],[Base Payment After Circumstance 3]])))</f>
        <v/>
      </c>
      <c r="J624" s="3" t="str">
        <f>IF(J$3="Not used","",IFERROR(VLOOKUP($A624,'Circumstance 5'!$B$6:$AB$15,27,FALSE),IFERROR(VLOOKUP($A624,'Circumstance 5'!$B$18:$AB$28,27,FALSE),TableBPA2[[#This Row],[Base Payment After Circumstance 4]])))</f>
        <v/>
      </c>
      <c r="K624" s="3" t="str">
        <f>IF(K$3="Not used","",IFERROR(VLOOKUP($A624,'Circumstance 6'!$B$6:$AB$15,27,FALSE),IFERROR(VLOOKUP($A624,'Circumstance 6'!$B$18:$AB$28,27,FALSE),TableBPA2[[#This Row],[Base Payment After Circumstance 5]])))</f>
        <v/>
      </c>
      <c r="L624" s="3" t="str">
        <f>IF(L$3="Not used","",IFERROR(VLOOKUP($A624,'Circumstance 7'!$B$6:$AB$15,27,FALSE),IFERROR(VLOOKUP($A624,'Circumstance 7'!$B$18:$AB$28,27,FALSE),TableBPA2[[#This Row],[Base Payment After Circumstance 6]])))</f>
        <v/>
      </c>
      <c r="M624" s="3" t="str">
        <f>IF(M$3="Not used","",IFERROR(VLOOKUP($A624,'Circumstance 8'!$B$6:$AB$15,27,FALSE),IFERROR(VLOOKUP($A624,'Circumstance 8'!$B$18:$AB$28,27,FALSE),TableBPA2[[#This Row],[Base Payment After Circumstance 7]])))</f>
        <v/>
      </c>
      <c r="N624" s="3" t="str">
        <f>IF(N$3="Not used","",IFERROR(VLOOKUP($A624,'Circumstance 9'!$B$6:$AB$15,27,FALSE),IFERROR(VLOOKUP($A624,'Circumstance 9'!$B$18:$AB$28,27,FALSE),TableBPA2[[#This Row],[Base Payment After Circumstance 8]])))</f>
        <v/>
      </c>
      <c r="O624" s="3" t="str">
        <f>IF(O$3="Not used","",IFERROR(VLOOKUP($A624,'Circumstance 10'!$B$6:$AB$15,27,FALSE),IFERROR(VLOOKUP($A624,'Circumstance 10'!$B$18:$AB$28,27,FALSE),TableBPA2[[#This Row],[Base Payment After Circumstance 9]])))</f>
        <v/>
      </c>
      <c r="P624" s="24" t="str">
        <f>IF(P$3="Not used","",IFERROR(VLOOKUP($A624,'Circumstance 11'!$B$6:$AB$15,27,FALSE),IFERROR(VLOOKUP($A624,'Circumstance 11'!$B$18:$AB$28,27,FALSE),TableBPA2[[#This Row],[Base Payment After Circumstance 10]])))</f>
        <v/>
      </c>
      <c r="Q624" s="24" t="str">
        <f>IF(Q$3="Not used","",IFERROR(VLOOKUP($A624,'Circumstance 12'!$B$6:$AB$15,27,FALSE),IFERROR(VLOOKUP($A624,'Circumstance 12'!$B$18:$AB$28,27,FALSE),TableBPA2[[#This Row],[Base Payment After Circumstance 11]])))</f>
        <v/>
      </c>
      <c r="R624" s="24" t="str">
        <f>IF(R$3="Not used","",IFERROR(VLOOKUP($A624,'Circumstance 13'!$B$6:$AB$15,27,FALSE),IFERROR(VLOOKUP($A624,'Circumstance 13'!$B$18:$AB$28,27,FALSE),TableBPA2[[#This Row],[Base Payment After Circumstance 12]])))</f>
        <v/>
      </c>
      <c r="S624" s="24" t="str">
        <f>IF(S$3="Not used","",IFERROR(VLOOKUP($A624,'Circumstance 14'!$B$6:$AB$15,27,FALSE),IFERROR(VLOOKUP($A624,'Circumstance 14'!$B$18:$AB$28,27,FALSE),TableBPA2[[#This Row],[Base Payment After Circumstance 13]])))</f>
        <v/>
      </c>
      <c r="T624" s="24" t="str">
        <f>IF(T$3="Not used","",IFERROR(VLOOKUP($A624,'Circumstance 15'!$B$6:$AB$15,27,FALSE),IFERROR(VLOOKUP($A624,'Circumstance 15'!$B$18:$AB$28,27,FALSE),TableBPA2[[#This Row],[Base Payment After Circumstance 14]])))</f>
        <v/>
      </c>
      <c r="U624" s="24" t="str">
        <f>IF(U$3="Not used","",IFERROR(VLOOKUP($A624,'Circumstance 16'!$B$6:$AB$15,27,FALSE),IFERROR(VLOOKUP($A624,'Circumstance 16'!$B$18:$AB$28,27,FALSE),TableBPA2[[#This Row],[Base Payment After Circumstance 15]])))</f>
        <v/>
      </c>
      <c r="V624" s="24" t="str">
        <f>IF(V$3="Not used","",IFERROR(VLOOKUP($A624,'Circumstance 17'!$B$6:$AB$15,27,FALSE),IFERROR(VLOOKUP($A624,'Circumstance 17'!$B$18:$AB$28,27,FALSE),TableBPA2[[#This Row],[Base Payment After Circumstance 16]])))</f>
        <v/>
      </c>
      <c r="W624" s="24" t="str">
        <f>IF(W$3="Not used","",IFERROR(VLOOKUP($A624,'Circumstance 18'!$B$6:$AB$15,27,FALSE),IFERROR(VLOOKUP($A624,'Circumstance 18'!$B$18:$AB$28,27,FALSE),TableBPA2[[#This Row],[Base Payment After Circumstance 17]])))</f>
        <v/>
      </c>
      <c r="X624" s="24" t="str">
        <f>IF(X$3="Not used","",IFERROR(VLOOKUP($A624,'Circumstance 19'!$B$6:$AB$15,27,FALSE),IFERROR(VLOOKUP($A624,'Circumstance 19'!$B$18:$AB$28,27,FALSE),TableBPA2[[#This Row],[Base Payment After Circumstance 18]])))</f>
        <v/>
      </c>
      <c r="Y624" s="24" t="str">
        <f>IF(Y$3="Not used","",IFERROR(VLOOKUP($A624,'Circumstance 20'!$B$6:$AB$15,27,FALSE),IFERROR(VLOOKUP($A624,'Circumstance 20'!$B$18:$AB$28,27,FALSE),TableBPA2[[#This Row],[Base Payment After Circumstance 19]])))</f>
        <v/>
      </c>
    </row>
    <row r="625" spans="1:25" x14ac:dyDescent="0.25">
      <c r="A625" s="11" t="str">
        <f>IF('LEA Information'!A634="","",'LEA Information'!A634)</f>
        <v/>
      </c>
      <c r="B625" s="11" t="str">
        <f>IF('LEA Information'!B634="","",'LEA Information'!B634)</f>
        <v/>
      </c>
      <c r="C625" s="68" t="str">
        <f>IF('LEA Information'!C634="","",'LEA Information'!C634)</f>
        <v/>
      </c>
      <c r="D625" s="8" t="str">
        <f>IF('LEA Information'!D634="","",'LEA Information'!D634)</f>
        <v/>
      </c>
      <c r="E625" s="32" t="str">
        <f t="shared" si="9"/>
        <v/>
      </c>
      <c r="F625" s="3" t="str">
        <f>IF(F$3="Not used","",IFERROR(VLOOKUP($A625,'Circumstance 1'!$B$6:$AB$15,27,FALSE),IFERROR(VLOOKUP(A625,'Circumstance 1'!$B$18:$AB$28,27,FALSE),TableBPA2[[#This Row],[Starting Base Payment]])))</f>
        <v/>
      </c>
      <c r="G625" s="3" t="str">
        <f>IF(G$3="Not used","",IFERROR(VLOOKUP($A625,'Circumstance 2'!$B$6:$AB$15,27,FALSE),IFERROR(VLOOKUP($A625,'Circumstance 2'!$B$18:$AB$28,27,FALSE),TableBPA2[[#This Row],[Base Payment After Circumstance 1]])))</f>
        <v/>
      </c>
      <c r="H625" s="3" t="str">
        <f>IF(H$3="Not used","",IFERROR(VLOOKUP($A625,'Circumstance 3'!$B$6:$AB$15,27,FALSE),IFERROR(VLOOKUP($A625,'Circumstance 3'!$B$18:$AB$28,27,FALSE),TableBPA2[[#This Row],[Base Payment After Circumstance 2]])))</f>
        <v/>
      </c>
      <c r="I625" s="3" t="str">
        <f>IF(I$3="Not used","",IFERROR(VLOOKUP($A625,'Circumstance 4'!$B$6:$AB$15,27,FALSE),IFERROR(VLOOKUP($A625,'Circumstance 4'!$B$18:$AB$28,27,FALSE),TableBPA2[[#This Row],[Base Payment After Circumstance 3]])))</f>
        <v/>
      </c>
      <c r="J625" s="3" t="str">
        <f>IF(J$3="Not used","",IFERROR(VLOOKUP($A625,'Circumstance 5'!$B$6:$AB$15,27,FALSE),IFERROR(VLOOKUP($A625,'Circumstance 5'!$B$18:$AB$28,27,FALSE),TableBPA2[[#This Row],[Base Payment After Circumstance 4]])))</f>
        <v/>
      </c>
      <c r="K625" s="3" t="str">
        <f>IF(K$3="Not used","",IFERROR(VLOOKUP($A625,'Circumstance 6'!$B$6:$AB$15,27,FALSE),IFERROR(VLOOKUP($A625,'Circumstance 6'!$B$18:$AB$28,27,FALSE),TableBPA2[[#This Row],[Base Payment After Circumstance 5]])))</f>
        <v/>
      </c>
      <c r="L625" s="3" t="str">
        <f>IF(L$3="Not used","",IFERROR(VLOOKUP($A625,'Circumstance 7'!$B$6:$AB$15,27,FALSE),IFERROR(VLOOKUP($A625,'Circumstance 7'!$B$18:$AB$28,27,FALSE),TableBPA2[[#This Row],[Base Payment After Circumstance 6]])))</f>
        <v/>
      </c>
      <c r="M625" s="3" t="str">
        <f>IF(M$3="Not used","",IFERROR(VLOOKUP($A625,'Circumstance 8'!$B$6:$AB$15,27,FALSE),IFERROR(VLOOKUP($A625,'Circumstance 8'!$B$18:$AB$28,27,FALSE),TableBPA2[[#This Row],[Base Payment After Circumstance 7]])))</f>
        <v/>
      </c>
      <c r="N625" s="3" t="str">
        <f>IF(N$3="Not used","",IFERROR(VLOOKUP($A625,'Circumstance 9'!$B$6:$AB$15,27,FALSE),IFERROR(VLOOKUP($A625,'Circumstance 9'!$B$18:$AB$28,27,FALSE),TableBPA2[[#This Row],[Base Payment After Circumstance 8]])))</f>
        <v/>
      </c>
      <c r="O625" s="3" t="str">
        <f>IF(O$3="Not used","",IFERROR(VLOOKUP($A625,'Circumstance 10'!$B$6:$AB$15,27,FALSE),IFERROR(VLOOKUP($A625,'Circumstance 10'!$B$18:$AB$28,27,FALSE),TableBPA2[[#This Row],[Base Payment After Circumstance 9]])))</f>
        <v/>
      </c>
      <c r="P625" s="24" t="str">
        <f>IF(P$3="Not used","",IFERROR(VLOOKUP($A625,'Circumstance 11'!$B$6:$AB$15,27,FALSE),IFERROR(VLOOKUP($A625,'Circumstance 11'!$B$18:$AB$28,27,FALSE),TableBPA2[[#This Row],[Base Payment After Circumstance 10]])))</f>
        <v/>
      </c>
      <c r="Q625" s="24" t="str">
        <f>IF(Q$3="Not used","",IFERROR(VLOOKUP($A625,'Circumstance 12'!$B$6:$AB$15,27,FALSE),IFERROR(VLOOKUP($A625,'Circumstance 12'!$B$18:$AB$28,27,FALSE),TableBPA2[[#This Row],[Base Payment After Circumstance 11]])))</f>
        <v/>
      </c>
      <c r="R625" s="24" t="str">
        <f>IF(R$3="Not used","",IFERROR(VLOOKUP($A625,'Circumstance 13'!$B$6:$AB$15,27,FALSE),IFERROR(VLOOKUP($A625,'Circumstance 13'!$B$18:$AB$28,27,FALSE),TableBPA2[[#This Row],[Base Payment After Circumstance 12]])))</f>
        <v/>
      </c>
      <c r="S625" s="24" t="str">
        <f>IF(S$3="Not used","",IFERROR(VLOOKUP($A625,'Circumstance 14'!$B$6:$AB$15,27,FALSE),IFERROR(VLOOKUP($A625,'Circumstance 14'!$B$18:$AB$28,27,FALSE),TableBPA2[[#This Row],[Base Payment After Circumstance 13]])))</f>
        <v/>
      </c>
      <c r="T625" s="24" t="str">
        <f>IF(T$3="Not used","",IFERROR(VLOOKUP($A625,'Circumstance 15'!$B$6:$AB$15,27,FALSE),IFERROR(VLOOKUP($A625,'Circumstance 15'!$B$18:$AB$28,27,FALSE),TableBPA2[[#This Row],[Base Payment After Circumstance 14]])))</f>
        <v/>
      </c>
      <c r="U625" s="24" t="str">
        <f>IF(U$3="Not used","",IFERROR(VLOOKUP($A625,'Circumstance 16'!$B$6:$AB$15,27,FALSE),IFERROR(VLOOKUP($A625,'Circumstance 16'!$B$18:$AB$28,27,FALSE),TableBPA2[[#This Row],[Base Payment After Circumstance 15]])))</f>
        <v/>
      </c>
      <c r="V625" s="24" t="str">
        <f>IF(V$3="Not used","",IFERROR(VLOOKUP($A625,'Circumstance 17'!$B$6:$AB$15,27,FALSE),IFERROR(VLOOKUP($A625,'Circumstance 17'!$B$18:$AB$28,27,FALSE),TableBPA2[[#This Row],[Base Payment After Circumstance 16]])))</f>
        <v/>
      </c>
      <c r="W625" s="24" t="str">
        <f>IF(W$3="Not used","",IFERROR(VLOOKUP($A625,'Circumstance 18'!$B$6:$AB$15,27,FALSE),IFERROR(VLOOKUP($A625,'Circumstance 18'!$B$18:$AB$28,27,FALSE),TableBPA2[[#This Row],[Base Payment After Circumstance 17]])))</f>
        <v/>
      </c>
      <c r="X625" s="24" t="str">
        <f>IF(X$3="Not used","",IFERROR(VLOOKUP($A625,'Circumstance 19'!$B$6:$AB$15,27,FALSE),IFERROR(VLOOKUP($A625,'Circumstance 19'!$B$18:$AB$28,27,FALSE),TableBPA2[[#This Row],[Base Payment After Circumstance 18]])))</f>
        <v/>
      </c>
      <c r="Y625" s="24" t="str">
        <f>IF(Y$3="Not used","",IFERROR(VLOOKUP($A625,'Circumstance 20'!$B$6:$AB$15,27,FALSE),IFERROR(VLOOKUP($A625,'Circumstance 20'!$B$18:$AB$28,27,FALSE),TableBPA2[[#This Row],[Base Payment After Circumstance 19]])))</f>
        <v/>
      </c>
    </row>
    <row r="626" spans="1:25" x14ac:dyDescent="0.25">
      <c r="A626" s="11" t="str">
        <f>IF('LEA Information'!A635="","",'LEA Information'!A635)</f>
        <v/>
      </c>
      <c r="B626" s="11" t="str">
        <f>IF('LEA Information'!B635="","",'LEA Information'!B635)</f>
        <v/>
      </c>
      <c r="C626" s="68" t="str">
        <f>IF('LEA Information'!C635="","",'LEA Information'!C635)</f>
        <v/>
      </c>
      <c r="D626" s="8" t="str">
        <f>IF('LEA Information'!D635="","",'LEA Information'!D635)</f>
        <v/>
      </c>
      <c r="E626" s="32" t="str">
        <f t="shared" si="9"/>
        <v/>
      </c>
      <c r="F626" s="3" t="str">
        <f>IF(F$3="Not used","",IFERROR(VLOOKUP($A626,'Circumstance 1'!$B$6:$AB$15,27,FALSE),IFERROR(VLOOKUP(A626,'Circumstance 1'!$B$18:$AB$28,27,FALSE),TableBPA2[[#This Row],[Starting Base Payment]])))</f>
        <v/>
      </c>
      <c r="G626" s="3" t="str">
        <f>IF(G$3="Not used","",IFERROR(VLOOKUP($A626,'Circumstance 2'!$B$6:$AB$15,27,FALSE),IFERROR(VLOOKUP($A626,'Circumstance 2'!$B$18:$AB$28,27,FALSE),TableBPA2[[#This Row],[Base Payment After Circumstance 1]])))</f>
        <v/>
      </c>
      <c r="H626" s="3" t="str">
        <f>IF(H$3="Not used","",IFERROR(VLOOKUP($A626,'Circumstance 3'!$B$6:$AB$15,27,FALSE),IFERROR(VLOOKUP($A626,'Circumstance 3'!$B$18:$AB$28,27,FALSE),TableBPA2[[#This Row],[Base Payment After Circumstance 2]])))</f>
        <v/>
      </c>
      <c r="I626" s="3" t="str">
        <f>IF(I$3="Not used","",IFERROR(VLOOKUP($A626,'Circumstance 4'!$B$6:$AB$15,27,FALSE),IFERROR(VLOOKUP($A626,'Circumstance 4'!$B$18:$AB$28,27,FALSE),TableBPA2[[#This Row],[Base Payment After Circumstance 3]])))</f>
        <v/>
      </c>
      <c r="J626" s="3" t="str">
        <f>IF(J$3="Not used","",IFERROR(VLOOKUP($A626,'Circumstance 5'!$B$6:$AB$15,27,FALSE),IFERROR(VLOOKUP($A626,'Circumstance 5'!$B$18:$AB$28,27,FALSE),TableBPA2[[#This Row],[Base Payment After Circumstance 4]])))</f>
        <v/>
      </c>
      <c r="K626" s="3" t="str">
        <f>IF(K$3="Not used","",IFERROR(VLOOKUP($A626,'Circumstance 6'!$B$6:$AB$15,27,FALSE),IFERROR(VLOOKUP($A626,'Circumstance 6'!$B$18:$AB$28,27,FALSE),TableBPA2[[#This Row],[Base Payment After Circumstance 5]])))</f>
        <v/>
      </c>
      <c r="L626" s="3" t="str">
        <f>IF(L$3="Not used","",IFERROR(VLOOKUP($A626,'Circumstance 7'!$B$6:$AB$15,27,FALSE),IFERROR(VLOOKUP($A626,'Circumstance 7'!$B$18:$AB$28,27,FALSE),TableBPA2[[#This Row],[Base Payment After Circumstance 6]])))</f>
        <v/>
      </c>
      <c r="M626" s="3" t="str">
        <f>IF(M$3="Not used","",IFERROR(VLOOKUP($A626,'Circumstance 8'!$B$6:$AB$15,27,FALSE),IFERROR(VLOOKUP($A626,'Circumstance 8'!$B$18:$AB$28,27,FALSE),TableBPA2[[#This Row],[Base Payment After Circumstance 7]])))</f>
        <v/>
      </c>
      <c r="N626" s="3" t="str">
        <f>IF(N$3="Not used","",IFERROR(VLOOKUP($A626,'Circumstance 9'!$B$6:$AB$15,27,FALSE),IFERROR(VLOOKUP($A626,'Circumstance 9'!$B$18:$AB$28,27,FALSE),TableBPA2[[#This Row],[Base Payment After Circumstance 8]])))</f>
        <v/>
      </c>
      <c r="O626" s="3" t="str">
        <f>IF(O$3="Not used","",IFERROR(VLOOKUP($A626,'Circumstance 10'!$B$6:$AB$15,27,FALSE),IFERROR(VLOOKUP($A626,'Circumstance 10'!$B$18:$AB$28,27,FALSE),TableBPA2[[#This Row],[Base Payment After Circumstance 9]])))</f>
        <v/>
      </c>
      <c r="P626" s="24" t="str">
        <f>IF(P$3="Not used","",IFERROR(VLOOKUP($A626,'Circumstance 11'!$B$6:$AB$15,27,FALSE),IFERROR(VLOOKUP($A626,'Circumstance 11'!$B$18:$AB$28,27,FALSE),TableBPA2[[#This Row],[Base Payment After Circumstance 10]])))</f>
        <v/>
      </c>
      <c r="Q626" s="24" t="str">
        <f>IF(Q$3="Not used","",IFERROR(VLOOKUP($A626,'Circumstance 12'!$B$6:$AB$15,27,FALSE),IFERROR(VLOOKUP($A626,'Circumstance 12'!$B$18:$AB$28,27,FALSE),TableBPA2[[#This Row],[Base Payment After Circumstance 11]])))</f>
        <v/>
      </c>
      <c r="R626" s="24" t="str">
        <f>IF(R$3="Not used","",IFERROR(VLOOKUP($A626,'Circumstance 13'!$B$6:$AB$15,27,FALSE),IFERROR(VLOOKUP($A626,'Circumstance 13'!$B$18:$AB$28,27,FALSE),TableBPA2[[#This Row],[Base Payment After Circumstance 12]])))</f>
        <v/>
      </c>
      <c r="S626" s="24" t="str">
        <f>IF(S$3="Not used","",IFERROR(VLOOKUP($A626,'Circumstance 14'!$B$6:$AB$15,27,FALSE),IFERROR(VLOOKUP($A626,'Circumstance 14'!$B$18:$AB$28,27,FALSE),TableBPA2[[#This Row],[Base Payment After Circumstance 13]])))</f>
        <v/>
      </c>
      <c r="T626" s="24" t="str">
        <f>IF(T$3="Not used","",IFERROR(VLOOKUP($A626,'Circumstance 15'!$B$6:$AB$15,27,FALSE),IFERROR(VLOOKUP($A626,'Circumstance 15'!$B$18:$AB$28,27,FALSE),TableBPA2[[#This Row],[Base Payment After Circumstance 14]])))</f>
        <v/>
      </c>
      <c r="U626" s="24" t="str">
        <f>IF(U$3="Not used","",IFERROR(VLOOKUP($A626,'Circumstance 16'!$B$6:$AB$15,27,FALSE),IFERROR(VLOOKUP($A626,'Circumstance 16'!$B$18:$AB$28,27,FALSE),TableBPA2[[#This Row],[Base Payment After Circumstance 15]])))</f>
        <v/>
      </c>
      <c r="V626" s="24" t="str">
        <f>IF(V$3="Not used","",IFERROR(VLOOKUP($A626,'Circumstance 17'!$B$6:$AB$15,27,FALSE),IFERROR(VLOOKUP($A626,'Circumstance 17'!$B$18:$AB$28,27,FALSE),TableBPA2[[#This Row],[Base Payment After Circumstance 16]])))</f>
        <v/>
      </c>
      <c r="W626" s="24" t="str">
        <f>IF(W$3="Not used","",IFERROR(VLOOKUP($A626,'Circumstance 18'!$B$6:$AB$15,27,FALSE),IFERROR(VLOOKUP($A626,'Circumstance 18'!$B$18:$AB$28,27,FALSE),TableBPA2[[#This Row],[Base Payment After Circumstance 17]])))</f>
        <v/>
      </c>
      <c r="X626" s="24" t="str">
        <f>IF(X$3="Not used","",IFERROR(VLOOKUP($A626,'Circumstance 19'!$B$6:$AB$15,27,FALSE),IFERROR(VLOOKUP($A626,'Circumstance 19'!$B$18:$AB$28,27,FALSE),TableBPA2[[#This Row],[Base Payment After Circumstance 18]])))</f>
        <v/>
      </c>
      <c r="Y626" s="24" t="str">
        <f>IF(Y$3="Not used","",IFERROR(VLOOKUP($A626,'Circumstance 20'!$B$6:$AB$15,27,FALSE),IFERROR(VLOOKUP($A626,'Circumstance 20'!$B$18:$AB$28,27,FALSE),TableBPA2[[#This Row],[Base Payment After Circumstance 19]])))</f>
        <v/>
      </c>
    </row>
    <row r="627" spans="1:25" x14ac:dyDescent="0.25">
      <c r="A627" s="11" t="str">
        <f>IF('LEA Information'!A636="","",'LEA Information'!A636)</f>
        <v/>
      </c>
      <c r="B627" s="11" t="str">
        <f>IF('LEA Information'!B636="","",'LEA Information'!B636)</f>
        <v/>
      </c>
      <c r="C627" s="68" t="str">
        <f>IF('LEA Information'!C636="","",'LEA Information'!C636)</f>
        <v/>
      </c>
      <c r="D627" s="8" t="str">
        <f>IF('LEA Information'!D636="","",'LEA Information'!D636)</f>
        <v/>
      </c>
      <c r="E627" s="32" t="str">
        <f t="shared" si="9"/>
        <v/>
      </c>
      <c r="F627" s="3" t="str">
        <f>IF(F$3="Not used","",IFERROR(VLOOKUP($A627,'Circumstance 1'!$B$6:$AB$15,27,FALSE),IFERROR(VLOOKUP(A627,'Circumstance 1'!$B$18:$AB$28,27,FALSE),TableBPA2[[#This Row],[Starting Base Payment]])))</f>
        <v/>
      </c>
      <c r="G627" s="3" t="str">
        <f>IF(G$3="Not used","",IFERROR(VLOOKUP($A627,'Circumstance 2'!$B$6:$AB$15,27,FALSE),IFERROR(VLOOKUP($A627,'Circumstance 2'!$B$18:$AB$28,27,FALSE),TableBPA2[[#This Row],[Base Payment After Circumstance 1]])))</f>
        <v/>
      </c>
      <c r="H627" s="3" t="str">
        <f>IF(H$3="Not used","",IFERROR(VLOOKUP($A627,'Circumstance 3'!$B$6:$AB$15,27,FALSE),IFERROR(VLOOKUP($A627,'Circumstance 3'!$B$18:$AB$28,27,FALSE),TableBPA2[[#This Row],[Base Payment After Circumstance 2]])))</f>
        <v/>
      </c>
      <c r="I627" s="3" t="str">
        <f>IF(I$3="Not used","",IFERROR(VLOOKUP($A627,'Circumstance 4'!$B$6:$AB$15,27,FALSE),IFERROR(VLOOKUP($A627,'Circumstance 4'!$B$18:$AB$28,27,FALSE),TableBPA2[[#This Row],[Base Payment After Circumstance 3]])))</f>
        <v/>
      </c>
      <c r="J627" s="3" t="str">
        <f>IF(J$3="Not used","",IFERROR(VLOOKUP($A627,'Circumstance 5'!$B$6:$AB$15,27,FALSE),IFERROR(VLOOKUP($A627,'Circumstance 5'!$B$18:$AB$28,27,FALSE),TableBPA2[[#This Row],[Base Payment After Circumstance 4]])))</f>
        <v/>
      </c>
      <c r="K627" s="3" t="str">
        <f>IF(K$3="Not used","",IFERROR(VLOOKUP($A627,'Circumstance 6'!$B$6:$AB$15,27,FALSE),IFERROR(VLOOKUP($A627,'Circumstance 6'!$B$18:$AB$28,27,FALSE),TableBPA2[[#This Row],[Base Payment After Circumstance 5]])))</f>
        <v/>
      </c>
      <c r="L627" s="3" t="str">
        <f>IF(L$3="Not used","",IFERROR(VLOOKUP($A627,'Circumstance 7'!$B$6:$AB$15,27,FALSE),IFERROR(VLOOKUP($A627,'Circumstance 7'!$B$18:$AB$28,27,FALSE),TableBPA2[[#This Row],[Base Payment After Circumstance 6]])))</f>
        <v/>
      </c>
      <c r="M627" s="3" t="str">
        <f>IF(M$3="Not used","",IFERROR(VLOOKUP($A627,'Circumstance 8'!$B$6:$AB$15,27,FALSE),IFERROR(VLOOKUP($A627,'Circumstance 8'!$B$18:$AB$28,27,FALSE),TableBPA2[[#This Row],[Base Payment After Circumstance 7]])))</f>
        <v/>
      </c>
      <c r="N627" s="3" t="str">
        <f>IF(N$3="Not used","",IFERROR(VLOOKUP($A627,'Circumstance 9'!$B$6:$AB$15,27,FALSE),IFERROR(VLOOKUP($A627,'Circumstance 9'!$B$18:$AB$28,27,FALSE),TableBPA2[[#This Row],[Base Payment After Circumstance 8]])))</f>
        <v/>
      </c>
      <c r="O627" s="3" t="str">
        <f>IF(O$3="Not used","",IFERROR(VLOOKUP($A627,'Circumstance 10'!$B$6:$AB$15,27,FALSE),IFERROR(VLOOKUP($A627,'Circumstance 10'!$B$18:$AB$28,27,FALSE),TableBPA2[[#This Row],[Base Payment After Circumstance 9]])))</f>
        <v/>
      </c>
      <c r="P627" s="24" t="str">
        <f>IF(P$3="Not used","",IFERROR(VLOOKUP($A627,'Circumstance 11'!$B$6:$AB$15,27,FALSE),IFERROR(VLOOKUP($A627,'Circumstance 11'!$B$18:$AB$28,27,FALSE),TableBPA2[[#This Row],[Base Payment After Circumstance 10]])))</f>
        <v/>
      </c>
      <c r="Q627" s="24" t="str">
        <f>IF(Q$3="Not used","",IFERROR(VLOOKUP($A627,'Circumstance 12'!$B$6:$AB$15,27,FALSE),IFERROR(VLOOKUP($A627,'Circumstance 12'!$B$18:$AB$28,27,FALSE),TableBPA2[[#This Row],[Base Payment After Circumstance 11]])))</f>
        <v/>
      </c>
      <c r="R627" s="24" t="str">
        <f>IF(R$3="Not used","",IFERROR(VLOOKUP($A627,'Circumstance 13'!$B$6:$AB$15,27,FALSE),IFERROR(VLOOKUP($A627,'Circumstance 13'!$B$18:$AB$28,27,FALSE),TableBPA2[[#This Row],[Base Payment After Circumstance 12]])))</f>
        <v/>
      </c>
      <c r="S627" s="24" t="str">
        <f>IF(S$3="Not used","",IFERROR(VLOOKUP($A627,'Circumstance 14'!$B$6:$AB$15,27,FALSE),IFERROR(VLOOKUP($A627,'Circumstance 14'!$B$18:$AB$28,27,FALSE),TableBPA2[[#This Row],[Base Payment After Circumstance 13]])))</f>
        <v/>
      </c>
      <c r="T627" s="24" t="str">
        <f>IF(T$3="Not used","",IFERROR(VLOOKUP($A627,'Circumstance 15'!$B$6:$AB$15,27,FALSE),IFERROR(VLOOKUP($A627,'Circumstance 15'!$B$18:$AB$28,27,FALSE),TableBPA2[[#This Row],[Base Payment After Circumstance 14]])))</f>
        <v/>
      </c>
      <c r="U627" s="24" t="str">
        <f>IF(U$3="Not used","",IFERROR(VLOOKUP($A627,'Circumstance 16'!$B$6:$AB$15,27,FALSE),IFERROR(VLOOKUP($A627,'Circumstance 16'!$B$18:$AB$28,27,FALSE),TableBPA2[[#This Row],[Base Payment After Circumstance 15]])))</f>
        <v/>
      </c>
      <c r="V627" s="24" t="str">
        <f>IF(V$3="Not used","",IFERROR(VLOOKUP($A627,'Circumstance 17'!$B$6:$AB$15,27,FALSE),IFERROR(VLOOKUP($A627,'Circumstance 17'!$B$18:$AB$28,27,FALSE),TableBPA2[[#This Row],[Base Payment After Circumstance 16]])))</f>
        <v/>
      </c>
      <c r="W627" s="24" t="str">
        <f>IF(W$3="Not used","",IFERROR(VLOOKUP($A627,'Circumstance 18'!$B$6:$AB$15,27,FALSE),IFERROR(VLOOKUP($A627,'Circumstance 18'!$B$18:$AB$28,27,FALSE),TableBPA2[[#This Row],[Base Payment After Circumstance 17]])))</f>
        <v/>
      </c>
      <c r="X627" s="24" t="str">
        <f>IF(X$3="Not used","",IFERROR(VLOOKUP($A627,'Circumstance 19'!$B$6:$AB$15,27,FALSE),IFERROR(VLOOKUP($A627,'Circumstance 19'!$B$18:$AB$28,27,FALSE),TableBPA2[[#This Row],[Base Payment After Circumstance 18]])))</f>
        <v/>
      </c>
      <c r="Y627" s="24" t="str">
        <f>IF(Y$3="Not used","",IFERROR(VLOOKUP($A627,'Circumstance 20'!$B$6:$AB$15,27,FALSE),IFERROR(VLOOKUP($A627,'Circumstance 20'!$B$18:$AB$28,27,FALSE),TableBPA2[[#This Row],[Base Payment After Circumstance 19]])))</f>
        <v/>
      </c>
    </row>
    <row r="628" spans="1:25" x14ac:dyDescent="0.25">
      <c r="A628" s="11" t="str">
        <f>IF('LEA Information'!A637="","",'LEA Information'!A637)</f>
        <v/>
      </c>
      <c r="B628" s="11" t="str">
        <f>IF('LEA Information'!B637="","",'LEA Information'!B637)</f>
        <v/>
      </c>
      <c r="C628" s="68" t="str">
        <f>IF('LEA Information'!C637="","",'LEA Information'!C637)</f>
        <v/>
      </c>
      <c r="D628" s="8" t="str">
        <f>IF('LEA Information'!D637="","",'LEA Information'!D637)</f>
        <v/>
      </c>
      <c r="E628" s="32" t="str">
        <f t="shared" si="9"/>
        <v/>
      </c>
      <c r="F628" s="3" t="str">
        <f>IF(F$3="Not used","",IFERROR(VLOOKUP($A628,'Circumstance 1'!$B$6:$AB$15,27,FALSE),IFERROR(VLOOKUP(A628,'Circumstance 1'!$B$18:$AB$28,27,FALSE),TableBPA2[[#This Row],[Starting Base Payment]])))</f>
        <v/>
      </c>
      <c r="G628" s="3" t="str">
        <f>IF(G$3="Not used","",IFERROR(VLOOKUP($A628,'Circumstance 2'!$B$6:$AB$15,27,FALSE),IFERROR(VLOOKUP($A628,'Circumstance 2'!$B$18:$AB$28,27,FALSE),TableBPA2[[#This Row],[Base Payment After Circumstance 1]])))</f>
        <v/>
      </c>
      <c r="H628" s="3" t="str">
        <f>IF(H$3="Not used","",IFERROR(VLOOKUP($A628,'Circumstance 3'!$B$6:$AB$15,27,FALSE),IFERROR(VLOOKUP($A628,'Circumstance 3'!$B$18:$AB$28,27,FALSE),TableBPA2[[#This Row],[Base Payment After Circumstance 2]])))</f>
        <v/>
      </c>
      <c r="I628" s="3" t="str">
        <f>IF(I$3="Not used","",IFERROR(VLOOKUP($A628,'Circumstance 4'!$B$6:$AB$15,27,FALSE),IFERROR(VLOOKUP($A628,'Circumstance 4'!$B$18:$AB$28,27,FALSE),TableBPA2[[#This Row],[Base Payment After Circumstance 3]])))</f>
        <v/>
      </c>
      <c r="J628" s="3" t="str">
        <f>IF(J$3="Not used","",IFERROR(VLOOKUP($A628,'Circumstance 5'!$B$6:$AB$15,27,FALSE),IFERROR(VLOOKUP($A628,'Circumstance 5'!$B$18:$AB$28,27,FALSE),TableBPA2[[#This Row],[Base Payment After Circumstance 4]])))</f>
        <v/>
      </c>
      <c r="K628" s="3" t="str">
        <f>IF(K$3="Not used","",IFERROR(VLOOKUP($A628,'Circumstance 6'!$B$6:$AB$15,27,FALSE),IFERROR(VLOOKUP($A628,'Circumstance 6'!$B$18:$AB$28,27,FALSE),TableBPA2[[#This Row],[Base Payment After Circumstance 5]])))</f>
        <v/>
      </c>
      <c r="L628" s="3" t="str">
        <f>IF(L$3="Not used","",IFERROR(VLOOKUP($A628,'Circumstance 7'!$B$6:$AB$15,27,FALSE),IFERROR(VLOOKUP($A628,'Circumstance 7'!$B$18:$AB$28,27,FALSE),TableBPA2[[#This Row],[Base Payment After Circumstance 6]])))</f>
        <v/>
      </c>
      <c r="M628" s="3" t="str">
        <f>IF(M$3="Not used","",IFERROR(VLOOKUP($A628,'Circumstance 8'!$B$6:$AB$15,27,FALSE),IFERROR(VLOOKUP($A628,'Circumstance 8'!$B$18:$AB$28,27,FALSE),TableBPA2[[#This Row],[Base Payment After Circumstance 7]])))</f>
        <v/>
      </c>
      <c r="N628" s="3" t="str">
        <f>IF(N$3="Not used","",IFERROR(VLOOKUP($A628,'Circumstance 9'!$B$6:$AB$15,27,FALSE),IFERROR(VLOOKUP($A628,'Circumstance 9'!$B$18:$AB$28,27,FALSE),TableBPA2[[#This Row],[Base Payment After Circumstance 8]])))</f>
        <v/>
      </c>
      <c r="O628" s="3" t="str">
        <f>IF(O$3="Not used","",IFERROR(VLOOKUP($A628,'Circumstance 10'!$B$6:$AB$15,27,FALSE),IFERROR(VLOOKUP($A628,'Circumstance 10'!$B$18:$AB$28,27,FALSE),TableBPA2[[#This Row],[Base Payment After Circumstance 9]])))</f>
        <v/>
      </c>
      <c r="P628" s="24" t="str">
        <f>IF(P$3="Not used","",IFERROR(VLOOKUP($A628,'Circumstance 11'!$B$6:$AB$15,27,FALSE),IFERROR(VLOOKUP($A628,'Circumstance 11'!$B$18:$AB$28,27,FALSE),TableBPA2[[#This Row],[Base Payment After Circumstance 10]])))</f>
        <v/>
      </c>
      <c r="Q628" s="24" t="str">
        <f>IF(Q$3="Not used","",IFERROR(VLOOKUP($A628,'Circumstance 12'!$B$6:$AB$15,27,FALSE),IFERROR(VLOOKUP($A628,'Circumstance 12'!$B$18:$AB$28,27,FALSE),TableBPA2[[#This Row],[Base Payment After Circumstance 11]])))</f>
        <v/>
      </c>
      <c r="R628" s="24" t="str">
        <f>IF(R$3="Not used","",IFERROR(VLOOKUP($A628,'Circumstance 13'!$B$6:$AB$15,27,FALSE),IFERROR(VLOOKUP($A628,'Circumstance 13'!$B$18:$AB$28,27,FALSE),TableBPA2[[#This Row],[Base Payment After Circumstance 12]])))</f>
        <v/>
      </c>
      <c r="S628" s="24" t="str">
        <f>IF(S$3="Not used","",IFERROR(VLOOKUP($A628,'Circumstance 14'!$B$6:$AB$15,27,FALSE),IFERROR(VLOOKUP($A628,'Circumstance 14'!$B$18:$AB$28,27,FALSE),TableBPA2[[#This Row],[Base Payment After Circumstance 13]])))</f>
        <v/>
      </c>
      <c r="T628" s="24" t="str">
        <f>IF(T$3="Not used","",IFERROR(VLOOKUP($A628,'Circumstance 15'!$B$6:$AB$15,27,FALSE),IFERROR(VLOOKUP($A628,'Circumstance 15'!$B$18:$AB$28,27,FALSE),TableBPA2[[#This Row],[Base Payment After Circumstance 14]])))</f>
        <v/>
      </c>
      <c r="U628" s="24" t="str">
        <f>IF(U$3="Not used","",IFERROR(VLOOKUP($A628,'Circumstance 16'!$B$6:$AB$15,27,FALSE),IFERROR(VLOOKUP($A628,'Circumstance 16'!$B$18:$AB$28,27,FALSE),TableBPA2[[#This Row],[Base Payment After Circumstance 15]])))</f>
        <v/>
      </c>
      <c r="V628" s="24" t="str">
        <f>IF(V$3="Not used","",IFERROR(VLOOKUP($A628,'Circumstance 17'!$B$6:$AB$15,27,FALSE),IFERROR(VLOOKUP($A628,'Circumstance 17'!$B$18:$AB$28,27,FALSE),TableBPA2[[#This Row],[Base Payment After Circumstance 16]])))</f>
        <v/>
      </c>
      <c r="W628" s="24" t="str">
        <f>IF(W$3="Not used","",IFERROR(VLOOKUP($A628,'Circumstance 18'!$B$6:$AB$15,27,FALSE),IFERROR(VLOOKUP($A628,'Circumstance 18'!$B$18:$AB$28,27,FALSE),TableBPA2[[#This Row],[Base Payment After Circumstance 17]])))</f>
        <v/>
      </c>
      <c r="X628" s="24" t="str">
        <f>IF(X$3="Not used","",IFERROR(VLOOKUP($A628,'Circumstance 19'!$B$6:$AB$15,27,FALSE),IFERROR(VLOOKUP($A628,'Circumstance 19'!$B$18:$AB$28,27,FALSE),TableBPA2[[#This Row],[Base Payment After Circumstance 18]])))</f>
        <v/>
      </c>
      <c r="Y628" s="24" t="str">
        <f>IF(Y$3="Not used","",IFERROR(VLOOKUP($A628,'Circumstance 20'!$B$6:$AB$15,27,FALSE),IFERROR(VLOOKUP($A628,'Circumstance 20'!$B$18:$AB$28,27,FALSE),TableBPA2[[#This Row],[Base Payment After Circumstance 19]])))</f>
        <v/>
      </c>
    </row>
    <row r="629" spans="1:25" x14ac:dyDescent="0.25">
      <c r="A629" s="11" t="str">
        <f>IF('LEA Information'!A638="","",'LEA Information'!A638)</f>
        <v/>
      </c>
      <c r="B629" s="11" t="str">
        <f>IF('LEA Information'!B638="","",'LEA Information'!B638)</f>
        <v/>
      </c>
      <c r="C629" s="68" t="str">
        <f>IF('LEA Information'!C638="","",'LEA Information'!C638)</f>
        <v/>
      </c>
      <c r="D629" s="8" t="str">
        <f>IF('LEA Information'!D638="","",'LEA Information'!D638)</f>
        <v/>
      </c>
      <c r="E629" s="32" t="str">
        <f t="shared" si="9"/>
        <v/>
      </c>
      <c r="F629" s="3" t="str">
        <f>IF(F$3="Not used","",IFERROR(VLOOKUP($A629,'Circumstance 1'!$B$6:$AB$15,27,FALSE),IFERROR(VLOOKUP(A629,'Circumstance 1'!$B$18:$AB$28,27,FALSE),TableBPA2[[#This Row],[Starting Base Payment]])))</f>
        <v/>
      </c>
      <c r="G629" s="3" t="str">
        <f>IF(G$3="Not used","",IFERROR(VLOOKUP($A629,'Circumstance 2'!$B$6:$AB$15,27,FALSE),IFERROR(VLOOKUP($A629,'Circumstance 2'!$B$18:$AB$28,27,FALSE),TableBPA2[[#This Row],[Base Payment After Circumstance 1]])))</f>
        <v/>
      </c>
      <c r="H629" s="3" t="str">
        <f>IF(H$3="Not used","",IFERROR(VLOOKUP($A629,'Circumstance 3'!$B$6:$AB$15,27,FALSE),IFERROR(VLOOKUP($A629,'Circumstance 3'!$B$18:$AB$28,27,FALSE),TableBPA2[[#This Row],[Base Payment After Circumstance 2]])))</f>
        <v/>
      </c>
      <c r="I629" s="3" t="str">
        <f>IF(I$3="Not used","",IFERROR(VLOOKUP($A629,'Circumstance 4'!$B$6:$AB$15,27,FALSE),IFERROR(VLOOKUP($A629,'Circumstance 4'!$B$18:$AB$28,27,FALSE),TableBPA2[[#This Row],[Base Payment After Circumstance 3]])))</f>
        <v/>
      </c>
      <c r="J629" s="3" t="str">
        <f>IF(J$3="Not used","",IFERROR(VLOOKUP($A629,'Circumstance 5'!$B$6:$AB$15,27,FALSE),IFERROR(VLOOKUP($A629,'Circumstance 5'!$B$18:$AB$28,27,FALSE),TableBPA2[[#This Row],[Base Payment After Circumstance 4]])))</f>
        <v/>
      </c>
      <c r="K629" s="3" t="str">
        <f>IF(K$3="Not used","",IFERROR(VLOOKUP($A629,'Circumstance 6'!$B$6:$AB$15,27,FALSE),IFERROR(VLOOKUP($A629,'Circumstance 6'!$B$18:$AB$28,27,FALSE),TableBPA2[[#This Row],[Base Payment After Circumstance 5]])))</f>
        <v/>
      </c>
      <c r="L629" s="3" t="str">
        <f>IF(L$3="Not used","",IFERROR(VLOOKUP($A629,'Circumstance 7'!$B$6:$AB$15,27,FALSE),IFERROR(VLOOKUP($A629,'Circumstance 7'!$B$18:$AB$28,27,FALSE),TableBPA2[[#This Row],[Base Payment After Circumstance 6]])))</f>
        <v/>
      </c>
      <c r="M629" s="3" t="str">
        <f>IF(M$3="Not used","",IFERROR(VLOOKUP($A629,'Circumstance 8'!$B$6:$AB$15,27,FALSE),IFERROR(VLOOKUP($A629,'Circumstance 8'!$B$18:$AB$28,27,FALSE),TableBPA2[[#This Row],[Base Payment After Circumstance 7]])))</f>
        <v/>
      </c>
      <c r="N629" s="3" t="str">
        <f>IF(N$3="Not used","",IFERROR(VLOOKUP($A629,'Circumstance 9'!$B$6:$AB$15,27,FALSE),IFERROR(VLOOKUP($A629,'Circumstance 9'!$B$18:$AB$28,27,FALSE),TableBPA2[[#This Row],[Base Payment After Circumstance 8]])))</f>
        <v/>
      </c>
      <c r="O629" s="3" t="str">
        <f>IF(O$3="Not used","",IFERROR(VLOOKUP($A629,'Circumstance 10'!$B$6:$AB$15,27,FALSE),IFERROR(VLOOKUP($A629,'Circumstance 10'!$B$18:$AB$28,27,FALSE),TableBPA2[[#This Row],[Base Payment After Circumstance 9]])))</f>
        <v/>
      </c>
      <c r="P629" s="24" t="str">
        <f>IF(P$3="Not used","",IFERROR(VLOOKUP($A629,'Circumstance 11'!$B$6:$AB$15,27,FALSE),IFERROR(VLOOKUP($A629,'Circumstance 11'!$B$18:$AB$28,27,FALSE),TableBPA2[[#This Row],[Base Payment After Circumstance 10]])))</f>
        <v/>
      </c>
      <c r="Q629" s="24" t="str">
        <f>IF(Q$3="Not used","",IFERROR(VLOOKUP($A629,'Circumstance 12'!$B$6:$AB$15,27,FALSE),IFERROR(VLOOKUP($A629,'Circumstance 12'!$B$18:$AB$28,27,FALSE),TableBPA2[[#This Row],[Base Payment After Circumstance 11]])))</f>
        <v/>
      </c>
      <c r="R629" s="24" t="str">
        <f>IF(R$3="Not used","",IFERROR(VLOOKUP($A629,'Circumstance 13'!$B$6:$AB$15,27,FALSE),IFERROR(VLOOKUP($A629,'Circumstance 13'!$B$18:$AB$28,27,FALSE),TableBPA2[[#This Row],[Base Payment After Circumstance 12]])))</f>
        <v/>
      </c>
      <c r="S629" s="24" t="str">
        <f>IF(S$3="Not used","",IFERROR(VLOOKUP($A629,'Circumstance 14'!$B$6:$AB$15,27,FALSE),IFERROR(VLOOKUP($A629,'Circumstance 14'!$B$18:$AB$28,27,FALSE),TableBPA2[[#This Row],[Base Payment After Circumstance 13]])))</f>
        <v/>
      </c>
      <c r="T629" s="24" t="str">
        <f>IF(T$3="Not used","",IFERROR(VLOOKUP($A629,'Circumstance 15'!$B$6:$AB$15,27,FALSE),IFERROR(VLOOKUP($A629,'Circumstance 15'!$B$18:$AB$28,27,FALSE),TableBPA2[[#This Row],[Base Payment After Circumstance 14]])))</f>
        <v/>
      </c>
      <c r="U629" s="24" t="str">
        <f>IF(U$3="Not used","",IFERROR(VLOOKUP($A629,'Circumstance 16'!$B$6:$AB$15,27,FALSE),IFERROR(VLOOKUP($A629,'Circumstance 16'!$B$18:$AB$28,27,FALSE),TableBPA2[[#This Row],[Base Payment After Circumstance 15]])))</f>
        <v/>
      </c>
      <c r="V629" s="24" t="str">
        <f>IF(V$3="Not used","",IFERROR(VLOOKUP($A629,'Circumstance 17'!$B$6:$AB$15,27,FALSE),IFERROR(VLOOKUP($A629,'Circumstance 17'!$B$18:$AB$28,27,FALSE),TableBPA2[[#This Row],[Base Payment After Circumstance 16]])))</f>
        <v/>
      </c>
      <c r="W629" s="24" t="str">
        <f>IF(W$3="Not used","",IFERROR(VLOOKUP($A629,'Circumstance 18'!$B$6:$AB$15,27,FALSE),IFERROR(VLOOKUP($A629,'Circumstance 18'!$B$18:$AB$28,27,FALSE),TableBPA2[[#This Row],[Base Payment After Circumstance 17]])))</f>
        <v/>
      </c>
      <c r="X629" s="24" t="str">
        <f>IF(X$3="Not used","",IFERROR(VLOOKUP($A629,'Circumstance 19'!$B$6:$AB$15,27,FALSE),IFERROR(VLOOKUP($A629,'Circumstance 19'!$B$18:$AB$28,27,FALSE),TableBPA2[[#This Row],[Base Payment After Circumstance 18]])))</f>
        <v/>
      </c>
      <c r="Y629" s="24" t="str">
        <f>IF(Y$3="Not used","",IFERROR(VLOOKUP($A629,'Circumstance 20'!$B$6:$AB$15,27,FALSE),IFERROR(VLOOKUP($A629,'Circumstance 20'!$B$18:$AB$28,27,FALSE),TableBPA2[[#This Row],[Base Payment After Circumstance 19]])))</f>
        <v/>
      </c>
    </row>
    <row r="630" spans="1:25" x14ac:dyDescent="0.25">
      <c r="A630" s="11" t="str">
        <f>IF('LEA Information'!A639="","",'LEA Information'!A639)</f>
        <v/>
      </c>
      <c r="B630" s="11" t="str">
        <f>IF('LEA Information'!B639="","",'LEA Information'!B639)</f>
        <v/>
      </c>
      <c r="C630" s="68" t="str">
        <f>IF('LEA Information'!C639="","",'LEA Information'!C639)</f>
        <v/>
      </c>
      <c r="D630" s="8" t="str">
        <f>IF('LEA Information'!D639="","",'LEA Information'!D639)</f>
        <v/>
      </c>
      <c r="E630" s="32" t="str">
        <f t="shared" si="9"/>
        <v/>
      </c>
      <c r="F630" s="3" t="str">
        <f>IF(F$3="Not used","",IFERROR(VLOOKUP($A630,'Circumstance 1'!$B$6:$AB$15,27,FALSE),IFERROR(VLOOKUP(A630,'Circumstance 1'!$B$18:$AB$28,27,FALSE),TableBPA2[[#This Row],[Starting Base Payment]])))</f>
        <v/>
      </c>
      <c r="G630" s="3" t="str">
        <f>IF(G$3="Not used","",IFERROR(VLOOKUP($A630,'Circumstance 2'!$B$6:$AB$15,27,FALSE),IFERROR(VLOOKUP($A630,'Circumstance 2'!$B$18:$AB$28,27,FALSE),TableBPA2[[#This Row],[Base Payment After Circumstance 1]])))</f>
        <v/>
      </c>
      <c r="H630" s="3" t="str">
        <f>IF(H$3="Not used","",IFERROR(VLOOKUP($A630,'Circumstance 3'!$B$6:$AB$15,27,FALSE),IFERROR(VLOOKUP($A630,'Circumstance 3'!$B$18:$AB$28,27,FALSE),TableBPA2[[#This Row],[Base Payment After Circumstance 2]])))</f>
        <v/>
      </c>
      <c r="I630" s="3" t="str">
        <f>IF(I$3="Not used","",IFERROR(VLOOKUP($A630,'Circumstance 4'!$B$6:$AB$15,27,FALSE),IFERROR(VLOOKUP($A630,'Circumstance 4'!$B$18:$AB$28,27,FALSE),TableBPA2[[#This Row],[Base Payment After Circumstance 3]])))</f>
        <v/>
      </c>
      <c r="J630" s="3" t="str">
        <f>IF(J$3="Not used","",IFERROR(VLOOKUP($A630,'Circumstance 5'!$B$6:$AB$15,27,FALSE),IFERROR(VLOOKUP($A630,'Circumstance 5'!$B$18:$AB$28,27,FALSE),TableBPA2[[#This Row],[Base Payment After Circumstance 4]])))</f>
        <v/>
      </c>
      <c r="K630" s="3" t="str">
        <f>IF(K$3="Not used","",IFERROR(VLOOKUP($A630,'Circumstance 6'!$B$6:$AB$15,27,FALSE),IFERROR(VLOOKUP($A630,'Circumstance 6'!$B$18:$AB$28,27,FALSE),TableBPA2[[#This Row],[Base Payment After Circumstance 5]])))</f>
        <v/>
      </c>
      <c r="L630" s="3" t="str">
        <f>IF(L$3="Not used","",IFERROR(VLOOKUP($A630,'Circumstance 7'!$B$6:$AB$15,27,FALSE),IFERROR(VLOOKUP($A630,'Circumstance 7'!$B$18:$AB$28,27,FALSE),TableBPA2[[#This Row],[Base Payment After Circumstance 6]])))</f>
        <v/>
      </c>
      <c r="M630" s="3" t="str">
        <f>IF(M$3="Not used","",IFERROR(VLOOKUP($A630,'Circumstance 8'!$B$6:$AB$15,27,FALSE),IFERROR(VLOOKUP($A630,'Circumstance 8'!$B$18:$AB$28,27,FALSE),TableBPA2[[#This Row],[Base Payment After Circumstance 7]])))</f>
        <v/>
      </c>
      <c r="N630" s="3" t="str">
        <f>IF(N$3="Not used","",IFERROR(VLOOKUP($A630,'Circumstance 9'!$B$6:$AB$15,27,FALSE),IFERROR(VLOOKUP($A630,'Circumstance 9'!$B$18:$AB$28,27,FALSE),TableBPA2[[#This Row],[Base Payment After Circumstance 8]])))</f>
        <v/>
      </c>
      <c r="O630" s="3" t="str">
        <f>IF(O$3="Not used","",IFERROR(VLOOKUP($A630,'Circumstance 10'!$B$6:$AB$15,27,FALSE),IFERROR(VLOOKUP($A630,'Circumstance 10'!$B$18:$AB$28,27,FALSE),TableBPA2[[#This Row],[Base Payment After Circumstance 9]])))</f>
        <v/>
      </c>
      <c r="P630" s="24" t="str">
        <f>IF(P$3="Not used","",IFERROR(VLOOKUP($A630,'Circumstance 11'!$B$6:$AB$15,27,FALSE),IFERROR(VLOOKUP($A630,'Circumstance 11'!$B$18:$AB$28,27,FALSE),TableBPA2[[#This Row],[Base Payment After Circumstance 10]])))</f>
        <v/>
      </c>
      <c r="Q630" s="24" t="str">
        <f>IF(Q$3="Not used","",IFERROR(VLOOKUP($A630,'Circumstance 12'!$B$6:$AB$15,27,FALSE),IFERROR(VLOOKUP($A630,'Circumstance 12'!$B$18:$AB$28,27,FALSE),TableBPA2[[#This Row],[Base Payment After Circumstance 11]])))</f>
        <v/>
      </c>
      <c r="R630" s="24" t="str">
        <f>IF(R$3="Not used","",IFERROR(VLOOKUP($A630,'Circumstance 13'!$B$6:$AB$15,27,FALSE),IFERROR(VLOOKUP($A630,'Circumstance 13'!$B$18:$AB$28,27,FALSE),TableBPA2[[#This Row],[Base Payment After Circumstance 12]])))</f>
        <v/>
      </c>
      <c r="S630" s="24" t="str">
        <f>IF(S$3="Not used","",IFERROR(VLOOKUP($A630,'Circumstance 14'!$B$6:$AB$15,27,FALSE),IFERROR(VLOOKUP($A630,'Circumstance 14'!$B$18:$AB$28,27,FALSE),TableBPA2[[#This Row],[Base Payment After Circumstance 13]])))</f>
        <v/>
      </c>
      <c r="T630" s="24" t="str">
        <f>IF(T$3="Not used","",IFERROR(VLOOKUP($A630,'Circumstance 15'!$B$6:$AB$15,27,FALSE),IFERROR(VLOOKUP($A630,'Circumstance 15'!$B$18:$AB$28,27,FALSE),TableBPA2[[#This Row],[Base Payment After Circumstance 14]])))</f>
        <v/>
      </c>
      <c r="U630" s="24" t="str">
        <f>IF(U$3="Not used","",IFERROR(VLOOKUP($A630,'Circumstance 16'!$B$6:$AB$15,27,FALSE),IFERROR(VLOOKUP($A630,'Circumstance 16'!$B$18:$AB$28,27,FALSE),TableBPA2[[#This Row],[Base Payment After Circumstance 15]])))</f>
        <v/>
      </c>
      <c r="V630" s="24" t="str">
        <f>IF(V$3="Not used","",IFERROR(VLOOKUP($A630,'Circumstance 17'!$B$6:$AB$15,27,FALSE),IFERROR(VLOOKUP($A630,'Circumstance 17'!$B$18:$AB$28,27,FALSE),TableBPA2[[#This Row],[Base Payment After Circumstance 16]])))</f>
        <v/>
      </c>
      <c r="W630" s="24" t="str">
        <f>IF(W$3="Not used","",IFERROR(VLOOKUP($A630,'Circumstance 18'!$B$6:$AB$15,27,FALSE),IFERROR(VLOOKUP($A630,'Circumstance 18'!$B$18:$AB$28,27,FALSE),TableBPA2[[#This Row],[Base Payment After Circumstance 17]])))</f>
        <v/>
      </c>
      <c r="X630" s="24" t="str">
        <f>IF(X$3="Not used","",IFERROR(VLOOKUP($A630,'Circumstance 19'!$B$6:$AB$15,27,FALSE),IFERROR(VLOOKUP($A630,'Circumstance 19'!$B$18:$AB$28,27,FALSE),TableBPA2[[#This Row],[Base Payment After Circumstance 18]])))</f>
        <v/>
      </c>
      <c r="Y630" s="24" t="str">
        <f>IF(Y$3="Not used","",IFERROR(VLOOKUP($A630,'Circumstance 20'!$B$6:$AB$15,27,FALSE),IFERROR(VLOOKUP($A630,'Circumstance 20'!$B$18:$AB$28,27,FALSE),TableBPA2[[#This Row],[Base Payment After Circumstance 19]])))</f>
        <v/>
      </c>
    </row>
    <row r="631" spans="1:25" x14ac:dyDescent="0.25">
      <c r="A631" s="11" t="str">
        <f>IF('LEA Information'!A640="","",'LEA Information'!A640)</f>
        <v/>
      </c>
      <c r="B631" s="11" t="str">
        <f>IF('LEA Information'!B640="","",'LEA Information'!B640)</f>
        <v/>
      </c>
      <c r="C631" s="68" t="str">
        <f>IF('LEA Information'!C640="","",'LEA Information'!C640)</f>
        <v/>
      </c>
      <c r="D631" s="8" t="str">
        <f>IF('LEA Information'!D640="","",'LEA Information'!D640)</f>
        <v/>
      </c>
      <c r="E631" s="32" t="str">
        <f t="shared" si="9"/>
        <v/>
      </c>
      <c r="F631" s="3" t="str">
        <f>IF(F$3="Not used","",IFERROR(VLOOKUP($A631,'Circumstance 1'!$B$6:$AB$15,27,FALSE),IFERROR(VLOOKUP(A631,'Circumstance 1'!$B$18:$AB$28,27,FALSE),TableBPA2[[#This Row],[Starting Base Payment]])))</f>
        <v/>
      </c>
      <c r="G631" s="3" t="str">
        <f>IF(G$3="Not used","",IFERROR(VLOOKUP($A631,'Circumstance 2'!$B$6:$AB$15,27,FALSE),IFERROR(VLOOKUP($A631,'Circumstance 2'!$B$18:$AB$28,27,FALSE),TableBPA2[[#This Row],[Base Payment After Circumstance 1]])))</f>
        <v/>
      </c>
      <c r="H631" s="3" t="str">
        <f>IF(H$3="Not used","",IFERROR(VLOOKUP($A631,'Circumstance 3'!$B$6:$AB$15,27,FALSE),IFERROR(VLOOKUP($A631,'Circumstance 3'!$B$18:$AB$28,27,FALSE),TableBPA2[[#This Row],[Base Payment After Circumstance 2]])))</f>
        <v/>
      </c>
      <c r="I631" s="3" t="str">
        <f>IF(I$3="Not used","",IFERROR(VLOOKUP($A631,'Circumstance 4'!$B$6:$AB$15,27,FALSE),IFERROR(VLOOKUP($A631,'Circumstance 4'!$B$18:$AB$28,27,FALSE),TableBPA2[[#This Row],[Base Payment After Circumstance 3]])))</f>
        <v/>
      </c>
      <c r="J631" s="3" t="str">
        <f>IF(J$3="Not used","",IFERROR(VLOOKUP($A631,'Circumstance 5'!$B$6:$AB$15,27,FALSE),IFERROR(VLOOKUP($A631,'Circumstance 5'!$B$18:$AB$28,27,FALSE),TableBPA2[[#This Row],[Base Payment After Circumstance 4]])))</f>
        <v/>
      </c>
      <c r="K631" s="3" t="str">
        <f>IF(K$3="Not used","",IFERROR(VLOOKUP($A631,'Circumstance 6'!$B$6:$AB$15,27,FALSE),IFERROR(VLOOKUP($A631,'Circumstance 6'!$B$18:$AB$28,27,FALSE),TableBPA2[[#This Row],[Base Payment After Circumstance 5]])))</f>
        <v/>
      </c>
      <c r="L631" s="3" t="str">
        <f>IF(L$3="Not used","",IFERROR(VLOOKUP($A631,'Circumstance 7'!$B$6:$AB$15,27,FALSE),IFERROR(VLOOKUP($A631,'Circumstance 7'!$B$18:$AB$28,27,FALSE),TableBPA2[[#This Row],[Base Payment After Circumstance 6]])))</f>
        <v/>
      </c>
      <c r="M631" s="3" t="str">
        <f>IF(M$3="Not used","",IFERROR(VLOOKUP($A631,'Circumstance 8'!$B$6:$AB$15,27,FALSE),IFERROR(VLOOKUP($A631,'Circumstance 8'!$B$18:$AB$28,27,FALSE),TableBPA2[[#This Row],[Base Payment After Circumstance 7]])))</f>
        <v/>
      </c>
      <c r="N631" s="3" t="str">
        <f>IF(N$3="Not used","",IFERROR(VLOOKUP($A631,'Circumstance 9'!$B$6:$AB$15,27,FALSE),IFERROR(VLOOKUP($A631,'Circumstance 9'!$B$18:$AB$28,27,FALSE),TableBPA2[[#This Row],[Base Payment After Circumstance 8]])))</f>
        <v/>
      </c>
      <c r="O631" s="3" t="str">
        <f>IF(O$3="Not used","",IFERROR(VLOOKUP($A631,'Circumstance 10'!$B$6:$AB$15,27,FALSE),IFERROR(VLOOKUP($A631,'Circumstance 10'!$B$18:$AB$28,27,FALSE),TableBPA2[[#This Row],[Base Payment After Circumstance 9]])))</f>
        <v/>
      </c>
      <c r="P631" s="24" t="str">
        <f>IF(P$3="Not used","",IFERROR(VLOOKUP($A631,'Circumstance 11'!$B$6:$AB$15,27,FALSE),IFERROR(VLOOKUP($A631,'Circumstance 11'!$B$18:$AB$28,27,FALSE),TableBPA2[[#This Row],[Base Payment After Circumstance 10]])))</f>
        <v/>
      </c>
      <c r="Q631" s="24" t="str">
        <f>IF(Q$3="Not used","",IFERROR(VLOOKUP($A631,'Circumstance 12'!$B$6:$AB$15,27,FALSE),IFERROR(VLOOKUP($A631,'Circumstance 12'!$B$18:$AB$28,27,FALSE),TableBPA2[[#This Row],[Base Payment After Circumstance 11]])))</f>
        <v/>
      </c>
      <c r="R631" s="24" t="str">
        <f>IF(R$3="Not used","",IFERROR(VLOOKUP($A631,'Circumstance 13'!$B$6:$AB$15,27,FALSE),IFERROR(VLOOKUP($A631,'Circumstance 13'!$B$18:$AB$28,27,FALSE),TableBPA2[[#This Row],[Base Payment After Circumstance 12]])))</f>
        <v/>
      </c>
      <c r="S631" s="24" t="str">
        <f>IF(S$3="Not used","",IFERROR(VLOOKUP($A631,'Circumstance 14'!$B$6:$AB$15,27,FALSE),IFERROR(VLOOKUP($A631,'Circumstance 14'!$B$18:$AB$28,27,FALSE),TableBPA2[[#This Row],[Base Payment After Circumstance 13]])))</f>
        <v/>
      </c>
      <c r="T631" s="24" t="str">
        <f>IF(T$3="Not used","",IFERROR(VLOOKUP($A631,'Circumstance 15'!$B$6:$AB$15,27,FALSE),IFERROR(VLOOKUP($A631,'Circumstance 15'!$B$18:$AB$28,27,FALSE),TableBPA2[[#This Row],[Base Payment After Circumstance 14]])))</f>
        <v/>
      </c>
      <c r="U631" s="24" t="str">
        <f>IF(U$3="Not used","",IFERROR(VLOOKUP($A631,'Circumstance 16'!$B$6:$AB$15,27,FALSE),IFERROR(VLOOKUP($A631,'Circumstance 16'!$B$18:$AB$28,27,FALSE),TableBPA2[[#This Row],[Base Payment After Circumstance 15]])))</f>
        <v/>
      </c>
      <c r="V631" s="24" t="str">
        <f>IF(V$3="Not used","",IFERROR(VLOOKUP($A631,'Circumstance 17'!$B$6:$AB$15,27,FALSE),IFERROR(VLOOKUP($A631,'Circumstance 17'!$B$18:$AB$28,27,FALSE),TableBPA2[[#This Row],[Base Payment After Circumstance 16]])))</f>
        <v/>
      </c>
      <c r="W631" s="24" t="str">
        <f>IF(W$3="Not used","",IFERROR(VLOOKUP($A631,'Circumstance 18'!$B$6:$AB$15,27,FALSE),IFERROR(VLOOKUP($A631,'Circumstance 18'!$B$18:$AB$28,27,FALSE),TableBPA2[[#This Row],[Base Payment After Circumstance 17]])))</f>
        <v/>
      </c>
      <c r="X631" s="24" t="str">
        <f>IF(X$3="Not used","",IFERROR(VLOOKUP($A631,'Circumstance 19'!$B$6:$AB$15,27,FALSE),IFERROR(VLOOKUP($A631,'Circumstance 19'!$B$18:$AB$28,27,FALSE),TableBPA2[[#This Row],[Base Payment After Circumstance 18]])))</f>
        <v/>
      </c>
      <c r="Y631" s="24" t="str">
        <f>IF(Y$3="Not used","",IFERROR(VLOOKUP($A631,'Circumstance 20'!$B$6:$AB$15,27,FALSE),IFERROR(VLOOKUP($A631,'Circumstance 20'!$B$18:$AB$28,27,FALSE),TableBPA2[[#This Row],[Base Payment After Circumstance 19]])))</f>
        <v/>
      </c>
    </row>
    <row r="632" spans="1:25" x14ac:dyDescent="0.25">
      <c r="A632" s="11" t="str">
        <f>IF('LEA Information'!A641="","",'LEA Information'!A641)</f>
        <v/>
      </c>
      <c r="B632" s="11" t="str">
        <f>IF('LEA Information'!B641="","",'LEA Information'!B641)</f>
        <v/>
      </c>
      <c r="C632" s="68" t="str">
        <f>IF('LEA Information'!C641="","",'LEA Information'!C641)</f>
        <v/>
      </c>
      <c r="D632" s="8" t="str">
        <f>IF('LEA Information'!D641="","",'LEA Information'!D641)</f>
        <v/>
      </c>
      <c r="E632" s="32" t="str">
        <f t="shared" si="9"/>
        <v/>
      </c>
      <c r="F632" s="3" t="str">
        <f>IF(F$3="Not used","",IFERROR(VLOOKUP($A632,'Circumstance 1'!$B$6:$AB$15,27,FALSE),IFERROR(VLOOKUP(A632,'Circumstance 1'!$B$18:$AB$28,27,FALSE),TableBPA2[[#This Row],[Starting Base Payment]])))</f>
        <v/>
      </c>
      <c r="G632" s="3" t="str">
        <f>IF(G$3="Not used","",IFERROR(VLOOKUP($A632,'Circumstance 2'!$B$6:$AB$15,27,FALSE),IFERROR(VLOOKUP($A632,'Circumstance 2'!$B$18:$AB$28,27,FALSE),TableBPA2[[#This Row],[Base Payment After Circumstance 1]])))</f>
        <v/>
      </c>
      <c r="H632" s="3" t="str">
        <f>IF(H$3="Not used","",IFERROR(VLOOKUP($A632,'Circumstance 3'!$B$6:$AB$15,27,FALSE),IFERROR(VLOOKUP($A632,'Circumstance 3'!$B$18:$AB$28,27,FALSE),TableBPA2[[#This Row],[Base Payment After Circumstance 2]])))</f>
        <v/>
      </c>
      <c r="I632" s="3" t="str">
        <f>IF(I$3="Not used","",IFERROR(VLOOKUP($A632,'Circumstance 4'!$B$6:$AB$15,27,FALSE),IFERROR(VLOOKUP($A632,'Circumstance 4'!$B$18:$AB$28,27,FALSE),TableBPA2[[#This Row],[Base Payment After Circumstance 3]])))</f>
        <v/>
      </c>
      <c r="J632" s="3" t="str">
        <f>IF(J$3="Not used","",IFERROR(VLOOKUP($A632,'Circumstance 5'!$B$6:$AB$15,27,FALSE),IFERROR(VLOOKUP($A632,'Circumstance 5'!$B$18:$AB$28,27,FALSE),TableBPA2[[#This Row],[Base Payment After Circumstance 4]])))</f>
        <v/>
      </c>
      <c r="K632" s="3" t="str">
        <f>IF(K$3="Not used","",IFERROR(VLOOKUP($A632,'Circumstance 6'!$B$6:$AB$15,27,FALSE),IFERROR(VLOOKUP($A632,'Circumstance 6'!$B$18:$AB$28,27,FALSE),TableBPA2[[#This Row],[Base Payment After Circumstance 5]])))</f>
        <v/>
      </c>
      <c r="L632" s="3" t="str">
        <f>IF(L$3="Not used","",IFERROR(VLOOKUP($A632,'Circumstance 7'!$B$6:$AB$15,27,FALSE),IFERROR(VLOOKUP($A632,'Circumstance 7'!$B$18:$AB$28,27,FALSE),TableBPA2[[#This Row],[Base Payment After Circumstance 6]])))</f>
        <v/>
      </c>
      <c r="M632" s="3" t="str">
        <f>IF(M$3="Not used","",IFERROR(VLOOKUP($A632,'Circumstance 8'!$B$6:$AB$15,27,FALSE),IFERROR(VLOOKUP($A632,'Circumstance 8'!$B$18:$AB$28,27,FALSE),TableBPA2[[#This Row],[Base Payment After Circumstance 7]])))</f>
        <v/>
      </c>
      <c r="N632" s="3" t="str">
        <f>IF(N$3="Not used","",IFERROR(VLOOKUP($A632,'Circumstance 9'!$B$6:$AB$15,27,FALSE),IFERROR(VLOOKUP($A632,'Circumstance 9'!$B$18:$AB$28,27,FALSE),TableBPA2[[#This Row],[Base Payment After Circumstance 8]])))</f>
        <v/>
      </c>
      <c r="O632" s="3" t="str">
        <f>IF(O$3="Not used","",IFERROR(VLOOKUP($A632,'Circumstance 10'!$B$6:$AB$15,27,FALSE),IFERROR(VLOOKUP($A632,'Circumstance 10'!$B$18:$AB$28,27,FALSE),TableBPA2[[#This Row],[Base Payment After Circumstance 9]])))</f>
        <v/>
      </c>
      <c r="P632" s="24" t="str">
        <f>IF(P$3="Not used","",IFERROR(VLOOKUP($A632,'Circumstance 11'!$B$6:$AB$15,27,FALSE),IFERROR(VLOOKUP($A632,'Circumstance 11'!$B$18:$AB$28,27,FALSE),TableBPA2[[#This Row],[Base Payment After Circumstance 10]])))</f>
        <v/>
      </c>
      <c r="Q632" s="24" t="str">
        <f>IF(Q$3="Not used","",IFERROR(VLOOKUP($A632,'Circumstance 12'!$B$6:$AB$15,27,FALSE),IFERROR(VLOOKUP($A632,'Circumstance 12'!$B$18:$AB$28,27,FALSE),TableBPA2[[#This Row],[Base Payment After Circumstance 11]])))</f>
        <v/>
      </c>
      <c r="R632" s="24" t="str">
        <f>IF(R$3="Not used","",IFERROR(VLOOKUP($A632,'Circumstance 13'!$B$6:$AB$15,27,FALSE),IFERROR(VLOOKUP($A632,'Circumstance 13'!$B$18:$AB$28,27,FALSE),TableBPA2[[#This Row],[Base Payment After Circumstance 12]])))</f>
        <v/>
      </c>
      <c r="S632" s="24" t="str">
        <f>IF(S$3="Not used","",IFERROR(VLOOKUP($A632,'Circumstance 14'!$B$6:$AB$15,27,FALSE),IFERROR(VLOOKUP($A632,'Circumstance 14'!$B$18:$AB$28,27,FALSE),TableBPA2[[#This Row],[Base Payment After Circumstance 13]])))</f>
        <v/>
      </c>
      <c r="T632" s="24" t="str">
        <f>IF(T$3="Not used","",IFERROR(VLOOKUP($A632,'Circumstance 15'!$B$6:$AB$15,27,FALSE),IFERROR(VLOOKUP($A632,'Circumstance 15'!$B$18:$AB$28,27,FALSE),TableBPA2[[#This Row],[Base Payment After Circumstance 14]])))</f>
        <v/>
      </c>
      <c r="U632" s="24" t="str">
        <f>IF(U$3="Not used","",IFERROR(VLOOKUP($A632,'Circumstance 16'!$B$6:$AB$15,27,FALSE),IFERROR(VLOOKUP($A632,'Circumstance 16'!$B$18:$AB$28,27,FALSE),TableBPA2[[#This Row],[Base Payment After Circumstance 15]])))</f>
        <v/>
      </c>
      <c r="V632" s="24" t="str">
        <f>IF(V$3="Not used","",IFERROR(VLOOKUP($A632,'Circumstance 17'!$B$6:$AB$15,27,FALSE),IFERROR(VLOOKUP($A632,'Circumstance 17'!$B$18:$AB$28,27,FALSE),TableBPA2[[#This Row],[Base Payment After Circumstance 16]])))</f>
        <v/>
      </c>
      <c r="W632" s="24" t="str">
        <f>IF(W$3="Not used","",IFERROR(VLOOKUP($A632,'Circumstance 18'!$B$6:$AB$15,27,FALSE),IFERROR(VLOOKUP($A632,'Circumstance 18'!$B$18:$AB$28,27,FALSE),TableBPA2[[#This Row],[Base Payment After Circumstance 17]])))</f>
        <v/>
      </c>
      <c r="X632" s="24" t="str">
        <f>IF(X$3="Not used","",IFERROR(VLOOKUP($A632,'Circumstance 19'!$B$6:$AB$15,27,FALSE),IFERROR(VLOOKUP($A632,'Circumstance 19'!$B$18:$AB$28,27,FALSE),TableBPA2[[#This Row],[Base Payment After Circumstance 18]])))</f>
        <v/>
      </c>
      <c r="Y632" s="24" t="str">
        <f>IF(Y$3="Not used","",IFERROR(VLOOKUP($A632,'Circumstance 20'!$B$6:$AB$15,27,FALSE),IFERROR(VLOOKUP($A632,'Circumstance 20'!$B$18:$AB$28,27,FALSE),TableBPA2[[#This Row],[Base Payment After Circumstance 19]])))</f>
        <v/>
      </c>
    </row>
    <row r="633" spans="1:25" x14ac:dyDescent="0.25">
      <c r="A633" s="11" t="str">
        <f>IF('LEA Information'!A642="","",'LEA Information'!A642)</f>
        <v/>
      </c>
      <c r="B633" s="11" t="str">
        <f>IF('LEA Information'!B642="","",'LEA Information'!B642)</f>
        <v/>
      </c>
      <c r="C633" s="68" t="str">
        <f>IF('LEA Information'!C642="","",'LEA Information'!C642)</f>
        <v/>
      </c>
      <c r="D633" s="8" t="str">
        <f>IF('LEA Information'!D642="","",'LEA Information'!D642)</f>
        <v/>
      </c>
      <c r="E633" s="32" t="str">
        <f t="shared" si="9"/>
        <v/>
      </c>
      <c r="F633" s="3" t="str">
        <f>IF(F$3="Not used","",IFERROR(VLOOKUP($A633,'Circumstance 1'!$B$6:$AB$15,27,FALSE),IFERROR(VLOOKUP(A633,'Circumstance 1'!$B$18:$AB$28,27,FALSE),TableBPA2[[#This Row],[Starting Base Payment]])))</f>
        <v/>
      </c>
      <c r="G633" s="3" t="str">
        <f>IF(G$3="Not used","",IFERROR(VLOOKUP($A633,'Circumstance 2'!$B$6:$AB$15,27,FALSE),IFERROR(VLOOKUP($A633,'Circumstance 2'!$B$18:$AB$28,27,FALSE),TableBPA2[[#This Row],[Base Payment After Circumstance 1]])))</f>
        <v/>
      </c>
      <c r="H633" s="3" t="str">
        <f>IF(H$3="Not used","",IFERROR(VLOOKUP($A633,'Circumstance 3'!$B$6:$AB$15,27,FALSE),IFERROR(VLOOKUP($A633,'Circumstance 3'!$B$18:$AB$28,27,FALSE),TableBPA2[[#This Row],[Base Payment After Circumstance 2]])))</f>
        <v/>
      </c>
      <c r="I633" s="3" t="str">
        <f>IF(I$3="Not used","",IFERROR(VLOOKUP($A633,'Circumstance 4'!$B$6:$AB$15,27,FALSE),IFERROR(VLOOKUP($A633,'Circumstance 4'!$B$18:$AB$28,27,FALSE),TableBPA2[[#This Row],[Base Payment After Circumstance 3]])))</f>
        <v/>
      </c>
      <c r="J633" s="3" t="str">
        <f>IF(J$3="Not used","",IFERROR(VLOOKUP($A633,'Circumstance 5'!$B$6:$AB$15,27,FALSE),IFERROR(VLOOKUP($A633,'Circumstance 5'!$B$18:$AB$28,27,FALSE),TableBPA2[[#This Row],[Base Payment After Circumstance 4]])))</f>
        <v/>
      </c>
      <c r="K633" s="3" t="str">
        <f>IF(K$3="Not used","",IFERROR(VLOOKUP($A633,'Circumstance 6'!$B$6:$AB$15,27,FALSE),IFERROR(VLOOKUP($A633,'Circumstance 6'!$B$18:$AB$28,27,FALSE),TableBPA2[[#This Row],[Base Payment After Circumstance 5]])))</f>
        <v/>
      </c>
      <c r="L633" s="3" t="str">
        <f>IF(L$3="Not used","",IFERROR(VLOOKUP($A633,'Circumstance 7'!$B$6:$AB$15,27,FALSE),IFERROR(VLOOKUP($A633,'Circumstance 7'!$B$18:$AB$28,27,FALSE),TableBPA2[[#This Row],[Base Payment After Circumstance 6]])))</f>
        <v/>
      </c>
      <c r="M633" s="3" t="str">
        <f>IF(M$3="Not used","",IFERROR(VLOOKUP($A633,'Circumstance 8'!$B$6:$AB$15,27,FALSE),IFERROR(VLOOKUP($A633,'Circumstance 8'!$B$18:$AB$28,27,FALSE),TableBPA2[[#This Row],[Base Payment After Circumstance 7]])))</f>
        <v/>
      </c>
      <c r="N633" s="3" t="str">
        <f>IF(N$3="Not used","",IFERROR(VLOOKUP($A633,'Circumstance 9'!$B$6:$AB$15,27,FALSE),IFERROR(VLOOKUP($A633,'Circumstance 9'!$B$18:$AB$28,27,FALSE),TableBPA2[[#This Row],[Base Payment After Circumstance 8]])))</f>
        <v/>
      </c>
      <c r="O633" s="3" t="str">
        <f>IF(O$3="Not used","",IFERROR(VLOOKUP($A633,'Circumstance 10'!$B$6:$AB$15,27,FALSE),IFERROR(VLOOKUP($A633,'Circumstance 10'!$B$18:$AB$28,27,FALSE),TableBPA2[[#This Row],[Base Payment After Circumstance 9]])))</f>
        <v/>
      </c>
      <c r="P633" s="24" t="str">
        <f>IF(P$3="Not used","",IFERROR(VLOOKUP($A633,'Circumstance 11'!$B$6:$AB$15,27,FALSE),IFERROR(VLOOKUP($A633,'Circumstance 11'!$B$18:$AB$28,27,FALSE),TableBPA2[[#This Row],[Base Payment After Circumstance 10]])))</f>
        <v/>
      </c>
      <c r="Q633" s="24" t="str">
        <f>IF(Q$3="Not used","",IFERROR(VLOOKUP($A633,'Circumstance 12'!$B$6:$AB$15,27,FALSE),IFERROR(VLOOKUP($A633,'Circumstance 12'!$B$18:$AB$28,27,FALSE),TableBPA2[[#This Row],[Base Payment After Circumstance 11]])))</f>
        <v/>
      </c>
      <c r="R633" s="24" t="str">
        <f>IF(R$3="Not used","",IFERROR(VLOOKUP($A633,'Circumstance 13'!$B$6:$AB$15,27,FALSE),IFERROR(VLOOKUP($A633,'Circumstance 13'!$B$18:$AB$28,27,FALSE),TableBPA2[[#This Row],[Base Payment After Circumstance 12]])))</f>
        <v/>
      </c>
      <c r="S633" s="24" t="str">
        <f>IF(S$3="Not used","",IFERROR(VLOOKUP($A633,'Circumstance 14'!$B$6:$AB$15,27,FALSE),IFERROR(VLOOKUP($A633,'Circumstance 14'!$B$18:$AB$28,27,FALSE),TableBPA2[[#This Row],[Base Payment After Circumstance 13]])))</f>
        <v/>
      </c>
      <c r="T633" s="24" t="str">
        <f>IF(T$3="Not used","",IFERROR(VLOOKUP($A633,'Circumstance 15'!$B$6:$AB$15,27,FALSE),IFERROR(VLOOKUP($A633,'Circumstance 15'!$B$18:$AB$28,27,FALSE),TableBPA2[[#This Row],[Base Payment After Circumstance 14]])))</f>
        <v/>
      </c>
      <c r="U633" s="24" t="str">
        <f>IF(U$3="Not used","",IFERROR(VLOOKUP($A633,'Circumstance 16'!$B$6:$AB$15,27,FALSE),IFERROR(VLOOKUP($A633,'Circumstance 16'!$B$18:$AB$28,27,FALSE),TableBPA2[[#This Row],[Base Payment After Circumstance 15]])))</f>
        <v/>
      </c>
      <c r="V633" s="24" t="str">
        <f>IF(V$3="Not used","",IFERROR(VLOOKUP($A633,'Circumstance 17'!$B$6:$AB$15,27,FALSE),IFERROR(VLOOKUP($A633,'Circumstance 17'!$B$18:$AB$28,27,FALSE),TableBPA2[[#This Row],[Base Payment After Circumstance 16]])))</f>
        <v/>
      </c>
      <c r="W633" s="24" t="str">
        <f>IF(W$3="Not used","",IFERROR(VLOOKUP($A633,'Circumstance 18'!$B$6:$AB$15,27,FALSE),IFERROR(VLOOKUP($A633,'Circumstance 18'!$B$18:$AB$28,27,FALSE),TableBPA2[[#This Row],[Base Payment After Circumstance 17]])))</f>
        <v/>
      </c>
      <c r="X633" s="24" t="str">
        <f>IF(X$3="Not used","",IFERROR(VLOOKUP($A633,'Circumstance 19'!$B$6:$AB$15,27,FALSE),IFERROR(VLOOKUP($A633,'Circumstance 19'!$B$18:$AB$28,27,FALSE),TableBPA2[[#This Row],[Base Payment After Circumstance 18]])))</f>
        <v/>
      </c>
      <c r="Y633" s="24" t="str">
        <f>IF(Y$3="Not used","",IFERROR(VLOOKUP($A633,'Circumstance 20'!$B$6:$AB$15,27,FALSE),IFERROR(VLOOKUP($A633,'Circumstance 20'!$B$18:$AB$28,27,FALSE),TableBPA2[[#This Row],[Base Payment After Circumstance 19]])))</f>
        <v/>
      </c>
    </row>
    <row r="634" spans="1:25" x14ac:dyDescent="0.25">
      <c r="A634" s="11" t="str">
        <f>IF('LEA Information'!A643="","",'LEA Information'!A643)</f>
        <v/>
      </c>
      <c r="B634" s="11" t="str">
        <f>IF('LEA Information'!B643="","",'LEA Information'!B643)</f>
        <v/>
      </c>
      <c r="C634" s="68" t="str">
        <f>IF('LEA Information'!C643="","",'LEA Information'!C643)</f>
        <v/>
      </c>
      <c r="D634" s="8" t="str">
        <f>IF('LEA Information'!D643="","",'LEA Information'!D643)</f>
        <v/>
      </c>
      <c r="E634" s="32" t="str">
        <f t="shared" si="9"/>
        <v/>
      </c>
      <c r="F634" s="3" t="str">
        <f>IF(F$3="Not used","",IFERROR(VLOOKUP($A634,'Circumstance 1'!$B$6:$AB$15,27,FALSE),IFERROR(VLOOKUP(A634,'Circumstance 1'!$B$18:$AB$28,27,FALSE),TableBPA2[[#This Row],[Starting Base Payment]])))</f>
        <v/>
      </c>
      <c r="G634" s="3" t="str">
        <f>IF(G$3="Not used","",IFERROR(VLOOKUP($A634,'Circumstance 2'!$B$6:$AB$15,27,FALSE),IFERROR(VLOOKUP($A634,'Circumstance 2'!$B$18:$AB$28,27,FALSE),TableBPA2[[#This Row],[Base Payment After Circumstance 1]])))</f>
        <v/>
      </c>
      <c r="H634" s="3" t="str">
        <f>IF(H$3="Not used","",IFERROR(VLOOKUP($A634,'Circumstance 3'!$B$6:$AB$15,27,FALSE),IFERROR(VLOOKUP($A634,'Circumstance 3'!$B$18:$AB$28,27,FALSE),TableBPA2[[#This Row],[Base Payment After Circumstance 2]])))</f>
        <v/>
      </c>
      <c r="I634" s="3" t="str">
        <f>IF(I$3="Not used","",IFERROR(VLOOKUP($A634,'Circumstance 4'!$B$6:$AB$15,27,FALSE),IFERROR(VLOOKUP($A634,'Circumstance 4'!$B$18:$AB$28,27,FALSE),TableBPA2[[#This Row],[Base Payment After Circumstance 3]])))</f>
        <v/>
      </c>
      <c r="J634" s="3" t="str">
        <f>IF(J$3="Not used","",IFERROR(VLOOKUP($A634,'Circumstance 5'!$B$6:$AB$15,27,FALSE),IFERROR(VLOOKUP($A634,'Circumstance 5'!$B$18:$AB$28,27,FALSE),TableBPA2[[#This Row],[Base Payment After Circumstance 4]])))</f>
        <v/>
      </c>
      <c r="K634" s="3" t="str">
        <f>IF(K$3="Not used","",IFERROR(VLOOKUP($A634,'Circumstance 6'!$B$6:$AB$15,27,FALSE),IFERROR(VLOOKUP($A634,'Circumstance 6'!$B$18:$AB$28,27,FALSE),TableBPA2[[#This Row],[Base Payment After Circumstance 5]])))</f>
        <v/>
      </c>
      <c r="L634" s="3" t="str">
        <f>IF(L$3="Not used","",IFERROR(VLOOKUP($A634,'Circumstance 7'!$B$6:$AB$15,27,FALSE),IFERROR(VLOOKUP($A634,'Circumstance 7'!$B$18:$AB$28,27,FALSE),TableBPA2[[#This Row],[Base Payment After Circumstance 6]])))</f>
        <v/>
      </c>
      <c r="M634" s="3" t="str">
        <f>IF(M$3="Not used","",IFERROR(VLOOKUP($A634,'Circumstance 8'!$B$6:$AB$15,27,FALSE),IFERROR(VLOOKUP($A634,'Circumstance 8'!$B$18:$AB$28,27,FALSE),TableBPA2[[#This Row],[Base Payment After Circumstance 7]])))</f>
        <v/>
      </c>
      <c r="N634" s="3" t="str">
        <f>IF(N$3="Not used","",IFERROR(VLOOKUP($A634,'Circumstance 9'!$B$6:$AB$15,27,FALSE),IFERROR(VLOOKUP($A634,'Circumstance 9'!$B$18:$AB$28,27,FALSE),TableBPA2[[#This Row],[Base Payment After Circumstance 8]])))</f>
        <v/>
      </c>
      <c r="O634" s="3" t="str">
        <f>IF(O$3="Not used","",IFERROR(VLOOKUP($A634,'Circumstance 10'!$B$6:$AB$15,27,FALSE),IFERROR(VLOOKUP($A634,'Circumstance 10'!$B$18:$AB$28,27,FALSE),TableBPA2[[#This Row],[Base Payment After Circumstance 9]])))</f>
        <v/>
      </c>
      <c r="P634" s="24" t="str">
        <f>IF(P$3="Not used","",IFERROR(VLOOKUP($A634,'Circumstance 11'!$B$6:$AB$15,27,FALSE),IFERROR(VLOOKUP($A634,'Circumstance 11'!$B$18:$AB$28,27,FALSE),TableBPA2[[#This Row],[Base Payment After Circumstance 10]])))</f>
        <v/>
      </c>
      <c r="Q634" s="24" t="str">
        <f>IF(Q$3="Not used","",IFERROR(VLOOKUP($A634,'Circumstance 12'!$B$6:$AB$15,27,FALSE),IFERROR(VLOOKUP($A634,'Circumstance 12'!$B$18:$AB$28,27,FALSE),TableBPA2[[#This Row],[Base Payment After Circumstance 11]])))</f>
        <v/>
      </c>
      <c r="R634" s="24" t="str">
        <f>IF(R$3="Not used","",IFERROR(VLOOKUP($A634,'Circumstance 13'!$B$6:$AB$15,27,FALSE),IFERROR(VLOOKUP($A634,'Circumstance 13'!$B$18:$AB$28,27,FALSE),TableBPA2[[#This Row],[Base Payment After Circumstance 12]])))</f>
        <v/>
      </c>
      <c r="S634" s="24" t="str">
        <f>IF(S$3="Not used","",IFERROR(VLOOKUP($A634,'Circumstance 14'!$B$6:$AB$15,27,FALSE),IFERROR(VLOOKUP($A634,'Circumstance 14'!$B$18:$AB$28,27,FALSE),TableBPA2[[#This Row],[Base Payment After Circumstance 13]])))</f>
        <v/>
      </c>
      <c r="T634" s="24" t="str">
        <f>IF(T$3="Not used","",IFERROR(VLOOKUP($A634,'Circumstance 15'!$B$6:$AB$15,27,FALSE),IFERROR(VLOOKUP($A634,'Circumstance 15'!$B$18:$AB$28,27,FALSE),TableBPA2[[#This Row],[Base Payment After Circumstance 14]])))</f>
        <v/>
      </c>
      <c r="U634" s="24" t="str">
        <f>IF(U$3="Not used","",IFERROR(VLOOKUP($A634,'Circumstance 16'!$B$6:$AB$15,27,FALSE),IFERROR(VLOOKUP($A634,'Circumstance 16'!$B$18:$AB$28,27,FALSE),TableBPA2[[#This Row],[Base Payment After Circumstance 15]])))</f>
        <v/>
      </c>
      <c r="V634" s="24" t="str">
        <f>IF(V$3="Not used","",IFERROR(VLOOKUP($A634,'Circumstance 17'!$B$6:$AB$15,27,FALSE),IFERROR(VLOOKUP($A634,'Circumstance 17'!$B$18:$AB$28,27,FALSE),TableBPA2[[#This Row],[Base Payment After Circumstance 16]])))</f>
        <v/>
      </c>
      <c r="W634" s="24" t="str">
        <f>IF(W$3="Not used","",IFERROR(VLOOKUP($A634,'Circumstance 18'!$B$6:$AB$15,27,FALSE),IFERROR(VLOOKUP($A634,'Circumstance 18'!$B$18:$AB$28,27,FALSE),TableBPA2[[#This Row],[Base Payment After Circumstance 17]])))</f>
        <v/>
      </c>
      <c r="X634" s="24" t="str">
        <f>IF(X$3="Not used","",IFERROR(VLOOKUP($A634,'Circumstance 19'!$B$6:$AB$15,27,FALSE),IFERROR(VLOOKUP($A634,'Circumstance 19'!$B$18:$AB$28,27,FALSE),TableBPA2[[#This Row],[Base Payment After Circumstance 18]])))</f>
        <v/>
      </c>
      <c r="Y634" s="24" t="str">
        <f>IF(Y$3="Not used","",IFERROR(VLOOKUP($A634,'Circumstance 20'!$B$6:$AB$15,27,FALSE),IFERROR(VLOOKUP($A634,'Circumstance 20'!$B$18:$AB$28,27,FALSE),TableBPA2[[#This Row],[Base Payment After Circumstance 19]])))</f>
        <v/>
      </c>
    </row>
    <row r="635" spans="1:25" x14ac:dyDescent="0.25">
      <c r="A635" s="11" t="str">
        <f>IF('LEA Information'!A644="","",'LEA Information'!A644)</f>
        <v/>
      </c>
      <c r="B635" s="11" t="str">
        <f>IF('LEA Information'!B644="","",'LEA Information'!B644)</f>
        <v/>
      </c>
      <c r="C635" s="68" t="str">
        <f>IF('LEA Information'!C644="","",'LEA Information'!C644)</f>
        <v/>
      </c>
      <c r="D635" s="8" t="str">
        <f>IF('LEA Information'!D644="","",'LEA Information'!D644)</f>
        <v/>
      </c>
      <c r="E635" s="32" t="str">
        <f t="shared" si="9"/>
        <v/>
      </c>
      <c r="F635" s="3" t="str">
        <f>IF(F$3="Not used","",IFERROR(VLOOKUP($A635,'Circumstance 1'!$B$6:$AB$15,27,FALSE),IFERROR(VLOOKUP(A635,'Circumstance 1'!$B$18:$AB$28,27,FALSE),TableBPA2[[#This Row],[Starting Base Payment]])))</f>
        <v/>
      </c>
      <c r="G635" s="3" t="str">
        <f>IF(G$3="Not used","",IFERROR(VLOOKUP($A635,'Circumstance 2'!$B$6:$AB$15,27,FALSE),IFERROR(VLOOKUP($A635,'Circumstance 2'!$B$18:$AB$28,27,FALSE),TableBPA2[[#This Row],[Base Payment After Circumstance 1]])))</f>
        <v/>
      </c>
      <c r="H635" s="3" t="str">
        <f>IF(H$3="Not used","",IFERROR(VLOOKUP($A635,'Circumstance 3'!$B$6:$AB$15,27,FALSE),IFERROR(VLOOKUP($A635,'Circumstance 3'!$B$18:$AB$28,27,FALSE),TableBPA2[[#This Row],[Base Payment After Circumstance 2]])))</f>
        <v/>
      </c>
      <c r="I635" s="3" t="str">
        <f>IF(I$3="Not used","",IFERROR(VLOOKUP($A635,'Circumstance 4'!$B$6:$AB$15,27,FALSE),IFERROR(VLOOKUP($A635,'Circumstance 4'!$B$18:$AB$28,27,FALSE),TableBPA2[[#This Row],[Base Payment After Circumstance 3]])))</f>
        <v/>
      </c>
      <c r="J635" s="3" t="str">
        <f>IF(J$3="Not used","",IFERROR(VLOOKUP($A635,'Circumstance 5'!$B$6:$AB$15,27,FALSE),IFERROR(VLOOKUP($A635,'Circumstance 5'!$B$18:$AB$28,27,FALSE),TableBPA2[[#This Row],[Base Payment After Circumstance 4]])))</f>
        <v/>
      </c>
      <c r="K635" s="3" t="str">
        <f>IF(K$3="Not used","",IFERROR(VLOOKUP($A635,'Circumstance 6'!$B$6:$AB$15,27,FALSE),IFERROR(VLOOKUP($A635,'Circumstance 6'!$B$18:$AB$28,27,FALSE),TableBPA2[[#This Row],[Base Payment After Circumstance 5]])))</f>
        <v/>
      </c>
      <c r="L635" s="3" t="str">
        <f>IF(L$3="Not used","",IFERROR(VLOOKUP($A635,'Circumstance 7'!$B$6:$AB$15,27,FALSE),IFERROR(VLOOKUP($A635,'Circumstance 7'!$B$18:$AB$28,27,FALSE),TableBPA2[[#This Row],[Base Payment After Circumstance 6]])))</f>
        <v/>
      </c>
      <c r="M635" s="3" t="str">
        <f>IF(M$3="Not used","",IFERROR(VLOOKUP($A635,'Circumstance 8'!$B$6:$AB$15,27,FALSE),IFERROR(VLOOKUP($A635,'Circumstance 8'!$B$18:$AB$28,27,FALSE),TableBPA2[[#This Row],[Base Payment After Circumstance 7]])))</f>
        <v/>
      </c>
      <c r="N635" s="3" t="str">
        <f>IF(N$3="Not used","",IFERROR(VLOOKUP($A635,'Circumstance 9'!$B$6:$AB$15,27,FALSE),IFERROR(VLOOKUP($A635,'Circumstance 9'!$B$18:$AB$28,27,FALSE),TableBPA2[[#This Row],[Base Payment After Circumstance 8]])))</f>
        <v/>
      </c>
      <c r="O635" s="3" t="str">
        <f>IF(O$3="Not used","",IFERROR(VLOOKUP($A635,'Circumstance 10'!$B$6:$AB$15,27,FALSE),IFERROR(VLOOKUP($A635,'Circumstance 10'!$B$18:$AB$28,27,FALSE),TableBPA2[[#This Row],[Base Payment After Circumstance 9]])))</f>
        <v/>
      </c>
      <c r="P635" s="24" t="str">
        <f>IF(P$3="Not used","",IFERROR(VLOOKUP($A635,'Circumstance 11'!$B$6:$AB$15,27,FALSE),IFERROR(VLOOKUP($A635,'Circumstance 11'!$B$18:$AB$28,27,FALSE),TableBPA2[[#This Row],[Base Payment After Circumstance 10]])))</f>
        <v/>
      </c>
      <c r="Q635" s="24" t="str">
        <f>IF(Q$3="Not used","",IFERROR(VLOOKUP($A635,'Circumstance 12'!$B$6:$AB$15,27,FALSE),IFERROR(VLOOKUP($A635,'Circumstance 12'!$B$18:$AB$28,27,FALSE),TableBPA2[[#This Row],[Base Payment After Circumstance 11]])))</f>
        <v/>
      </c>
      <c r="R635" s="24" t="str">
        <f>IF(R$3="Not used","",IFERROR(VLOOKUP($A635,'Circumstance 13'!$B$6:$AB$15,27,FALSE),IFERROR(VLOOKUP($A635,'Circumstance 13'!$B$18:$AB$28,27,FALSE),TableBPA2[[#This Row],[Base Payment After Circumstance 12]])))</f>
        <v/>
      </c>
      <c r="S635" s="24" t="str">
        <f>IF(S$3="Not used","",IFERROR(VLOOKUP($A635,'Circumstance 14'!$B$6:$AB$15,27,FALSE),IFERROR(VLOOKUP($A635,'Circumstance 14'!$B$18:$AB$28,27,FALSE),TableBPA2[[#This Row],[Base Payment After Circumstance 13]])))</f>
        <v/>
      </c>
      <c r="T635" s="24" t="str">
        <f>IF(T$3="Not used","",IFERROR(VLOOKUP($A635,'Circumstance 15'!$B$6:$AB$15,27,FALSE),IFERROR(VLOOKUP($A635,'Circumstance 15'!$B$18:$AB$28,27,FALSE),TableBPA2[[#This Row],[Base Payment After Circumstance 14]])))</f>
        <v/>
      </c>
      <c r="U635" s="24" t="str">
        <f>IF(U$3="Not used","",IFERROR(VLOOKUP($A635,'Circumstance 16'!$B$6:$AB$15,27,FALSE),IFERROR(VLOOKUP($A635,'Circumstance 16'!$B$18:$AB$28,27,FALSE),TableBPA2[[#This Row],[Base Payment After Circumstance 15]])))</f>
        <v/>
      </c>
      <c r="V635" s="24" t="str">
        <f>IF(V$3="Not used","",IFERROR(VLOOKUP($A635,'Circumstance 17'!$B$6:$AB$15,27,FALSE),IFERROR(VLOOKUP($A635,'Circumstance 17'!$B$18:$AB$28,27,FALSE),TableBPA2[[#This Row],[Base Payment After Circumstance 16]])))</f>
        <v/>
      </c>
      <c r="W635" s="24" t="str">
        <f>IF(W$3="Not used","",IFERROR(VLOOKUP($A635,'Circumstance 18'!$B$6:$AB$15,27,FALSE),IFERROR(VLOOKUP($A635,'Circumstance 18'!$B$18:$AB$28,27,FALSE),TableBPA2[[#This Row],[Base Payment After Circumstance 17]])))</f>
        <v/>
      </c>
      <c r="X635" s="24" t="str">
        <f>IF(X$3="Not used","",IFERROR(VLOOKUP($A635,'Circumstance 19'!$B$6:$AB$15,27,FALSE),IFERROR(VLOOKUP($A635,'Circumstance 19'!$B$18:$AB$28,27,FALSE),TableBPA2[[#This Row],[Base Payment After Circumstance 18]])))</f>
        <v/>
      </c>
      <c r="Y635" s="24" t="str">
        <f>IF(Y$3="Not used","",IFERROR(VLOOKUP($A635,'Circumstance 20'!$B$6:$AB$15,27,FALSE),IFERROR(VLOOKUP($A635,'Circumstance 20'!$B$18:$AB$28,27,FALSE),TableBPA2[[#This Row],[Base Payment After Circumstance 19]])))</f>
        <v/>
      </c>
    </row>
    <row r="636" spans="1:25" x14ac:dyDescent="0.25">
      <c r="A636" s="11" t="str">
        <f>IF('LEA Information'!A645="","",'LEA Information'!A645)</f>
        <v/>
      </c>
      <c r="B636" s="11" t="str">
        <f>IF('LEA Information'!B645="","",'LEA Information'!B645)</f>
        <v/>
      </c>
      <c r="C636" s="68" t="str">
        <f>IF('LEA Information'!C645="","",'LEA Information'!C645)</f>
        <v/>
      </c>
      <c r="D636" s="8" t="str">
        <f>IF('LEA Information'!D645="","",'LEA Information'!D645)</f>
        <v/>
      </c>
      <c r="E636" s="32" t="str">
        <f t="shared" si="9"/>
        <v/>
      </c>
      <c r="F636" s="3" t="str">
        <f>IF(F$3="Not used","",IFERROR(VLOOKUP($A636,'Circumstance 1'!$B$6:$AB$15,27,FALSE),IFERROR(VLOOKUP(A636,'Circumstance 1'!$B$18:$AB$28,27,FALSE),TableBPA2[[#This Row],[Starting Base Payment]])))</f>
        <v/>
      </c>
      <c r="G636" s="3" t="str">
        <f>IF(G$3="Not used","",IFERROR(VLOOKUP($A636,'Circumstance 2'!$B$6:$AB$15,27,FALSE),IFERROR(VLOOKUP($A636,'Circumstance 2'!$B$18:$AB$28,27,FALSE),TableBPA2[[#This Row],[Base Payment After Circumstance 1]])))</f>
        <v/>
      </c>
      <c r="H636" s="3" t="str">
        <f>IF(H$3="Not used","",IFERROR(VLOOKUP($A636,'Circumstance 3'!$B$6:$AB$15,27,FALSE),IFERROR(VLOOKUP($A636,'Circumstance 3'!$B$18:$AB$28,27,FALSE),TableBPA2[[#This Row],[Base Payment After Circumstance 2]])))</f>
        <v/>
      </c>
      <c r="I636" s="3" t="str">
        <f>IF(I$3="Not used","",IFERROR(VLOOKUP($A636,'Circumstance 4'!$B$6:$AB$15,27,FALSE),IFERROR(VLOOKUP($A636,'Circumstance 4'!$B$18:$AB$28,27,FALSE),TableBPA2[[#This Row],[Base Payment After Circumstance 3]])))</f>
        <v/>
      </c>
      <c r="J636" s="3" t="str">
        <f>IF(J$3="Not used","",IFERROR(VLOOKUP($A636,'Circumstance 5'!$B$6:$AB$15,27,FALSE),IFERROR(VLOOKUP($A636,'Circumstance 5'!$B$18:$AB$28,27,FALSE),TableBPA2[[#This Row],[Base Payment After Circumstance 4]])))</f>
        <v/>
      </c>
      <c r="K636" s="3" t="str">
        <f>IF(K$3="Not used","",IFERROR(VLOOKUP($A636,'Circumstance 6'!$B$6:$AB$15,27,FALSE),IFERROR(VLOOKUP($A636,'Circumstance 6'!$B$18:$AB$28,27,FALSE),TableBPA2[[#This Row],[Base Payment After Circumstance 5]])))</f>
        <v/>
      </c>
      <c r="L636" s="3" t="str">
        <f>IF(L$3="Not used","",IFERROR(VLOOKUP($A636,'Circumstance 7'!$B$6:$AB$15,27,FALSE),IFERROR(VLOOKUP($A636,'Circumstance 7'!$B$18:$AB$28,27,FALSE),TableBPA2[[#This Row],[Base Payment After Circumstance 6]])))</f>
        <v/>
      </c>
      <c r="M636" s="3" t="str">
        <f>IF(M$3="Not used","",IFERROR(VLOOKUP($A636,'Circumstance 8'!$B$6:$AB$15,27,FALSE),IFERROR(VLOOKUP($A636,'Circumstance 8'!$B$18:$AB$28,27,FALSE),TableBPA2[[#This Row],[Base Payment After Circumstance 7]])))</f>
        <v/>
      </c>
      <c r="N636" s="3" t="str">
        <f>IF(N$3="Not used","",IFERROR(VLOOKUP($A636,'Circumstance 9'!$B$6:$AB$15,27,FALSE),IFERROR(VLOOKUP($A636,'Circumstance 9'!$B$18:$AB$28,27,FALSE),TableBPA2[[#This Row],[Base Payment After Circumstance 8]])))</f>
        <v/>
      </c>
      <c r="O636" s="3" t="str">
        <f>IF(O$3="Not used","",IFERROR(VLOOKUP($A636,'Circumstance 10'!$B$6:$AB$15,27,FALSE),IFERROR(VLOOKUP($A636,'Circumstance 10'!$B$18:$AB$28,27,FALSE),TableBPA2[[#This Row],[Base Payment After Circumstance 9]])))</f>
        <v/>
      </c>
      <c r="P636" s="24" t="str">
        <f>IF(P$3="Not used","",IFERROR(VLOOKUP($A636,'Circumstance 11'!$B$6:$AB$15,27,FALSE),IFERROR(VLOOKUP($A636,'Circumstance 11'!$B$18:$AB$28,27,FALSE),TableBPA2[[#This Row],[Base Payment After Circumstance 10]])))</f>
        <v/>
      </c>
      <c r="Q636" s="24" t="str">
        <f>IF(Q$3="Not used","",IFERROR(VLOOKUP($A636,'Circumstance 12'!$B$6:$AB$15,27,FALSE),IFERROR(VLOOKUP($A636,'Circumstance 12'!$B$18:$AB$28,27,FALSE),TableBPA2[[#This Row],[Base Payment After Circumstance 11]])))</f>
        <v/>
      </c>
      <c r="R636" s="24" t="str">
        <f>IF(R$3="Not used","",IFERROR(VLOOKUP($A636,'Circumstance 13'!$B$6:$AB$15,27,FALSE),IFERROR(VLOOKUP($A636,'Circumstance 13'!$B$18:$AB$28,27,FALSE),TableBPA2[[#This Row],[Base Payment After Circumstance 12]])))</f>
        <v/>
      </c>
      <c r="S636" s="24" t="str">
        <f>IF(S$3="Not used","",IFERROR(VLOOKUP($A636,'Circumstance 14'!$B$6:$AB$15,27,FALSE),IFERROR(VLOOKUP($A636,'Circumstance 14'!$B$18:$AB$28,27,FALSE),TableBPA2[[#This Row],[Base Payment After Circumstance 13]])))</f>
        <v/>
      </c>
      <c r="T636" s="24" t="str">
        <f>IF(T$3="Not used","",IFERROR(VLOOKUP($A636,'Circumstance 15'!$B$6:$AB$15,27,FALSE),IFERROR(VLOOKUP($A636,'Circumstance 15'!$B$18:$AB$28,27,FALSE),TableBPA2[[#This Row],[Base Payment After Circumstance 14]])))</f>
        <v/>
      </c>
      <c r="U636" s="24" t="str">
        <f>IF(U$3="Not used","",IFERROR(VLOOKUP($A636,'Circumstance 16'!$B$6:$AB$15,27,FALSE),IFERROR(VLOOKUP($A636,'Circumstance 16'!$B$18:$AB$28,27,FALSE),TableBPA2[[#This Row],[Base Payment After Circumstance 15]])))</f>
        <v/>
      </c>
      <c r="V636" s="24" t="str">
        <f>IF(V$3="Not used","",IFERROR(VLOOKUP($A636,'Circumstance 17'!$B$6:$AB$15,27,FALSE),IFERROR(VLOOKUP($A636,'Circumstance 17'!$B$18:$AB$28,27,FALSE),TableBPA2[[#This Row],[Base Payment After Circumstance 16]])))</f>
        <v/>
      </c>
      <c r="W636" s="24" t="str">
        <f>IF(W$3="Not used","",IFERROR(VLOOKUP($A636,'Circumstance 18'!$B$6:$AB$15,27,FALSE),IFERROR(VLOOKUP($A636,'Circumstance 18'!$B$18:$AB$28,27,FALSE),TableBPA2[[#This Row],[Base Payment After Circumstance 17]])))</f>
        <v/>
      </c>
      <c r="X636" s="24" t="str">
        <f>IF(X$3="Not used","",IFERROR(VLOOKUP($A636,'Circumstance 19'!$B$6:$AB$15,27,FALSE),IFERROR(VLOOKUP($A636,'Circumstance 19'!$B$18:$AB$28,27,FALSE),TableBPA2[[#This Row],[Base Payment After Circumstance 18]])))</f>
        <v/>
      </c>
      <c r="Y636" s="24" t="str">
        <f>IF(Y$3="Not used","",IFERROR(VLOOKUP($A636,'Circumstance 20'!$B$6:$AB$15,27,FALSE),IFERROR(VLOOKUP($A636,'Circumstance 20'!$B$18:$AB$28,27,FALSE),TableBPA2[[#This Row],[Base Payment After Circumstance 19]])))</f>
        <v/>
      </c>
    </row>
    <row r="637" spans="1:25" x14ac:dyDescent="0.25">
      <c r="A637" s="11" t="str">
        <f>IF('LEA Information'!A646="","",'LEA Information'!A646)</f>
        <v/>
      </c>
      <c r="B637" s="11" t="str">
        <f>IF('LEA Information'!B646="","",'LEA Information'!B646)</f>
        <v/>
      </c>
      <c r="C637" s="68" t="str">
        <f>IF('LEA Information'!C646="","",'LEA Information'!C646)</f>
        <v/>
      </c>
      <c r="D637" s="8" t="str">
        <f>IF('LEA Information'!D646="","",'LEA Information'!D646)</f>
        <v/>
      </c>
      <c r="E637" s="32" t="str">
        <f t="shared" si="9"/>
        <v/>
      </c>
      <c r="F637" s="3" t="str">
        <f>IF(F$3="Not used","",IFERROR(VLOOKUP($A637,'Circumstance 1'!$B$6:$AB$15,27,FALSE),IFERROR(VLOOKUP(A637,'Circumstance 1'!$B$18:$AB$28,27,FALSE),TableBPA2[[#This Row],[Starting Base Payment]])))</f>
        <v/>
      </c>
      <c r="G637" s="3" t="str">
        <f>IF(G$3="Not used","",IFERROR(VLOOKUP($A637,'Circumstance 2'!$B$6:$AB$15,27,FALSE),IFERROR(VLOOKUP($A637,'Circumstance 2'!$B$18:$AB$28,27,FALSE),TableBPA2[[#This Row],[Base Payment After Circumstance 1]])))</f>
        <v/>
      </c>
      <c r="H637" s="3" t="str">
        <f>IF(H$3="Not used","",IFERROR(VLOOKUP($A637,'Circumstance 3'!$B$6:$AB$15,27,FALSE),IFERROR(VLOOKUP($A637,'Circumstance 3'!$B$18:$AB$28,27,FALSE),TableBPA2[[#This Row],[Base Payment After Circumstance 2]])))</f>
        <v/>
      </c>
      <c r="I637" s="3" t="str">
        <f>IF(I$3="Not used","",IFERROR(VLOOKUP($A637,'Circumstance 4'!$B$6:$AB$15,27,FALSE),IFERROR(VLOOKUP($A637,'Circumstance 4'!$B$18:$AB$28,27,FALSE),TableBPA2[[#This Row],[Base Payment After Circumstance 3]])))</f>
        <v/>
      </c>
      <c r="J637" s="3" t="str">
        <f>IF(J$3="Not used","",IFERROR(VLOOKUP($A637,'Circumstance 5'!$B$6:$AB$15,27,FALSE),IFERROR(VLOOKUP($A637,'Circumstance 5'!$B$18:$AB$28,27,FALSE),TableBPA2[[#This Row],[Base Payment After Circumstance 4]])))</f>
        <v/>
      </c>
      <c r="K637" s="3" t="str">
        <f>IF(K$3="Not used","",IFERROR(VLOOKUP($A637,'Circumstance 6'!$B$6:$AB$15,27,FALSE),IFERROR(VLOOKUP($A637,'Circumstance 6'!$B$18:$AB$28,27,FALSE),TableBPA2[[#This Row],[Base Payment After Circumstance 5]])))</f>
        <v/>
      </c>
      <c r="L637" s="3" t="str">
        <f>IF(L$3="Not used","",IFERROR(VLOOKUP($A637,'Circumstance 7'!$B$6:$AB$15,27,FALSE),IFERROR(VLOOKUP($A637,'Circumstance 7'!$B$18:$AB$28,27,FALSE),TableBPA2[[#This Row],[Base Payment After Circumstance 6]])))</f>
        <v/>
      </c>
      <c r="M637" s="3" t="str">
        <f>IF(M$3="Not used","",IFERROR(VLOOKUP($A637,'Circumstance 8'!$B$6:$AB$15,27,FALSE),IFERROR(VLOOKUP($A637,'Circumstance 8'!$B$18:$AB$28,27,FALSE),TableBPA2[[#This Row],[Base Payment After Circumstance 7]])))</f>
        <v/>
      </c>
      <c r="N637" s="3" t="str">
        <f>IF(N$3="Not used","",IFERROR(VLOOKUP($A637,'Circumstance 9'!$B$6:$AB$15,27,FALSE),IFERROR(VLOOKUP($A637,'Circumstance 9'!$B$18:$AB$28,27,FALSE),TableBPA2[[#This Row],[Base Payment After Circumstance 8]])))</f>
        <v/>
      </c>
      <c r="O637" s="3" t="str">
        <f>IF(O$3="Not used","",IFERROR(VLOOKUP($A637,'Circumstance 10'!$B$6:$AB$15,27,FALSE),IFERROR(VLOOKUP($A637,'Circumstance 10'!$B$18:$AB$28,27,FALSE),TableBPA2[[#This Row],[Base Payment After Circumstance 9]])))</f>
        <v/>
      </c>
      <c r="P637" s="24" t="str">
        <f>IF(P$3="Not used","",IFERROR(VLOOKUP($A637,'Circumstance 11'!$B$6:$AB$15,27,FALSE),IFERROR(VLOOKUP($A637,'Circumstance 11'!$B$18:$AB$28,27,FALSE),TableBPA2[[#This Row],[Base Payment After Circumstance 10]])))</f>
        <v/>
      </c>
      <c r="Q637" s="24" t="str">
        <f>IF(Q$3="Not used","",IFERROR(VLOOKUP($A637,'Circumstance 12'!$B$6:$AB$15,27,FALSE),IFERROR(VLOOKUP($A637,'Circumstance 12'!$B$18:$AB$28,27,FALSE),TableBPA2[[#This Row],[Base Payment After Circumstance 11]])))</f>
        <v/>
      </c>
      <c r="R637" s="24" t="str">
        <f>IF(R$3="Not used","",IFERROR(VLOOKUP($A637,'Circumstance 13'!$B$6:$AB$15,27,FALSE),IFERROR(VLOOKUP($A637,'Circumstance 13'!$B$18:$AB$28,27,FALSE),TableBPA2[[#This Row],[Base Payment After Circumstance 12]])))</f>
        <v/>
      </c>
      <c r="S637" s="24" t="str">
        <f>IF(S$3="Not used","",IFERROR(VLOOKUP($A637,'Circumstance 14'!$B$6:$AB$15,27,FALSE),IFERROR(VLOOKUP($A637,'Circumstance 14'!$B$18:$AB$28,27,FALSE),TableBPA2[[#This Row],[Base Payment After Circumstance 13]])))</f>
        <v/>
      </c>
      <c r="T637" s="24" t="str">
        <f>IF(T$3="Not used","",IFERROR(VLOOKUP($A637,'Circumstance 15'!$B$6:$AB$15,27,FALSE),IFERROR(VLOOKUP($A637,'Circumstance 15'!$B$18:$AB$28,27,FALSE),TableBPA2[[#This Row],[Base Payment After Circumstance 14]])))</f>
        <v/>
      </c>
      <c r="U637" s="24" t="str">
        <f>IF(U$3="Not used","",IFERROR(VLOOKUP($A637,'Circumstance 16'!$B$6:$AB$15,27,FALSE),IFERROR(VLOOKUP($A637,'Circumstance 16'!$B$18:$AB$28,27,FALSE),TableBPA2[[#This Row],[Base Payment After Circumstance 15]])))</f>
        <v/>
      </c>
      <c r="V637" s="24" t="str">
        <f>IF(V$3="Not used","",IFERROR(VLOOKUP($A637,'Circumstance 17'!$B$6:$AB$15,27,FALSE),IFERROR(VLOOKUP($A637,'Circumstance 17'!$B$18:$AB$28,27,FALSE),TableBPA2[[#This Row],[Base Payment After Circumstance 16]])))</f>
        <v/>
      </c>
      <c r="W637" s="24" t="str">
        <f>IF(W$3="Not used","",IFERROR(VLOOKUP($A637,'Circumstance 18'!$B$6:$AB$15,27,FALSE),IFERROR(VLOOKUP($A637,'Circumstance 18'!$B$18:$AB$28,27,FALSE),TableBPA2[[#This Row],[Base Payment After Circumstance 17]])))</f>
        <v/>
      </c>
      <c r="X637" s="24" t="str">
        <f>IF(X$3="Not used","",IFERROR(VLOOKUP($A637,'Circumstance 19'!$B$6:$AB$15,27,FALSE),IFERROR(VLOOKUP($A637,'Circumstance 19'!$B$18:$AB$28,27,FALSE),TableBPA2[[#This Row],[Base Payment After Circumstance 18]])))</f>
        <v/>
      </c>
      <c r="Y637" s="24" t="str">
        <f>IF(Y$3="Not used","",IFERROR(VLOOKUP($A637,'Circumstance 20'!$B$6:$AB$15,27,FALSE),IFERROR(VLOOKUP($A637,'Circumstance 20'!$B$18:$AB$28,27,FALSE),TableBPA2[[#This Row],[Base Payment After Circumstance 19]])))</f>
        <v/>
      </c>
    </row>
    <row r="638" spans="1:25" x14ac:dyDescent="0.25">
      <c r="A638" s="11" t="str">
        <f>IF('LEA Information'!A647="","",'LEA Information'!A647)</f>
        <v/>
      </c>
      <c r="B638" s="11" t="str">
        <f>IF('LEA Information'!B647="","",'LEA Information'!B647)</f>
        <v/>
      </c>
      <c r="C638" s="68" t="str">
        <f>IF('LEA Information'!C647="","",'LEA Information'!C647)</f>
        <v/>
      </c>
      <c r="D638" s="8" t="str">
        <f>IF('LEA Information'!D647="","",'LEA Information'!D647)</f>
        <v/>
      </c>
      <c r="E638" s="32" t="str">
        <f t="shared" si="9"/>
        <v/>
      </c>
      <c r="F638" s="3" t="str">
        <f>IF(F$3="Not used","",IFERROR(VLOOKUP($A638,'Circumstance 1'!$B$6:$AB$15,27,FALSE),IFERROR(VLOOKUP(A638,'Circumstance 1'!$B$18:$AB$28,27,FALSE),TableBPA2[[#This Row],[Starting Base Payment]])))</f>
        <v/>
      </c>
      <c r="G638" s="3" t="str">
        <f>IF(G$3="Not used","",IFERROR(VLOOKUP($A638,'Circumstance 2'!$B$6:$AB$15,27,FALSE),IFERROR(VLOOKUP($A638,'Circumstance 2'!$B$18:$AB$28,27,FALSE),TableBPA2[[#This Row],[Base Payment After Circumstance 1]])))</f>
        <v/>
      </c>
      <c r="H638" s="3" t="str">
        <f>IF(H$3="Not used","",IFERROR(VLOOKUP($A638,'Circumstance 3'!$B$6:$AB$15,27,FALSE),IFERROR(VLOOKUP($A638,'Circumstance 3'!$B$18:$AB$28,27,FALSE),TableBPA2[[#This Row],[Base Payment After Circumstance 2]])))</f>
        <v/>
      </c>
      <c r="I638" s="3" t="str">
        <f>IF(I$3="Not used","",IFERROR(VLOOKUP($A638,'Circumstance 4'!$B$6:$AB$15,27,FALSE),IFERROR(VLOOKUP($A638,'Circumstance 4'!$B$18:$AB$28,27,FALSE),TableBPA2[[#This Row],[Base Payment After Circumstance 3]])))</f>
        <v/>
      </c>
      <c r="J638" s="3" t="str">
        <f>IF(J$3="Not used","",IFERROR(VLOOKUP($A638,'Circumstance 5'!$B$6:$AB$15,27,FALSE),IFERROR(VLOOKUP($A638,'Circumstance 5'!$B$18:$AB$28,27,FALSE),TableBPA2[[#This Row],[Base Payment After Circumstance 4]])))</f>
        <v/>
      </c>
      <c r="K638" s="3" t="str">
        <f>IF(K$3="Not used","",IFERROR(VLOOKUP($A638,'Circumstance 6'!$B$6:$AB$15,27,FALSE),IFERROR(VLOOKUP($A638,'Circumstance 6'!$B$18:$AB$28,27,FALSE),TableBPA2[[#This Row],[Base Payment After Circumstance 5]])))</f>
        <v/>
      </c>
      <c r="L638" s="3" t="str">
        <f>IF(L$3="Not used","",IFERROR(VLOOKUP($A638,'Circumstance 7'!$B$6:$AB$15,27,FALSE),IFERROR(VLOOKUP($A638,'Circumstance 7'!$B$18:$AB$28,27,FALSE),TableBPA2[[#This Row],[Base Payment After Circumstance 6]])))</f>
        <v/>
      </c>
      <c r="M638" s="3" t="str">
        <f>IF(M$3="Not used","",IFERROR(VLOOKUP($A638,'Circumstance 8'!$B$6:$AB$15,27,FALSE),IFERROR(VLOOKUP($A638,'Circumstance 8'!$B$18:$AB$28,27,FALSE),TableBPA2[[#This Row],[Base Payment After Circumstance 7]])))</f>
        <v/>
      </c>
      <c r="N638" s="3" t="str">
        <f>IF(N$3="Not used","",IFERROR(VLOOKUP($A638,'Circumstance 9'!$B$6:$AB$15,27,FALSE),IFERROR(VLOOKUP($A638,'Circumstance 9'!$B$18:$AB$28,27,FALSE),TableBPA2[[#This Row],[Base Payment After Circumstance 8]])))</f>
        <v/>
      </c>
      <c r="O638" s="3" t="str">
        <f>IF(O$3="Not used","",IFERROR(VLOOKUP($A638,'Circumstance 10'!$B$6:$AB$15,27,FALSE),IFERROR(VLOOKUP($A638,'Circumstance 10'!$B$18:$AB$28,27,FALSE),TableBPA2[[#This Row],[Base Payment After Circumstance 9]])))</f>
        <v/>
      </c>
      <c r="P638" s="24" t="str">
        <f>IF(P$3="Not used","",IFERROR(VLOOKUP($A638,'Circumstance 11'!$B$6:$AB$15,27,FALSE),IFERROR(VLOOKUP($A638,'Circumstance 11'!$B$18:$AB$28,27,FALSE),TableBPA2[[#This Row],[Base Payment After Circumstance 10]])))</f>
        <v/>
      </c>
      <c r="Q638" s="24" t="str">
        <f>IF(Q$3="Not used","",IFERROR(VLOOKUP($A638,'Circumstance 12'!$B$6:$AB$15,27,FALSE),IFERROR(VLOOKUP($A638,'Circumstance 12'!$B$18:$AB$28,27,FALSE),TableBPA2[[#This Row],[Base Payment After Circumstance 11]])))</f>
        <v/>
      </c>
      <c r="R638" s="24" t="str">
        <f>IF(R$3="Not used","",IFERROR(VLOOKUP($A638,'Circumstance 13'!$B$6:$AB$15,27,FALSE),IFERROR(VLOOKUP($A638,'Circumstance 13'!$B$18:$AB$28,27,FALSE),TableBPA2[[#This Row],[Base Payment After Circumstance 12]])))</f>
        <v/>
      </c>
      <c r="S638" s="24" t="str">
        <f>IF(S$3="Not used","",IFERROR(VLOOKUP($A638,'Circumstance 14'!$B$6:$AB$15,27,FALSE),IFERROR(VLOOKUP($A638,'Circumstance 14'!$B$18:$AB$28,27,FALSE),TableBPA2[[#This Row],[Base Payment After Circumstance 13]])))</f>
        <v/>
      </c>
      <c r="T638" s="24" t="str">
        <f>IF(T$3="Not used","",IFERROR(VLOOKUP($A638,'Circumstance 15'!$B$6:$AB$15,27,FALSE),IFERROR(VLOOKUP($A638,'Circumstance 15'!$B$18:$AB$28,27,FALSE),TableBPA2[[#This Row],[Base Payment After Circumstance 14]])))</f>
        <v/>
      </c>
      <c r="U638" s="24" t="str">
        <f>IF(U$3="Not used","",IFERROR(VLOOKUP($A638,'Circumstance 16'!$B$6:$AB$15,27,FALSE),IFERROR(VLOOKUP($A638,'Circumstance 16'!$B$18:$AB$28,27,FALSE),TableBPA2[[#This Row],[Base Payment After Circumstance 15]])))</f>
        <v/>
      </c>
      <c r="V638" s="24" t="str">
        <f>IF(V$3="Not used","",IFERROR(VLOOKUP($A638,'Circumstance 17'!$B$6:$AB$15,27,FALSE),IFERROR(VLOOKUP($A638,'Circumstance 17'!$B$18:$AB$28,27,FALSE),TableBPA2[[#This Row],[Base Payment After Circumstance 16]])))</f>
        <v/>
      </c>
      <c r="W638" s="24" t="str">
        <f>IF(W$3="Not used","",IFERROR(VLOOKUP($A638,'Circumstance 18'!$B$6:$AB$15,27,FALSE),IFERROR(VLOOKUP($A638,'Circumstance 18'!$B$18:$AB$28,27,FALSE),TableBPA2[[#This Row],[Base Payment After Circumstance 17]])))</f>
        <v/>
      </c>
      <c r="X638" s="24" t="str">
        <f>IF(X$3="Not used","",IFERROR(VLOOKUP($A638,'Circumstance 19'!$B$6:$AB$15,27,FALSE),IFERROR(VLOOKUP($A638,'Circumstance 19'!$B$18:$AB$28,27,FALSE),TableBPA2[[#This Row],[Base Payment After Circumstance 18]])))</f>
        <v/>
      </c>
      <c r="Y638" s="24" t="str">
        <f>IF(Y$3="Not used","",IFERROR(VLOOKUP($A638,'Circumstance 20'!$B$6:$AB$15,27,FALSE),IFERROR(VLOOKUP($A638,'Circumstance 20'!$B$18:$AB$28,27,FALSE),TableBPA2[[#This Row],[Base Payment After Circumstance 19]])))</f>
        <v/>
      </c>
    </row>
    <row r="639" spans="1:25" x14ac:dyDescent="0.25">
      <c r="A639" s="11" t="str">
        <f>IF('LEA Information'!A648="","",'LEA Information'!A648)</f>
        <v/>
      </c>
      <c r="B639" s="11" t="str">
        <f>IF('LEA Information'!B648="","",'LEA Information'!B648)</f>
        <v/>
      </c>
      <c r="C639" s="68" t="str">
        <f>IF('LEA Information'!C648="","",'LEA Information'!C648)</f>
        <v/>
      </c>
      <c r="D639" s="8" t="str">
        <f>IF('LEA Information'!D648="","",'LEA Information'!D648)</f>
        <v/>
      </c>
      <c r="E639" s="32" t="str">
        <f t="shared" si="9"/>
        <v/>
      </c>
      <c r="F639" s="3" t="str">
        <f>IF(F$3="Not used","",IFERROR(VLOOKUP($A639,'Circumstance 1'!$B$6:$AB$15,27,FALSE),IFERROR(VLOOKUP(A639,'Circumstance 1'!$B$18:$AB$28,27,FALSE),TableBPA2[[#This Row],[Starting Base Payment]])))</f>
        <v/>
      </c>
      <c r="G639" s="3" t="str">
        <f>IF(G$3="Not used","",IFERROR(VLOOKUP($A639,'Circumstance 2'!$B$6:$AB$15,27,FALSE),IFERROR(VLOOKUP($A639,'Circumstance 2'!$B$18:$AB$28,27,FALSE),TableBPA2[[#This Row],[Base Payment After Circumstance 1]])))</f>
        <v/>
      </c>
      <c r="H639" s="3" t="str">
        <f>IF(H$3="Not used","",IFERROR(VLOOKUP($A639,'Circumstance 3'!$B$6:$AB$15,27,FALSE),IFERROR(VLOOKUP($A639,'Circumstance 3'!$B$18:$AB$28,27,FALSE),TableBPA2[[#This Row],[Base Payment After Circumstance 2]])))</f>
        <v/>
      </c>
      <c r="I639" s="3" t="str">
        <f>IF(I$3="Not used","",IFERROR(VLOOKUP($A639,'Circumstance 4'!$B$6:$AB$15,27,FALSE),IFERROR(VLOOKUP($A639,'Circumstance 4'!$B$18:$AB$28,27,FALSE),TableBPA2[[#This Row],[Base Payment After Circumstance 3]])))</f>
        <v/>
      </c>
      <c r="J639" s="3" t="str">
        <f>IF(J$3="Not used","",IFERROR(VLOOKUP($A639,'Circumstance 5'!$B$6:$AB$15,27,FALSE),IFERROR(VLOOKUP($A639,'Circumstance 5'!$B$18:$AB$28,27,FALSE),TableBPA2[[#This Row],[Base Payment After Circumstance 4]])))</f>
        <v/>
      </c>
      <c r="K639" s="3" t="str">
        <f>IF(K$3="Not used","",IFERROR(VLOOKUP($A639,'Circumstance 6'!$B$6:$AB$15,27,FALSE),IFERROR(VLOOKUP($A639,'Circumstance 6'!$B$18:$AB$28,27,FALSE),TableBPA2[[#This Row],[Base Payment After Circumstance 5]])))</f>
        <v/>
      </c>
      <c r="L639" s="3" t="str">
        <f>IF(L$3="Not used","",IFERROR(VLOOKUP($A639,'Circumstance 7'!$B$6:$AB$15,27,FALSE),IFERROR(VLOOKUP($A639,'Circumstance 7'!$B$18:$AB$28,27,FALSE),TableBPA2[[#This Row],[Base Payment After Circumstance 6]])))</f>
        <v/>
      </c>
      <c r="M639" s="3" t="str">
        <f>IF(M$3="Not used","",IFERROR(VLOOKUP($A639,'Circumstance 8'!$B$6:$AB$15,27,FALSE),IFERROR(VLOOKUP($A639,'Circumstance 8'!$B$18:$AB$28,27,FALSE),TableBPA2[[#This Row],[Base Payment After Circumstance 7]])))</f>
        <v/>
      </c>
      <c r="N639" s="3" t="str">
        <f>IF(N$3="Not used","",IFERROR(VLOOKUP($A639,'Circumstance 9'!$B$6:$AB$15,27,FALSE),IFERROR(VLOOKUP($A639,'Circumstance 9'!$B$18:$AB$28,27,FALSE),TableBPA2[[#This Row],[Base Payment After Circumstance 8]])))</f>
        <v/>
      </c>
      <c r="O639" s="3" t="str">
        <f>IF(O$3="Not used","",IFERROR(VLOOKUP($A639,'Circumstance 10'!$B$6:$AB$15,27,FALSE),IFERROR(VLOOKUP($A639,'Circumstance 10'!$B$18:$AB$28,27,FALSE),TableBPA2[[#This Row],[Base Payment After Circumstance 9]])))</f>
        <v/>
      </c>
      <c r="P639" s="24" t="str">
        <f>IF(P$3="Not used","",IFERROR(VLOOKUP($A639,'Circumstance 11'!$B$6:$AB$15,27,FALSE),IFERROR(VLOOKUP($A639,'Circumstance 11'!$B$18:$AB$28,27,FALSE),TableBPA2[[#This Row],[Base Payment After Circumstance 10]])))</f>
        <v/>
      </c>
      <c r="Q639" s="24" t="str">
        <f>IF(Q$3="Not used","",IFERROR(VLOOKUP($A639,'Circumstance 12'!$B$6:$AB$15,27,FALSE),IFERROR(VLOOKUP($A639,'Circumstance 12'!$B$18:$AB$28,27,FALSE),TableBPA2[[#This Row],[Base Payment After Circumstance 11]])))</f>
        <v/>
      </c>
      <c r="R639" s="24" t="str">
        <f>IF(R$3="Not used","",IFERROR(VLOOKUP($A639,'Circumstance 13'!$B$6:$AB$15,27,FALSE),IFERROR(VLOOKUP($A639,'Circumstance 13'!$B$18:$AB$28,27,FALSE),TableBPA2[[#This Row],[Base Payment After Circumstance 12]])))</f>
        <v/>
      </c>
      <c r="S639" s="24" t="str">
        <f>IF(S$3="Not used","",IFERROR(VLOOKUP($A639,'Circumstance 14'!$B$6:$AB$15,27,FALSE),IFERROR(VLOOKUP($A639,'Circumstance 14'!$B$18:$AB$28,27,FALSE),TableBPA2[[#This Row],[Base Payment After Circumstance 13]])))</f>
        <v/>
      </c>
      <c r="T639" s="24" t="str">
        <f>IF(T$3="Not used","",IFERROR(VLOOKUP($A639,'Circumstance 15'!$B$6:$AB$15,27,FALSE),IFERROR(VLOOKUP($A639,'Circumstance 15'!$B$18:$AB$28,27,FALSE),TableBPA2[[#This Row],[Base Payment After Circumstance 14]])))</f>
        <v/>
      </c>
      <c r="U639" s="24" t="str">
        <f>IF(U$3="Not used","",IFERROR(VLOOKUP($A639,'Circumstance 16'!$B$6:$AB$15,27,FALSE),IFERROR(VLOOKUP($A639,'Circumstance 16'!$B$18:$AB$28,27,FALSE),TableBPA2[[#This Row],[Base Payment After Circumstance 15]])))</f>
        <v/>
      </c>
      <c r="V639" s="24" t="str">
        <f>IF(V$3="Not used","",IFERROR(VLOOKUP($A639,'Circumstance 17'!$B$6:$AB$15,27,FALSE),IFERROR(VLOOKUP($A639,'Circumstance 17'!$B$18:$AB$28,27,FALSE),TableBPA2[[#This Row],[Base Payment After Circumstance 16]])))</f>
        <v/>
      </c>
      <c r="W639" s="24" t="str">
        <f>IF(W$3="Not used","",IFERROR(VLOOKUP($A639,'Circumstance 18'!$B$6:$AB$15,27,FALSE),IFERROR(VLOOKUP($A639,'Circumstance 18'!$B$18:$AB$28,27,FALSE),TableBPA2[[#This Row],[Base Payment After Circumstance 17]])))</f>
        <v/>
      </c>
      <c r="X639" s="24" t="str">
        <f>IF(X$3="Not used","",IFERROR(VLOOKUP($A639,'Circumstance 19'!$B$6:$AB$15,27,FALSE),IFERROR(VLOOKUP($A639,'Circumstance 19'!$B$18:$AB$28,27,FALSE),TableBPA2[[#This Row],[Base Payment After Circumstance 18]])))</f>
        <v/>
      </c>
      <c r="Y639" s="24" t="str">
        <f>IF(Y$3="Not used","",IFERROR(VLOOKUP($A639,'Circumstance 20'!$B$6:$AB$15,27,FALSE),IFERROR(VLOOKUP($A639,'Circumstance 20'!$B$18:$AB$28,27,FALSE),TableBPA2[[#This Row],[Base Payment After Circumstance 19]])))</f>
        <v/>
      </c>
    </row>
    <row r="640" spans="1:25" x14ac:dyDescent="0.25">
      <c r="A640" s="11" t="str">
        <f>IF('LEA Information'!A649="","",'LEA Information'!A649)</f>
        <v/>
      </c>
      <c r="B640" s="11" t="str">
        <f>IF('LEA Information'!B649="","",'LEA Information'!B649)</f>
        <v/>
      </c>
      <c r="C640" s="68" t="str">
        <f>IF('LEA Information'!C649="","",'LEA Information'!C649)</f>
        <v/>
      </c>
      <c r="D640" s="8" t="str">
        <f>IF('LEA Information'!D649="","",'LEA Information'!D649)</f>
        <v/>
      </c>
      <c r="E640" s="32" t="str">
        <f t="shared" si="9"/>
        <v/>
      </c>
      <c r="F640" s="3" t="str">
        <f>IF(F$3="Not used","",IFERROR(VLOOKUP($A640,'Circumstance 1'!$B$6:$AB$15,27,FALSE),IFERROR(VLOOKUP(A640,'Circumstance 1'!$B$18:$AB$28,27,FALSE),TableBPA2[[#This Row],[Starting Base Payment]])))</f>
        <v/>
      </c>
      <c r="G640" s="3" t="str">
        <f>IF(G$3="Not used","",IFERROR(VLOOKUP($A640,'Circumstance 2'!$B$6:$AB$15,27,FALSE),IFERROR(VLOOKUP($A640,'Circumstance 2'!$B$18:$AB$28,27,FALSE),TableBPA2[[#This Row],[Base Payment After Circumstance 1]])))</f>
        <v/>
      </c>
      <c r="H640" s="3" t="str">
        <f>IF(H$3="Not used","",IFERROR(VLOOKUP($A640,'Circumstance 3'!$B$6:$AB$15,27,FALSE),IFERROR(VLOOKUP($A640,'Circumstance 3'!$B$18:$AB$28,27,FALSE),TableBPA2[[#This Row],[Base Payment After Circumstance 2]])))</f>
        <v/>
      </c>
      <c r="I640" s="3" t="str">
        <f>IF(I$3="Not used","",IFERROR(VLOOKUP($A640,'Circumstance 4'!$B$6:$AB$15,27,FALSE),IFERROR(VLOOKUP($A640,'Circumstance 4'!$B$18:$AB$28,27,FALSE),TableBPA2[[#This Row],[Base Payment After Circumstance 3]])))</f>
        <v/>
      </c>
      <c r="J640" s="3" t="str">
        <f>IF(J$3="Not used","",IFERROR(VLOOKUP($A640,'Circumstance 5'!$B$6:$AB$15,27,FALSE),IFERROR(VLOOKUP($A640,'Circumstance 5'!$B$18:$AB$28,27,FALSE),TableBPA2[[#This Row],[Base Payment After Circumstance 4]])))</f>
        <v/>
      </c>
      <c r="K640" s="3" t="str">
        <f>IF(K$3="Not used","",IFERROR(VLOOKUP($A640,'Circumstance 6'!$B$6:$AB$15,27,FALSE),IFERROR(VLOOKUP($A640,'Circumstance 6'!$B$18:$AB$28,27,FALSE),TableBPA2[[#This Row],[Base Payment After Circumstance 5]])))</f>
        <v/>
      </c>
      <c r="L640" s="3" t="str">
        <f>IF(L$3="Not used","",IFERROR(VLOOKUP($A640,'Circumstance 7'!$B$6:$AB$15,27,FALSE),IFERROR(VLOOKUP($A640,'Circumstance 7'!$B$18:$AB$28,27,FALSE),TableBPA2[[#This Row],[Base Payment After Circumstance 6]])))</f>
        <v/>
      </c>
      <c r="M640" s="3" t="str">
        <f>IF(M$3="Not used","",IFERROR(VLOOKUP($A640,'Circumstance 8'!$B$6:$AB$15,27,FALSE),IFERROR(VLOOKUP($A640,'Circumstance 8'!$B$18:$AB$28,27,FALSE),TableBPA2[[#This Row],[Base Payment After Circumstance 7]])))</f>
        <v/>
      </c>
      <c r="N640" s="3" t="str">
        <f>IF(N$3="Not used","",IFERROR(VLOOKUP($A640,'Circumstance 9'!$B$6:$AB$15,27,FALSE),IFERROR(VLOOKUP($A640,'Circumstance 9'!$B$18:$AB$28,27,FALSE),TableBPA2[[#This Row],[Base Payment After Circumstance 8]])))</f>
        <v/>
      </c>
      <c r="O640" s="3" t="str">
        <f>IF(O$3="Not used","",IFERROR(VLOOKUP($A640,'Circumstance 10'!$B$6:$AB$15,27,FALSE),IFERROR(VLOOKUP($A640,'Circumstance 10'!$B$18:$AB$28,27,FALSE),TableBPA2[[#This Row],[Base Payment After Circumstance 9]])))</f>
        <v/>
      </c>
      <c r="P640" s="24" t="str">
        <f>IF(P$3="Not used","",IFERROR(VLOOKUP($A640,'Circumstance 11'!$B$6:$AB$15,27,FALSE),IFERROR(VLOOKUP($A640,'Circumstance 11'!$B$18:$AB$28,27,FALSE),TableBPA2[[#This Row],[Base Payment After Circumstance 10]])))</f>
        <v/>
      </c>
      <c r="Q640" s="24" t="str">
        <f>IF(Q$3="Not used","",IFERROR(VLOOKUP($A640,'Circumstance 12'!$B$6:$AB$15,27,FALSE),IFERROR(VLOOKUP($A640,'Circumstance 12'!$B$18:$AB$28,27,FALSE),TableBPA2[[#This Row],[Base Payment After Circumstance 11]])))</f>
        <v/>
      </c>
      <c r="R640" s="24" t="str">
        <f>IF(R$3="Not used","",IFERROR(VLOOKUP($A640,'Circumstance 13'!$B$6:$AB$15,27,FALSE),IFERROR(VLOOKUP($A640,'Circumstance 13'!$B$18:$AB$28,27,FALSE),TableBPA2[[#This Row],[Base Payment After Circumstance 12]])))</f>
        <v/>
      </c>
      <c r="S640" s="24" t="str">
        <f>IF(S$3="Not used","",IFERROR(VLOOKUP($A640,'Circumstance 14'!$B$6:$AB$15,27,FALSE),IFERROR(VLOOKUP($A640,'Circumstance 14'!$B$18:$AB$28,27,FALSE),TableBPA2[[#This Row],[Base Payment After Circumstance 13]])))</f>
        <v/>
      </c>
      <c r="T640" s="24" t="str">
        <f>IF(T$3="Not used","",IFERROR(VLOOKUP($A640,'Circumstance 15'!$B$6:$AB$15,27,FALSE),IFERROR(VLOOKUP($A640,'Circumstance 15'!$B$18:$AB$28,27,FALSE),TableBPA2[[#This Row],[Base Payment After Circumstance 14]])))</f>
        <v/>
      </c>
      <c r="U640" s="24" t="str">
        <f>IF(U$3="Not used","",IFERROR(VLOOKUP($A640,'Circumstance 16'!$B$6:$AB$15,27,FALSE),IFERROR(VLOOKUP($A640,'Circumstance 16'!$B$18:$AB$28,27,FALSE),TableBPA2[[#This Row],[Base Payment After Circumstance 15]])))</f>
        <v/>
      </c>
      <c r="V640" s="24" t="str">
        <f>IF(V$3="Not used","",IFERROR(VLOOKUP($A640,'Circumstance 17'!$B$6:$AB$15,27,FALSE),IFERROR(VLOOKUP($A640,'Circumstance 17'!$B$18:$AB$28,27,FALSE),TableBPA2[[#This Row],[Base Payment After Circumstance 16]])))</f>
        <v/>
      </c>
      <c r="W640" s="24" t="str">
        <f>IF(W$3="Not used","",IFERROR(VLOOKUP($A640,'Circumstance 18'!$B$6:$AB$15,27,FALSE),IFERROR(VLOOKUP($A640,'Circumstance 18'!$B$18:$AB$28,27,FALSE),TableBPA2[[#This Row],[Base Payment After Circumstance 17]])))</f>
        <v/>
      </c>
      <c r="X640" s="24" t="str">
        <f>IF(X$3="Not used","",IFERROR(VLOOKUP($A640,'Circumstance 19'!$B$6:$AB$15,27,FALSE),IFERROR(VLOOKUP($A640,'Circumstance 19'!$B$18:$AB$28,27,FALSE),TableBPA2[[#This Row],[Base Payment After Circumstance 18]])))</f>
        <v/>
      </c>
      <c r="Y640" s="24" t="str">
        <f>IF(Y$3="Not used","",IFERROR(VLOOKUP($A640,'Circumstance 20'!$B$6:$AB$15,27,FALSE),IFERROR(VLOOKUP($A640,'Circumstance 20'!$B$18:$AB$28,27,FALSE),TableBPA2[[#This Row],[Base Payment After Circumstance 19]])))</f>
        <v/>
      </c>
    </row>
    <row r="641" spans="1:25" x14ac:dyDescent="0.25">
      <c r="A641" s="11" t="str">
        <f>IF('LEA Information'!A650="","",'LEA Information'!A650)</f>
        <v/>
      </c>
      <c r="B641" s="11" t="str">
        <f>IF('LEA Information'!B650="","",'LEA Information'!B650)</f>
        <v/>
      </c>
      <c r="C641" s="68" t="str">
        <f>IF('LEA Information'!C650="","",'LEA Information'!C650)</f>
        <v/>
      </c>
      <c r="D641" s="8" t="str">
        <f>IF('LEA Information'!D650="","",'LEA Information'!D650)</f>
        <v/>
      </c>
      <c r="E641" s="32" t="str">
        <f t="shared" si="9"/>
        <v/>
      </c>
      <c r="F641" s="3" t="str">
        <f>IF(F$3="Not used","",IFERROR(VLOOKUP($A641,'Circumstance 1'!$B$6:$AB$15,27,FALSE),IFERROR(VLOOKUP(A641,'Circumstance 1'!$B$18:$AB$28,27,FALSE),TableBPA2[[#This Row],[Starting Base Payment]])))</f>
        <v/>
      </c>
      <c r="G641" s="3" t="str">
        <f>IF(G$3="Not used","",IFERROR(VLOOKUP($A641,'Circumstance 2'!$B$6:$AB$15,27,FALSE),IFERROR(VLOOKUP($A641,'Circumstance 2'!$B$18:$AB$28,27,FALSE),TableBPA2[[#This Row],[Base Payment After Circumstance 1]])))</f>
        <v/>
      </c>
      <c r="H641" s="3" t="str">
        <f>IF(H$3="Not used","",IFERROR(VLOOKUP($A641,'Circumstance 3'!$B$6:$AB$15,27,FALSE),IFERROR(VLOOKUP($A641,'Circumstance 3'!$B$18:$AB$28,27,FALSE),TableBPA2[[#This Row],[Base Payment After Circumstance 2]])))</f>
        <v/>
      </c>
      <c r="I641" s="3" t="str">
        <f>IF(I$3="Not used","",IFERROR(VLOOKUP($A641,'Circumstance 4'!$B$6:$AB$15,27,FALSE),IFERROR(VLOOKUP($A641,'Circumstance 4'!$B$18:$AB$28,27,FALSE),TableBPA2[[#This Row],[Base Payment After Circumstance 3]])))</f>
        <v/>
      </c>
      <c r="J641" s="3" t="str">
        <f>IF(J$3="Not used","",IFERROR(VLOOKUP($A641,'Circumstance 5'!$B$6:$AB$15,27,FALSE),IFERROR(VLOOKUP($A641,'Circumstance 5'!$B$18:$AB$28,27,FALSE),TableBPA2[[#This Row],[Base Payment After Circumstance 4]])))</f>
        <v/>
      </c>
      <c r="K641" s="3" t="str">
        <f>IF(K$3="Not used","",IFERROR(VLOOKUP($A641,'Circumstance 6'!$B$6:$AB$15,27,FALSE),IFERROR(VLOOKUP($A641,'Circumstance 6'!$B$18:$AB$28,27,FALSE),TableBPA2[[#This Row],[Base Payment After Circumstance 5]])))</f>
        <v/>
      </c>
      <c r="L641" s="3" t="str">
        <f>IF(L$3="Not used","",IFERROR(VLOOKUP($A641,'Circumstance 7'!$B$6:$AB$15,27,FALSE),IFERROR(VLOOKUP($A641,'Circumstance 7'!$B$18:$AB$28,27,FALSE),TableBPA2[[#This Row],[Base Payment After Circumstance 6]])))</f>
        <v/>
      </c>
      <c r="M641" s="3" t="str">
        <f>IF(M$3="Not used","",IFERROR(VLOOKUP($A641,'Circumstance 8'!$B$6:$AB$15,27,FALSE),IFERROR(VLOOKUP($A641,'Circumstance 8'!$B$18:$AB$28,27,FALSE),TableBPA2[[#This Row],[Base Payment After Circumstance 7]])))</f>
        <v/>
      </c>
      <c r="N641" s="3" t="str">
        <f>IF(N$3="Not used","",IFERROR(VLOOKUP($A641,'Circumstance 9'!$B$6:$AB$15,27,FALSE),IFERROR(VLOOKUP($A641,'Circumstance 9'!$B$18:$AB$28,27,FALSE),TableBPA2[[#This Row],[Base Payment After Circumstance 8]])))</f>
        <v/>
      </c>
      <c r="O641" s="3" t="str">
        <f>IF(O$3="Not used","",IFERROR(VLOOKUP($A641,'Circumstance 10'!$B$6:$AB$15,27,FALSE),IFERROR(VLOOKUP($A641,'Circumstance 10'!$B$18:$AB$28,27,FALSE),TableBPA2[[#This Row],[Base Payment After Circumstance 9]])))</f>
        <v/>
      </c>
      <c r="P641" s="24" t="str">
        <f>IF(P$3="Not used","",IFERROR(VLOOKUP($A641,'Circumstance 11'!$B$6:$AB$15,27,FALSE),IFERROR(VLOOKUP($A641,'Circumstance 11'!$B$18:$AB$28,27,FALSE),TableBPA2[[#This Row],[Base Payment After Circumstance 10]])))</f>
        <v/>
      </c>
      <c r="Q641" s="24" t="str">
        <f>IF(Q$3="Not used","",IFERROR(VLOOKUP($A641,'Circumstance 12'!$B$6:$AB$15,27,FALSE),IFERROR(VLOOKUP($A641,'Circumstance 12'!$B$18:$AB$28,27,FALSE),TableBPA2[[#This Row],[Base Payment After Circumstance 11]])))</f>
        <v/>
      </c>
      <c r="R641" s="24" t="str">
        <f>IF(R$3="Not used","",IFERROR(VLOOKUP($A641,'Circumstance 13'!$B$6:$AB$15,27,FALSE),IFERROR(VLOOKUP($A641,'Circumstance 13'!$B$18:$AB$28,27,FALSE),TableBPA2[[#This Row],[Base Payment After Circumstance 12]])))</f>
        <v/>
      </c>
      <c r="S641" s="24" t="str">
        <f>IF(S$3="Not used","",IFERROR(VLOOKUP($A641,'Circumstance 14'!$B$6:$AB$15,27,FALSE),IFERROR(VLOOKUP($A641,'Circumstance 14'!$B$18:$AB$28,27,FALSE),TableBPA2[[#This Row],[Base Payment After Circumstance 13]])))</f>
        <v/>
      </c>
      <c r="T641" s="24" t="str">
        <f>IF(T$3="Not used","",IFERROR(VLOOKUP($A641,'Circumstance 15'!$B$6:$AB$15,27,FALSE),IFERROR(VLOOKUP($A641,'Circumstance 15'!$B$18:$AB$28,27,FALSE),TableBPA2[[#This Row],[Base Payment After Circumstance 14]])))</f>
        <v/>
      </c>
      <c r="U641" s="24" t="str">
        <f>IF(U$3="Not used","",IFERROR(VLOOKUP($A641,'Circumstance 16'!$B$6:$AB$15,27,FALSE),IFERROR(VLOOKUP($A641,'Circumstance 16'!$B$18:$AB$28,27,FALSE),TableBPA2[[#This Row],[Base Payment After Circumstance 15]])))</f>
        <v/>
      </c>
      <c r="V641" s="24" t="str">
        <f>IF(V$3="Not used","",IFERROR(VLOOKUP($A641,'Circumstance 17'!$B$6:$AB$15,27,FALSE),IFERROR(VLOOKUP($A641,'Circumstance 17'!$B$18:$AB$28,27,FALSE),TableBPA2[[#This Row],[Base Payment After Circumstance 16]])))</f>
        <v/>
      </c>
      <c r="W641" s="24" t="str">
        <f>IF(W$3="Not used","",IFERROR(VLOOKUP($A641,'Circumstance 18'!$B$6:$AB$15,27,FALSE),IFERROR(VLOOKUP($A641,'Circumstance 18'!$B$18:$AB$28,27,FALSE),TableBPA2[[#This Row],[Base Payment After Circumstance 17]])))</f>
        <v/>
      </c>
      <c r="X641" s="24" t="str">
        <f>IF(X$3="Not used","",IFERROR(VLOOKUP($A641,'Circumstance 19'!$B$6:$AB$15,27,FALSE),IFERROR(VLOOKUP($A641,'Circumstance 19'!$B$18:$AB$28,27,FALSE),TableBPA2[[#This Row],[Base Payment After Circumstance 18]])))</f>
        <v/>
      </c>
      <c r="Y641" s="24" t="str">
        <f>IF(Y$3="Not used","",IFERROR(VLOOKUP($A641,'Circumstance 20'!$B$6:$AB$15,27,FALSE),IFERROR(VLOOKUP($A641,'Circumstance 20'!$B$18:$AB$28,27,FALSE),TableBPA2[[#This Row],[Base Payment After Circumstance 19]])))</f>
        <v/>
      </c>
    </row>
    <row r="642" spans="1:25" x14ac:dyDescent="0.25">
      <c r="A642" s="11" t="str">
        <f>IF('LEA Information'!A651="","",'LEA Information'!A651)</f>
        <v/>
      </c>
      <c r="B642" s="11" t="str">
        <f>IF('LEA Information'!B651="","",'LEA Information'!B651)</f>
        <v/>
      </c>
      <c r="C642" s="68" t="str">
        <f>IF('LEA Information'!C651="","",'LEA Information'!C651)</f>
        <v/>
      </c>
      <c r="D642" s="8" t="str">
        <f>IF('LEA Information'!D651="","",'LEA Information'!D651)</f>
        <v/>
      </c>
      <c r="E642" s="32" t="str">
        <f t="shared" si="9"/>
        <v/>
      </c>
      <c r="F642" s="3" t="str">
        <f>IF(F$3="Not used","",IFERROR(VLOOKUP($A642,'Circumstance 1'!$B$6:$AB$15,27,FALSE),IFERROR(VLOOKUP(A642,'Circumstance 1'!$B$18:$AB$28,27,FALSE),TableBPA2[[#This Row],[Starting Base Payment]])))</f>
        <v/>
      </c>
      <c r="G642" s="3" t="str">
        <f>IF(G$3="Not used","",IFERROR(VLOOKUP($A642,'Circumstance 2'!$B$6:$AB$15,27,FALSE),IFERROR(VLOOKUP($A642,'Circumstance 2'!$B$18:$AB$28,27,FALSE),TableBPA2[[#This Row],[Base Payment After Circumstance 1]])))</f>
        <v/>
      </c>
      <c r="H642" s="3" t="str">
        <f>IF(H$3="Not used","",IFERROR(VLOOKUP($A642,'Circumstance 3'!$B$6:$AB$15,27,FALSE),IFERROR(VLOOKUP($A642,'Circumstance 3'!$B$18:$AB$28,27,FALSE),TableBPA2[[#This Row],[Base Payment After Circumstance 2]])))</f>
        <v/>
      </c>
      <c r="I642" s="3" t="str">
        <f>IF(I$3="Not used","",IFERROR(VLOOKUP($A642,'Circumstance 4'!$B$6:$AB$15,27,FALSE),IFERROR(VLOOKUP($A642,'Circumstance 4'!$B$18:$AB$28,27,FALSE),TableBPA2[[#This Row],[Base Payment After Circumstance 3]])))</f>
        <v/>
      </c>
      <c r="J642" s="3" t="str">
        <f>IF(J$3="Not used","",IFERROR(VLOOKUP($A642,'Circumstance 5'!$B$6:$AB$15,27,FALSE),IFERROR(VLOOKUP($A642,'Circumstance 5'!$B$18:$AB$28,27,FALSE),TableBPA2[[#This Row],[Base Payment After Circumstance 4]])))</f>
        <v/>
      </c>
      <c r="K642" s="3" t="str">
        <f>IF(K$3="Not used","",IFERROR(VLOOKUP($A642,'Circumstance 6'!$B$6:$AB$15,27,FALSE),IFERROR(VLOOKUP($A642,'Circumstance 6'!$B$18:$AB$28,27,FALSE),TableBPA2[[#This Row],[Base Payment After Circumstance 5]])))</f>
        <v/>
      </c>
      <c r="L642" s="3" t="str">
        <f>IF(L$3="Not used","",IFERROR(VLOOKUP($A642,'Circumstance 7'!$B$6:$AB$15,27,FALSE),IFERROR(VLOOKUP($A642,'Circumstance 7'!$B$18:$AB$28,27,FALSE),TableBPA2[[#This Row],[Base Payment After Circumstance 6]])))</f>
        <v/>
      </c>
      <c r="M642" s="3" t="str">
        <f>IF(M$3="Not used","",IFERROR(VLOOKUP($A642,'Circumstance 8'!$B$6:$AB$15,27,FALSE),IFERROR(VLOOKUP($A642,'Circumstance 8'!$B$18:$AB$28,27,FALSE),TableBPA2[[#This Row],[Base Payment After Circumstance 7]])))</f>
        <v/>
      </c>
      <c r="N642" s="3" t="str">
        <f>IF(N$3="Not used","",IFERROR(VLOOKUP($A642,'Circumstance 9'!$B$6:$AB$15,27,FALSE),IFERROR(VLOOKUP($A642,'Circumstance 9'!$B$18:$AB$28,27,FALSE),TableBPA2[[#This Row],[Base Payment After Circumstance 8]])))</f>
        <v/>
      </c>
      <c r="O642" s="3" t="str">
        <f>IF(O$3="Not used","",IFERROR(VLOOKUP($A642,'Circumstance 10'!$B$6:$AB$15,27,FALSE),IFERROR(VLOOKUP($A642,'Circumstance 10'!$B$18:$AB$28,27,FALSE),TableBPA2[[#This Row],[Base Payment After Circumstance 9]])))</f>
        <v/>
      </c>
      <c r="P642" s="24" t="str">
        <f>IF(P$3="Not used","",IFERROR(VLOOKUP($A642,'Circumstance 11'!$B$6:$AB$15,27,FALSE),IFERROR(VLOOKUP($A642,'Circumstance 11'!$B$18:$AB$28,27,FALSE),TableBPA2[[#This Row],[Base Payment After Circumstance 10]])))</f>
        <v/>
      </c>
      <c r="Q642" s="24" t="str">
        <f>IF(Q$3="Not used","",IFERROR(VLOOKUP($A642,'Circumstance 12'!$B$6:$AB$15,27,FALSE),IFERROR(VLOOKUP($A642,'Circumstance 12'!$B$18:$AB$28,27,FALSE),TableBPA2[[#This Row],[Base Payment After Circumstance 11]])))</f>
        <v/>
      </c>
      <c r="R642" s="24" t="str">
        <f>IF(R$3="Not used","",IFERROR(VLOOKUP($A642,'Circumstance 13'!$B$6:$AB$15,27,FALSE),IFERROR(VLOOKUP($A642,'Circumstance 13'!$B$18:$AB$28,27,FALSE),TableBPA2[[#This Row],[Base Payment After Circumstance 12]])))</f>
        <v/>
      </c>
      <c r="S642" s="24" t="str">
        <f>IF(S$3="Not used","",IFERROR(VLOOKUP($A642,'Circumstance 14'!$B$6:$AB$15,27,FALSE),IFERROR(VLOOKUP($A642,'Circumstance 14'!$B$18:$AB$28,27,FALSE),TableBPA2[[#This Row],[Base Payment After Circumstance 13]])))</f>
        <v/>
      </c>
      <c r="T642" s="24" t="str">
        <f>IF(T$3="Not used","",IFERROR(VLOOKUP($A642,'Circumstance 15'!$B$6:$AB$15,27,FALSE),IFERROR(VLOOKUP($A642,'Circumstance 15'!$B$18:$AB$28,27,FALSE),TableBPA2[[#This Row],[Base Payment After Circumstance 14]])))</f>
        <v/>
      </c>
      <c r="U642" s="24" t="str">
        <f>IF(U$3="Not used","",IFERROR(VLOOKUP($A642,'Circumstance 16'!$B$6:$AB$15,27,FALSE),IFERROR(VLOOKUP($A642,'Circumstance 16'!$B$18:$AB$28,27,FALSE),TableBPA2[[#This Row],[Base Payment After Circumstance 15]])))</f>
        <v/>
      </c>
      <c r="V642" s="24" t="str">
        <f>IF(V$3="Not used","",IFERROR(VLOOKUP($A642,'Circumstance 17'!$B$6:$AB$15,27,FALSE),IFERROR(VLOOKUP($A642,'Circumstance 17'!$B$18:$AB$28,27,FALSE),TableBPA2[[#This Row],[Base Payment After Circumstance 16]])))</f>
        <v/>
      </c>
      <c r="W642" s="24" t="str">
        <f>IF(W$3="Not used","",IFERROR(VLOOKUP($A642,'Circumstance 18'!$B$6:$AB$15,27,FALSE),IFERROR(VLOOKUP($A642,'Circumstance 18'!$B$18:$AB$28,27,FALSE),TableBPA2[[#This Row],[Base Payment After Circumstance 17]])))</f>
        <v/>
      </c>
      <c r="X642" s="24" t="str">
        <f>IF(X$3="Not used","",IFERROR(VLOOKUP($A642,'Circumstance 19'!$B$6:$AB$15,27,FALSE),IFERROR(VLOOKUP($A642,'Circumstance 19'!$B$18:$AB$28,27,FALSE),TableBPA2[[#This Row],[Base Payment After Circumstance 18]])))</f>
        <v/>
      </c>
      <c r="Y642" s="24" t="str">
        <f>IF(Y$3="Not used","",IFERROR(VLOOKUP($A642,'Circumstance 20'!$B$6:$AB$15,27,FALSE),IFERROR(VLOOKUP($A642,'Circumstance 20'!$B$18:$AB$28,27,FALSE),TableBPA2[[#This Row],[Base Payment After Circumstance 19]])))</f>
        <v/>
      </c>
    </row>
    <row r="643" spans="1:25" x14ac:dyDescent="0.25">
      <c r="A643" s="11" t="str">
        <f>IF('LEA Information'!A652="","",'LEA Information'!A652)</f>
        <v/>
      </c>
      <c r="B643" s="11" t="str">
        <f>IF('LEA Information'!B652="","",'LEA Information'!B652)</f>
        <v/>
      </c>
      <c r="C643" s="68" t="str">
        <f>IF('LEA Information'!C652="","",'LEA Information'!C652)</f>
        <v/>
      </c>
      <c r="D643" s="8" t="str">
        <f>IF('LEA Information'!D652="","",'LEA Information'!D652)</f>
        <v/>
      </c>
      <c r="E643" s="32" t="str">
        <f t="shared" si="9"/>
        <v/>
      </c>
      <c r="F643" s="3" t="str">
        <f>IF(F$3="Not used","",IFERROR(VLOOKUP($A643,'Circumstance 1'!$B$6:$AB$15,27,FALSE),IFERROR(VLOOKUP(A643,'Circumstance 1'!$B$18:$AB$28,27,FALSE),TableBPA2[[#This Row],[Starting Base Payment]])))</f>
        <v/>
      </c>
      <c r="G643" s="3" t="str">
        <f>IF(G$3="Not used","",IFERROR(VLOOKUP($A643,'Circumstance 2'!$B$6:$AB$15,27,FALSE),IFERROR(VLOOKUP($A643,'Circumstance 2'!$B$18:$AB$28,27,FALSE),TableBPA2[[#This Row],[Base Payment After Circumstance 1]])))</f>
        <v/>
      </c>
      <c r="H643" s="3" t="str">
        <f>IF(H$3="Not used","",IFERROR(VLOOKUP($A643,'Circumstance 3'!$B$6:$AB$15,27,FALSE),IFERROR(VLOOKUP($A643,'Circumstance 3'!$B$18:$AB$28,27,FALSE),TableBPA2[[#This Row],[Base Payment After Circumstance 2]])))</f>
        <v/>
      </c>
      <c r="I643" s="3" t="str">
        <f>IF(I$3="Not used","",IFERROR(VLOOKUP($A643,'Circumstance 4'!$B$6:$AB$15,27,FALSE),IFERROR(VLOOKUP($A643,'Circumstance 4'!$B$18:$AB$28,27,FALSE),TableBPA2[[#This Row],[Base Payment After Circumstance 3]])))</f>
        <v/>
      </c>
      <c r="J643" s="3" t="str">
        <f>IF(J$3="Not used","",IFERROR(VLOOKUP($A643,'Circumstance 5'!$B$6:$AB$15,27,FALSE),IFERROR(VLOOKUP($A643,'Circumstance 5'!$B$18:$AB$28,27,FALSE),TableBPA2[[#This Row],[Base Payment After Circumstance 4]])))</f>
        <v/>
      </c>
      <c r="K643" s="3" t="str">
        <f>IF(K$3="Not used","",IFERROR(VLOOKUP($A643,'Circumstance 6'!$B$6:$AB$15,27,FALSE),IFERROR(VLOOKUP($A643,'Circumstance 6'!$B$18:$AB$28,27,FALSE),TableBPA2[[#This Row],[Base Payment After Circumstance 5]])))</f>
        <v/>
      </c>
      <c r="L643" s="3" t="str">
        <f>IF(L$3="Not used","",IFERROR(VLOOKUP($A643,'Circumstance 7'!$B$6:$AB$15,27,FALSE),IFERROR(VLOOKUP($A643,'Circumstance 7'!$B$18:$AB$28,27,FALSE),TableBPA2[[#This Row],[Base Payment After Circumstance 6]])))</f>
        <v/>
      </c>
      <c r="M643" s="3" t="str">
        <f>IF(M$3="Not used","",IFERROR(VLOOKUP($A643,'Circumstance 8'!$B$6:$AB$15,27,FALSE),IFERROR(VLOOKUP($A643,'Circumstance 8'!$B$18:$AB$28,27,FALSE),TableBPA2[[#This Row],[Base Payment After Circumstance 7]])))</f>
        <v/>
      </c>
      <c r="N643" s="3" t="str">
        <f>IF(N$3="Not used","",IFERROR(VLOOKUP($A643,'Circumstance 9'!$B$6:$AB$15,27,FALSE),IFERROR(VLOOKUP($A643,'Circumstance 9'!$B$18:$AB$28,27,FALSE),TableBPA2[[#This Row],[Base Payment After Circumstance 8]])))</f>
        <v/>
      </c>
      <c r="O643" s="3" t="str">
        <f>IF(O$3="Not used","",IFERROR(VLOOKUP($A643,'Circumstance 10'!$B$6:$AB$15,27,FALSE),IFERROR(VLOOKUP($A643,'Circumstance 10'!$B$18:$AB$28,27,FALSE),TableBPA2[[#This Row],[Base Payment After Circumstance 9]])))</f>
        <v/>
      </c>
      <c r="P643" s="24" t="str">
        <f>IF(P$3="Not used","",IFERROR(VLOOKUP($A643,'Circumstance 11'!$B$6:$AB$15,27,FALSE),IFERROR(VLOOKUP($A643,'Circumstance 11'!$B$18:$AB$28,27,FALSE),TableBPA2[[#This Row],[Base Payment After Circumstance 10]])))</f>
        <v/>
      </c>
      <c r="Q643" s="24" t="str">
        <f>IF(Q$3="Not used","",IFERROR(VLOOKUP($A643,'Circumstance 12'!$B$6:$AB$15,27,FALSE),IFERROR(VLOOKUP($A643,'Circumstance 12'!$B$18:$AB$28,27,FALSE),TableBPA2[[#This Row],[Base Payment After Circumstance 11]])))</f>
        <v/>
      </c>
      <c r="R643" s="24" t="str">
        <f>IF(R$3="Not used","",IFERROR(VLOOKUP($A643,'Circumstance 13'!$B$6:$AB$15,27,FALSE),IFERROR(VLOOKUP($A643,'Circumstance 13'!$B$18:$AB$28,27,FALSE),TableBPA2[[#This Row],[Base Payment After Circumstance 12]])))</f>
        <v/>
      </c>
      <c r="S643" s="24" t="str">
        <f>IF(S$3="Not used","",IFERROR(VLOOKUP($A643,'Circumstance 14'!$B$6:$AB$15,27,FALSE),IFERROR(VLOOKUP($A643,'Circumstance 14'!$B$18:$AB$28,27,FALSE),TableBPA2[[#This Row],[Base Payment After Circumstance 13]])))</f>
        <v/>
      </c>
      <c r="T643" s="24" t="str">
        <f>IF(T$3="Not used","",IFERROR(VLOOKUP($A643,'Circumstance 15'!$B$6:$AB$15,27,FALSE),IFERROR(VLOOKUP($A643,'Circumstance 15'!$B$18:$AB$28,27,FALSE),TableBPA2[[#This Row],[Base Payment After Circumstance 14]])))</f>
        <v/>
      </c>
      <c r="U643" s="24" t="str">
        <f>IF(U$3="Not used","",IFERROR(VLOOKUP($A643,'Circumstance 16'!$B$6:$AB$15,27,FALSE),IFERROR(VLOOKUP($A643,'Circumstance 16'!$B$18:$AB$28,27,FALSE),TableBPA2[[#This Row],[Base Payment After Circumstance 15]])))</f>
        <v/>
      </c>
      <c r="V643" s="24" t="str">
        <f>IF(V$3="Not used","",IFERROR(VLOOKUP($A643,'Circumstance 17'!$B$6:$AB$15,27,FALSE),IFERROR(VLOOKUP($A643,'Circumstance 17'!$B$18:$AB$28,27,FALSE),TableBPA2[[#This Row],[Base Payment After Circumstance 16]])))</f>
        <v/>
      </c>
      <c r="W643" s="24" t="str">
        <f>IF(W$3="Not used","",IFERROR(VLOOKUP($A643,'Circumstance 18'!$B$6:$AB$15,27,FALSE),IFERROR(VLOOKUP($A643,'Circumstance 18'!$B$18:$AB$28,27,FALSE),TableBPA2[[#This Row],[Base Payment After Circumstance 17]])))</f>
        <v/>
      </c>
      <c r="X643" s="24" t="str">
        <f>IF(X$3="Not used","",IFERROR(VLOOKUP($A643,'Circumstance 19'!$B$6:$AB$15,27,FALSE),IFERROR(VLOOKUP($A643,'Circumstance 19'!$B$18:$AB$28,27,FALSE),TableBPA2[[#This Row],[Base Payment After Circumstance 18]])))</f>
        <v/>
      </c>
      <c r="Y643" s="24" t="str">
        <f>IF(Y$3="Not used","",IFERROR(VLOOKUP($A643,'Circumstance 20'!$B$6:$AB$15,27,FALSE),IFERROR(VLOOKUP($A643,'Circumstance 20'!$B$18:$AB$28,27,FALSE),TableBPA2[[#This Row],[Base Payment After Circumstance 19]])))</f>
        <v/>
      </c>
    </row>
    <row r="644" spans="1:25" x14ac:dyDescent="0.25">
      <c r="A644" s="11" t="str">
        <f>IF('LEA Information'!A653="","",'LEA Information'!A653)</f>
        <v/>
      </c>
      <c r="B644" s="11" t="str">
        <f>IF('LEA Information'!B653="","",'LEA Information'!B653)</f>
        <v/>
      </c>
      <c r="C644" s="68" t="str">
        <f>IF('LEA Information'!C653="","",'LEA Information'!C653)</f>
        <v/>
      </c>
      <c r="D644" s="8" t="str">
        <f>IF('LEA Information'!D653="","",'LEA Information'!D653)</f>
        <v/>
      </c>
      <c r="E644" s="32" t="str">
        <f t="shared" si="9"/>
        <v/>
      </c>
      <c r="F644" s="3" t="str">
        <f>IF(F$3="Not used","",IFERROR(VLOOKUP($A644,'Circumstance 1'!$B$6:$AB$15,27,FALSE),IFERROR(VLOOKUP(A644,'Circumstance 1'!$B$18:$AB$28,27,FALSE),TableBPA2[[#This Row],[Starting Base Payment]])))</f>
        <v/>
      </c>
      <c r="G644" s="3" t="str">
        <f>IF(G$3="Not used","",IFERROR(VLOOKUP($A644,'Circumstance 2'!$B$6:$AB$15,27,FALSE),IFERROR(VLOOKUP($A644,'Circumstance 2'!$B$18:$AB$28,27,FALSE),TableBPA2[[#This Row],[Base Payment After Circumstance 1]])))</f>
        <v/>
      </c>
      <c r="H644" s="3" t="str">
        <f>IF(H$3="Not used","",IFERROR(VLOOKUP($A644,'Circumstance 3'!$B$6:$AB$15,27,FALSE),IFERROR(VLOOKUP($A644,'Circumstance 3'!$B$18:$AB$28,27,FALSE),TableBPA2[[#This Row],[Base Payment After Circumstance 2]])))</f>
        <v/>
      </c>
      <c r="I644" s="3" t="str">
        <f>IF(I$3="Not used","",IFERROR(VLOOKUP($A644,'Circumstance 4'!$B$6:$AB$15,27,FALSE),IFERROR(VLOOKUP($A644,'Circumstance 4'!$B$18:$AB$28,27,FALSE),TableBPA2[[#This Row],[Base Payment After Circumstance 3]])))</f>
        <v/>
      </c>
      <c r="J644" s="3" t="str">
        <f>IF(J$3="Not used","",IFERROR(VLOOKUP($A644,'Circumstance 5'!$B$6:$AB$15,27,FALSE),IFERROR(VLOOKUP($A644,'Circumstance 5'!$B$18:$AB$28,27,FALSE),TableBPA2[[#This Row],[Base Payment After Circumstance 4]])))</f>
        <v/>
      </c>
      <c r="K644" s="3" t="str">
        <f>IF(K$3="Not used","",IFERROR(VLOOKUP($A644,'Circumstance 6'!$B$6:$AB$15,27,FALSE),IFERROR(VLOOKUP($A644,'Circumstance 6'!$B$18:$AB$28,27,FALSE),TableBPA2[[#This Row],[Base Payment After Circumstance 5]])))</f>
        <v/>
      </c>
      <c r="L644" s="3" t="str">
        <f>IF(L$3="Not used","",IFERROR(VLOOKUP($A644,'Circumstance 7'!$B$6:$AB$15,27,FALSE),IFERROR(VLOOKUP($A644,'Circumstance 7'!$B$18:$AB$28,27,FALSE),TableBPA2[[#This Row],[Base Payment After Circumstance 6]])))</f>
        <v/>
      </c>
      <c r="M644" s="3" t="str">
        <f>IF(M$3="Not used","",IFERROR(VLOOKUP($A644,'Circumstance 8'!$B$6:$AB$15,27,FALSE),IFERROR(VLOOKUP($A644,'Circumstance 8'!$B$18:$AB$28,27,FALSE),TableBPA2[[#This Row],[Base Payment After Circumstance 7]])))</f>
        <v/>
      </c>
      <c r="N644" s="3" t="str">
        <f>IF(N$3="Not used","",IFERROR(VLOOKUP($A644,'Circumstance 9'!$B$6:$AB$15,27,FALSE),IFERROR(VLOOKUP($A644,'Circumstance 9'!$B$18:$AB$28,27,FALSE),TableBPA2[[#This Row],[Base Payment After Circumstance 8]])))</f>
        <v/>
      </c>
      <c r="O644" s="3" t="str">
        <f>IF(O$3="Not used","",IFERROR(VLOOKUP($A644,'Circumstance 10'!$B$6:$AB$15,27,FALSE),IFERROR(VLOOKUP($A644,'Circumstance 10'!$B$18:$AB$28,27,FALSE),TableBPA2[[#This Row],[Base Payment After Circumstance 9]])))</f>
        <v/>
      </c>
      <c r="P644" s="24" t="str">
        <f>IF(P$3="Not used","",IFERROR(VLOOKUP($A644,'Circumstance 11'!$B$6:$AB$15,27,FALSE),IFERROR(VLOOKUP($A644,'Circumstance 11'!$B$18:$AB$28,27,FALSE),TableBPA2[[#This Row],[Base Payment After Circumstance 10]])))</f>
        <v/>
      </c>
      <c r="Q644" s="24" t="str">
        <f>IF(Q$3="Not used","",IFERROR(VLOOKUP($A644,'Circumstance 12'!$B$6:$AB$15,27,FALSE),IFERROR(VLOOKUP($A644,'Circumstance 12'!$B$18:$AB$28,27,FALSE),TableBPA2[[#This Row],[Base Payment After Circumstance 11]])))</f>
        <v/>
      </c>
      <c r="R644" s="24" t="str">
        <f>IF(R$3="Not used","",IFERROR(VLOOKUP($A644,'Circumstance 13'!$B$6:$AB$15,27,FALSE),IFERROR(VLOOKUP($A644,'Circumstance 13'!$B$18:$AB$28,27,FALSE),TableBPA2[[#This Row],[Base Payment After Circumstance 12]])))</f>
        <v/>
      </c>
      <c r="S644" s="24" t="str">
        <f>IF(S$3="Not used","",IFERROR(VLOOKUP($A644,'Circumstance 14'!$B$6:$AB$15,27,FALSE),IFERROR(VLOOKUP($A644,'Circumstance 14'!$B$18:$AB$28,27,FALSE),TableBPA2[[#This Row],[Base Payment After Circumstance 13]])))</f>
        <v/>
      </c>
      <c r="T644" s="24" t="str">
        <f>IF(T$3="Not used","",IFERROR(VLOOKUP($A644,'Circumstance 15'!$B$6:$AB$15,27,FALSE),IFERROR(VLOOKUP($A644,'Circumstance 15'!$B$18:$AB$28,27,FALSE),TableBPA2[[#This Row],[Base Payment After Circumstance 14]])))</f>
        <v/>
      </c>
      <c r="U644" s="24" t="str">
        <f>IF(U$3="Not used","",IFERROR(VLOOKUP($A644,'Circumstance 16'!$B$6:$AB$15,27,FALSE),IFERROR(VLOOKUP($A644,'Circumstance 16'!$B$18:$AB$28,27,FALSE),TableBPA2[[#This Row],[Base Payment After Circumstance 15]])))</f>
        <v/>
      </c>
      <c r="V644" s="24" t="str">
        <f>IF(V$3="Not used","",IFERROR(VLOOKUP($A644,'Circumstance 17'!$B$6:$AB$15,27,FALSE),IFERROR(VLOOKUP($A644,'Circumstance 17'!$B$18:$AB$28,27,FALSE),TableBPA2[[#This Row],[Base Payment After Circumstance 16]])))</f>
        <v/>
      </c>
      <c r="W644" s="24" t="str">
        <f>IF(W$3="Not used","",IFERROR(VLOOKUP($A644,'Circumstance 18'!$B$6:$AB$15,27,FALSE),IFERROR(VLOOKUP($A644,'Circumstance 18'!$B$18:$AB$28,27,FALSE),TableBPA2[[#This Row],[Base Payment After Circumstance 17]])))</f>
        <v/>
      </c>
      <c r="X644" s="24" t="str">
        <f>IF(X$3="Not used","",IFERROR(VLOOKUP($A644,'Circumstance 19'!$B$6:$AB$15,27,FALSE),IFERROR(VLOOKUP($A644,'Circumstance 19'!$B$18:$AB$28,27,FALSE),TableBPA2[[#This Row],[Base Payment After Circumstance 18]])))</f>
        <v/>
      </c>
      <c r="Y644" s="24" t="str">
        <f>IF(Y$3="Not used","",IFERROR(VLOOKUP($A644,'Circumstance 20'!$B$6:$AB$15,27,FALSE),IFERROR(VLOOKUP($A644,'Circumstance 20'!$B$18:$AB$28,27,FALSE),TableBPA2[[#This Row],[Base Payment After Circumstance 19]])))</f>
        <v/>
      </c>
    </row>
    <row r="645" spans="1:25" x14ac:dyDescent="0.25">
      <c r="A645" s="11" t="str">
        <f>IF('LEA Information'!A654="","",'LEA Information'!A654)</f>
        <v/>
      </c>
      <c r="B645" s="11" t="str">
        <f>IF('LEA Information'!B654="","",'LEA Information'!B654)</f>
        <v/>
      </c>
      <c r="C645" s="68" t="str">
        <f>IF('LEA Information'!C654="","",'LEA Information'!C654)</f>
        <v/>
      </c>
      <c r="D645" s="8" t="str">
        <f>IF('LEA Information'!D654="","",'LEA Information'!D654)</f>
        <v/>
      </c>
      <c r="E645" s="32" t="str">
        <f t="shared" si="9"/>
        <v/>
      </c>
      <c r="F645" s="3" t="str">
        <f>IF(F$3="Not used","",IFERROR(VLOOKUP($A645,'Circumstance 1'!$B$6:$AB$15,27,FALSE),IFERROR(VLOOKUP(A645,'Circumstance 1'!$B$18:$AB$28,27,FALSE),TableBPA2[[#This Row],[Starting Base Payment]])))</f>
        <v/>
      </c>
      <c r="G645" s="3" t="str">
        <f>IF(G$3="Not used","",IFERROR(VLOOKUP($A645,'Circumstance 2'!$B$6:$AB$15,27,FALSE),IFERROR(VLOOKUP($A645,'Circumstance 2'!$B$18:$AB$28,27,FALSE),TableBPA2[[#This Row],[Base Payment After Circumstance 1]])))</f>
        <v/>
      </c>
      <c r="H645" s="3" t="str">
        <f>IF(H$3="Not used","",IFERROR(VLOOKUP($A645,'Circumstance 3'!$B$6:$AB$15,27,FALSE),IFERROR(VLOOKUP($A645,'Circumstance 3'!$B$18:$AB$28,27,FALSE),TableBPA2[[#This Row],[Base Payment After Circumstance 2]])))</f>
        <v/>
      </c>
      <c r="I645" s="3" t="str">
        <f>IF(I$3="Not used","",IFERROR(VLOOKUP($A645,'Circumstance 4'!$B$6:$AB$15,27,FALSE),IFERROR(VLOOKUP($A645,'Circumstance 4'!$B$18:$AB$28,27,FALSE),TableBPA2[[#This Row],[Base Payment After Circumstance 3]])))</f>
        <v/>
      </c>
      <c r="J645" s="3" t="str">
        <f>IF(J$3="Not used","",IFERROR(VLOOKUP($A645,'Circumstance 5'!$B$6:$AB$15,27,FALSE),IFERROR(VLOOKUP($A645,'Circumstance 5'!$B$18:$AB$28,27,FALSE),TableBPA2[[#This Row],[Base Payment After Circumstance 4]])))</f>
        <v/>
      </c>
      <c r="K645" s="3" t="str">
        <f>IF(K$3="Not used","",IFERROR(VLOOKUP($A645,'Circumstance 6'!$B$6:$AB$15,27,FALSE),IFERROR(VLOOKUP($A645,'Circumstance 6'!$B$18:$AB$28,27,FALSE),TableBPA2[[#This Row],[Base Payment After Circumstance 5]])))</f>
        <v/>
      </c>
      <c r="L645" s="3" t="str">
        <f>IF(L$3="Not used","",IFERROR(VLOOKUP($A645,'Circumstance 7'!$B$6:$AB$15,27,FALSE),IFERROR(VLOOKUP($A645,'Circumstance 7'!$B$18:$AB$28,27,FALSE),TableBPA2[[#This Row],[Base Payment After Circumstance 6]])))</f>
        <v/>
      </c>
      <c r="M645" s="3" t="str">
        <f>IF(M$3="Not used","",IFERROR(VLOOKUP($A645,'Circumstance 8'!$B$6:$AB$15,27,FALSE),IFERROR(VLOOKUP($A645,'Circumstance 8'!$B$18:$AB$28,27,FALSE),TableBPA2[[#This Row],[Base Payment After Circumstance 7]])))</f>
        <v/>
      </c>
      <c r="N645" s="3" t="str">
        <f>IF(N$3="Not used","",IFERROR(VLOOKUP($A645,'Circumstance 9'!$B$6:$AB$15,27,FALSE),IFERROR(VLOOKUP($A645,'Circumstance 9'!$B$18:$AB$28,27,FALSE),TableBPA2[[#This Row],[Base Payment After Circumstance 8]])))</f>
        <v/>
      </c>
      <c r="O645" s="3" t="str">
        <f>IF(O$3="Not used","",IFERROR(VLOOKUP($A645,'Circumstance 10'!$B$6:$AB$15,27,FALSE),IFERROR(VLOOKUP($A645,'Circumstance 10'!$B$18:$AB$28,27,FALSE),TableBPA2[[#This Row],[Base Payment After Circumstance 9]])))</f>
        <v/>
      </c>
      <c r="P645" s="24" t="str">
        <f>IF(P$3="Not used","",IFERROR(VLOOKUP($A645,'Circumstance 11'!$B$6:$AB$15,27,FALSE),IFERROR(VLOOKUP($A645,'Circumstance 11'!$B$18:$AB$28,27,FALSE),TableBPA2[[#This Row],[Base Payment After Circumstance 10]])))</f>
        <v/>
      </c>
      <c r="Q645" s="24" t="str">
        <f>IF(Q$3="Not used","",IFERROR(VLOOKUP($A645,'Circumstance 12'!$B$6:$AB$15,27,FALSE),IFERROR(VLOOKUP($A645,'Circumstance 12'!$B$18:$AB$28,27,FALSE),TableBPA2[[#This Row],[Base Payment After Circumstance 11]])))</f>
        <v/>
      </c>
      <c r="R645" s="24" t="str">
        <f>IF(R$3="Not used","",IFERROR(VLOOKUP($A645,'Circumstance 13'!$B$6:$AB$15,27,FALSE),IFERROR(VLOOKUP($A645,'Circumstance 13'!$B$18:$AB$28,27,FALSE),TableBPA2[[#This Row],[Base Payment After Circumstance 12]])))</f>
        <v/>
      </c>
      <c r="S645" s="24" t="str">
        <f>IF(S$3="Not used","",IFERROR(VLOOKUP($A645,'Circumstance 14'!$B$6:$AB$15,27,FALSE),IFERROR(VLOOKUP($A645,'Circumstance 14'!$B$18:$AB$28,27,FALSE),TableBPA2[[#This Row],[Base Payment After Circumstance 13]])))</f>
        <v/>
      </c>
      <c r="T645" s="24" t="str">
        <f>IF(T$3="Not used","",IFERROR(VLOOKUP($A645,'Circumstance 15'!$B$6:$AB$15,27,FALSE),IFERROR(VLOOKUP($A645,'Circumstance 15'!$B$18:$AB$28,27,FALSE),TableBPA2[[#This Row],[Base Payment After Circumstance 14]])))</f>
        <v/>
      </c>
      <c r="U645" s="24" t="str">
        <f>IF(U$3="Not used","",IFERROR(VLOOKUP($A645,'Circumstance 16'!$B$6:$AB$15,27,FALSE),IFERROR(VLOOKUP($A645,'Circumstance 16'!$B$18:$AB$28,27,FALSE),TableBPA2[[#This Row],[Base Payment After Circumstance 15]])))</f>
        <v/>
      </c>
      <c r="V645" s="24" t="str">
        <f>IF(V$3="Not used","",IFERROR(VLOOKUP($A645,'Circumstance 17'!$B$6:$AB$15,27,FALSE),IFERROR(VLOOKUP($A645,'Circumstance 17'!$B$18:$AB$28,27,FALSE),TableBPA2[[#This Row],[Base Payment After Circumstance 16]])))</f>
        <v/>
      </c>
      <c r="W645" s="24" t="str">
        <f>IF(W$3="Not used","",IFERROR(VLOOKUP($A645,'Circumstance 18'!$B$6:$AB$15,27,FALSE),IFERROR(VLOOKUP($A645,'Circumstance 18'!$B$18:$AB$28,27,FALSE),TableBPA2[[#This Row],[Base Payment After Circumstance 17]])))</f>
        <v/>
      </c>
      <c r="X645" s="24" t="str">
        <f>IF(X$3="Not used","",IFERROR(VLOOKUP($A645,'Circumstance 19'!$B$6:$AB$15,27,FALSE),IFERROR(VLOOKUP($A645,'Circumstance 19'!$B$18:$AB$28,27,FALSE),TableBPA2[[#This Row],[Base Payment After Circumstance 18]])))</f>
        <v/>
      </c>
      <c r="Y645" s="24" t="str">
        <f>IF(Y$3="Not used","",IFERROR(VLOOKUP($A645,'Circumstance 20'!$B$6:$AB$15,27,FALSE),IFERROR(VLOOKUP($A645,'Circumstance 20'!$B$18:$AB$28,27,FALSE),TableBPA2[[#This Row],[Base Payment After Circumstance 19]])))</f>
        <v/>
      </c>
    </row>
    <row r="646" spans="1:25" x14ac:dyDescent="0.25">
      <c r="A646" s="11" t="str">
        <f>IF('LEA Information'!A655="","",'LEA Information'!A655)</f>
        <v/>
      </c>
      <c r="B646" s="11" t="str">
        <f>IF('LEA Information'!B655="","",'LEA Information'!B655)</f>
        <v/>
      </c>
      <c r="C646" s="68" t="str">
        <f>IF('LEA Information'!C655="","",'LEA Information'!C655)</f>
        <v/>
      </c>
      <c r="D646" s="8" t="str">
        <f>IF('LEA Information'!D655="","",'LEA Information'!D655)</f>
        <v/>
      </c>
      <c r="E646" s="32" t="str">
        <f t="shared" si="9"/>
        <v/>
      </c>
      <c r="F646" s="3" t="str">
        <f>IF(F$3="Not used","",IFERROR(VLOOKUP($A646,'Circumstance 1'!$B$6:$AB$15,27,FALSE),IFERROR(VLOOKUP(A646,'Circumstance 1'!$B$18:$AB$28,27,FALSE),TableBPA2[[#This Row],[Starting Base Payment]])))</f>
        <v/>
      </c>
      <c r="G646" s="3" t="str">
        <f>IF(G$3="Not used","",IFERROR(VLOOKUP($A646,'Circumstance 2'!$B$6:$AB$15,27,FALSE),IFERROR(VLOOKUP($A646,'Circumstance 2'!$B$18:$AB$28,27,FALSE),TableBPA2[[#This Row],[Base Payment After Circumstance 1]])))</f>
        <v/>
      </c>
      <c r="H646" s="3" t="str">
        <f>IF(H$3="Not used","",IFERROR(VLOOKUP($A646,'Circumstance 3'!$B$6:$AB$15,27,FALSE),IFERROR(VLOOKUP($A646,'Circumstance 3'!$B$18:$AB$28,27,FALSE),TableBPA2[[#This Row],[Base Payment After Circumstance 2]])))</f>
        <v/>
      </c>
      <c r="I646" s="3" t="str">
        <f>IF(I$3="Not used","",IFERROR(VLOOKUP($A646,'Circumstance 4'!$B$6:$AB$15,27,FALSE),IFERROR(VLOOKUP($A646,'Circumstance 4'!$B$18:$AB$28,27,FALSE),TableBPA2[[#This Row],[Base Payment After Circumstance 3]])))</f>
        <v/>
      </c>
      <c r="J646" s="3" t="str">
        <f>IF(J$3="Not used","",IFERROR(VLOOKUP($A646,'Circumstance 5'!$B$6:$AB$15,27,FALSE),IFERROR(VLOOKUP($A646,'Circumstance 5'!$B$18:$AB$28,27,FALSE),TableBPA2[[#This Row],[Base Payment After Circumstance 4]])))</f>
        <v/>
      </c>
      <c r="K646" s="3" t="str">
        <f>IF(K$3="Not used","",IFERROR(VLOOKUP($A646,'Circumstance 6'!$B$6:$AB$15,27,FALSE),IFERROR(VLOOKUP($A646,'Circumstance 6'!$B$18:$AB$28,27,FALSE),TableBPA2[[#This Row],[Base Payment After Circumstance 5]])))</f>
        <v/>
      </c>
      <c r="L646" s="3" t="str">
        <f>IF(L$3="Not used","",IFERROR(VLOOKUP($A646,'Circumstance 7'!$B$6:$AB$15,27,FALSE),IFERROR(VLOOKUP($A646,'Circumstance 7'!$B$18:$AB$28,27,FALSE),TableBPA2[[#This Row],[Base Payment After Circumstance 6]])))</f>
        <v/>
      </c>
      <c r="M646" s="3" t="str">
        <f>IF(M$3="Not used","",IFERROR(VLOOKUP($A646,'Circumstance 8'!$B$6:$AB$15,27,FALSE),IFERROR(VLOOKUP($A646,'Circumstance 8'!$B$18:$AB$28,27,FALSE),TableBPA2[[#This Row],[Base Payment After Circumstance 7]])))</f>
        <v/>
      </c>
      <c r="N646" s="3" t="str">
        <f>IF(N$3="Not used","",IFERROR(VLOOKUP($A646,'Circumstance 9'!$B$6:$AB$15,27,FALSE),IFERROR(VLOOKUP($A646,'Circumstance 9'!$B$18:$AB$28,27,FALSE),TableBPA2[[#This Row],[Base Payment After Circumstance 8]])))</f>
        <v/>
      </c>
      <c r="O646" s="3" t="str">
        <f>IF(O$3="Not used","",IFERROR(VLOOKUP($A646,'Circumstance 10'!$B$6:$AB$15,27,FALSE),IFERROR(VLOOKUP($A646,'Circumstance 10'!$B$18:$AB$28,27,FALSE),TableBPA2[[#This Row],[Base Payment After Circumstance 9]])))</f>
        <v/>
      </c>
      <c r="P646" s="24" t="str">
        <f>IF(P$3="Not used","",IFERROR(VLOOKUP($A646,'Circumstance 11'!$B$6:$AB$15,27,FALSE),IFERROR(VLOOKUP($A646,'Circumstance 11'!$B$18:$AB$28,27,FALSE),TableBPA2[[#This Row],[Base Payment After Circumstance 10]])))</f>
        <v/>
      </c>
      <c r="Q646" s="24" t="str">
        <f>IF(Q$3="Not used","",IFERROR(VLOOKUP($A646,'Circumstance 12'!$B$6:$AB$15,27,FALSE),IFERROR(VLOOKUP($A646,'Circumstance 12'!$B$18:$AB$28,27,FALSE),TableBPA2[[#This Row],[Base Payment After Circumstance 11]])))</f>
        <v/>
      </c>
      <c r="R646" s="24" t="str">
        <f>IF(R$3="Not used","",IFERROR(VLOOKUP($A646,'Circumstance 13'!$B$6:$AB$15,27,FALSE),IFERROR(VLOOKUP($A646,'Circumstance 13'!$B$18:$AB$28,27,FALSE),TableBPA2[[#This Row],[Base Payment After Circumstance 12]])))</f>
        <v/>
      </c>
      <c r="S646" s="24" t="str">
        <f>IF(S$3="Not used","",IFERROR(VLOOKUP($A646,'Circumstance 14'!$B$6:$AB$15,27,FALSE),IFERROR(VLOOKUP($A646,'Circumstance 14'!$B$18:$AB$28,27,FALSE),TableBPA2[[#This Row],[Base Payment After Circumstance 13]])))</f>
        <v/>
      </c>
      <c r="T646" s="24" t="str">
        <f>IF(T$3="Not used","",IFERROR(VLOOKUP($A646,'Circumstance 15'!$B$6:$AB$15,27,FALSE),IFERROR(VLOOKUP($A646,'Circumstance 15'!$B$18:$AB$28,27,FALSE),TableBPA2[[#This Row],[Base Payment After Circumstance 14]])))</f>
        <v/>
      </c>
      <c r="U646" s="24" t="str">
        <f>IF(U$3="Not used","",IFERROR(VLOOKUP($A646,'Circumstance 16'!$B$6:$AB$15,27,FALSE),IFERROR(VLOOKUP($A646,'Circumstance 16'!$B$18:$AB$28,27,FALSE),TableBPA2[[#This Row],[Base Payment After Circumstance 15]])))</f>
        <v/>
      </c>
      <c r="V646" s="24" t="str">
        <f>IF(V$3="Not used","",IFERROR(VLOOKUP($A646,'Circumstance 17'!$B$6:$AB$15,27,FALSE),IFERROR(VLOOKUP($A646,'Circumstance 17'!$B$18:$AB$28,27,FALSE),TableBPA2[[#This Row],[Base Payment After Circumstance 16]])))</f>
        <v/>
      </c>
      <c r="W646" s="24" t="str">
        <f>IF(W$3="Not used","",IFERROR(VLOOKUP($A646,'Circumstance 18'!$B$6:$AB$15,27,FALSE),IFERROR(VLOOKUP($A646,'Circumstance 18'!$B$18:$AB$28,27,FALSE),TableBPA2[[#This Row],[Base Payment After Circumstance 17]])))</f>
        <v/>
      </c>
      <c r="X646" s="24" t="str">
        <f>IF(X$3="Not used","",IFERROR(VLOOKUP($A646,'Circumstance 19'!$B$6:$AB$15,27,FALSE),IFERROR(VLOOKUP($A646,'Circumstance 19'!$B$18:$AB$28,27,FALSE),TableBPA2[[#This Row],[Base Payment After Circumstance 18]])))</f>
        <v/>
      </c>
      <c r="Y646" s="24" t="str">
        <f>IF(Y$3="Not used","",IFERROR(VLOOKUP($A646,'Circumstance 20'!$B$6:$AB$15,27,FALSE),IFERROR(VLOOKUP($A646,'Circumstance 20'!$B$18:$AB$28,27,FALSE),TableBPA2[[#This Row],[Base Payment After Circumstance 19]])))</f>
        <v/>
      </c>
    </row>
    <row r="647" spans="1:25" x14ac:dyDescent="0.25">
      <c r="A647" s="11" t="str">
        <f>IF('LEA Information'!A656="","",'LEA Information'!A656)</f>
        <v/>
      </c>
      <c r="B647" s="11" t="str">
        <f>IF('LEA Information'!B656="","",'LEA Information'!B656)</f>
        <v/>
      </c>
      <c r="C647" s="68" t="str">
        <f>IF('LEA Information'!C656="","",'LEA Information'!C656)</f>
        <v/>
      </c>
      <c r="D647" s="8" t="str">
        <f>IF('LEA Information'!D656="","",'LEA Information'!D656)</f>
        <v/>
      </c>
      <c r="E647" s="32" t="str">
        <f t="shared" ref="E647:E710" si="10">IF(A647="","",(LOOKUP(2,1/(ISNUMBER($F647:$Y647)),$F647:$Y647)))</f>
        <v/>
      </c>
      <c r="F647" s="3" t="str">
        <f>IF(F$3="Not used","",IFERROR(VLOOKUP($A647,'Circumstance 1'!$B$6:$AB$15,27,FALSE),IFERROR(VLOOKUP(A647,'Circumstance 1'!$B$18:$AB$28,27,FALSE),TableBPA2[[#This Row],[Starting Base Payment]])))</f>
        <v/>
      </c>
      <c r="G647" s="3" t="str">
        <f>IF(G$3="Not used","",IFERROR(VLOOKUP($A647,'Circumstance 2'!$B$6:$AB$15,27,FALSE),IFERROR(VLOOKUP($A647,'Circumstance 2'!$B$18:$AB$28,27,FALSE),TableBPA2[[#This Row],[Base Payment After Circumstance 1]])))</f>
        <v/>
      </c>
      <c r="H647" s="3" t="str">
        <f>IF(H$3="Not used","",IFERROR(VLOOKUP($A647,'Circumstance 3'!$B$6:$AB$15,27,FALSE),IFERROR(VLOOKUP($A647,'Circumstance 3'!$B$18:$AB$28,27,FALSE),TableBPA2[[#This Row],[Base Payment After Circumstance 2]])))</f>
        <v/>
      </c>
      <c r="I647" s="3" t="str">
        <f>IF(I$3="Not used","",IFERROR(VLOOKUP($A647,'Circumstance 4'!$B$6:$AB$15,27,FALSE),IFERROR(VLOOKUP($A647,'Circumstance 4'!$B$18:$AB$28,27,FALSE),TableBPA2[[#This Row],[Base Payment After Circumstance 3]])))</f>
        <v/>
      </c>
      <c r="J647" s="3" t="str">
        <f>IF(J$3="Not used","",IFERROR(VLOOKUP($A647,'Circumstance 5'!$B$6:$AB$15,27,FALSE),IFERROR(VLOOKUP($A647,'Circumstance 5'!$B$18:$AB$28,27,FALSE),TableBPA2[[#This Row],[Base Payment After Circumstance 4]])))</f>
        <v/>
      </c>
      <c r="K647" s="3" t="str">
        <f>IF(K$3="Not used","",IFERROR(VLOOKUP($A647,'Circumstance 6'!$B$6:$AB$15,27,FALSE),IFERROR(VLOOKUP($A647,'Circumstance 6'!$B$18:$AB$28,27,FALSE),TableBPA2[[#This Row],[Base Payment After Circumstance 5]])))</f>
        <v/>
      </c>
      <c r="L647" s="3" t="str">
        <f>IF(L$3="Not used","",IFERROR(VLOOKUP($A647,'Circumstance 7'!$B$6:$AB$15,27,FALSE),IFERROR(VLOOKUP($A647,'Circumstance 7'!$B$18:$AB$28,27,FALSE),TableBPA2[[#This Row],[Base Payment After Circumstance 6]])))</f>
        <v/>
      </c>
      <c r="M647" s="3" t="str">
        <f>IF(M$3="Not used","",IFERROR(VLOOKUP($A647,'Circumstance 8'!$B$6:$AB$15,27,FALSE),IFERROR(VLOOKUP($A647,'Circumstance 8'!$B$18:$AB$28,27,FALSE),TableBPA2[[#This Row],[Base Payment After Circumstance 7]])))</f>
        <v/>
      </c>
      <c r="N647" s="3" t="str">
        <f>IF(N$3="Not used","",IFERROR(VLOOKUP($A647,'Circumstance 9'!$B$6:$AB$15,27,FALSE),IFERROR(VLOOKUP($A647,'Circumstance 9'!$B$18:$AB$28,27,FALSE),TableBPA2[[#This Row],[Base Payment After Circumstance 8]])))</f>
        <v/>
      </c>
      <c r="O647" s="3" t="str">
        <f>IF(O$3="Not used","",IFERROR(VLOOKUP($A647,'Circumstance 10'!$B$6:$AB$15,27,FALSE),IFERROR(VLOOKUP($A647,'Circumstance 10'!$B$18:$AB$28,27,FALSE),TableBPA2[[#This Row],[Base Payment After Circumstance 9]])))</f>
        <v/>
      </c>
      <c r="P647" s="24" t="str">
        <f>IF(P$3="Not used","",IFERROR(VLOOKUP($A647,'Circumstance 11'!$B$6:$AB$15,27,FALSE),IFERROR(VLOOKUP($A647,'Circumstance 11'!$B$18:$AB$28,27,FALSE),TableBPA2[[#This Row],[Base Payment After Circumstance 10]])))</f>
        <v/>
      </c>
      <c r="Q647" s="24" t="str">
        <f>IF(Q$3="Not used","",IFERROR(VLOOKUP($A647,'Circumstance 12'!$B$6:$AB$15,27,FALSE),IFERROR(VLOOKUP($A647,'Circumstance 12'!$B$18:$AB$28,27,FALSE),TableBPA2[[#This Row],[Base Payment After Circumstance 11]])))</f>
        <v/>
      </c>
      <c r="R647" s="24" t="str">
        <f>IF(R$3="Not used","",IFERROR(VLOOKUP($A647,'Circumstance 13'!$B$6:$AB$15,27,FALSE),IFERROR(VLOOKUP($A647,'Circumstance 13'!$B$18:$AB$28,27,FALSE),TableBPA2[[#This Row],[Base Payment After Circumstance 12]])))</f>
        <v/>
      </c>
      <c r="S647" s="24" t="str">
        <f>IF(S$3="Not used","",IFERROR(VLOOKUP($A647,'Circumstance 14'!$B$6:$AB$15,27,FALSE),IFERROR(VLOOKUP($A647,'Circumstance 14'!$B$18:$AB$28,27,FALSE),TableBPA2[[#This Row],[Base Payment After Circumstance 13]])))</f>
        <v/>
      </c>
      <c r="T647" s="24" t="str">
        <f>IF(T$3="Not used","",IFERROR(VLOOKUP($A647,'Circumstance 15'!$B$6:$AB$15,27,FALSE),IFERROR(VLOOKUP($A647,'Circumstance 15'!$B$18:$AB$28,27,FALSE),TableBPA2[[#This Row],[Base Payment After Circumstance 14]])))</f>
        <v/>
      </c>
      <c r="U647" s="24" t="str">
        <f>IF(U$3="Not used","",IFERROR(VLOOKUP($A647,'Circumstance 16'!$B$6:$AB$15,27,FALSE),IFERROR(VLOOKUP($A647,'Circumstance 16'!$B$18:$AB$28,27,FALSE),TableBPA2[[#This Row],[Base Payment After Circumstance 15]])))</f>
        <v/>
      </c>
      <c r="V647" s="24" t="str">
        <f>IF(V$3="Not used","",IFERROR(VLOOKUP($A647,'Circumstance 17'!$B$6:$AB$15,27,FALSE),IFERROR(VLOOKUP($A647,'Circumstance 17'!$B$18:$AB$28,27,FALSE),TableBPA2[[#This Row],[Base Payment After Circumstance 16]])))</f>
        <v/>
      </c>
      <c r="W647" s="24" t="str">
        <f>IF(W$3="Not used","",IFERROR(VLOOKUP($A647,'Circumstance 18'!$B$6:$AB$15,27,FALSE),IFERROR(VLOOKUP($A647,'Circumstance 18'!$B$18:$AB$28,27,FALSE),TableBPA2[[#This Row],[Base Payment After Circumstance 17]])))</f>
        <v/>
      </c>
      <c r="X647" s="24" t="str">
        <f>IF(X$3="Not used","",IFERROR(VLOOKUP($A647,'Circumstance 19'!$B$6:$AB$15,27,FALSE),IFERROR(VLOOKUP($A647,'Circumstance 19'!$B$18:$AB$28,27,FALSE),TableBPA2[[#This Row],[Base Payment After Circumstance 18]])))</f>
        <v/>
      </c>
      <c r="Y647" s="24" t="str">
        <f>IF(Y$3="Not used","",IFERROR(VLOOKUP($A647,'Circumstance 20'!$B$6:$AB$15,27,FALSE),IFERROR(VLOOKUP($A647,'Circumstance 20'!$B$18:$AB$28,27,FALSE),TableBPA2[[#This Row],[Base Payment After Circumstance 19]])))</f>
        <v/>
      </c>
    </row>
    <row r="648" spans="1:25" x14ac:dyDescent="0.25">
      <c r="A648" s="11" t="str">
        <f>IF('LEA Information'!A657="","",'LEA Information'!A657)</f>
        <v/>
      </c>
      <c r="B648" s="11" t="str">
        <f>IF('LEA Information'!B657="","",'LEA Information'!B657)</f>
        <v/>
      </c>
      <c r="C648" s="68" t="str">
        <f>IF('LEA Information'!C657="","",'LEA Information'!C657)</f>
        <v/>
      </c>
      <c r="D648" s="8" t="str">
        <f>IF('LEA Information'!D657="","",'LEA Information'!D657)</f>
        <v/>
      </c>
      <c r="E648" s="32" t="str">
        <f t="shared" si="10"/>
        <v/>
      </c>
      <c r="F648" s="3" t="str">
        <f>IF(F$3="Not used","",IFERROR(VLOOKUP($A648,'Circumstance 1'!$B$6:$AB$15,27,FALSE),IFERROR(VLOOKUP(A648,'Circumstance 1'!$B$18:$AB$28,27,FALSE),TableBPA2[[#This Row],[Starting Base Payment]])))</f>
        <v/>
      </c>
      <c r="G648" s="3" t="str">
        <f>IF(G$3="Not used","",IFERROR(VLOOKUP($A648,'Circumstance 2'!$B$6:$AB$15,27,FALSE),IFERROR(VLOOKUP($A648,'Circumstance 2'!$B$18:$AB$28,27,FALSE),TableBPA2[[#This Row],[Base Payment After Circumstance 1]])))</f>
        <v/>
      </c>
      <c r="H648" s="3" t="str">
        <f>IF(H$3="Not used","",IFERROR(VLOOKUP($A648,'Circumstance 3'!$B$6:$AB$15,27,FALSE),IFERROR(VLOOKUP($A648,'Circumstance 3'!$B$18:$AB$28,27,FALSE),TableBPA2[[#This Row],[Base Payment After Circumstance 2]])))</f>
        <v/>
      </c>
      <c r="I648" s="3" t="str">
        <f>IF(I$3="Not used","",IFERROR(VLOOKUP($A648,'Circumstance 4'!$B$6:$AB$15,27,FALSE),IFERROR(VLOOKUP($A648,'Circumstance 4'!$B$18:$AB$28,27,FALSE),TableBPA2[[#This Row],[Base Payment After Circumstance 3]])))</f>
        <v/>
      </c>
      <c r="J648" s="3" t="str">
        <f>IF(J$3="Not used","",IFERROR(VLOOKUP($A648,'Circumstance 5'!$B$6:$AB$15,27,FALSE),IFERROR(VLOOKUP($A648,'Circumstance 5'!$B$18:$AB$28,27,FALSE),TableBPA2[[#This Row],[Base Payment After Circumstance 4]])))</f>
        <v/>
      </c>
      <c r="K648" s="3" t="str">
        <f>IF(K$3="Not used","",IFERROR(VLOOKUP($A648,'Circumstance 6'!$B$6:$AB$15,27,FALSE),IFERROR(VLOOKUP($A648,'Circumstance 6'!$B$18:$AB$28,27,FALSE),TableBPA2[[#This Row],[Base Payment After Circumstance 5]])))</f>
        <v/>
      </c>
      <c r="L648" s="3" t="str">
        <f>IF(L$3="Not used","",IFERROR(VLOOKUP($A648,'Circumstance 7'!$B$6:$AB$15,27,FALSE),IFERROR(VLOOKUP($A648,'Circumstance 7'!$B$18:$AB$28,27,FALSE),TableBPA2[[#This Row],[Base Payment After Circumstance 6]])))</f>
        <v/>
      </c>
      <c r="M648" s="3" t="str">
        <f>IF(M$3="Not used","",IFERROR(VLOOKUP($A648,'Circumstance 8'!$B$6:$AB$15,27,FALSE),IFERROR(VLOOKUP($A648,'Circumstance 8'!$B$18:$AB$28,27,FALSE),TableBPA2[[#This Row],[Base Payment After Circumstance 7]])))</f>
        <v/>
      </c>
      <c r="N648" s="3" t="str">
        <f>IF(N$3="Not used","",IFERROR(VLOOKUP($A648,'Circumstance 9'!$B$6:$AB$15,27,FALSE),IFERROR(VLOOKUP($A648,'Circumstance 9'!$B$18:$AB$28,27,FALSE),TableBPA2[[#This Row],[Base Payment After Circumstance 8]])))</f>
        <v/>
      </c>
      <c r="O648" s="3" t="str">
        <f>IF(O$3="Not used","",IFERROR(VLOOKUP($A648,'Circumstance 10'!$B$6:$AB$15,27,FALSE),IFERROR(VLOOKUP($A648,'Circumstance 10'!$B$18:$AB$28,27,FALSE),TableBPA2[[#This Row],[Base Payment After Circumstance 9]])))</f>
        <v/>
      </c>
      <c r="P648" s="24" t="str">
        <f>IF(P$3="Not used","",IFERROR(VLOOKUP($A648,'Circumstance 11'!$B$6:$AB$15,27,FALSE),IFERROR(VLOOKUP($A648,'Circumstance 11'!$B$18:$AB$28,27,FALSE),TableBPA2[[#This Row],[Base Payment After Circumstance 10]])))</f>
        <v/>
      </c>
      <c r="Q648" s="24" t="str">
        <f>IF(Q$3="Not used","",IFERROR(VLOOKUP($A648,'Circumstance 12'!$B$6:$AB$15,27,FALSE),IFERROR(VLOOKUP($A648,'Circumstance 12'!$B$18:$AB$28,27,FALSE),TableBPA2[[#This Row],[Base Payment After Circumstance 11]])))</f>
        <v/>
      </c>
      <c r="R648" s="24" t="str">
        <f>IF(R$3="Not used","",IFERROR(VLOOKUP($A648,'Circumstance 13'!$B$6:$AB$15,27,FALSE),IFERROR(VLOOKUP($A648,'Circumstance 13'!$B$18:$AB$28,27,FALSE),TableBPA2[[#This Row],[Base Payment After Circumstance 12]])))</f>
        <v/>
      </c>
      <c r="S648" s="24" t="str">
        <f>IF(S$3="Not used","",IFERROR(VLOOKUP($A648,'Circumstance 14'!$B$6:$AB$15,27,FALSE),IFERROR(VLOOKUP($A648,'Circumstance 14'!$B$18:$AB$28,27,FALSE),TableBPA2[[#This Row],[Base Payment After Circumstance 13]])))</f>
        <v/>
      </c>
      <c r="T648" s="24" t="str">
        <f>IF(T$3="Not used","",IFERROR(VLOOKUP($A648,'Circumstance 15'!$B$6:$AB$15,27,FALSE),IFERROR(VLOOKUP($A648,'Circumstance 15'!$B$18:$AB$28,27,FALSE),TableBPA2[[#This Row],[Base Payment After Circumstance 14]])))</f>
        <v/>
      </c>
      <c r="U648" s="24" t="str">
        <f>IF(U$3="Not used","",IFERROR(VLOOKUP($A648,'Circumstance 16'!$B$6:$AB$15,27,FALSE),IFERROR(VLOOKUP($A648,'Circumstance 16'!$B$18:$AB$28,27,FALSE),TableBPA2[[#This Row],[Base Payment After Circumstance 15]])))</f>
        <v/>
      </c>
      <c r="V648" s="24" t="str">
        <f>IF(V$3="Not used","",IFERROR(VLOOKUP($A648,'Circumstance 17'!$B$6:$AB$15,27,FALSE),IFERROR(VLOOKUP($A648,'Circumstance 17'!$B$18:$AB$28,27,FALSE),TableBPA2[[#This Row],[Base Payment After Circumstance 16]])))</f>
        <v/>
      </c>
      <c r="W648" s="24" t="str">
        <f>IF(W$3="Not used","",IFERROR(VLOOKUP($A648,'Circumstance 18'!$B$6:$AB$15,27,FALSE),IFERROR(VLOOKUP($A648,'Circumstance 18'!$B$18:$AB$28,27,FALSE),TableBPA2[[#This Row],[Base Payment After Circumstance 17]])))</f>
        <v/>
      </c>
      <c r="X648" s="24" t="str">
        <f>IF(X$3="Not used","",IFERROR(VLOOKUP($A648,'Circumstance 19'!$B$6:$AB$15,27,FALSE),IFERROR(VLOOKUP($A648,'Circumstance 19'!$B$18:$AB$28,27,FALSE),TableBPA2[[#This Row],[Base Payment After Circumstance 18]])))</f>
        <v/>
      </c>
      <c r="Y648" s="24" t="str">
        <f>IF(Y$3="Not used","",IFERROR(VLOOKUP($A648,'Circumstance 20'!$B$6:$AB$15,27,FALSE),IFERROR(VLOOKUP($A648,'Circumstance 20'!$B$18:$AB$28,27,FALSE),TableBPA2[[#This Row],[Base Payment After Circumstance 19]])))</f>
        <v/>
      </c>
    </row>
    <row r="649" spans="1:25" x14ac:dyDescent="0.25">
      <c r="A649" s="11" t="str">
        <f>IF('LEA Information'!A658="","",'LEA Information'!A658)</f>
        <v/>
      </c>
      <c r="B649" s="11" t="str">
        <f>IF('LEA Information'!B658="","",'LEA Information'!B658)</f>
        <v/>
      </c>
      <c r="C649" s="68" t="str">
        <f>IF('LEA Information'!C658="","",'LEA Information'!C658)</f>
        <v/>
      </c>
      <c r="D649" s="8" t="str">
        <f>IF('LEA Information'!D658="","",'LEA Information'!D658)</f>
        <v/>
      </c>
      <c r="E649" s="32" t="str">
        <f t="shared" si="10"/>
        <v/>
      </c>
      <c r="F649" s="3" t="str">
        <f>IF(F$3="Not used","",IFERROR(VLOOKUP($A649,'Circumstance 1'!$B$6:$AB$15,27,FALSE),IFERROR(VLOOKUP(A649,'Circumstance 1'!$B$18:$AB$28,27,FALSE),TableBPA2[[#This Row],[Starting Base Payment]])))</f>
        <v/>
      </c>
      <c r="G649" s="3" t="str">
        <f>IF(G$3="Not used","",IFERROR(VLOOKUP($A649,'Circumstance 2'!$B$6:$AB$15,27,FALSE),IFERROR(VLOOKUP($A649,'Circumstance 2'!$B$18:$AB$28,27,FALSE),TableBPA2[[#This Row],[Base Payment After Circumstance 1]])))</f>
        <v/>
      </c>
      <c r="H649" s="3" t="str">
        <f>IF(H$3="Not used","",IFERROR(VLOOKUP($A649,'Circumstance 3'!$B$6:$AB$15,27,FALSE),IFERROR(VLOOKUP($A649,'Circumstance 3'!$B$18:$AB$28,27,FALSE),TableBPA2[[#This Row],[Base Payment After Circumstance 2]])))</f>
        <v/>
      </c>
      <c r="I649" s="3" t="str">
        <f>IF(I$3="Not used","",IFERROR(VLOOKUP($A649,'Circumstance 4'!$B$6:$AB$15,27,FALSE),IFERROR(VLOOKUP($A649,'Circumstance 4'!$B$18:$AB$28,27,FALSE),TableBPA2[[#This Row],[Base Payment After Circumstance 3]])))</f>
        <v/>
      </c>
      <c r="J649" s="3" t="str">
        <f>IF(J$3="Not used","",IFERROR(VLOOKUP($A649,'Circumstance 5'!$B$6:$AB$15,27,FALSE),IFERROR(VLOOKUP($A649,'Circumstance 5'!$B$18:$AB$28,27,FALSE),TableBPA2[[#This Row],[Base Payment After Circumstance 4]])))</f>
        <v/>
      </c>
      <c r="K649" s="3" t="str">
        <f>IF(K$3="Not used","",IFERROR(VLOOKUP($A649,'Circumstance 6'!$B$6:$AB$15,27,FALSE),IFERROR(VLOOKUP($A649,'Circumstance 6'!$B$18:$AB$28,27,FALSE),TableBPA2[[#This Row],[Base Payment After Circumstance 5]])))</f>
        <v/>
      </c>
      <c r="L649" s="3" t="str">
        <f>IF(L$3="Not used","",IFERROR(VLOOKUP($A649,'Circumstance 7'!$B$6:$AB$15,27,FALSE),IFERROR(VLOOKUP($A649,'Circumstance 7'!$B$18:$AB$28,27,FALSE),TableBPA2[[#This Row],[Base Payment After Circumstance 6]])))</f>
        <v/>
      </c>
      <c r="M649" s="3" t="str">
        <f>IF(M$3="Not used","",IFERROR(VLOOKUP($A649,'Circumstance 8'!$B$6:$AB$15,27,FALSE),IFERROR(VLOOKUP($A649,'Circumstance 8'!$B$18:$AB$28,27,FALSE),TableBPA2[[#This Row],[Base Payment After Circumstance 7]])))</f>
        <v/>
      </c>
      <c r="N649" s="3" t="str">
        <f>IF(N$3="Not used","",IFERROR(VLOOKUP($A649,'Circumstance 9'!$B$6:$AB$15,27,FALSE),IFERROR(VLOOKUP($A649,'Circumstance 9'!$B$18:$AB$28,27,FALSE),TableBPA2[[#This Row],[Base Payment After Circumstance 8]])))</f>
        <v/>
      </c>
      <c r="O649" s="3" t="str">
        <f>IF(O$3="Not used","",IFERROR(VLOOKUP($A649,'Circumstance 10'!$B$6:$AB$15,27,FALSE),IFERROR(VLOOKUP($A649,'Circumstance 10'!$B$18:$AB$28,27,FALSE),TableBPA2[[#This Row],[Base Payment After Circumstance 9]])))</f>
        <v/>
      </c>
      <c r="P649" s="24" t="str">
        <f>IF(P$3="Not used","",IFERROR(VLOOKUP($A649,'Circumstance 11'!$B$6:$AB$15,27,FALSE),IFERROR(VLOOKUP($A649,'Circumstance 11'!$B$18:$AB$28,27,FALSE),TableBPA2[[#This Row],[Base Payment After Circumstance 10]])))</f>
        <v/>
      </c>
      <c r="Q649" s="24" t="str">
        <f>IF(Q$3="Not used","",IFERROR(VLOOKUP($A649,'Circumstance 12'!$B$6:$AB$15,27,FALSE),IFERROR(VLOOKUP($A649,'Circumstance 12'!$B$18:$AB$28,27,FALSE),TableBPA2[[#This Row],[Base Payment After Circumstance 11]])))</f>
        <v/>
      </c>
      <c r="R649" s="24" t="str">
        <f>IF(R$3="Not used","",IFERROR(VLOOKUP($A649,'Circumstance 13'!$B$6:$AB$15,27,FALSE),IFERROR(VLOOKUP($A649,'Circumstance 13'!$B$18:$AB$28,27,FALSE),TableBPA2[[#This Row],[Base Payment After Circumstance 12]])))</f>
        <v/>
      </c>
      <c r="S649" s="24" t="str">
        <f>IF(S$3="Not used","",IFERROR(VLOOKUP($A649,'Circumstance 14'!$B$6:$AB$15,27,FALSE),IFERROR(VLOOKUP($A649,'Circumstance 14'!$B$18:$AB$28,27,FALSE),TableBPA2[[#This Row],[Base Payment After Circumstance 13]])))</f>
        <v/>
      </c>
      <c r="T649" s="24" t="str">
        <f>IF(T$3="Not used","",IFERROR(VLOOKUP($A649,'Circumstance 15'!$B$6:$AB$15,27,FALSE),IFERROR(VLOOKUP($A649,'Circumstance 15'!$B$18:$AB$28,27,FALSE),TableBPA2[[#This Row],[Base Payment After Circumstance 14]])))</f>
        <v/>
      </c>
      <c r="U649" s="24" t="str">
        <f>IF(U$3="Not used","",IFERROR(VLOOKUP($A649,'Circumstance 16'!$B$6:$AB$15,27,FALSE),IFERROR(VLOOKUP($A649,'Circumstance 16'!$B$18:$AB$28,27,FALSE),TableBPA2[[#This Row],[Base Payment After Circumstance 15]])))</f>
        <v/>
      </c>
      <c r="V649" s="24" t="str">
        <f>IF(V$3="Not used","",IFERROR(VLOOKUP($A649,'Circumstance 17'!$B$6:$AB$15,27,FALSE),IFERROR(VLOOKUP($A649,'Circumstance 17'!$B$18:$AB$28,27,FALSE),TableBPA2[[#This Row],[Base Payment After Circumstance 16]])))</f>
        <v/>
      </c>
      <c r="W649" s="24" t="str">
        <f>IF(W$3="Not used","",IFERROR(VLOOKUP($A649,'Circumstance 18'!$B$6:$AB$15,27,FALSE),IFERROR(VLOOKUP($A649,'Circumstance 18'!$B$18:$AB$28,27,FALSE),TableBPA2[[#This Row],[Base Payment After Circumstance 17]])))</f>
        <v/>
      </c>
      <c r="X649" s="24" t="str">
        <f>IF(X$3="Not used","",IFERROR(VLOOKUP($A649,'Circumstance 19'!$B$6:$AB$15,27,FALSE),IFERROR(VLOOKUP($A649,'Circumstance 19'!$B$18:$AB$28,27,FALSE),TableBPA2[[#This Row],[Base Payment After Circumstance 18]])))</f>
        <v/>
      </c>
      <c r="Y649" s="24" t="str">
        <f>IF(Y$3="Not used","",IFERROR(VLOOKUP($A649,'Circumstance 20'!$B$6:$AB$15,27,FALSE),IFERROR(VLOOKUP($A649,'Circumstance 20'!$B$18:$AB$28,27,FALSE),TableBPA2[[#This Row],[Base Payment After Circumstance 19]])))</f>
        <v/>
      </c>
    </row>
    <row r="650" spans="1:25" x14ac:dyDescent="0.25">
      <c r="A650" s="11" t="str">
        <f>IF('LEA Information'!A659="","",'LEA Information'!A659)</f>
        <v/>
      </c>
      <c r="B650" s="11" t="str">
        <f>IF('LEA Information'!B659="","",'LEA Information'!B659)</f>
        <v/>
      </c>
      <c r="C650" s="68" t="str">
        <f>IF('LEA Information'!C659="","",'LEA Information'!C659)</f>
        <v/>
      </c>
      <c r="D650" s="8" t="str">
        <f>IF('LEA Information'!D659="","",'LEA Information'!D659)</f>
        <v/>
      </c>
      <c r="E650" s="32" t="str">
        <f t="shared" si="10"/>
        <v/>
      </c>
      <c r="F650" s="3" t="str">
        <f>IF(F$3="Not used","",IFERROR(VLOOKUP($A650,'Circumstance 1'!$B$6:$AB$15,27,FALSE),IFERROR(VLOOKUP(A650,'Circumstance 1'!$B$18:$AB$28,27,FALSE),TableBPA2[[#This Row],[Starting Base Payment]])))</f>
        <v/>
      </c>
      <c r="G650" s="3" t="str">
        <f>IF(G$3="Not used","",IFERROR(VLOOKUP($A650,'Circumstance 2'!$B$6:$AB$15,27,FALSE),IFERROR(VLOOKUP($A650,'Circumstance 2'!$B$18:$AB$28,27,FALSE),TableBPA2[[#This Row],[Base Payment After Circumstance 1]])))</f>
        <v/>
      </c>
      <c r="H650" s="3" t="str">
        <f>IF(H$3="Not used","",IFERROR(VLOOKUP($A650,'Circumstance 3'!$B$6:$AB$15,27,FALSE),IFERROR(VLOOKUP($A650,'Circumstance 3'!$B$18:$AB$28,27,FALSE),TableBPA2[[#This Row],[Base Payment After Circumstance 2]])))</f>
        <v/>
      </c>
      <c r="I650" s="3" t="str">
        <f>IF(I$3="Not used","",IFERROR(VLOOKUP($A650,'Circumstance 4'!$B$6:$AB$15,27,FALSE),IFERROR(VLOOKUP($A650,'Circumstance 4'!$B$18:$AB$28,27,FALSE),TableBPA2[[#This Row],[Base Payment After Circumstance 3]])))</f>
        <v/>
      </c>
      <c r="J650" s="3" t="str">
        <f>IF(J$3="Not used","",IFERROR(VLOOKUP($A650,'Circumstance 5'!$B$6:$AB$15,27,FALSE),IFERROR(VLOOKUP($A650,'Circumstance 5'!$B$18:$AB$28,27,FALSE),TableBPA2[[#This Row],[Base Payment After Circumstance 4]])))</f>
        <v/>
      </c>
      <c r="K650" s="3" t="str">
        <f>IF(K$3="Not used","",IFERROR(VLOOKUP($A650,'Circumstance 6'!$B$6:$AB$15,27,FALSE),IFERROR(VLOOKUP($A650,'Circumstance 6'!$B$18:$AB$28,27,FALSE),TableBPA2[[#This Row],[Base Payment After Circumstance 5]])))</f>
        <v/>
      </c>
      <c r="L650" s="3" t="str">
        <f>IF(L$3="Not used","",IFERROR(VLOOKUP($A650,'Circumstance 7'!$B$6:$AB$15,27,FALSE),IFERROR(VLOOKUP($A650,'Circumstance 7'!$B$18:$AB$28,27,FALSE),TableBPA2[[#This Row],[Base Payment After Circumstance 6]])))</f>
        <v/>
      </c>
      <c r="M650" s="3" t="str">
        <f>IF(M$3="Not used","",IFERROR(VLOOKUP($A650,'Circumstance 8'!$B$6:$AB$15,27,FALSE),IFERROR(VLOOKUP($A650,'Circumstance 8'!$B$18:$AB$28,27,FALSE),TableBPA2[[#This Row],[Base Payment After Circumstance 7]])))</f>
        <v/>
      </c>
      <c r="N650" s="3" t="str">
        <f>IF(N$3="Not used","",IFERROR(VLOOKUP($A650,'Circumstance 9'!$B$6:$AB$15,27,FALSE),IFERROR(VLOOKUP($A650,'Circumstance 9'!$B$18:$AB$28,27,FALSE),TableBPA2[[#This Row],[Base Payment After Circumstance 8]])))</f>
        <v/>
      </c>
      <c r="O650" s="3" t="str">
        <f>IF(O$3="Not used","",IFERROR(VLOOKUP($A650,'Circumstance 10'!$B$6:$AB$15,27,FALSE),IFERROR(VLOOKUP($A650,'Circumstance 10'!$B$18:$AB$28,27,FALSE),TableBPA2[[#This Row],[Base Payment After Circumstance 9]])))</f>
        <v/>
      </c>
      <c r="P650" s="24" t="str">
        <f>IF(P$3="Not used","",IFERROR(VLOOKUP($A650,'Circumstance 11'!$B$6:$AB$15,27,FALSE),IFERROR(VLOOKUP($A650,'Circumstance 11'!$B$18:$AB$28,27,FALSE),TableBPA2[[#This Row],[Base Payment After Circumstance 10]])))</f>
        <v/>
      </c>
      <c r="Q650" s="24" t="str">
        <f>IF(Q$3="Not used","",IFERROR(VLOOKUP($A650,'Circumstance 12'!$B$6:$AB$15,27,FALSE),IFERROR(VLOOKUP($A650,'Circumstance 12'!$B$18:$AB$28,27,FALSE),TableBPA2[[#This Row],[Base Payment After Circumstance 11]])))</f>
        <v/>
      </c>
      <c r="R650" s="24" t="str">
        <f>IF(R$3="Not used","",IFERROR(VLOOKUP($A650,'Circumstance 13'!$B$6:$AB$15,27,FALSE),IFERROR(VLOOKUP($A650,'Circumstance 13'!$B$18:$AB$28,27,FALSE),TableBPA2[[#This Row],[Base Payment After Circumstance 12]])))</f>
        <v/>
      </c>
      <c r="S650" s="24" t="str">
        <f>IF(S$3="Not used","",IFERROR(VLOOKUP($A650,'Circumstance 14'!$B$6:$AB$15,27,FALSE),IFERROR(VLOOKUP($A650,'Circumstance 14'!$B$18:$AB$28,27,FALSE),TableBPA2[[#This Row],[Base Payment After Circumstance 13]])))</f>
        <v/>
      </c>
      <c r="T650" s="24" t="str">
        <f>IF(T$3="Not used","",IFERROR(VLOOKUP($A650,'Circumstance 15'!$B$6:$AB$15,27,FALSE),IFERROR(VLOOKUP($A650,'Circumstance 15'!$B$18:$AB$28,27,FALSE),TableBPA2[[#This Row],[Base Payment After Circumstance 14]])))</f>
        <v/>
      </c>
      <c r="U650" s="24" t="str">
        <f>IF(U$3="Not used","",IFERROR(VLOOKUP($A650,'Circumstance 16'!$B$6:$AB$15,27,FALSE),IFERROR(VLOOKUP($A650,'Circumstance 16'!$B$18:$AB$28,27,FALSE),TableBPA2[[#This Row],[Base Payment After Circumstance 15]])))</f>
        <v/>
      </c>
      <c r="V650" s="24" t="str">
        <f>IF(V$3="Not used","",IFERROR(VLOOKUP($A650,'Circumstance 17'!$B$6:$AB$15,27,FALSE),IFERROR(VLOOKUP($A650,'Circumstance 17'!$B$18:$AB$28,27,FALSE),TableBPA2[[#This Row],[Base Payment After Circumstance 16]])))</f>
        <v/>
      </c>
      <c r="W650" s="24" t="str">
        <f>IF(W$3="Not used","",IFERROR(VLOOKUP($A650,'Circumstance 18'!$B$6:$AB$15,27,FALSE),IFERROR(VLOOKUP($A650,'Circumstance 18'!$B$18:$AB$28,27,FALSE),TableBPA2[[#This Row],[Base Payment After Circumstance 17]])))</f>
        <v/>
      </c>
      <c r="X650" s="24" t="str">
        <f>IF(X$3="Not used","",IFERROR(VLOOKUP($A650,'Circumstance 19'!$B$6:$AB$15,27,FALSE),IFERROR(VLOOKUP($A650,'Circumstance 19'!$B$18:$AB$28,27,FALSE),TableBPA2[[#This Row],[Base Payment After Circumstance 18]])))</f>
        <v/>
      </c>
      <c r="Y650" s="24" t="str">
        <f>IF(Y$3="Not used","",IFERROR(VLOOKUP($A650,'Circumstance 20'!$B$6:$AB$15,27,FALSE),IFERROR(VLOOKUP($A650,'Circumstance 20'!$B$18:$AB$28,27,FALSE),TableBPA2[[#This Row],[Base Payment After Circumstance 19]])))</f>
        <v/>
      </c>
    </row>
    <row r="651" spans="1:25" x14ac:dyDescent="0.25">
      <c r="A651" s="11" t="str">
        <f>IF('LEA Information'!A660="","",'LEA Information'!A660)</f>
        <v/>
      </c>
      <c r="B651" s="11" t="str">
        <f>IF('LEA Information'!B660="","",'LEA Information'!B660)</f>
        <v/>
      </c>
      <c r="C651" s="68" t="str">
        <f>IF('LEA Information'!C660="","",'LEA Information'!C660)</f>
        <v/>
      </c>
      <c r="D651" s="8" t="str">
        <f>IF('LEA Information'!D660="","",'LEA Information'!D660)</f>
        <v/>
      </c>
      <c r="E651" s="32" t="str">
        <f t="shared" si="10"/>
        <v/>
      </c>
      <c r="F651" s="3" t="str">
        <f>IF(F$3="Not used","",IFERROR(VLOOKUP($A651,'Circumstance 1'!$B$6:$AB$15,27,FALSE),IFERROR(VLOOKUP(A651,'Circumstance 1'!$B$18:$AB$28,27,FALSE),TableBPA2[[#This Row],[Starting Base Payment]])))</f>
        <v/>
      </c>
      <c r="G651" s="3" t="str">
        <f>IF(G$3="Not used","",IFERROR(VLOOKUP($A651,'Circumstance 2'!$B$6:$AB$15,27,FALSE),IFERROR(VLOOKUP($A651,'Circumstance 2'!$B$18:$AB$28,27,FALSE),TableBPA2[[#This Row],[Base Payment After Circumstance 1]])))</f>
        <v/>
      </c>
      <c r="H651" s="3" t="str">
        <f>IF(H$3="Not used","",IFERROR(VLOOKUP($A651,'Circumstance 3'!$B$6:$AB$15,27,FALSE),IFERROR(VLOOKUP($A651,'Circumstance 3'!$B$18:$AB$28,27,FALSE),TableBPA2[[#This Row],[Base Payment After Circumstance 2]])))</f>
        <v/>
      </c>
      <c r="I651" s="3" t="str">
        <f>IF(I$3="Not used","",IFERROR(VLOOKUP($A651,'Circumstance 4'!$B$6:$AB$15,27,FALSE),IFERROR(VLOOKUP($A651,'Circumstance 4'!$B$18:$AB$28,27,FALSE),TableBPA2[[#This Row],[Base Payment After Circumstance 3]])))</f>
        <v/>
      </c>
      <c r="J651" s="3" t="str">
        <f>IF(J$3="Not used","",IFERROR(VLOOKUP($A651,'Circumstance 5'!$B$6:$AB$15,27,FALSE),IFERROR(VLOOKUP($A651,'Circumstance 5'!$B$18:$AB$28,27,FALSE),TableBPA2[[#This Row],[Base Payment After Circumstance 4]])))</f>
        <v/>
      </c>
      <c r="K651" s="3" t="str">
        <f>IF(K$3="Not used","",IFERROR(VLOOKUP($A651,'Circumstance 6'!$B$6:$AB$15,27,FALSE),IFERROR(VLOOKUP($A651,'Circumstance 6'!$B$18:$AB$28,27,FALSE),TableBPA2[[#This Row],[Base Payment After Circumstance 5]])))</f>
        <v/>
      </c>
      <c r="L651" s="3" t="str">
        <f>IF(L$3="Not used","",IFERROR(VLOOKUP($A651,'Circumstance 7'!$B$6:$AB$15,27,FALSE),IFERROR(VLOOKUP($A651,'Circumstance 7'!$B$18:$AB$28,27,FALSE),TableBPA2[[#This Row],[Base Payment After Circumstance 6]])))</f>
        <v/>
      </c>
      <c r="M651" s="3" t="str">
        <f>IF(M$3="Not used","",IFERROR(VLOOKUP($A651,'Circumstance 8'!$B$6:$AB$15,27,FALSE),IFERROR(VLOOKUP($A651,'Circumstance 8'!$B$18:$AB$28,27,FALSE),TableBPA2[[#This Row],[Base Payment After Circumstance 7]])))</f>
        <v/>
      </c>
      <c r="N651" s="3" t="str">
        <f>IF(N$3="Not used","",IFERROR(VLOOKUP($A651,'Circumstance 9'!$B$6:$AB$15,27,FALSE),IFERROR(VLOOKUP($A651,'Circumstance 9'!$B$18:$AB$28,27,FALSE),TableBPA2[[#This Row],[Base Payment After Circumstance 8]])))</f>
        <v/>
      </c>
      <c r="O651" s="3" t="str">
        <f>IF(O$3="Not used","",IFERROR(VLOOKUP($A651,'Circumstance 10'!$B$6:$AB$15,27,FALSE),IFERROR(VLOOKUP($A651,'Circumstance 10'!$B$18:$AB$28,27,FALSE),TableBPA2[[#This Row],[Base Payment After Circumstance 9]])))</f>
        <v/>
      </c>
      <c r="P651" s="24" t="str">
        <f>IF(P$3="Not used","",IFERROR(VLOOKUP($A651,'Circumstance 11'!$B$6:$AB$15,27,FALSE),IFERROR(VLOOKUP($A651,'Circumstance 11'!$B$18:$AB$28,27,FALSE),TableBPA2[[#This Row],[Base Payment After Circumstance 10]])))</f>
        <v/>
      </c>
      <c r="Q651" s="24" t="str">
        <f>IF(Q$3="Not used","",IFERROR(VLOOKUP($A651,'Circumstance 12'!$B$6:$AB$15,27,FALSE),IFERROR(VLOOKUP($A651,'Circumstance 12'!$B$18:$AB$28,27,FALSE),TableBPA2[[#This Row],[Base Payment After Circumstance 11]])))</f>
        <v/>
      </c>
      <c r="R651" s="24" t="str">
        <f>IF(R$3="Not used","",IFERROR(VLOOKUP($A651,'Circumstance 13'!$B$6:$AB$15,27,FALSE),IFERROR(VLOOKUP($A651,'Circumstance 13'!$B$18:$AB$28,27,FALSE),TableBPA2[[#This Row],[Base Payment After Circumstance 12]])))</f>
        <v/>
      </c>
      <c r="S651" s="24" t="str">
        <f>IF(S$3="Not used","",IFERROR(VLOOKUP($A651,'Circumstance 14'!$B$6:$AB$15,27,FALSE),IFERROR(VLOOKUP($A651,'Circumstance 14'!$B$18:$AB$28,27,FALSE),TableBPA2[[#This Row],[Base Payment After Circumstance 13]])))</f>
        <v/>
      </c>
      <c r="T651" s="24" t="str">
        <f>IF(T$3="Not used","",IFERROR(VLOOKUP($A651,'Circumstance 15'!$B$6:$AB$15,27,FALSE),IFERROR(VLOOKUP($A651,'Circumstance 15'!$B$18:$AB$28,27,FALSE),TableBPA2[[#This Row],[Base Payment After Circumstance 14]])))</f>
        <v/>
      </c>
      <c r="U651" s="24" t="str">
        <f>IF(U$3="Not used","",IFERROR(VLOOKUP($A651,'Circumstance 16'!$B$6:$AB$15,27,FALSE),IFERROR(VLOOKUP($A651,'Circumstance 16'!$B$18:$AB$28,27,FALSE),TableBPA2[[#This Row],[Base Payment After Circumstance 15]])))</f>
        <v/>
      </c>
      <c r="V651" s="24" t="str">
        <f>IF(V$3="Not used","",IFERROR(VLOOKUP($A651,'Circumstance 17'!$B$6:$AB$15,27,FALSE),IFERROR(VLOOKUP($A651,'Circumstance 17'!$B$18:$AB$28,27,FALSE),TableBPA2[[#This Row],[Base Payment After Circumstance 16]])))</f>
        <v/>
      </c>
      <c r="W651" s="24" t="str">
        <f>IF(W$3="Not used","",IFERROR(VLOOKUP($A651,'Circumstance 18'!$B$6:$AB$15,27,FALSE),IFERROR(VLOOKUP($A651,'Circumstance 18'!$B$18:$AB$28,27,FALSE),TableBPA2[[#This Row],[Base Payment After Circumstance 17]])))</f>
        <v/>
      </c>
      <c r="X651" s="24" t="str">
        <f>IF(X$3="Not used","",IFERROR(VLOOKUP($A651,'Circumstance 19'!$B$6:$AB$15,27,FALSE),IFERROR(VLOOKUP($A651,'Circumstance 19'!$B$18:$AB$28,27,FALSE),TableBPA2[[#This Row],[Base Payment After Circumstance 18]])))</f>
        <v/>
      </c>
      <c r="Y651" s="24" t="str">
        <f>IF(Y$3="Not used","",IFERROR(VLOOKUP($A651,'Circumstance 20'!$B$6:$AB$15,27,FALSE),IFERROR(VLOOKUP($A651,'Circumstance 20'!$B$18:$AB$28,27,FALSE),TableBPA2[[#This Row],[Base Payment After Circumstance 19]])))</f>
        <v/>
      </c>
    </row>
    <row r="652" spans="1:25" x14ac:dyDescent="0.25">
      <c r="A652" s="11" t="str">
        <f>IF('LEA Information'!A661="","",'LEA Information'!A661)</f>
        <v/>
      </c>
      <c r="B652" s="11" t="str">
        <f>IF('LEA Information'!B661="","",'LEA Information'!B661)</f>
        <v/>
      </c>
      <c r="C652" s="68" t="str">
        <f>IF('LEA Information'!C661="","",'LEA Information'!C661)</f>
        <v/>
      </c>
      <c r="D652" s="8" t="str">
        <f>IF('LEA Information'!D661="","",'LEA Information'!D661)</f>
        <v/>
      </c>
      <c r="E652" s="32" t="str">
        <f t="shared" si="10"/>
        <v/>
      </c>
      <c r="F652" s="3" t="str">
        <f>IF(F$3="Not used","",IFERROR(VLOOKUP($A652,'Circumstance 1'!$B$6:$AB$15,27,FALSE),IFERROR(VLOOKUP(A652,'Circumstance 1'!$B$18:$AB$28,27,FALSE),TableBPA2[[#This Row],[Starting Base Payment]])))</f>
        <v/>
      </c>
      <c r="G652" s="3" t="str">
        <f>IF(G$3="Not used","",IFERROR(VLOOKUP($A652,'Circumstance 2'!$B$6:$AB$15,27,FALSE),IFERROR(VLOOKUP($A652,'Circumstance 2'!$B$18:$AB$28,27,FALSE),TableBPA2[[#This Row],[Base Payment After Circumstance 1]])))</f>
        <v/>
      </c>
      <c r="H652" s="3" t="str">
        <f>IF(H$3="Not used","",IFERROR(VLOOKUP($A652,'Circumstance 3'!$B$6:$AB$15,27,FALSE),IFERROR(VLOOKUP($A652,'Circumstance 3'!$B$18:$AB$28,27,FALSE),TableBPA2[[#This Row],[Base Payment After Circumstance 2]])))</f>
        <v/>
      </c>
      <c r="I652" s="3" t="str">
        <f>IF(I$3="Not used","",IFERROR(VLOOKUP($A652,'Circumstance 4'!$B$6:$AB$15,27,FALSE),IFERROR(VLOOKUP($A652,'Circumstance 4'!$B$18:$AB$28,27,FALSE),TableBPA2[[#This Row],[Base Payment After Circumstance 3]])))</f>
        <v/>
      </c>
      <c r="J652" s="3" t="str">
        <f>IF(J$3="Not used","",IFERROR(VLOOKUP($A652,'Circumstance 5'!$B$6:$AB$15,27,FALSE),IFERROR(VLOOKUP($A652,'Circumstance 5'!$B$18:$AB$28,27,FALSE),TableBPA2[[#This Row],[Base Payment After Circumstance 4]])))</f>
        <v/>
      </c>
      <c r="K652" s="3" t="str">
        <f>IF(K$3="Not used","",IFERROR(VLOOKUP($A652,'Circumstance 6'!$B$6:$AB$15,27,FALSE),IFERROR(VLOOKUP($A652,'Circumstance 6'!$B$18:$AB$28,27,FALSE),TableBPA2[[#This Row],[Base Payment After Circumstance 5]])))</f>
        <v/>
      </c>
      <c r="L652" s="3" t="str">
        <f>IF(L$3="Not used","",IFERROR(VLOOKUP($A652,'Circumstance 7'!$B$6:$AB$15,27,FALSE),IFERROR(VLOOKUP($A652,'Circumstance 7'!$B$18:$AB$28,27,FALSE),TableBPA2[[#This Row],[Base Payment After Circumstance 6]])))</f>
        <v/>
      </c>
      <c r="M652" s="3" t="str">
        <f>IF(M$3="Not used","",IFERROR(VLOOKUP($A652,'Circumstance 8'!$B$6:$AB$15,27,FALSE),IFERROR(VLOOKUP($A652,'Circumstance 8'!$B$18:$AB$28,27,FALSE),TableBPA2[[#This Row],[Base Payment After Circumstance 7]])))</f>
        <v/>
      </c>
      <c r="N652" s="3" t="str">
        <f>IF(N$3="Not used","",IFERROR(VLOOKUP($A652,'Circumstance 9'!$B$6:$AB$15,27,FALSE),IFERROR(VLOOKUP($A652,'Circumstance 9'!$B$18:$AB$28,27,FALSE),TableBPA2[[#This Row],[Base Payment After Circumstance 8]])))</f>
        <v/>
      </c>
      <c r="O652" s="3" t="str">
        <f>IF(O$3="Not used","",IFERROR(VLOOKUP($A652,'Circumstance 10'!$B$6:$AB$15,27,FALSE),IFERROR(VLOOKUP($A652,'Circumstance 10'!$B$18:$AB$28,27,FALSE),TableBPA2[[#This Row],[Base Payment After Circumstance 9]])))</f>
        <v/>
      </c>
      <c r="P652" s="24" t="str">
        <f>IF(P$3="Not used","",IFERROR(VLOOKUP($A652,'Circumstance 11'!$B$6:$AB$15,27,FALSE),IFERROR(VLOOKUP($A652,'Circumstance 11'!$B$18:$AB$28,27,FALSE),TableBPA2[[#This Row],[Base Payment After Circumstance 10]])))</f>
        <v/>
      </c>
      <c r="Q652" s="24" t="str">
        <f>IF(Q$3="Not used","",IFERROR(VLOOKUP($A652,'Circumstance 12'!$B$6:$AB$15,27,FALSE),IFERROR(VLOOKUP($A652,'Circumstance 12'!$B$18:$AB$28,27,FALSE),TableBPA2[[#This Row],[Base Payment After Circumstance 11]])))</f>
        <v/>
      </c>
      <c r="R652" s="24" t="str">
        <f>IF(R$3="Not used","",IFERROR(VLOOKUP($A652,'Circumstance 13'!$B$6:$AB$15,27,FALSE),IFERROR(VLOOKUP($A652,'Circumstance 13'!$B$18:$AB$28,27,FALSE),TableBPA2[[#This Row],[Base Payment After Circumstance 12]])))</f>
        <v/>
      </c>
      <c r="S652" s="24" t="str">
        <f>IF(S$3="Not used","",IFERROR(VLOOKUP($A652,'Circumstance 14'!$B$6:$AB$15,27,FALSE),IFERROR(VLOOKUP($A652,'Circumstance 14'!$B$18:$AB$28,27,FALSE),TableBPA2[[#This Row],[Base Payment After Circumstance 13]])))</f>
        <v/>
      </c>
      <c r="T652" s="24" t="str">
        <f>IF(T$3="Not used","",IFERROR(VLOOKUP($A652,'Circumstance 15'!$B$6:$AB$15,27,FALSE),IFERROR(VLOOKUP($A652,'Circumstance 15'!$B$18:$AB$28,27,FALSE),TableBPA2[[#This Row],[Base Payment After Circumstance 14]])))</f>
        <v/>
      </c>
      <c r="U652" s="24" t="str">
        <f>IF(U$3="Not used","",IFERROR(VLOOKUP($A652,'Circumstance 16'!$B$6:$AB$15,27,FALSE),IFERROR(VLOOKUP($A652,'Circumstance 16'!$B$18:$AB$28,27,FALSE),TableBPA2[[#This Row],[Base Payment After Circumstance 15]])))</f>
        <v/>
      </c>
      <c r="V652" s="24" t="str">
        <f>IF(V$3="Not used","",IFERROR(VLOOKUP($A652,'Circumstance 17'!$B$6:$AB$15,27,FALSE),IFERROR(VLOOKUP($A652,'Circumstance 17'!$B$18:$AB$28,27,FALSE),TableBPA2[[#This Row],[Base Payment After Circumstance 16]])))</f>
        <v/>
      </c>
      <c r="W652" s="24" t="str">
        <f>IF(W$3="Not used","",IFERROR(VLOOKUP($A652,'Circumstance 18'!$B$6:$AB$15,27,FALSE),IFERROR(VLOOKUP($A652,'Circumstance 18'!$B$18:$AB$28,27,FALSE),TableBPA2[[#This Row],[Base Payment After Circumstance 17]])))</f>
        <v/>
      </c>
      <c r="X652" s="24" t="str">
        <f>IF(X$3="Not used","",IFERROR(VLOOKUP($A652,'Circumstance 19'!$B$6:$AB$15,27,FALSE),IFERROR(VLOOKUP($A652,'Circumstance 19'!$B$18:$AB$28,27,FALSE),TableBPA2[[#This Row],[Base Payment After Circumstance 18]])))</f>
        <v/>
      </c>
      <c r="Y652" s="24" t="str">
        <f>IF(Y$3="Not used","",IFERROR(VLOOKUP($A652,'Circumstance 20'!$B$6:$AB$15,27,FALSE),IFERROR(VLOOKUP($A652,'Circumstance 20'!$B$18:$AB$28,27,FALSE),TableBPA2[[#This Row],[Base Payment After Circumstance 19]])))</f>
        <v/>
      </c>
    </row>
    <row r="653" spans="1:25" x14ac:dyDescent="0.25">
      <c r="A653" s="11" t="str">
        <f>IF('LEA Information'!A662="","",'LEA Information'!A662)</f>
        <v/>
      </c>
      <c r="B653" s="11" t="str">
        <f>IF('LEA Information'!B662="","",'LEA Information'!B662)</f>
        <v/>
      </c>
      <c r="C653" s="68" t="str">
        <f>IF('LEA Information'!C662="","",'LEA Information'!C662)</f>
        <v/>
      </c>
      <c r="D653" s="8" t="str">
        <f>IF('LEA Information'!D662="","",'LEA Information'!D662)</f>
        <v/>
      </c>
      <c r="E653" s="32" t="str">
        <f t="shared" si="10"/>
        <v/>
      </c>
      <c r="F653" s="3" t="str">
        <f>IF(F$3="Not used","",IFERROR(VLOOKUP($A653,'Circumstance 1'!$B$6:$AB$15,27,FALSE),IFERROR(VLOOKUP(A653,'Circumstance 1'!$B$18:$AB$28,27,FALSE),TableBPA2[[#This Row],[Starting Base Payment]])))</f>
        <v/>
      </c>
      <c r="G653" s="3" t="str">
        <f>IF(G$3="Not used","",IFERROR(VLOOKUP($A653,'Circumstance 2'!$B$6:$AB$15,27,FALSE),IFERROR(VLOOKUP($A653,'Circumstance 2'!$B$18:$AB$28,27,FALSE),TableBPA2[[#This Row],[Base Payment After Circumstance 1]])))</f>
        <v/>
      </c>
      <c r="H653" s="3" t="str">
        <f>IF(H$3="Not used","",IFERROR(VLOOKUP($A653,'Circumstance 3'!$B$6:$AB$15,27,FALSE),IFERROR(VLOOKUP($A653,'Circumstance 3'!$B$18:$AB$28,27,FALSE),TableBPA2[[#This Row],[Base Payment After Circumstance 2]])))</f>
        <v/>
      </c>
      <c r="I653" s="3" t="str">
        <f>IF(I$3="Not used","",IFERROR(VLOOKUP($A653,'Circumstance 4'!$B$6:$AB$15,27,FALSE),IFERROR(VLOOKUP($A653,'Circumstance 4'!$B$18:$AB$28,27,FALSE),TableBPA2[[#This Row],[Base Payment After Circumstance 3]])))</f>
        <v/>
      </c>
      <c r="J653" s="3" t="str">
        <f>IF(J$3="Not used","",IFERROR(VLOOKUP($A653,'Circumstance 5'!$B$6:$AB$15,27,FALSE),IFERROR(VLOOKUP($A653,'Circumstance 5'!$B$18:$AB$28,27,FALSE),TableBPA2[[#This Row],[Base Payment After Circumstance 4]])))</f>
        <v/>
      </c>
      <c r="K653" s="3" t="str">
        <f>IF(K$3="Not used","",IFERROR(VLOOKUP($A653,'Circumstance 6'!$B$6:$AB$15,27,FALSE),IFERROR(VLOOKUP($A653,'Circumstance 6'!$B$18:$AB$28,27,FALSE),TableBPA2[[#This Row],[Base Payment After Circumstance 5]])))</f>
        <v/>
      </c>
      <c r="L653" s="3" t="str">
        <f>IF(L$3="Not used","",IFERROR(VLOOKUP($A653,'Circumstance 7'!$B$6:$AB$15,27,FALSE),IFERROR(VLOOKUP($A653,'Circumstance 7'!$B$18:$AB$28,27,FALSE),TableBPA2[[#This Row],[Base Payment After Circumstance 6]])))</f>
        <v/>
      </c>
      <c r="M653" s="3" t="str">
        <f>IF(M$3="Not used","",IFERROR(VLOOKUP($A653,'Circumstance 8'!$B$6:$AB$15,27,FALSE),IFERROR(VLOOKUP($A653,'Circumstance 8'!$B$18:$AB$28,27,FALSE),TableBPA2[[#This Row],[Base Payment After Circumstance 7]])))</f>
        <v/>
      </c>
      <c r="N653" s="3" t="str">
        <f>IF(N$3="Not used","",IFERROR(VLOOKUP($A653,'Circumstance 9'!$B$6:$AB$15,27,FALSE),IFERROR(VLOOKUP($A653,'Circumstance 9'!$B$18:$AB$28,27,FALSE),TableBPA2[[#This Row],[Base Payment After Circumstance 8]])))</f>
        <v/>
      </c>
      <c r="O653" s="3" t="str">
        <f>IF(O$3="Not used","",IFERROR(VLOOKUP($A653,'Circumstance 10'!$B$6:$AB$15,27,FALSE),IFERROR(VLOOKUP($A653,'Circumstance 10'!$B$18:$AB$28,27,FALSE),TableBPA2[[#This Row],[Base Payment After Circumstance 9]])))</f>
        <v/>
      </c>
      <c r="P653" s="24" t="str">
        <f>IF(P$3="Not used","",IFERROR(VLOOKUP($A653,'Circumstance 11'!$B$6:$AB$15,27,FALSE),IFERROR(VLOOKUP($A653,'Circumstance 11'!$B$18:$AB$28,27,FALSE),TableBPA2[[#This Row],[Base Payment After Circumstance 10]])))</f>
        <v/>
      </c>
      <c r="Q653" s="24" t="str">
        <f>IF(Q$3="Not used","",IFERROR(VLOOKUP($A653,'Circumstance 12'!$B$6:$AB$15,27,FALSE),IFERROR(VLOOKUP($A653,'Circumstance 12'!$B$18:$AB$28,27,FALSE),TableBPA2[[#This Row],[Base Payment After Circumstance 11]])))</f>
        <v/>
      </c>
      <c r="R653" s="24" t="str">
        <f>IF(R$3="Not used","",IFERROR(VLOOKUP($A653,'Circumstance 13'!$B$6:$AB$15,27,FALSE),IFERROR(VLOOKUP($A653,'Circumstance 13'!$B$18:$AB$28,27,FALSE),TableBPA2[[#This Row],[Base Payment After Circumstance 12]])))</f>
        <v/>
      </c>
      <c r="S653" s="24" t="str">
        <f>IF(S$3="Not used","",IFERROR(VLOOKUP($A653,'Circumstance 14'!$B$6:$AB$15,27,FALSE),IFERROR(VLOOKUP($A653,'Circumstance 14'!$B$18:$AB$28,27,FALSE),TableBPA2[[#This Row],[Base Payment After Circumstance 13]])))</f>
        <v/>
      </c>
      <c r="T653" s="24" t="str">
        <f>IF(T$3="Not used","",IFERROR(VLOOKUP($A653,'Circumstance 15'!$B$6:$AB$15,27,FALSE),IFERROR(VLOOKUP($A653,'Circumstance 15'!$B$18:$AB$28,27,FALSE),TableBPA2[[#This Row],[Base Payment After Circumstance 14]])))</f>
        <v/>
      </c>
      <c r="U653" s="24" t="str">
        <f>IF(U$3="Not used","",IFERROR(VLOOKUP($A653,'Circumstance 16'!$B$6:$AB$15,27,FALSE),IFERROR(VLOOKUP($A653,'Circumstance 16'!$B$18:$AB$28,27,FALSE),TableBPA2[[#This Row],[Base Payment After Circumstance 15]])))</f>
        <v/>
      </c>
      <c r="V653" s="24" t="str">
        <f>IF(V$3="Not used","",IFERROR(VLOOKUP($A653,'Circumstance 17'!$B$6:$AB$15,27,FALSE),IFERROR(VLOOKUP($A653,'Circumstance 17'!$B$18:$AB$28,27,FALSE),TableBPA2[[#This Row],[Base Payment After Circumstance 16]])))</f>
        <v/>
      </c>
      <c r="W653" s="24" t="str">
        <f>IF(W$3="Not used","",IFERROR(VLOOKUP($A653,'Circumstance 18'!$B$6:$AB$15,27,FALSE),IFERROR(VLOOKUP($A653,'Circumstance 18'!$B$18:$AB$28,27,FALSE),TableBPA2[[#This Row],[Base Payment After Circumstance 17]])))</f>
        <v/>
      </c>
      <c r="X653" s="24" t="str">
        <f>IF(X$3="Not used","",IFERROR(VLOOKUP($A653,'Circumstance 19'!$B$6:$AB$15,27,FALSE),IFERROR(VLOOKUP($A653,'Circumstance 19'!$B$18:$AB$28,27,FALSE),TableBPA2[[#This Row],[Base Payment After Circumstance 18]])))</f>
        <v/>
      </c>
      <c r="Y653" s="24" t="str">
        <f>IF(Y$3="Not used","",IFERROR(VLOOKUP($A653,'Circumstance 20'!$B$6:$AB$15,27,FALSE),IFERROR(VLOOKUP($A653,'Circumstance 20'!$B$18:$AB$28,27,FALSE),TableBPA2[[#This Row],[Base Payment After Circumstance 19]])))</f>
        <v/>
      </c>
    </row>
    <row r="654" spans="1:25" x14ac:dyDescent="0.25">
      <c r="A654" s="11" t="str">
        <f>IF('LEA Information'!A663="","",'LEA Information'!A663)</f>
        <v/>
      </c>
      <c r="B654" s="11" t="str">
        <f>IF('LEA Information'!B663="","",'LEA Information'!B663)</f>
        <v/>
      </c>
      <c r="C654" s="68" t="str">
        <f>IF('LEA Information'!C663="","",'LEA Information'!C663)</f>
        <v/>
      </c>
      <c r="D654" s="8" t="str">
        <f>IF('LEA Information'!D663="","",'LEA Information'!D663)</f>
        <v/>
      </c>
      <c r="E654" s="32" t="str">
        <f t="shared" si="10"/>
        <v/>
      </c>
      <c r="F654" s="3" t="str">
        <f>IF(F$3="Not used","",IFERROR(VLOOKUP($A654,'Circumstance 1'!$B$6:$AB$15,27,FALSE),IFERROR(VLOOKUP(A654,'Circumstance 1'!$B$18:$AB$28,27,FALSE),TableBPA2[[#This Row],[Starting Base Payment]])))</f>
        <v/>
      </c>
      <c r="G654" s="3" t="str">
        <f>IF(G$3="Not used","",IFERROR(VLOOKUP($A654,'Circumstance 2'!$B$6:$AB$15,27,FALSE),IFERROR(VLOOKUP($A654,'Circumstance 2'!$B$18:$AB$28,27,FALSE),TableBPA2[[#This Row],[Base Payment After Circumstance 1]])))</f>
        <v/>
      </c>
      <c r="H654" s="3" t="str">
        <f>IF(H$3="Not used","",IFERROR(VLOOKUP($A654,'Circumstance 3'!$B$6:$AB$15,27,FALSE),IFERROR(VLOOKUP($A654,'Circumstance 3'!$B$18:$AB$28,27,FALSE),TableBPA2[[#This Row],[Base Payment After Circumstance 2]])))</f>
        <v/>
      </c>
      <c r="I654" s="3" t="str">
        <f>IF(I$3="Not used","",IFERROR(VLOOKUP($A654,'Circumstance 4'!$B$6:$AB$15,27,FALSE),IFERROR(VLOOKUP($A654,'Circumstance 4'!$B$18:$AB$28,27,FALSE),TableBPA2[[#This Row],[Base Payment After Circumstance 3]])))</f>
        <v/>
      </c>
      <c r="J654" s="3" t="str">
        <f>IF(J$3="Not used","",IFERROR(VLOOKUP($A654,'Circumstance 5'!$B$6:$AB$15,27,FALSE),IFERROR(VLOOKUP($A654,'Circumstance 5'!$B$18:$AB$28,27,FALSE),TableBPA2[[#This Row],[Base Payment After Circumstance 4]])))</f>
        <v/>
      </c>
      <c r="K654" s="3" t="str">
        <f>IF(K$3="Not used","",IFERROR(VLOOKUP($A654,'Circumstance 6'!$B$6:$AB$15,27,FALSE),IFERROR(VLOOKUP($A654,'Circumstance 6'!$B$18:$AB$28,27,FALSE),TableBPA2[[#This Row],[Base Payment After Circumstance 5]])))</f>
        <v/>
      </c>
      <c r="L654" s="3" t="str">
        <f>IF(L$3="Not used","",IFERROR(VLOOKUP($A654,'Circumstance 7'!$B$6:$AB$15,27,FALSE),IFERROR(VLOOKUP($A654,'Circumstance 7'!$B$18:$AB$28,27,FALSE),TableBPA2[[#This Row],[Base Payment After Circumstance 6]])))</f>
        <v/>
      </c>
      <c r="M654" s="3" t="str">
        <f>IF(M$3="Not used","",IFERROR(VLOOKUP($A654,'Circumstance 8'!$B$6:$AB$15,27,FALSE),IFERROR(VLOOKUP($A654,'Circumstance 8'!$B$18:$AB$28,27,FALSE),TableBPA2[[#This Row],[Base Payment After Circumstance 7]])))</f>
        <v/>
      </c>
      <c r="N654" s="3" t="str">
        <f>IF(N$3="Not used","",IFERROR(VLOOKUP($A654,'Circumstance 9'!$B$6:$AB$15,27,FALSE),IFERROR(VLOOKUP($A654,'Circumstance 9'!$B$18:$AB$28,27,FALSE),TableBPA2[[#This Row],[Base Payment After Circumstance 8]])))</f>
        <v/>
      </c>
      <c r="O654" s="3" t="str">
        <f>IF(O$3="Not used","",IFERROR(VLOOKUP($A654,'Circumstance 10'!$B$6:$AB$15,27,FALSE),IFERROR(VLOOKUP($A654,'Circumstance 10'!$B$18:$AB$28,27,FALSE),TableBPA2[[#This Row],[Base Payment After Circumstance 9]])))</f>
        <v/>
      </c>
      <c r="P654" s="24" t="str">
        <f>IF(P$3="Not used","",IFERROR(VLOOKUP($A654,'Circumstance 11'!$B$6:$AB$15,27,FALSE),IFERROR(VLOOKUP($A654,'Circumstance 11'!$B$18:$AB$28,27,FALSE),TableBPA2[[#This Row],[Base Payment After Circumstance 10]])))</f>
        <v/>
      </c>
      <c r="Q654" s="24" t="str">
        <f>IF(Q$3="Not used","",IFERROR(VLOOKUP($A654,'Circumstance 12'!$B$6:$AB$15,27,FALSE),IFERROR(VLOOKUP($A654,'Circumstance 12'!$B$18:$AB$28,27,FALSE),TableBPA2[[#This Row],[Base Payment After Circumstance 11]])))</f>
        <v/>
      </c>
      <c r="R654" s="24" t="str">
        <f>IF(R$3="Not used","",IFERROR(VLOOKUP($A654,'Circumstance 13'!$B$6:$AB$15,27,FALSE),IFERROR(VLOOKUP($A654,'Circumstance 13'!$B$18:$AB$28,27,FALSE),TableBPA2[[#This Row],[Base Payment After Circumstance 12]])))</f>
        <v/>
      </c>
      <c r="S654" s="24" t="str">
        <f>IF(S$3="Not used","",IFERROR(VLOOKUP($A654,'Circumstance 14'!$B$6:$AB$15,27,FALSE),IFERROR(VLOOKUP($A654,'Circumstance 14'!$B$18:$AB$28,27,FALSE),TableBPA2[[#This Row],[Base Payment After Circumstance 13]])))</f>
        <v/>
      </c>
      <c r="T654" s="24" t="str">
        <f>IF(T$3="Not used","",IFERROR(VLOOKUP($A654,'Circumstance 15'!$B$6:$AB$15,27,FALSE),IFERROR(VLOOKUP($A654,'Circumstance 15'!$B$18:$AB$28,27,FALSE),TableBPA2[[#This Row],[Base Payment After Circumstance 14]])))</f>
        <v/>
      </c>
      <c r="U654" s="24" t="str">
        <f>IF(U$3="Not used","",IFERROR(VLOOKUP($A654,'Circumstance 16'!$B$6:$AB$15,27,FALSE),IFERROR(VLOOKUP($A654,'Circumstance 16'!$B$18:$AB$28,27,FALSE),TableBPA2[[#This Row],[Base Payment After Circumstance 15]])))</f>
        <v/>
      </c>
      <c r="V654" s="24" t="str">
        <f>IF(V$3="Not used","",IFERROR(VLOOKUP($A654,'Circumstance 17'!$B$6:$AB$15,27,FALSE),IFERROR(VLOOKUP($A654,'Circumstance 17'!$B$18:$AB$28,27,FALSE),TableBPA2[[#This Row],[Base Payment After Circumstance 16]])))</f>
        <v/>
      </c>
      <c r="W654" s="24" t="str">
        <f>IF(W$3="Not used","",IFERROR(VLOOKUP($A654,'Circumstance 18'!$B$6:$AB$15,27,FALSE),IFERROR(VLOOKUP($A654,'Circumstance 18'!$B$18:$AB$28,27,FALSE),TableBPA2[[#This Row],[Base Payment After Circumstance 17]])))</f>
        <v/>
      </c>
      <c r="X654" s="24" t="str">
        <f>IF(X$3="Not used","",IFERROR(VLOOKUP($A654,'Circumstance 19'!$B$6:$AB$15,27,FALSE),IFERROR(VLOOKUP($A654,'Circumstance 19'!$B$18:$AB$28,27,FALSE),TableBPA2[[#This Row],[Base Payment After Circumstance 18]])))</f>
        <v/>
      </c>
      <c r="Y654" s="24" t="str">
        <f>IF(Y$3="Not used","",IFERROR(VLOOKUP($A654,'Circumstance 20'!$B$6:$AB$15,27,FALSE),IFERROR(VLOOKUP($A654,'Circumstance 20'!$B$18:$AB$28,27,FALSE),TableBPA2[[#This Row],[Base Payment After Circumstance 19]])))</f>
        <v/>
      </c>
    </row>
    <row r="655" spans="1:25" x14ac:dyDescent="0.25">
      <c r="A655" s="11" t="str">
        <f>IF('LEA Information'!A664="","",'LEA Information'!A664)</f>
        <v/>
      </c>
      <c r="B655" s="11" t="str">
        <f>IF('LEA Information'!B664="","",'LEA Information'!B664)</f>
        <v/>
      </c>
      <c r="C655" s="68" t="str">
        <f>IF('LEA Information'!C664="","",'LEA Information'!C664)</f>
        <v/>
      </c>
      <c r="D655" s="8" t="str">
        <f>IF('LEA Information'!D664="","",'LEA Information'!D664)</f>
        <v/>
      </c>
      <c r="E655" s="32" t="str">
        <f t="shared" si="10"/>
        <v/>
      </c>
      <c r="F655" s="3" t="str">
        <f>IF(F$3="Not used","",IFERROR(VLOOKUP($A655,'Circumstance 1'!$B$6:$AB$15,27,FALSE),IFERROR(VLOOKUP(A655,'Circumstance 1'!$B$18:$AB$28,27,FALSE),TableBPA2[[#This Row],[Starting Base Payment]])))</f>
        <v/>
      </c>
      <c r="G655" s="3" t="str">
        <f>IF(G$3="Not used","",IFERROR(VLOOKUP($A655,'Circumstance 2'!$B$6:$AB$15,27,FALSE),IFERROR(VLOOKUP($A655,'Circumstance 2'!$B$18:$AB$28,27,FALSE),TableBPA2[[#This Row],[Base Payment After Circumstance 1]])))</f>
        <v/>
      </c>
      <c r="H655" s="3" t="str">
        <f>IF(H$3="Not used","",IFERROR(VLOOKUP($A655,'Circumstance 3'!$B$6:$AB$15,27,FALSE),IFERROR(VLOOKUP($A655,'Circumstance 3'!$B$18:$AB$28,27,FALSE),TableBPA2[[#This Row],[Base Payment After Circumstance 2]])))</f>
        <v/>
      </c>
      <c r="I655" s="3" t="str">
        <f>IF(I$3="Not used","",IFERROR(VLOOKUP($A655,'Circumstance 4'!$B$6:$AB$15,27,FALSE),IFERROR(VLOOKUP($A655,'Circumstance 4'!$B$18:$AB$28,27,FALSE),TableBPA2[[#This Row],[Base Payment After Circumstance 3]])))</f>
        <v/>
      </c>
      <c r="J655" s="3" t="str">
        <f>IF(J$3="Not used","",IFERROR(VLOOKUP($A655,'Circumstance 5'!$B$6:$AB$15,27,FALSE),IFERROR(VLOOKUP($A655,'Circumstance 5'!$B$18:$AB$28,27,FALSE),TableBPA2[[#This Row],[Base Payment After Circumstance 4]])))</f>
        <v/>
      </c>
      <c r="K655" s="3" t="str">
        <f>IF(K$3="Not used","",IFERROR(VLOOKUP($A655,'Circumstance 6'!$B$6:$AB$15,27,FALSE),IFERROR(VLOOKUP($A655,'Circumstance 6'!$B$18:$AB$28,27,FALSE),TableBPA2[[#This Row],[Base Payment After Circumstance 5]])))</f>
        <v/>
      </c>
      <c r="L655" s="3" t="str">
        <f>IF(L$3="Not used","",IFERROR(VLOOKUP($A655,'Circumstance 7'!$B$6:$AB$15,27,FALSE),IFERROR(VLOOKUP($A655,'Circumstance 7'!$B$18:$AB$28,27,FALSE),TableBPA2[[#This Row],[Base Payment After Circumstance 6]])))</f>
        <v/>
      </c>
      <c r="M655" s="3" t="str">
        <f>IF(M$3="Not used","",IFERROR(VLOOKUP($A655,'Circumstance 8'!$B$6:$AB$15,27,FALSE),IFERROR(VLOOKUP($A655,'Circumstance 8'!$B$18:$AB$28,27,FALSE),TableBPA2[[#This Row],[Base Payment After Circumstance 7]])))</f>
        <v/>
      </c>
      <c r="N655" s="3" t="str">
        <f>IF(N$3="Not used","",IFERROR(VLOOKUP($A655,'Circumstance 9'!$B$6:$AB$15,27,FALSE),IFERROR(VLOOKUP($A655,'Circumstance 9'!$B$18:$AB$28,27,FALSE),TableBPA2[[#This Row],[Base Payment After Circumstance 8]])))</f>
        <v/>
      </c>
      <c r="O655" s="3" t="str">
        <f>IF(O$3="Not used","",IFERROR(VLOOKUP($A655,'Circumstance 10'!$B$6:$AB$15,27,FALSE),IFERROR(VLOOKUP($A655,'Circumstance 10'!$B$18:$AB$28,27,FALSE),TableBPA2[[#This Row],[Base Payment After Circumstance 9]])))</f>
        <v/>
      </c>
      <c r="P655" s="24" t="str">
        <f>IF(P$3="Not used","",IFERROR(VLOOKUP($A655,'Circumstance 11'!$B$6:$AB$15,27,FALSE),IFERROR(VLOOKUP($A655,'Circumstance 11'!$B$18:$AB$28,27,FALSE),TableBPA2[[#This Row],[Base Payment After Circumstance 10]])))</f>
        <v/>
      </c>
      <c r="Q655" s="24" t="str">
        <f>IF(Q$3="Not used","",IFERROR(VLOOKUP($A655,'Circumstance 12'!$B$6:$AB$15,27,FALSE),IFERROR(VLOOKUP($A655,'Circumstance 12'!$B$18:$AB$28,27,FALSE),TableBPA2[[#This Row],[Base Payment After Circumstance 11]])))</f>
        <v/>
      </c>
      <c r="R655" s="24" t="str">
        <f>IF(R$3="Not used","",IFERROR(VLOOKUP($A655,'Circumstance 13'!$B$6:$AB$15,27,FALSE),IFERROR(VLOOKUP($A655,'Circumstance 13'!$B$18:$AB$28,27,FALSE),TableBPA2[[#This Row],[Base Payment After Circumstance 12]])))</f>
        <v/>
      </c>
      <c r="S655" s="24" t="str">
        <f>IF(S$3="Not used","",IFERROR(VLOOKUP($A655,'Circumstance 14'!$B$6:$AB$15,27,FALSE),IFERROR(VLOOKUP($A655,'Circumstance 14'!$B$18:$AB$28,27,FALSE),TableBPA2[[#This Row],[Base Payment After Circumstance 13]])))</f>
        <v/>
      </c>
      <c r="T655" s="24" t="str">
        <f>IF(T$3="Not used","",IFERROR(VLOOKUP($A655,'Circumstance 15'!$B$6:$AB$15,27,FALSE),IFERROR(VLOOKUP($A655,'Circumstance 15'!$B$18:$AB$28,27,FALSE),TableBPA2[[#This Row],[Base Payment After Circumstance 14]])))</f>
        <v/>
      </c>
      <c r="U655" s="24" t="str">
        <f>IF(U$3="Not used","",IFERROR(VLOOKUP($A655,'Circumstance 16'!$B$6:$AB$15,27,FALSE),IFERROR(VLOOKUP($A655,'Circumstance 16'!$B$18:$AB$28,27,FALSE),TableBPA2[[#This Row],[Base Payment After Circumstance 15]])))</f>
        <v/>
      </c>
      <c r="V655" s="24" t="str">
        <f>IF(V$3="Not used","",IFERROR(VLOOKUP($A655,'Circumstance 17'!$B$6:$AB$15,27,FALSE),IFERROR(VLOOKUP($A655,'Circumstance 17'!$B$18:$AB$28,27,FALSE),TableBPA2[[#This Row],[Base Payment After Circumstance 16]])))</f>
        <v/>
      </c>
      <c r="W655" s="24" t="str">
        <f>IF(W$3="Not used","",IFERROR(VLOOKUP($A655,'Circumstance 18'!$B$6:$AB$15,27,FALSE),IFERROR(VLOOKUP($A655,'Circumstance 18'!$B$18:$AB$28,27,FALSE),TableBPA2[[#This Row],[Base Payment After Circumstance 17]])))</f>
        <v/>
      </c>
      <c r="X655" s="24" t="str">
        <f>IF(X$3="Not used","",IFERROR(VLOOKUP($A655,'Circumstance 19'!$B$6:$AB$15,27,FALSE),IFERROR(VLOOKUP($A655,'Circumstance 19'!$B$18:$AB$28,27,FALSE),TableBPA2[[#This Row],[Base Payment After Circumstance 18]])))</f>
        <v/>
      </c>
      <c r="Y655" s="24" t="str">
        <f>IF(Y$3="Not used","",IFERROR(VLOOKUP($A655,'Circumstance 20'!$B$6:$AB$15,27,FALSE),IFERROR(VLOOKUP($A655,'Circumstance 20'!$B$18:$AB$28,27,FALSE),TableBPA2[[#This Row],[Base Payment After Circumstance 19]])))</f>
        <v/>
      </c>
    </row>
    <row r="656" spans="1:25" x14ac:dyDescent="0.25">
      <c r="A656" s="11" t="str">
        <f>IF('LEA Information'!A665="","",'LEA Information'!A665)</f>
        <v/>
      </c>
      <c r="B656" s="11" t="str">
        <f>IF('LEA Information'!B665="","",'LEA Information'!B665)</f>
        <v/>
      </c>
      <c r="C656" s="68" t="str">
        <f>IF('LEA Information'!C665="","",'LEA Information'!C665)</f>
        <v/>
      </c>
      <c r="D656" s="8" t="str">
        <f>IF('LEA Information'!D665="","",'LEA Information'!D665)</f>
        <v/>
      </c>
      <c r="E656" s="32" t="str">
        <f t="shared" si="10"/>
        <v/>
      </c>
      <c r="F656" s="3" t="str">
        <f>IF(F$3="Not used","",IFERROR(VLOOKUP($A656,'Circumstance 1'!$B$6:$AB$15,27,FALSE),IFERROR(VLOOKUP(A656,'Circumstance 1'!$B$18:$AB$28,27,FALSE),TableBPA2[[#This Row],[Starting Base Payment]])))</f>
        <v/>
      </c>
      <c r="G656" s="3" t="str">
        <f>IF(G$3="Not used","",IFERROR(VLOOKUP($A656,'Circumstance 2'!$B$6:$AB$15,27,FALSE),IFERROR(VLOOKUP($A656,'Circumstance 2'!$B$18:$AB$28,27,FALSE),TableBPA2[[#This Row],[Base Payment After Circumstance 1]])))</f>
        <v/>
      </c>
      <c r="H656" s="3" t="str">
        <f>IF(H$3="Not used","",IFERROR(VLOOKUP($A656,'Circumstance 3'!$B$6:$AB$15,27,FALSE),IFERROR(VLOOKUP($A656,'Circumstance 3'!$B$18:$AB$28,27,FALSE),TableBPA2[[#This Row],[Base Payment After Circumstance 2]])))</f>
        <v/>
      </c>
      <c r="I656" s="3" t="str">
        <f>IF(I$3="Not used","",IFERROR(VLOOKUP($A656,'Circumstance 4'!$B$6:$AB$15,27,FALSE),IFERROR(VLOOKUP($A656,'Circumstance 4'!$B$18:$AB$28,27,FALSE),TableBPA2[[#This Row],[Base Payment After Circumstance 3]])))</f>
        <v/>
      </c>
      <c r="J656" s="3" t="str">
        <f>IF(J$3="Not used","",IFERROR(VLOOKUP($A656,'Circumstance 5'!$B$6:$AB$15,27,FALSE),IFERROR(VLOOKUP($A656,'Circumstance 5'!$B$18:$AB$28,27,FALSE),TableBPA2[[#This Row],[Base Payment After Circumstance 4]])))</f>
        <v/>
      </c>
      <c r="K656" s="3" t="str">
        <f>IF(K$3="Not used","",IFERROR(VLOOKUP($A656,'Circumstance 6'!$B$6:$AB$15,27,FALSE),IFERROR(VLOOKUP($A656,'Circumstance 6'!$B$18:$AB$28,27,FALSE),TableBPA2[[#This Row],[Base Payment After Circumstance 5]])))</f>
        <v/>
      </c>
      <c r="L656" s="3" t="str">
        <f>IF(L$3="Not used","",IFERROR(VLOOKUP($A656,'Circumstance 7'!$B$6:$AB$15,27,FALSE),IFERROR(VLOOKUP($A656,'Circumstance 7'!$B$18:$AB$28,27,FALSE),TableBPA2[[#This Row],[Base Payment After Circumstance 6]])))</f>
        <v/>
      </c>
      <c r="M656" s="3" t="str">
        <f>IF(M$3="Not used","",IFERROR(VLOOKUP($A656,'Circumstance 8'!$B$6:$AB$15,27,FALSE),IFERROR(VLOOKUP($A656,'Circumstance 8'!$B$18:$AB$28,27,FALSE),TableBPA2[[#This Row],[Base Payment After Circumstance 7]])))</f>
        <v/>
      </c>
      <c r="N656" s="3" t="str">
        <f>IF(N$3="Not used","",IFERROR(VLOOKUP($A656,'Circumstance 9'!$B$6:$AB$15,27,FALSE),IFERROR(VLOOKUP($A656,'Circumstance 9'!$B$18:$AB$28,27,FALSE),TableBPA2[[#This Row],[Base Payment After Circumstance 8]])))</f>
        <v/>
      </c>
      <c r="O656" s="3" t="str">
        <f>IF(O$3="Not used","",IFERROR(VLOOKUP($A656,'Circumstance 10'!$B$6:$AB$15,27,FALSE),IFERROR(VLOOKUP($A656,'Circumstance 10'!$B$18:$AB$28,27,FALSE),TableBPA2[[#This Row],[Base Payment After Circumstance 9]])))</f>
        <v/>
      </c>
      <c r="P656" s="24" t="str">
        <f>IF(P$3="Not used","",IFERROR(VLOOKUP($A656,'Circumstance 11'!$B$6:$AB$15,27,FALSE),IFERROR(VLOOKUP($A656,'Circumstance 11'!$B$18:$AB$28,27,FALSE),TableBPA2[[#This Row],[Base Payment After Circumstance 10]])))</f>
        <v/>
      </c>
      <c r="Q656" s="24" t="str">
        <f>IF(Q$3="Not used","",IFERROR(VLOOKUP($A656,'Circumstance 12'!$B$6:$AB$15,27,FALSE),IFERROR(VLOOKUP($A656,'Circumstance 12'!$B$18:$AB$28,27,FALSE),TableBPA2[[#This Row],[Base Payment After Circumstance 11]])))</f>
        <v/>
      </c>
      <c r="R656" s="24" t="str">
        <f>IF(R$3="Not used","",IFERROR(VLOOKUP($A656,'Circumstance 13'!$B$6:$AB$15,27,FALSE),IFERROR(VLOOKUP($A656,'Circumstance 13'!$B$18:$AB$28,27,FALSE),TableBPA2[[#This Row],[Base Payment After Circumstance 12]])))</f>
        <v/>
      </c>
      <c r="S656" s="24" t="str">
        <f>IF(S$3="Not used","",IFERROR(VLOOKUP($A656,'Circumstance 14'!$B$6:$AB$15,27,FALSE),IFERROR(VLOOKUP($A656,'Circumstance 14'!$B$18:$AB$28,27,FALSE),TableBPA2[[#This Row],[Base Payment After Circumstance 13]])))</f>
        <v/>
      </c>
      <c r="T656" s="24" t="str">
        <f>IF(T$3="Not used","",IFERROR(VLOOKUP($A656,'Circumstance 15'!$B$6:$AB$15,27,FALSE),IFERROR(VLOOKUP($A656,'Circumstance 15'!$B$18:$AB$28,27,FALSE),TableBPA2[[#This Row],[Base Payment After Circumstance 14]])))</f>
        <v/>
      </c>
      <c r="U656" s="24" t="str">
        <f>IF(U$3="Not used","",IFERROR(VLOOKUP($A656,'Circumstance 16'!$B$6:$AB$15,27,FALSE),IFERROR(VLOOKUP($A656,'Circumstance 16'!$B$18:$AB$28,27,FALSE),TableBPA2[[#This Row],[Base Payment After Circumstance 15]])))</f>
        <v/>
      </c>
      <c r="V656" s="24" t="str">
        <f>IF(V$3="Not used","",IFERROR(VLOOKUP($A656,'Circumstance 17'!$B$6:$AB$15,27,FALSE),IFERROR(VLOOKUP($A656,'Circumstance 17'!$B$18:$AB$28,27,FALSE),TableBPA2[[#This Row],[Base Payment After Circumstance 16]])))</f>
        <v/>
      </c>
      <c r="W656" s="24" t="str">
        <f>IF(W$3="Not used","",IFERROR(VLOOKUP($A656,'Circumstance 18'!$B$6:$AB$15,27,FALSE),IFERROR(VLOOKUP($A656,'Circumstance 18'!$B$18:$AB$28,27,FALSE),TableBPA2[[#This Row],[Base Payment After Circumstance 17]])))</f>
        <v/>
      </c>
      <c r="X656" s="24" t="str">
        <f>IF(X$3="Not used","",IFERROR(VLOOKUP($A656,'Circumstance 19'!$B$6:$AB$15,27,FALSE),IFERROR(VLOOKUP($A656,'Circumstance 19'!$B$18:$AB$28,27,FALSE),TableBPA2[[#This Row],[Base Payment After Circumstance 18]])))</f>
        <v/>
      </c>
      <c r="Y656" s="24" t="str">
        <f>IF(Y$3="Not used","",IFERROR(VLOOKUP($A656,'Circumstance 20'!$B$6:$AB$15,27,FALSE),IFERROR(VLOOKUP($A656,'Circumstance 20'!$B$18:$AB$28,27,FALSE),TableBPA2[[#This Row],[Base Payment After Circumstance 19]])))</f>
        <v/>
      </c>
    </row>
    <row r="657" spans="1:25" x14ac:dyDescent="0.25">
      <c r="A657" s="11" t="str">
        <f>IF('LEA Information'!A666="","",'LEA Information'!A666)</f>
        <v/>
      </c>
      <c r="B657" s="11" t="str">
        <f>IF('LEA Information'!B666="","",'LEA Information'!B666)</f>
        <v/>
      </c>
      <c r="C657" s="68" t="str">
        <f>IF('LEA Information'!C666="","",'LEA Information'!C666)</f>
        <v/>
      </c>
      <c r="D657" s="8" t="str">
        <f>IF('LEA Information'!D666="","",'LEA Information'!D666)</f>
        <v/>
      </c>
      <c r="E657" s="32" t="str">
        <f t="shared" si="10"/>
        <v/>
      </c>
      <c r="F657" s="3" t="str">
        <f>IF(F$3="Not used","",IFERROR(VLOOKUP($A657,'Circumstance 1'!$B$6:$AB$15,27,FALSE),IFERROR(VLOOKUP(A657,'Circumstance 1'!$B$18:$AB$28,27,FALSE),TableBPA2[[#This Row],[Starting Base Payment]])))</f>
        <v/>
      </c>
      <c r="G657" s="3" t="str">
        <f>IF(G$3="Not used","",IFERROR(VLOOKUP($A657,'Circumstance 2'!$B$6:$AB$15,27,FALSE),IFERROR(VLOOKUP($A657,'Circumstance 2'!$B$18:$AB$28,27,FALSE),TableBPA2[[#This Row],[Base Payment After Circumstance 1]])))</f>
        <v/>
      </c>
      <c r="H657" s="3" t="str">
        <f>IF(H$3="Not used","",IFERROR(VLOOKUP($A657,'Circumstance 3'!$B$6:$AB$15,27,FALSE),IFERROR(VLOOKUP($A657,'Circumstance 3'!$B$18:$AB$28,27,FALSE),TableBPA2[[#This Row],[Base Payment After Circumstance 2]])))</f>
        <v/>
      </c>
      <c r="I657" s="3" t="str">
        <f>IF(I$3="Not used","",IFERROR(VLOOKUP($A657,'Circumstance 4'!$B$6:$AB$15,27,FALSE),IFERROR(VLOOKUP($A657,'Circumstance 4'!$B$18:$AB$28,27,FALSE),TableBPA2[[#This Row],[Base Payment After Circumstance 3]])))</f>
        <v/>
      </c>
      <c r="J657" s="3" t="str">
        <f>IF(J$3="Not used","",IFERROR(VLOOKUP($A657,'Circumstance 5'!$B$6:$AB$15,27,FALSE),IFERROR(VLOOKUP($A657,'Circumstance 5'!$B$18:$AB$28,27,FALSE),TableBPA2[[#This Row],[Base Payment After Circumstance 4]])))</f>
        <v/>
      </c>
      <c r="K657" s="3" t="str">
        <f>IF(K$3="Not used","",IFERROR(VLOOKUP($A657,'Circumstance 6'!$B$6:$AB$15,27,FALSE),IFERROR(VLOOKUP($A657,'Circumstance 6'!$B$18:$AB$28,27,FALSE),TableBPA2[[#This Row],[Base Payment After Circumstance 5]])))</f>
        <v/>
      </c>
      <c r="L657" s="3" t="str">
        <f>IF(L$3="Not used","",IFERROR(VLOOKUP($A657,'Circumstance 7'!$B$6:$AB$15,27,FALSE),IFERROR(VLOOKUP($A657,'Circumstance 7'!$B$18:$AB$28,27,FALSE),TableBPA2[[#This Row],[Base Payment After Circumstance 6]])))</f>
        <v/>
      </c>
      <c r="M657" s="3" t="str">
        <f>IF(M$3="Not used","",IFERROR(VLOOKUP($A657,'Circumstance 8'!$B$6:$AB$15,27,FALSE),IFERROR(VLOOKUP($A657,'Circumstance 8'!$B$18:$AB$28,27,FALSE),TableBPA2[[#This Row],[Base Payment After Circumstance 7]])))</f>
        <v/>
      </c>
      <c r="N657" s="3" t="str">
        <f>IF(N$3="Not used","",IFERROR(VLOOKUP($A657,'Circumstance 9'!$B$6:$AB$15,27,FALSE),IFERROR(VLOOKUP($A657,'Circumstance 9'!$B$18:$AB$28,27,FALSE),TableBPA2[[#This Row],[Base Payment After Circumstance 8]])))</f>
        <v/>
      </c>
      <c r="O657" s="3" t="str">
        <f>IF(O$3="Not used","",IFERROR(VLOOKUP($A657,'Circumstance 10'!$B$6:$AB$15,27,FALSE),IFERROR(VLOOKUP($A657,'Circumstance 10'!$B$18:$AB$28,27,FALSE),TableBPA2[[#This Row],[Base Payment After Circumstance 9]])))</f>
        <v/>
      </c>
      <c r="P657" s="24" t="str">
        <f>IF(P$3="Not used","",IFERROR(VLOOKUP($A657,'Circumstance 11'!$B$6:$AB$15,27,FALSE),IFERROR(VLOOKUP($A657,'Circumstance 11'!$B$18:$AB$28,27,FALSE),TableBPA2[[#This Row],[Base Payment After Circumstance 10]])))</f>
        <v/>
      </c>
      <c r="Q657" s="24" t="str">
        <f>IF(Q$3="Not used","",IFERROR(VLOOKUP($A657,'Circumstance 12'!$B$6:$AB$15,27,FALSE),IFERROR(VLOOKUP($A657,'Circumstance 12'!$B$18:$AB$28,27,FALSE),TableBPA2[[#This Row],[Base Payment After Circumstance 11]])))</f>
        <v/>
      </c>
      <c r="R657" s="24" t="str">
        <f>IF(R$3="Not used","",IFERROR(VLOOKUP($A657,'Circumstance 13'!$B$6:$AB$15,27,FALSE),IFERROR(VLOOKUP($A657,'Circumstance 13'!$B$18:$AB$28,27,FALSE),TableBPA2[[#This Row],[Base Payment After Circumstance 12]])))</f>
        <v/>
      </c>
      <c r="S657" s="24" t="str">
        <f>IF(S$3="Not used","",IFERROR(VLOOKUP($A657,'Circumstance 14'!$B$6:$AB$15,27,FALSE),IFERROR(VLOOKUP($A657,'Circumstance 14'!$B$18:$AB$28,27,FALSE),TableBPA2[[#This Row],[Base Payment After Circumstance 13]])))</f>
        <v/>
      </c>
      <c r="T657" s="24" t="str">
        <f>IF(T$3="Not used","",IFERROR(VLOOKUP($A657,'Circumstance 15'!$B$6:$AB$15,27,FALSE),IFERROR(VLOOKUP($A657,'Circumstance 15'!$B$18:$AB$28,27,FALSE),TableBPA2[[#This Row],[Base Payment After Circumstance 14]])))</f>
        <v/>
      </c>
      <c r="U657" s="24" t="str">
        <f>IF(U$3="Not used","",IFERROR(VLOOKUP($A657,'Circumstance 16'!$B$6:$AB$15,27,FALSE),IFERROR(VLOOKUP($A657,'Circumstance 16'!$B$18:$AB$28,27,FALSE),TableBPA2[[#This Row],[Base Payment After Circumstance 15]])))</f>
        <v/>
      </c>
      <c r="V657" s="24" t="str">
        <f>IF(V$3="Not used","",IFERROR(VLOOKUP($A657,'Circumstance 17'!$B$6:$AB$15,27,FALSE),IFERROR(VLOOKUP($A657,'Circumstance 17'!$B$18:$AB$28,27,FALSE),TableBPA2[[#This Row],[Base Payment After Circumstance 16]])))</f>
        <v/>
      </c>
      <c r="W657" s="24" t="str">
        <f>IF(W$3="Not used","",IFERROR(VLOOKUP($A657,'Circumstance 18'!$B$6:$AB$15,27,FALSE),IFERROR(VLOOKUP($A657,'Circumstance 18'!$B$18:$AB$28,27,FALSE),TableBPA2[[#This Row],[Base Payment After Circumstance 17]])))</f>
        <v/>
      </c>
      <c r="X657" s="24" t="str">
        <f>IF(X$3="Not used","",IFERROR(VLOOKUP($A657,'Circumstance 19'!$B$6:$AB$15,27,FALSE),IFERROR(VLOOKUP($A657,'Circumstance 19'!$B$18:$AB$28,27,FALSE),TableBPA2[[#This Row],[Base Payment After Circumstance 18]])))</f>
        <v/>
      </c>
      <c r="Y657" s="24" t="str">
        <f>IF(Y$3="Not used","",IFERROR(VLOOKUP($A657,'Circumstance 20'!$B$6:$AB$15,27,FALSE),IFERROR(VLOOKUP($A657,'Circumstance 20'!$B$18:$AB$28,27,FALSE),TableBPA2[[#This Row],[Base Payment After Circumstance 19]])))</f>
        <v/>
      </c>
    </row>
    <row r="658" spans="1:25" x14ac:dyDescent="0.25">
      <c r="A658" s="11" t="str">
        <f>IF('LEA Information'!A667="","",'LEA Information'!A667)</f>
        <v/>
      </c>
      <c r="B658" s="11" t="str">
        <f>IF('LEA Information'!B667="","",'LEA Information'!B667)</f>
        <v/>
      </c>
      <c r="C658" s="68" t="str">
        <f>IF('LEA Information'!C667="","",'LEA Information'!C667)</f>
        <v/>
      </c>
      <c r="D658" s="8" t="str">
        <f>IF('LEA Information'!D667="","",'LEA Information'!D667)</f>
        <v/>
      </c>
      <c r="E658" s="32" t="str">
        <f t="shared" si="10"/>
        <v/>
      </c>
      <c r="F658" s="3" t="str">
        <f>IF(F$3="Not used","",IFERROR(VLOOKUP($A658,'Circumstance 1'!$B$6:$AB$15,27,FALSE),IFERROR(VLOOKUP(A658,'Circumstance 1'!$B$18:$AB$28,27,FALSE),TableBPA2[[#This Row],[Starting Base Payment]])))</f>
        <v/>
      </c>
      <c r="G658" s="3" t="str">
        <f>IF(G$3="Not used","",IFERROR(VLOOKUP($A658,'Circumstance 2'!$B$6:$AB$15,27,FALSE),IFERROR(VLOOKUP($A658,'Circumstance 2'!$B$18:$AB$28,27,FALSE),TableBPA2[[#This Row],[Base Payment After Circumstance 1]])))</f>
        <v/>
      </c>
      <c r="H658" s="3" t="str">
        <f>IF(H$3="Not used","",IFERROR(VLOOKUP($A658,'Circumstance 3'!$B$6:$AB$15,27,FALSE),IFERROR(VLOOKUP($A658,'Circumstance 3'!$B$18:$AB$28,27,FALSE),TableBPA2[[#This Row],[Base Payment After Circumstance 2]])))</f>
        <v/>
      </c>
      <c r="I658" s="3" t="str">
        <f>IF(I$3="Not used","",IFERROR(VLOOKUP($A658,'Circumstance 4'!$B$6:$AB$15,27,FALSE),IFERROR(VLOOKUP($A658,'Circumstance 4'!$B$18:$AB$28,27,FALSE),TableBPA2[[#This Row],[Base Payment After Circumstance 3]])))</f>
        <v/>
      </c>
      <c r="J658" s="3" t="str">
        <f>IF(J$3="Not used","",IFERROR(VLOOKUP($A658,'Circumstance 5'!$B$6:$AB$15,27,FALSE),IFERROR(VLOOKUP($A658,'Circumstance 5'!$B$18:$AB$28,27,FALSE),TableBPA2[[#This Row],[Base Payment After Circumstance 4]])))</f>
        <v/>
      </c>
      <c r="K658" s="3" t="str">
        <f>IF(K$3="Not used","",IFERROR(VLOOKUP($A658,'Circumstance 6'!$B$6:$AB$15,27,FALSE),IFERROR(VLOOKUP($A658,'Circumstance 6'!$B$18:$AB$28,27,FALSE),TableBPA2[[#This Row],[Base Payment After Circumstance 5]])))</f>
        <v/>
      </c>
      <c r="L658" s="3" t="str">
        <f>IF(L$3="Not used","",IFERROR(VLOOKUP($A658,'Circumstance 7'!$B$6:$AB$15,27,FALSE),IFERROR(VLOOKUP($A658,'Circumstance 7'!$B$18:$AB$28,27,FALSE),TableBPA2[[#This Row],[Base Payment After Circumstance 6]])))</f>
        <v/>
      </c>
      <c r="M658" s="3" t="str">
        <f>IF(M$3="Not used","",IFERROR(VLOOKUP($A658,'Circumstance 8'!$B$6:$AB$15,27,FALSE),IFERROR(VLOOKUP($A658,'Circumstance 8'!$B$18:$AB$28,27,FALSE),TableBPA2[[#This Row],[Base Payment After Circumstance 7]])))</f>
        <v/>
      </c>
      <c r="N658" s="3" t="str">
        <f>IF(N$3="Not used","",IFERROR(VLOOKUP($A658,'Circumstance 9'!$B$6:$AB$15,27,FALSE),IFERROR(VLOOKUP($A658,'Circumstance 9'!$B$18:$AB$28,27,FALSE),TableBPA2[[#This Row],[Base Payment After Circumstance 8]])))</f>
        <v/>
      </c>
      <c r="O658" s="3" t="str">
        <f>IF(O$3="Not used","",IFERROR(VLOOKUP($A658,'Circumstance 10'!$B$6:$AB$15,27,FALSE),IFERROR(VLOOKUP($A658,'Circumstance 10'!$B$18:$AB$28,27,FALSE),TableBPA2[[#This Row],[Base Payment After Circumstance 9]])))</f>
        <v/>
      </c>
      <c r="P658" s="24" t="str">
        <f>IF(P$3="Not used","",IFERROR(VLOOKUP($A658,'Circumstance 11'!$B$6:$AB$15,27,FALSE),IFERROR(VLOOKUP($A658,'Circumstance 11'!$B$18:$AB$28,27,FALSE),TableBPA2[[#This Row],[Base Payment After Circumstance 10]])))</f>
        <v/>
      </c>
      <c r="Q658" s="24" t="str">
        <f>IF(Q$3="Not used","",IFERROR(VLOOKUP($A658,'Circumstance 12'!$B$6:$AB$15,27,FALSE),IFERROR(VLOOKUP($A658,'Circumstance 12'!$B$18:$AB$28,27,FALSE),TableBPA2[[#This Row],[Base Payment After Circumstance 11]])))</f>
        <v/>
      </c>
      <c r="R658" s="24" t="str">
        <f>IF(R$3="Not used","",IFERROR(VLOOKUP($A658,'Circumstance 13'!$B$6:$AB$15,27,FALSE),IFERROR(VLOOKUP($A658,'Circumstance 13'!$B$18:$AB$28,27,FALSE),TableBPA2[[#This Row],[Base Payment After Circumstance 12]])))</f>
        <v/>
      </c>
      <c r="S658" s="24" t="str">
        <f>IF(S$3="Not used","",IFERROR(VLOOKUP($A658,'Circumstance 14'!$B$6:$AB$15,27,FALSE),IFERROR(VLOOKUP($A658,'Circumstance 14'!$B$18:$AB$28,27,FALSE),TableBPA2[[#This Row],[Base Payment After Circumstance 13]])))</f>
        <v/>
      </c>
      <c r="T658" s="24" t="str">
        <f>IF(T$3="Not used","",IFERROR(VLOOKUP($A658,'Circumstance 15'!$B$6:$AB$15,27,FALSE),IFERROR(VLOOKUP($A658,'Circumstance 15'!$B$18:$AB$28,27,FALSE),TableBPA2[[#This Row],[Base Payment After Circumstance 14]])))</f>
        <v/>
      </c>
      <c r="U658" s="24" t="str">
        <f>IF(U$3="Not used","",IFERROR(VLOOKUP($A658,'Circumstance 16'!$B$6:$AB$15,27,FALSE),IFERROR(VLOOKUP($A658,'Circumstance 16'!$B$18:$AB$28,27,FALSE),TableBPA2[[#This Row],[Base Payment After Circumstance 15]])))</f>
        <v/>
      </c>
      <c r="V658" s="24" t="str">
        <f>IF(V$3="Not used","",IFERROR(VLOOKUP($A658,'Circumstance 17'!$B$6:$AB$15,27,FALSE),IFERROR(VLOOKUP($A658,'Circumstance 17'!$B$18:$AB$28,27,FALSE),TableBPA2[[#This Row],[Base Payment After Circumstance 16]])))</f>
        <v/>
      </c>
      <c r="W658" s="24" t="str">
        <f>IF(W$3="Not used","",IFERROR(VLOOKUP($A658,'Circumstance 18'!$B$6:$AB$15,27,FALSE),IFERROR(VLOOKUP($A658,'Circumstance 18'!$B$18:$AB$28,27,FALSE),TableBPA2[[#This Row],[Base Payment After Circumstance 17]])))</f>
        <v/>
      </c>
      <c r="X658" s="24" t="str">
        <f>IF(X$3="Not used","",IFERROR(VLOOKUP($A658,'Circumstance 19'!$B$6:$AB$15,27,FALSE),IFERROR(VLOOKUP($A658,'Circumstance 19'!$B$18:$AB$28,27,FALSE),TableBPA2[[#This Row],[Base Payment After Circumstance 18]])))</f>
        <v/>
      </c>
      <c r="Y658" s="24" t="str">
        <f>IF(Y$3="Not used","",IFERROR(VLOOKUP($A658,'Circumstance 20'!$B$6:$AB$15,27,FALSE),IFERROR(VLOOKUP($A658,'Circumstance 20'!$B$18:$AB$28,27,FALSE),TableBPA2[[#This Row],[Base Payment After Circumstance 19]])))</f>
        <v/>
      </c>
    </row>
    <row r="659" spans="1:25" x14ac:dyDescent="0.25">
      <c r="A659" s="11" t="str">
        <f>IF('LEA Information'!A668="","",'LEA Information'!A668)</f>
        <v/>
      </c>
      <c r="B659" s="11" t="str">
        <f>IF('LEA Information'!B668="","",'LEA Information'!B668)</f>
        <v/>
      </c>
      <c r="C659" s="68" t="str">
        <f>IF('LEA Information'!C668="","",'LEA Information'!C668)</f>
        <v/>
      </c>
      <c r="D659" s="8" t="str">
        <f>IF('LEA Information'!D668="","",'LEA Information'!D668)</f>
        <v/>
      </c>
      <c r="E659" s="32" t="str">
        <f t="shared" si="10"/>
        <v/>
      </c>
      <c r="F659" s="3" t="str">
        <f>IF(F$3="Not used","",IFERROR(VLOOKUP($A659,'Circumstance 1'!$B$6:$AB$15,27,FALSE),IFERROR(VLOOKUP(A659,'Circumstance 1'!$B$18:$AB$28,27,FALSE),TableBPA2[[#This Row],[Starting Base Payment]])))</f>
        <v/>
      </c>
      <c r="G659" s="3" t="str">
        <f>IF(G$3="Not used","",IFERROR(VLOOKUP($A659,'Circumstance 2'!$B$6:$AB$15,27,FALSE),IFERROR(VLOOKUP($A659,'Circumstance 2'!$B$18:$AB$28,27,FALSE),TableBPA2[[#This Row],[Base Payment After Circumstance 1]])))</f>
        <v/>
      </c>
      <c r="H659" s="3" t="str">
        <f>IF(H$3="Not used","",IFERROR(VLOOKUP($A659,'Circumstance 3'!$B$6:$AB$15,27,FALSE),IFERROR(VLOOKUP($A659,'Circumstance 3'!$B$18:$AB$28,27,FALSE),TableBPA2[[#This Row],[Base Payment After Circumstance 2]])))</f>
        <v/>
      </c>
      <c r="I659" s="3" t="str">
        <f>IF(I$3="Not used","",IFERROR(VLOOKUP($A659,'Circumstance 4'!$B$6:$AB$15,27,FALSE),IFERROR(VLOOKUP($A659,'Circumstance 4'!$B$18:$AB$28,27,FALSE),TableBPA2[[#This Row],[Base Payment After Circumstance 3]])))</f>
        <v/>
      </c>
      <c r="J659" s="3" t="str">
        <f>IF(J$3="Not used","",IFERROR(VLOOKUP($A659,'Circumstance 5'!$B$6:$AB$15,27,FALSE),IFERROR(VLOOKUP($A659,'Circumstance 5'!$B$18:$AB$28,27,FALSE),TableBPA2[[#This Row],[Base Payment After Circumstance 4]])))</f>
        <v/>
      </c>
      <c r="K659" s="3" t="str">
        <f>IF(K$3="Not used","",IFERROR(VLOOKUP($A659,'Circumstance 6'!$B$6:$AB$15,27,FALSE),IFERROR(VLOOKUP($A659,'Circumstance 6'!$B$18:$AB$28,27,FALSE),TableBPA2[[#This Row],[Base Payment After Circumstance 5]])))</f>
        <v/>
      </c>
      <c r="L659" s="3" t="str">
        <f>IF(L$3="Not used","",IFERROR(VLOOKUP($A659,'Circumstance 7'!$B$6:$AB$15,27,FALSE),IFERROR(VLOOKUP($A659,'Circumstance 7'!$B$18:$AB$28,27,FALSE),TableBPA2[[#This Row],[Base Payment After Circumstance 6]])))</f>
        <v/>
      </c>
      <c r="M659" s="3" t="str">
        <f>IF(M$3="Not used","",IFERROR(VLOOKUP($A659,'Circumstance 8'!$B$6:$AB$15,27,FALSE),IFERROR(VLOOKUP($A659,'Circumstance 8'!$B$18:$AB$28,27,FALSE),TableBPA2[[#This Row],[Base Payment After Circumstance 7]])))</f>
        <v/>
      </c>
      <c r="N659" s="3" t="str">
        <f>IF(N$3="Not used","",IFERROR(VLOOKUP($A659,'Circumstance 9'!$B$6:$AB$15,27,FALSE),IFERROR(VLOOKUP($A659,'Circumstance 9'!$B$18:$AB$28,27,FALSE),TableBPA2[[#This Row],[Base Payment After Circumstance 8]])))</f>
        <v/>
      </c>
      <c r="O659" s="3" t="str">
        <f>IF(O$3="Not used","",IFERROR(VLOOKUP($A659,'Circumstance 10'!$B$6:$AB$15,27,FALSE),IFERROR(VLOOKUP($A659,'Circumstance 10'!$B$18:$AB$28,27,FALSE),TableBPA2[[#This Row],[Base Payment After Circumstance 9]])))</f>
        <v/>
      </c>
      <c r="P659" s="24" t="str">
        <f>IF(P$3="Not used","",IFERROR(VLOOKUP($A659,'Circumstance 11'!$B$6:$AB$15,27,FALSE),IFERROR(VLOOKUP($A659,'Circumstance 11'!$B$18:$AB$28,27,FALSE),TableBPA2[[#This Row],[Base Payment After Circumstance 10]])))</f>
        <v/>
      </c>
      <c r="Q659" s="24" t="str">
        <f>IF(Q$3="Not used","",IFERROR(VLOOKUP($A659,'Circumstance 12'!$B$6:$AB$15,27,FALSE),IFERROR(VLOOKUP($A659,'Circumstance 12'!$B$18:$AB$28,27,FALSE),TableBPA2[[#This Row],[Base Payment After Circumstance 11]])))</f>
        <v/>
      </c>
      <c r="R659" s="24" t="str">
        <f>IF(R$3="Not used","",IFERROR(VLOOKUP($A659,'Circumstance 13'!$B$6:$AB$15,27,FALSE),IFERROR(VLOOKUP($A659,'Circumstance 13'!$B$18:$AB$28,27,FALSE),TableBPA2[[#This Row],[Base Payment After Circumstance 12]])))</f>
        <v/>
      </c>
      <c r="S659" s="24" t="str">
        <f>IF(S$3="Not used","",IFERROR(VLOOKUP($A659,'Circumstance 14'!$B$6:$AB$15,27,FALSE),IFERROR(VLOOKUP($A659,'Circumstance 14'!$B$18:$AB$28,27,FALSE),TableBPA2[[#This Row],[Base Payment After Circumstance 13]])))</f>
        <v/>
      </c>
      <c r="T659" s="24" t="str">
        <f>IF(T$3="Not used","",IFERROR(VLOOKUP($A659,'Circumstance 15'!$B$6:$AB$15,27,FALSE),IFERROR(VLOOKUP($A659,'Circumstance 15'!$B$18:$AB$28,27,FALSE),TableBPA2[[#This Row],[Base Payment After Circumstance 14]])))</f>
        <v/>
      </c>
      <c r="U659" s="24" t="str">
        <f>IF(U$3="Not used","",IFERROR(VLOOKUP($A659,'Circumstance 16'!$B$6:$AB$15,27,FALSE),IFERROR(VLOOKUP($A659,'Circumstance 16'!$B$18:$AB$28,27,FALSE),TableBPA2[[#This Row],[Base Payment After Circumstance 15]])))</f>
        <v/>
      </c>
      <c r="V659" s="24" t="str">
        <f>IF(V$3="Not used","",IFERROR(VLOOKUP($A659,'Circumstance 17'!$B$6:$AB$15,27,FALSE),IFERROR(VLOOKUP($A659,'Circumstance 17'!$B$18:$AB$28,27,FALSE),TableBPA2[[#This Row],[Base Payment After Circumstance 16]])))</f>
        <v/>
      </c>
      <c r="W659" s="24" t="str">
        <f>IF(W$3="Not used","",IFERROR(VLOOKUP($A659,'Circumstance 18'!$B$6:$AB$15,27,FALSE),IFERROR(VLOOKUP($A659,'Circumstance 18'!$B$18:$AB$28,27,FALSE),TableBPA2[[#This Row],[Base Payment After Circumstance 17]])))</f>
        <v/>
      </c>
      <c r="X659" s="24" t="str">
        <f>IF(X$3="Not used","",IFERROR(VLOOKUP($A659,'Circumstance 19'!$B$6:$AB$15,27,FALSE),IFERROR(VLOOKUP($A659,'Circumstance 19'!$B$18:$AB$28,27,FALSE),TableBPA2[[#This Row],[Base Payment After Circumstance 18]])))</f>
        <v/>
      </c>
      <c r="Y659" s="24" t="str">
        <f>IF(Y$3="Not used","",IFERROR(VLOOKUP($A659,'Circumstance 20'!$B$6:$AB$15,27,FALSE),IFERROR(VLOOKUP($A659,'Circumstance 20'!$B$18:$AB$28,27,FALSE),TableBPA2[[#This Row],[Base Payment After Circumstance 19]])))</f>
        <v/>
      </c>
    </row>
    <row r="660" spans="1:25" x14ac:dyDescent="0.25">
      <c r="A660" s="11" t="str">
        <f>IF('LEA Information'!A669="","",'LEA Information'!A669)</f>
        <v/>
      </c>
      <c r="B660" s="11" t="str">
        <f>IF('LEA Information'!B669="","",'LEA Information'!B669)</f>
        <v/>
      </c>
      <c r="C660" s="68" t="str">
        <f>IF('LEA Information'!C669="","",'LEA Information'!C669)</f>
        <v/>
      </c>
      <c r="D660" s="8" t="str">
        <f>IF('LEA Information'!D669="","",'LEA Information'!D669)</f>
        <v/>
      </c>
      <c r="E660" s="32" t="str">
        <f t="shared" si="10"/>
        <v/>
      </c>
      <c r="F660" s="3" t="str">
        <f>IF(F$3="Not used","",IFERROR(VLOOKUP($A660,'Circumstance 1'!$B$6:$AB$15,27,FALSE),IFERROR(VLOOKUP(A660,'Circumstance 1'!$B$18:$AB$28,27,FALSE),TableBPA2[[#This Row],[Starting Base Payment]])))</f>
        <v/>
      </c>
      <c r="G660" s="3" t="str">
        <f>IF(G$3="Not used","",IFERROR(VLOOKUP($A660,'Circumstance 2'!$B$6:$AB$15,27,FALSE),IFERROR(VLOOKUP($A660,'Circumstance 2'!$B$18:$AB$28,27,FALSE),TableBPA2[[#This Row],[Base Payment After Circumstance 1]])))</f>
        <v/>
      </c>
      <c r="H660" s="3" t="str">
        <f>IF(H$3="Not used","",IFERROR(VLOOKUP($A660,'Circumstance 3'!$B$6:$AB$15,27,FALSE),IFERROR(VLOOKUP($A660,'Circumstance 3'!$B$18:$AB$28,27,FALSE),TableBPA2[[#This Row],[Base Payment After Circumstance 2]])))</f>
        <v/>
      </c>
      <c r="I660" s="3" t="str">
        <f>IF(I$3="Not used","",IFERROR(VLOOKUP($A660,'Circumstance 4'!$B$6:$AB$15,27,FALSE),IFERROR(VLOOKUP($A660,'Circumstance 4'!$B$18:$AB$28,27,FALSE),TableBPA2[[#This Row],[Base Payment After Circumstance 3]])))</f>
        <v/>
      </c>
      <c r="J660" s="3" t="str">
        <f>IF(J$3="Not used","",IFERROR(VLOOKUP($A660,'Circumstance 5'!$B$6:$AB$15,27,FALSE),IFERROR(VLOOKUP($A660,'Circumstance 5'!$B$18:$AB$28,27,FALSE),TableBPA2[[#This Row],[Base Payment After Circumstance 4]])))</f>
        <v/>
      </c>
      <c r="K660" s="3" t="str">
        <f>IF(K$3="Not used","",IFERROR(VLOOKUP($A660,'Circumstance 6'!$B$6:$AB$15,27,FALSE),IFERROR(VLOOKUP($A660,'Circumstance 6'!$B$18:$AB$28,27,FALSE),TableBPA2[[#This Row],[Base Payment After Circumstance 5]])))</f>
        <v/>
      </c>
      <c r="L660" s="3" t="str">
        <f>IF(L$3="Not used","",IFERROR(VLOOKUP($A660,'Circumstance 7'!$B$6:$AB$15,27,FALSE),IFERROR(VLOOKUP($A660,'Circumstance 7'!$B$18:$AB$28,27,FALSE),TableBPA2[[#This Row],[Base Payment After Circumstance 6]])))</f>
        <v/>
      </c>
      <c r="M660" s="3" t="str">
        <f>IF(M$3="Not used","",IFERROR(VLOOKUP($A660,'Circumstance 8'!$B$6:$AB$15,27,FALSE),IFERROR(VLOOKUP($A660,'Circumstance 8'!$B$18:$AB$28,27,FALSE),TableBPA2[[#This Row],[Base Payment After Circumstance 7]])))</f>
        <v/>
      </c>
      <c r="N660" s="3" t="str">
        <f>IF(N$3="Not used","",IFERROR(VLOOKUP($A660,'Circumstance 9'!$B$6:$AB$15,27,FALSE),IFERROR(VLOOKUP($A660,'Circumstance 9'!$B$18:$AB$28,27,FALSE),TableBPA2[[#This Row],[Base Payment After Circumstance 8]])))</f>
        <v/>
      </c>
      <c r="O660" s="3" t="str">
        <f>IF(O$3="Not used","",IFERROR(VLOOKUP($A660,'Circumstance 10'!$B$6:$AB$15,27,FALSE),IFERROR(VLOOKUP($A660,'Circumstance 10'!$B$18:$AB$28,27,FALSE),TableBPA2[[#This Row],[Base Payment After Circumstance 9]])))</f>
        <v/>
      </c>
      <c r="P660" s="24" t="str">
        <f>IF(P$3="Not used","",IFERROR(VLOOKUP($A660,'Circumstance 11'!$B$6:$AB$15,27,FALSE),IFERROR(VLOOKUP($A660,'Circumstance 11'!$B$18:$AB$28,27,FALSE),TableBPA2[[#This Row],[Base Payment After Circumstance 10]])))</f>
        <v/>
      </c>
      <c r="Q660" s="24" t="str">
        <f>IF(Q$3="Not used","",IFERROR(VLOOKUP($A660,'Circumstance 12'!$B$6:$AB$15,27,FALSE),IFERROR(VLOOKUP($A660,'Circumstance 12'!$B$18:$AB$28,27,FALSE),TableBPA2[[#This Row],[Base Payment After Circumstance 11]])))</f>
        <v/>
      </c>
      <c r="R660" s="24" t="str">
        <f>IF(R$3="Not used","",IFERROR(VLOOKUP($A660,'Circumstance 13'!$B$6:$AB$15,27,FALSE),IFERROR(VLOOKUP($A660,'Circumstance 13'!$B$18:$AB$28,27,FALSE),TableBPA2[[#This Row],[Base Payment After Circumstance 12]])))</f>
        <v/>
      </c>
      <c r="S660" s="24" t="str">
        <f>IF(S$3="Not used","",IFERROR(VLOOKUP($A660,'Circumstance 14'!$B$6:$AB$15,27,FALSE),IFERROR(VLOOKUP($A660,'Circumstance 14'!$B$18:$AB$28,27,FALSE),TableBPA2[[#This Row],[Base Payment After Circumstance 13]])))</f>
        <v/>
      </c>
      <c r="T660" s="24" t="str">
        <f>IF(T$3="Not used","",IFERROR(VLOOKUP($A660,'Circumstance 15'!$B$6:$AB$15,27,FALSE),IFERROR(VLOOKUP($A660,'Circumstance 15'!$B$18:$AB$28,27,FALSE),TableBPA2[[#This Row],[Base Payment After Circumstance 14]])))</f>
        <v/>
      </c>
      <c r="U660" s="24" t="str">
        <f>IF(U$3="Not used","",IFERROR(VLOOKUP($A660,'Circumstance 16'!$B$6:$AB$15,27,FALSE),IFERROR(VLOOKUP($A660,'Circumstance 16'!$B$18:$AB$28,27,FALSE),TableBPA2[[#This Row],[Base Payment After Circumstance 15]])))</f>
        <v/>
      </c>
      <c r="V660" s="24" t="str">
        <f>IF(V$3="Not used","",IFERROR(VLOOKUP($A660,'Circumstance 17'!$B$6:$AB$15,27,FALSE),IFERROR(VLOOKUP($A660,'Circumstance 17'!$B$18:$AB$28,27,FALSE),TableBPA2[[#This Row],[Base Payment After Circumstance 16]])))</f>
        <v/>
      </c>
      <c r="W660" s="24" t="str">
        <f>IF(W$3="Not used","",IFERROR(VLOOKUP($A660,'Circumstance 18'!$B$6:$AB$15,27,FALSE),IFERROR(VLOOKUP($A660,'Circumstance 18'!$B$18:$AB$28,27,FALSE),TableBPA2[[#This Row],[Base Payment After Circumstance 17]])))</f>
        <v/>
      </c>
      <c r="X660" s="24" t="str">
        <f>IF(X$3="Not used","",IFERROR(VLOOKUP($A660,'Circumstance 19'!$B$6:$AB$15,27,FALSE),IFERROR(VLOOKUP($A660,'Circumstance 19'!$B$18:$AB$28,27,FALSE),TableBPA2[[#This Row],[Base Payment After Circumstance 18]])))</f>
        <v/>
      </c>
      <c r="Y660" s="24" t="str">
        <f>IF(Y$3="Not used","",IFERROR(VLOOKUP($A660,'Circumstance 20'!$B$6:$AB$15,27,FALSE),IFERROR(VLOOKUP($A660,'Circumstance 20'!$B$18:$AB$28,27,FALSE),TableBPA2[[#This Row],[Base Payment After Circumstance 19]])))</f>
        <v/>
      </c>
    </row>
    <row r="661" spans="1:25" x14ac:dyDescent="0.25">
      <c r="A661" s="11" t="str">
        <f>IF('LEA Information'!A670="","",'LEA Information'!A670)</f>
        <v/>
      </c>
      <c r="B661" s="11" t="str">
        <f>IF('LEA Information'!B670="","",'LEA Information'!B670)</f>
        <v/>
      </c>
      <c r="C661" s="68" t="str">
        <f>IF('LEA Information'!C670="","",'LEA Information'!C670)</f>
        <v/>
      </c>
      <c r="D661" s="8" t="str">
        <f>IF('LEA Information'!D670="","",'LEA Information'!D670)</f>
        <v/>
      </c>
      <c r="E661" s="32" t="str">
        <f t="shared" si="10"/>
        <v/>
      </c>
      <c r="F661" s="3" t="str">
        <f>IF(F$3="Not used","",IFERROR(VLOOKUP($A661,'Circumstance 1'!$B$6:$AB$15,27,FALSE),IFERROR(VLOOKUP(A661,'Circumstance 1'!$B$18:$AB$28,27,FALSE),TableBPA2[[#This Row],[Starting Base Payment]])))</f>
        <v/>
      </c>
      <c r="G661" s="3" t="str">
        <f>IF(G$3="Not used","",IFERROR(VLOOKUP($A661,'Circumstance 2'!$B$6:$AB$15,27,FALSE),IFERROR(VLOOKUP($A661,'Circumstance 2'!$B$18:$AB$28,27,FALSE),TableBPA2[[#This Row],[Base Payment After Circumstance 1]])))</f>
        <v/>
      </c>
      <c r="H661" s="3" t="str">
        <f>IF(H$3="Not used","",IFERROR(VLOOKUP($A661,'Circumstance 3'!$B$6:$AB$15,27,FALSE),IFERROR(VLOOKUP($A661,'Circumstance 3'!$B$18:$AB$28,27,FALSE),TableBPA2[[#This Row],[Base Payment After Circumstance 2]])))</f>
        <v/>
      </c>
      <c r="I661" s="3" t="str">
        <f>IF(I$3="Not used","",IFERROR(VLOOKUP($A661,'Circumstance 4'!$B$6:$AB$15,27,FALSE),IFERROR(VLOOKUP($A661,'Circumstance 4'!$B$18:$AB$28,27,FALSE),TableBPA2[[#This Row],[Base Payment After Circumstance 3]])))</f>
        <v/>
      </c>
      <c r="J661" s="3" t="str">
        <f>IF(J$3="Not used","",IFERROR(VLOOKUP($A661,'Circumstance 5'!$B$6:$AB$15,27,FALSE),IFERROR(VLOOKUP($A661,'Circumstance 5'!$B$18:$AB$28,27,FALSE),TableBPA2[[#This Row],[Base Payment After Circumstance 4]])))</f>
        <v/>
      </c>
      <c r="K661" s="3" t="str">
        <f>IF(K$3="Not used","",IFERROR(VLOOKUP($A661,'Circumstance 6'!$B$6:$AB$15,27,FALSE),IFERROR(VLOOKUP($A661,'Circumstance 6'!$B$18:$AB$28,27,FALSE),TableBPA2[[#This Row],[Base Payment After Circumstance 5]])))</f>
        <v/>
      </c>
      <c r="L661" s="3" t="str">
        <f>IF(L$3="Not used","",IFERROR(VLOOKUP($A661,'Circumstance 7'!$B$6:$AB$15,27,FALSE),IFERROR(VLOOKUP($A661,'Circumstance 7'!$B$18:$AB$28,27,FALSE),TableBPA2[[#This Row],[Base Payment After Circumstance 6]])))</f>
        <v/>
      </c>
      <c r="M661" s="3" t="str">
        <f>IF(M$3="Not used","",IFERROR(VLOOKUP($A661,'Circumstance 8'!$B$6:$AB$15,27,FALSE),IFERROR(VLOOKUP($A661,'Circumstance 8'!$B$18:$AB$28,27,FALSE),TableBPA2[[#This Row],[Base Payment After Circumstance 7]])))</f>
        <v/>
      </c>
      <c r="N661" s="3" t="str">
        <f>IF(N$3="Not used","",IFERROR(VLOOKUP($A661,'Circumstance 9'!$B$6:$AB$15,27,FALSE),IFERROR(VLOOKUP($A661,'Circumstance 9'!$B$18:$AB$28,27,FALSE),TableBPA2[[#This Row],[Base Payment After Circumstance 8]])))</f>
        <v/>
      </c>
      <c r="O661" s="3" t="str">
        <f>IF(O$3="Not used","",IFERROR(VLOOKUP($A661,'Circumstance 10'!$B$6:$AB$15,27,FALSE),IFERROR(VLOOKUP($A661,'Circumstance 10'!$B$18:$AB$28,27,FALSE),TableBPA2[[#This Row],[Base Payment After Circumstance 9]])))</f>
        <v/>
      </c>
      <c r="P661" s="24" t="str">
        <f>IF(P$3="Not used","",IFERROR(VLOOKUP($A661,'Circumstance 11'!$B$6:$AB$15,27,FALSE),IFERROR(VLOOKUP($A661,'Circumstance 11'!$B$18:$AB$28,27,FALSE),TableBPA2[[#This Row],[Base Payment After Circumstance 10]])))</f>
        <v/>
      </c>
      <c r="Q661" s="24" t="str">
        <f>IF(Q$3="Not used","",IFERROR(VLOOKUP($A661,'Circumstance 12'!$B$6:$AB$15,27,FALSE),IFERROR(VLOOKUP($A661,'Circumstance 12'!$B$18:$AB$28,27,FALSE),TableBPA2[[#This Row],[Base Payment After Circumstance 11]])))</f>
        <v/>
      </c>
      <c r="R661" s="24" t="str">
        <f>IF(R$3="Not used","",IFERROR(VLOOKUP($A661,'Circumstance 13'!$B$6:$AB$15,27,FALSE),IFERROR(VLOOKUP($A661,'Circumstance 13'!$B$18:$AB$28,27,FALSE),TableBPA2[[#This Row],[Base Payment After Circumstance 12]])))</f>
        <v/>
      </c>
      <c r="S661" s="24" t="str">
        <f>IF(S$3="Not used","",IFERROR(VLOOKUP($A661,'Circumstance 14'!$B$6:$AB$15,27,FALSE),IFERROR(VLOOKUP($A661,'Circumstance 14'!$B$18:$AB$28,27,FALSE),TableBPA2[[#This Row],[Base Payment After Circumstance 13]])))</f>
        <v/>
      </c>
      <c r="T661" s="24" t="str">
        <f>IF(T$3="Not used","",IFERROR(VLOOKUP($A661,'Circumstance 15'!$B$6:$AB$15,27,FALSE),IFERROR(VLOOKUP($A661,'Circumstance 15'!$B$18:$AB$28,27,FALSE),TableBPA2[[#This Row],[Base Payment After Circumstance 14]])))</f>
        <v/>
      </c>
      <c r="U661" s="24" t="str">
        <f>IF(U$3="Not used","",IFERROR(VLOOKUP($A661,'Circumstance 16'!$B$6:$AB$15,27,FALSE),IFERROR(VLOOKUP($A661,'Circumstance 16'!$B$18:$AB$28,27,FALSE),TableBPA2[[#This Row],[Base Payment After Circumstance 15]])))</f>
        <v/>
      </c>
      <c r="V661" s="24" t="str">
        <f>IF(V$3="Not used","",IFERROR(VLOOKUP($A661,'Circumstance 17'!$B$6:$AB$15,27,FALSE),IFERROR(VLOOKUP($A661,'Circumstance 17'!$B$18:$AB$28,27,FALSE),TableBPA2[[#This Row],[Base Payment After Circumstance 16]])))</f>
        <v/>
      </c>
      <c r="W661" s="24" t="str">
        <f>IF(W$3="Not used","",IFERROR(VLOOKUP($A661,'Circumstance 18'!$B$6:$AB$15,27,FALSE),IFERROR(VLOOKUP($A661,'Circumstance 18'!$B$18:$AB$28,27,FALSE),TableBPA2[[#This Row],[Base Payment After Circumstance 17]])))</f>
        <v/>
      </c>
      <c r="X661" s="24" t="str">
        <f>IF(X$3="Not used","",IFERROR(VLOOKUP($A661,'Circumstance 19'!$B$6:$AB$15,27,FALSE),IFERROR(VLOOKUP($A661,'Circumstance 19'!$B$18:$AB$28,27,FALSE),TableBPA2[[#This Row],[Base Payment After Circumstance 18]])))</f>
        <v/>
      </c>
      <c r="Y661" s="24" t="str">
        <f>IF(Y$3="Not used","",IFERROR(VLOOKUP($A661,'Circumstance 20'!$B$6:$AB$15,27,FALSE),IFERROR(VLOOKUP($A661,'Circumstance 20'!$B$18:$AB$28,27,FALSE),TableBPA2[[#This Row],[Base Payment After Circumstance 19]])))</f>
        <v/>
      </c>
    </row>
    <row r="662" spans="1:25" x14ac:dyDescent="0.25">
      <c r="A662" s="11" t="str">
        <f>IF('LEA Information'!A671="","",'LEA Information'!A671)</f>
        <v/>
      </c>
      <c r="B662" s="11" t="str">
        <f>IF('LEA Information'!B671="","",'LEA Information'!B671)</f>
        <v/>
      </c>
      <c r="C662" s="68" t="str">
        <f>IF('LEA Information'!C671="","",'LEA Information'!C671)</f>
        <v/>
      </c>
      <c r="D662" s="8" t="str">
        <f>IF('LEA Information'!D671="","",'LEA Information'!D671)</f>
        <v/>
      </c>
      <c r="E662" s="32" t="str">
        <f t="shared" si="10"/>
        <v/>
      </c>
      <c r="F662" s="3" t="str">
        <f>IF(F$3="Not used","",IFERROR(VLOOKUP($A662,'Circumstance 1'!$B$6:$AB$15,27,FALSE),IFERROR(VLOOKUP(A662,'Circumstance 1'!$B$18:$AB$28,27,FALSE),TableBPA2[[#This Row],[Starting Base Payment]])))</f>
        <v/>
      </c>
      <c r="G662" s="3" t="str">
        <f>IF(G$3="Not used","",IFERROR(VLOOKUP($A662,'Circumstance 2'!$B$6:$AB$15,27,FALSE),IFERROR(VLOOKUP($A662,'Circumstance 2'!$B$18:$AB$28,27,FALSE),TableBPA2[[#This Row],[Base Payment After Circumstance 1]])))</f>
        <v/>
      </c>
      <c r="H662" s="3" t="str">
        <f>IF(H$3="Not used","",IFERROR(VLOOKUP($A662,'Circumstance 3'!$B$6:$AB$15,27,FALSE),IFERROR(VLOOKUP($A662,'Circumstance 3'!$B$18:$AB$28,27,FALSE),TableBPA2[[#This Row],[Base Payment After Circumstance 2]])))</f>
        <v/>
      </c>
      <c r="I662" s="3" t="str">
        <f>IF(I$3="Not used","",IFERROR(VLOOKUP($A662,'Circumstance 4'!$B$6:$AB$15,27,FALSE),IFERROR(VLOOKUP($A662,'Circumstance 4'!$B$18:$AB$28,27,FALSE),TableBPA2[[#This Row],[Base Payment After Circumstance 3]])))</f>
        <v/>
      </c>
      <c r="J662" s="3" t="str">
        <f>IF(J$3="Not used","",IFERROR(VLOOKUP($A662,'Circumstance 5'!$B$6:$AB$15,27,FALSE),IFERROR(VLOOKUP($A662,'Circumstance 5'!$B$18:$AB$28,27,FALSE),TableBPA2[[#This Row],[Base Payment After Circumstance 4]])))</f>
        <v/>
      </c>
      <c r="K662" s="3" t="str">
        <f>IF(K$3="Not used","",IFERROR(VLOOKUP($A662,'Circumstance 6'!$B$6:$AB$15,27,FALSE),IFERROR(VLOOKUP($A662,'Circumstance 6'!$B$18:$AB$28,27,FALSE),TableBPA2[[#This Row],[Base Payment After Circumstance 5]])))</f>
        <v/>
      </c>
      <c r="L662" s="3" t="str">
        <f>IF(L$3="Not used","",IFERROR(VLOOKUP($A662,'Circumstance 7'!$B$6:$AB$15,27,FALSE),IFERROR(VLOOKUP($A662,'Circumstance 7'!$B$18:$AB$28,27,FALSE),TableBPA2[[#This Row],[Base Payment After Circumstance 6]])))</f>
        <v/>
      </c>
      <c r="M662" s="3" t="str">
        <f>IF(M$3="Not used","",IFERROR(VLOOKUP($A662,'Circumstance 8'!$B$6:$AB$15,27,FALSE),IFERROR(VLOOKUP($A662,'Circumstance 8'!$B$18:$AB$28,27,FALSE),TableBPA2[[#This Row],[Base Payment After Circumstance 7]])))</f>
        <v/>
      </c>
      <c r="N662" s="3" t="str">
        <f>IF(N$3="Not used","",IFERROR(VLOOKUP($A662,'Circumstance 9'!$B$6:$AB$15,27,FALSE),IFERROR(VLOOKUP($A662,'Circumstance 9'!$B$18:$AB$28,27,FALSE),TableBPA2[[#This Row],[Base Payment After Circumstance 8]])))</f>
        <v/>
      </c>
      <c r="O662" s="3" t="str">
        <f>IF(O$3="Not used","",IFERROR(VLOOKUP($A662,'Circumstance 10'!$B$6:$AB$15,27,FALSE),IFERROR(VLOOKUP($A662,'Circumstance 10'!$B$18:$AB$28,27,FALSE),TableBPA2[[#This Row],[Base Payment After Circumstance 9]])))</f>
        <v/>
      </c>
      <c r="P662" s="24" t="str">
        <f>IF(P$3="Not used","",IFERROR(VLOOKUP($A662,'Circumstance 11'!$B$6:$AB$15,27,FALSE),IFERROR(VLOOKUP($A662,'Circumstance 11'!$B$18:$AB$28,27,FALSE),TableBPA2[[#This Row],[Base Payment After Circumstance 10]])))</f>
        <v/>
      </c>
      <c r="Q662" s="24" t="str">
        <f>IF(Q$3="Not used","",IFERROR(VLOOKUP($A662,'Circumstance 12'!$B$6:$AB$15,27,FALSE),IFERROR(VLOOKUP($A662,'Circumstance 12'!$B$18:$AB$28,27,FALSE),TableBPA2[[#This Row],[Base Payment After Circumstance 11]])))</f>
        <v/>
      </c>
      <c r="R662" s="24" t="str">
        <f>IF(R$3="Not used","",IFERROR(VLOOKUP($A662,'Circumstance 13'!$B$6:$AB$15,27,FALSE),IFERROR(VLOOKUP($A662,'Circumstance 13'!$B$18:$AB$28,27,FALSE),TableBPA2[[#This Row],[Base Payment After Circumstance 12]])))</f>
        <v/>
      </c>
      <c r="S662" s="24" t="str">
        <f>IF(S$3="Not used","",IFERROR(VLOOKUP($A662,'Circumstance 14'!$B$6:$AB$15,27,FALSE),IFERROR(VLOOKUP($A662,'Circumstance 14'!$B$18:$AB$28,27,FALSE),TableBPA2[[#This Row],[Base Payment After Circumstance 13]])))</f>
        <v/>
      </c>
      <c r="T662" s="24" t="str">
        <f>IF(T$3="Not used","",IFERROR(VLOOKUP($A662,'Circumstance 15'!$B$6:$AB$15,27,FALSE),IFERROR(VLOOKUP($A662,'Circumstance 15'!$B$18:$AB$28,27,FALSE),TableBPA2[[#This Row],[Base Payment After Circumstance 14]])))</f>
        <v/>
      </c>
      <c r="U662" s="24" t="str">
        <f>IF(U$3="Not used","",IFERROR(VLOOKUP($A662,'Circumstance 16'!$B$6:$AB$15,27,FALSE),IFERROR(VLOOKUP($A662,'Circumstance 16'!$B$18:$AB$28,27,FALSE),TableBPA2[[#This Row],[Base Payment After Circumstance 15]])))</f>
        <v/>
      </c>
      <c r="V662" s="24" t="str">
        <f>IF(V$3="Not used","",IFERROR(VLOOKUP($A662,'Circumstance 17'!$B$6:$AB$15,27,FALSE),IFERROR(VLOOKUP($A662,'Circumstance 17'!$B$18:$AB$28,27,FALSE),TableBPA2[[#This Row],[Base Payment After Circumstance 16]])))</f>
        <v/>
      </c>
      <c r="W662" s="24" t="str">
        <f>IF(W$3="Not used","",IFERROR(VLOOKUP($A662,'Circumstance 18'!$B$6:$AB$15,27,FALSE),IFERROR(VLOOKUP($A662,'Circumstance 18'!$B$18:$AB$28,27,FALSE),TableBPA2[[#This Row],[Base Payment After Circumstance 17]])))</f>
        <v/>
      </c>
      <c r="X662" s="24" t="str">
        <f>IF(X$3="Not used","",IFERROR(VLOOKUP($A662,'Circumstance 19'!$B$6:$AB$15,27,FALSE),IFERROR(VLOOKUP($A662,'Circumstance 19'!$B$18:$AB$28,27,FALSE),TableBPA2[[#This Row],[Base Payment After Circumstance 18]])))</f>
        <v/>
      </c>
      <c r="Y662" s="24" t="str">
        <f>IF(Y$3="Not used","",IFERROR(VLOOKUP($A662,'Circumstance 20'!$B$6:$AB$15,27,FALSE),IFERROR(VLOOKUP($A662,'Circumstance 20'!$B$18:$AB$28,27,FALSE),TableBPA2[[#This Row],[Base Payment After Circumstance 19]])))</f>
        <v/>
      </c>
    </row>
    <row r="663" spans="1:25" x14ac:dyDescent="0.25">
      <c r="A663" s="11" t="str">
        <f>IF('LEA Information'!A672="","",'LEA Information'!A672)</f>
        <v/>
      </c>
      <c r="B663" s="11" t="str">
        <f>IF('LEA Information'!B672="","",'LEA Information'!B672)</f>
        <v/>
      </c>
      <c r="C663" s="68" t="str">
        <f>IF('LEA Information'!C672="","",'LEA Information'!C672)</f>
        <v/>
      </c>
      <c r="D663" s="8" t="str">
        <f>IF('LEA Information'!D672="","",'LEA Information'!D672)</f>
        <v/>
      </c>
      <c r="E663" s="32" t="str">
        <f t="shared" si="10"/>
        <v/>
      </c>
      <c r="F663" s="3" t="str">
        <f>IF(F$3="Not used","",IFERROR(VLOOKUP($A663,'Circumstance 1'!$B$6:$AB$15,27,FALSE),IFERROR(VLOOKUP(A663,'Circumstance 1'!$B$18:$AB$28,27,FALSE),TableBPA2[[#This Row],[Starting Base Payment]])))</f>
        <v/>
      </c>
      <c r="G663" s="3" t="str">
        <f>IF(G$3="Not used","",IFERROR(VLOOKUP($A663,'Circumstance 2'!$B$6:$AB$15,27,FALSE),IFERROR(VLOOKUP($A663,'Circumstance 2'!$B$18:$AB$28,27,FALSE),TableBPA2[[#This Row],[Base Payment After Circumstance 1]])))</f>
        <v/>
      </c>
      <c r="H663" s="3" t="str">
        <f>IF(H$3="Not used","",IFERROR(VLOOKUP($A663,'Circumstance 3'!$B$6:$AB$15,27,FALSE),IFERROR(VLOOKUP($A663,'Circumstance 3'!$B$18:$AB$28,27,FALSE),TableBPA2[[#This Row],[Base Payment After Circumstance 2]])))</f>
        <v/>
      </c>
      <c r="I663" s="3" t="str">
        <f>IF(I$3="Not used","",IFERROR(VLOOKUP($A663,'Circumstance 4'!$B$6:$AB$15,27,FALSE),IFERROR(VLOOKUP($A663,'Circumstance 4'!$B$18:$AB$28,27,FALSE),TableBPA2[[#This Row],[Base Payment After Circumstance 3]])))</f>
        <v/>
      </c>
      <c r="J663" s="3" t="str">
        <f>IF(J$3="Not used","",IFERROR(VLOOKUP($A663,'Circumstance 5'!$B$6:$AB$15,27,FALSE),IFERROR(VLOOKUP($A663,'Circumstance 5'!$B$18:$AB$28,27,FALSE),TableBPA2[[#This Row],[Base Payment After Circumstance 4]])))</f>
        <v/>
      </c>
      <c r="K663" s="3" t="str">
        <f>IF(K$3="Not used","",IFERROR(VLOOKUP($A663,'Circumstance 6'!$B$6:$AB$15,27,FALSE),IFERROR(VLOOKUP($A663,'Circumstance 6'!$B$18:$AB$28,27,FALSE),TableBPA2[[#This Row],[Base Payment After Circumstance 5]])))</f>
        <v/>
      </c>
      <c r="L663" s="3" t="str">
        <f>IF(L$3="Not used","",IFERROR(VLOOKUP($A663,'Circumstance 7'!$B$6:$AB$15,27,FALSE),IFERROR(VLOOKUP($A663,'Circumstance 7'!$B$18:$AB$28,27,FALSE),TableBPA2[[#This Row],[Base Payment After Circumstance 6]])))</f>
        <v/>
      </c>
      <c r="M663" s="3" t="str">
        <f>IF(M$3="Not used","",IFERROR(VLOOKUP($A663,'Circumstance 8'!$B$6:$AB$15,27,FALSE),IFERROR(VLOOKUP($A663,'Circumstance 8'!$B$18:$AB$28,27,FALSE),TableBPA2[[#This Row],[Base Payment After Circumstance 7]])))</f>
        <v/>
      </c>
      <c r="N663" s="3" t="str">
        <f>IF(N$3="Not used","",IFERROR(VLOOKUP($A663,'Circumstance 9'!$B$6:$AB$15,27,FALSE),IFERROR(VLOOKUP($A663,'Circumstance 9'!$B$18:$AB$28,27,FALSE),TableBPA2[[#This Row],[Base Payment After Circumstance 8]])))</f>
        <v/>
      </c>
      <c r="O663" s="3" t="str">
        <f>IF(O$3="Not used","",IFERROR(VLOOKUP($A663,'Circumstance 10'!$B$6:$AB$15,27,FALSE),IFERROR(VLOOKUP($A663,'Circumstance 10'!$B$18:$AB$28,27,FALSE),TableBPA2[[#This Row],[Base Payment After Circumstance 9]])))</f>
        <v/>
      </c>
      <c r="P663" s="24" t="str">
        <f>IF(P$3="Not used","",IFERROR(VLOOKUP($A663,'Circumstance 11'!$B$6:$AB$15,27,FALSE),IFERROR(VLOOKUP($A663,'Circumstance 11'!$B$18:$AB$28,27,FALSE),TableBPA2[[#This Row],[Base Payment After Circumstance 10]])))</f>
        <v/>
      </c>
      <c r="Q663" s="24" t="str">
        <f>IF(Q$3="Not used","",IFERROR(VLOOKUP($A663,'Circumstance 12'!$B$6:$AB$15,27,FALSE),IFERROR(VLOOKUP($A663,'Circumstance 12'!$B$18:$AB$28,27,FALSE),TableBPA2[[#This Row],[Base Payment After Circumstance 11]])))</f>
        <v/>
      </c>
      <c r="R663" s="24" t="str">
        <f>IF(R$3="Not used","",IFERROR(VLOOKUP($A663,'Circumstance 13'!$B$6:$AB$15,27,FALSE),IFERROR(VLOOKUP($A663,'Circumstance 13'!$B$18:$AB$28,27,FALSE),TableBPA2[[#This Row],[Base Payment After Circumstance 12]])))</f>
        <v/>
      </c>
      <c r="S663" s="24" t="str">
        <f>IF(S$3="Not used","",IFERROR(VLOOKUP($A663,'Circumstance 14'!$B$6:$AB$15,27,FALSE),IFERROR(VLOOKUP($A663,'Circumstance 14'!$B$18:$AB$28,27,FALSE),TableBPA2[[#This Row],[Base Payment After Circumstance 13]])))</f>
        <v/>
      </c>
      <c r="T663" s="24" t="str">
        <f>IF(T$3="Not used","",IFERROR(VLOOKUP($A663,'Circumstance 15'!$B$6:$AB$15,27,FALSE),IFERROR(VLOOKUP($A663,'Circumstance 15'!$B$18:$AB$28,27,FALSE),TableBPA2[[#This Row],[Base Payment After Circumstance 14]])))</f>
        <v/>
      </c>
      <c r="U663" s="24" t="str">
        <f>IF(U$3="Not used","",IFERROR(VLOOKUP($A663,'Circumstance 16'!$B$6:$AB$15,27,FALSE),IFERROR(VLOOKUP($A663,'Circumstance 16'!$B$18:$AB$28,27,FALSE),TableBPA2[[#This Row],[Base Payment After Circumstance 15]])))</f>
        <v/>
      </c>
      <c r="V663" s="24" t="str">
        <f>IF(V$3="Not used","",IFERROR(VLOOKUP($A663,'Circumstance 17'!$B$6:$AB$15,27,FALSE),IFERROR(VLOOKUP($A663,'Circumstance 17'!$B$18:$AB$28,27,FALSE),TableBPA2[[#This Row],[Base Payment After Circumstance 16]])))</f>
        <v/>
      </c>
      <c r="W663" s="24" t="str">
        <f>IF(W$3="Not used","",IFERROR(VLOOKUP($A663,'Circumstance 18'!$B$6:$AB$15,27,FALSE),IFERROR(VLOOKUP($A663,'Circumstance 18'!$B$18:$AB$28,27,FALSE),TableBPA2[[#This Row],[Base Payment After Circumstance 17]])))</f>
        <v/>
      </c>
      <c r="X663" s="24" t="str">
        <f>IF(X$3="Not used","",IFERROR(VLOOKUP($A663,'Circumstance 19'!$B$6:$AB$15,27,FALSE),IFERROR(VLOOKUP($A663,'Circumstance 19'!$B$18:$AB$28,27,FALSE),TableBPA2[[#This Row],[Base Payment After Circumstance 18]])))</f>
        <v/>
      </c>
      <c r="Y663" s="24" t="str">
        <f>IF(Y$3="Not used","",IFERROR(VLOOKUP($A663,'Circumstance 20'!$B$6:$AB$15,27,FALSE),IFERROR(VLOOKUP($A663,'Circumstance 20'!$B$18:$AB$28,27,FALSE),TableBPA2[[#This Row],[Base Payment After Circumstance 19]])))</f>
        <v/>
      </c>
    </row>
    <row r="664" spans="1:25" x14ac:dyDescent="0.25">
      <c r="A664" s="11" t="str">
        <f>IF('LEA Information'!A673="","",'LEA Information'!A673)</f>
        <v/>
      </c>
      <c r="B664" s="11" t="str">
        <f>IF('LEA Information'!B673="","",'LEA Information'!B673)</f>
        <v/>
      </c>
      <c r="C664" s="68" t="str">
        <f>IF('LEA Information'!C673="","",'LEA Information'!C673)</f>
        <v/>
      </c>
      <c r="D664" s="8" t="str">
        <f>IF('LEA Information'!D673="","",'LEA Information'!D673)</f>
        <v/>
      </c>
      <c r="E664" s="32" t="str">
        <f t="shared" si="10"/>
        <v/>
      </c>
      <c r="F664" s="3" t="str">
        <f>IF(F$3="Not used","",IFERROR(VLOOKUP($A664,'Circumstance 1'!$B$6:$AB$15,27,FALSE),IFERROR(VLOOKUP(A664,'Circumstance 1'!$B$18:$AB$28,27,FALSE),TableBPA2[[#This Row],[Starting Base Payment]])))</f>
        <v/>
      </c>
      <c r="G664" s="3" t="str">
        <f>IF(G$3="Not used","",IFERROR(VLOOKUP($A664,'Circumstance 2'!$B$6:$AB$15,27,FALSE),IFERROR(VLOOKUP($A664,'Circumstance 2'!$B$18:$AB$28,27,FALSE),TableBPA2[[#This Row],[Base Payment After Circumstance 1]])))</f>
        <v/>
      </c>
      <c r="H664" s="3" t="str">
        <f>IF(H$3="Not used","",IFERROR(VLOOKUP($A664,'Circumstance 3'!$B$6:$AB$15,27,FALSE),IFERROR(VLOOKUP($A664,'Circumstance 3'!$B$18:$AB$28,27,FALSE),TableBPA2[[#This Row],[Base Payment After Circumstance 2]])))</f>
        <v/>
      </c>
      <c r="I664" s="3" t="str">
        <f>IF(I$3="Not used","",IFERROR(VLOOKUP($A664,'Circumstance 4'!$B$6:$AB$15,27,FALSE),IFERROR(VLOOKUP($A664,'Circumstance 4'!$B$18:$AB$28,27,FALSE),TableBPA2[[#This Row],[Base Payment After Circumstance 3]])))</f>
        <v/>
      </c>
      <c r="J664" s="3" t="str">
        <f>IF(J$3="Not used","",IFERROR(VLOOKUP($A664,'Circumstance 5'!$B$6:$AB$15,27,FALSE),IFERROR(VLOOKUP($A664,'Circumstance 5'!$B$18:$AB$28,27,FALSE),TableBPA2[[#This Row],[Base Payment After Circumstance 4]])))</f>
        <v/>
      </c>
      <c r="K664" s="3" t="str">
        <f>IF(K$3="Not used","",IFERROR(VLOOKUP($A664,'Circumstance 6'!$B$6:$AB$15,27,FALSE),IFERROR(VLOOKUP($A664,'Circumstance 6'!$B$18:$AB$28,27,FALSE),TableBPA2[[#This Row],[Base Payment After Circumstance 5]])))</f>
        <v/>
      </c>
      <c r="L664" s="3" t="str">
        <f>IF(L$3="Not used","",IFERROR(VLOOKUP($A664,'Circumstance 7'!$B$6:$AB$15,27,FALSE),IFERROR(VLOOKUP($A664,'Circumstance 7'!$B$18:$AB$28,27,FALSE),TableBPA2[[#This Row],[Base Payment After Circumstance 6]])))</f>
        <v/>
      </c>
      <c r="M664" s="3" t="str">
        <f>IF(M$3="Not used","",IFERROR(VLOOKUP($A664,'Circumstance 8'!$B$6:$AB$15,27,FALSE),IFERROR(VLOOKUP($A664,'Circumstance 8'!$B$18:$AB$28,27,FALSE),TableBPA2[[#This Row],[Base Payment After Circumstance 7]])))</f>
        <v/>
      </c>
      <c r="N664" s="3" t="str">
        <f>IF(N$3="Not used","",IFERROR(VLOOKUP($A664,'Circumstance 9'!$B$6:$AB$15,27,FALSE),IFERROR(VLOOKUP($A664,'Circumstance 9'!$B$18:$AB$28,27,FALSE),TableBPA2[[#This Row],[Base Payment After Circumstance 8]])))</f>
        <v/>
      </c>
      <c r="O664" s="3" t="str">
        <f>IF(O$3="Not used","",IFERROR(VLOOKUP($A664,'Circumstance 10'!$B$6:$AB$15,27,FALSE),IFERROR(VLOOKUP($A664,'Circumstance 10'!$B$18:$AB$28,27,FALSE),TableBPA2[[#This Row],[Base Payment After Circumstance 9]])))</f>
        <v/>
      </c>
      <c r="P664" s="24" t="str">
        <f>IF(P$3="Not used","",IFERROR(VLOOKUP($A664,'Circumstance 11'!$B$6:$AB$15,27,FALSE),IFERROR(VLOOKUP($A664,'Circumstance 11'!$B$18:$AB$28,27,FALSE),TableBPA2[[#This Row],[Base Payment After Circumstance 10]])))</f>
        <v/>
      </c>
      <c r="Q664" s="24" t="str">
        <f>IF(Q$3="Not used","",IFERROR(VLOOKUP($A664,'Circumstance 12'!$B$6:$AB$15,27,FALSE),IFERROR(VLOOKUP($A664,'Circumstance 12'!$B$18:$AB$28,27,FALSE),TableBPA2[[#This Row],[Base Payment After Circumstance 11]])))</f>
        <v/>
      </c>
      <c r="R664" s="24" t="str">
        <f>IF(R$3="Not used","",IFERROR(VLOOKUP($A664,'Circumstance 13'!$B$6:$AB$15,27,FALSE),IFERROR(VLOOKUP($A664,'Circumstance 13'!$B$18:$AB$28,27,FALSE),TableBPA2[[#This Row],[Base Payment After Circumstance 12]])))</f>
        <v/>
      </c>
      <c r="S664" s="24" t="str">
        <f>IF(S$3="Not used","",IFERROR(VLOOKUP($A664,'Circumstance 14'!$B$6:$AB$15,27,FALSE),IFERROR(VLOOKUP($A664,'Circumstance 14'!$B$18:$AB$28,27,FALSE),TableBPA2[[#This Row],[Base Payment After Circumstance 13]])))</f>
        <v/>
      </c>
      <c r="T664" s="24" t="str">
        <f>IF(T$3="Not used","",IFERROR(VLOOKUP($A664,'Circumstance 15'!$B$6:$AB$15,27,FALSE),IFERROR(VLOOKUP($A664,'Circumstance 15'!$B$18:$AB$28,27,FALSE),TableBPA2[[#This Row],[Base Payment After Circumstance 14]])))</f>
        <v/>
      </c>
      <c r="U664" s="24" t="str">
        <f>IF(U$3="Not used","",IFERROR(VLOOKUP($A664,'Circumstance 16'!$B$6:$AB$15,27,FALSE),IFERROR(VLOOKUP($A664,'Circumstance 16'!$B$18:$AB$28,27,FALSE),TableBPA2[[#This Row],[Base Payment After Circumstance 15]])))</f>
        <v/>
      </c>
      <c r="V664" s="24" t="str">
        <f>IF(V$3="Not used","",IFERROR(VLOOKUP($A664,'Circumstance 17'!$B$6:$AB$15,27,FALSE),IFERROR(VLOOKUP($A664,'Circumstance 17'!$B$18:$AB$28,27,FALSE),TableBPA2[[#This Row],[Base Payment After Circumstance 16]])))</f>
        <v/>
      </c>
      <c r="W664" s="24" t="str">
        <f>IF(W$3="Not used","",IFERROR(VLOOKUP($A664,'Circumstance 18'!$B$6:$AB$15,27,FALSE),IFERROR(VLOOKUP($A664,'Circumstance 18'!$B$18:$AB$28,27,FALSE),TableBPA2[[#This Row],[Base Payment After Circumstance 17]])))</f>
        <v/>
      </c>
      <c r="X664" s="24" t="str">
        <f>IF(X$3="Not used","",IFERROR(VLOOKUP($A664,'Circumstance 19'!$B$6:$AB$15,27,FALSE),IFERROR(VLOOKUP($A664,'Circumstance 19'!$B$18:$AB$28,27,FALSE),TableBPA2[[#This Row],[Base Payment After Circumstance 18]])))</f>
        <v/>
      </c>
      <c r="Y664" s="24" t="str">
        <f>IF(Y$3="Not used","",IFERROR(VLOOKUP($A664,'Circumstance 20'!$B$6:$AB$15,27,FALSE),IFERROR(VLOOKUP($A664,'Circumstance 20'!$B$18:$AB$28,27,FALSE),TableBPA2[[#This Row],[Base Payment After Circumstance 19]])))</f>
        <v/>
      </c>
    </row>
    <row r="665" spans="1:25" x14ac:dyDescent="0.25">
      <c r="A665" s="11" t="str">
        <f>IF('LEA Information'!A674="","",'LEA Information'!A674)</f>
        <v/>
      </c>
      <c r="B665" s="11" t="str">
        <f>IF('LEA Information'!B674="","",'LEA Information'!B674)</f>
        <v/>
      </c>
      <c r="C665" s="68" t="str">
        <f>IF('LEA Information'!C674="","",'LEA Information'!C674)</f>
        <v/>
      </c>
      <c r="D665" s="8" t="str">
        <f>IF('LEA Information'!D674="","",'LEA Information'!D674)</f>
        <v/>
      </c>
      <c r="E665" s="32" t="str">
        <f t="shared" si="10"/>
        <v/>
      </c>
      <c r="F665" s="3" t="str">
        <f>IF(F$3="Not used","",IFERROR(VLOOKUP($A665,'Circumstance 1'!$B$6:$AB$15,27,FALSE),IFERROR(VLOOKUP(A665,'Circumstance 1'!$B$18:$AB$28,27,FALSE),TableBPA2[[#This Row],[Starting Base Payment]])))</f>
        <v/>
      </c>
      <c r="G665" s="3" t="str">
        <f>IF(G$3="Not used","",IFERROR(VLOOKUP($A665,'Circumstance 2'!$B$6:$AB$15,27,FALSE),IFERROR(VLOOKUP($A665,'Circumstance 2'!$B$18:$AB$28,27,FALSE),TableBPA2[[#This Row],[Base Payment After Circumstance 1]])))</f>
        <v/>
      </c>
      <c r="H665" s="3" t="str">
        <f>IF(H$3="Not used","",IFERROR(VLOOKUP($A665,'Circumstance 3'!$B$6:$AB$15,27,FALSE),IFERROR(VLOOKUP($A665,'Circumstance 3'!$B$18:$AB$28,27,FALSE),TableBPA2[[#This Row],[Base Payment After Circumstance 2]])))</f>
        <v/>
      </c>
      <c r="I665" s="3" t="str">
        <f>IF(I$3="Not used","",IFERROR(VLOOKUP($A665,'Circumstance 4'!$B$6:$AB$15,27,FALSE),IFERROR(VLOOKUP($A665,'Circumstance 4'!$B$18:$AB$28,27,FALSE),TableBPA2[[#This Row],[Base Payment After Circumstance 3]])))</f>
        <v/>
      </c>
      <c r="J665" s="3" t="str">
        <f>IF(J$3="Not used","",IFERROR(VLOOKUP($A665,'Circumstance 5'!$B$6:$AB$15,27,FALSE),IFERROR(VLOOKUP($A665,'Circumstance 5'!$B$18:$AB$28,27,FALSE),TableBPA2[[#This Row],[Base Payment After Circumstance 4]])))</f>
        <v/>
      </c>
      <c r="K665" s="3" t="str">
        <f>IF(K$3="Not used","",IFERROR(VLOOKUP($A665,'Circumstance 6'!$B$6:$AB$15,27,FALSE),IFERROR(VLOOKUP($A665,'Circumstance 6'!$B$18:$AB$28,27,FALSE),TableBPA2[[#This Row],[Base Payment After Circumstance 5]])))</f>
        <v/>
      </c>
      <c r="L665" s="3" t="str">
        <f>IF(L$3="Not used","",IFERROR(VLOOKUP($A665,'Circumstance 7'!$B$6:$AB$15,27,FALSE),IFERROR(VLOOKUP($A665,'Circumstance 7'!$B$18:$AB$28,27,FALSE),TableBPA2[[#This Row],[Base Payment After Circumstance 6]])))</f>
        <v/>
      </c>
      <c r="M665" s="3" t="str">
        <f>IF(M$3="Not used","",IFERROR(VLOOKUP($A665,'Circumstance 8'!$B$6:$AB$15,27,FALSE),IFERROR(VLOOKUP($A665,'Circumstance 8'!$B$18:$AB$28,27,FALSE),TableBPA2[[#This Row],[Base Payment After Circumstance 7]])))</f>
        <v/>
      </c>
      <c r="N665" s="3" t="str">
        <f>IF(N$3="Not used","",IFERROR(VLOOKUP($A665,'Circumstance 9'!$B$6:$AB$15,27,FALSE),IFERROR(VLOOKUP($A665,'Circumstance 9'!$B$18:$AB$28,27,FALSE),TableBPA2[[#This Row],[Base Payment After Circumstance 8]])))</f>
        <v/>
      </c>
      <c r="O665" s="3" t="str">
        <f>IF(O$3="Not used","",IFERROR(VLOOKUP($A665,'Circumstance 10'!$B$6:$AB$15,27,FALSE),IFERROR(VLOOKUP($A665,'Circumstance 10'!$B$18:$AB$28,27,FALSE),TableBPA2[[#This Row],[Base Payment After Circumstance 9]])))</f>
        <v/>
      </c>
      <c r="P665" s="24" t="str">
        <f>IF(P$3="Not used","",IFERROR(VLOOKUP($A665,'Circumstance 11'!$B$6:$AB$15,27,FALSE),IFERROR(VLOOKUP($A665,'Circumstance 11'!$B$18:$AB$28,27,FALSE),TableBPA2[[#This Row],[Base Payment After Circumstance 10]])))</f>
        <v/>
      </c>
      <c r="Q665" s="24" t="str">
        <f>IF(Q$3="Not used","",IFERROR(VLOOKUP($A665,'Circumstance 12'!$B$6:$AB$15,27,FALSE),IFERROR(VLOOKUP($A665,'Circumstance 12'!$B$18:$AB$28,27,FALSE),TableBPA2[[#This Row],[Base Payment After Circumstance 11]])))</f>
        <v/>
      </c>
      <c r="R665" s="24" t="str">
        <f>IF(R$3="Not used","",IFERROR(VLOOKUP($A665,'Circumstance 13'!$B$6:$AB$15,27,FALSE),IFERROR(VLOOKUP($A665,'Circumstance 13'!$B$18:$AB$28,27,FALSE),TableBPA2[[#This Row],[Base Payment After Circumstance 12]])))</f>
        <v/>
      </c>
      <c r="S665" s="24" t="str">
        <f>IF(S$3="Not used","",IFERROR(VLOOKUP($A665,'Circumstance 14'!$B$6:$AB$15,27,FALSE),IFERROR(VLOOKUP($A665,'Circumstance 14'!$B$18:$AB$28,27,FALSE),TableBPA2[[#This Row],[Base Payment After Circumstance 13]])))</f>
        <v/>
      </c>
      <c r="T665" s="24" t="str">
        <f>IF(T$3="Not used","",IFERROR(VLOOKUP($A665,'Circumstance 15'!$B$6:$AB$15,27,FALSE),IFERROR(VLOOKUP($A665,'Circumstance 15'!$B$18:$AB$28,27,FALSE),TableBPA2[[#This Row],[Base Payment After Circumstance 14]])))</f>
        <v/>
      </c>
      <c r="U665" s="24" t="str">
        <f>IF(U$3="Not used","",IFERROR(VLOOKUP($A665,'Circumstance 16'!$B$6:$AB$15,27,FALSE),IFERROR(VLOOKUP($A665,'Circumstance 16'!$B$18:$AB$28,27,FALSE),TableBPA2[[#This Row],[Base Payment After Circumstance 15]])))</f>
        <v/>
      </c>
      <c r="V665" s="24" t="str">
        <f>IF(V$3="Not used","",IFERROR(VLOOKUP($A665,'Circumstance 17'!$B$6:$AB$15,27,FALSE),IFERROR(VLOOKUP($A665,'Circumstance 17'!$B$18:$AB$28,27,FALSE),TableBPA2[[#This Row],[Base Payment After Circumstance 16]])))</f>
        <v/>
      </c>
      <c r="W665" s="24" t="str">
        <f>IF(W$3="Not used","",IFERROR(VLOOKUP($A665,'Circumstance 18'!$B$6:$AB$15,27,FALSE),IFERROR(VLOOKUP($A665,'Circumstance 18'!$B$18:$AB$28,27,FALSE),TableBPA2[[#This Row],[Base Payment After Circumstance 17]])))</f>
        <v/>
      </c>
      <c r="X665" s="24" t="str">
        <f>IF(X$3="Not used","",IFERROR(VLOOKUP($A665,'Circumstance 19'!$B$6:$AB$15,27,FALSE),IFERROR(VLOOKUP($A665,'Circumstance 19'!$B$18:$AB$28,27,FALSE),TableBPA2[[#This Row],[Base Payment After Circumstance 18]])))</f>
        <v/>
      </c>
      <c r="Y665" s="24" t="str">
        <f>IF(Y$3="Not used","",IFERROR(VLOOKUP($A665,'Circumstance 20'!$B$6:$AB$15,27,FALSE),IFERROR(VLOOKUP($A665,'Circumstance 20'!$B$18:$AB$28,27,FALSE),TableBPA2[[#This Row],[Base Payment After Circumstance 19]])))</f>
        <v/>
      </c>
    </row>
    <row r="666" spans="1:25" x14ac:dyDescent="0.25">
      <c r="A666" s="11" t="str">
        <f>IF('LEA Information'!A675="","",'LEA Information'!A675)</f>
        <v/>
      </c>
      <c r="B666" s="11" t="str">
        <f>IF('LEA Information'!B675="","",'LEA Information'!B675)</f>
        <v/>
      </c>
      <c r="C666" s="68" t="str">
        <f>IF('LEA Information'!C675="","",'LEA Information'!C675)</f>
        <v/>
      </c>
      <c r="D666" s="8" t="str">
        <f>IF('LEA Information'!D675="","",'LEA Information'!D675)</f>
        <v/>
      </c>
      <c r="E666" s="32" t="str">
        <f t="shared" si="10"/>
        <v/>
      </c>
      <c r="F666" s="3" t="str">
        <f>IF(F$3="Not used","",IFERROR(VLOOKUP($A666,'Circumstance 1'!$B$6:$AB$15,27,FALSE),IFERROR(VLOOKUP(A666,'Circumstance 1'!$B$18:$AB$28,27,FALSE),TableBPA2[[#This Row],[Starting Base Payment]])))</f>
        <v/>
      </c>
      <c r="G666" s="3" t="str">
        <f>IF(G$3="Not used","",IFERROR(VLOOKUP($A666,'Circumstance 2'!$B$6:$AB$15,27,FALSE),IFERROR(VLOOKUP($A666,'Circumstance 2'!$B$18:$AB$28,27,FALSE),TableBPA2[[#This Row],[Base Payment After Circumstance 1]])))</f>
        <v/>
      </c>
      <c r="H666" s="3" t="str">
        <f>IF(H$3="Not used","",IFERROR(VLOOKUP($A666,'Circumstance 3'!$B$6:$AB$15,27,FALSE),IFERROR(VLOOKUP($A666,'Circumstance 3'!$B$18:$AB$28,27,FALSE),TableBPA2[[#This Row],[Base Payment After Circumstance 2]])))</f>
        <v/>
      </c>
      <c r="I666" s="3" t="str">
        <f>IF(I$3="Not used","",IFERROR(VLOOKUP($A666,'Circumstance 4'!$B$6:$AB$15,27,FALSE),IFERROR(VLOOKUP($A666,'Circumstance 4'!$B$18:$AB$28,27,FALSE),TableBPA2[[#This Row],[Base Payment After Circumstance 3]])))</f>
        <v/>
      </c>
      <c r="J666" s="3" t="str">
        <f>IF(J$3="Not used","",IFERROR(VLOOKUP($A666,'Circumstance 5'!$B$6:$AB$15,27,FALSE),IFERROR(VLOOKUP($A666,'Circumstance 5'!$B$18:$AB$28,27,FALSE),TableBPA2[[#This Row],[Base Payment After Circumstance 4]])))</f>
        <v/>
      </c>
      <c r="K666" s="3" t="str">
        <f>IF(K$3="Not used","",IFERROR(VLOOKUP($A666,'Circumstance 6'!$B$6:$AB$15,27,FALSE),IFERROR(VLOOKUP($A666,'Circumstance 6'!$B$18:$AB$28,27,FALSE),TableBPA2[[#This Row],[Base Payment After Circumstance 5]])))</f>
        <v/>
      </c>
      <c r="L666" s="3" t="str">
        <f>IF(L$3="Not used","",IFERROR(VLOOKUP($A666,'Circumstance 7'!$B$6:$AB$15,27,FALSE),IFERROR(VLOOKUP($A666,'Circumstance 7'!$B$18:$AB$28,27,FALSE),TableBPA2[[#This Row],[Base Payment After Circumstance 6]])))</f>
        <v/>
      </c>
      <c r="M666" s="3" t="str">
        <f>IF(M$3="Not used","",IFERROR(VLOOKUP($A666,'Circumstance 8'!$B$6:$AB$15,27,FALSE),IFERROR(VLOOKUP($A666,'Circumstance 8'!$B$18:$AB$28,27,FALSE),TableBPA2[[#This Row],[Base Payment After Circumstance 7]])))</f>
        <v/>
      </c>
      <c r="N666" s="3" t="str">
        <f>IF(N$3="Not used","",IFERROR(VLOOKUP($A666,'Circumstance 9'!$B$6:$AB$15,27,FALSE),IFERROR(VLOOKUP($A666,'Circumstance 9'!$B$18:$AB$28,27,FALSE),TableBPA2[[#This Row],[Base Payment After Circumstance 8]])))</f>
        <v/>
      </c>
      <c r="O666" s="3" t="str">
        <f>IF(O$3="Not used","",IFERROR(VLOOKUP($A666,'Circumstance 10'!$B$6:$AB$15,27,FALSE),IFERROR(VLOOKUP($A666,'Circumstance 10'!$B$18:$AB$28,27,FALSE),TableBPA2[[#This Row],[Base Payment After Circumstance 9]])))</f>
        <v/>
      </c>
      <c r="P666" s="24" t="str">
        <f>IF(P$3="Not used","",IFERROR(VLOOKUP($A666,'Circumstance 11'!$B$6:$AB$15,27,FALSE),IFERROR(VLOOKUP($A666,'Circumstance 11'!$B$18:$AB$28,27,FALSE),TableBPA2[[#This Row],[Base Payment After Circumstance 10]])))</f>
        <v/>
      </c>
      <c r="Q666" s="24" t="str">
        <f>IF(Q$3="Not used","",IFERROR(VLOOKUP($A666,'Circumstance 12'!$B$6:$AB$15,27,FALSE),IFERROR(VLOOKUP($A666,'Circumstance 12'!$B$18:$AB$28,27,FALSE),TableBPA2[[#This Row],[Base Payment After Circumstance 11]])))</f>
        <v/>
      </c>
      <c r="R666" s="24" t="str">
        <f>IF(R$3="Not used","",IFERROR(VLOOKUP($A666,'Circumstance 13'!$B$6:$AB$15,27,FALSE),IFERROR(VLOOKUP($A666,'Circumstance 13'!$B$18:$AB$28,27,FALSE),TableBPA2[[#This Row],[Base Payment After Circumstance 12]])))</f>
        <v/>
      </c>
      <c r="S666" s="24" t="str">
        <f>IF(S$3="Not used","",IFERROR(VLOOKUP($A666,'Circumstance 14'!$B$6:$AB$15,27,FALSE),IFERROR(VLOOKUP($A666,'Circumstance 14'!$B$18:$AB$28,27,FALSE),TableBPA2[[#This Row],[Base Payment After Circumstance 13]])))</f>
        <v/>
      </c>
      <c r="T666" s="24" t="str">
        <f>IF(T$3="Not used","",IFERROR(VLOOKUP($A666,'Circumstance 15'!$B$6:$AB$15,27,FALSE),IFERROR(VLOOKUP($A666,'Circumstance 15'!$B$18:$AB$28,27,FALSE),TableBPA2[[#This Row],[Base Payment After Circumstance 14]])))</f>
        <v/>
      </c>
      <c r="U666" s="24" t="str">
        <f>IF(U$3="Not used","",IFERROR(VLOOKUP($A666,'Circumstance 16'!$B$6:$AB$15,27,FALSE),IFERROR(VLOOKUP($A666,'Circumstance 16'!$B$18:$AB$28,27,FALSE),TableBPA2[[#This Row],[Base Payment After Circumstance 15]])))</f>
        <v/>
      </c>
      <c r="V666" s="24" t="str">
        <f>IF(V$3="Not used","",IFERROR(VLOOKUP($A666,'Circumstance 17'!$B$6:$AB$15,27,FALSE),IFERROR(VLOOKUP($A666,'Circumstance 17'!$B$18:$AB$28,27,FALSE),TableBPA2[[#This Row],[Base Payment After Circumstance 16]])))</f>
        <v/>
      </c>
      <c r="W666" s="24" t="str">
        <f>IF(W$3="Not used","",IFERROR(VLOOKUP($A666,'Circumstance 18'!$B$6:$AB$15,27,FALSE),IFERROR(VLOOKUP($A666,'Circumstance 18'!$B$18:$AB$28,27,FALSE),TableBPA2[[#This Row],[Base Payment After Circumstance 17]])))</f>
        <v/>
      </c>
      <c r="X666" s="24" t="str">
        <f>IF(X$3="Not used","",IFERROR(VLOOKUP($A666,'Circumstance 19'!$B$6:$AB$15,27,FALSE),IFERROR(VLOOKUP($A666,'Circumstance 19'!$B$18:$AB$28,27,FALSE),TableBPA2[[#This Row],[Base Payment After Circumstance 18]])))</f>
        <v/>
      </c>
      <c r="Y666" s="24" t="str">
        <f>IF(Y$3="Not used","",IFERROR(VLOOKUP($A666,'Circumstance 20'!$B$6:$AB$15,27,FALSE),IFERROR(VLOOKUP($A666,'Circumstance 20'!$B$18:$AB$28,27,FALSE),TableBPA2[[#This Row],[Base Payment After Circumstance 19]])))</f>
        <v/>
      </c>
    </row>
    <row r="667" spans="1:25" x14ac:dyDescent="0.25">
      <c r="A667" s="11" t="str">
        <f>IF('LEA Information'!A676="","",'LEA Information'!A676)</f>
        <v/>
      </c>
      <c r="B667" s="11" t="str">
        <f>IF('LEA Information'!B676="","",'LEA Information'!B676)</f>
        <v/>
      </c>
      <c r="C667" s="68" t="str">
        <f>IF('LEA Information'!C676="","",'LEA Information'!C676)</f>
        <v/>
      </c>
      <c r="D667" s="8" t="str">
        <f>IF('LEA Information'!D676="","",'LEA Information'!D676)</f>
        <v/>
      </c>
      <c r="E667" s="32" t="str">
        <f t="shared" si="10"/>
        <v/>
      </c>
      <c r="F667" s="3" t="str">
        <f>IF(F$3="Not used","",IFERROR(VLOOKUP($A667,'Circumstance 1'!$B$6:$AB$15,27,FALSE),IFERROR(VLOOKUP(A667,'Circumstance 1'!$B$18:$AB$28,27,FALSE),TableBPA2[[#This Row],[Starting Base Payment]])))</f>
        <v/>
      </c>
      <c r="G667" s="3" t="str">
        <f>IF(G$3="Not used","",IFERROR(VLOOKUP($A667,'Circumstance 2'!$B$6:$AB$15,27,FALSE),IFERROR(VLOOKUP($A667,'Circumstance 2'!$B$18:$AB$28,27,FALSE),TableBPA2[[#This Row],[Base Payment After Circumstance 1]])))</f>
        <v/>
      </c>
      <c r="H667" s="3" t="str">
        <f>IF(H$3="Not used","",IFERROR(VLOOKUP($A667,'Circumstance 3'!$B$6:$AB$15,27,FALSE),IFERROR(VLOOKUP($A667,'Circumstance 3'!$B$18:$AB$28,27,FALSE),TableBPA2[[#This Row],[Base Payment After Circumstance 2]])))</f>
        <v/>
      </c>
      <c r="I667" s="3" t="str">
        <f>IF(I$3="Not used","",IFERROR(VLOOKUP($A667,'Circumstance 4'!$B$6:$AB$15,27,FALSE),IFERROR(VLOOKUP($A667,'Circumstance 4'!$B$18:$AB$28,27,FALSE),TableBPA2[[#This Row],[Base Payment After Circumstance 3]])))</f>
        <v/>
      </c>
      <c r="J667" s="3" t="str">
        <f>IF(J$3="Not used","",IFERROR(VLOOKUP($A667,'Circumstance 5'!$B$6:$AB$15,27,FALSE),IFERROR(VLOOKUP($A667,'Circumstance 5'!$B$18:$AB$28,27,FALSE),TableBPA2[[#This Row],[Base Payment After Circumstance 4]])))</f>
        <v/>
      </c>
      <c r="K667" s="3" t="str">
        <f>IF(K$3="Not used","",IFERROR(VLOOKUP($A667,'Circumstance 6'!$B$6:$AB$15,27,FALSE),IFERROR(VLOOKUP($A667,'Circumstance 6'!$B$18:$AB$28,27,FALSE),TableBPA2[[#This Row],[Base Payment After Circumstance 5]])))</f>
        <v/>
      </c>
      <c r="L667" s="3" t="str">
        <f>IF(L$3="Not used","",IFERROR(VLOOKUP($A667,'Circumstance 7'!$B$6:$AB$15,27,FALSE),IFERROR(VLOOKUP($A667,'Circumstance 7'!$B$18:$AB$28,27,FALSE),TableBPA2[[#This Row],[Base Payment After Circumstance 6]])))</f>
        <v/>
      </c>
      <c r="M667" s="3" t="str">
        <f>IF(M$3="Not used","",IFERROR(VLOOKUP($A667,'Circumstance 8'!$B$6:$AB$15,27,FALSE),IFERROR(VLOOKUP($A667,'Circumstance 8'!$B$18:$AB$28,27,FALSE),TableBPA2[[#This Row],[Base Payment After Circumstance 7]])))</f>
        <v/>
      </c>
      <c r="N667" s="3" t="str">
        <f>IF(N$3="Not used","",IFERROR(VLOOKUP($A667,'Circumstance 9'!$B$6:$AB$15,27,FALSE),IFERROR(VLOOKUP($A667,'Circumstance 9'!$B$18:$AB$28,27,FALSE),TableBPA2[[#This Row],[Base Payment After Circumstance 8]])))</f>
        <v/>
      </c>
      <c r="O667" s="3" t="str">
        <f>IF(O$3="Not used","",IFERROR(VLOOKUP($A667,'Circumstance 10'!$B$6:$AB$15,27,FALSE),IFERROR(VLOOKUP($A667,'Circumstance 10'!$B$18:$AB$28,27,FALSE),TableBPA2[[#This Row],[Base Payment After Circumstance 9]])))</f>
        <v/>
      </c>
      <c r="P667" s="24" t="str">
        <f>IF(P$3="Not used","",IFERROR(VLOOKUP($A667,'Circumstance 11'!$B$6:$AB$15,27,FALSE),IFERROR(VLOOKUP($A667,'Circumstance 11'!$B$18:$AB$28,27,FALSE),TableBPA2[[#This Row],[Base Payment After Circumstance 10]])))</f>
        <v/>
      </c>
      <c r="Q667" s="24" t="str">
        <f>IF(Q$3="Not used","",IFERROR(VLOOKUP($A667,'Circumstance 12'!$B$6:$AB$15,27,FALSE),IFERROR(VLOOKUP($A667,'Circumstance 12'!$B$18:$AB$28,27,FALSE),TableBPA2[[#This Row],[Base Payment After Circumstance 11]])))</f>
        <v/>
      </c>
      <c r="R667" s="24" t="str">
        <f>IF(R$3="Not used","",IFERROR(VLOOKUP($A667,'Circumstance 13'!$B$6:$AB$15,27,FALSE),IFERROR(VLOOKUP($A667,'Circumstance 13'!$B$18:$AB$28,27,FALSE),TableBPA2[[#This Row],[Base Payment After Circumstance 12]])))</f>
        <v/>
      </c>
      <c r="S667" s="24" t="str">
        <f>IF(S$3="Not used","",IFERROR(VLOOKUP($A667,'Circumstance 14'!$B$6:$AB$15,27,FALSE),IFERROR(VLOOKUP($A667,'Circumstance 14'!$B$18:$AB$28,27,FALSE),TableBPA2[[#This Row],[Base Payment After Circumstance 13]])))</f>
        <v/>
      </c>
      <c r="T667" s="24" t="str">
        <f>IF(T$3="Not used","",IFERROR(VLOOKUP($A667,'Circumstance 15'!$B$6:$AB$15,27,FALSE),IFERROR(VLOOKUP($A667,'Circumstance 15'!$B$18:$AB$28,27,FALSE),TableBPA2[[#This Row],[Base Payment After Circumstance 14]])))</f>
        <v/>
      </c>
      <c r="U667" s="24" t="str">
        <f>IF(U$3="Not used","",IFERROR(VLOOKUP($A667,'Circumstance 16'!$B$6:$AB$15,27,FALSE),IFERROR(VLOOKUP($A667,'Circumstance 16'!$B$18:$AB$28,27,FALSE),TableBPA2[[#This Row],[Base Payment After Circumstance 15]])))</f>
        <v/>
      </c>
      <c r="V667" s="24" t="str">
        <f>IF(V$3="Not used","",IFERROR(VLOOKUP($A667,'Circumstance 17'!$B$6:$AB$15,27,FALSE),IFERROR(VLOOKUP($A667,'Circumstance 17'!$B$18:$AB$28,27,FALSE),TableBPA2[[#This Row],[Base Payment After Circumstance 16]])))</f>
        <v/>
      </c>
      <c r="W667" s="24" t="str">
        <f>IF(W$3="Not used","",IFERROR(VLOOKUP($A667,'Circumstance 18'!$B$6:$AB$15,27,FALSE),IFERROR(VLOOKUP($A667,'Circumstance 18'!$B$18:$AB$28,27,FALSE),TableBPA2[[#This Row],[Base Payment After Circumstance 17]])))</f>
        <v/>
      </c>
      <c r="X667" s="24" t="str">
        <f>IF(X$3="Not used","",IFERROR(VLOOKUP($A667,'Circumstance 19'!$B$6:$AB$15,27,FALSE),IFERROR(VLOOKUP($A667,'Circumstance 19'!$B$18:$AB$28,27,FALSE),TableBPA2[[#This Row],[Base Payment After Circumstance 18]])))</f>
        <v/>
      </c>
      <c r="Y667" s="24" t="str">
        <f>IF(Y$3="Not used","",IFERROR(VLOOKUP($A667,'Circumstance 20'!$B$6:$AB$15,27,FALSE),IFERROR(VLOOKUP($A667,'Circumstance 20'!$B$18:$AB$28,27,FALSE),TableBPA2[[#This Row],[Base Payment After Circumstance 19]])))</f>
        <v/>
      </c>
    </row>
    <row r="668" spans="1:25" x14ac:dyDescent="0.25">
      <c r="A668" s="11" t="str">
        <f>IF('LEA Information'!A677="","",'LEA Information'!A677)</f>
        <v/>
      </c>
      <c r="B668" s="11" t="str">
        <f>IF('LEA Information'!B677="","",'LEA Information'!B677)</f>
        <v/>
      </c>
      <c r="C668" s="68" t="str">
        <f>IF('LEA Information'!C677="","",'LEA Information'!C677)</f>
        <v/>
      </c>
      <c r="D668" s="8" t="str">
        <f>IF('LEA Information'!D677="","",'LEA Information'!D677)</f>
        <v/>
      </c>
      <c r="E668" s="32" t="str">
        <f t="shared" si="10"/>
        <v/>
      </c>
      <c r="F668" s="3" t="str">
        <f>IF(F$3="Not used","",IFERROR(VLOOKUP($A668,'Circumstance 1'!$B$6:$AB$15,27,FALSE),IFERROR(VLOOKUP(A668,'Circumstance 1'!$B$18:$AB$28,27,FALSE),TableBPA2[[#This Row],[Starting Base Payment]])))</f>
        <v/>
      </c>
      <c r="G668" s="3" t="str">
        <f>IF(G$3="Not used","",IFERROR(VLOOKUP($A668,'Circumstance 2'!$B$6:$AB$15,27,FALSE),IFERROR(VLOOKUP($A668,'Circumstance 2'!$B$18:$AB$28,27,FALSE),TableBPA2[[#This Row],[Base Payment After Circumstance 1]])))</f>
        <v/>
      </c>
      <c r="H668" s="3" t="str">
        <f>IF(H$3="Not used","",IFERROR(VLOOKUP($A668,'Circumstance 3'!$B$6:$AB$15,27,FALSE),IFERROR(VLOOKUP($A668,'Circumstance 3'!$B$18:$AB$28,27,FALSE),TableBPA2[[#This Row],[Base Payment After Circumstance 2]])))</f>
        <v/>
      </c>
      <c r="I668" s="3" t="str">
        <f>IF(I$3="Not used","",IFERROR(VLOOKUP($A668,'Circumstance 4'!$B$6:$AB$15,27,FALSE),IFERROR(VLOOKUP($A668,'Circumstance 4'!$B$18:$AB$28,27,FALSE),TableBPA2[[#This Row],[Base Payment After Circumstance 3]])))</f>
        <v/>
      </c>
      <c r="J668" s="3" t="str">
        <f>IF(J$3="Not used","",IFERROR(VLOOKUP($A668,'Circumstance 5'!$B$6:$AB$15,27,FALSE),IFERROR(VLOOKUP($A668,'Circumstance 5'!$B$18:$AB$28,27,FALSE),TableBPA2[[#This Row],[Base Payment After Circumstance 4]])))</f>
        <v/>
      </c>
      <c r="K668" s="3" t="str">
        <f>IF(K$3="Not used","",IFERROR(VLOOKUP($A668,'Circumstance 6'!$B$6:$AB$15,27,FALSE),IFERROR(VLOOKUP($A668,'Circumstance 6'!$B$18:$AB$28,27,FALSE),TableBPA2[[#This Row],[Base Payment After Circumstance 5]])))</f>
        <v/>
      </c>
      <c r="L668" s="3" t="str">
        <f>IF(L$3="Not used","",IFERROR(VLOOKUP($A668,'Circumstance 7'!$B$6:$AB$15,27,FALSE),IFERROR(VLOOKUP($A668,'Circumstance 7'!$B$18:$AB$28,27,FALSE),TableBPA2[[#This Row],[Base Payment After Circumstance 6]])))</f>
        <v/>
      </c>
      <c r="M668" s="3" t="str">
        <f>IF(M$3="Not used","",IFERROR(VLOOKUP($A668,'Circumstance 8'!$B$6:$AB$15,27,FALSE),IFERROR(VLOOKUP($A668,'Circumstance 8'!$B$18:$AB$28,27,FALSE),TableBPA2[[#This Row],[Base Payment After Circumstance 7]])))</f>
        <v/>
      </c>
      <c r="N668" s="3" t="str">
        <f>IF(N$3="Not used","",IFERROR(VLOOKUP($A668,'Circumstance 9'!$B$6:$AB$15,27,FALSE),IFERROR(VLOOKUP($A668,'Circumstance 9'!$B$18:$AB$28,27,FALSE),TableBPA2[[#This Row],[Base Payment After Circumstance 8]])))</f>
        <v/>
      </c>
      <c r="O668" s="3" t="str">
        <f>IF(O$3="Not used","",IFERROR(VLOOKUP($A668,'Circumstance 10'!$B$6:$AB$15,27,FALSE),IFERROR(VLOOKUP($A668,'Circumstance 10'!$B$18:$AB$28,27,FALSE),TableBPA2[[#This Row],[Base Payment After Circumstance 9]])))</f>
        <v/>
      </c>
      <c r="P668" s="24" t="str">
        <f>IF(P$3="Not used","",IFERROR(VLOOKUP($A668,'Circumstance 11'!$B$6:$AB$15,27,FALSE),IFERROR(VLOOKUP($A668,'Circumstance 11'!$B$18:$AB$28,27,FALSE),TableBPA2[[#This Row],[Base Payment After Circumstance 10]])))</f>
        <v/>
      </c>
      <c r="Q668" s="24" t="str">
        <f>IF(Q$3="Not used","",IFERROR(VLOOKUP($A668,'Circumstance 12'!$B$6:$AB$15,27,FALSE),IFERROR(VLOOKUP($A668,'Circumstance 12'!$B$18:$AB$28,27,FALSE),TableBPA2[[#This Row],[Base Payment After Circumstance 11]])))</f>
        <v/>
      </c>
      <c r="R668" s="24" t="str">
        <f>IF(R$3="Not used","",IFERROR(VLOOKUP($A668,'Circumstance 13'!$B$6:$AB$15,27,FALSE),IFERROR(VLOOKUP($A668,'Circumstance 13'!$B$18:$AB$28,27,FALSE),TableBPA2[[#This Row],[Base Payment After Circumstance 12]])))</f>
        <v/>
      </c>
      <c r="S668" s="24" t="str">
        <f>IF(S$3="Not used","",IFERROR(VLOOKUP($A668,'Circumstance 14'!$B$6:$AB$15,27,FALSE),IFERROR(VLOOKUP($A668,'Circumstance 14'!$B$18:$AB$28,27,FALSE),TableBPA2[[#This Row],[Base Payment After Circumstance 13]])))</f>
        <v/>
      </c>
      <c r="T668" s="24" t="str">
        <f>IF(T$3="Not used","",IFERROR(VLOOKUP($A668,'Circumstance 15'!$B$6:$AB$15,27,FALSE),IFERROR(VLOOKUP($A668,'Circumstance 15'!$B$18:$AB$28,27,FALSE),TableBPA2[[#This Row],[Base Payment After Circumstance 14]])))</f>
        <v/>
      </c>
      <c r="U668" s="24" t="str">
        <f>IF(U$3="Not used","",IFERROR(VLOOKUP($A668,'Circumstance 16'!$B$6:$AB$15,27,FALSE),IFERROR(VLOOKUP($A668,'Circumstance 16'!$B$18:$AB$28,27,FALSE),TableBPA2[[#This Row],[Base Payment After Circumstance 15]])))</f>
        <v/>
      </c>
      <c r="V668" s="24" t="str">
        <f>IF(V$3="Not used","",IFERROR(VLOOKUP($A668,'Circumstance 17'!$B$6:$AB$15,27,FALSE),IFERROR(VLOOKUP($A668,'Circumstance 17'!$B$18:$AB$28,27,FALSE),TableBPA2[[#This Row],[Base Payment After Circumstance 16]])))</f>
        <v/>
      </c>
      <c r="W668" s="24" t="str">
        <f>IF(W$3="Not used","",IFERROR(VLOOKUP($A668,'Circumstance 18'!$B$6:$AB$15,27,FALSE),IFERROR(VLOOKUP($A668,'Circumstance 18'!$B$18:$AB$28,27,FALSE),TableBPA2[[#This Row],[Base Payment After Circumstance 17]])))</f>
        <v/>
      </c>
      <c r="X668" s="24" t="str">
        <f>IF(X$3="Not used","",IFERROR(VLOOKUP($A668,'Circumstance 19'!$B$6:$AB$15,27,FALSE),IFERROR(VLOOKUP($A668,'Circumstance 19'!$B$18:$AB$28,27,FALSE),TableBPA2[[#This Row],[Base Payment After Circumstance 18]])))</f>
        <v/>
      </c>
      <c r="Y668" s="24" t="str">
        <f>IF(Y$3="Not used","",IFERROR(VLOOKUP($A668,'Circumstance 20'!$B$6:$AB$15,27,FALSE),IFERROR(VLOOKUP($A668,'Circumstance 20'!$B$18:$AB$28,27,FALSE),TableBPA2[[#This Row],[Base Payment After Circumstance 19]])))</f>
        <v/>
      </c>
    </row>
    <row r="669" spans="1:25" x14ac:dyDescent="0.25">
      <c r="A669" s="11" t="str">
        <f>IF('LEA Information'!A678="","",'LEA Information'!A678)</f>
        <v/>
      </c>
      <c r="B669" s="11" t="str">
        <f>IF('LEA Information'!B678="","",'LEA Information'!B678)</f>
        <v/>
      </c>
      <c r="C669" s="68" t="str">
        <f>IF('LEA Information'!C678="","",'LEA Information'!C678)</f>
        <v/>
      </c>
      <c r="D669" s="8" t="str">
        <f>IF('LEA Information'!D678="","",'LEA Information'!D678)</f>
        <v/>
      </c>
      <c r="E669" s="32" t="str">
        <f t="shared" si="10"/>
        <v/>
      </c>
      <c r="F669" s="3" t="str">
        <f>IF(F$3="Not used","",IFERROR(VLOOKUP($A669,'Circumstance 1'!$B$6:$AB$15,27,FALSE),IFERROR(VLOOKUP(A669,'Circumstance 1'!$B$18:$AB$28,27,FALSE),TableBPA2[[#This Row],[Starting Base Payment]])))</f>
        <v/>
      </c>
      <c r="G669" s="3" t="str">
        <f>IF(G$3="Not used","",IFERROR(VLOOKUP($A669,'Circumstance 2'!$B$6:$AB$15,27,FALSE),IFERROR(VLOOKUP($A669,'Circumstance 2'!$B$18:$AB$28,27,FALSE),TableBPA2[[#This Row],[Base Payment After Circumstance 1]])))</f>
        <v/>
      </c>
      <c r="H669" s="3" t="str">
        <f>IF(H$3="Not used","",IFERROR(VLOOKUP($A669,'Circumstance 3'!$B$6:$AB$15,27,FALSE),IFERROR(VLOOKUP($A669,'Circumstance 3'!$B$18:$AB$28,27,FALSE),TableBPA2[[#This Row],[Base Payment After Circumstance 2]])))</f>
        <v/>
      </c>
      <c r="I669" s="3" t="str">
        <f>IF(I$3="Not used","",IFERROR(VLOOKUP($A669,'Circumstance 4'!$B$6:$AB$15,27,FALSE),IFERROR(VLOOKUP($A669,'Circumstance 4'!$B$18:$AB$28,27,FALSE),TableBPA2[[#This Row],[Base Payment After Circumstance 3]])))</f>
        <v/>
      </c>
      <c r="J669" s="3" t="str">
        <f>IF(J$3="Not used","",IFERROR(VLOOKUP($A669,'Circumstance 5'!$B$6:$AB$15,27,FALSE),IFERROR(VLOOKUP($A669,'Circumstance 5'!$B$18:$AB$28,27,FALSE),TableBPA2[[#This Row],[Base Payment After Circumstance 4]])))</f>
        <v/>
      </c>
      <c r="K669" s="3" t="str">
        <f>IF(K$3="Not used","",IFERROR(VLOOKUP($A669,'Circumstance 6'!$B$6:$AB$15,27,FALSE),IFERROR(VLOOKUP($A669,'Circumstance 6'!$B$18:$AB$28,27,FALSE),TableBPA2[[#This Row],[Base Payment After Circumstance 5]])))</f>
        <v/>
      </c>
      <c r="L669" s="3" t="str">
        <f>IF(L$3="Not used","",IFERROR(VLOOKUP($A669,'Circumstance 7'!$B$6:$AB$15,27,FALSE),IFERROR(VLOOKUP($A669,'Circumstance 7'!$B$18:$AB$28,27,FALSE),TableBPA2[[#This Row],[Base Payment After Circumstance 6]])))</f>
        <v/>
      </c>
      <c r="M669" s="3" t="str">
        <f>IF(M$3="Not used","",IFERROR(VLOOKUP($A669,'Circumstance 8'!$B$6:$AB$15,27,FALSE),IFERROR(VLOOKUP($A669,'Circumstance 8'!$B$18:$AB$28,27,FALSE),TableBPA2[[#This Row],[Base Payment After Circumstance 7]])))</f>
        <v/>
      </c>
      <c r="N669" s="3" t="str">
        <f>IF(N$3="Not used","",IFERROR(VLOOKUP($A669,'Circumstance 9'!$B$6:$AB$15,27,FALSE),IFERROR(VLOOKUP($A669,'Circumstance 9'!$B$18:$AB$28,27,FALSE),TableBPA2[[#This Row],[Base Payment After Circumstance 8]])))</f>
        <v/>
      </c>
      <c r="O669" s="3" t="str">
        <f>IF(O$3="Not used","",IFERROR(VLOOKUP($A669,'Circumstance 10'!$B$6:$AB$15,27,FALSE),IFERROR(VLOOKUP($A669,'Circumstance 10'!$B$18:$AB$28,27,FALSE),TableBPA2[[#This Row],[Base Payment After Circumstance 9]])))</f>
        <v/>
      </c>
      <c r="P669" s="24" t="str">
        <f>IF(P$3="Not used","",IFERROR(VLOOKUP($A669,'Circumstance 11'!$B$6:$AB$15,27,FALSE),IFERROR(VLOOKUP($A669,'Circumstance 11'!$B$18:$AB$28,27,FALSE),TableBPA2[[#This Row],[Base Payment After Circumstance 10]])))</f>
        <v/>
      </c>
      <c r="Q669" s="24" t="str">
        <f>IF(Q$3="Not used","",IFERROR(VLOOKUP($A669,'Circumstance 12'!$B$6:$AB$15,27,FALSE),IFERROR(VLOOKUP($A669,'Circumstance 12'!$B$18:$AB$28,27,FALSE),TableBPA2[[#This Row],[Base Payment After Circumstance 11]])))</f>
        <v/>
      </c>
      <c r="R669" s="24" t="str">
        <f>IF(R$3="Not used","",IFERROR(VLOOKUP($A669,'Circumstance 13'!$B$6:$AB$15,27,FALSE),IFERROR(VLOOKUP($A669,'Circumstance 13'!$B$18:$AB$28,27,FALSE),TableBPA2[[#This Row],[Base Payment After Circumstance 12]])))</f>
        <v/>
      </c>
      <c r="S669" s="24" t="str">
        <f>IF(S$3="Not used","",IFERROR(VLOOKUP($A669,'Circumstance 14'!$B$6:$AB$15,27,FALSE),IFERROR(VLOOKUP($A669,'Circumstance 14'!$B$18:$AB$28,27,FALSE),TableBPA2[[#This Row],[Base Payment After Circumstance 13]])))</f>
        <v/>
      </c>
      <c r="T669" s="24" t="str">
        <f>IF(T$3="Not used","",IFERROR(VLOOKUP($A669,'Circumstance 15'!$B$6:$AB$15,27,FALSE),IFERROR(VLOOKUP($A669,'Circumstance 15'!$B$18:$AB$28,27,FALSE),TableBPA2[[#This Row],[Base Payment After Circumstance 14]])))</f>
        <v/>
      </c>
      <c r="U669" s="24" t="str">
        <f>IF(U$3="Not used","",IFERROR(VLOOKUP($A669,'Circumstance 16'!$B$6:$AB$15,27,FALSE),IFERROR(VLOOKUP($A669,'Circumstance 16'!$B$18:$AB$28,27,FALSE),TableBPA2[[#This Row],[Base Payment After Circumstance 15]])))</f>
        <v/>
      </c>
      <c r="V669" s="24" t="str">
        <f>IF(V$3="Not used","",IFERROR(VLOOKUP($A669,'Circumstance 17'!$B$6:$AB$15,27,FALSE),IFERROR(VLOOKUP($A669,'Circumstance 17'!$B$18:$AB$28,27,FALSE),TableBPA2[[#This Row],[Base Payment After Circumstance 16]])))</f>
        <v/>
      </c>
      <c r="W669" s="24" t="str">
        <f>IF(W$3="Not used","",IFERROR(VLOOKUP($A669,'Circumstance 18'!$B$6:$AB$15,27,FALSE),IFERROR(VLOOKUP($A669,'Circumstance 18'!$B$18:$AB$28,27,FALSE),TableBPA2[[#This Row],[Base Payment After Circumstance 17]])))</f>
        <v/>
      </c>
      <c r="X669" s="24" t="str">
        <f>IF(X$3="Not used","",IFERROR(VLOOKUP($A669,'Circumstance 19'!$B$6:$AB$15,27,FALSE),IFERROR(VLOOKUP($A669,'Circumstance 19'!$B$18:$AB$28,27,FALSE),TableBPA2[[#This Row],[Base Payment After Circumstance 18]])))</f>
        <v/>
      </c>
      <c r="Y669" s="24" t="str">
        <f>IF(Y$3="Not used","",IFERROR(VLOOKUP($A669,'Circumstance 20'!$B$6:$AB$15,27,FALSE),IFERROR(VLOOKUP($A669,'Circumstance 20'!$B$18:$AB$28,27,FALSE),TableBPA2[[#This Row],[Base Payment After Circumstance 19]])))</f>
        <v/>
      </c>
    </row>
    <row r="670" spans="1:25" x14ac:dyDescent="0.25">
      <c r="A670" s="11" t="str">
        <f>IF('LEA Information'!A679="","",'LEA Information'!A679)</f>
        <v/>
      </c>
      <c r="B670" s="11" t="str">
        <f>IF('LEA Information'!B679="","",'LEA Information'!B679)</f>
        <v/>
      </c>
      <c r="C670" s="68" t="str">
        <f>IF('LEA Information'!C679="","",'LEA Information'!C679)</f>
        <v/>
      </c>
      <c r="D670" s="8" t="str">
        <f>IF('LEA Information'!D679="","",'LEA Information'!D679)</f>
        <v/>
      </c>
      <c r="E670" s="32" t="str">
        <f t="shared" si="10"/>
        <v/>
      </c>
      <c r="F670" s="3" t="str">
        <f>IF(F$3="Not used","",IFERROR(VLOOKUP($A670,'Circumstance 1'!$B$6:$AB$15,27,FALSE),IFERROR(VLOOKUP(A670,'Circumstance 1'!$B$18:$AB$28,27,FALSE),TableBPA2[[#This Row],[Starting Base Payment]])))</f>
        <v/>
      </c>
      <c r="G670" s="3" t="str">
        <f>IF(G$3="Not used","",IFERROR(VLOOKUP($A670,'Circumstance 2'!$B$6:$AB$15,27,FALSE),IFERROR(VLOOKUP($A670,'Circumstance 2'!$B$18:$AB$28,27,FALSE),TableBPA2[[#This Row],[Base Payment After Circumstance 1]])))</f>
        <v/>
      </c>
      <c r="H670" s="3" t="str">
        <f>IF(H$3="Not used","",IFERROR(VLOOKUP($A670,'Circumstance 3'!$B$6:$AB$15,27,FALSE),IFERROR(VLOOKUP($A670,'Circumstance 3'!$B$18:$AB$28,27,FALSE),TableBPA2[[#This Row],[Base Payment After Circumstance 2]])))</f>
        <v/>
      </c>
      <c r="I670" s="3" t="str">
        <f>IF(I$3="Not used","",IFERROR(VLOOKUP($A670,'Circumstance 4'!$B$6:$AB$15,27,FALSE),IFERROR(VLOOKUP($A670,'Circumstance 4'!$B$18:$AB$28,27,FALSE),TableBPA2[[#This Row],[Base Payment After Circumstance 3]])))</f>
        <v/>
      </c>
      <c r="J670" s="3" t="str">
        <f>IF(J$3="Not used","",IFERROR(VLOOKUP($A670,'Circumstance 5'!$B$6:$AB$15,27,FALSE),IFERROR(VLOOKUP($A670,'Circumstance 5'!$B$18:$AB$28,27,FALSE),TableBPA2[[#This Row],[Base Payment After Circumstance 4]])))</f>
        <v/>
      </c>
      <c r="K670" s="3" t="str">
        <f>IF(K$3="Not used","",IFERROR(VLOOKUP($A670,'Circumstance 6'!$B$6:$AB$15,27,FALSE),IFERROR(VLOOKUP($A670,'Circumstance 6'!$B$18:$AB$28,27,FALSE),TableBPA2[[#This Row],[Base Payment After Circumstance 5]])))</f>
        <v/>
      </c>
      <c r="L670" s="3" t="str">
        <f>IF(L$3="Not used","",IFERROR(VLOOKUP($A670,'Circumstance 7'!$B$6:$AB$15,27,FALSE),IFERROR(VLOOKUP($A670,'Circumstance 7'!$B$18:$AB$28,27,FALSE),TableBPA2[[#This Row],[Base Payment After Circumstance 6]])))</f>
        <v/>
      </c>
      <c r="M670" s="3" t="str">
        <f>IF(M$3="Not used","",IFERROR(VLOOKUP($A670,'Circumstance 8'!$B$6:$AB$15,27,FALSE),IFERROR(VLOOKUP($A670,'Circumstance 8'!$B$18:$AB$28,27,FALSE),TableBPA2[[#This Row],[Base Payment After Circumstance 7]])))</f>
        <v/>
      </c>
      <c r="N670" s="3" t="str">
        <f>IF(N$3="Not used","",IFERROR(VLOOKUP($A670,'Circumstance 9'!$B$6:$AB$15,27,FALSE),IFERROR(VLOOKUP($A670,'Circumstance 9'!$B$18:$AB$28,27,FALSE),TableBPA2[[#This Row],[Base Payment After Circumstance 8]])))</f>
        <v/>
      </c>
      <c r="O670" s="3" t="str">
        <f>IF(O$3="Not used","",IFERROR(VLOOKUP($A670,'Circumstance 10'!$B$6:$AB$15,27,FALSE),IFERROR(VLOOKUP($A670,'Circumstance 10'!$B$18:$AB$28,27,FALSE),TableBPA2[[#This Row],[Base Payment After Circumstance 9]])))</f>
        <v/>
      </c>
      <c r="P670" s="24" t="str">
        <f>IF(P$3="Not used","",IFERROR(VLOOKUP($A670,'Circumstance 11'!$B$6:$AB$15,27,FALSE),IFERROR(VLOOKUP($A670,'Circumstance 11'!$B$18:$AB$28,27,FALSE),TableBPA2[[#This Row],[Base Payment After Circumstance 10]])))</f>
        <v/>
      </c>
      <c r="Q670" s="24" t="str">
        <f>IF(Q$3="Not used","",IFERROR(VLOOKUP($A670,'Circumstance 12'!$B$6:$AB$15,27,FALSE),IFERROR(VLOOKUP($A670,'Circumstance 12'!$B$18:$AB$28,27,FALSE),TableBPA2[[#This Row],[Base Payment After Circumstance 11]])))</f>
        <v/>
      </c>
      <c r="R670" s="24" t="str">
        <f>IF(R$3="Not used","",IFERROR(VLOOKUP($A670,'Circumstance 13'!$B$6:$AB$15,27,FALSE),IFERROR(VLOOKUP($A670,'Circumstance 13'!$B$18:$AB$28,27,FALSE),TableBPA2[[#This Row],[Base Payment After Circumstance 12]])))</f>
        <v/>
      </c>
      <c r="S670" s="24" t="str">
        <f>IF(S$3="Not used","",IFERROR(VLOOKUP($A670,'Circumstance 14'!$B$6:$AB$15,27,FALSE),IFERROR(VLOOKUP($A670,'Circumstance 14'!$B$18:$AB$28,27,FALSE),TableBPA2[[#This Row],[Base Payment After Circumstance 13]])))</f>
        <v/>
      </c>
      <c r="T670" s="24" t="str">
        <f>IF(T$3="Not used","",IFERROR(VLOOKUP($A670,'Circumstance 15'!$B$6:$AB$15,27,FALSE),IFERROR(VLOOKUP($A670,'Circumstance 15'!$B$18:$AB$28,27,FALSE),TableBPA2[[#This Row],[Base Payment After Circumstance 14]])))</f>
        <v/>
      </c>
      <c r="U670" s="24" t="str">
        <f>IF(U$3="Not used","",IFERROR(VLOOKUP($A670,'Circumstance 16'!$B$6:$AB$15,27,FALSE),IFERROR(VLOOKUP($A670,'Circumstance 16'!$B$18:$AB$28,27,FALSE),TableBPA2[[#This Row],[Base Payment After Circumstance 15]])))</f>
        <v/>
      </c>
      <c r="V670" s="24" t="str">
        <f>IF(V$3="Not used","",IFERROR(VLOOKUP($A670,'Circumstance 17'!$B$6:$AB$15,27,FALSE),IFERROR(VLOOKUP($A670,'Circumstance 17'!$B$18:$AB$28,27,FALSE),TableBPA2[[#This Row],[Base Payment After Circumstance 16]])))</f>
        <v/>
      </c>
      <c r="W670" s="24" t="str">
        <f>IF(W$3="Not used","",IFERROR(VLOOKUP($A670,'Circumstance 18'!$B$6:$AB$15,27,FALSE),IFERROR(VLOOKUP($A670,'Circumstance 18'!$B$18:$AB$28,27,FALSE),TableBPA2[[#This Row],[Base Payment After Circumstance 17]])))</f>
        <v/>
      </c>
      <c r="X670" s="24" t="str">
        <f>IF(X$3="Not used","",IFERROR(VLOOKUP($A670,'Circumstance 19'!$B$6:$AB$15,27,FALSE),IFERROR(VLOOKUP($A670,'Circumstance 19'!$B$18:$AB$28,27,FALSE),TableBPA2[[#This Row],[Base Payment After Circumstance 18]])))</f>
        <v/>
      </c>
      <c r="Y670" s="24" t="str">
        <f>IF(Y$3="Not used","",IFERROR(VLOOKUP($A670,'Circumstance 20'!$B$6:$AB$15,27,FALSE),IFERROR(VLOOKUP($A670,'Circumstance 20'!$B$18:$AB$28,27,FALSE),TableBPA2[[#This Row],[Base Payment After Circumstance 19]])))</f>
        <v/>
      </c>
    </row>
    <row r="671" spans="1:25" x14ac:dyDescent="0.25">
      <c r="A671" s="11" t="str">
        <f>IF('LEA Information'!A680="","",'LEA Information'!A680)</f>
        <v/>
      </c>
      <c r="B671" s="11" t="str">
        <f>IF('LEA Information'!B680="","",'LEA Information'!B680)</f>
        <v/>
      </c>
      <c r="C671" s="68" t="str">
        <f>IF('LEA Information'!C680="","",'LEA Information'!C680)</f>
        <v/>
      </c>
      <c r="D671" s="8" t="str">
        <f>IF('LEA Information'!D680="","",'LEA Information'!D680)</f>
        <v/>
      </c>
      <c r="E671" s="32" t="str">
        <f t="shared" si="10"/>
        <v/>
      </c>
      <c r="F671" s="3" t="str">
        <f>IF(F$3="Not used","",IFERROR(VLOOKUP($A671,'Circumstance 1'!$B$6:$AB$15,27,FALSE),IFERROR(VLOOKUP(A671,'Circumstance 1'!$B$18:$AB$28,27,FALSE),TableBPA2[[#This Row],[Starting Base Payment]])))</f>
        <v/>
      </c>
      <c r="G671" s="3" t="str">
        <f>IF(G$3="Not used","",IFERROR(VLOOKUP($A671,'Circumstance 2'!$B$6:$AB$15,27,FALSE),IFERROR(VLOOKUP($A671,'Circumstance 2'!$B$18:$AB$28,27,FALSE),TableBPA2[[#This Row],[Base Payment After Circumstance 1]])))</f>
        <v/>
      </c>
      <c r="H671" s="3" t="str">
        <f>IF(H$3="Not used","",IFERROR(VLOOKUP($A671,'Circumstance 3'!$B$6:$AB$15,27,FALSE),IFERROR(VLOOKUP($A671,'Circumstance 3'!$B$18:$AB$28,27,FALSE),TableBPA2[[#This Row],[Base Payment After Circumstance 2]])))</f>
        <v/>
      </c>
      <c r="I671" s="3" t="str">
        <f>IF(I$3="Not used","",IFERROR(VLOOKUP($A671,'Circumstance 4'!$B$6:$AB$15,27,FALSE),IFERROR(VLOOKUP($A671,'Circumstance 4'!$B$18:$AB$28,27,FALSE),TableBPA2[[#This Row],[Base Payment After Circumstance 3]])))</f>
        <v/>
      </c>
      <c r="J671" s="3" t="str">
        <f>IF(J$3="Not used","",IFERROR(VLOOKUP($A671,'Circumstance 5'!$B$6:$AB$15,27,FALSE),IFERROR(VLOOKUP($A671,'Circumstance 5'!$B$18:$AB$28,27,FALSE),TableBPA2[[#This Row],[Base Payment After Circumstance 4]])))</f>
        <v/>
      </c>
      <c r="K671" s="3" t="str">
        <f>IF(K$3="Not used","",IFERROR(VLOOKUP($A671,'Circumstance 6'!$B$6:$AB$15,27,FALSE),IFERROR(VLOOKUP($A671,'Circumstance 6'!$B$18:$AB$28,27,FALSE),TableBPA2[[#This Row],[Base Payment After Circumstance 5]])))</f>
        <v/>
      </c>
      <c r="L671" s="3" t="str">
        <f>IF(L$3="Not used","",IFERROR(VLOOKUP($A671,'Circumstance 7'!$B$6:$AB$15,27,FALSE),IFERROR(VLOOKUP($A671,'Circumstance 7'!$B$18:$AB$28,27,FALSE),TableBPA2[[#This Row],[Base Payment After Circumstance 6]])))</f>
        <v/>
      </c>
      <c r="M671" s="3" t="str">
        <f>IF(M$3="Not used","",IFERROR(VLOOKUP($A671,'Circumstance 8'!$B$6:$AB$15,27,FALSE),IFERROR(VLOOKUP($A671,'Circumstance 8'!$B$18:$AB$28,27,FALSE),TableBPA2[[#This Row],[Base Payment After Circumstance 7]])))</f>
        <v/>
      </c>
      <c r="N671" s="3" t="str">
        <f>IF(N$3="Not used","",IFERROR(VLOOKUP($A671,'Circumstance 9'!$B$6:$AB$15,27,FALSE),IFERROR(VLOOKUP($A671,'Circumstance 9'!$B$18:$AB$28,27,FALSE),TableBPA2[[#This Row],[Base Payment After Circumstance 8]])))</f>
        <v/>
      </c>
      <c r="O671" s="3" t="str">
        <f>IF(O$3="Not used","",IFERROR(VLOOKUP($A671,'Circumstance 10'!$B$6:$AB$15,27,FALSE),IFERROR(VLOOKUP($A671,'Circumstance 10'!$B$18:$AB$28,27,FALSE),TableBPA2[[#This Row],[Base Payment After Circumstance 9]])))</f>
        <v/>
      </c>
      <c r="P671" s="24" t="str">
        <f>IF(P$3="Not used","",IFERROR(VLOOKUP($A671,'Circumstance 11'!$B$6:$AB$15,27,FALSE),IFERROR(VLOOKUP($A671,'Circumstance 11'!$B$18:$AB$28,27,FALSE),TableBPA2[[#This Row],[Base Payment After Circumstance 10]])))</f>
        <v/>
      </c>
      <c r="Q671" s="24" t="str">
        <f>IF(Q$3="Not used","",IFERROR(VLOOKUP($A671,'Circumstance 12'!$B$6:$AB$15,27,FALSE),IFERROR(VLOOKUP($A671,'Circumstance 12'!$B$18:$AB$28,27,FALSE),TableBPA2[[#This Row],[Base Payment After Circumstance 11]])))</f>
        <v/>
      </c>
      <c r="R671" s="24" t="str">
        <f>IF(R$3="Not used","",IFERROR(VLOOKUP($A671,'Circumstance 13'!$B$6:$AB$15,27,FALSE),IFERROR(VLOOKUP($A671,'Circumstance 13'!$B$18:$AB$28,27,FALSE),TableBPA2[[#This Row],[Base Payment After Circumstance 12]])))</f>
        <v/>
      </c>
      <c r="S671" s="24" t="str">
        <f>IF(S$3="Not used","",IFERROR(VLOOKUP($A671,'Circumstance 14'!$B$6:$AB$15,27,FALSE),IFERROR(VLOOKUP($A671,'Circumstance 14'!$B$18:$AB$28,27,FALSE),TableBPA2[[#This Row],[Base Payment After Circumstance 13]])))</f>
        <v/>
      </c>
      <c r="T671" s="24" t="str">
        <f>IF(T$3="Not used","",IFERROR(VLOOKUP($A671,'Circumstance 15'!$B$6:$AB$15,27,FALSE),IFERROR(VLOOKUP($A671,'Circumstance 15'!$B$18:$AB$28,27,FALSE),TableBPA2[[#This Row],[Base Payment After Circumstance 14]])))</f>
        <v/>
      </c>
      <c r="U671" s="24" t="str">
        <f>IF(U$3="Not used","",IFERROR(VLOOKUP($A671,'Circumstance 16'!$B$6:$AB$15,27,FALSE),IFERROR(VLOOKUP($A671,'Circumstance 16'!$B$18:$AB$28,27,FALSE),TableBPA2[[#This Row],[Base Payment After Circumstance 15]])))</f>
        <v/>
      </c>
      <c r="V671" s="24" t="str">
        <f>IF(V$3="Not used","",IFERROR(VLOOKUP($A671,'Circumstance 17'!$B$6:$AB$15,27,FALSE),IFERROR(VLOOKUP($A671,'Circumstance 17'!$B$18:$AB$28,27,FALSE),TableBPA2[[#This Row],[Base Payment After Circumstance 16]])))</f>
        <v/>
      </c>
      <c r="W671" s="24" t="str">
        <f>IF(W$3="Not used","",IFERROR(VLOOKUP($A671,'Circumstance 18'!$B$6:$AB$15,27,FALSE),IFERROR(VLOOKUP($A671,'Circumstance 18'!$B$18:$AB$28,27,FALSE),TableBPA2[[#This Row],[Base Payment After Circumstance 17]])))</f>
        <v/>
      </c>
      <c r="X671" s="24" t="str">
        <f>IF(X$3="Not used","",IFERROR(VLOOKUP($A671,'Circumstance 19'!$B$6:$AB$15,27,FALSE),IFERROR(VLOOKUP($A671,'Circumstance 19'!$B$18:$AB$28,27,FALSE),TableBPA2[[#This Row],[Base Payment After Circumstance 18]])))</f>
        <v/>
      </c>
      <c r="Y671" s="24" t="str">
        <f>IF(Y$3="Not used","",IFERROR(VLOOKUP($A671,'Circumstance 20'!$B$6:$AB$15,27,FALSE),IFERROR(VLOOKUP($A671,'Circumstance 20'!$B$18:$AB$28,27,FALSE),TableBPA2[[#This Row],[Base Payment After Circumstance 19]])))</f>
        <v/>
      </c>
    </row>
    <row r="672" spans="1:25" x14ac:dyDescent="0.25">
      <c r="A672" s="11" t="str">
        <f>IF('LEA Information'!A681="","",'LEA Information'!A681)</f>
        <v/>
      </c>
      <c r="B672" s="11" t="str">
        <f>IF('LEA Information'!B681="","",'LEA Information'!B681)</f>
        <v/>
      </c>
      <c r="C672" s="68" t="str">
        <f>IF('LEA Information'!C681="","",'LEA Information'!C681)</f>
        <v/>
      </c>
      <c r="D672" s="8" t="str">
        <f>IF('LEA Information'!D681="","",'LEA Information'!D681)</f>
        <v/>
      </c>
      <c r="E672" s="32" t="str">
        <f t="shared" si="10"/>
        <v/>
      </c>
      <c r="F672" s="3" t="str">
        <f>IF(F$3="Not used","",IFERROR(VLOOKUP($A672,'Circumstance 1'!$B$6:$AB$15,27,FALSE),IFERROR(VLOOKUP(A672,'Circumstance 1'!$B$18:$AB$28,27,FALSE),TableBPA2[[#This Row],[Starting Base Payment]])))</f>
        <v/>
      </c>
      <c r="G672" s="3" t="str">
        <f>IF(G$3="Not used","",IFERROR(VLOOKUP($A672,'Circumstance 2'!$B$6:$AB$15,27,FALSE),IFERROR(VLOOKUP($A672,'Circumstance 2'!$B$18:$AB$28,27,FALSE),TableBPA2[[#This Row],[Base Payment After Circumstance 1]])))</f>
        <v/>
      </c>
      <c r="H672" s="3" t="str">
        <f>IF(H$3="Not used","",IFERROR(VLOOKUP($A672,'Circumstance 3'!$B$6:$AB$15,27,FALSE),IFERROR(VLOOKUP($A672,'Circumstance 3'!$B$18:$AB$28,27,FALSE),TableBPA2[[#This Row],[Base Payment After Circumstance 2]])))</f>
        <v/>
      </c>
      <c r="I672" s="3" t="str">
        <f>IF(I$3="Not used","",IFERROR(VLOOKUP($A672,'Circumstance 4'!$B$6:$AB$15,27,FALSE),IFERROR(VLOOKUP($A672,'Circumstance 4'!$B$18:$AB$28,27,FALSE),TableBPA2[[#This Row],[Base Payment After Circumstance 3]])))</f>
        <v/>
      </c>
      <c r="J672" s="3" t="str">
        <f>IF(J$3="Not used","",IFERROR(VLOOKUP($A672,'Circumstance 5'!$B$6:$AB$15,27,FALSE),IFERROR(VLOOKUP($A672,'Circumstance 5'!$B$18:$AB$28,27,FALSE),TableBPA2[[#This Row],[Base Payment After Circumstance 4]])))</f>
        <v/>
      </c>
      <c r="K672" s="3" t="str">
        <f>IF(K$3="Not used","",IFERROR(VLOOKUP($A672,'Circumstance 6'!$B$6:$AB$15,27,FALSE),IFERROR(VLOOKUP($A672,'Circumstance 6'!$B$18:$AB$28,27,FALSE),TableBPA2[[#This Row],[Base Payment After Circumstance 5]])))</f>
        <v/>
      </c>
      <c r="L672" s="3" t="str">
        <f>IF(L$3="Not used","",IFERROR(VLOOKUP($A672,'Circumstance 7'!$B$6:$AB$15,27,FALSE),IFERROR(VLOOKUP($A672,'Circumstance 7'!$B$18:$AB$28,27,FALSE),TableBPA2[[#This Row],[Base Payment After Circumstance 6]])))</f>
        <v/>
      </c>
      <c r="M672" s="3" t="str">
        <f>IF(M$3="Not used","",IFERROR(VLOOKUP($A672,'Circumstance 8'!$B$6:$AB$15,27,FALSE),IFERROR(VLOOKUP($A672,'Circumstance 8'!$B$18:$AB$28,27,FALSE),TableBPA2[[#This Row],[Base Payment After Circumstance 7]])))</f>
        <v/>
      </c>
      <c r="N672" s="3" t="str">
        <f>IF(N$3="Not used","",IFERROR(VLOOKUP($A672,'Circumstance 9'!$B$6:$AB$15,27,FALSE),IFERROR(VLOOKUP($A672,'Circumstance 9'!$B$18:$AB$28,27,FALSE),TableBPA2[[#This Row],[Base Payment After Circumstance 8]])))</f>
        <v/>
      </c>
      <c r="O672" s="3" t="str">
        <f>IF(O$3="Not used","",IFERROR(VLOOKUP($A672,'Circumstance 10'!$B$6:$AB$15,27,FALSE),IFERROR(VLOOKUP($A672,'Circumstance 10'!$B$18:$AB$28,27,FALSE),TableBPA2[[#This Row],[Base Payment After Circumstance 9]])))</f>
        <v/>
      </c>
      <c r="P672" s="24" t="str">
        <f>IF(P$3="Not used","",IFERROR(VLOOKUP($A672,'Circumstance 11'!$B$6:$AB$15,27,FALSE),IFERROR(VLOOKUP($A672,'Circumstance 11'!$B$18:$AB$28,27,FALSE),TableBPA2[[#This Row],[Base Payment After Circumstance 10]])))</f>
        <v/>
      </c>
      <c r="Q672" s="24" t="str">
        <f>IF(Q$3="Not used","",IFERROR(VLOOKUP($A672,'Circumstance 12'!$B$6:$AB$15,27,FALSE),IFERROR(VLOOKUP($A672,'Circumstance 12'!$B$18:$AB$28,27,FALSE),TableBPA2[[#This Row],[Base Payment After Circumstance 11]])))</f>
        <v/>
      </c>
      <c r="R672" s="24" t="str">
        <f>IF(R$3="Not used","",IFERROR(VLOOKUP($A672,'Circumstance 13'!$B$6:$AB$15,27,FALSE),IFERROR(VLOOKUP($A672,'Circumstance 13'!$B$18:$AB$28,27,FALSE),TableBPA2[[#This Row],[Base Payment After Circumstance 12]])))</f>
        <v/>
      </c>
      <c r="S672" s="24" t="str">
        <f>IF(S$3="Not used","",IFERROR(VLOOKUP($A672,'Circumstance 14'!$B$6:$AB$15,27,FALSE),IFERROR(VLOOKUP($A672,'Circumstance 14'!$B$18:$AB$28,27,FALSE),TableBPA2[[#This Row],[Base Payment After Circumstance 13]])))</f>
        <v/>
      </c>
      <c r="T672" s="24" t="str">
        <f>IF(T$3="Not used","",IFERROR(VLOOKUP($A672,'Circumstance 15'!$B$6:$AB$15,27,FALSE),IFERROR(VLOOKUP($A672,'Circumstance 15'!$B$18:$AB$28,27,FALSE),TableBPA2[[#This Row],[Base Payment After Circumstance 14]])))</f>
        <v/>
      </c>
      <c r="U672" s="24" t="str">
        <f>IF(U$3="Not used","",IFERROR(VLOOKUP($A672,'Circumstance 16'!$B$6:$AB$15,27,FALSE),IFERROR(VLOOKUP($A672,'Circumstance 16'!$B$18:$AB$28,27,FALSE),TableBPA2[[#This Row],[Base Payment After Circumstance 15]])))</f>
        <v/>
      </c>
      <c r="V672" s="24" t="str">
        <f>IF(V$3="Not used","",IFERROR(VLOOKUP($A672,'Circumstance 17'!$B$6:$AB$15,27,FALSE),IFERROR(VLOOKUP($A672,'Circumstance 17'!$B$18:$AB$28,27,FALSE),TableBPA2[[#This Row],[Base Payment After Circumstance 16]])))</f>
        <v/>
      </c>
      <c r="W672" s="24" t="str">
        <f>IF(W$3="Not used","",IFERROR(VLOOKUP($A672,'Circumstance 18'!$B$6:$AB$15,27,FALSE),IFERROR(VLOOKUP($A672,'Circumstance 18'!$B$18:$AB$28,27,FALSE),TableBPA2[[#This Row],[Base Payment After Circumstance 17]])))</f>
        <v/>
      </c>
      <c r="X672" s="24" t="str">
        <f>IF(X$3="Not used","",IFERROR(VLOOKUP($A672,'Circumstance 19'!$B$6:$AB$15,27,FALSE),IFERROR(VLOOKUP($A672,'Circumstance 19'!$B$18:$AB$28,27,FALSE),TableBPA2[[#This Row],[Base Payment After Circumstance 18]])))</f>
        <v/>
      </c>
      <c r="Y672" s="24" t="str">
        <f>IF(Y$3="Not used","",IFERROR(VLOOKUP($A672,'Circumstance 20'!$B$6:$AB$15,27,FALSE),IFERROR(VLOOKUP($A672,'Circumstance 20'!$B$18:$AB$28,27,FALSE),TableBPA2[[#This Row],[Base Payment After Circumstance 19]])))</f>
        <v/>
      </c>
    </row>
    <row r="673" spans="1:25" x14ac:dyDescent="0.25">
      <c r="A673" s="11" t="str">
        <f>IF('LEA Information'!A682="","",'LEA Information'!A682)</f>
        <v/>
      </c>
      <c r="B673" s="11" t="str">
        <f>IF('LEA Information'!B682="","",'LEA Information'!B682)</f>
        <v/>
      </c>
      <c r="C673" s="68" t="str">
        <f>IF('LEA Information'!C682="","",'LEA Information'!C682)</f>
        <v/>
      </c>
      <c r="D673" s="8" t="str">
        <f>IF('LEA Information'!D682="","",'LEA Information'!D682)</f>
        <v/>
      </c>
      <c r="E673" s="32" t="str">
        <f t="shared" si="10"/>
        <v/>
      </c>
      <c r="F673" s="3" t="str">
        <f>IF(F$3="Not used","",IFERROR(VLOOKUP($A673,'Circumstance 1'!$B$6:$AB$15,27,FALSE),IFERROR(VLOOKUP(A673,'Circumstance 1'!$B$18:$AB$28,27,FALSE),TableBPA2[[#This Row],[Starting Base Payment]])))</f>
        <v/>
      </c>
      <c r="G673" s="3" t="str">
        <f>IF(G$3="Not used","",IFERROR(VLOOKUP($A673,'Circumstance 2'!$B$6:$AB$15,27,FALSE),IFERROR(VLOOKUP($A673,'Circumstance 2'!$B$18:$AB$28,27,FALSE),TableBPA2[[#This Row],[Base Payment After Circumstance 1]])))</f>
        <v/>
      </c>
      <c r="H673" s="3" t="str">
        <f>IF(H$3="Not used","",IFERROR(VLOOKUP($A673,'Circumstance 3'!$B$6:$AB$15,27,FALSE),IFERROR(VLOOKUP($A673,'Circumstance 3'!$B$18:$AB$28,27,FALSE),TableBPA2[[#This Row],[Base Payment After Circumstance 2]])))</f>
        <v/>
      </c>
      <c r="I673" s="3" t="str">
        <f>IF(I$3="Not used","",IFERROR(VLOOKUP($A673,'Circumstance 4'!$B$6:$AB$15,27,FALSE),IFERROR(VLOOKUP($A673,'Circumstance 4'!$B$18:$AB$28,27,FALSE),TableBPA2[[#This Row],[Base Payment After Circumstance 3]])))</f>
        <v/>
      </c>
      <c r="J673" s="3" t="str">
        <f>IF(J$3="Not used","",IFERROR(VLOOKUP($A673,'Circumstance 5'!$B$6:$AB$15,27,FALSE),IFERROR(VLOOKUP($A673,'Circumstance 5'!$B$18:$AB$28,27,FALSE),TableBPA2[[#This Row],[Base Payment After Circumstance 4]])))</f>
        <v/>
      </c>
      <c r="K673" s="3" t="str">
        <f>IF(K$3="Not used","",IFERROR(VLOOKUP($A673,'Circumstance 6'!$B$6:$AB$15,27,FALSE),IFERROR(VLOOKUP($A673,'Circumstance 6'!$B$18:$AB$28,27,FALSE),TableBPA2[[#This Row],[Base Payment After Circumstance 5]])))</f>
        <v/>
      </c>
      <c r="L673" s="3" t="str">
        <f>IF(L$3="Not used","",IFERROR(VLOOKUP($A673,'Circumstance 7'!$B$6:$AB$15,27,FALSE),IFERROR(VLOOKUP($A673,'Circumstance 7'!$B$18:$AB$28,27,FALSE),TableBPA2[[#This Row],[Base Payment After Circumstance 6]])))</f>
        <v/>
      </c>
      <c r="M673" s="3" t="str">
        <f>IF(M$3="Not used","",IFERROR(VLOOKUP($A673,'Circumstance 8'!$B$6:$AB$15,27,FALSE),IFERROR(VLOOKUP($A673,'Circumstance 8'!$B$18:$AB$28,27,FALSE),TableBPA2[[#This Row],[Base Payment After Circumstance 7]])))</f>
        <v/>
      </c>
      <c r="N673" s="3" t="str">
        <f>IF(N$3="Not used","",IFERROR(VLOOKUP($A673,'Circumstance 9'!$B$6:$AB$15,27,FALSE),IFERROR(VLOOKUP($A673,'Circumstance 9'!$B$18:$AB$28,27,FALSE),TableBPA2[[#This Row],[Base Payment After Circumstance 8]])))</f>
        <v/>
      </c>
      <c r="O673" s="3" t="str">
        <f>IF(O$3="Not used","",IFERROR(VLOOKUP($A673,'Circumstance 10'!$B$6:$AB$15,27,FALSE),IFERROR(VLOOKUP($A673,'Circumstance 10'!$B$18:$AB$28,27,FALSE),TableBPA2[[#This Row],[Base Payment After Circumstance 9]])))</f>
        <v/>
      </c>
      <c r="P673" s="24" t="str">
        <f>IF(P$3="Not used","",IFERROR(VLOOKUP($A673,'Circumstance 11'!$B$6:$AB$15,27,FALSE),IFERROR(VLOOKUP($A673,'Circumstance 11'!$B$18:$AB$28,27,FALSE),TableBPA2[[#This Row],[Base Payment After Circumstance 10]])))</f>
        <v/>
      </c>
      <c r="Q673" s="24" t="str">
        <f>IF(Q$3="Not used","",IFERROR(VLOOKUP($A673,'Circumstance 12'!$B$6:$AB$15,27,FALSE),IFERROR(VLOOKUP($A673,'Circumstance 12'!$B$18:$AB$28,27,FALSE),TableBPA2[[#This Row],[Base Payment After Circumstance 11]])))</f>
        <v/>
      </c>
      <c r="R673" s="24" t="str">
        <f>IF(R$3="Not used","",IFERROR(VLOOKUP($A673,'Circumstance 13'!$B$6:$AB$15,27,FALSE),IFERROR(VLOOKUP($A673,'Circumstance 13'!$B$18:$AB$28,27,FALSE),TableBPA2[[#This Row],[Base Payment After Circumstance 12]])))</f>
        <v/>
      </c>
      <c r="S673" s="24" t="str">
        <f>IF(S$3="Not used","",IFERROR(VLOOKUP($A673,'Circumstance 14'!$B$6:$AB$15,27,FALSE),IFERROR(VLOOKUP($A673,'Circumstance 14'!$B$18:$AB$28,27,FALSE),TableBPA2[[#This Row],[Base Payment After Circumstance 13]])))</f>
        <v/>
      </c>
      <c r="T673" s="24" t="str">
        <f>IF(T$3="Not used","",IFERROR(VLOOKUP($A673,'Circumstance 15'!$B$6:$AB$15,27,FALSE),IFERROR(VLOOKUP($A673,'Circumstance 15'!$B$18:$AB$28,27,FALSE),TableBPA2[[#This Row],[Base Payment After Circumstance 14]])))</f>
        <v/>
      </c>
      <c r="U673" s="24" t="str">
        <f>IF(U$3="Not used","",IFERROR(VLOOKUP($A673,'Circumstance 16'!$B$6:$AB$15,27,FALSE),IFERROR(VLOOKUP($A673,'Circumstance 16'!$B$18:$AB$28,27,FALSE),TableBPA2[[#This Row],[Base Payment After Circumstance 15]])))</f>
        <v/>
      </c>
      <c r="V673" s="24" t="str">
        <f>IF(V$3="Not used","",IFERROR(VLOOKUP($A673,'Circumstance 17'!$B$6:$AB$15,27,FALSE),IFERROR(VLOOKUP($A673,'Circumstance 17'!$B$18:$AB$28,27,FALSE),TableBPA2[[#This Row],[Base Payment After Circumstance 16]])))</f>
        <v/>
      </c>
      <c r="W673" s="24" t="str">
        <f>IF(W$3="Not used","",IFERROR(VLOOKUP($A673,'Circumstance 18'!$B$6:$AB$15,27,FALSE),IFERROR(VLOOKUP($A673,'Circumstance 18'!$B$18:$AB$28,27,FALSE),TableBPA2[[#This Row],[Base Payment After Circumstance 17]])))</f>
        <v/>
      </c>
      <c r="X673" s="24" t="str">
        <f>IF(X$3="Not used","",IFERROR(VLOOKUP($A673,'Circumstance 19'!$B$6:$AB$15,27,FALSE),IFERROR(VLOOKUP($A673,'Circumstance 19'!$B$18:$AB$28,27,FALSE),TableBPA2[[#This Row],[Base Payment After Circumstance 18]])))</f>
        <v/>
      </c>
      <c r="Y673" s="24" t="str">
        <f>IF(Y$3="Not used","",IFERROR(VLOOKUP($A673,'Circumstance 20'!$B$6:$AB$15,27,FALSE),IFERROR(VLOOKUP($A673,'Circumstance 20'!$B$18:$AB$28,27,FALSE),TableBPA2[[#This Row],[Base Payment After Circumstance 19]])))</f>
        <v/>
      </c>
    </row>
    <row r="674" spans="1:25" x14ac:dyDescent="0.25">
      <c r="A674" s="11" t="str">
        <f>IF('LEA Information'!A683="","",'LEA Information'!A683)</f>
        <v/>
      </c>
      <c r="B674" s="11" t="str">
        <f>IF('LEA Information'!B683="","",'LEA Information'!B683)</f>
        <v/>
      </c>
      <c r="C674" s="68" t="str">
        <f>IF('LEA Information'!C683="","",'LEA Information'!C683)</f>
        <v/>
      </c>
      <c r="D674" s="8" t="str">
        <f>IF('LEA Information'!D683="","",'LEA Information'!D683)</f>
        <v/>
      </c>
      <c r="E674" s="32" t="str">
        <f t="shared" si="10"/>
        <v/>
      </c>
      <c r="F674" s="3" t="str">
        <f>IF(F$3="Not used","",IFERROR(VLOOKUP($A674,'Circumstance 1'!$B$6:$AB$15,27,FALSE),IFERROR(VLOOKUP(A674,'Circumstance 1'!$B$18:$AB$28,27,FALSE),TableBPA2[[#This Row],[Starting Base Payment]])))</f>
        <v/>
      </c>
      <c r="G674" s="3" t="str">
        <f>IF(G$3="Not used","",IFERROR(VLOOKUP($A674,'Circumstance 2'!$B$6:$AB$15,27,FALSE),IFERROR(VLOOKUP($A674,'Circumstance 2'!$B$18:$AB$28,27,FALSE),TableBPA2[[#This Row],[Base Payment After Circumstance 1]])))</f>
        <v/>
      </c>
      <c r="H674" s="3" t="str">
        <f>IF(H$3="Not used","",IFERROR(VLOOKUP($A674,'Circumstance 3'!$B$6:$AB$15,27,FALSE),IFERROR(VLOOKUP($A674,'Circumstance 3'!$B$18:$AB$28,27,FALSE),TableBPA2[[#This Row],[Base Payment After Circumstance 2]])))</f>
        <v/>
      </c>
      <c r="I674" s="3" t="str">
        <f>IF(I$3="Not used","",IFERROR(VLOOKUP($A674,'Circumstance 4'!$B$6:$AB$15,27,FALSE),IFERROR(VLOOKUP($A674,'Circumstance 4'!$B$18:$AB$28,27,FALSE),TableBPA2[[#This Row],[Base Payment After Circumstance 3]])))</f>
        <v/>
      </c>
      <c r="J674" s="3" t="str">
        <f>IF(J$3="Not used","",IFERROR(VLOOKUP($A674,'Circumstance 5'!$B$6:$AB$15,27,FALSE),IFERROR(VLOOKUP($A674,'Circumstance 5'!$B$18:$AB$28,27,FALSE),TableBPA2[[#This Row],[Base Payment After Circumstance 4]])))</f>
        <v/>
      </c>
      <c r="K674" s="3" t="str">
        <f>IF(K$3="Not used","",IFERROR(VLOOKUP($A674,'Circumstance 6'!$B$6:$AB$15,27,FALSE),IFERROR(VLOOKUP($A674,'Circumstance 6'!$B$18:$AB$28,27,FALSE),TableBPA2[[#This Row],[Base Payment After Circumstance 5]])))</f>
        <v/>
      </c>
      <c r="L674" s="3" t="str">
        <f>IF(L$3="Not used","",IFERROR(VLOOKUP($A674,'Circumstance 7'!$B$6:$AB$15,27,FALSE),IFERROR(VLOOKUP($A674,'Circumstance 7'!$B$18:$AB$28,27,FALSE),TableBPA2[[#This Row],[Base Payment After Circumstance 6]])))</f>
        <v/>
      </c>
      <c r="M674" s="3" t="str">
        <f>IF(M$3="Not used","",IFERROR(VLOOKUP($A674,'Circumstance 8'!$B$6:$AB$15,27,FALSE),IFERROR(VLOOKUP($A674,'Circumstance 8'!$B$18:$AB$28,27,FALSE),TableBPA2[[#This Row],[Base Payment After Circumstance 7]])))</f>
        <v/>
      </c>
      <c r="N674" s="3" t="str">
        <f>IF(N$3="Not used","",IFERROR(VLOOKUP($A674,'Circumstance 9'!$B$6:$AB$15,27,FALSE),IFERROR(VLOOKUP($A674,'Circumstance 9'!$B$18:$AB$28,27,FALSE),TableBPA2[[#This Row],[Base Payment After Circumstance 8]])))</f>
        <v/>
      </c>
      <c r="O674" s="3" t="str">
        <f>IF(O$3="Not used","",IFERROR(VLOOKUP($A674,'Circumstance 10'!$B$6:$AB$15,27,FALSE),IFERROR(VLOOKUP($A674,'Circumstance 10'!$B$18:$AB$28,27,FALSE),TableBPA2[[#This Row],[Base Payment After Circumstance 9]])))</f>
        <v/>
      </c>
      <c r="P674" s="24" t="str">
        <f>IF(P$3="Not used","",IFERROR(VLOOKUP($A674,'Circumstance 11'!$B$6:$AB$15,27,FALSE),IFERROR(VLOOKUP($A674,'Circumstance 11'!$B$18:$AB$28,27,FALSE),TableBPA2[[#This Row],[Base Payment After Circumstance 10]])))</f>
        <v/>
      </c>
      <c r="Q674" s="24" t="str">
        <f>IF(Q$3="Not used","",IFERROR(VLOOKUP($A674,'Circumstance 12'!$B$6:$AB$15,27,FALSE),IFERROR(VLOOKUP($A674,'Circumstance 12'!$B$18:$AB$28,27,FALSE),TableBPA2[[#This Row],[Base Payment After Circumstance 11]])))</f>
        <v/>
      </c>
      <c r="R674" s="24" t="str">
        <f>IF(R$3="Not used","",IFERROR(VLOOKUP($A674,'Circumstance 13'!$B$6:$AB$15,27,FALSE),IFERROR(VLOOKUP($A674,'Circumstance 13'!$B$18:$AB$28,27,FALSE),TableBPA2[[#This Row],[Base Payment After Circumstance 12]])))</f>
        <v/>
      </c>
      <c r="S674" s="24" t="str">
        <f>IF(S$3="Not used","",IFERROR(VLOOKUP($A674,'Circumstance 14'!$B$6:$AB$15,27,FALSE),IFERROR(VLOOKUP($A674,'Circumstance 14'!$B$18:$AB$28,27,FALSE),TableBPA2[[#This Row],[Base Payment After Circumstance 13]])))</f>
        <v/>
      </c>
      <c r="T674" s="24" t="str">
        <f>IF(T$3="Not used","",IFERROR(VLOOKUP($A674,'Circumstance 15'!$B$6:$AB$15,27,FALSE),IFERROR(VLOOKUP($A674,'Circumstance 15'!$B$18:$AB$28,27,FALSE),TableBPA2[[#This Row],[Base Payment After Circumstance 14]])))</f>
        <v/>
      </c>
      <c r="U674" s="24" t="str">
        <f>IF(U$3="Not used","",IFERROR(VLOOKUP($A674,'Circumstance 16'!$B$6:$AB$15,27,FALSE),IFERROR(VLOOKUP($A674,'Circumstance 16'!$B$18:$AB$28,27,FALSE),TableBPA2[[#This Row],[Base Payment After Circumstance 15]])))</f>
        <v/>
      </c>
      <c r="V674" s="24" t="str">
        <f>IF(V$3="Not used","",IFERROR(VLOOKUP($A674,'Circumstance 17'!$B$6:$AB$15,27,FALSE),IFERROR(VLOOKUP($A674,'Circumstance 17'!$B$18:$AB$28,27,FALSE),TableBPA2[[#This Row],[Base Payment After Circumstance 16]])))</f>
        <v/>
      </c>
      <c r="W674" s="24" t="str">
        <f>IF(W$3="Not used","",IFERROR(VLOOKUP($A674,'Circumstance 18'!$B$6:$AB$15,27,FALSE),IFERROR(VLOOKUP($A674,'Circumstance 18'!$B$18:$AB$28,27,FALSE),TableBPA2[[#This Row],[Base Payment After Circumstance 17]])))</f>
        <v/>
      </c>
      <c r="X674" s="24" t="str">
        <f>IF(X$3="Not used","",IFERROR(VLOOKUP($A674,'Circumstance 19'!$B$6:$AB$15,27,FALSE),IFERROR(VLOOKUP($A674,'Circumstance 19'!$B$18:$AB$28,27,FALSE),TableBPA2[[#This Row],[Base Payment After Circumstance 18]])))</f>
        <v/>
      </c>
      <c r="Y674" s="24" t="str">
        <f>IF(Y$3="Not used","",IFERROR(VLOOKUP($A674,'Circumstance 20'!$B$6:$AB$15,27,FALSE),IFERROR(VLOOKUP($A674,'Circumstance 20'!$B$18:$AB$28,27,FALSE),TableBPA2[[#This Row],[Base Payment After Circumstance 19]])))</f>
        <v/>
      </c>
    </row>
    <row r="675" spans="1:25" x14ac:dyDescent="0.25">
      <c r="A675" s="11" t="str">
        <f>IF('LEA Information'!A684="","",'LEA Information'!A684)</f>
        <v/>
      </c>
      <c r="B675" s="11" t="str">
        <f>IF('LEA Information'!B684="","",'LEA Information'!B684)</f>
        <v/>
      </c>
      <c r="C675" s="68" t="str">
        <f>IF('LEA Information'!C684="","",'LEA Information'!C684)</f>
        <v/>
      </c>
      <c r="D675" s="8" t="str">
        <f>IF('LEA Information'!D684="","",'LEA Information'!D684)</f>
        <v/>
      </c>
      <c r="E675" s="32" t="str">
        <f t="shared" si="10"/>
        <v/>
      </c>
      <c r="F675" s="3" t="str">
        <f>IF(F$3="Not used","",IFERROR(VLOOKUP($A675,'Circumstance 1'!$B$6:$AB$15,27,FALSE),IFERROR(VLOOKUP(A675,'Circumstance 1'!$B$18:$AB$28,27,FALSE),TableBPA2[[#This Row],[Starting Base Payment]])))</f>
        <v/>
      </c>
      <c r="G675" s="3" t="str">
        <f>IF(G$3="Not used","",IFERROR(VLOOKUP($A675,'Circumstance 2'!$B$6:$AB$15,27,FALSE),IFERROR(VLOOKUP($A675,'Circumstance 2'!$B$18:$AB$28,27,FALSE),TableBPA2[[#This Row],[Base Payment After Circumstance 1]])))</f>
        <v/>
      </c>
      <c r="H675" s="3" t="str">
        <f>IF(H$3="Not used","",IFERROR(VLOOKUP($A675,'Circumstance 3'!$B$6:$AB$15,27,FALSE),IFERROR(VLOOKUP($A675,'Circumstance 3'!$B$18:$AB$28,27,FALSE),TableBPA2[[#This Row],[Base Payment After Circumstance 2]])))</f>
        <v/>
      </c>
      <c r="I675" s="3" t="str">
        <f>IF(I$3="Not used","",IFERROR(VLOOKUP($A675,'Circumstance 4'!$B$6:$AB$15,27,FALSE),IFERROR(VLOOKUP($A675,'Circumstance 4'!$B$18:$AB$28,27,FALSE),TableBPA2[[#This Row],[Base Payment After Circumstance 3]])))</f>
        <v/>
      </c>
      <c r="J675" s="3" t="str">
        <f>IF(J$3="Not used","",IFERROR(VLOOKUP($A675,'Circumstance 5'!$B$6:$AB$15,27,FALSE),IFERROR(VLOOKUP($A675,'Circumstance 5'!$B$18:$AB$28,27,FALSE),TableBPA2[[#This Row],[Base Payment After Circumstance 4]])))</f>
        <v/>
      </c>
      <c r="K675" s="3" t="str">
        <f>IF(K$3="Not used","",IFERROR(VLOOKUP($A675,'Circumstance 6'!$B$6:$AB$15,27,FALSE),IFERROR(VLOOKUP($A675,'Circumstance 6'!$B$18:$AB$28,27,FALSE),TableBPA2[[#This Row],[Base Payment After Circumstance 5]])))</f>
        <v/>
      </c>
      <c r="L675" s="3" t="str">
        <f>IF(L$3="Not used","",IFERROR(VLOOKUP($A675,'Circumstance 7'!$B$6:$AB$15,27,FALSE),IFERROR(VLOOKUP($A675,'Circumstance 7'!$B$18:$AB$28,27,FALSE),TableBPA2[[#This Row],[Base Payment After Circumstance 6]])))</f>
        <v/>
      </c>
      <c r="M675" s="3" t="str">
        <f>IF(M$3="Not used","",IFERROR(VLOOKUP($A675,'Circumstance 8'!$B$6:$AB$15,27,FALSE),IFERROR(VLOOKUP($A675,'Circumstance 8'!$B$18:$AB$28,27,FALSE),TableBPA2[[#This Row],[Base Payment After Circumstance 7]])))</f>
        <v/>
      </c>
      <c r="N675" s="3" t="str">
        <f>IF(N$3="Not used","",IFERROR(VLOOKUP($A675,'Circumstance 9'!$B$6:$AB$15,27,FALSE),IFERROR(VLOOKUP($A675,'Circumstance 9'!$B$18:$AB$28,27,FALSE),TableBPA2[[#This Row],[Base Payment After Circumstance 8]])))</f>
        <v/>
      </c>
      <c r="O675" s="3" t="str">
        <f>IF(O$3="Not used","",IFERROR(VLOOKUP($A675,'Circumstance 10'!$B$6:$AB$15,27,FALSE),IFERROR(VLOOKUP($A675,'Circumstance 10'!$B$18:$AB$28,27,FALSE),TableBPA2[[#This Row],[Base Payment After Circumstance 9]])))</f>
        <v/>
      </c>
      <c r="P675" s="24" t="str">
        <f>IF(P$3="Not used","",IFERROR(VLOOKUP($A675,'Circumstance 11'!$B$6:$AB$15,27,FALSE),IFERROR(VLOOKUP($A675,'Circumstance 11'!$B$18:$AB$28,27,FALSE),TableBPA2[[#This Row],[Base Payment After Circumstance 10]])))</f>
        <v/>
      </c>
      <c r="Q675" s="24" t="str">
        <f>IF(Q$3="Not used","",IFERROR(VLOOKUP($A675,'Circumstance 12'!$B$6:$AB$15,27,FALSE),IFERROR(VLOOKUP($A675,'Circumstance 12'!$B$18:$AB$28,27,FALSE),TableBPA2[[#This Row],[Base Payment After Circumstance 11]])))</f>
        <v/>
      </c>
      <c r="R675" s="24" t="str">
        <f>IF(R$3="Not used","",IFERROR(VLOOKUP($A675,'Circumstance 13'!$B$6:$AB$15,27,FALSE),IFERROR(VLOOKUP($A675,'Circumstance 13'!$B$18:$AB$28,27,FALSE),TableBPA2[[#This Row],[Base Payment After Circumstance 12]])))</f>
        <v/>
      </c>
      <c r="S675" s="24" t="str">
        <f>IF(S$3="Not used","",IFERROR(VLOOKUP($A675,'Circumstance 14'!$B$6:$AB$15,27,FALSE),IFERROR(VLOOKUP($A675,'Circumstance 14'!$B$18:$AB$28,27,FALSE),TableBPA2[[#This Row],[Base Payment After Circumstance 13]])))</f>
        <v/>
      </c>
      <c r="T675" s="24" t="str">
        <f>IF(T$3="Not used","",IFERROR(VLOOKUP($A675,'Circumstance 15'!$B$6:$AB$15,27,FALSE),IFERROR(VLOOKUP($A675,'Circumstance 15'!$B$18:$AB$28,27,FALSE),TableBPA2[[#This Row],[Base Payment After Circumstance 14]])))</f>
        <v/>
      </c>
      <c r="U675" s="24" t="str">
        <f>IF(U$3="Not used","",IFERROR(VLOOKUP($A675,'Circumstance 16'!$B$6:$AB$15,27,FALSE),IFERROR(VLOOKUP($A675,'Circumstance 16'!$B$18:$AB$28,27,FALSE),TableBPA2[[#This Row],[Base Payment After Circumstance 15]])))</f>
        <v/>
      </c>
      <c r="V675" s="24" t="str">
        <f>IF(V$3="Not used","",IFERROR(VLOOKUP($A675,'Circumstance 17'!$B$6:$AB$15,27,FALSE),IFERROR(VLOOKUP($A675,'Circumstance 17'!$B$18:$AB$28,27,FALSE),TableBPA2[[#This Row],[Base Payment After Circumstance 16]])))</f>
        <v/>
      </c>
      <c r="W675" s="24" t="str">
        <f>IF(W$3="Not used","",IFERROR(VLOOKUP($A675,'Circumstance 18'!$B$6:$AB$15,27,FALSE),IFERROR(VLOOKUP($A675,'Circumstance 18'!$B$18:$AB$28,27,FALSE),TableBPA2[[#This Row],[Base Payment After Circumstance 17]])))</f>
        <v/>
      </c>
      <c r="X675" s="24" t="str">
        <f>IF(X$3="Not used","",IFERROR(VLOOKUP($A675,'Circumstance 19'!$B$6:$AB$15,27,FALSE),IFERROR(VLOOKUP($A675,'Circumstance 19'!$B$18:$AB$28,27,FALSE),TableBPA2[[#This Row],[Base Payment After Circumstance 18]])))</f>
        <v/>
      </c>
      <c r="Y675" s="24" t="str">
        <f>IF(Y$3="Not used","",IFERROR(VLOOKUP($A675,'Circumstance 20'!$B$6:$AB$15,27,FALSE),IFERROR(VLOOKUP($A675,'Circumstance 20'!$B$18:$AB$28,27,FALSE),TableBPA2[[#This Row],[Base Payment After Circumstance 19]])))</f>
        <v/>
      </c>
    </row>
    <row r="676" spans="1:25" x14ac:dyDescent="0.25">
      <c r="A676" s="11" t="str">
        <f>IF('LEA Information'!A685="","",'LEA Information'!A685)</f>
        <v/>
      </c>
      <c r="B676" s="11" t="str">
        <f>IF('LEA Information'!B685="","",'LEA Information'!B685)</f>
        <v/>
      </c>
      <c r="C676" s="68" t="str">
        <f>IF('LEA Information'!C685="","",'LEA Information'!C685)</f>
        <v/>
      </c>
      <c r="D676" s="8" t="str">
        <f>IF('LEA Information'!D685="","",'LEA Information'!D685)</f>
        <v/>
      </c>
      <c r="E676" s="32" t="str">
        <f t="shared" si="10"/>
        <v/>
      </c>
      <c r="F676" s="3" t="str">
        <f>IF(F$3="Not used","",IFERROR(VLOOKUP($A676,'Circumstance 1'!$B$6:$AB$15,27,FALSE),IFERROR(VLOOKUP(A676,'Circumstance 1'!$B$18:$AB$28,27,FALSE),TableBPA2[[#This Row],[Starting Base Payment]])))</f>
        <v/>
      </c>
      <c r="G676" s="3" t="str">
        <f>IF(G$3="Not used","",IFERROR(VLOOKUP($A676,'Circumstance 2'!$B$6:$AB$15,27,FALSE),IFERROR(VLOOKUP($A676,'Circumstance 2'!$B$18:$AB$28,27,FALSE),TableBPA2[[#This Row],[Base Payment After Circumstance 1]])))</f>
        <v/>
      </c>
      <c r="H676" s="3" t="str">
        <f>IF(H$3="Not used","",IFERROR(VLOOKUP($A676,'Circumstance 3'!$B$6:$AB$15,27,FALSE),IFERROR(VLOOKUP($A676,'Circumstance 3'!$B$18:$AB$28,27,FALSE),TableBPA2[[#This Row],[Base Payment After Circumstance 2]])))</f>
        <v/>
      </c>
      <c r="I676" s="3" t="str">
        <f>IF(I$3="Not used","",IFERROR(VLOOKUP($A676,'Circumstance 4'!$B$6:$AB$15,27,FALSE),IFERROR(VLOOKUP($A676,'Circumstance 4'!$B$18:$AB$28,27,FALSE),TableBPA2[[#This Row],[Base Payment After Circumstance 3]])))</f>
        <v/>
      </c>
      <c r="J676" s="3" t="str">
        <f>IF(J$3="Not used","",IFERROR(VLOOKUP($A676,'Circumstance 5'!$B$6:$AB$15,27,FALSE),IFERROR(VLOOKUP($A676,'Circumstance 5'!$B$18:$AB$28,27,FALSE),TableBPA2[[#This Row],[Base Payment After Circumstance 4]])))</f>
        <v/>
      </c>
      <c r="K676" s="3" t="str">
        <f>IF(K$3="Not used","",IFERROR(VLOOKUP($A676,'Circumstance 6'!$B$6:$AB$15,27,FALSE),IFERROR(VLOOKUP($A676,'Circumstance 6'!$B$18:$AB$28,27,FALSE),TableBPA2[[#This Row],[Base Payment After Circumstance 5]])))</f>
        <v/>
      </c>
      <c r="L676" s="3" t="str">
        <f>IF(L$3="Not used","",IFERROR(VLOOKUP($A676,'Circumstance 7'!$B$6:$AB$15,27,FALSE),IFERROR(VLOOKUP($A676,'Circumstance 7'!$B$18:$AB$28,27,FALSE),TableBPA2[[#This Row],[Base Payment After Circumstance 6]])))</f>
        <v/>
      </c>
      <c r="M676" s="3" t="str">
        <f>IF(M$3="Not used","",IFERROR(VLOOKUP($A676,'Circumstance 8'!$B$6:$AB$15,27,FALSE),IFERROR(VLOOKUP($A676,'Circumstance 8'!$B$18:$AB$28,27,FALSE),TableBPA2[[#This Row],[Base Payment After Circumstance 7]])))</f>
        <v/>
      </c>
      <c r="N676" s="3" t="str">
        <f>IF(N$3="Not used","",IFERROR(VLOOKUP($A676,'Circumstance 9'!$B$6:$AB$15,27,FALSE),IFERROR(VLOOKUP($A676,'Circumstance 9'!$B$18:$AB$28,27,FALSE),TableBPA2[[#This Row],[Base Payment After Circumstance 8]])))</f>
        <v/>
      </c>
      <c r="O676" s="3" t="str">
        <f>IF(O$3="Not used","",IFERROR(VLOOKUP($A676,'Circumstance 10'!$B$6:$AB$15,27,FALSE),IFERROR(VLOOKUP($A676,'Circumstance 10'!$B$18:$AB$28,27,FALSE),TableBPA2[[#This Row],[Base Payment After Circumstance 9]])))</f>
        <v/>
      </c>
      <c r="P676" s="24" t="str">
        <f>IF(P$3="Not used","",IFERROR(VLOOKUP($A676,'Circumstance 11'!$B$6:$AB$15,27,FALSE),IFERROR(VLOOKUP($A676,'Circumstance 11'!$B$18:$AB$28,27,FALSE),TableBPA2[[#This Row],[Base Payment After Circumstance 10]])))</f>
        <v/>
      </c>
      <c r="Q676" s="24" t="str">
        <f>IF(Q$3="Not used","",IFERROR(VLOOKUP($A676,'Circumstance 12'!$B$6:$AB$15,27,FALSE),IFERROR(VLOOKUP($A676,'Circumstance 12'!$B$18:$AB$28,27,FALSE),TableBPA2[[#This Row],[Base Payment After Circumstance 11]])))</f>
        <v/>
      </c>
      <c r="R676" s="24" t="str">
        <f>IF(R$3="Not used","",IFERROR(VLOOKUP($A676,'Circumstance 13'!$B$6:$AB$15,27,FALSE),IFERROR(VLOOKUP($A676,'Circumstance 13'!$B$18:$AB$28,27,FALSE),TableBPA2[[#This Row],[Base Payment After Circumstance 12]])))</f>
        <v/>
      </c>
      <c r="S676" s="24" t="str">
        <f>IF(S$3="Not used","",IFERROR(VLOOKUP($A676,'Circumstance 14'!$B$6:$AB$15,27,FALSE),IFERROR(VLOOKUP($A676,'Circumstance 14'!$B$18:$AB$28,27,FALSE),TableBPA2[[#This Row],[Base Payment After Circumstance 13]])))</f>
        <v/>
      </c>
      <c r="T676" s="24" t="str">
        <f>IF(T$3="Not used","",IFERROR(VLOOKUP($A676,'Circumstance 15'!$B$6:$AB$15,27,FALSE),IFERROR(VLOOKUP($A676,'Circumstance 15'!$B$18:$AB$28,27,FALSE),TableBPA2[[#This Row],[Base Payment After Circumstance 14]])))</f>
        <v/>
      </c>
      <c r="U676" s="24" t="str">
        <f>IF(U$3="Not used","",IFERROR(VLOOKUP($A676,'Circumstance 16'!$B$6:$AB$15,27,FALSE),IFERROR(VLOOKUP($A676,'Circumstance 16'!$B$18:$AB$28,27,FALSE),TableBPA2[[#This Row],[Base Payment After Circumstance 15]])))</f>
        <v/>
      </c>
      <c r="V676" s="24" t="str">
        <f>IF(V$3="Not used","",IFERROR(VLOOKUP($A676,'Circumstance 17'!$B$6:$AB$15,27,FALSE),IFERROR(VLOOKUP($A676,'Circumstance 17'!$B$18:$AB$28,27,FALSE),TableBPA2[[#This Row],[Base Payment After Circumstance 16]])))</f>
        <v/>
      </c>
      <c r="W676" s="24" t="str">
        <f>IF(W$3="Not used","",IFERROR(VLOOKUP($A676,'Circumstance 18'!$B$6:$AB$15,27,FALSE),IFERROR(VLOOKUP($A676,'Circumstance 18'!$B$18:$AB$28,27,FALSE),TableBPA2[[#This Row],[Base Payment After Circumstance 17]])))</f>
        <v/>
      </c>
      <c r="X676" s="24" t="str">
        <f>IF(X$3="Not used","",IFERROR(VLOOKUP($A676,'Circumstance 19'!$B$6:$AB$15,27,FALSE),IFERROR(VLOOKUP($A676,'Circumstance 19'!$B$18:$AB$28,27,FALSE),TableBPA2[[#This Row],[Base Payment After Circumstance 18]])))</f>
        <v/>
      </c>
      <c r="Y676" s="24" t="str">
        <f>IF(Y$3="Not used","",IFERROR(VLOOKUP($A676,'Circumstance 20'!$B$6:$AB$15,27,FALSE),IFERROR(VLOOKUP($A676,'Circumstance 20'!$B$18:$AB$28,27,FALSE),TableBPA2[[#This Row],[Base Payment After Circumstance 19]])))</f>
        <v/>
      </c>
    </row>
    <row r="677" spans="1:25" x14ac:dyDescent="0.25">
      <c r="A677" s="11" t="str">
        <f>IF('LEA Information'!A686="","",'LEA Information'!A686)</f>
        <v/>
      </c>
      <c r="B677" s="11" t="str">
        <f>IF('LEA Information'!B686="","",'LEA Information'!B686)</f>
        <v/>
      </c>
      <c r="C677" s="68" t="str">
        <f>IF('LEA Information'!C686="","",'LEA Information'!C686)</f>
        <v/>
      </c>
      <c r="D677" s="8" t="str">
        <f>IF('LEA Information'!D686="","",'LEA Information'!D686)</f>
        <v/>
      </c>
      <c r="E677" s="32" t="str">
        <f t="shared" si="10"/>
        <v/>
      </c>
      <c r="F677" s="3" t="str">
        <f>IF(F$3="Not used","",IFERROR(VLOOKUP($A677,'Circumstance 1'!$B$6:$AB$15,27,FALSE),IFERROR(VLOOKUP(A677,'Circumstance 1'!$B$18:$AB$28,27,FALSE),TableBPA2[[#This Row],[Starting Base Payment]])))</f>
        <v/>
      </c>
      <c r="G677" s="3" t="str">
        <f>IF(G$3="Not used","",IFERROR(VLOOKUP($A677,'Circumstance 2'!$B$6:$AB$15,27,FALSE),IFERROR(VLOOKUP($A677,'Circumstance 2'!$B$18:$AB$28,27,FALSE),TableBPA2[[#This Row],[Base Payment After Circumstance 1]])))</f>
        <v/>
      </c>
      <c r="H677" s="3" t="str">
        <f>IF(H$3="Not used","",IFERROR(VLOOKUP($A677,'Circumstance 3'!$B$6:$AB$15,27,FALSE),IFERROR(VLOOKUP($A677,'Circumstance 3'!$B$18:$AB$28,27,FALSE),TableBPA2[[#This Row],[Base Payment After Circumstance 2]])))</f>
        <v/>
      </c>
      <c r="I677" s="3" t="str">
        <f>IF(I$3="Not used","",IFERROR(VLOOKUP($A677,'Circumstance 4'!$B$6:$AB$15,27,FALSE),IFERROR(VLOOKUP($A677,'Circumstance 4'!$B$18:$AB$28,27,FALSE),TableBPA2[[#This Row],[Base Payment After Circumstance 3]])))</f>
        <v/>
      </c>
      <c r="J677" s="3" t="str">
        <f>IF(J$3="Not used","",IFERROR(VLOOKUP($A677,'Circumstance 5'!$B$6:$AB$15,27,FALSE),IFERROR(VLOOKUP($A677,'Circumstance 5'!$B$18:$AB$28,27,FALSE),TableBPA2[[#This Row],[Base Payment After Circumstance 4]])))</f>
        <v/>
      </c>
      <c r="K677" s="3" t="str">
        <f>IF(K$3="Not used","",IFERROR(VLOOKUP($A677,'Circumstance 6'!$B$6:$AB$15,27,FALSE),IFERROR(VLOOKUP($A677,'Circumstance 6'!$B$18:$AB$28,27,FALSE),TableBPA2[[#This Row],[Base Payment After Circumstance 5]])))</f>
        <v/>
      </c>
      <c r="L677" s="3" t="str">
        <f>IF(L$3="Not used","",IFERROR(VLOOKUP($A677,'Circumstance 7'!$B$6:$AB$15,27,FALSE),IFERROR(VLOOKUP($A677,'Circumstance 7'!$B$18:$AB$28,27,FALSE),TableBPA2[[#This Row],[Base Payment After Circumstance 6]])))</f>
        <v/>
      </c>
      <c r="M677" s="3" t="str">
        <f>IF(M$3="Not used","",IFERROR(VLOOKUP($A677,'Circumstance 8'!$B$6:$AB$15,27,FALSE),IFERROR(VLOOKUP($A677,'Circumstance 8'!$B$18:$AB$28,27,FALSE),TableBPA2[[#This Row],[Base Payment After Circumstance 7]])))</f>
        <v/>
      </c>
      <c r="N677" s="3" t="str">
        <f>IF(N$3="Not used","",IFERROR(VLOOKUP($A677,'Circumstance 9'!$B$6:$AB$15,27,FALSE),IFERROR(VLOOKUP($A677,'Circumstance 9'!$B$18:$AB$28,27,FALSE),TableBPA2[[#This Row],[Base Payment After Circumstance 8]])))</f>
        <v/>
      </c>
      <c r="O677" s="3" t="str">
        <f>IF(O$3="Not used","",IFERROR(VLOOKUP($A677,'Circumstance 10'!$B$6:$AB$15,27,FALSE),IFERROR(VLOOKUP($A677,'Circumstance 10'!$B$18:$AB$28,27,FALSE),TableBPA2[[#This Row],[Base Payment After Circumstance 9]])))</f>
        <v/>
      </c>
      <c r="P677" s="24" t="str">
        <f>IF(P$3="Not used","",IFERROR(VLOOKUP($A677,'Circumstance 11'!$B$6:$AB$15,27,FALSE),IFERROR(VLOOKUP($A677,'Circumstance 11'!$B$18:$AB$28,27,FALSE),TableBPA2[[#This Row],[Base Payment After Circumstance 10]])))</f>
        <v/>
      </c>
      <c r="Q677" s="24" t="str">
        <f>IF(Q$3="Not used","",IFERROR(VLOOKUP($A677,'Circumstance 12'!$B$6:$AB$15,27,FALSE),IFERROR(VLOOKUP($A677,'Circumstance 12'!$B$18:$AB$28,27,FALSE),TableBPA2[[#This Row],[Base Payment After Circumstance 11]])))</f>
        <v/>
      </c>
      <c r="R677" s="24" t="str">
        <f>IF(R$3="Not used","",IFERROR(VLOOKUP($A677,'Circumstance 13'!$B$6:$AB$15,27,FALSE),IFERROR(VLOOKUP($A677,'Circumstance 13'!$B$18:$AB$28,27,FALSE),TableBPA2[[#This Row],[Base Payment After Circumstance 12]])))</f>
        <v/>
      </c>
      <c r="S677" s="24" t="str">
        <f>IF(S$3="Not used","",IFERROR(VLOOKUP($A677,'Circumstance 14'!$B$6:$AB$15,27,FALSE),IFERROR(VLOOKUP($A677,'Circumstance 14'!$B$18:$AB$28,27,FALSE),TableBPA2[[#This Row],[Base Payment After Circumstance 13]])))</f>
        <v/>
      </c>
      <c r="T677" s="24" t="str">
        <f>IF(T$3="Not used","",IFERROR(VLOOKUP($A677,'Circumstance 15'!$B$6:$AB$15,27,FALSE),IFERROR(VLOOKUP($A677,'Circumstance 15'!$B$18:$AB$28,27,FALSE),TableBPA2[[#This Row],[Base Payment After Circumstance 14]])))</f>
        <v/>
      </c>
      <c r="U677" s="24" t="str">
        <f>IF(U$3="Not used","",IFERROR(VLOOKUP($A677,'Circumstance 16'!$B$6:$AB$15,27,FALSE),IFERROR(VLOOKUP($A677,'Circumstance 16'!$B$18:$AB$28,27,FALSE),TableBPA2[[#This Row],[Base Payment After Circumstance 15]])))</f>
        <v/>
      </c>
      <c r="V677" s="24" t="str">
        <f>IF(V$3="Not used","",IFERROR(VLOOKUP($A677,'Circumstance 17'!$B$6:$AB$15,27,FALSE),IFERROR(VLOOKUP($A677,'Circumstance 17'!$B$18:$AB$28,27,FALSE),TableBPA2[[#This Row],[Base Payment After Circumstance 16]])))</f>
        <v/>
      </c>
      <c r="W677" s="24" t="str">
        <f>IF(W$3="Not used","",IFERROR(VLOOKUP($A677,'Circumstance 18'!$B$6:$AB$15,27,FALSE),IFERROR(VLOOKUP($A677,'Circumstance 18'!$B$18:$AB$28,27,FALSE),TableBPA2[[#This Row],[Base Payment After Circumstance 17]])))</f>
        <v/>
      </c>
      <c r="X677" s="24" t="str">
        <f>IF(X$3="Not used","",IFERROR(VLOOKUP($A677,'Circumstance 19'!$B$6:$AB$15,27,FALSE),IFERROR(VLOOKUP($A677,'Circumstance 19'!$B$18:$AB$28,27,FALSE),TableBPA2[[#This Row],[Base Payment After Circumstance 18]])))</f>
        <v/>
      </c>
      <c r="Y677" s="24" t="str">
        <f>IF(Y$3="Not used","",IFERROR(VLOOKUP($A677,'Circumstance 20'!$B$6:$AB$15,27,FALSE),IFERROR(VLOOKUP($A677,'Circumstance 20'!$B$18:$AB$28,27,FALSE),TableBPA2[[#This Row],[Base Payment After Circumstance 19]])))</f>
        <v/>
      </c>
    </row>
    <row r="678" spans="1:25" x14ac:dyDescent="0.25">
      <c r="A678" s="11" t="str">
        <f>IF('LEA Information'!A687="","",'LEA Information'!A687)</f>
        <v/>
      </c>
      <c r="B678" s="11" t="str">
        <f>IF('LEA Information'!B687="","",'LEA Information'!B687)</f>
        <v/>
      </c>
      <c r="C678" s="68" t="str">
        <f>IF('LEA Information'!C687="","",'LEA Information'!C687)</f>
        <v/>
      </c>
      <c r="D678" s="8" t="str">
        <f>IF('LEA Information'!D687="","",'LEA Information'!D687)</f>
        <v/>
      </c>
      <c r="E678" s="32" t="str">
        <f t="shared" si="10"/>
        <v/>
      </c>
      <c r="F678" s="3" t="str">
        <f>IF(F$3="Not used","",IFERROR(VLOOKUP($A678,'Circumstance 1'!$B$6:$AB$15,27,FALSE),IFERROR(VLOOKUP(A678,'Circumstance 1'!$B$18:$AB$28,27,FALSE),TableBPA2[[#This Row],[Starting Base Payment]])))</f>
        <v/>
      </c>
      <c r="G678" s="3" t="str">
        <f>IF(G$3="Not used","",IFERROR(VLOOKUP($A678,'Circumstance 2'!$B$6:$AB$15,27,FALSE),IFERROR(VLOOKUP($A678,'Circumstance 2'!$B$18:$AB$28,27,FALSE),TableBPA2[[#This Row],[Base Payment After Circumstance 1]])))</f>
        <v/>
      </c>
      <c r="H678" s="3" t="str">
        <f>IF(H$3="Not used","",IFERROR(VLOOKUP($A678,'Circumstance 3'!$B$6:$AB$15,27,FALSE),IFERROR(VLOOKUP($A678,'Circumstance 3'!$B$18:$AB$28,27,FALSE),TableBPA2[[#This Row],[Base Payment After Circumstance 2]])))</f>
        <v/>
      </c>
      <c r="I678" s="3" t="str">
        <f>IF(I$3="Not used","",IFERROR(VLOOKUP($A678,'Circumstance 4'!$B$6:$AB$15,27,FALSE),IFERROR(VLOOKUP($A678,'Circumstance 4'!$B$18:$AB$28,27,FALSE),TableBPA2[[#This Row],[Base Payment After Circumstance 3]])))</f>
        <v/>
      </c>
      <c r="J678" s="3" t="str">
        <f>IF(J$3="Not used","",IFERROR(VLOOKUP($A678,'Circumstance 5'!$B$6:$AB$15,27,FALSE),IFERROR(VLOOKUP($A678,'Circumstance 5'!$B$18:$AB$28,27,FALSE),TableBPA2[[#This Row],[Base Payment After Circumstance 4]])))</f>
        <v/>
      </c>
      <c r="K678" s="3" t="str">
        <f>IF(K$3="Not used","",IFERROR(VLOOKUP($A678,'Circumstance 6'!$B$6:$AB$15,27,FALSE),IFERROR(VLOOKUP($A678,'Circumstance 6'!$B$18:$AB$28,27,FALSE),TableBPA2[[#This Row],[Base Payment After Circumstance 5]])))</f>
        <v/>
      </c>
      <c r="L678" s="3" t="str">
        <f>IF(L$3="Not used","",IFERROR(VLOOKUP($A678,'Circumstance 7'!$B$6:$AB$15,27,FALSE),IFERROR(VLOOKUP($A678,'Circumstance 7'!$B$18:$AB$28,27,FALSE),TableBPA2[[#This Row],[Base Payment After Circumstance 6]])))</f>
        <v/>
      </c>
      <c r="M678" s="3" t="str">
        <f>IF(M$3="Not used","",IFERROR(VLOOKUP($A678,'Circumstance 8'!$B$6:$AB$15,27,FALSE),IFERROR(VLOOKUP($A678,'Circumstance 8'!$B$18:$AB$28,27,FALSE),TableBPA2[[#This Row],[Base Payment After Circumstance 7]])))</f>
        <v/>
      </c>
      <c r="N678" s="3" t="str">
        <f>IF(N$3="Not used","",IFERROR(VLOOKUP($A678,'Circumstance 9'!$B$6:$AB$15,27,FALSE),IFERROR(VLOOKUP($A678,'Circumstance 9'!$B$18:$AB$28,27,FALSE),TableBPA2[[#This Row],[Base Payment After Circumstance 8]])))</f>
        <v/>
      </c>
      <c r="O678" s="3" t="str">
        <f>IF(O$3="Not used","",IFERROR(VLOOKUP($A678,'Circumstance 10'!$B$6:$AB$15,27,FALSE),IFERROR(VLOOKUP($A678,'Circumstance 10'!$B$18:$AB$28,27,FALSE),TableBPA2[[#This Row],[Base Payment After Circumstance 9]])))</f>
        <v/>
      </c>
      <c r="P678" s="24" t="str">
        <f>IF(P$3="Not used","",IFERROR(VLOOKUP($A678,'Circumstance 11'!$B$6:$AB$15,27,FALSE),IFERROR(VLOOKUP($A678,'Circumstance 11'!$B$18:$AB$28,27,FALSE),TableBPA2[[#This Row],[Base Payment After Circumstance 10]])))</f>
        <v/>
      </c>
      <c r="Q678" s="24" t="str">
        <f>IF(Q$3="Not used","",IFERROR(VLOOKUP($A678,'Circumstance 12'!$B$6:$AB$15,27,FALSE),IFERROR(VLOOKUP($A678,'Circumstance 12'!$B$18:$AB$28,27,FALSE),TableBPA2[[#This Row],[Base Payment After Circumstance 11]])))</f>
        <v/>
      </c>
      <c r="R678" s="24" t="str">
        <f>IF(R$3="Not used","",IFERROR(VLOOKUP($A678,'Circumstance 13'!$B$6:$AB$15,27,FALSE),IFERROR(VLOOKUP($A678,'Circumstance 13'!$B$18:$AB$28,27,FALSE),TableBPA2[[#This Row],[Base Payment After Circumstance 12]])))</f>
        <v/>
      </c>
      <c r="S678" s="24" t="str">
        <f>IF(S$3="Not used","",IFERROR(VLOOKUP($A678,'Circumstance 14'!$B$6:$AB$15,27,FALSE),IFERROR(VLOOKUP($A678,'Circumstance 14'!$B$18:$AB$28,27,FALSE),TableBPA2[[#This Row],[Base Payment After Circumstance 13]])))</f>
        <v/>
      </c>
      <c r="T678" s="24" t="str">
        <f>IF(T$3="Not used","",IFERROR(VLOOKUP($A678,'Circumstance 15'!$B$6:$AB$15,27,FALSE),IFERROR(VLOOKUP($A678,'Circumstance 15'!$B$18:$AB$28,27,FALSE),TableBPA2[[#This Row],[Base Payment After Circumstance 14]])))</f>
        <v/>
      </c>
      <c r="U678" s="24" t="str">
        <f>IF(U$3="Not used","",IFERROR(VLOOKUP($A678,'Circumstance 16'!$B$6:$AB$15,27,FALSE),IFERROR(VLOOKUP($A678,'Circumstance 16'!$B$18:$AB$28,27,FALSE),TableBPA2[[#This Row],[Base Payment After Circumstance 15]])))</f>
        <v/>
      </c>
      <c r="V678" s="24" t="str">
        <f>IF(V$3="Not used","",IFERROR(VLOOKUP($A678,'Circumstance 17'!$B$6:$AB$15,27,FALSE),IFERROR(VLOOKUP($A678,'Circumstance 17'!$B$18:$AB$28,27,FALSE),TableBPA2[[#This Row],[Base Payment After Circumstance 16]])))</f>
        <v/>
      </c>
      <c r="W678" s="24" t="str">
        <f>IF(W$3="Not used","",IFERROR(VLOOKUP($A678,'Circumstance 18'!$B$6:$AB$15,27,FALSE),IFERROR(VLOOKUP($A678,'Circumstance 18'!$B$18:$AB$28,27,FALSE),TableBPA2[[#This Row],[Base Payment After Circumstance 17]])))</f>
        <v/>
      </c>
      <c r="X678" s="24" t="str">
        <f>IF(X$3="Not used","",IFERROR(VLOOKUP($A678,'Circumstance 19'!$B$6:$AB$15,27,FALSE),IFERROR(VLOOKUP($A678,'Circumstance 19'!$B$18:$AB$28,27,FALSE),TableBPA2[[#This Row],[Base Payment After Circumstance 18]])))</f>
        <v/>
      </c>
      <c r="Y678" s="24" t="str">
        <f>IF(Y$3="Not used","",IFERROR(VLOOKUP($A678,'Circumstance 20'!$B$6:$AB$15,27,FALSE),IFERROR(VLOOKUP($A678,'Circumstance 20'!$B$18:$AB$28,27,FALSE),TableBPA2[[#This Row],[Base Payment After Circumstance 19]])))</f>
        <v/>
      </c>
    </row>
    <row r="679" spans="1:25" x14ac:dyDescent="0.25">
      <c r="A679" s="11" t="str">
        <f>IF('LEA Information'!A688="","",'LEA Information'!A688)</f>
        <v/>
      </c>
      <c r="B679" s="11" t="str">
        <f>IF('LEA Information'!B688="","",'LEA Information'!B688)</f>
        <v/>
      </c>
      <c r="C679" s="68" t="str">
        <f>IF('LEA Information'!C688="","",'LEA Information'!C688)</f>
        <v/>
      </c>
      <c r="D679" s="8" t="str">
        <f>IF('LEA Information'!D688="","",'LEA Information'!D688)</f>
        <v/>
      </c>
      <c r="E679" s="32" t="str">
        <f t="shared" si="10"/>
        <v/>
      </c>
      <c r="F679" s="3" t="str">
        <f>IF(F$3="Not used","",IFERROR(VLOOKUP($A679,'Circumstance 1'!$B$6:$AB$15,27,FALSE),IFERROR(VLOOKUP(A679,'Circumstance 1'!$B$18:$AB$28,27,FALSE),TableBPA2[[#This Row],[Starting Base Payment]])))</f>
        <v/>
      </c>
      <c r="G679" s="3" t="str">
        <f>IF(G$3="Not used","",IFERROR(VLOOKUP($A679,'Circumstance 2'!$B$6:$AB$15,27,FALSE),IFERROR(VLOOKUP($A679,'Circumstance 2'!$B$18:$AB$28,27,FALSE),TableBPA2[[#This Row],[Base Payment After Circumstance 1]])))</f>
        <v/>
      </c>
      <c r="H679" s="3" t="str">
        <f>IF(H$3="Not used","",IFERROR(VLOOKUP($A679,'Circumstance 3'!$B$6:$AB$15,27,FALSE),IFERROR(VLOOKUP($A679,'Circumstance 3'!$B$18:$AB$28,27,FALSE),TableBPA2[[#This Row],[Base Payment After Circumstance 2]])))</f>
        <v/>
      </c>
      <c r="I679" s="3" t="str">
        <f>IF(I$3="Not used","",IFERROR(VLOOKUP($A679,'Circumstance 4'!$B$6:$AB$15,27,FALSE),IFERROR(VLOOKUP($A679,'Circumstance 4'!$B$18:$AB$28,27,FALSE),TableBPA2[[#This Row],[Base Payment After Circumstance 3]])))</f>
        <v/>
      </c>
      <c r="J679" s="3" t="str">
        <f>IF(J$3="Not used","",IFERROR(VLOOKUP($A679,'Circumstance 5'!$B$6:$AB$15,27,FALSE),IFERROR(VLOOKUP($A679,'Circumstance 5'!$B$18:$AB$28,27,FALSE),TableBPA2[[#This Row],[Base Payment After Circumstance 4]])))</f>
        <v/>
      </c>
      <c r="K679" s="3" t="str">
        <f>IF(K$3="Not used","",IFERROR(VLOOKUP($A679,'Circumstance 6'!$B$6:$AB$15,27,FALSE),IFERROR(VLOOKUP($A679,'Circumstance 6'!$B$18:$AB$28,27,FALSE),TableBPA2[[#This Row],[Base Payment After Circumstance 5]])))</f>
        <v/>
      </c>
      <c r="L679" s="3" t="str">
        <f>IF(L$3="Not used","",IFERROR(VLOOKUP($A679,'Circumstance 7'!$B$6:$AB$15,27,FALSE),IFERROR(VLOOKUP($A679,'Circumstance 7'!$B$18:$AB$28,27,FALSE),TableBPA2[[#This Row],[Base Payment After Circumstance 6]])))</f>
        <v/>
      </c>
      <c r="M679" s="3" t="str">
        <f>IF(M$3="Not used","",IFERROR(VLOOKUP($A679,'Circumstance 8'!$B$6:$AB$15,27,FALSE),IFERROR(VLOOKUP($A679,'Circumstance 8'!$B$18:$AB$28,27,FALSE),TableBPA2[[#This Row],[Base Payment After Circumstance 7]])))</f>
        <v/>
      </c>
      <c r="N679" s="3" t="str">
        <f>IF(N$3="Not used","",IFERROR(VLOOKUP($A679,'Circumstance 9'!$B$6:$AB$15,27,FALSE),IFERROR(VLOOKUP($A679,'Circumstance 9'!$B$18:$AB$28,27,FALSE),TableBPA2[[#This Row],[Base Payment After Circumstance 8]])))</f>
        <v/>
      </c>
      <c r="O679" s="3" t="str">
        <f>IF(O$3="Not used","",IFERROR(VLOOKUP($A679,'Circumstance 10'!$B$6:$AB$15,27,FALSE),IFERROR(VLOOKUP($A679,'Circumstance 10'!$B$18:$AB$28,27,FALSE),TableBPA2[[#This Row],[Base Payment After Circumstance 9]])))</f>
        <v/>
      </c>
      <c r="P679" s="24" t="str">
        <f>IF(P$3="Not used","",IFERROR(VLOOKUP($A679,'Circumstance 11'!$B$6:$AB$15,27,FALSE),IFERROR(VLOOKUP($A679,'Circumstance 11'!$B$18:$AB$28,27,FALSE),TableBPA2[[#This Row],[Base Payment After Circumstance 10]])))</f>
        <v/>
      </c>
      <c r="Q679" s="24" t="str">
        <f>IF(Q$3="Not used","",IFERROR(VLOOKUP($A679,'Circumstance 12'!$B$6:$AB$15,27,FALSE),IFERROR(VLOOKUP($A679,'Circumstance 12'!$B$18:$AB$28,27,FALSE),TableBPA2[[#This Row],[Base Payment After Circumstance 11]])))</f>
        <v/>
      </c>
      <c r="R679" s="24" t="str">
        <f>IF(R$3="Not used","",IFERROR(VLOOKUP($A679,'Circumstance 13'!$B$6:$AB$15,27,FALSE),IFERROR(VLOOKUP($A679,'Circumstance 13'!$B$18:$AB$28,27,FALSE),TableBPA2[[#This Row],[Base Payment After Circumstance 12]])))</f>
        <v/>
      </c>
      <c r="S679" s="24" t="str">
        <f>IF(S$3="Not used","",IFERROR(VLOOKUP($A679,'Circumstance 14'!$B$6:$AB$15,27,FALSE),IFERROR(VLOOKUP($A679,'Circumstance 14'!$B$18:$AB$28,27,FALSE),TableBPA2[[#This Row],[Base Payment After Circumstance 13]])))</f>
        <v/>
      </c>
      <c r="T679" s="24" t="str">
        <f>IF(T$3="Not used","",IFERROR(VLOOKUP($A679,'Circumstance 15'!$B$6:$AB$15,27,FALSE),IFERROR(VLOOKUP($A679,'Circumstance 15'!$B$18:$AB$28,27,FALSE),TableBPA2[[#This Row],[Base Payment After Circumstance 14]])))</f>
        <v/>
      </c>
      <c r="U679" s="24" t="str">
        <f>IF(U$3="Not used","",IFERROR(VLOOKUP($A679,'Circumstance 16'!$B$6:$AB$15,27,FALSE),IFERROR(VLOOKUP($A679,'Circumstance 16'!$B$18:$AB$28,27,FALSE),TableBPA2[[#This Row],[Base Payment After Circumstance 15]])))</f>
        <v/>
      </c>
      <c r="V679" s="24" t="str">
        <f>IF(V$3="Not used","",IFERROR(VLOOKUP($A679,'Circumstance 17'!$B$6:$AB$15,27,FALSE),IFERROR(VLOOKUP($A679,'Circumstance 17'!$B$18:$AB$28,27,FALSE),TableBPA2[[#This Row],[Base Payment After Circumstance 16]])))</f>
        <v/>
      </c>
      <c r="W679" s="24" t="str">
        <f>IF(W$3="Not used","",IFERROR(VLOOKUP($A679,'Circumstance 18'!$B$6:$AB$15,27,FALSE),IFERROR(VLOOKUP($A679,'Circumstance 18'!$B$18:$AB$28,27,FALSE),TableBPA2[[#This Row],[Base Payment After Circumstance 17]])))</f>
        <v/>
      </c>
      <c r="X679" s="24" t="str">
        <f>IF(X$3="Not used","",IFERROR(VLOOKUP($A679,'Circumstance 19'!$B$6:$AB$15,27,FALSE),IFERROR(VLOOKUP($A679,'Circumstance 19'!$B$18:$AB$28,27,FALSE),TableBPA2[[#This Row],[Base Payment After Circumstance 18]])))</f>
        <v/>
      </c>
      <c r="Y679" s="24" t="str">
        <f>IF(Y$3="Not used","",IFERROR(VLOOKUP($A679,'Circumstance 20'!$B$6:$AB$15,27,FALSE),IFERROR(VLOOKUP($A679,'Circumstance 20'!$B$18:$AB$28,27,FALSE),TableBPA2[[#This Row],[Base Payment After Circumstance 19]])))</f>
        <v/>
      </c>
    </row>
    <row r="680" spans="1:25" x14ac:dyDescent="0.25">
      <c r="A680" s="11" t="str">
        <f>IF('LEA Information'!A689="","",'LEA Information'!A689)</f>
        <v/>
      </c>
      <c r="B680" s="11" t="str">
        <f>IF('LEA Information'!B689="","",'LEA Information'!B689)</f>
        <v/>
      </c>
      <c r="C680" s="68" t="str">
        <f>IF('LEA Information'!C689="","",'LEA Information'!C689)</f>
        <v/>
      </c>
      <c r="D680" s="8" t="str">
        <f>IF('LEA Information'!D689="","",'LEA Information'!D689)</f>
        <v/>
      </c>
      <c r="E680" s="32" t="str">
        <f t="shared" si="10"/>
        <v/>
      </c>
      <c r="F680" s="3" t="str">
        <f>IF(F$3="Not used","",IFERROR(VLOOKUP($A680,'Circumstance 1'!$B$6:$AB$15,27,FALSE),IFERROR(VLOOKUP(A680,'Circumstance 1'!$B$18:$AB$28,27,FALSE),TableBPA2[[#This Row],[Starting Base Payment]])))</f>
        <v/>
      </c>
      <c r="G680" s="3" t="str">
        <f>IF(G$3="Not used","",IFERROR(VLOOKUP($A680,'Circumstance 2'!$B$6:$AB$15,27,FALSE),IFERROR(VLOOKUP($A680,'Circumstance 2'!$B$18:$AB$28,27,FALSE),TableBPA2[[#This Row],[Base Payment After Circumstance 1]])))</f>
        <v/>
      </c>
      <c r="H680" s="3" t="str">
        <f>IF(H$3="Not used","",IFERROR(VLOOKUP($A680,'Circumstance 3'!$B$6:$AB$15,27,FALSE),IFERROR(VLOOKUP($A680,'Circumstance 3'!$B$18:$AB$28,27,FALSE),TableBPA2[[#This Row],[Base Payment After Circumstance 2]])))</f>
        <v/>
      </c>
      <c r="I680" s="3" t="str">
        <f>IF(I$3="Not used","",IFERROR(VLOOKUP($A680,'Circumstance 4'!$B$6:$AB$15,27,FALSE),IFERROR(VLOOKUP($A680,'Circumstance 4'!$B$18:$AB$28,27,FALSE),TableBPA2[[#This Row],[Base Payment After Circumstance 3]])))</f>
        <v/>
      </c>
      <c r="J680" s="3" t="str">
        <f>IF(J$3="Not used","",IFERROR(VLOOKUP($A680,'Circumstance 5'!$B$6:$AB$15,27,FALSE),IFERROR(VLOOKUP($A680,'Circumstance 5'!$B$18:$AB$28,27,FALSE),TableBPA2[[#This Row],[Base Payment After Circumstance 4]])))</f>
        <v/>
      </c>
      <c r="K680" s="3" t="str">
        <f>IF(K$3="Not used","",IFERROR(VLOOKUP($A680,'Circumstance 6'!$B$6:$AB$15,27,FALSE),IFERROR(VLOOKUP($A680,'Circumstance 6'!$B$18:$AB$28,27,FALSE),TableBPA2[[#This Row],[Base Payment After Circumstance 5]])))</f>
        <v/>
      </c>
      <c r="L680" s="3" t="str">
        <f>IF(L$3="Not used","",IFERROR(VLOOKUP($A680,'Circumstance 7'!$B$6:$AB$15,27,FALSE),IFERROR(VLOOKUP($A680,'Circumstance 7'!$B$18:$AB$28,27,FALSE),TableBPA2[[#This Row],[Base Payment After Circumstance 6]])))</f>
        <v/>
      </c>
      <c r="M680" s="3" t="str">
        <f>IF(M$3="Not used","",IFERROR(VLOOKUP($A680,'Circumstance 8'!$B$6:$AB$15,27,FALSE),IFERROR(VLOOKUP($A680,'Circumstance 8'!$B$18:$AB$28,27,FALSE),TableBPA2[[#This Row],[Base Payment After Circumstance 7]])))</f>
        <v/>
      </c>
      <c r="N680" s="3" t="str">
        <f>IF(N$3="Not used","",IFERROR(VLOOKUP($A680,'Circumstance 9'!$B$6:$AB$15,27,FALSE),IFERROR(VLOOKUP($A680,'Circumstance 9'!$B$18:$AB$28,27,FALSE),TableBPA2[[#This Row],[Base Payment After Circumstance 8]])))</f>
        <v/>
      </c>
      <c r="O680" s="3" t="str">
        <f>IF(O$3="Not used","",IFERROR(VLOOKUP($A680,'Circumstance 10'!$B$6:$AB$15,27,FALSE),IFERROR(VLOOKUP($A680,'Circumstance 10'!$B$18:$AB$28,27,FALSE),TableBPA2[[#This Row],[Base Payment After Circumstance 9]])))</f>
        <v/>
      </c>
      <c r="P680" s="24" t="str">
        <f>IF(P$3="Not used","",IFERROR(VLOOKUP($A680,'Circumstance 11'!$B$6:$AB$15,27,FALSE),IFERROR(VLOOKUP($A680,'Circumstance 11'!$B$18:$AB$28,27,FALSE),TableBPA2[[#This Row],[Base Payment After Circumstance 10]])))</f>
        <v/>
      </c>
      <c r="Q680" s="24" t="str">
        <f>IF(Q$3="Not used","",IFERROR(VLOOKUP($A680,'Circumstance 12'!$B$6:$AB$15,27,FALSE),IFERROR(VLOOKUP($A680,'Circumstance 12'!$B$18:$AB$28,27,FALSE),TableBPA2[[#This Row],[Base Payment After Circumstance 11]])))</f>
        <v/>
      </c>
      <c r="R680" s="24" t="str">
        <f>IF(R$3="Not used","",IFERROR(VLOOKUP($A680,'Circumstance 13'!$B$6:$AB$15,27,FALSE),IFERROR(VLOOKUP($A680,'Circumstance 13'!$B$18:$AB$28,27,FALSE),TableBPA2[[#This Row],[Base Payment After Circumstance 12]])))</f>
        <v/>
      </c>
      <c r="S680" s="24" t="str">
        <f>IF(S$3="Not used","",IFERROR(VLOOKUP($A680,'Circumstance 14'!$B$6:$AB$15,27,FALSE),IFERROR(VLOOKUP($A680,'Circumstance 14'!$B$18:$AB$28,27,FALSE),TableBPA2[[#This Row],[Base Payment After Circumstance 13]])))</f>
        <v/>
      </c>
      <c r="T680" s="24" t="str">
        <f>IF(T$3="Not used","",IFERROR(VLOOKUP($A680,'Circumstance 15'!$B$6:$AB$15,27,FALSE),IFERROR(VLOOKUP($A680,'Circumstance 15'!$B$18:$AB$28,27,FALSE),TableBPA2[[#This Row],[Base Payment After Circumstance 14]])))</f>
        <v/>
      </c>
      <c r="U680" s="24" t="str">
        <f>IF(U$3="Not used","",IFERROR(VLOOKUP($A680,'Circumstance 16'!$B$6:$AB$15,27,FALSE),IFERROR(VLOOKUP($A680,'Circumstance 16'!$B$18:$AB$28,27,FALSE),TableBPA2[[#This Row],[Base Payment After Circumstance 15]])))</f>
        <v/>
      </c>
      <c r="V680" s="24" t="str">
        <f>IF(V$3="Not used","",IFERROR(VLOOKUP($A680,'Circumstance 17'!$B$6:$AB$15,27,FALSE),IFERROR(VLOOKUP($A680,'Circumstance 17'!$B$18:$AB$28,27,FALSE),TableBPA2[[#This Row],[Base Payment After Circumstance 16]])))</f>
        <v/>
      </c>
      <c r="W680" s="24" t="str">
        <f>IF(W$3="Not used","",IFERROR(VLOOKUP($A680,'Circumstance 18'!$B$6:$AB$15,27,FALSE),IFERROR(VLOOKUP($A680,'Circumstance 18'!$B$18:$AB$28,27,FALSE),TableBPA2[[#This Row],[Base Payment After Circumstance 17]])))</f>
        <v/>
      </c>
      <c r="X680" s="24" t="str">
        <f>IF(X$3="Not used","",IFERROR(VLOOKUP($A680,'Circumstance 19'!$B$6:$AB$15,27,FALSE),IFERROR(VLOOKUP($A680,'Circumstance 19'!$B$18:$AB$28,27,FALSE),TableBPA2[[#This Row],[Base Payment After Circumstance 18]])))</f>
        <v/>
      </c>
      <c r="Y680" s="24" t="str">
        <f>IF(Y$3="Not used","",IFERROR(VLOOKUP($A680,'Circumstance 20'!$B$6:$AB$15,27,FALSE),IFERROR(VLOOKUP($A680,'Circumstance 20'!$B$18:$AB$28,27,FALSE),TableBPA2[[#This Row],[Base Payment After Circumstance 19]])))</f>
        <v/>
      </c>
    </row>
    <row r="681" spans="1:25" x14ac:dyDescent="0.25">
      <c r="A681" s="11" t="str">
        <f>IF('LEA Information'!A690="","",'LEA Information'!A690)</f>
        <v/>
      </c>
      <c r="B681" s="11" t="str">
        <f>IF('LEA Information'!B690="","",'LEA Information'!B690)</f>
        <v/>
      </c>
      <c r="C681" s="68" t="str">
        <f>IF('LEA Information'!C690="","",'LEA Information'!C690)</f>
        <v/>
      </c>
      <c r="D681" s="8" t="str">
        <f>IF('LEA Information'!D690="","",'LEA Information'!D690)</f>
        <v/>
      </c>
      <c r="E681" s="32" t="str">
        <f t="shared" si="10"/>
        <v/>
      </c>
      <c r="F681" s="3" t="str">
        <f>IF(F$3="Not used","",IFERROR(VLOOKUP($A681,'Circumstance 1'!$B$6:$AB$15,27,FALSE),IFERROR(VLOOKUP(A681,'Circumstance 1'!$B$18:$AB$28,27,FALSE),TableBPA2[[#This Row],[Starting Base Payment]])))</f>
        <v/>
      </c>
      <c r="G681" s="3" t="str">
        <f>IF(G$3="Not used","",IFERROR(VLOOKUP($A681,'Circumstance 2'!$B$6:$AB$15,27,FALSE),IFERROR(VLOOKUP($A681,'Circumstance 2'!$B$18:$AB$28,27,FALSE),TableBPA2[[#This Row],[Base Payment After Circumstance 1]])))</f>
        <v/>
      </c>
      <c r="H681" s="3" t="str">
        <f>IF(H$3="Not used","",IFERROR(VLOOKUP($A681,'Circumstance 3'!$B$6:$AB$15,27,FALSE),IFERROR(VLOOKUP($A681,'Circumstance 3'!$B$18:$AB$28,27,FALSE),TableBPA2[[#This Row],[Base Payment After Circumstance 2]])))</f>
        <v/>
      </c>
      <c r="I681" s="3" t="str">
        <f>IF(I$3="Not used","",IFERROR(VLOOKUP($A681,'Circumstance 4'!$B$6:$AB$15,27,FALSE),IFERROR(VLOOKUP($A681,'Circumstance 4'!$B$18:$AB$28,27,FALSE),TableBPA2[[#This Row],[Base Payment After Circumstance 3]])))</f>
        <v/>
      </c>
      <c r="J681" s="3" t="str">
        <f>IF(J$3="Not used","",IFERROR(VLOOKUP($A681,'Circumstance 5'!$B$6:$AB$15,27,FALSE),IFERROR(VLOOKUP($A681,'Circumstance 5'!$B$18:$AB$28,27,FALSE),TableBPA2[[#This Row],[Base Payment After Circumstance 4]])))</f>
        <v/>
      </c>
      <c r="K681" s="3" t="str">
        <f>IF(K$3="Not used","",IFERROR(VLOOKUP($A681,'Circumstance 6'!$B$6:$AB$15,27,FALSE),IFERROR(VLOOKUP($A681,'Circumstance 6'!$B$18:$AB$28,27,FALSE),TableBPA2[[#This Row],[Base Payment After Circumstance 5]])))</f>
        <v/>
      </c>
      <c r="L681" s="3" t="str">
        <f>IF(L$3="Not used","",IFERROR(VLOOKUP($A681,'Circumstance 7'!$B$6:$AB$15,27,FALSE),IFERROR(VLOOKUP($A681,'Circumstance 7'!$B$18:$AB$28,27,FALSE),TableBPA2[[#This Row],[Base Payment After Circumstance 6]])))</f>
        <v/>
      </c>
      <c r="M681" s="3" t="str">
        <f>IF(M$3="Not used","",IFERROR(VLOOKUP($A681,'Circumstance 8'!$B$6:$AB$15,27,FALSE),IFERROR(VLOOKUP($A681,'Circumstance 8'!$B$18:$AB$28,27,FALSE),TableBPA2[[#This Row],[Base Payment After Circumstance 7]])))</f>
        <v/>
      </c>
      <c r="N681" s="3" t="str">
        <f>IF(N$3="Not used","",IFERROR(VLOOKUP($A681,'Circumstance 9'!$B$6:$AB$15,27,FALSE),IFERROR(VLOOKUP($A681,'Circumstance 9'!$B$18:$AB$28,27,FALSE),TableBPA2[[#This Row],[Base Payment After Circumstance 8]])))</f>
        <v/>
      </c>
      <c r="O681" s="3" t="str">
        <f>IF(O$3="Not used","",IFERROR(VLOOKUP($A681,'Circumstance 10'!$B$6:$AB$15,27,FALSE),IFERROR(VLOOKUP($A681,'Circumstance 10'!$B$18:$AB$28,27,FALSE),TableBPA2[[#This Row],[Base Payment After Circumstance 9]])))</f>
        <v/>
      </c>
      <c r="P681" s="24" t="str">
        <f>IF(P$3="Not used","",IFERROR(VLOOKUP($A681,'Circumstance 11'!$B$6:$AB$15,27,FALSE),IFERROR(VLOOKUP($A681,'Circumstance 11'!$B$18:$AB$28,27,FALSE),TableBPA2[[#This Row],[Base Payment After Circumstance 10]])))</f>
        <v/>
      </c>
      <c r="Q681" s="24" t="str">
        <f>IF(Q$3="Not used","",IFERROR(VLOOKUP($A681,'Circumstance 12'!$B$6:$AB$15,27,FALSE),IFERROR(VLOOKUP($A681,'Circumstance 12'!$B$18:$AB$28,27,FALSE),TableBPA2[[#This Row],[Base Payment After Circumstance 11]])))</f>
        <v/>
      </c>
      <c r="R681" s="24" t="str">
        <f>IF(R$3="Not used","",IFERROR(VLOOKUP($A681,'Circumstance 13'!$B$6:$AB$15,27,FALSE),IFERROR(VLOOKUP($A681,'Circumstance 13'!$B$18:$AB$28,27,FALSE),TableBPA2[[#This Row],[Base Payment After Circumstance 12]])))</f>
        <v/>
      </c>
      <c r="S681" s="24" t="str">
        <f>IF(S$3="Not used","",IFERROR(VLOOKUP($A681,'Circumstance 14'!$B$6:$AB$15,27,FALSE),IFERROR(VLOOKUP($A681,'Circumstance 14'!$B$18:$AB$28,27,FALSE),TableBPA2[[#This Row],[Base Payment After Circumstance 13]])))</f>
        <v/>
      </c>
      <c r="T681" s="24" t="str">
        <f>IF(T$3="Not used","",IFERROR(VLOOKUP($A681,'Circumstance 15'!$B$6:$AB$15,27,FALSE),IFERROR(VLOOKUP($A681,'Circumstance 15'!$B$18:$AB$28,27,FALSE),TableBPA2[[#This Row],[Base Payment After Circumstance 14]])))</f>
        <v/>
      </c>
      <c r="U681" s="24" t="str">
        <f>IF(U$3="Not used","",IFERROR(VLOOKUP($A681,'Circumstance 16'!$B$6:$AB$15,27,FALSE),IFERROR(VLOOKUP($A681,'Circumstance 16'!$B$18:$AB$28,27,FALSE),TableBPA2[[#This Row],[Base Payment After Circumstance 15]])))</f>
        <v/>
      </c>
      <c r="V681" s="24" t="str">
        <f>IF(V$3="Not used","",IFERROR(VLOOKUP($A681,'Circumstance 17'!$B$6:$AB$15,27,FALSE),IFERROR(VLOOKUP($A681,'Circumstance 17'!$B$18:$AB$28,27,FALSE),TableBPA2[[#This Row],[Base Payment After Circumstance 16]])))</f>
        <v/>
      </c>
      <c r="W681" s="24" t="str">
        <f>IF(W$3="Not used","",IFERROR(VLOOKUP($A681,'Circumstance 18'!$B$6:$AB$15,27,FALSE),IFERROR(VLOOKUP($A681,'Circumstance 18'!$B$18:$AB$28,27,FALSE),TableBPA2[[#This Row],[Base Payment After Circumstance 17]])))</f>
        <v/>
      </c>
      <c r="X681" s="24" t="str">
        <f>IF(X$3="Not used","",IFERROR(VLOOKUP($A681,'Circumstance 19'!$B$6:$AB$15,27,FALSE),IFERROR(VLOOKUP($A681,'Circumstance 19'!$B$18:$AB$28,27,FALSE),TableBPA2[[#This Row],[Base Payment After Circumstance 18]])))</f>
        <v/>
      </c>
      <c r="Y681" s="24" t="str">
        <f>IF(Y$3="Not used","",IFERROR(VLOOKUP($A681,'Circumstance 20'!$B$6:$AB$15,27,FALSE),IFERROR(VLOOKUP($A681,'Circumstance 20'!$B$18:$AB$28,27,FALSE),TableBPA2[[#This Row],[Base Payment After Circumstance 19]])))</f>
        <v/>
      </c>
    </row>
    <row r="682" spans="1:25" x14ac:dyDescent="0.25">
      <c r="A682" s="11" t="str">
        <f>IF('LEA Information'!A691="","",'LEA Information'!A691)</f>
        <v/>
      </c>
      <c r="B682" s="11" t="str">
        <f>IF('LEA Information'!B691="","",'LEA Information'!B691)</f>
        <v/>
      </c>
      <c r="C682" s="68" t="str">
        <f>IF('LEA Information'!C691="","",'LEA Information'!C691)</f>
        <v/>
      </c>
      <c r="D682" s="8" t="str">
        <f>IF('LEA Information'!D691="","",'LEA Information'!D691)</f>
        <v/>
      </c>
      <c r="E682" s="32" t="str">
        <f t="shared" si="10"/>
        <v/>
      </c>
      <c r="F682" s="3" t="str">
        <f>IF(F$3="Not used","",IFERROR(VLOOKUP($A682,'Circumstance 1'!$B$6:$AB$15,27,FALSE),IFERROR(VLOOKUP(A682,'Circumstance 1'!$B$18:$AB$28,27,FALSE),TableBPA2[[#This Row],[Starting Base Payment]])))</f>
        <v/>
      </c>
      <c r="G682" s="3" t="str">
        <f>IF(G$3="Not used","",IFERROR(VLOOKUP($A682,'Circumstance 2'!$B$6:$AB$15,27,FALSE),IFERROR(VLOOKUP($A682,'Circumstance 2'!$B$18:$AB$28,27,FALSE),TableBPA2[[#This Row],[Base Payment After Circumstance 1]])))</f>
        <v/>
      </c>
      <c r="H682" s="3" t="str">
        <f>IF(H$3="Not used","",IFERROR(VLOOKUP($A682,'Circumstance 3'!$B$6:$AB$15,27,FALSE),IFERROR(VLOOKUP($A682,'Circumstance 3'!$B$18:$AB$28,27,FALSE),TableBPA2[[#This Row],[Base Payment After Circumstance 2]])))</f>
        <v/>
      </c>
      <c r="I682" s="3" t="str">
        <f>IF(I$3="Not used","",IFERROR(VLOOKUP($A682,'Circumstance 4'!$B$6:$AB$15,27,FALSE),IFERROR(VLOOKUP($A682,'Circumstance 4'!$B$18:$AB$28,27,FALSE),TableBPA2[[#This Row],[Base Payment After Circumstance 3]])))</f>
        <v/>
      </c>
      <c r="J682" s="3" t="str">
        <f>IF(J$3="Not used","",IFERROR(VLOOKUP($A682,'Circumstance 5'!$B$6:$AB$15,27,FALSE),IFERROR(VLOOKUP($A682,'Circumstance 5'!$B$18:$AB$28,27,FALSE),TableBPA2[[#This Row],[Base Payment After Circumstance 4]])))</f>
        <v/>
      </c>
      <c r="K682" s="3" t="str">
        <f>IF(K$3="Not used","",IFERROR(VLOOKUP($A682,'Circumstance 6'!$B$6:$AB$15,27,FALSE),IFERROR(VLOOKUP($A682,'Circumstance 6'!$B$18:$AB$28,27,FALSE),TableBPA2[[#This Row],[Base Payment After Circumstance 5]])))</f>
        <v/>
      </c>
      <c r="L682" s="3" t="str">
        <f>IF(L$3="Not used","",IFERROR(VLOOKUP($A682,'Circumstance 7'!$B$6:$AB$15,27,FALSE),IFERROR(VLOOKUP($A682,'Circumstance 7'!$B$18:$AB$28,27,FALSE),TableBPA2[[#This Row],[Base Payment After Circumstance 6]])))</f>
        <v/>
      </c>
      <c r="M682" s="3" t="str">
        <f>IF(M$3="Not used","",IFERROR(VLOOKUP($A682,'Circumstance 8'!$B$6:$AB$15,27,FALSE),IFERROR(VLOOKUP($A682,'Circumstance 8'!$B$18:$AB$28,27,FALSE),TableBPA2[[#This Row],[Base Payment After Circumstance 7]])))</f>
        <v/>
      </c>
      <c r="N682" s="3" t="str">
        <f>IF(N$3="Not used","",IFERROR(VLOOKUP($A682,'Circumstance 9'!$B$6:$AB$15,27,FALSE),IFERROR(VLOOKUP($A682,'Circumstance 9'!$B$18:$AB$28,27,FALSE),TableBPA2[[#This Row],[Base Payment After Circumstance 8]])))</f>
        <v/>
      </c>
      <c r="O682" s="3" t="str">
        <f>IF(O$3="Not used","",IFERROR(VLOOKUP($A682,'Circumstance 10'!$B$6:$AB$15,27,FALSE),IFERROR(VLOOKUP($A682,'Circumstance 10'!$B$18:$AB$28,27,FALSE),TableBPA2[[#This Row],[Base Payment After Circumstance 9]])))</f>
        <v/>
      </c>
      <c r="P682" s="24" t="str">
        <f>IF(P$3="Not used","",IFERROR(VLOOKUP($A682,'Circumstance 11'!$B$6:$AB$15,27,FALSE),IFERROR(VLOOKUP($A682,'Circumstance 11'!$B$18:$AB$28,27,FALSE),TableBPA2[[#This Row],[Base Payment After Circumstance 10]])))</f>
        <v/>
      </c>
      <c r="Q682" s="24" t="str">
        <f>IF(Q$3="Not used","",IFERROR(VLOOKUP($A682,'Circumstance 12'!$B$6:$AB$15,27,FALSE),IFERROR(VLOOKUP($A682,'Circumstance 12'!$B$18:$AB$28,27,FALSE),TableBPA2[[#This Row],[Base Payment After Circumstance 11]])))</f>
        <v/>
      </c>
      <c r="R682" s="24" t="str">
        <f>IF(R$3="Not used","",IFERROR(VLOOKUP($A682,'Circumstance 13'!$B$6:$AB$15,27,FALSE),IFERROR(VLOOKUP($A682,'Circumstance 13'!$B$18:$AB$28,27,FALSE),TableBPA2[[#This Row],[Base Payment After Circumstance 12]])))</f>
        <v/>
      </c>
      <c r="S682" s="24" t="str">
        <f>IF(S$3="Not used","",IFERROR(VLOOKUP($A682,'Circumstance 14'!$B$6:$AB$15,27,FALSE),IFERROR(VLOOKUP($A682,'Circumstance 14'!$B$18:$AB$28,27,FALSE),TableBPA2[[#This Row],[Base Payment After Circumstance 13]])))</f>
        <v/>
      </c>
      <c r="T682" s="24" t="str">
        <f>IF(T$3="Not used","",IFERROR(VLOOKUP($A682,'Circumstance 15'!$B$6:$AB$15,27,FALSE),IFERROR(VLOOKUP($A682,'Circumstance 15'!$B$18:$AB$28,27,FALSE),TableBPA2[[#This Row],[Base Payment After Circumstance 14]])))</f>
        <v/>
      </c>
      <c r="U682" s="24" t="str">
        <f>IF(U$3="Not used","",IFERROR(VLOOKUP($A682,'Circumstance 16'!$B$6:$AB$15,27,FALSE),IFERROR(VLOOKUP($A682,'Circumstance 16'!$B$18:$AB$28,27,FALSE),TableBPA2[[#This Row],[Base Payment After Circumstance 15]])))</f>
        <v/>
      </c>
      <c r="V682" s="24" t="str">
        <f>IF(V$3="Not used","",IFERROR(VLOOKUP($A682,'Circumstance 17'!$B$6:$AB$15,27,FALSE),IFERROR(VLOOKUP($A682,'Circumstance 17'!$B$18:$AB$28,27,FALSE),TableBPA2[[#This Row],[Base Payment After Circumstance 16]])))</f>
        <v/>
      </c>
      <c r="W682" s="24" t="str">
        <f>IF(W$3="Not used","",IFERROR(VLOOKUP($A682,'Circumstance 18'!$B$6:$AB$15,27,FALSE),IFERROR(VLOOKUP($A682,'Circumstance 18'!$B$18:$AB$28,27,FALSE),TableBPA2[[#This Row],[Base Payment After Circumstance 17]])))</f>
        <v/>
      </c>
      <c r="X682" s="24" t="str">
        <f>IF(X$3="Not used","",IFERROR(VLOOKUP($A682,'Circumstance 19'!$B$6:$AB$15,27,FALSE),IFERROR(VLOOKUP($A682,'Circumstance 19'!$B$18:$AB$28,27,FALSE),TableBPA2[[#This Row],[Base Payment After Circumstance 18]])))</f>
        <v/>
      </c>
      <c r="Y682" s="24" t="str">
        <f>IF(Y$3="Not used","",IFERROR(VLOOKUP($A682,'Circumstance 20'!$B$6:$AB$15,27,FALSE),IFERROR(VLOOKUP($A682,'Circumstance 20'!$B$18:$AB$28,27,FALSE),TableBPA2[[#This Row],[Base Payment After Circumstance 19]])))</f>
        <v/>
      </c>
    </row>
    <row r="683" spans="1:25" x14ac:dyDescent="0.25">
      <c r="A683" s="11" t="str">
        <f>IF('LEA Information'!A692="","",'LEA Information'!A692)</f>
        <v/>
      </c>
      <c r="B683" s="11" t="str">
        <f>IF('LEA Information'!B692="","",'LEA Information'!B692)</f>
        <v/>
      </c>
      <c r="C683" s="68" t="str">
        <f>IF('LEA Information'!C692="","",'LEA Information'!C692)</f>
        <v/>
      </c>
      <c r="D683" s="8" t="str">
        <f>IF('LEA Information'!D692="","",'LEA Information'!D692)</f>
        <v/>
      </c>
      <c r="E683" s="32" t="str">
        <f t="shared" si="10"/>
        <v/>
      </c>
      <c r="F683" s="3" t="str">
        <f>IF(F$3="Not used","",IFERROR(VLOOKUP($A683,'Circumstance 1'!$B$6:$AB$15,27,FALSE),IFERROR(VLOOKUP(A683,'Circumstance 1'!$B$18:$AB$28,27,FALSE),TableBPA2[[#This Row],[Starting Base Payment]])))</f>
        <v/>
      </c>
      <c r="G683" s="3" t="str">
        <f>IF(G$3="Not used","",IFERROR(VLOOKUP($A683,'Circumstance 2'!$B$6:$AB$15,27,FALSE),IFERROR(VLOOKUP($A683,'Circumstance 2'!$B$18:$AB$28,27,FALSE),TableBPA2[[#This Row],[Base Payment After Circumstance 1]])))</f>
        <v/>
      </c>
      <c r="H683" s="3" t="str">
        <f>IF(H$3="Not used","",IFERROR(VLOOKUP($A683,'Circumstance 3'!$B$6:$AB$15,27,FALSE),IFERROR(VLOOKUP($A683,'Circumstance 3'!$B$18:$AB$28,27,FALSE),TableBPA2[[#This Row],[Base Payment After Circumstance 2]])))</f>
        <v/>
      </c>
      <c r="I683" s="3" t="str">
        <f>IF(I$3="Not used","",IFERROR(VLOOKUP($A683,'Circumstance 4'!$B$6:$AB$15,27,FALSE),IFERROR(VLOOKUP($A683,'Circumstance 4'!$B$18:$AB$28,27,FALSE),TableBPA2[[#This Row],[Base Payment After Circumstance 3]])))</f>
        <v/>
      </c>
      <c r="J683" s="3" t="str">
        <f>IF(J$3="Not used","",IFERROR(VLOOKUP($A683,'Circumstance 5'!$B$6:$AB$15,27,FALSE),IFERROR(VLOOKUP($A683,'Circumstance 5'!$B$18:$AB$28,27,FALSE),TableBPA2[[#This Row],[Base Payment After Circumstance 4]])))</f>
        <v/>
      </c>
      <c r="K683" s="3" t="str">
        <f>IF(K$3="Not used","",IFERROR(VLOOKUP($A683,'Circumstance 6'!$B$6:$AB$15,27,FALSE),IFERROR(VLOOKUP($A683,'Circumstance 6'!$B$18:$AB$28,27,FALSE),TableBPA2[[#This Row],[Base Payment After Circumstance 5]])))</f>
        <v/>
      </c>
      <c r="L683" s="3" t="str">
        <f>IF(L$3="Not used","",IFERROR(VLOOKUP($A683,'Circumstance 7'!$B$6:$AB$15,27,FALSE),IFERROR(VLOOKUP($A683,'Circumstance 7'!$B$18:$AB$28,27,FALSE),TableBPA2[[#This Row],[Base Payment After Circumstance 6]])))</f>
        <v/>
      </c>
      <c r="M683" s="3" t="str">
        <f>IF(M$3="Not used","",IFERROR(VLOOKUP($A683,'Circumstance 8'!$B$6:$AB$15,27,FALSE),IFERROR(VLOOKUP($A683,'Circumstance 8'!$B$18:$AB$28,27,FALSE),TableBPA2[[#This Row],[Base Payment After Circumstance 7]])))</f>
        <v/>
      </c>
      <c r="N683" s="3" t="str">
        <f>IF(N$3="Not used","",IFERROR(VLOOKUP($A683,'Circumstance 9'!$B$6:$AB$15,27,FALSE),IFERROR(VLOOKUP($A683,'Circumstance 9'!$B$18:$AB$28,27,FALSE),TableBPA2[[#This Row],[Base Payment After Circumstance 8]])))</f>
        <v/>
      </c>
      <c r="O683" s="3" t="str">
        <f>IF(O$3="Not used","",IFERROR(VLOOKUP($A683,'Circumstance 10'!$B$6:$AB$15,27,FALSE),IFERROR(VLOOKUP($A683,'Circumstance 10'!$B$18:$AB$28,27,FALSE),TableBPA2[[#This Row],[Base Payment After Circumstance 9]])))</f>
        <v/>
      </c>
      <c r="P683" s="24" t="str">
        <f>IF(P$3="Not used","",IFERROR(VLOOKUP($A683,'Circumstance 11'!$B$6:$AB$15,27,FALSE),IFERROR(VLOOKUP($A683,'Circumstance 11'!$B$18:$AB$28,27,FALSE),TableBPA2[[#This Row],[Base Payment After Circumstance 10]])))</f>
        <v/>
      </c>
      <c r="Q683" s="24" t="str">
        <f>IF(Q$3="Not used","",IFERROR(VLOOKUP($A683,'Circumstance 12'!$B$6:$AB$15,27,FALSE),IFERROR(VLOOKUP($A683,'Circumstance 12'!$B$18:$AB$28,27,FALSE),TableBPA2[[#This Row],[Base Payment After Circumstance 11]])))</f>
        <v/>
      </c>
      <c r="R683" s="24" t="str">
        <f>IF(R$3="Not used","",IFERROR(VLOOKUP($A683,'Circumstance 13'!$B$6:$AB$15,27,FALSE),IFERROR(VLOOKUP($A683,'Circumstance 13'!$B$18:$AB$28,27,FALSE),TableBPA2[[#This Row],[Base Payment After Circumstance 12]])))</f>
        <v/>
      </c>
      <c r="S683" s="24" t="str">
        <f>IF(S$3="Not used","",IFERROR(VLOOKUP($A683,'Circumstance 14'!$B$6:$AB$15,27,FALSE),IFERROR(VLOOKUP($A683,'Circumstance 14'!$B$18:$AB$28,27,FALSE),TableBPA2[[#This Row],[Base Payment After Circumstance 13]])))</f>
        <v/>
      </c>
      <c r="T683" s="24" t="str">
        <f>IF(T$3="Not used","",IFERROR(VLOOKUP($A683,'Circumstance 15'!$B$6:$AB$15,27,FALSE),IFERROR(VLOOKUP($A683,'Circumstance 15'!$B$18:$AB$28,27,FALSE),TableBPA2[[#This Row],[Base Payment After Circumstance 14]])))</f>
        <v/>
      </c>
      <c r="U683" s="24" t="str">
        <f>IF(U$3="Not used","",IFERROR(VLOOKUP($A683,'Circumstance 16'!$B$6:$AB$15,27,FALSE),IFERROR(VLOOKUP($A683,'Circumstance 16'!$B$18:$AB$28,27,FALSE),TableBPA2[[#This Row],[Base Payment After Circumstance 15]])))</f>
        <v/>
      </c>
      <c r="V683" s="24" t="str">
        <f>IF(V$3="Not used","",IFERROR(VLOOKUP($A683,'Circumstance 17'!$B$6:$AB$15,27,FALSE),IFERROR(VLOOKUP($A683,'Circumstance 17'!$B$18:$AB$28,27,FALSE),TableBPA2[[#This Row],[Base Payment After Circumstance 16]])))</f>
        <v/>
      </c>
      <c r="W683" s="24" t="str">
        <f>IF(W$3="Not used","",IFERROR(VLOOKUP($A683,'Circumstance 18'!$B$6:$AB$15,27,FALSE),IFERROR(VLOOKUP($A683,'Circumstance 18'!$B$18:$AB$28,27,FALSE),TableBPA2[[#This Row],[Base Payment After Circumstance 17]])))</f>
        <v/>
      </c>
      <c r="X683" s="24" t="str">
        <f>IF(X$3="Not used","",IFERROR(VLOOKUP($A683,'Circumstance 19'!$B$6:$AB$15,27,FALSE),IFERROR(VLOOKUP($A683,'Circumstance 19'!$B$18:$AB$28,27,FALSE),TableBPA2[[#This Row],[Base Payment After Circumstance 18]])))</f>
        <v/>
      </c>
      <c r="Y683" s="24" t="str">
        <f>IF(Y$3="Not used","",IFERROR(VLOOKUP($A683,'Circumstance 20'!$B$6:$AB$15,27,FALSE),IFERROR(VLOOKUP($A683,'Circumstance 20'!$B$18:$AB$28,27,FALSE),TableBPA2[[#This Row],[Base Payment After Circumstance 19]])))</f>
        <v/>
      </c>
    </row>
    <row r="684" spans="1:25" x14ac:dyDescent="0.25">
      <c r="A684" s="11" t="str">
        <f>IF('LEA Information'!A693="","",'LEA Information'!A693)</f>
        <v/>
      </c>
      <c r="B684" s="11" t="str">
        <f>IF('LEA Information'!B693="","",'LEA Information'!B693)</f>
        <v/>
      </c>
      <c r="C684" s="68" t="str">
        <f>IF('LEA Information'!C693="","",'LEA Information'!C693)</f>
        <v/>
      </c>
      <c r="D684" s="8" t="str">
        <f>IF('LEA Information'!D693="","",'LEA Information'!D693)</f>
        <v/>
      </c>
      <c r="E684" s="32" t="str">
        <f t="shared" si="10"/>
        <v/>
      </c>
      <c r="F684" s="3" t="str">
        <f>IF(F$3="Not used","",IFERROR(VLOOKUP($A684,'Circumstance 1'!$B$6:$AB$15,27,FALSE),IFERROR(VLOOKUP(A684,'Circumstance 1'!$B$18:$AB$28,27,FALSE),TableBPA2[[#This Row],[Starting Base Payment]])))</f>
        <v/>
      </c>
      <c r="G684" s="3" t="str">
        <f>IF(G$3="Not used","",IFERROR(VLOOKUP($A684,'Circumstance 2'!$B$6:$AB$15,27,FALSE),IFERROR(VLOOKUP($A684,'Circumstance 2'!$B$18:$AB$28,27,FALSE),TableBPA2[[#This Row],[Base Payment After Circumstance 1]])))</f>
        <v/>
      </c>
      <c r="H684" s="3" t="str">
        <f>IF(H$3="Not used","",IFERROR(VLOOKUP($A684,'Circumstance 3'!$B$6:$AB$15,27,FALSE),IFERROR(VLOOKUP($A684,'Circumstance 3'!$B$18:$AB$28,27,FALSE),TableBPA2[[#This Row],[Base Payment After Circumstance 2]])))</f>
        <v/>
      </c>
      <c r="I684" s="3" t="str">
        <f>IF(I$3="Not used","",IFERROR(VLOOKUP($A684,'Circumstance 4'!$B$6:$AB$15,27,FALSE),IFERROR(VLOOKUP($A684,'Circumstance 4'!$B$18:$AB$28,27,FALSE),TableBPA2[[#This Row],[Base Payment After Circumstance 3]])))</f>
        <v/>
      </c>
      <c r="J684" s="3" t="str">
        <f>IF(J$3="Not used","",IFERROR(VLOOKUP($A684,'Circumstance 5'!$B$6:$AB$15,27,FALSE),IFERROR(VLOOKUP($A684,'Circumstance 5'!$B$18:$AB$28,27,FALSE),TableBPA2[[#This Row],[Base Payment After Circumstance 4]])))</f>
        <v/>
      </c>
      <c r="K684" s="3" t="str">
        <f>IF(K$3="Not used","",IFERROR(VLOOKUP($A684,'Circumstance 6'!$B$6:$AB$15,27,FALSE),IFERROR(VLOOKUP($A684,'Circumstance 6'!$B$18:$AB$28,27,FALSE),TableBPA2[[#This Row],[Base Payment After Circumstance 5]])))</f>
        <v/>
      </c>
      <c r="L684" s="3" t="str">
        <f>IF(L$3="Not used","",IFERROR(VLOOKUP($A684,'Circumstance 7'!$B$6:$AB$15,27,FALSE),IFERROR(VLOOKUP($A684,'Circumstance 7'!$B$18:$AB$28,27,FALSE),TableBPA2[[#This Row],[Base Payment After Circumstance 6]])))</f>
        <v/>
      </c>
      <c r="M684" s="3" t="str">
        <f>IF(M$3="Not used","",IFERROR(VLOOKUP($A684,'Circumstance 8'!$B$6:$AB$15,27,FALSE),IFERROR(VLOOKUP($A684,'Circumstance 8'!$B$18:$AB$28,27,FALSE),TableBPA2[[#This Row],[Base Payment After Circumstance 7]])))</f>
        <v/>
      </c>
      <c r="N684" s="3" t="str">
        <f>IF(N$3="Not used","",IFERROR(VLOOKUP($A684,'Circumstance 9'!$B$6:$AB$15,27,FALSE),IFERROR(VLOOKUP($A684,'Circumstance 9'!$B$18:$AB$28,27,FALSE),TableBPA2[[#This Row],[Base Payment After Circumstance 8]])))</f>
        <v/>
      </c>
      <c r="O684" s="3" t="str">
        <f>IF(O$3="Not used","",IFERROR(VLOOKUP($A684,'Circumstance 10'!$B$6:$AB$15,27,FALSE),IFERROR(VLOOKUP($A684,'Circumstance 10'!$B$18:$AB$28,27,FALSE),TableBPA2[[#This Row],[Base Payment After Circumstance 9]])))</f>
        <v/>
      </c>
      <c r="P684" s="24" t="str">
        <f>IF(P$3="Not used","",IFERROR(VLOOKUP($A684,'Circumstance 11'!$B$6:$AB$15,27,FALSE),IFERROR(VLOOKUP($A684,'Circumstance 11'!$B$18:$AB$28,27,FALSE),TableBPA2[[#This Row],[Base Payment After Circumstance 10]])))</f>
        <v/>
      </c>
      <c r="Q684" s="24" t="str">
        <f>IF(Q$3="Not used","",IFERROR(VLOOKUP($A684,'Circumstance 12'!$B$6:$AB$15,27,FALSE),IFERROR(VLOOKUP($A684,'Circumstance 12'!$B$18:$AB$28,27,FALSE),TableBPA2[[#This Row],[Base Payment After Circumstance 11]])))</f>
        <v/>
      </c>
      <c r="R684" s="24" t="str">
        <f>IF(R$3="Not used","",IFERROR(VLOOKUP($A684,'Circumstance 13'!$B$6:$AB$15,27,FALSE),IFERROR(VLOOKUP($A684,'Circumstance 13'!$B$18:$AB$28,27,FALSE),TableBPA2[[#This Row],[Base Payment After Circumstance 12]])))</f>
        <v/>
      </c>
      <c r="S684" s="24" t="str">
        <f>IF(S$3="Not used","",IFERROR(VLOOKUP($A684,'Circumstance 14'!$B$6:$AB$15,27,FALSE),IFERROR(VLOOKUP($A684,'Circumstance 14'!$B$18:$AB$28,27,FALSE),TableBPA2[[#This Row],[Base Payment After Circumstance 13]])))</f>
        <v/>
      </c>
      <c r="T684" s="24" t="str">
        <f>IF(T$3="Not used","",IFERROR(VLOOKUP($A684,'Circumstance 15'!$B$6:$AB$15,27,FALSE),IFERROR(VLOOKUP($A684,'Circumstance 15'!$B$18:$AB$28,27,FALSE),TableBPA2[[#This Row],[Base Payment After Circumstance 14]])))</f>
        <v/>
      </c>
      <c r="U684" s="24" t="str">
        <f>IF(U$3="Not used","",IFERROR(VLOOKUP($A684,'Circumstance 16'!$B$6:$AB$15,27,FALSE),IFERROR(VLOOKUP($A684,'Circumstance 16'!$B$18:$AB$28,27,FALSE),TableBPA2[[#This Row],[Base Payment After Circumstance 15]])))</f>
        <v/>
      </c>
      <c r="V684" s="24" t="str">
        <f>IF(V$3="Not used","",IFERROR(VLOOKUP($A684,'Circumstance 17'!$B$6:$AB$15,27,FALSE),IFERROR(VLOOKUP($A684,'Circumstance 17'!$B$18:$AB$28,27,FALSE),TableBPA2[[#This Row],[Base Payment After Circumstance 16]])))</f>
        <v/>
      </c>
      <c r="W684" s="24" t="str">
        <f>IF(W$3="Not used","",IFERROR(VLOOKUP($A684,'Circumstance 18'!$B$6:$AB$15,27,FALSE),IFERROR(VLOOKUP($A684,'Circumstance 18'!$B$18:$AB$28,27,FALSE),TableBPA2[[#This Row],[Base Payment After Circumstance 17]])))</f>
        <v/>
      </c>
      <c r="X684" s="24" t="str">
        <f>IF(X$3="Not used","",IFERROR(VLOOKUP($A684,'Circumstance 19'!$B$6:$AB$15,27,FALSE),IFERROR(VLOOKUP($A684,'Circumstance 19'!$B$18:$AB$28,27,FALSE),TableBPA2[[#This Row],[Base Payment After Circumstance 18]])))</f>
        <v/>
      </c>
      <c r="Y684" s="24" t="str">
        <f>IF(Y$3="Not used","",IFERROR(VLOOKUP($A684,'Circumstance 20'!$B$6:$AB$15,27,FALSE),IFERROR(VLOOKUP($A684,'Circumstance 20'!$B$18:$AB$28,27,FALSE),TableBPA2[[#This Row],[Base Payment After Circumstance 19]])))</f>
        <v/>
      </c>
    </row>
    <row r="685" spans="1:25" x14ac:dyDescent="0.25">
      <c r="A685" s="11" t="str">
        <f>IF('LEA Information'!A694="","",'LEA Information'!A694)</f>
        <v/>
      </c>
      <c r="B685" s="11" t="str">
        <f>IF('LEA Information'!B694="","",'LEA Information'!B694)</f>
        <v/>
      </c>
      <c r="C685" s="68" t="str">
        <f>IF('LEA Information'!C694="","",'LEA Information'!C694)</f>
        <v/>
      </c>
      <c r="D685" s="8" t="str">
        <f>IF('LEA Information'!D694="","",'LEA Information'!D694)</f>
        <v/>
      </c>
      <c r="E685" s="32" t="str">
        <f t="shared" si="10"/>
        <v/>
      </c>
      <c r="F685" s="3" t="str">
        <f>IF(F$3="Not used","",IFERROR(VLOOKUP($A685,'Circumstance 1'!$B$6:$AB$15,27,FALSE),IFERROR(VLOOKUP(A685,'Circumstance 1'!$B$18:$AB$28,27,FALSE),TableBPA2[[#This Row],[Starting Base Payment]])))</f>
        <v/>
      </c>
      <c r="G685" s="3" t="str">
        <f>IF(G$3="Not used","",IFERROR(VLOOKUP($A685,'Circumstance 2'!$B$6:$AB$15,27,FALSE),IFERROR(VLOOKUP($A685,'Circumstance 2'!$B$18:$AB$28,27,FALSE),TableBPA2[[#This Row],[Base Payment After Circumstance 1]])))</f>
        <v/>
      </c>
      <c r="H685" s="3" t="str">
        <f>IF(H$3="Not used","",IFERROR(VLOOKUP($A685,'Circumstance 3'!$B$6:$AB$15,27,FALSE),IFERROR(VLOOKUP($A685,'Circumstance 3'!$B$18:$AB$28,27,FALSE),TableBPA2[[#This Row],[Base Payment After Circumstance 2]])))</f>
        <v/>
      </c>
      <c r="I685" s="3" t="str">
        <f>IF(I$3="Not used","",IFERROR(VLOOKUP($A685,'Circumstance 4'!$B$6:$AB$15,27,FALSE),IFERROR(VLOOKUP($A685,'Circumstance 4'!$B$18:$AB$28,27,FALSE),TableBPA2[[#This Row],[Base Payment After Circumstance 3]])))</f>
        <v/>
      </c>
      <c r="J685" s="3" t="str">
        <f>IF(J$3="Not used","",IFERROR(VLOOKUP($A685,'Circumstance 5'!$B$6:$AB$15,27,FALSE),IFERROR(VLOOKUP($A685,'Circumstance 5'!$B$18:$AB$28,27,FALSE),TableBPA2[[#This Row],[Base Payment After Circumstance 4]])))</f>
        <v/>
      </c>
      <c r="K685" s="3" t="str">
        <f>IF(K$3="Not used","",IFERROR(VLOOKUP($A685,'Circumstance 6'!$B$6:$AB$15,27,FALSE),IFERROR(VLOOKUP($A685,'Circumstance 6'!$B$18:$AB$28,27,FALSE),TableBPA2[[#This Row],[Base Payment After Circumstance 5]])))</f>
        <v/>
      </c>
      <c r="L685" s="3" t="str">
        <f>IF(L$3="Not used","",IFERROR(VLOOKUP($A685,'Circumstance 7'!$B$6:$AB$15,27,FALSE),IFERROR(VLOOKUP($A685,'Circumstance 7'!$B$18:$AB$28,27,FALSE),TableBPA2[[#This Row],[Base Payment After Circumstance 6]])))</f>
        <v/>
      </c>
      <c r="M685" s="3" t="str">
        <f>IF(M$3="Not used","",IFERROR(VLOOKUP($A685,'Circumstance 8'!$B$6:$AB$15,27,FALSE),IFERROR(VLOOKUP($A685,'Circumstance 8'!$B$18:$AB$28,27,FALSE),TableBPA2[[#This Row],[Base Payment After Circumstance 7]])))</f>
        <v/>
      </c>
      <c r="N685" s="3" t="str">
        <f>IF(N$3="Not used","",IFERROR(VLOOKUP($A685,'Circumstance 9'!$B$6:$AB$15,27,FALSE),IFERROR(VLOOKUP($A685,'Circumstance 9'!$B$18:$AB$28,27,FALSE),TableBPA2[[#This Row],[Base Payment After Circumstance 8]])))</f>
        <v/>
      </c>
      <c r="O685" s="3" t="str">
        <f>IF(O$3="Not used","",IFERROR(VLOOKUP($A685,'Circumstance 10'!$B$6:$AB$15,27,FALSE),IFERROR(VLOOKUP($A685,'Circumstance 10'!$B$18:$AB$28,27,FALSE),TableBPA2[[#This Row],[Base Payment After Circumstance 9]])))</f>
        <v/>
      </c>
      <c r="P685" s="24" t="str">
        <f>IF(P$3="Not used","",IFERROR(VLOOKUP($A685,'Circumstance 11'!$B$6:$AB$15,27,FALSE),IFERROR(VLOOKUP($A685,'Circumstance 11'!$B$18:$AB$28,27,FALSE),TableBPA2[[#This Row],[Base Payment After Circumstance 10]])))</f>
        <v/>
      </c>
      <c r="Q685" s="24" t="str">
        <f>IF(Q$3="Not used","",IFERROR(VLOOKUP($A685,'Circumstance 12'!$B$6:$AB$15,27,FALSE),IFERROR(VLOOKUP($A685,'Circumstance 12'!$B$18:$AB$28,27,FALSE),TableBPA2[[#This Row],[Base Payment After Circumstance 11]])))</f>
        <v/>
      </c>
      <c r="R685" s="24" t="str">
        <f>IF(R$3="Not used","",IFERROR(VLOOKUP($A685,'Circumstance 13'!$B$6:$AB$15,27,FALSE),IFERROR(VLOOKUP($A685,'Circumstance 13'!$B$18:$AB$28,27,FALSE),TableBPA2[[#This Row],[Base Payment After Circumstance 12]])))</f>
        <v/>
      </c>
      <c r="S685" s="24" t="str">
        <f>IF(S$3="Not used","",IFERROR(VLOOKUP($A685,'Circumstance 14'!$B$6:$AB$15,27,FALSE),IFERROR(VLOOKUP($A685,'Circumstance 14'!$B$18:$AB$28,27,FALSE),TableBPA2[[#This Row],[Base Payment After Circumstance 13]])))</f>
        <v/>
      </c>
      <c r="T685" s="24" t="str">
        <f>IF(T$3="Not used","",IFERROR(VLOOKUP($A685,'Circumstance 15'!$B$6:$AB$15,27,FALSE),IFERROR(VLOOKUP($A685,'Circumstance 15'!$B$18:$AB$28,27,FALSE),TableBPA2[[#This Row],[Base Payment After Circumstance 14]])))</f>
        <v/>
      </c>
      <c r="U685" s="24" t="str">
        <f>IF(U$3="Not used","",IFERROR(VLOOKUP($A685,'Circumstance 16'!$B$6:$AB$15,27,FALSE),IFERROR(VLOOKUP($A685,'Circumstance 16'!$B$18:$AB$28,27,FALSE),TableBPA2[[#This Row],[Base Payment After Circumstance 15]])))</f>
        <v/>
      </c>
      <c r="V685" s="24" t="str">
        <f>IF(V$3="Not used","",IFERROR(VLOOKUP($A685,'Circumstance 17'!$B$6:$AB$15,27,FALSE),IFERROR(VLOOKUP($A685,'Circumstance 17'!$B$18:$AB$28,27,FALSE),TableBPA2[[#This Row],[Base Payment After Circumstance 16]])))</f>
        <v/>
      </c>
      <c r="W685" s="24" t="str">
        <f>IF(W$3="Not used","",IFERROR(VLOOKUP($A685,'Circumstance 18'!$B$6:$AB$15,27,FALSE),IFERROR(VLOOKUP($A685,'Circumstance 18'!$B$18:$AB$28,27,FALSE),TableBPA2[[#This Row],[Base Payment After Circumstance 17]])))</f>
        <v/>
      </c>
      <c r="X685" s="24" t="str">
        <f>IF(X$3="Not used","",IFERROR(VLOOKUP($A685,'Circumstance 19'!$B$6:$AB$15,27,FALSE),IFERROR(VLOOKUP($A685,'Circumstance 19'!$B$18:$AB$28,27,FALSE),TableBPA2[[#This Row],[Base Payment After Circumstance 18]])))</f>
        <v/>
      </c>
      <c r="Y685" s="24" t="str">
        <f>IF(Y$3="Not used","",IFERROR(VLOOKUP($A685,'Circumstance 20'!$B$6:$AB$15,27,FALSE),IFERROR(VLOOKUP($A685,'Circumstance 20'!$B$18:$AB$28,27,FALSE),TableBPA2[[#This Row],[Base Payment After Circumstance 19]])))</f>
        <v/>
      </c>
    </row>
    <row r="686" spans="1:25" x14ac:dyDescent="0.25">
      <c r="A686" s="11" t="str">
        <f>IF('LEA Information'!A695="","",'LEA Information'!A695)</f>
        <v/>
      </c>
      <c r="B686" s="11" t="str">
        <f>IF('LEA Information'!B695="","",'LEA Information'!B695)</f>
        <v/>
      </c>
      <c r="C686" s="68" t="str">
        <f>IF('LEA Information'!C695="","",'LEA Information'!C695)</f>
        <v/>
      </c>
      <c r="D686" s="8" t="str">
        <f>IF('LEA Information'!D695="","",'LEA Information'!D695)</f>
        <v/>
      </c>
      <c r="E686" s="32" t="str">
        <f t="shared" si="10"/>
        <v/>
      </c>
      <c r="F686" s="3" t="str">
        <f>IF(F$3="Not used","",IFERROR(VLOOKUP($A686,'Circumstance 1'!$B$6:$AB$15,27,FALSE),IFERROR(VLOOKUP(A686,'Circumstance 1'!$B$18:$AB$28,27,FALSE),TableBPA2[[#This Row],[Starting Base Payment]])))</f>
        <v/>
      </c>
      <c r="G686" s="3" t="str">
        <f>IF(G$3="Not used","",IFERROR(VLOOKUP($A686,'Circumstance 2'!$B$6:$AB$15,27,FALSE),IFERROR(VLOOKUP($A686,'Circumstance 2'!$B$18:$AB$28,27,FALSE),TableBPA2[[#This Row],[Base Payment After Circumstance 1]])))</f>
        <v/>
      </c>
      <c r="H686" s="3" t="str">
        <f>IF(H$3="Not used","",IFERROR(VLOOKUP($A686,'Circumstance 3'!$B$6:$AB$15,27,FALSE),IFERROR(VLOOKUP($A686,'Circumstance 3'!$B$18:$AB$28,27,FALSE),TableBPA2[[#This Row],[Base Payment After Circumstance 2]])))</f>
        <v/>
      </c>
      <c r="I686" s="3" t="str">
        <f>IF(I$3="Not used","",IFERROR(VLOOKUP($A686,'Circumstance 4'!$B$6:$AB$15,27,FALSE),IFERROR(VLOOKUP($A686,'Circumstance 4'!$B$18:$AB$28,27,FALSE),TableBPA2[[#This Row],[Base Payment After Circumstance 3]])))</f>
        <v/>
      </c>
      <c r="J686" s="3" t="str">
        <f>IF(J$3="Not used","",IFERROR(VLOOKUP($A686,'Circumstance 5'!$B$6:$AB$15,27,FALSE),IFERROR(VLOOKUP($A686,'Circumstance 5'!$B$18:$AB$28,27,FALSE),TableBPA2[[#This Row],[Base Payment After Circumstance 4]])))</f>
        <v/>
      </c>
      <c r="K686" s="3" t="str">
        <f>IF(K$3="Not used","",IFERROR(VLOOKUP($A686,'Circumstance 6'!$B$6:$AB$15,27,FALSE),IFERROR(VLOOKUP($A686,'Circumstance 6'!$B$18:$AB$28,27,FALSE),TableBPA2[[#This Row],[Base Payment After Circumstance 5]])))</f>
        <v/>
      </c>
      <c r="L686" s="3" t="str">
        <f>IF(L$3="Not used","",IFERROR(VLOOKUP($A686,'Circumstance 7'!$B$6:$AB$15,27,FALSE),IFERROR(VLOOKUP($A686,'Circumstance 7'!$B$18:$AB$28,27,FALSE),TableBPA2[[#This Row],[Base Payment After Circumstance 6]])))</f>
        <v/>
      </c>
      <c r="M686" s="3" t="str">
        <f>IF(M$3="Not used","",IFERROR(VLOOKUP($A686,'Circumstance 8'!$B$6:$AB$15,27,FALSE),IFERROR(VLOOKUP($A686,'Circumstance 8'!$B$18:$AB$28,27,FALSE),TableBPA2[[#This Row],[Base Payment After Circumstance 7]])))</f>
        <v/>
      </c>
      <c r="N686" s="3" t="str">
        <f>IF(N$3="Not used","",IFERROR(VLOOKUP($A686,'Circumstance 9'!$B$6:$AB$15,27,FALSE),IFERROR(VLOOKUP($A686,'Circumstance 9'!$B$18:$AB$28,27,FALSE),TableBPA2[[#This Row],[Base Payment After Circumstance 8]])))</f>
        <v/>
      </c>
      <c r="O686" s="3" t="str">
        <f>IF(O$3="Not used","",IFERROR(VLOOKUP($A686,'Circumstance 10'!$B$6:$AB$15,27,FALSE),IFERROR(VLOOKUP($A686,'Circumstance 10'!$B$18:$AB$28,27,FALSE),TableBPA2[[#This Row],[Base Payment After Circumstance 9]])))</f>
        <v/>
      </c>
      <c r="P686" s="24" t="str">
        <f>IF(P$3="Not used","",IFERROR(VLOOKUP($A686,'Circumstance 11'!$B$6:$AB$15,27,FALSE),IFERROR(VLOOKUP($A686,'Circumstance 11'!$B$18:$AB$28,27,FALSE),TableBPA2[[#This Row],[Base Payment After Circumstance 10]])))</f>
        <v/>
      </c>
      <c r="Q686" s="24" t="str">
        <f>IF(Q$3="Not used","",IFERROR(VLOOKUP($A686,'Circumstance 12'!$B$6:$AB$15,27,FALSE),IFERROR(VLOOKUP($A686,'Circumstance 12'!$B$18:$AB$28,27,FALSE),TableBPA2[[#This Row],[Base Payment After Circumstance 11]])))</f>
        <v/>
      </c>
      <c r="R686" s="24" t="str">
        <f>IF(R$3="Not used","",IFERROR(VLOOKUP($A686,'Circumstance 13'!$B$6:$AB$15,27,FALSE),IFERROR(VLOOKUP($A686,'Circumstance 13'!$B$18:$AB$28,27,FALSE),TableBPA2[[#This Row],[Base Payment After Circumstance 12]])))</f>
        <v/>
      </c>
      <c r="S686" s="24" t="str">
        <f>IF(S$3="Not used","",IFERROR(VLOOKUP($A686,'Circumstance 14'!$B$6:$AB$15,27,FALSE),IFERROR(VLOOKUP($A686,'Circumstance 14'!$B$18:$AB$28,27,FALSE),TableBPA2[[#This Row],[Base Payment After Circumstance 13]])))</f>
        <v/>
      </c>
      <c r="T686" s="24" t="str">
        <f>IF(T$3="Not used","",IFERROR(VLOOKUP($A686,'Circumstance 15'!$B$6:$AB$15,27,FALSE),IFERROR(VLOOKUP($A686,'Circumstance 15'!$B$18:$AB$28,27,FALSE),TableBPA2[[#This Row],[Base Payment After Circumstance 14]])))</f>
        <v/>
      </c>
      <c r="U686" s="24" t="str">
        <f>IF(U$3="Not used","",IFERROR(VLOOKUP($A686,'Circumstance 16'!$B$6:$AB$15,27,FALSE),IFERROR(VLOOKUP($A686,'Circumstance 16'!$B$18:$AB$28,27,FALSE),TableBPA2[[#This Row],[Base Payment After Circumstance 15]])))</f>
        <v/>
      </c>
      <c r="V686" s="24" t="str">
        <f>IF(V$3="Not used","",IFERROR(VLOOKUP($A686,'Circumstance 17'!$B$6:$AB$15,27,FALSE),IFERROR(VLOOKUP($A686,'Circumstance 17'!$B$18:$AB$28,27,FALSE),TableBPA2[[#This Row],[Base Payment After Circumstance 16]])))</f>
        <v/>
      </c>
      <c r="W686" s="24" t="str">
        <f>IF(W$3="Not used","",IFERROR(VLOOKUP($A686,'Circumstance 18'!$B$6:$AB$15,27,FALSE),IFERROR(VLOOKUP($A686,'Circumstance 18'!$B$18:$AB$28,27,FALSE),TableBPA2[[#This Row],[Base Payment After Circumstance 17]])))</f>
        <v/>
      </c>
      <c r="X686" s="24" t="str">
        <f>IF(X$3="Not used","",IFERROR(VLOOKUP($A686,'Circumstance 19'!$B$6:$AB$15,27,FALSE),IFERROR(VLOOKUP($A686,'Circumstance 19'!$B$18:$AB$28,27,FALSE),TableBPA2[[#This Row],[Base Payment After Circumstance 18]])))</f>
        <v/>
      </c>
      <c r="Y686" s="24" t="str">
        <f>IF(Y$3="Not used","",IFERROR(VLOOKUP($A686,'Circumstance 20'!$B$6:$AB$15,27,FALSE),IFERROR(VLOOKUP($A686,'Circumstance 20'!$B$18:$AB$28,27,FALSE),TableBPA2[[#This Row],[Base Payment After Circumstance 19]])))</f>
        <v/>
      </c>
    </row>
    <row r="687" spans="1:25" x14ac:dyDescent="0.25">
      <c r="A687" s="11" t="str">
        <f>IF('LEA Information'!A696="","",'LEA Information'!A696)</f>
        <v/>
      </c>
      <c r="B687" s="11" t="str">
        <f>IF('LEA Information'!B696="","",'LEA Information'!B696)</f>
        <v/>
      </c>
      <c r="C687" s="68" t="str">
        <f>IF('LEA Information'!C696="","",'LEA Information'!C696)</f>
        <v/>
      </c>
      <c r="D687" s="8" t="str">
        <f>IF('LEA Information'!D696="","",'LEA Information'!D696)</f>
        <v/>
      </c>
      <c r="E687" s="32" t="str">
        <f t="shared" si="10"/>
        <v/>
      </c>
      <c r="F687" s="3" t="str">
        <f>IF(F$3="Not used","",IFERROR(VLOOKUP($A687,'Circumstance 1'!$B$6:$AB$15,27,FALSE),IFERROR(VLOOKUP(A687,'Circumstance 1'!$B$18:$AB$28,27,FALSE),TableBPA2[[#This Row],[Starting Base Payment]])))</f>
        <v/>
      </c>
      <c r="G687" s="3" t="str">
        <f>IF(G$3="Not used","",IFERROR(VLOOKUP($A687,'Circumstance 2'!$B$6:$AB$15,27,FALSE),IFERROR(VLOOKUP($A687,'Circumstance 2'!$B$18:$AB$28,27,FALSE),TableBPA2[[#This Row],[Base Payment After Circumstance 1]])))</f>
        <v/>
      </c>
      <c r="H687" s="3" t="str">
        <f>IF(H$3="Not used","",IFERROR(VLOOKUP($A687,'Circumstance 3'!$B$6:$AB$15,27,FALSE),IFERROR(VLOOKUP($A687,'Circumstance 3'!$B$18:$AB$28,27,FALSE),TableBPA2[[#This Row],[Base Payment After Circumstance 2]])))</f>
        <v/>
      </c>
      <c r="I687" s="3" t="str">
        <f>IF(I$3="Not used","",IFERROR(VLOOKUP($A687,'Circumstance 4'!$B$6:$AB$15,27,FALSE),IFERROR(VLOOKUP($A687,'Circumstance 4'!$B$18:$AB$28,27,FALSE),TableBPA2[[#This Row],[Base Payment After Circumstance 3]])))</f>
        <v/>
      </c>
      <c r="J687" s="3" t="str">
        <f>IF(J$3="Not used","",IFERROR(VLOOKUP($A687,'Circumstance 5'!$B$6:$AB$15,27,FALSE),IFERROR(VLOOKUP($A687,'Circumstance 5'!$B$18:$AB$28,27,FALSE),TableBPA2[[#This Row],[Base Payment After Circumstance 4]])))</f>
        <v/>
      </c>
      <c r="K687" s="3" t="str">
        <f>IF(K$3="Not used","",IFERROR(VLOOKUP($A687,'Circumstance 6'!$B$6:$AB$15,27,FALSE),IFERROR(VLOOKUP($A687,'Circumstance 6'!$B$18:$AB$28,27,FALSE),TableBPA2[[#This Row],[Base Payment After Circumstance 5]])))</f>
        <v/>
      </c>
      <c r="L687" s="3" t="str">
        <f>IF(L$3="Not used","",IFERROR(VLOOKUP($A687,'Circumstance 7'!$B$6:$AB$15,27,FALSE),IFERROR(VLOOKUP($A687,'Circumstance 7'!$B$18:$AB$28,27,FALSE),TableBPA2[[#This Row],[Base Payment After Circumstance 6]])))</f>
        <v/>
      </c>
      <c r="M687" s="3" t="str">
        <f>IF(M$3="Not used","",IFERROR(VLOOKUP($A687,'Circumstance 8'!$B$6:$AB$15,27,FALSE),IFERROR(VLOOKUP($A687,'Circumstance 8'!$B$18:$AB$28,27,FALSE),TableBPA2[[#This Row],[Base Payment After Circumstance 7]])))</f>
        <v/>
      </c>
      <c r="N687" s="3" t="str">
        <f>IF(N$3="Not used","",IFERROR(VLOOKUP($A687,'Circumstance 9'!$B$6:$AB$15,27,FALSE),IFERROR(VLOOKUP($A687,'Circumstance 9'!$B$18:$AB$28,27,FALSE),TableBPA2[[#This Row],[Base Payment After Circumstance 8]])))</f>
        <v/>
      </c>
      <c r="O687" s="3" t="str">
        <f>IF(O$3="Not used","",IFERROR(VLOOKUP($A687,'Circumstance 10'!$B$6:$AB$15,27,FALSE),IFERROR(VLOOKUP($A687,'Circumstance 10'!$B$18:$AB$28,27,FALSE),TableBPA2[[#This Row],[Base Payment After Circumstance 9]])))</f>
        <v/>
      </c>
      <c r="P687" s="24" t="str">
        <f>IF(P$3="Not used","",IFERROR(VLOOKUP($A687,'Circumstance 11'!$B$6:$AB$15,27,FALSE),IFERROR(VLOOKUP($A687,'Circumstance 11'!$B$18:$AB$28,27,FALSE),TableBPA2[[#This Row],[Base Payment After Circumstance 10]])))</f>
        <v/>
      </c>
      <c r="Q687" s="24" t="str">
        <f>IF(Q$3="Not used","",IFERROR(VLOOKUP($A687,'Circumstance 12'!$B$6:$AB$15,27,FALSE),IFERROR(VLOOKUP($A687,'Circumstance 12'!$B$18:$AB$28,27,FALSE),TableBPA2[[#This Row],[Base Payment After Circumstance 11]])))</f>
        <v/>
      </c>
      <c r="R687" s="24" t="str">
        <f>IF(R$3="Not used","",IFERROR(VLOOKUP($A687,'Circumstance 13'!$B$6:$AB$15,27,FALSE),IFERROR(VLOOKUP($A687,'Circumstance 13'!$B$18:$AB$28,27,FALSE),TableBPA2[[#This Row],[Base Payment After Circumstance 12]])))</f>
        <v/>
      </c>
      <c r="S687" s="24" t="str">
        <f>IF(S$3="Not used","",IFERROR(VLOOKUP($A687,'Circumstance 14'!$B$6:$AB$15,27,FALSE),IFERROR(VLOOKUP($A687,'Circumstance 14'!$B$18:$AB$28,27,FALSE),TableBPA2[[#This Row],[Base Payment After Circumstance 13]])))</f>
        <v/>
      </c>
      <c r="T687" s="24" t="str">
        <f>IF(T$3="Not used","",IFERROR(VLOOKUP($A687,'Circumstance 15'!$B$6:$AB$15,27,FALSE),IFERROR(VLOOKUP($A687,'Circumstance 15'!$B$18:$AB$28,27,FALSE),TableBPA2[[#This Row],[Base Payment After Circumstance 14]])))</f>
        <v/>
      </c>
      <c r="U687" s="24" t="str">
        <f>IF(U$3="Not used","",IFERROR(VLOOKUP($A687,'Circumstance 16'!$B$6:$AB$15,27,FALSE),IFERROR(VLOOKUP($A687,'Circumstance 16'!$B$18:$AB$28,27,FALSE),TableBPA2[[#This Row],[Base Payment After Circumstance 15]])))</f>
        <v/>
      </c>
      <c r="V687" s="24" t="str">
        <f>IF(V$3="Not used","",IFERROR(VLOOKUP($A687,'Circumstance 17'!$B$6:$AB$15,27,FALSE),IFERROR(VLOOKUP($A687,'Circumstance 17'!$B$18:$AB$28,27,FALSE),TableBPA2[[#This Row],[Base Payment After Circumstance 16]])))</f>
        <v/>
      </c>
      <c r="W687" s="24" t="str">
        <f>IF(W$3="Not used","",IFERROR(VLOOKUP($A687,'Circumstance 18'!$B$6:$AB$15,27,FALSE),IFERROR(VLOOKUP($A687,'Circumstance 18'!$B$18:$AB$28,27,FALSE),TableBPA2[[#This Row],[Base Payment After Circumstance 17]])))</f>
        <v/>
      </c>
      <c r="X687" s="24" t="str">
        <f>IF(X$3="Not used","",IFERROR(VLOOKUP($A687,'Circumstance 19'!$B$6:$AB$15,27,FALSE),IFERROR(VLOOKUP($A687,'Circumstance 19'!$B$18:$AB$28,27,FALSE),TableBPA2[[#This Row],[Base Payment After Circumstance 18]])))</f>
        <v/>
      </c>
      <c r="Y687" s="24" t="str">
        <f>IF(Y$3="Not used","",IFERROR(VLOOKUP($A687,'Circumstance 20'!$B$6:$AB$15,27,FALSE),IFERROR(VLOOKUP($A687,'Circumstance 20'!$B$18:$AB$28,27,FALSE),TableBPA2[[#This Row],[Base Payment After Circumstance 19]])))</f>
        <v/>
      </c>
    </row>
    <row r="688" spans="1:25" x14ac:dyDescent="0.25">
      <c r="A688" s="11" t="str">
        <f>IF('LEA Information'!A697="","",'LEA Information'!A697)</f>
        <v/>
      </c>
      <c r="B688" s="11" t="str">
        <f>IF('LEA Information'!B697="","",'LEA Information'!B697)</f>
        <v/>
      </c>
      <c r="C688" s="68" t="str">
        <f>IF('LEA Information'!C697="","",'LEA Information'!C697)</f>
        <v/>
      </c>
      <c r="D688" s="8" t="str">
        <f>IF('LEA Information'!D697="","",'LEA Information'!D697)</f>
        <v/>
      </c>
      <c r="E688" s="32" t="str">
        <f t="shared" si="10"/>
        <v/>
      </c>
      <c r="F688" s="3" t="str">
        <f>IF(F$3="Not used","",IFERROR(VLOOKUP($A688,'Circumstance 1'!$B$6:$AB$15,27,FALSE),IFERROR(VLOOKUP(A688,'Circumstance 1'!$B$18:$AB$28,27,FALSE),TableBPA2[[#This Row],[Starting Base Payment]])))</f>
        <v/>
      </c>
      <c r="G688" s="3" t="str">
        <f>IF(G$3="Not used","",IFERROR(VLOOKUP($A688,'Circumstance 2'!$B$6:$AB$15,27,FALSE),IFERROR(VLOOKUP($A688,'Circumstance 2'!$B$18:$AB$28,27,FALSE),TableBPA2[[#This Row],[Base Payment After Circumstance 1]])))</f>
        <v/>
      </c>
      <c r="H688" s="3" t="str">
        <f>IF(H$3="Not used","",IFERROR(VLOOKUP($A688,'Circumstance 3'!$B$6:$AB$15,27,FALSE),IFERROR(VLOOKUP($A688,'Circumstance 3'!$B$18:$AB$28,27,FALSE),TableBPA2[[#This Row],[Base Payment After Circumstance 2]])))</f>
        <v/>
      </c>
      <c r="I688" s="3" t="str">
        <f>IF(I$3="Not used","",IFERROR(VLOOKUP($A688,'Circumstance 4'!$B$6:$AB$15,27,FALSE),IFERROR(VLOOKUP($A688,'Circumstance 4'!$B$18:$AB$28,27,FALSE),TableBPA2[[#This Row],[Base Payment After Circumstance 3]])))</f>
        <v/>
      </c>
      <c r="J688" s="3" t="str">
        <f>IF(J$3="Not used","",IFERROR(VLOOKUP($A688,'Circumstance 5'!$B$6:$AB$15,27,FALSE),IFERROR(VLOOKUP($A688,'Circumstance 5'!$B$18:$AB$28,27,FALSE),TableBPA2[[#This Row],[Base Payment After Circumstance 4]])))</f>
        <v/>
      </c>
      <c r="K688" s="3" t="str">
        <f>IF(K$3="Not used","",IFERROR(VLOOKUP($A688,'Circumstance 6'!$B$6:$AB$15,27,FALSE),IFERROR(VLOOKUP($A688,'Circumstance 6'!$B$18:$AB$28,27,FALSE),TableBPA2[[#This Row],[Base Payment After Circumstance 5]])))</f>
        <v/>
      </c>
      <c r="L688" s="3" t="str">
        <f>IF(L$3="Not used","",IFERROR(VLOOKUP($A688,'Circumstance 7'!$B$6:$AB$15,27,FALSE),IFERROR(VLOOKUP($A688,'Circumstance 7'!$B$18:$AB$28,27,FALSE),TableBPA2[[#This Row],[Base Payment After Circumstance 6]])))</f>
        <v/>
      </c>
      <c r="M688" s="3" t="str">
        <f>IF(M$3="Not used","",IFERROR(VLOOKUP($A688,'Circumstance 8'!$B$6:$AB$15,27,FALSE),IFERROR(VLOOKUP($A688,'Circumstance 8'!$B$18:$AB$28,27,FALSE),TableBPA2[[#This Row],[Base Payment After Circumstance 7]])))</f>
        <v/>
      </c>
      <c r="N688" s="3" t="str">
        <f>IF(N$3="Not used","",IFERROR(VLOOKUP($A688,'Circumstance 9'!$B$6:$AB$15,27,FALSE),IFERROR(VLOOKUP($A688,'Circumstance 9'!$B$18:$AB$28,27,FALSE),TableBPA2[[#This Row],[Base Payment After Circumstance 8]])))</f>
        <v/>
      </c>
      <c r="O688" s="3" t="str">
        <f>IF(O$3="Not used","",IFERROR(VLOOKUP($A688,'Circumstance 10'!$B$6:$AB$15,27,FALSE),IFERROR(VLOOKUP($A688,'Circumstance 10'!$B$18:$AB$28,27,FALSE),TableBPA2[[#This Row],[Base Payment After Circumstance 9]])))</f>
        <v/>
      </c>
      <c r="P688" s="24" t="str">
        <f>IF(P$3="Not used","",IFERROR(VLOOKUP($A688,'Circumstance 11'!$B$6:$AB$15,27,FALSE),IFERROR(VLOOKUP($A688,'Circumstance 11'!$B$18:$AB$28,27,FALSE),TableBPA2[[#This Row],[Base Payment After Circumstance 10]])))</f>
        <v/>
      </c>
      <c r="Q688" s="24" t="str">
        <f>IF(Q$3="Not used","",IFERROR(VLOOKUP($A688,'Circumstance 12'!$B$6:$AB$15,27,FALSE),IFERROR(VLOOKUP($A688,'Circumstance 12'!$B$18:$AB$28,27,FALSE),TableBPA2[[#This Row],[Base Payment After Circumstance 11]])))</f>
        <v/>
      </c>
      <c r="R688" s="24" t="str">
        <f>IF(R$3="Not used","",IFERROR(VLOOKUP($A688,'Circumstance 13'!$B$6:$AB$15,27,FALSE),IFERROR(VLOOKUP($A688,'Circumstance 13'!$B$18:$AB$28,27,FALSE),TableBPA2[[#This Row],[Base Payment After Circumstance 12]])))</f>
        <v/>
      </c>
      <c r="S688" s="24" t="str">
        <f>IF(S$3="Not used","",IFERROR(VLOOKUP($A688,'Circumstance 14'!$B$6:$AB$15,27,FALSE),IFERROR(VLOOKUP($A688,'Circumstance 14'!$B$18:$AB$28,27,FALSE),TableBPA2[[#This Row],[Base Payment After Circumstance 13]])))</f>
        <v/>
      </c>
      <c r="T688" s="24" t="str">
        <f>IF(T$3="Not used","",IFERROR(VLOOKUP($A688,'Circumstance 15'!$B$6:$AB$15,27,FALSE),IFERROR(VLOOKUP($A688,'Circumstance 15'!$B$18:$AB$28,27,FALSE),TableBPA2[[#This Row],[Base Payment After Circumstance 14]])))</f>
        <v/>
      </c>
      <c r="U688" s="24" t="str">
        <f>IF(U$3="Not used","",IFERROR(VLOOKUP($A688,'Circumstance 16'!$B$6:$AB$15,27,FALSE),IFERROR(VLOOKUP($A688,'Circumstance 16'!$B$18:$AB$28,27,FALSE),TableBPA2[[#This Row],[Base Payment After Circumstance 15]])))</f>
        <v/>
      </c>
      <c r="V688" s="24" t="str">
        <f>IF(V$3="Not used","",IFERROR(VLOOKUP($A688,'Circumstance 17'!$B$6:$AB$15,27,FALSE),IFERROR(VLOOKUP($A688,'Circumstance 17'!$B$18:$AB$28,27,FALSE),TableBPA2[[#This Row],[Base Payment After Circumstance 16]])))</f>
        <v/>
      </c>
      <c r="W688" s="24" t="str">
        <f>IF(W$3="Not used","",IFERROR(VLOOKUP($A688,'Circumstance 18'!$B$6:$AB$15,27,FALSE),IFERROR(VLOOKUP($A688,'Circumstance 18'!$B$18:$AB$28,27,FALSE),TableBPA2[[#This Row],[Base Payment After Circumstance 17]])))</f>
        <v/>
      </c>
      <c r="X688" s="24" t="str">
        <f>IF(X$3="Not used","",IFERROR(VLOOKUP($A688,'Circumstance 19'!$B$6:$AB$15,27,FALSE),IFERROR(VLOOKUP($A688,'Circumstance 19'!$B$18:$AB$28,27,FALSE),TableBPA2[[#This Row],[Base Payment After Circumstance 18]])))</f>
        <v/>
      </c>
      <c r="Y688" s="24" t="str">
        <f>IF(Y$3="Not used","",IFERROR(VLOOKUP($A688,'Circumstance 20'!$B$6:$AB$15,27,FALSE),IFERROR(VLOOKUP($A688,'Circumstance 20'!$B$18:$AB$28,27,FALSE),TableBPA2[[#This Row],[Base Payment After Circumstance 19]])))</f>
        <v/>
      </c>
    </row>
    <row r="689" spans="1:25" x14ac:dyDescent="0.25">
      <c r="A689" s="11" t="str">
        <f>IF('LEA Information'!A698="","",'LEA Information'!A698)</f>
        <v/>
      </c>
      <c r="B689" s="11" t="str">
        <f>IF('LEA Information'!B698="","",'LEA Information'!B698)</f>
        <v/>
      </c>
      <c r="C689" s="68" t="str">
        <f>IF('LEA Information'!C698="","",'LEA Information'!C698)</f>
        <v/>
      </c>
      <c r="D689" s="8" t="str">
        <f>IF('LEA Information'!D698="","",'LEA Information'!D698)</f>
        <v/>
      </c>
      <c r="E689" s="32" t="str">
        <f t="shared" si="10"/>
        <v/>
      </c>
      <c r="F689" s="3" t="str">
        <f>IF(F$3="Not used","",IFERROR(VLOOKUP($A689,'Circumstance 1'!$B$6:$AB$15,27,FALSE),IFERROR(VLOOKUP(A689,'Circumstance 1'!$B$18:$AB$28,27,FALSE),TableBPA2[[#This Row],[Starting Base Payment]])))</f>
        <v/>
      </c>
      <c r="G689" s="3" t="str">
        <f>IF(G$3="Not used","",IFERROR(VLOOKUP($A689,'Circumstance 2'!$B$6:$AB$15,27,FALSE),IFERROR(VLOOKUP($A689,'Circumstance 2'!$B$18:$AB$28,27,FALSE),TableBPA2[[#This Row],[Base Payment After Circumstance 1]])))</f>
        <v/>
      </c>
      <c r="H689" s="3" t="str">
        <f>IF(H$3="Not used","",IFERROR(VLOOKUP($A689,'Circumstance 3'!$B$6:$AB$15,27,FALSE),IFERROR(VLOOKUP($A689,'Circumstance 3'!$B$18:$AB$28,27,FALSE),TableBPA2[[#This Row],[Base Payment After Circumstance 2]])))</f>
        <v/>
      </c>
      <c r="I689" s="3" t="str">
        <f>IF(I$3="Not used","",IFERROR(VLOOKUP($A689,'Circumstance 4'!$B$6:$AB$15,27,FALSE),IFERROR(VLOOKUP($A689,'Circumstance 4'!$B$18:$AB$28,27,FALSE),TableBPA2[[#This Row],[Base Payment After Circumstance 3]])))</f>
        <v/>
      </c>
      <c r="J689" s="3" t="str">
        <f>IF(J$3="Not used","",IFERROR(VLOOKUP($A689,'Circumstance 5'!$B$6:$AB$15,27,FALSE),IFERROR(VLOOKUP($A689,'Circumstance 5'!$B$18:$AB$28,27,FALSE),TableBPA2[[#This Row],[Base Payment After Circumstance 4]])))</f>
        <v/>
      </c>
      <c r="K689" s="3" t="str">
        <f>IF(K$3="Not used","",IFERROR(VLOOKUP($A689,'Circumstance 6'!$B$6:$AB$15,27,FALSE),IFERROR(VLOOKUP($A689,'Circumstance 6'!$B$18:$AB$28,27,FALSE),TableBPA2[[#This Row],[Base Payment After Circumstance 5]])))</f>
        <v/>
      </c>
      <c r="L689" s="3" t="str">
        <f>IF(L$3="Not used","",IFERROR(VLOOKUP($A689,'Circumstance 7'!$B$6:$AB$15,27,FALSE),IFERROR(VLOOKUP($A689,'Circumstance 7'!$B$18:$AB$28,27,FALSE),TableBPA2[[#This Row],[Base Payment After Circumstance 6]])))</f>
        <v/>
      </c>
      <c r="M689" s="3" t="str">
        <f>IF(M$3="Not used","",IFERROR(VLOOKUP($A689,'Circumstance 8'!$B$6:$AB$15,27,FALSE),IFERROR(VLOOKUP($A689,'Circumstance 8'!$B$18:$AB$28,27,FALSE),TableBPA2[[#This Row],[Base Payment After Circumstance 7]])))</f>
        <v/>
      </c>
      <c r="N689" s="3" t="str">
        <f>IF(N$3="Not used","",IFERROR(VLOOKUP($A689,'Circumstance 9'!$B$6:$AB$15,27,FALSE),IFERROR(VLOOKUP($A689,'Circumstance 9'!$B$18:$AB$28,27,FALSE),TableBPA2[[#This Row],[Base Payment After Circumstance 8]])))</f>
        <v/>
      </c>
      <c r="O689" s="3" t="str">
        <f>IF(O$3="Not used","",IFERROR(VLOOKUP($A689,'Circumstance 10'!$B$6:$AB$15,27,FALSE),IFERROR(VLOOKUP($A689,'Circumstance 10'!$B$18:$AB$28,27,FALSE),TableBPA2[[#This Row],[Base Payment After Circumstance 9]])))</f>
        <v/>
      </c>
      <c r="P689" s="24" t="str">
        <f>IF(P$3="Not used","",IFERROR(VLOOKUP($A689,'Circumstance 11'!$B$6:$AB$15,27,FALSE),IFERROR(VLOOKUP($A689,'Circumstance 11'!$B$18:$AB$28,27,FALSE),TableBPA2[[#This Row],[Base Payment After Circumstance 10]])))</f>
        <v/>
      </c>
      <c r="Q689" s="24" t="str">
        <f>IF(Q$3="Not used","",IFERROR(VLOOKUP($A689,'Circumstance 12'!$B$6:$AB$15,27,FALSE),IFERROR(VLOOKUP($A689,'Circumstance 12'!$B$18:$AB$28,27,FALSE),TableBPA2[[#This Row],[Base Payment After Circumstance 11]])))</f>
        <v/>
      </c>
      <c r="R689" s="24" t="str">
        <f>IF(R$3="Not used","",IFERROR(VLOOKUP($A689,'Circumstance 13'!$B$6:$AB$15,27,FALSE),IFERROR(VLOOKUP($A689,'Circumstance 13'!$B$18:$AB$28,27,FALSE),TableBPA2[[#This Row],[Base Payment After Circumstance 12]])))</f>
        <v/>
      </c>
      <c r="S689" s="24" t="str">
        <f>IF(S$3="Not used","",IFERROR(VLOOKUP($A689,'Circumstance 14'!$B$6:$AB$15,27,FALSE),IFERROR(VLOOKUP($A689,'Circumstance 14'!$B$18:$AB$28,27,FALSE),TableBPA2[[#This Row],[Base Payment After Circumstance 13]])))</f>
        <v/>
      </c>
      <c r="T689" s="24" t="str">
        <f>IF(T$3="Not used","",IFERROR(VLOOKUP($A689,'Circumstance 15'!$B$6:$AB$15,27,FALSE),IFERROR(VLOOKUP($A689,'Circumstance 15'!$B$18:$AB$28,27,FALSE),TableBPA2[[#This Row],[Base Payment After Circumstance 14]])))</f>
        <v/>
      </c>
      <c r="U689" s="24" t="str">
        <f>IF(U$3="Not used","",IFERROR(VLOOKUP($A689,'Circumstance 16'!$B$6:$AB$15,27,FALSE),IFERROR(VLOOKUP($A689,'Circumstance 16'!$B$18:$AB$28,27,FALSE),TableBPA2[[#This Row],[Base Payment After Circumstance 15]])))</f>
        <v/>
      </c>
      <c r="V689" s="24" t="str">
        <f>IF(V$3="Not used","",IFERROR(VLOOKUP($A689,'Circumstance 17'!$B$6:$AB$15,27,FALSE),IFERROR(VLOOKUP($A689,'Circumstance 17'!$B$18:$AB$28,27,FALSE),TableBPA2[[#This Row],[Base Payment After Circumstance 16]])))</f>
        <v/>
      </c>
      <c r="W689" s="24" t="str">
        <f>IF(W$3="Not used","",IFERROR(VLOOKUP($A689,'Circumstance 18'!$B$6:$AB$15,27,FALSE),IFERROR(VLOOKUP($A689,'Circumstance 18'!$B$18:$AB$28,27,FALSE),TableBPA2[[#This Row],[Base Payment After Circumstance 17]])))</f>
        <v/>
      </c>
      <c r="X689" s="24" t="str">
        <f>IF(X$3="Not used","",IFERROR(VLOOKUP($A689,'Circumstance 19'!$B$6:$AB$15,27,FALSE),IFERROR(VLOOKUP($A689,'Circumstance 19'!$B$18:$AB$28,27,FALSE),TableBPA2[[#This Row],[Base Payment After Circumstance 18]])))</f>
        <v/>
      </c>
      <c r="Y689" s="24" t="str">
        <f>IF(Y$3="Not used","",IFERROR(VLOOKUP($A689,'Circumstance 20'!$B$6:$AB$15,27,FALSE),IFERROR(VLOOKUP($A689,'Circumstance 20'!$B$18:$AB$28,27,FALSE),TableBPA2[[#This Row],[Base Payment After Circumstance 19]])))</f>
        <v/>
      </c>
    </row>
    <row r="690" spans="1:25" x14ac:dyDescent="0.25">
      <c r="A690" s="11" t="str">
        <f>IF('LEA Information'!A699="","",'LEA Information'!A699)</f>
        <v/>
      </c>
      <c r="B690" s="11" t="str">
        <f>IF('LEA Information'!B699="","",'LEA Information'!B699)</f>
        <v/>
      </c>
      <c r="C690" s="68" t="str">
        <f>IF('LEA Information'!C699="","",'LEA Information'!C699)</f>
        <v/>
      </c>
      <c r="D690" s="8" t="str">
        <f>IF('LEA Information'!D699="","",'LEA Information'!D699)</f>
        <v/>
      </c>
      <c r="E690" s="32" t="str">
        <f t="shared" si="10"/>
        <v/>
      </c>
      <c r="F690" s="3" t="str">
        <f>IF(F$3="Not used","",IFERROR(VLOOKUP($A690,'Circumstance 1'!$B$6:$AB$15,27,FALSE),IFERROR(VLOOKUP(A690,'Circumstance 1'!$B$18:$AB$28,27,FALSE),TableBPA2[[#This Row],[Starting Base Payment]])))</f>
        <v/>
      </c>
      <c r="G690" s="3" t="str">
        <f>IF(G$3="Not used","",IFERROR(VLOOKUP($A690,'Circumstance 2'!$B$6:$AB$15,27,FALSE),IFERROR(VLOOKUP($A690,'Circumstance 2'!$B$18:$AB$28,27,FALSE),TableBPA2[[#This Row],[Base Payment After Circumstance 1]])))</f>
        <v/>
      </c>
      <c r="H690" s="3" t="str">
        <f>IF(H$3="Not used","",IFERROR(VLOOKUP($A690,'Circumstance 3'!$B$6:$AB$15,27,FALSE),IFERROR(VLOOKUP($A690,'Circumstance 3'!$B$18:$AB$28,27,FALSE),TableBPA2[[#This Row],[Base Payment After Circumstance 2]])))</f>
        <v/>
      </c>
      <c r="I690" s="3" t="str">
        <f>IF(I$3="Not used","",IFERROR(VLOOKUP($A690,'Circumstance 4'!$B$6:$AB$15,27,FALSE),IFERROR(VLOOKUP($A690,'Circumstance 4'!$B$18:$AB$28,27,FALSE),TableBPA2[[#This Row],[Base Payment After Circumstance 3]])))</f>
        <v/>
      </c>
      <c r="J690" s="3" t="str">
        <f>IF(J$3="Not used","",IFERROR(VLOOKUP($A690,'Circumstance 5'!$B$6:$AB$15,27,FALSE),IFERROR(VLOOKUP($A690,'Circumstance 5'!$B$18:$AB$28,27,FALSE),TableBPA2[[#This Row],[Base Payment After Circumstance 4]])))</f>
        <v/>
      </c>
      <c r="K690" s="3" t="str">
        <f>IF(K$3="Not used","",IFERROR(VLOOKUP($A690,'Circumstance 6'!$B$6:$AB$15,27,FALSE),IFERROR(VLOOKUP($A690,'Circumstance 6'!$B$18:$AB$28,27,FALSE),TableBPA2[[#This Row],[Base Payment After Circumstance 5]])))</f>
        <v/>
      </c>
      <c r="L690" s="3" t="str">
        <f>IF(L$3="Not used","",IFERROR(VLOOKUP($A690,'Circumstance 7'!$B$6:$AB$15,27,FALSE),IFERROR(VLOOKUP($A690,'Circumstance 7'!$B$18:$AB$28,27,FALSE),TableBPA2[[#This Row],[Base Payment After Circumstance 6]])))</f>
        <v/>
      </c>
      <c r="M690" s="3" t="str">
        <f>IF(M$3="Not used","",IFERROR(VLOOKUP($A690,'Circumstance 8'!$B$6:$AB$15,27,FALSE),IFERROR(VLOOKUP($A690,'Circumstance 8'!$B$18:$AB$28,27,FALSE),TableBPA2[[#This Row],[Base Payment After Circumstance 7]])))</f>
        <v/>
      </c>
      <c r="N690" s="3" t="str">
        <f>IF(N$3="Not used","",IFERROR(VLOOKUP($A690,'Circumstance 9'!$B$6:$AB$15,27,FALSE),IFERROR(VLOOKUP($A690,'Circumstance 9'!$B$18:$AB$28,27,FALSE),TableBPA2[[#This Row],[Base Payment After Circumstance 8]])))</f>
        <v/>
      </c>
      <c r="O690" s="3" t="str">
        <f>IF(O$3="Not used","",IFERROR(VLOOKUP($A690,'Circumstance 10'!$B$6:$AB$15,27,FALSE),IFERROR(VLOOKUP($A690,'Circumstance 10'!$B$18:$AB$28,27,FALSE),TableBPA2[[#This Row],[Base Payment After Circumstance 9]])))</f>
        <v/>
      </c>
      <c r="P690" s="24" t="str">
        <f>IF(P$3="Not used","",IFERROR(VLOOKUP($A690,'Circumstance 11'!$B$6:$AB$15,27,FALSE),IFERROR(VLOOKUP($A690,'Circumstance 11'!$B$18:$AB$28,27,FALSE),TableBPA2[[#This Row],[Base Payment After Circumstance 10]])))</f>
        <v/>
      </c>
      <c r="Q690" s="24" t="str">
        <f>IF(Q$3="Not used","",IFERROR(VLOOKUP($A690,'Circumstance 12'!$B$6:$AB$15,27,FALSE),IFERROR(VLOOKUP($A690,'Circumstance 12'!$B$18:$AB$28,27,FALSE),TableBPA2[[#This Row],[Base Payment After Circumstance 11]])))</f>
        <v/>
      </c>
      <c r="R690" s="24" t="str">
        <f>IF(R$3="Not used","",IFERROR(VLOOKUP($A690,'Circumstance 13'!$B$6:$AB$15,27,FALSE),IFERROR(VLOOKUP($A690,'Circumstance 13'!$B$18:$AB$28,27,FALSE),TableBPA2[[#This Row],[Base Payment After Circumstance 12]])))</f>
        <v/>
      </c>
      <c r="S690" s="24" t="str">
        <f>IF(S$3="Not used","",IFERROR(VLOOKUP($A690,'Circumstance 14'!$B$6:$AB$15,27,FALSE),IFERROR(VLOOKUP($A690,'Circumstance 14'!$B$18:$AB$28,27,FALSE),TableBPA2[[#This Row],[Base Payment After Circumstance 13]])))</f>
        <v/>
      </c>
      <c r="T690" s="24" t="str">
        <f>IF(T$3="Not used","",IFERROR(VLOOKUP($A690,'Circumstance 15'!$B$6:$AB$15,27,FALSE),IFERROR(VLOOKUP($A690,'Circumstance 15'!$B$18:$AB$28,27,FALSE),TableBPA2[[#This Row],[Base Payment After Circumstance 14]])))</f>
        <v/>
      </c>
      <c r="U690" s="24" t="str">
        <f>IF(U$3="Not used","",IFERROR(VLOOKUP($A690,'Circumstance 16'!$B$6:$AB$15,27,FALSE),IFERROR(VLOOKUP($A690,'Circumstance 16'!$B$18:$AB$28,27,FALSE),TableBPA2[[#This Row],[Base Payment After Circumstance 15]])))</f>
        <v/>
      </c>
      <c r="V690" s="24" t="str">
        <f>IF(V$3="Not used","",IFERROR(VLOOKUP($A690,'Circumstance 17'!$B$6:$AB$15,27,FALSE),IFERROR(VLOOKUP($A690,'Circumstance 17'!$B$18:$AB$28,27,FALSE),TableBPA2[[#This Row],[Base Payment After Circumstance 16]])))</f>
        <v/>
      </c>
      <c r="W690" s="24" t="str">
        <f>IF(W$3="Not used","",IFERROR(VLOOKUP($A690,'Circumstance 18'!$B$6:$AB$15,27,FALSE),IFERROR(VLOOKUP($A690,'Circumstance 18'!$B$18:$AB$28,27,FALSE),TableBPA2[[#This Row],[Base Payment After Circumstance 17]])))</f>
        <v/>
      </c>
      <c r="X690" s="24" t="str">
        <f>IF(X$3="Not used","",IFERROR(VLOOKUP($A690,'Circumstance 19'!$B$6:$AB$15,27,FALSE),IFERROR(VLOOKUP($A690,'Circumstance 19'!$B$18:$AB$28,27,FALSE),TableBPA2[[#This Row],[Base Payment After Circumstance 18]])))</f>
        <v/>
      </c>
      <c r="Y690" s="24" t="str">
        <f>IF(Y$3="Not used","",IFERROR(VLOOKUP($A690,'Circumstance 20'!$B$6:$AB$15,27,FALSE),IFERROR(VLOOKUP($A690,'Circumstance 20'!$B$18:$AB$28,27,FALSE),TableBPA2[[#This Row],[Base Payment After Circumstance 19]])))</f>
        <v/>
      </c>
    </row>
    <row r="691" spans="1:25" x14ac:dyDescent="0.25">
      <c r="A691" s="11" t="str">
        <f>IF('LEA Information'!A700="","",'LEA Information'!A700)</f>
        <v/>
      </c>
      <c r="B691" s="11" t="str">
        <f>IF('LEA Information'!B700="","",'LEA Information'!B700)</f>
        <v/>
      </c>
      <c r="C691" s="68" t="str">
        <f>IF('LEA Information'!C700="","",'LEA Information'!C700)</f>
        <v/>
      </c>
      <c r="D691" s="8" t="str">
        <f>IF('LEA Information'!D700="","",'LEA Information'!D700)</f>
        <v/>
      </c>
      <c r="E691" s="32" t="str">
        <f t="shared" si="10"/>
        <v/>
      </c>
      <c r="F691" s="3" t="str">
        <f>IF(F$3="Not used","",IFERROR(VLOOKUP($A691,'Circumstance 1'!$B$6:$AB$15,27,FALSE),IFERROR(VLOOKUP(A691,'Circumstance 1'!$B$18:$AB$28,27,FALSE),TableBPA2[[#This Row],[Starting Base Payment]])))</f>
        <v/>
      </c>
      <c r="G691" s="3" t="str">
        <f>IF(G$3="Not used","",IFERROR(VLOOKUP($A691,'Circumstance 2'!$B$6:$AB$15,27,FALSE),IFERROR(VLOOKUP($A691,'Circumstance 2'!$B$18:$AB$28,27,FALSE),TableBPA2[[#This Row],[Base Payment After Circumstance 1]])))</f>
        <v/>
      </c>
      <c r="H691" s="3" t="str">
        <f>IF(H$3="Not used","",IFERROR(VLOOKUP($A691,'Circumstance 3'!$B$6:$AB$15,27,FALSE),IFERROR(VLOOKUP($A691,'Circumstance 3'!$B$18:$AB$28,27,FALSE),TableBPA2[[#This Row],[Base Payment After Circumstance 2]])))</f>
        <v/>
      </c>
      <c r="I691" s="3" t="str">
        <f>IF(I$3="Not used","",IFERROR(VLOOKUP($A691,'Circumstance 4'!$B$6:$AB$15,27,FALSE),IFERROR(VLOOKUP($A691,'Circumstance 4'!$B$18:$AB$28,27,FALSE),TableBPA2[[#This Row],[Base Payment After Circumstance 3]])))</f>
        <v/>
      </c>
      <c r="J691" s="3" t="str">
        <f>IF(J$3="Not used","",IFERROR(VLOOKUP($A691,'Circumstance 5'!$B$6:$AB$15,27,FALSE),IFERROR(VLOOKUP($A691,'Circumstance 5'!$B$18:$AB$28,27,FALSE),TableBPA2[[#This Row],[Base Payment After Circumstance 4]])))</f>
        <v/>
      </c>
      <c r="K691" s="3" t="str">
        <f>IF(K$3="Not used","",IFERROR(VLOOKUP($A691,'Circumstance 6'!$B$6:$AB$15,27,FALSE),IFERROR(VLOOKUP($A691,'Circumstance 6'!$B$18:$AB$28,27,FALSE),TableBPA2[[#This Row],[Base Payment After Circumstance 5]])))</f>
        <v/>
      </c>
      <c r="L691" s="3" t="str">
        <f>IF(L$3="Not used","",IFERROR(VLOOKUP($A691,'Circumstance 7'!$B$6:$AB$15,27,FALSE),IFERROR(VLOOKUP($A691,'Circumstance 7'!$B$18:$AB$28,27,FALSE),TableBPA2[[#This Row],[Base Payment After Circumstance 6]])))</f>
        <v/>
      </c>
      <c r="M691" s="3" t="str">
        <f>IF(M$3="Not used","",IFERROR(VLOOKUP($A691,'Circumstance 8'!$B$6:$AB$15,27,FALSE),IFERROR(VLOOKUP($A691,'Circumstance 8'!$B$18:$AB$28,27,FALSE),TableBPA2[[#This Row],[Base Payment After Circumstance 7]])))</f>
        <v/>
      </c>
      <c r="N691" s="3" t="str">
        <f>IF(N$3="Not used","",IFERROR(VLOOKUP($A691,'Circumstance 9'!$B$6:$AB$15,27,FALSE),IFERROR(VLOOKUP($A691,'Circumstance 9'!$B$18:$AB$28,27,FALSE),TableBPA2[[#This Row],[Base Payment After Circumstance 8]])))</f>
        <v/>
      </c>
      <c r="O691" s="3" t="str">
        <f>IF(O$3="Not used","",IFERROR(VLOOKUP($A691,'Circumstance 10'!$B$6:$AB$15,27,FALSE),IFERROR(VLOOKUP($A691,'Circumstance 10'!$B$18:$AB$28,27,FALSE),TableBPA2[[#This Row],[Base Payment After Circumstance 9]])))</f>
        <v/>
      </c>
      <c r="P691" s="24" t="str">
        <f>IF(P$3="Not used","",IFERROR(VLOOKUP($A691,'Circumstance 11'!$B$6:$AB$15,27,FALSE),IFERROR(VLOOKUP($A691,'Circumstance 11'!$B$18:$AB$28,27,FALSE),TableBPA2[[#This Row],[Base Payment After Circumstance 10]])))</f>
        <v/>
      </c>
      <c r="Q691" s="24" t="str">
        <f>IF(Q$3="Not used","",IFERROR(VLOOKUP($A691,'Circumstance 12'!$B$6:$AB$15,27,FALSE),IFERROR(VLOOKUP($A691,'Circumstance 12'!$B$18:$AB$28,27,FALSE),TableBPA2[[#This Row],[Base Payment After Circumstance 11]])))</f>
        <v/>
      </c>
      <c r="R691" s="24" t="str">
        <f>IF(R$3="Not used","",IFERROR(VLOOKUP($A691,'Circumstance 13'!$B$6:$AB$15,27,FALSE),IFERROR(VLOOKUP($A691,'Circumstance 13'!$B$18:$AB$28,27,FALSE),TableBPA2[[#This Row],[Base Payment After Circumstance 12]])))</f>
        <v/>
      </c>
      <c r="S691" s="24" t="str">
        <f>IF(S$3="Not used","",IFERROR(VLOOKUP($A691,'Circumstance 14'!$B$6:$AB$15,27,FALSE),IFERROR(VLOOKUP($A691,'Circumstance 14'!$B$18:$AB$28,27,FALSE),TableBPA2[[#This Row],[Base Payment After Circumstance 13]])))</f>
        <v/>
      </c>
      <c r="T691" s="24" t="str">
        <f>IF(T$3="Not used","",IFERROR(VLOOKUP($A691,'Circumstance 15'!$B$6:$AB$15,27,FALSE),IFERROR(VLOOKUP($A691,'Circumstance 15'!$B$18:$AB$28,27,FALSE),TableBPA2[[#This Row],[Base Payment After Circumstance 14]])))</f>
        <v/>
      </c>
      <c r="U691" s="24" t="str">
        <f>IF(U$3="Not used","",IFERROR(VLOOKUP($A691,'Circumstance 16'!$B$6:$AB$15,27,FALSE),IFERROR(VLOOKUP($A691,'Circumstance 16'!$B$18:$AB$28,27,FALSE),TableBPA2[[#This Row],[Base Payment After Circumstance 15]])))</f>
        <v/>
      </c>
      <c r="V691" s="24" t="str">
        <f>IF(V$3="Not used","",IFERROR(VLOOKUP($A691,'Circumstance 17'!$B$6:$AB$15,27,FALSE),IFERROR(VLOOKUP($A691,'Circumstance 17'!$B$18:$AB$28,27,FALSE),TableBPA2[[#This Row],[Base Payment After Circumstance 16]])))</f>
        <v/>
      </c>
      <c r="W691" s="24" t="str">
        <f>IF(W$3="Not used","",IFERROR(VLOOKUP($A691,'Circumstance 18'!$B$6:$AB$15,27,FALSE),IFERROR(VLOOKUP($A691,'Circumstance 18'!$B$18:$AB$28,27,FALSE),TableBPA2[[#This Row],[Base Payment After Circumstance 17]])))</f>
        <v/>
      </c>
      <c r="X691" s="24" t="str">
        <f>IF(X$3="Not used","",IFERROR(VLOOKUP($A691,'Circumstance 19'!$B$6:$AB$15,27,FALSE),IFERROR(VLOOKUP($A691,'Circumstance 19'!$B$18:$AB$28,27,FALSE),TableBPA2[[#This Row],[Base Payment After Circumstance 18]])))</f>
        <v/>
      </c>
      <c r="Y691" s="24" t="str">
        <f>IF(Y$3="Not used","",IFERROR(VLOOKUP($A691,'Circumstance 20'!$B$6:$AB$15,27,FALSE),IFERROR(VLOOKUP($A691,'Circumstance 20'!$B$18:$AB$28,27,FALSE),TableBPA2[[#This Row],[Base Payment After Circumstance 19]])))</f>
        <v/>
      </c>
    </row>
    <row r="692" spans="1:25" x14ac:dyDescent="0.25">
      <c r="A692" s="11" t="str">
        <f>IF('LEA Information'!A701="","",'LEA Information'!A701)</f>
        <v/>
      </c>
      <c r="B692" s="11" t="str">
        <f>IF('LEA Information'!B701="","",'LEA Information'!B701)</f>
        <v/>
      </c>
      <c r="C692" s="68" t="str">
        <f>IF('LEA Information'!C701="","",'LEA Information'!C701)</f>
        <v/>
      </c>
      <c r="D692" s="8" t="str">
        <f>IF('LEA Information'!D701="","",'LEA Information'!D701)</f>
        <v/>
      </c>
      <c r="E692" s="32" t="str">
        <f t="shared" si="10"/>
        <v/>
      </c>
      <c r="F692" s="3" t="str">
        <f>IF(F$3="Not used","",IFERROR(VLOOKUP($A692,'Circumstance 1'!$B$6:$AB$15,27,FALSE),IFERROR(VLOOKUP(A692,'Circumstance 1'!$B$18:$AB$28,27,FALSE),TableBPA2[[#This Row],[Starting Base Payment]])))</f>
        <v/>
      </c>
      <c r="G692" s="3" t="str">
        <f>IF(G$3="Not used","",IFERROR(VLOOKUP($A692,'Circumstance 2'!$B$6:$AB$15,27,FALSE),IFERROR(VLOOKUP($A692,'Circumstance 2'!$B$18:$AB$28,27,FALSE),TableBPA2[[#This Row],[Base Payment After Circumstance 1]])))</f>
        <v/>
      </c>
      <c r="H692" s="3" t="str">
        <f>IF(H$3="Not used","",IFERROR(VLOOKUP($A692,'Circumstance 3'!$B$6:$AB$15,27,FALSE),IFERROR(VLOOKUP($A692,'Circumstance 3'!$B$18:$AB$28,27,FALSE),TableBPA2[[#This Row],[Base Payment After Circumstance 2]])))</f>
        <v/>
      </c>
      <c r="I692" s="3" t="str">
        <f>IF(I$3="Not used","",IFERROR(VLOOKUP($A692,'Circumstance 4'!$B$6:$AB$15,27,FALSE),IFERROR(VLOOKUP($A692,'Circumstance 4'!$B$18:$AB$28,27,FALSE),TableBPA2[[#This Row],[Base Payment After Circumstance 3]])))</f>
        <v/>
      </c>
      <c r="J692" s="3" t="str">
        <f>IF(J$3="Not used","",IFERROR(VLOOKUP($A692,'Circumstance 5'!$B$6:$AB$15,27,FALSE),IFERROR(VLOOKUP($A692,'Circumstance 5'!$B$18:$AB$28,27,FALSE),TableBPA2[[#This Row],[Base Payment After Circumstance 4]])))</f>
        <v/>
      </c>
      <c r="K692" s="3" t="str">
        <f>IF(K$3="Not used","",IFERROR(VLOOKUP($A692,'Circumstance 6'!$B$6:$AB$15,27,FALSE),IFERROR(VLOOKUP($A692,'Circumstance 6'!$B$18:$AB$28,27,FALSE),TableBPA2[[#This Row],[Base Payment After Circumstance 5]])))</f>
        <v/>
      </c>
      <c r="L692" s="3" t="str">
        <f>IF(L$3="Not used","",IFERROR(VLOOKUP($A692,'Circumstance 7'!$B$6:$AB$15,27,FALSE),IFERROR(VLOOKUP($A692,'Circumstance 7'!$B$18:$AB$28,27,FALSE),TableBPA2[[#This Row],[Base Payment After Circumstance 6]])))</f>
        <v/>
      </c>
      <c r="M692" s="3" t="str">
        <f>IF(M$3="Not used","",IFERROR(VLOOKUP($A692,'Circumstance 8'!$B$6:$AB$15,27,FALSE),IFERROR(VLOOKUP($A692,'Circumstance 8'!$B$18:$AB$28,27,FALSE),TableBPA2[[#This Row],[Base Payment After Circumstance 7]])))</f>
        <v/>
      </c>
      <c r="N692" s="3" t="str">
        <f>IF(N$3="Not used","",IFERROR(VLOOKUP($A692,'Circumstance 9'!$B$6:$AB$15,27,FALSE),IFERROR(VLOOKUP($A692,'Circumstance 9'!$B$18:$AB$28,27,FALSE),TableBPA2[[#This Row],[Base Payment After Circumstance 8]])))</f>
        <v/>
      </c>
      <c r="O692" s="3" t="str">
        <f>IF(O$3="Not used","",IFERROR(VLOOKUP($A692,'Circumstance 10'!$B$6:$AB$15,27,FALSE),IFERROR(VLOOKUP($A692,'Circumstance 10'!$B$18:$AB$28,27,FALSE),TableBPA2[[#This Row],[Base Payment After Circumstance 9]])))</f>
        <v/>
      </c>
      <c r="P692" s="24" t="str">
        <f>IF(P$3="Not used","",IFERROR(VLOOKUP($A692,'Circumstance 11'!$B$6:$AB$15,27,FALSE),IFERROR(VLOOKUP($A692,'Circumstance 11'!$B$18:$AB$28,27,FALSE),TableBPA2[[#This Row],[Base Payment After Circumstance 10]])))</f>
        <v/>
      </c>
      <c r="Q692" s="24" t="str">
        <f>IF(Q$3="Not used","",IFERROR(VLOOKUP($A692,'Circumstance 12'!$B$6:$AB$15,27,FALSE),IFERROR(VLOOKUP($A692,'Circumstance 12'!$B$18:$AB$28,27,FALSE),TableBPA2[[#This Row],[Base Payment After Circumstance 11]])))</f>
        <v/>
      </c>
      <c r="R692" s="24" t="str">
        <f>IF(R$3="Not used","",IFERROR(VLOOKUP($A692,'Circumstance 13'!$B$6:$AB$15,27,FALSE),IFERROR(VLOOKUP($A692,'Circumstance 13'!$B$18:$AB$28,27,FALSE),TableBPA2[[#This Row],[Base Payment After Circumstance 12]])))</f>
        <v/>
      </c>
      <c r="S692" s="24" t="str">
        <f>IF(S$3="Not used","",IFERROR(VLOOKUP($A692,'Circumstance 14'!$B$6:$AB$15,27,FALSE),IFERROR(VLOOKUP($A692,'Circumstance 14'!$B$18:$AB$28,27,FALSE),TableBPA2[[#This Row],[Base Payment After Circumstance 13]])))</f>
        <v/>
      </c>
      <c r="T692" s="24" t="str">
        <f>IF(T$3="Not used","",IFERROR(VLOOKUP($A692,'Circumstance 15'!$B$6:$AB$15,27,FALSE),IFERROR(VLOOKUP($A692,'Circumstance 15'!$B$18:$AB$28,27,FALSE),TableBPA2[[#This Row],[Base Payment After Circumstance 14]])))</f>
        <v/>
      </c>
      <c r="U692" s="24" t="str">
        <f>IF(U$3="Not used","",IFERROR(VLOOKUP($A692,'Circumstance 16'!$B$6:$AB$15,27,FALSE),IFERROR(VLOOKUP($A692,'Circumstance 16'!$B$18:$AB$28,27,FALSE),TableBPA2[[#This Row],[Base Payment After Circumstance 15]])))</f>
        <v/>
      </c>
      <c r="V692" s="24" t="str">
        <f>IF(V$3="Not used","",IFERROR(VLOOKUP($A692,'Circumstance 17'!$B$6:$AB$15,27,FALSE),IFERROR(VLOOKUP($A692,'Circumstance 17'!$B$18:$AB$28,27,FALSE),TableBPA2[[#This Row],[Base Payment After Circumstance 16]])))</f>
        <v/>
      </c>
      <c r="W692" s="24" t="str">
        <f>IF(W$3="Not used","",IFERROR(VLOOKUP($A692,'Circumstance 18'!$B$6:$AB$15,27,FALSE),IFERROR(VLOOKUP($A692,'Circumstance 18'!$B$18:$AB$28,27,FALSE),TableBPA2[[#This Row],[Base Payment After Circumstance 17]])))</f>
        <v/>
      </c>
      <c r="X692" s="24" t="str">
        <f>IF(X$3="Not used","",IFERROR(VLOOKUP($A692,'Circumstance 19'!$B$6:$AB$15,27,FALSE),IFERROR(VLOOKUP($A692,'Circumstance 19'!$B$18:$AB$28,27,FALSE),TableBPA2[[#This Row],[Base Payment After Circumstance 18]])))</f>
        <v/>
      </c>
      <c r="Y692" s="24" t="str">
        <f>IF(Y$3="Not used","",IFERROR(VLOOKUP($A692,'Circumstance 20'!$B$6:$AB$15,27,FALSE),IFERROR(VLOOKUP($A692,'Circumstance 20'!$B$18:$AB$28,27,FALSE),TableBPA2[[#This Row],[Base Payment After Circumstance 19]])))</f>
        <v/>
      </c>
    </row>
    <row r="693" spans="1:25" x14ac:dyDescent="0.25">
      <c r="A693" s="11" t="str">
        <f>IF('LEA Information'!A702="","",'LEA Information'!A702)</f>
        <v/>
      </c>
      <c r="B693" s="11" t="str">
        <f>IF('LEA Information'!B702="","",'LEA Information'!B702)</f>
        <v/>
      </c>
      <c r="C693" s="68" t="str">
        <f>IF('LEA Information'!C702="","",'LEA Information'!C702)</f>
        <v/>
      </c>
      <c r="D693" s="8" t="str">
        <f>IF('LEA Information'!D702="","",'LEA Information'!D702)</f>
        <v/>
      </c>
      <c r="E693" s="32" t="str">
        <f t="shared" si="10"/>
        <v/>
      </c>
      <c r="F693" s="3" t="str">
        <f>IF(F$3="Not used","",IFERROR(VLOOKUP($A693,'Circumstance 1'!$B$6:$AB$15,27,FALSE),IFERROR(VLOOKUP(A693,'Circumstance 1'!$B$18:$AB$28,27,FALSE),TableBPA2[[#This Row],[Starting Base Payment]])))</f>
        <v/>
      </c>
      <c r="G693" s="3" t="str">
        <f>IF(G$3="Not used","",IFERROR(VLOOKUP($A693,'Circumstance 2'!$B$6:$AB$15,27,FALSE),IFERROR(VLOOKUP($A693,'Circumstance 2'!$B$18:$AB$28,27,FALSE),TableBPA2[[#This Row],[Base Payment After Circumstance 1]])))</f>
        <v/>
      </c>
      <c r="H693" s="3" t="str">
        <f>IF(H$3="Not used","",IFERROR(VLOOKUP($A693,'Circumstance 3'!$B$6:$AB$15,27,FALSE),IFERROR(VLOOKUP($A693,'Circumstance 3'!$B$18:$AB$28,27,FALSE),TableBPA2[[#This Row],[Base Payment After Circumstance 2]])))</f>
        <v/>
      </c>
      <c r="I693" s="3" t="str">
        <f>IF(I$3="Not used","",IFERROR(VLOOKUP($A693,'Circumstance 4'!$B$6:$AB$15,27,FALSE),IFERROR(VLOOKUP($A693,'Circumstance 4'!$B$18:$AB$28,27,FALSE),TableBPA2[[#This Row],[Base Payment After Circumstance 3]])))</f>
        <v/>
      </c>
      <c r="J693" s="3" t="str">
        <f>IF(J$3="Not used","",IFERROR(VLOOKUP($A693,'Circumstance 5'!$B$6:$AB$15,27,FALSE),IFERROR(VLOOKUP($A693,'Circumstance 5'!$B$18:$AB$28,27,FALSE),TableBPA2[[#This Row],[Base Payment After Circumstance 4]])))</f>
        <v/>
      </c>
      <c r="K693" s="3" t="str">
        <f>IF(K$3="Not used","",IFERROR(VLOOKUP($A693,'Circumstance 6'!$B$6:$AB$15,27,FALSE),IFERROR(VLOOKUP($A693,'Circumstance 6'!$B$18:$AB$28,27,FALSE),TableBPA2[[#This Row],[Base Payment After Circumstance 5]])))</f>
        <v/>
      </c>
      <c r="L693" s="3" t="str">
        <f>IF(L$3="Not used","",IFERROR(VLOOKUP($A693,'Circumstance 7'!$B$6:$AB$15,27,FALSE),IFERROR(VLOOKUP($A693,'Circumstance 7'!$B$18:$AB$28,27,FALSE),TableBPA2[[#This Row],[Base Payment After Circumstance 6]])))</f>
        <v/>
      </c>
      <c r="M693" s="3" t="str">
        <f>IF(M$3="Not used","",IFERROR(VLOOKUP($A693,'Circumstance 8'!$B$6:$AB$15,27,FALSE),IFERROR(VLOOKUP($A693,'Circumstance 8'!$B$18:$AB$28,27,FALSE),TableBPA2[[#This Row],[Base Payment After Circumstance 7]])))</f>
        <v/>
      </c>
      <c r="N693" s="3" t="str">
        <f>IF(N$3="Not used","",IFERROR(VLOOKUP($A693,'Circumstance 9'!$B$6:$AB$15,27,FALSE),IFERROR(VLOOKUP($A693,'Circumstance 9'!$B$18:$AB$28,27,FALSE),TableBPA2[[#This Row],[Base Payment After Circumstance 8]])))</f>
        <v/>
      </c>
      <c r="O693" s="3" t="str">
        <f>IF(O$3="Not used","",IFERROR(VLOOKUP($A693,'Circumstance 10'!$B$6:$AB$15,27,FALSE),IFERROR(VLOOKUP($A693,'Circumstance 10'!$B$18:$AB$28,27,FALSE),TableBPA2[[#This Row],[Base Payment After Circumstance 9]])))</f>
        <v/>
      </c>
      <c r="P693" s="24" t="str">
        <f>IF(P$3="Not used","",IFERROR(VLOOKUP($A693,'Circumstance 11'!$B$6:$AB$15,27,FALSE),IFERROR(VLOOKUP($A693,'Circumstance 11'!$B$18:$AB$28,27,FALSE),TableBPA2[[#This Row],[Base Payment After Circumstance 10]])))</f>
        <v/>
      </c>
      <c r="Q693" s="24" t="str">
        <f>IF(Q$3="Not used","",IFERROR(VLOOKUP($A693,'Circumstance 12'!$B$6:$AB$15,27,FALSE),IFERROR(VLOOKUP($A693,'Circumstance 12'!$B$18:$AB$28,27,FALSE),TableBPA2[[#This Row],[Base Payment After Circumstance 11]])))</f>
        <v/>
      </c>
      <c r="R693" s="24" t="str">
        <f>IF(R$3="Not used","",IFERROR(VLOOKUP($A693,'Circumstance 13'!$B$6:$AB$15,27,FALSE),IFERROR(VLOOKUP($A693,'Circumstance 13'!$B$18:$AB$28,27,FALSE),TableBPA2[[#This Row],[Base Payment After Circumstance 12]])))</f>
        <v/>
      </c>
      <c r="S693" s="24" t="str">
        <f>IF(S$3="Not used","",IFERROR(VLOOKUP($A693,'Circumstance 14'!$B$6:$AB$15,27,FALSE),IFERROR(VLOOKUP($A693,'Circumstance 14'!$B$18:$AB$28,27,FALSE),TableBPA2[[#This Row],[Base Payment After Circumstance 13]])))</f>
        <v/>
      </c>
      <c r="T693" s="24" t="str">
        <f>IF(T$3="Not used","",IFERROR(VLOOKUP($A693,'Circumstance 15'!$B$6:$AB$15,27,FALSE),IFERROR(VLOOKUP($A693,'Circumstance 15'!$B$18:$AB$28,27,FALSE),TableBPA2[[#This Row],[Base Payment After Circumstance 14]])))</f>
        <v/>
      </c>
      <c r="U693" s="24" t="str">
        <f>IF(U$3="Not used","",IFERROR(VLOOKUP($A693,'Circumstance 16'!$B$6:$AB$15,27,FALSE),IFERROR(VLOOKUP($A693,'Circumstance 16'!$B$18:$AB$28,27,FALSE),TableBPA2[[#This Row],[Base Payment After Circumstance 15]])))</f>
        <v/>
      </c>
      <c r="V693" s="24" t="str">
        <f>IF(V$3="Not used","",IFERROR(VLOOKUP($A693,'Circumstance 17'!$B$6:$AB$15,27,FALSE),IFERROR(VLOOKUP($A693,'Circumstance 17'!$B$18:$AB$28,27,FALSE),TableBPA2[[#This Row],[Base Payment After Circumstance 16]])))</f>
        <v/>
      </c>
      <c r="W693" s="24" t="str">
        <f>IF(W$3="Not used","",IFERROR(VLOOKUP($A693,'Circumstance 18'!$B$6:$AB$15,27,FALSE),IFERROR(VLOOKUP($A693,'Circumstance 18'!$B$18:$AB$28,27,FALSE),TableBPA2[[#This Row],[Base Payment After Circumstance 17]])))</f>
        <v/>
      </c>
      <c r="X693" s="24" t="str">
        <f>IF(X$3="Not used","",IFERROR(VLOOKUP($A693,'Circumstance 19'!$B$6:$AB$15,27,FALSE),IFERROR(VLOOKUP($A693,'Circumstance 19'!$B$18:$AB$28,27,FALSE),TableBPA2[[#This Row],[Base Payment After Circumstance 18]])))</f>
        <v/>
      </c>
      <c r="Y693" s="24" t="str">
        <f>IF(Y$3="Not used","",IFERROR(VLOOKUP($A693,'Circumstance 20'!$B$6:$AB$15,27,FALSE),IFERROR(VLOOKUP($A693,'Circumstance 20'!$B$18:$AB$28,27,FALSE),TableBPA2[[#This Row],[Base Payment After Circumstance 19]])))</f>
        <v/>
      </c>
    </row>
    <row r="694" spans="1:25" x14ac:dyDescent="0.25">
      <c r="A694" s="11" t="str">
        <f>IF('LEA Information'!A703="","",'LEA Information'!A703)</f>
        <v/>
      </c>
      <c r="B694" s="11" t="str">
        <f>IF('LEA Information'!B703="","",'LEA Information'!B703)</f>
        <v/>
      </c>
      <c r="C694" s="68" t="str">
        <f>IF('LEA Information'!C703="","",'LEA Information'!C703)</f>
        <v/>
      </c>
      <c r="D694" s="8" t="str">
        <f>IF('LEA Information'!D703="","",'LEA Information'!D703)</f>
        <v/>
      </c>
      <c r="E694" s="32" t="str">
        <f t="shared" si="10"/>
        <v/>
      </c>
      <c r="F694" s="3" t="str">
        <f>IF(F$3="Not used","",IFERROR(VLOOKUP($A694,'Circumstance 1'!$B$6:$AB$15,27,FALSE),IFERROR(VLOOKUP(A694,'Circumstance 1'!$B$18:$AB$28,27,FALSE),TableBPA2[[#This Row],[Starting Base Payment]])))</f>
        <v/>
      </c>
      <c r="G694" s="3" t="str">
        <f>IF(G$3="Not used","",IFERROR(VLOOKUP($A694,'Circumstance 2'!$B$6:$AB$15,27,FALSE),IFERROR(VLOOKUP($A694,'Circumstance 2'!$B$18:$AB$28,27,FALSE),TableBPA2[[#This Row],[Base Payment After Circumstance 1]])))</f>
        <v/>
      </c>
      <c r="H694" s="3" t="str">
        <f>IF(H$3="Not used","",IFERROR(VLOOKUP($A694,'Circumstance 3'!$B$6:$AB$15,27,FALSE),IFERROR(VLOOKUP($A694,'Circumstance 3'!$B$18:$AB$28,27,FALSE),TableBPA2[[#This Row],[Base Payment After Circumstance 2]])))</f>
        <v/>
      </c>
      <c r="I694" s="3" t="str">
        <f>IF(I$3="Not used","",IFERROR(VLOOKUP($A694,'Circumstance 4'!$B$6:$AB$15,27,FALSE),IFERROR(VLOOKUP($A694,'Circumstance 4'!$B$18:$AB$28,27,FALSE),TableBPA2[[#This Row],[Base Payment After Circumstance 3]])))</f>
        <v/>
      </c>
      <c r="J694" s="3" t="str">
        <f>IF(J$3="Not used","",IFERROR(VLOOKUP($A694,'Circumstance 5'!$B$6:$AB$15,27,FALSE),IFERROR(VLOOKUP($A694,'Circumstance 5'!$B$18:$AB$28,27,FALSE),TableBPA2[[#This Row],[Base Payment After Circumstance 4]])))</f>
        <v/>
      </c>
      <c r="K694" s="3" t="str">
        <f>IF(K$3="Not used","",IFERROR(VLOOKUP($A694,'Circumstance 6'!$B$6:$AB$15,27,FALSE),IFERROR(VLOOKUP($A694,'Circumstance 6'!$B$18:$AB$28,27,FALSE),TableBPA2[[#This Row],[Base Payment After Circumstance 5]])))</f>
        <v/>
      </c>
      <c r="L694" s="3" t="str">
        <f>IF(L$3="Not used","",IFERROR(VLOOKUP($A694,'Circumstance 7'!$B$6:$AB$15,27,FALSE),IFERROR(VLOOKUP($A694,'Circumstance 7'!$B$18:$AB$28,27,FALSE),TableBPA2[[#This Row],[Base Payment After Circumstance 6]])))</f>
        <v/>
      </c>
      <c r="M694" s="3" t="str">
        <f>IF(M$3="Not used","",IFERROR(VLOOKUP($A694,'Circumstance 8'!$B$6:$AB$15,27,FALSE),IFERROR(VLOOKUP($A694,'Circumstance 8'!$B$18:$AB$28,27,FALSE),TableBPA2[[#This Row],[Base Payment After Circumstance 7]])))</f>
        <v/>
      </c>
      <c r="N694" s="3" t="str">
        <f>IF(N$3="Not used","",IFERROR(VLOOKUP($A694,'Circumstance 9'!$B$6:$AB$15,27,FALSE),IFERROR(VLOOKUP($A694,'Circumstance 9'!$B$18:$AB$28,27,FALSE),TableBPA2[[#This Row],[Base Payment After Circumstance 8]])))</f>
        <v/>
      </c>
      <c r="O694" s="3" t="str">
        <f>IF(O$3="Not used","",IFERROR(VLOOKUP($A694,'Circumstance 10'!$B$6:$AB$15,27,FALSE),IFERROR(VLOOKUP($A694,'Circumstance 10'!$B$18:$AB$28,27,FALSE),TableBPA2[[#This Row],[Base Payment After Circumstance 9]])))</f>
        <v/>
      </c>
      <c r="P694" s="24" t="str">
        <f>IF(P$3="Not used","",IFERROR(VLOOKUP($A694,'Circumstance 11'!$B$6:$AB$15,27,FALSE),IFERROR(VLOOKUP($A694,'Circumstance 11'!$B$18:$AB$28,27,FALSE),TableBPA2[[#This Row],[Base Payment After Circumstance 10]])))</f>
        <v/>
      </c>
      <c r="Q694" s="24" t="str">
        <f>IF(Q$3="Not used","",IFERROR(VLOOKUP($A694,'Circumstance 12'!$B$6:$AB$15,27,FALSE),IFERROR(VLOOKUP($A694,'Circumstance 12'!$B$18:$AB$28,27,FALSE),TableBPA2[[#This Row],[Base Payment After Circumstance 11]])))</f>
        <v/>
      </c>
      <c r="R694" s="24" t="str">
        <f>IF(R$3="Not used","",IFERROR(VLOOKUP($A694,'Circumstance 13'!$B$6:$AB$15,27,FALSE),IFERROR(VLOOKUP($A694,'Circumstance 13'!$B$18:$AB$28,27,FALSE),TableBPA2[[#This Row],[Base Payment After Circumstance 12]])))</f>
        <v/>
      </c>
      <c r="S694" s="24" t="str">
        <f>IF(S$3="Not used","",IFERROR(VLOOKUP($A694,'Circumstance 14'!$B$6:$AB$15,27,FALSE),IFERROR(VLOOKUP($A694,'Circumstance 14'!$B$18:$AB$28,27,FALSE),TableBPA2[[#This Row],[Base Payment After Circumstance 13]])))</f>
        <v/>
      </c>
      <c r="T694" s="24" t="str">
        <f>IF(T$3="Not used","",IFERROR(VLOOKUP($A694,'Circumstance 15'!$B$6:$AB$15,27,FALSE),IFERROR(VLOOKUP($A694,'Circumstance 15'!$B$18:$AB$28,27,FALSE),TableBPA2[[#This Row],[Base Payment After Circumstance 14]])))</f>
        <v/>
      </c>
      <c r="U694" s="24" t="str">
        <f>IF(U$3="Not used","",IFERROR(VLOOKUP($A694,'Circumstance 16'!$B$6:$AB$15,27,FALSE),IFERROR(VLOOKUP($A694,'Circumstance 16'!$B$18:$AB$28,27,FALSE),TableBPA2[[#This Row],[Base Payment After Circumstance 15]])))</f>
        <v/>
      </c>
      <c r="V694" s="24" t="str">
        <f>IF(V$3="Not used","",IFERROR(VLOOKUP($A694,'Circumstance 17'!$B$6:$AB$15,27,FALSE),IFERROR(VLOOKUP($A694,'Circumstance 17'!$B$18:$AB$28,27,FALSE),TableBPA2[[#This Row],[Base Payment After Circumstance 16]])))</f>
        <v/>
      </c>
      <c r="W694" s="24" t="str">
        <f>IF(W$3="Not used","",IFERROR(VLOOKUP($A694,'Circumstance 18'!$B$6:$AB$15,27,FALSE),IFERROR(VLOOKUP($A694,'Circumstance 18'!$B$18:$AB$28,27,FALSE),TableBPA2[[#This Row],[Base Payment After Circumstance 17]])))</f>
        <v/>
      </c>
      <c r="X694" s="24" t="str">
        <f>IF(X$3="Not used","",IFERROR(VLOOKUP($A694,'Circumstance 19'!$B$6:$AB$15,27,FALSE),IFERROR(VLOOKUP($A694,'Circumstance 19'!$B$18:$AB$28,27,FALSE),TableBPA2[[#This Row],[Base Payment After Circumstance 18]])))</f>
        <v/>
      </c>
      <c r="Y694" s="24" t="str">
        <f>IF(Y$3="Not used","",IFERROR(VLOOKUP($A694,'Circumstance 20'!$B$6:$AB$15,27,FALSE),IFERROR(VLOOKUP($A694,'Circumstance 20'!$B$18:$AB$28,27,FALSE),TableBPA2[[#This Row],[Base Payment After Circumstance 19]])))</f>
        <v/>
      </c>
    </row>
    <row r="695" spans="1:25" x14ac:dyDescent="0.25">
      <c r="A695" s="11" t="str">
        <f>IF('LEA Information'!A704="","",'LEA Information'!A704)</f>
        <v/>
      </c>
      <c r="B695" s="11" t="str">
        <f>IF('LEA Information'!B704="","",'LEA Information'!B704)</f>
        <v/>
      </c>
      <c r="C695" s="68" t="str">
        <f>IF('LEA Information'!C704="","",'LEA Information'!C704)</f>
        <v/>
      </c>
      <c r="D695" s="8" t="str">
        <f>IF('LEA Information'!D704="","",'LEA Information'!D704)</f>
        <v/>
      </c>
      <c r="E695" s="32" t="str">
        <f t="shared" si="10"/>
        <v/>
      </c>
      <c r="F695" s="3" t="str">
        <f>IF(F$3="Not used","",IFERROR(VLOOKUP($A695,'Circumstance 1'!$B$6:$AB$15,27,FALSE),IFERROR(VLOOKUP(A695,'Circumstance 1'!$B$18:$AB$28,27,FALSE),TableBPA2[[#This Row],[Starting Base Payment]])))</f>
        <v/>
      </c>
      <c r="G695" s="3" t="str">
        <f>IF(G$3="Not used","",IFERROR(VLOOKUP($A695,'Circumstance 2'!$B$6:$AB$15,27,FALSE),IFERROR(VLOOKUP($A695,'Circumstance 2'!$B$18:$AB$28,27,FALSE),TableBPA2[[#This Row],[Base Payment After Circumstance 1]])))</f>
        <v/>
      </c>
      <c r="H695" s="3" t="str">
        <f>IF(H$3="Not used","",IFERROR(VLOOKUP($A695,'Circumstance 3'!$B$6:$AB$15,27,FALSE),IFERROR(VLOOKUP($A695,'Circumstance 3'!$B$18:$AB$28,27,FALSE),TableBPA2[[#This Row],[Base Payment After Circumstance 2]])))</f>
        <v/>
      </c>
      <c r="I695" s="3" t="str">
        <f>IF(I$3="Not used","",IFERROR(VLOOKUP($A695,'Circumstance 4'!$B$6:$AB$15,27,FALSE),IFERROR(VLOOKUP($A695,'Circumstance 4'!$B$18:$AB$28,27,FALSE),TableBPA2[[#This Row],[Base Payment After Circumstance 3]])))</f>
        <v/>
      </c>
      <c r="J695" s="3" t="str">
        <f>IF(J$3="Not used","",IFERROR(VLOOKUP($A695,'Circumstance 5'!$B$6:$AB$15,27,FALSE),IFERROR(VLOOKUP($A695,'Circumstance 5'!$B$18:$AB$28,27,FALSE),TableBPA2[[#This Row],[Base Payment After Circumstance 4]])))</f>
        <v/>
      </c>
      <c r="K695" s="3" t="str">
        <f>IF(K$3="Not used","",IFERROR(VLOOKUP($A695,'Circumstance 6'!$B$6:$AB$15,27,FALSE),IFERROR(VLOOKUP($A695,'Circumstance 6'!$B$18:$AB$28,27,FALSE),TableBPA2[[#This Row],[Base Payment After Circumstance 5]])))</f>
        <v/>
      </c>
      <c r="L695" s="3" t="str">
        <f>IF(L$3="Not used","",IFERROR(VLOOKUP($A695,'Circumstance 7'!$B$6:$AB$15,27,FALSE),IFERROR(VLOOKUP($A695,'Circumstance 7'!$B$18:$AB$28,27,FALSE),TableBPA2[[#This Row],[Base Payment After Circumstance 6]])))</f>
        <v/>
      </c>
      <c r="M695" s="3" t="str">
        <f>IF(M$3="Not used","",IFERROR(VLOOKUP($A695,'Circumstance 8'!$B$6:$AB$15,27,FALSE),IFERROR(VLOOKUP($A695,'Circumstance 8'!$B$18:$AB$28,27,FALSE),TableBPA2[[#This Row],[Base Payment After Circumstance 7]])))</f>
        <v/>
      </c>
      <c r="N695" s="3" t="str">
        <f>IF(N$3="Not used","",IFERROR(VLOOKUP($A695,'Circumstance 9'!$B$6:$AB$15,27,FALSE),IFERROR(VLOOKUP($A695,'Circumstance 9'!$B$18:$AB$28,27,FALSE),TableBPA2[[#This Row],[Base Payment After Circumstance 8]])))</f>
        <v/>
      </c>
      <c r="O695" s="3" t="str">
        <f>IF(O$3="Not used","",IFERROR(VLOOKUP($A695,'Circumstance 10'!$B$6:$AB$15,27,FALSE),IFERROR(VLOOKUP($A695,'Circumstance 10'!$B$18:$AB$28,27,FALSE),TableBPA2[[#This Row],[Base Payment After Circumstance 9]])))</f>
        <v/>
      </c>
      <c r="P695" s="24" t="str">
        <f>IF(P$3="Not used","",IFERROR(VLOOKUP($A695,'Circumstance 11'!$B$6:$AB$15,27,FALSE),IFERROR(VLOOKUP($A695,'Circumstance 11'!$B$18:$AB$28,27,FALSE),TableBPA2[[#This Row],[Base Payment After Circumstance 10]])))</f>
        <v/>
      </c>
      <c r="Q695" s="24" t="str">
        <f>IF(Q$3="Not used","",IFERROR(VLOOKUP($A695,'Circumstance 12'!$B$6:$AB$15,27,FALSE),IFERROR(VLOOKUP($A695,'Circumstance 12'!$B$18:$AB$28,27,FALSE),TableBPA2[[#This Row],[Base Payment After Circumstance 11]])))</f>
        <v/>
      </c>
      <c r="R695" s="24" t="str">
        <f>IF(R$3="Not used","",IFERROR(VLOOKUP($A695,'Circumstance 13'!$B$6:$AB$15,27,FALSE),IFERROR(VLOOKUP($A695,'Circumstance 13'!$B$18:$AB$28,27,FALSE),TableBPA2[[#This Row],[Base Payment After Circumstance 12]])))</f>
        <v/>
      </c>
      <c r="S695" s="24" t="str">
        <f>IF(S$3="Not used","",IFERROR(VLOOKUP($A695,'Circumstance 14'!$B$6:$AB$15,27,FALSE),IFERROR(VLOOKUP($A695,'Circumstance 14'!$B$18:$AB$28,27,FALSE),TableBPA2[[#This Row],[Base Payment After Circumstance 13]])))</f>
        <v/>
      </c>
      <c r="T695" s="24" t="str">
        <f>IF(T$3="Not used","",IFERROR(VLOOKUP($A695,'Circumstance 15'!$B$6:$AB$15,27,FALSE),IFERROR(VLOOKUP($A695,'Circumstance 15'!$B$18:$AB$28,27,FALSE),TableBPA2[[#This Row],[Base Payment After Circumstance 14]])))</f>
        <v/>
      </c>
      <c r="U695" s="24" t="str">
        <f>IF(U$3="Not used","",IFERROR(VLOOKUP($A695,'Circumstance 16'!$B$6:$AB$15,27,FALSE),IFERROR(VLOOKUP($A695,'Circumstance 16'!$B$18:$AB$28,27,FALSE),TableBPA2[[#This Row],[Base Payment After Circumstance 15]])))</f>
        <v/>
      </c>
      <c r="V695" s="24" t="str">
        <f>IF(V$3="Not used","",IFERROR(VLOOKUP($A695,'Circumstance 17'!$B$6:$AB$15,27,FALSE),IFERROR(VLOOKUP($A695,'Circumstance 17'!$B$18:$AB$28,27,FALSE),TableBPA2[[#This Row],[Base Payment After Circumstance 16]])))</f>
        <v/>
      </c>
      <c r="W695" s="24" t="str">
        <f>IF(W$3="Not used","",IFERROR(VLOOKUP($A695,'Circumstance 18'!$B$6:$AB$15,27,FALSE),IFERROR(VLOOKUP($A695,'Circumstance 18'!$B$18:$AB$28,27,FALSE),TableBPA2[[#This Row],[Base Payment After Circumstance 17]])))</f>
        <v/>
      </c>
      <c r="X695" s="24" t="str">
        <f>IF(X$3="Not used","",IFERROR(VLOOKUP($A695,'Circumstance 19'!$B$6:$AB$15,27,FALSE),IFERROR(VLOOKUP($A695,'Circumstance 19'!$B$18:$AB$28,27,FALSE),TableBPA2[[#This Row],[Base Payment After Circumstance 18]])))</f>
        <v/>
      </c>
      <c r="Y695" s="24" t="str">
        <f>IF(Y$3="Not used","",IFERROR(VLOOKUP($A695,'Circumstance 20'!$B$6:$AB$15,27,FALSE),IFERROR(VLOOKUP($A695,'Circumstance 20'!$B$18:$AB$28,27,FALSE),TableBPA2[[#This Row],[Base Payment After Circumstance 19]])))</f>
        <v/>
      </c>
    </row>
    <row r="696" spans="1:25" x14ac:dyDescent="0.25">
      <c r="A696" s="11" t="str">
        <f>IF('LEA Information'!A705="","",'LEA Information'!A705)</f>
        <v/>
      </c>
      <c r="B696" s="11" t="str">
        <f>IF('LEA Information'!B705="","",'LEA Information'!B705)</f>
        <v/>
      </c>
      <c r="C696" s="68" t="str">
        <f>IF('LEA Information'!C705="","",'LEA Information'!C705)</f>
        <v/>
      </c>
      <c r="D696" s="8" t="str">
        <f>IF('LEA Information'!D705="","",'LEA Information'!D705)</f>
        <v/>
      </c>
      <c r="E696" s="32" t="str">
        <f t="shared" si="10"/>
        <v/>
      </c>
      <c r="F696" s="3" t="str">
        <f>IF(F$3="Not used","",IFERROR(VLOOKUP($A696,'Circumstance 1'!$B$6:$AB$15,27,FALSE),IFERROR(VLOOKUP(A696,'Circumstance 1'!$B$18:$AB$28,27,FALSE),TableBPA2[[#This Row],[Starting Base Payment]])))</f>
        <v/>
      </c>
      <c r="G696" s="3" t="str">
        <f>IF(G$3="Not used","",IFERROR(VLOOKUP($A696,'Circumstance 2'!$B$6:$AB$15,27,FALSE),IFERROR(VLOOKUP($A696,'Circumstance 2'!$B$18:$AB$28,27,FALSE),TableBPA2[[#This Row],[Base Payment After Circumstance 1]])))</f>
        <v/>
      </c>
      <c r="H696" s="3" t="str">
        <f>IF(H$3="Not used","",IFERROR(VLOOKUP($A696,'Circumstance 3'!$B$6:$AB$15,27,FALSE),IFERROR(VLOOKUP($A696,'Circumstance 3'!$B$18:$AB$28,27,FALSE),TableBPA2[[#This Row],[Base Payment After Circumstance 2]])))</f>
        <v/>
      </c>
      <c r="I696" s="3" t="str">
        <f>IF(I$3="Not used","",IFERROR(VLOOKUP($A696,'Circumstance 4'!$B$6:$AB$15,27,FALSE),IFERROR(VLOOKUP($A696,'Circumstance 4'!$B$18:$AB$28,27,FALSE),TableBPA2[[#This Row],[Base Payment After Circumstance 3]])))</f>
        <v/>
      </c>
      <c r="J696" s="3" t="str">
        <f>IF(J$3="Not used","",IFERROR(VLOOKUP($A696,'Circumstance 5'!$B$6:$AB$15,27,FALSE),IFERROR(VLOOKUP($A696,'Circumstance 5'!$B$18:$AB$28,27,FALSE),TableBPA2[[#This Row],[Base Payment After Circumstance 4]])))</f>
        <v/>
      </c>
      <c r="K696" s="3" t="str">
        <f>IF(K$3="Not used","",IFERROR(VLOOKUP($A696,'Circumstance 6'!$B$6:$AB$15,27,FALSE),IFERROR(VLOOKUP($A696,'Circumstance 6'!$B$18:$AB$28,27,FALSE),TableBPA2[[#This Row],[Base Payment After Circumstance 5]])))</f>
        <v/>
      </c>
      <c r="L696" s="3" t="str">
        <f>IF(L$3="Not used","",IFERROR(VLOOKUP($A696,'Circumstance 7'!$B$6:$AB$15,27,FALSE),IFERROR(VLOOKUP($A696,'Circumstance 7'!$B$18:$AB$28,27,FALSE),TableBPA2[[#This Row],[Base Payment After Circumstance 6]])))</f>
        <v/>
      </c>
      <c r="M696" s="3" t="str">
        <f>IF(M$3="Not used","",IFERROR(VLOOKUP($A696,'Circumstance 8'!$B$6:$AB$15,27,FALSE),IFERROR(VLOOKUP($A696,'Circumstance 8'!$B$18:$AB$28,27,FALSE),TableBPA2[[#This Row],[Base Payment After Circumstance 7]])))</f>
        <v/>
      </c>
      <c r="N696" s="3" t="str">
        <f>IF(N$3="Not used","",IFERROR(VLOOKUP($A696,'Circumstance 9'!$B$6:$AB$15,27,FALSE),IFERROR(VLOOKUP($A696,'Circumstance 9'!$B$18:$AB$28,27,FALSE),TableBPA2[[#This Row],[Base Payment After Circumstance 8]])))</f>
        <v/>
      </c>
      <c r="O696" s="3" t="str">
        <f>IF(O$3="Not used","",IFERROR(VLOOKUP($A696,'Circumstance 10'!$B$6:$AB$15,27,FALSE),IFERROR(VLOOKUP($A696,'Circumstance 10'!$B$18:$AB$28,27,FALSE),TableBPA2[[#This Row],[Base Payment After Circumstance 9]])))</f>
        <v/>
      </c>
      <c r="P696" s="24" t="str">
        <f>IF(P$3="Not used","",IFERROR(VLOOKUP($A696,'Circumstance 11'!$B$6:$AB$15,27,FALSE),IFERROR(VLOOKUP($A696,'Circumstance 11'!$B$18:$AB$28,27,FALSE),TableBPA2[[#This Row],[Base Payment After Circumstance 10]])))</f>
        <v/>
      </c>
      <c r="Q696" s="24" t="str">
        <f>IF(Q$3="Not used","",IFERROR(VLOOKUP($A696,'Circumstance 12'!$B$6:$AB$15,27,FALSE),IFERROR(VLOOKUP($A696,'Circumstance 12'!$B$18:$AB$28,27,FALSE),TableBPA2[[#This Row],[Base Payment After Circumstance 11]])))</f>
        <v/>
      </c>
      <c r="R696" s="24" t="str">
        <f>IF(R$3="Not used","",IFERROR(VLOOKUP($A696,'Circumstance 13'!$B$6:$AB$15,27,FALSE),IFERROR(VLOOKUP($A696,'Circumstance 13'!$B$18:$AB$28,27,FALSE),TableBPA2[[#This Row],[Base Payment After Circumstance 12]])))</f>
        <v/>
      </c>
      <c r="S696" s="24" t="str">
        <f>IF(S$3="Not used","",IFERROR(VLOOKUP($A696,'Circumstance 14'!$B$6:$AB$15,27,FALSE),IFERROR(VLOOKUP($A696,'Circumstance 14'!$B$18:$AB$28,27,FALSE),TableBPA2[[#This Row],[Base Payment After Circumstance 13]])))</f>
        <v/>
      </c>
      <c r="T696" s="24" t="str">
        <f>IF(T$3="Not used","",IFERROR(VLOOKUP($A696,'Circumstance 15'!$B$6:$AB$15,27,FALSE),IFERROR(VLOOKUP($A696,'Circumstance 15'!$B$18:$AB$28,27,FALSE),TableBPA2[[#This Row],[Base Payment After Circumstance 14]])))</f>
        <v/>
      </c>
      <c r="U696" s="24" t="str">
        <f>IF(U$3="Not used","",IFERROR(VLOOKUP($A696,'Circumstance 16'!$B$6:$AB$15,27,FALSE),IFERROR(VLOOKUP($A696,'Circumstance 16'!$B$18:$AB$28,27,FALSE),TableBPA2[[#This Row],[Base Payment After Circumstance 15]])))</f>
        <v/>
      </c>
      <c r="V696" s="24" t="str">
        <f>IF(V$3="Not used","",IFERROR(VLOOKUP($A696,'Circumstance 17'!$B$6:$AB$15,27,FALSE),IFERROR(VLOOKUP($A696,'Circumstance 17'!$B$18:$AB$28,27,FALSE),TableBPA2[[#This Row],[Base Payment After Circumstance 16]])))</f>
        <v/>
      </c>
      <c r="W696" s="24" t="str">
        <f>IF(W$3="Not used","",IFERROR(VLOOKUP($A696,'Circumstance 18'!$B$6:$AB$15,27,FALSE),IFERROR(VLOOKUP($A696,'Circumstance 18'!$B$18:$AB$28,27,FALSE),TableBPA2[[#This Row],[Base Payment After Circumstance 17]])))</f>
        <v/>
      </c>
      <c r="X696" s="24" t="str">
        <f>IF(X$3="Not used","",IFERROR(VLOOKUP($A696,'Circumstance 19'!$B$6:$AB$15,27,FALSE),IFERROR(VLOOKUP($A696,'Circumstance 19'!$B$18:$AB$28,27,FALSE),TableBPA2[[#This Row],[Base Payment After Circumstance 18]])))</f>
        <v/>
      </c>
      <c r="Y696" s="24" t="str">
        <f>IF(Y$3="Not used","",IFERROR(VLOOKUP($A696,'Circumstance 20'!$B$6:$AB$15,27,FALSE),IFERROR(VLOOKUP($A696,'Circumstance 20'!$B$18:$AB$28,27,FALSE),TableBPA2[[#This Row],[Base Payment After Circumstance 19]])))</f>
        <v/>
      </c>
    </row>
    <row r="697" spans="1:25" x14ac:dyDescent="0.25">
      <c r="A697" s="11" t="str">
        <f>IF('LEA Information'!A706="","",'LEA Information'!A706)</f>
        <v/>
      </c>
      <c r="B697" s="11" t="str">
        <f>IF('LEA Information'!B706="","",'LEA Information'!B706)</f>
        <v/>
      </c>
      <c r="C697" s="68" t="str">
        <f>IF('LEA Information'!C706="","",'LEA Information'!C706)</f>
        <v/>
      </c>
      <c r="D697" s="8" t="str">
        <f>IF('LEA Information'!D706="","",'LEA Information'!D706)</f>
        <v/>
      </c>
      <c r="E697" s="32" t="str">
        <f t="shared" si="10"/>
        <v/>
      </c>
      <c r="F697" s="3" t="str">
        <f>IF(F$3="Not used","",IFERROR(VLOOKUP($A697,'Circumstance 1'!$B$6:$AB$15,27,FALSE),IFERROR(VLOOKUP(A697,'Circumstance 1'!$B$18:$AB$28,27,FALSE),TableBPA2[[#This Row],[Starting Base Payment]])))</f>
        <v/>
      </c>
      <c r="G697" s="3" t="str">
        <f>IF(G$3="Not used","",IFERROR(VLOOKUP($A697,'Circumstance 2'!$B$6:$AB$15,27,FALSE),IFERROR(VLOOKUP($A697,'Circumstance 2'!$B$18:$AB$28,27,FALSE),TableBPA2[[#This Row],[Base Payment After Circumstance 1]])))</f>
        <v/>
      </c>
      <c r="H697" s="3" t="str">
        <f>IF(H$3="Not used","",IFERROR(VLOOKUP($A697,'Circumstance 3'!$B$6:$AB$15,27,FALSE),IFERROR(VLOOKUP($A697,'Circumstance 3'!$B$18:$AB$28,27,FALSE),TableBPA2[[#This Row],[Base Payment After Circumstance 2]])))</f>
        <v/>
      </c>
      <c r="I697" s="3" t="str">
        <f>IF(I$3="Not used","",IFERROR(VLOOKUP($A697,'Circumstance 4'!$B$6:$AB$15,27,FALSE),IFERROR(VLOOKUP($A697,'Circumstance 4'!$B$18:$AB$28,27,FALSE),TableBPA2[[#This Row],[Base Payment After Circumstance 3]])))</f>
        <v/>
      </c>
      <c r="J697" s="3" t="str">
        <f>IF(J$3="Not used","",IFERROR(VLOOKUP($A697,'Circumstance 5'!$B$6:$AB$15,27,FALSE),IFERROR(VLOOKUP($A697,'Circumstance 5'!$B$18:$AB$28,27,FALSE),TableBPA2[[#This Row],[Base Payment After Circumstance 4]])))</f>
        <v/>
      </c>
      <c r="K697" s="3" t="str">
        <f>IF(K$3="Not used","",IFERROR(VLOOKUP($A697,'Circumstance 6'!$B$6:$AB$15,27,FALSE),IFERROR(VLOOKUP($A697,'Circumstance 6'!$B$18:$AB$28,27,FALSE),TableBPA2[[#This Row],[Base Payment After Circumstance 5]])))</f>
        <v/>
      </c>
      <c r="L697" s="3" t="str">
        <f>IF(L$3="Not used","",IFERROR(VLOOKUP($A697,'Circumstance 7'!$B$6:$AB$15,27,FALSE),IFERROR(VLOOKUP($A697,'Circumstance 7'!$B$18:$AB$28,27,FALSE),TableBPA2[[#This Row],[Base Payment After Circumstance 6]])))</f>
        <v/>
      </c>
      <c r="M697" s="3" t="str">
        <f>IF(M$3="Not used","",IFERROR(VLOOKUP($A697,'Circumstance 8'!$B$6:$AB$15,27,FALSE),IFERROR(VLOOKUP($A697,'Circumstance 8'!$B$18:$AB$28,27,FALSE),TableBPA2[[#This Row],[Base Payment After Circumstance 7]])))</f>
        <v/>
      </c>
      <c r="N697" s="3" t="str">
        <f>IF(N$3="Not used","",IFERROR(VLOOKUP($A697,'Circumstance 9'!$B$6:$AB$15,27,FALSE),IFERROR(VLOOKUP($A697,'Circumstance 9'!$B$18:$AB$28,27,FALSE),TableBPA2[[#This Row],[Base Payment After Circumstance 8]])))</f>
        <v/>
      </c>
      <c r="O697" s="3" t="str">
        <f>IF(O$3="Not used","",IFERROR(VLOOKUP($A697,'Circumstance 10'!$B$6:$AB$15,27,FALSE),IFERROR(VLOOKUP($A697,'Circumstance 10'!$B$18:$AB$28,27,FALSE),TableBPA2[[#This Row],[Base Payment After Circumstance 9]])))</f>
        <v/>
      </c>
      <c r="P697" s="24" t="str">
        <f>IF(P$3="Not used","",IFERROR(VLOOKUP($A697,'Circumstance 11'!$B$6:$AB$15,27,FALSE),IFERROR(VLOOKUP($A697,'Circumstance 11'!$B$18:$AB$28,27,FALSE),TableBPA2[[#This Row],[Base Payment After Circumstance 10]])))</f>
        <v/>
      </c>
      <c r="Q697" s="24" t="str">
        <f>IF(Q$3="Not used","",IFERROR(VLOOKUP($A697,'Circumstance 12'!$B$6:$AB$15,27,FALSE),IFERROR(VLOOKUP($A697,'Circumstance 12'!$B$18:$AB$28,27,FALSE),TableBPA2[[#This Row],[Base Payment After Circumstance 11]])))</f>
        <v/>
      </c>
      <c r="R697" s="24" t="str">
        <f>IF(R$3="Not used","",IFERROR(VLOOKUP($A697,'Circumstance 13'!$B$6:$AB$15,27,FALSE),IFERROR(VLOOKUP($A697,'Circumstance 13'!$B$18:$AB$28,27,FALSE),TableBPA2[[#This Row],[Base Payment After Circumstance 12]])))</f>
        <v/>
      </c>
      <c r="S697" s="24" t="str">
        <f>IF(S$3="Not used","",IFERROR(VLOOKUP($A697,'Circumstance 14'!$B$6:$AB$15,27,FALSE),IFERROR(VLOOKUP($A697,'Circumstance 14'!$B$18:$AB$28,27,FALSE),TableBPA2[[#This Row],[Base Payment After Circumstance 13]])))</f>
        <v/>
      </c>
      <c r="T697" s="24" t="str">
        <f>IF(T$3="Not used","",IFERROR(VLOOKUP($A697,'Circumstance 15'!$B$6:$AB$15,27,FALSE),IFERROR(VLOOKUP($A697,'Circumstance 15'!$B$18:$AB$28,27,FALSE),TableBPA2[[#This Row],[Base Payment After Circumstance 14]])))</f>
        <v/>
      </c>
      <c r="U697" s="24" t="str">
        <f>IF(U$3="Not used","",IFERROR(VLOOKUP($A697,'Circumstance 16'!$B$6:$AB$15,27,FALSE),IFERROR(VLOOKUP($A697,'Circumstance 16'!$B$18:$AB$28,27,FALSE),TableBPA2[[#This Row],[Base Payment After Circumstance 15]])))</f>
        <v/>
      </c>
      <c r="V697" s="24" t="str">
        <f>IF(V$3="Not used","",IFERROR(VLOOKUP($A697,'Circumstance 17'!$B$6:$AB$15,27,FALSE),IFERROR(VLOOKUP($A697,'Circumstance 17'!$B$18:$AB$28,27,FALSE),TableBPA2[[#This Row],[Base Payment After Circumstance 16]])))</f>
        <v/>
      </c>
      <c r="W697" s="24" t="str">
        <f>IF(W$3="Not used","",IFERROR(VLOOKUP($A697,'Circumstance 18'!$B$6:$AB$15,27,FALSE),IFERROR(VLOOKUP($A697,'Circumstance 18'!$B$18:$AB$28,27,FALSE),TableBPA2[[#This Row],[Base Payment After Circumstance 17]])))</f>
        <v/>
      </c>
      <c r="X697" s="24" t="str">
        <f>IF(X$3="Not used","",IFERROR(VLOOKUP($A697,'Circumstance 19'!$B$6:$AB$15,27,FALSE),IFERROR(VLOOKUP($A697,'Circumstance 19'!$B$18:$AB$28,27,FALSE),TableBPA2[[#This Row],[Base Payment After Circumstance 18]])))</f>
        <v/>
      </c>
      <c r="Y697" s="24" t="str">
        <f>IF(Y$3="Not used","",IFERROR(VLOOKUP($A697,'Circumstance 20'!$B$6:$AB$15,27,FALSE),IFERROR(VLOOKUP($A697,'Circumstance 20'!$B$18:$AB$28,27,FALSE),TableBPA2[[#This Row],[Base Payment After Circumstance 19]])))</f>
        <v/>
      </c>
    </row>
    <row r="698" spans="1:25" x14ac:dyDescent="0.25">
      <c r="A698" s="11" t="str">
        <f>IF('LEA Information'!A707="","",'LEA Information'!A707)</f>
        <v/>
      </c>
      <c r="B698" s="11" t="str">
        <f>IF('LEA Information'!B707="","",'LEA Information'!B707)</f>
        <v/>
      </c>
      <c r="C698" s="68" t="str">
        <f>IF('LEA Information'!C707="","",'LEA Information'!C707)</f>
        <v/>
      </c>
      <c r="D698" s="8" t="str">
        <f>IF('LEA Information'!D707="","",'LEA Information'!D707)</f>
        <v/>
      </c>
      <c r="E698" s="32" t="str">
        <f t="shared" si="10"/>
        <v/>
      </c>
      <c r="F698" s="3" t="str">
        <f>IF(F$3="Not used","",IFERROR(VLOOKUP($A698,'Circumstance 1'!$B$6:$AB$15,27,FALSE),IFERROR(VLOOKUP(A698,'Circumstance 1'!$B$18:$AB$28,27,FALSE),TableBPA2[[#This Row],[Starting Base Payment]])))</f>
        <v/>
      </c>
      <c r="G698" s="3" t="str">
        <f>IF(G$3="Not used","",IFERROR(VLOOKUP($A698,'Circumstance 2'!$B$6:$AB$15,27,FALSE),IFERROR(VLOOKUP($A698,'Circumstance 2'!$B$18:$AB$28,27,FALSE),TableBPA2[[#This Row],[Base Payment After Circumstance 1]])))</f>
        <v/>
      </c>
      <c r="H698" s="3" t="str">
        <f>IF(H$3="Not used","",IFERROR(VLOOKUP($A698,'Circumstance 3'!$B$6:$AB$15,27,FALSE),IFERROR(VLOOKUP($A698,'Circumstance 3'!$B$18:$AB$28,27,FALSE),TableBPA2[[#This Row],[Base Payment After Circumstance 2]])))</f>
        <v/>
      </c>
      <c r="I698" s="3" t="str">
        <f>IF(I$3="Not used","",IFERROR(VLOOKUP($A698,'Circumstance 4'!$B$6:$AB$15,27,FALSE),IFERROR(VLOOKUP($A698,'Circumstance 4'!$B$18:$AB$28,27,FALSE),TableBPA2[[#This Row],[Base Payment After Circumstance 3]])))</f>
        <v/>
      </c>
      <c r="J698" s="3" t="str">
        <f>IF(J$3="Not used","",IFERROR(VLOOKUP($A698,'Circumstance 5'!$B$6:$AB$15,27,FALSE),IFERROR(VLOOKUP($A698,'Circumstance 5'!$B$18:$AB$28,27,FALSE),TableBPA2[[#This Row],[Base Payment After Circumstance 4]])))</f>
        <v/>
      </c>
      <c r="K698" s="3" t="str">
        <f>IF(K$3="Not used","",IFERROR(VLOOKUP($A698,'Circumstance 6'!$B$6:$AB$15,27,FALSE),IFERROR(VLOOKUP($A698,'Circumstance 6'!$B$18:$AB$28,27,FALSE),TableBPA2[[#This Row],[Base Payment After Circumstance 5]])))</f>
        <v/>
      </c>
      <c r="L698" s="3" t="str">
        <f>IF(L$3="Not used","",IFERROR(VLOOKUP($A698,'Circumstance 7'!$B$6:$AB$15,27,FALSE),IFERROR(VLOOKUP($A698,'Circumstance 7'!$B$18:$AB$28,27,FALSE),TableBPA2[[#This Row],[Base Payment After Circumstance 6]])))</f>
        <v/>
      </c>
      <c r="M698" s="3" t="str">
        <f>IF(M$3="Not used","",IFERROR(VLOOKUP($A698,'Circumstance 8'!$B$6:$AB$15,27,FALSE),IFERROR(VLOOKUP($A698,'Circumstance 8'!$B$18:$AB$28,27,FALSE),TableBPA2[[#This Row],[Base Payment After Circumstance 7]])))</f>
        <v/>
      </c>
      <c r="N698" s="3" t="str">
        <f>IF(N$3="Not used","",IFERROR(VLOOKUP($A698,'Circumstance 9'!$B$6:$AB$15,27,FALSE),IFERROR(VLOOKUP($A698,'Circumstance 9'!$B$18:$AB$28,27,FALSE),TableBPA2[[#This Row],[Base Payment After Circumstance 8]])))</f>
        <v/>
      </c>
      <c r="O698" s="3" t="str">
        <f>IF(O$3="Not used","",IFERROR(VLOOKUP($A698,'Circumstance 10'!$B$6:$AB$15,27,FALSE),IFERROR(VLOOKUP($A698,'Circumstance 10'!$B$18:$AB$28,27,FALSE),TableBPA2[[#This Row],[Base Payment After Circumstance 9]])))</f>
        <v/>
      </c>
      <c r="P698" s="24" t="str">
        <f>IF(P$3="Not used","",IFERROR(VLOOKUP($A698,'Circumstance 11'!$B$6:$AB$15,27,FALSE),IFERROR(VLOOKUP($A698,'Circumstance 11'!$B$18:$AB$28,27,FALSE),TableBPA2[[#This Row],[Base Payment After Circumstance 10]])))</f>
        <v/>
      </c>
      <c r="Q698" s="24" t="str">
        <f>IF(Q$3="Not used","",IFERROR(VLOOKUP($A698,'Circumstance 12'!$B$6:$AB$15,27,FALSE),IFERROR(VLOOKUP($A698,'Circumstance 12'!$B$18:$AB$28,27,FALSE),TableBPA2[[#This Row],[Base Payment After Circumstance 11]])))</f>
        <v/>
      </c>
      <c r="R698" s="24" t="str">
        <f>IF(R$3="Not used","",IFERROR(VLOOKUP($A698,'Circumstance 13'!$B$6:$AB$15,27,FALSE),IFERROR(VLOOKUP($A698,'Circumstance 13'!$B$18:$AB$28,27,FALSE),TableBPA2[[#This Row],[Base Payment After Circumstance 12]])))</f>
        <v/>
      </c>
      <c r="S698" s="24" t="str">
        <f>IF(S$3="Not used","",IFERROR(VLOOKUP($A698,'Circumstance 14'!$B$6:$AB$15,27,FALSE),IFERROR(VLOOKUP($A698,'Circumstance 14'!$B$18:$AB$28,27,FALSE),TableBPA2[[#This Row],[Base Payment After Circumstance 13]])))</f>
        <v/>
      </c>
      <c r="T698" s="24" t="str">
        <f>IF(T$3="Not used","",IFERROR(VLOOKUP($A698,'Circumstance 15'!$B$6:$AB$15,27,FALSE),IFERROR(VLOOKUP($A698,'Circumstance 15'!$B$18:$AB$28,27,FALSE),TableBPA2[[#This Row],[Base Payment After Circumstance 14]])))</f>
        <v/>
      </c>
      <c r="U698" s="24" t="str">
        <f>IF(U$3="Not used","",IFERROR(VLOOKUP($A698,'Circumstance 16'!$B$6:$AB$15,27,FALSE),IFERROR(VLOOKUP($A698,'Circumstance 16'!$B$18:$AB$28,27,FALSE),TableBPA2[[#This Row],[Base Payment After Circumstance 15]])))</f>
        <v/>
      </c>
      <c r="V698" s="24" t="str">
        <f>IF(V$3="Not used","",IFERROR(VLOOKUP($A698,'Circumstance 17'!$B$6:$AB$15,27,FALSE),IFERROR(VLOOKUP($A698,'Circumstance 17'!$B$18:$AB$28,27,FALSE),TableBPA2[[#This Row],[Base Payment After Circumstance 16]])))</f>
        <v/>
      </c>
      <c r="W698" s="24" t="str">
        <f>IF(W$3="Not used","",IFERROR(VLOOKUP($A698,'Circumstance 18'!$B$6:$AB$15,27,FALSE),IFERROR(VLOOKUP($A698,'Circumstance 18'!$B$18:$AB$28,27,FALSE),TableBPA2[[#This Row],[Base Payment After Circumstance 17]])))</f>
        <v/>
      </c>
      <c r="X698" s="24" t="str">
        <f>IF(X$3="Not used","",IFERROR(VLOOKUP($A698,'Circumstance 19'!$B$6:$AB$15,27,FALSE),IFERROR(VLOOKUP($A698,'Circumstance 19'!$B$18:$AB$28,27,FALSE),TableBPA2[[#This Row],[Base Payment After Circumstance 18]])))</f>
        <v/>
      </c>
      <c r="Y698" s="24" t="str">
        <f>IF(Y$3="Not used","",IFERROR(VLOOKUP($A698,'Circumstance 20'!$B$6:$AB$15,27,FALSE),IFERROR(VLOOKUP($A698,'Circumstance 20'!$B$18:$AB$28,27,FALSE),TableBPA2[[#This Row],[Base Payment After Circumstance 19]])))</f>
        <v/>
      </c>
    </row>
    <row r="699" spans="1:25" x14ac:dyDescent="0.25">
      <c r="A699" s="11" t="str">
        <f>IF('LEA Information'!A708="","",'LEA Information'!A708)</f>
        <v/>
      </c>
      <c r="B699" s="11" t="str">
        <f>IF('LEA Information'!B708="","",'LEA Information'!B708)</f>
        <v/>
      </c>
      <c r="C699" s="68" t="str">
        <f>IF('LEA Information'!C708="","",'LEA Information'!C708)</f>
        <v/>
      </c>
      <c r="D699" s="8" t="str">
        <f>IF('LEA Information'!D708="","",'LEA Information'!D708)</f>
        <v/>
      </c>
      <c r="E699" s="32" t="str">
        <f t="shared" si="10"/>
        <v/>
      </c>
      <c r="F699" s="3" t="str">
        <f>IF(F$3="Not used","",IFERROR(VLOOKUP($A699,'Circumstance 1'!$B$6:$AB$15,27,FALSE),IFERROR(VLOOKUP(A699,'Circumstance 1'!$B$18:$AB$28,27,FALSE),TableBPA2[[#This Row],[Starting Base Payment]])))</f>
        <v/>
      </c>
      <c r="G699" s="3" t="str">
        <f>IF(G$3="Not used","",IFERROR(VLOOKUP($A699,'Circumstance 2'!$B$6:$AB$15,27,FALSE),IFERROR(VLOOKUP($A699,'Circumstance 2'!$B$18:$AB$28,27,FALSE),TableBPA2[[#This Row],[Base Payment After Circumstance 1]])))</f>
        <v/>
      </c>
      <c r="H699" s="3" t="str">
        <f>IF(H$3="Not used","",IFERROR(VLOOKUP($A699,'Circumstance 3'!$B$6:$AB$15,27,FALSE),IFERROR(VLOOKUP($A699,'Circumstance 3'!$B$18:$AB$28,27,FALSE),TableBPA2[[#This Row],[Base Payment After Circumstance 2]])))</f>
        <v/>
      </c>
      <c r="I699" s="3" t="str">
        <f>IF(I$3="Not used","",IFERROR(VLOOKUP($A699,'Circumstance 4'!$B$6:$AB$15,27,FALSE),IFERROR(VLOOKUP($A699,'Circumstance 4'!$B$18:$AB$28,27,FALSE),TableBPA2[[#This Row],[Base Payment After Circumstance 3]])))</f>
        <v/>
      </c>
      <c r="J699" s="3" t="str">
        <f>IF(J$3="Not used","",IFERROR(VLOOKUP($A699,'Circumstance 5'!$B$6:$AB$15,27,FALSE),IFERROR(VLOOKUP($A699,'Circumstance 5'!$B$18:$AB$28,27,FALSE),TableBPA2[[#This Row],[Base Payment After Circumstance 4]])))</f>
        <v/>
      </c>
      <c r="K699" s="3" t="str">
        <f>IF(K$3="Not used","",IFERROR(VLOOKUP($A699,'Circumstance 6'!$B$6:$AB$15,27,FALSE),IFERROR(VLOOKUP($A699,'Circumstance 6'!$B$18:$AB$28,27,FALSE),TableBPA2[[#This Row],[Base Payment After Circumstance 5]])))</f>
        <v/>
      </c>
      <c r="L699" s="3" t="str">
        <f>IF(L$3="Not used","",IFERROR(VLOOKUP($A699,'Circumstance 7'!$B$6:$AB$15,27,FALSE),IFERROR(VLOOKUP($A699,'Circumstance 7'!$B$18:$AB$28,27,FALSE),TableBPA2[[#This Row],[Base Payment After Circumstance 6]])))</f>
        <v/>
      </c>
      <c r="M699" s="3" t="str">
        <f>IF(M$3="Not used","",IFERROR(VLOOKUP($A699,'Circumstance 8'!$B$6:$AB$15,27,FALSE),IFERROR(VLOOKUP($A699,'Circumstance 8'!$B$18:$AB$28,27,FALSE),TableBPA2[[#This Row],[Base Payment After Circumstance 7]])))</f>
        <v/>
      </c>
      <c r="N699" s="3" t="str">
        <f>IF(N$3="Not used","",IFERROR(VLOOKUP($A699,'Circumstance 9'!$B$6:$AB$15,27,FALSE),IFERROR(VLOOKUP($A699,'Circumstance 9'!$B$18:$AB$28,27,FALSE),TableBPA2[[#This Row],[Base Payment After Circumstance 8]])))</f>
        <v/>
      </c>
      <c r="O699" s="3" t="str">
        <f>IF(O$3="Not used","",IFERROR(VLOOKUP($A699,'Circumstance 10'!$B$6:$AB$15,27,FALSE),IFERROR(VLOOKUP($A699,'Circumstance 10'!$B$18:$AB$28,27,FALSE),TableBPA2[[#This Row],[Base Payment After Circumstance 9]])))</f>
        <v/>
      </c>
      <c r="P699" s="24" t="str">
        <f>IF(P$3="Not used","",IFERROR(VLOOKUP($A699,'Circumstance 11'!$B$6:$AB$15,27,FALSE),IFERROR(VLOOKUP($A699,'Circumstance 11'!$B$18:$AB$28,27,FALSE),TableBPA2[[#This Row],[Base Payment After Circumstance 10]])))</f>
        <v/>
      </c>
      <c r="Q699" s="24" t="str">
        <f>IF(Q$3="Not used","",IFERROR(VLOOKUP($A699,'Circumstance 12'!$B$6:$AB$15,27,FALSE),IFERROR(VLOOKUP($A699,'Circumstance 12'!$B$18:$AB$28,27,FALSE),TableBPA2[[#This Row],[Base Payment After Circumstance 11]])))</f>
        <v/>
      </c>
      <c r="R699" s="24" t="str">
        <f>IF(R$3="Not used","",IFERROR(VLOOKUP($A699,'Circumstance 13'!$B$6:$AB$15,27,FALSE),IFERROR(VLOOKUP($A699,'Circumstance 13'!$B$18:$AB$28,27,FALSE),TableBPA2[[#This Row],[Base Payment After Circumstance 12]])))</f>
        <v/>
      </c>
      <c r="S699" s="24" t="str">
        <f>IF(S$3="Not used","",IFERROR(VLOOKUP($A699,'Circumstance 14'!$B$6:$AB$15,27,FALSE),IFERROR(VLOOKUP($A699,'Circumstance 14'!$B$18:$AB$28,27,FALSE),TableBPA2[[#This Row],[Base Payment After Circumstance 13]])))</f>
        <v/>
      </c>
      <c r="T699" s="24" t="str">
        <f>IF(T$3="Not used","",IFERROR(VLOOKUP($A699,'Circumstance 15'!$B$6:$AB$15,27,FALSE),IFERROR(VLOOKUP($A699,'Circumstance 15'!$B$18:$AB$28,27,FALSE),TableBPA2[[#This Row],[Base Payment After Circumstance 14]])))</f>
        <v/>
      </c>
      <c r="U699" s="24" t="str">
        <f>IF(U$3="Not used","",IFERROR(VLOOKUP($A699,'Circumstance 16'!$B$6:$AB$15,27,FALSE),IFERROR(VLOOKUP($A699,'Circumstance 16'!$B$18:$AB$28,27,FALSE),TableBPA2[[#This Row],[Base Payment After Circumstance 15]])))</f>
        <v/>
      </c>
      <c r="V699" s="24" t="str">
        <f>IF(V$3="Not used","",IFERROR(VLOOKUP($A699,'Circumstance 17'!$B$6:$AB$15,27,FALSE),IFERROR(VLOOKUP($A699,'Circumstance 17'!$B$18:$AB$28,27,FALSE),TableBPA2[[#This Row],[Base Payment After Circumstance 16]])))</f>
        <v/>
      </c>
      <c r="W699" s="24" t="str">
        <f>IF(W$3="Not used","",IFERROR(VLOOKUP($A699,'Circumstance 18'!$B$6:$AB$15,27,FALSE),IFERROR(VLOOKUP($A699,'Circumstance 18'!$B$18:$AB$28,27,FALSE),TableBPA2[[#This Row],[Base Payment After Circumstance 17]])))</f>
        <v/>
      </c>
      <c r="X699" s="24" t="str">
        <f>IF(X$3="Not used","",IFERROR(VLOOKUP($A699,'Circumstance 19'!$B$6:$AB$15,27,FALSE),IFERROR(VLOOKUP($A699,'Circumstance 19'!$B$18:$AB$28,27,FALSE),TableBPA2[[#This Row],[Base Payment After Circumstance 18]])))</f>
        <v/>
      </c>
      <c r="Y699" s="24" t="str">
        <f>IF(Y$3="Not used","",IFERROR(VLOOKUP($A699,'Circumstance 20'!$B$6:$AB$15,27,FALSE),IFERROR(VLOOKUP($A699,'Circumstance 20'!$B$18:$AB$28,27,FALSE),TableBPA2[[#This Row],[Base Payment After Circumstance 19]])))</f>
        <v/>
      </c>
    </row>
    <row r="700" spans="1:25" x14ac:dyDescent="0.25">
      <c r="A700" s="11" t="str">
        <f>IF('LEA Information'!A709="","",'LEA Information'!A709)</f>
        <v/>
      </c>
      <c r="B700" s="11" t="str">
        <f>IF('LEA Information'!B709="","",'LEA Information'!B709)</f>
        <v/>
      </c>
      <c r="C700" s="68" t="str">
        <f>IF('LEA Information'!C709="","",'LEA Information'!C709)</f>
        <v/>
      </c>
      <c r="D700" s="8" t="str">
        <f>IF('LEA Information'!D709="","",'LEA Information'!D709)</f>
        <v/>
      </c>
      <c r="E700" s="32" t="str">
        <f t="shared" si="10"/>
        <v/>
      </c>
      <c r="F700" s="3" t="str">
        <f>IF(F$3="Not used","",IFERROR(VLOOKUP($A700,'Circumstance 1'!$B$6:$AB$15,27,FALSE),IFERROR(VLOOKUP(A700,'Circumstance 1'!$B$18:$AB$28,27,FALSE),TableBPA2[[#This Row],[Starting Base Payment]])))</f>
        <v/>
      </c>
      <c r="G700" s="3" t="str">
        <f>IF(G$3="Not used","",IFERROR(VLOOKUP($A700,'Circumstance 2'!$B$6:$AB$15,27,FALSE),IFERROR(VLOOKUP($A700,'Circumstance 2'!$B$18:$AB$28,27,FALSE),TableBPA2[[#This Row],[Base Payment After Circumstance 1]])))</f>
        <v/>
      </c>
      <c r="H700" s="3" t="str">
        <f>IF(H$3="Not used","",IFERROR(VLOOKUP($A700,'Circumstance 3'!$B$6:$AB$15,27,FALSE),IFERROR(VLOOKUP($A700,'Circumstance 3'!$B$18:$AB$28,27,FALSE),TableBPA2[[#This Row],[Base Payment After Circumstance 2]])))</f>
        <v/>
      </c>
      <c r="I700" s="3" t="str">
        <f>IF(I$3="Not used","",IFERROR(VLOOKUP($A700,'Circumstance 4'!$B$6:$AB$15,27,FALSE),IFERROR(VLOOKUP($A700,'Circumstance 4'!$B$18:$AB$28,27,FALSE),TableBPA2[[#This Row],[Base Payment After Circumstance 3]])))</f>
        <v/>
      </c>
      <c r="J700" s="3" t="str">
        <f>IF(J$3="Not used","",IFERROR(VLOOKUP($A700,'Circumstance 5'!$B$6:$AB$15,27,FALSE),IFERROR(VLOOKUP($A700,'Circumstance 5'!$B$18:$AB$28,27,FALSE),TableBPA2[[#This Row],[Base Payment After Circumstance 4]])))</f>
        <v/>
      </c>
      <c r="K700" s="3" t="str">
        <f>IF(K$3="Not used","",IFERROR(VLOOKUP($A700,'Circumstance 6'!$B$6:$AB$15,27,FALSE),IFERROR(VLOOKUP($A700,'Circumstance 6'!$B$18:$AB$28,27,FALSE),TableBPA2[[#This Row],[Base Payment After Circumstance 5]])))</f>
        <v/>
      </c>
      <c r="L700" s="3" t="str">
        <f>IF(L$3="Not used","",IFERROR(VLOOKUP($A700,'Circumstance 7'!$B$6:$AB$15,27,FALSE),IFERROR(VLOOKUP($A700,'Circumstance 7'!$B$18:$AB$28,27,FALSE),TableBPA2[[#This Row],[Base Payment After Circumstance 6]])))</f>
        <v/>
      </c>
      <c r="M700" s="3" t="str">
        <f>IF(M$3="Not used","",IFERROR(VLOOKUP($A700,'Circumstance 8'!$B$6:$AB$15,27,FALSE),IFERROR(VLOOKUP($A700,'Circumstance 8'!$B$18:$AB$28,27,FALSE),TableBPA2[[#This Row],[Base Payment After Circumstance 7]])))</f>
        <v/>
      </c>
      <c r="N700" s="3" t="str">
        <f>IF(N$3="Not used","",IFERROR(VLOOKUP($A700,'Circumstance 9'!$B$6:$AB$15,27,FALSE),IFERROR(VLOOKUP($A700,'Circumstance 9'!$B$18:$AB$28,27,FALSE),TableBPA2[[#This Row],[Base Payment After Circumstance 8]])))</f>
        <v/>
      </c>
      <c r="O700" s="3" t="str">
        <f>IF(O$3="Not used","",IFERROR(VLOOKUP($A700,'Circumstance 10'!$B$6:$AB$15,27,FALSE),IFERROR(VLOOKUP($A700,'Circumstance 10'!$B$18:$AB$28,27,FALSE),TableBPA2[[#This Row],[Base Payment After Circumstance 9]])))</f>
        <v/>
      </c>
      <c r="P700" s="24" t="str">
        <f>IF(P$3="Not used","",IFERROR(VLOOKUP($A700,'Circumstance 11'!$B$6:$AB$15,27,FALSE),IFERROR(VLOOKUP($A700,'Circumstance 11'!$B$18:$AB$28,27,FALSE),TableBPA2[[#This Row],[Base Payment After Circumstance 10]])))</f>
        <v/>
      </c>
      <c r="Q700" s="24" t="str">
        <f>IF(Q$3="Not used","",IFERROR(VLOOKUP($A700,'Circumstance 12'!$B$6:$AB$15,27,FALSE),IFERROR(VLOOKUP($A700,'Circumstance 12'!$B$18:$AB$28,27,FALSE),TableBPA2[[#This Row],[Base Payment After Circumstance 11]])))</f>
        <v/>
      </c>
      <c r="R700" s="24" t="str">
        <f>IF(R$3="Not used","",IFERROR(VLOOKUP($A700,'Circumstance 13'!$B$6:$AB$15,27,FALSE),IFERROR(VLOOKUP($A700,'Circumstance 13'!$B$18:$AB$28,27,FALSE),TableBPA2[[#This Row],[Base Payment After Circumstance 12]])))</f>
        <v/>
      </c>
      <c r="S700" s="24" t="str">
        <f>IF(S$3="Not used","",IFERROR(VLOOKUP($A700,'Circumstance 14'!$B$6:$AB$15,27,FALSE),IFERROR(VLOOKUP($A700,'Circumstance 14'!$B$18:$AB$28,27,FALSE),TableBPA2[[#This Row],[Base Payment After Circumstance 13]])))</f>
        <v/>
      </c>
      <c r="T700" s="24" t="str">
        <f>IF(T$3="Not used","",IFERROR(VLOOKUP($A700,'Circumstance 15'!$B$6:$AB$15,27,FALSE),IFERROR(VLOOKUP($A700,'Circumstance 15'!$B$18:$AB$28,27,FALSE),TableBPA2[[#This Row],[Base Payment After Circumstance 14]])))</f>
        <v/>
      </c>
      <c r="U700" s="24" t="str">
        <f>IF(U$3="Not used","",IFERROR(VLOOKUP($A700,'Circumstance 16'!$B$6:$AB$15,27,FALSE),IFERROR(VLOOKUP($A700,'Circumstance 16'!$B$18:$AB$28,27,FALSE),TableBPA2[[#This Row],[Base Payment After Circumstance 15]])))</f>
        <v/>
      </c>
      <c r="V700" s="24" t="str">
        <f>IF(V$3="Not used","",IFERROR(VLOOKUP($A700,'Circumstance 17'!$B$6:$AB$15,27,FALSE),IFERROR(VLOOKUP($A700,'Circumstance 17'!$B$18:$AB$28,27,FALSE),TableBPA2[[#This Row],[Base Payment After Circumstance 16]])))</f>
        <v/>
      </c>
      <c r="W700" s="24" t="str">
        <f>IF(W$3="Not used","",IFERROR(VLOOKUP($A700,'Circumstance 18'!$B$6:$AB$15,27,FALSE),IFERROR(VLOOKUP($A700,'Circumstance 18'!$B$18:$AB$28,27,FALSE),TableBPA2[[#This Row],[Base Payment After Circumstance 17]])))</f>
        <v/>
      </c>
      <c r="X700" s="24" t="str">
        <f>IF(X$3="Not used","",IFERROR(VLOOKUP($A700,'Circumstance 19'!$B$6:$AB$15,27,FALSE),IFERROR(VLOOKUP($A700,'Circumstance 19'!$B$18:$AB$28,27,FALSE),TableBPA2[[#This Row],[Base Payment After Circumstance 18]])))</f>
        <v/>
      </c>
      <c r="Y700" s="24" t="str">
        <f>IF(Y$3="Not used","",IFERROR(VLOOKUP($A700,'Circumstance 20'!$B$6:$AB$15,27,FALSE),IFERROR(VLOOKUP($A700,'Circumstance 20'!$B$18:$AB$28,27,FALSE),TableBPA2[[#This Row],[Base Payment After Circumstance 19]])))</f>
        <v/>
      </c>
    </row>
    <row r="701" spans="1:25" x14ac:dyDescent="0.25">
      <c r="A701" s="11" t="str">
        <f>IF('LEA Information'!A710="","",'LEA Information'!A710)</f>
        <v/>
      </c>
      <c r="B701" s="11" t="str">
        <f>IF('LEA Information'!B710="","",'LEA Information'!B710)</f>
        <v/>
      </c>
      <c r="C701" s="68" t="str">
        <f>IF('LEA Information'!C710="","",'LEA Information'!C710)</f>
        <v/>
      </c>
      <c r="D701" s="8" t="str">
        <f>IF('LEA Information'!D710="","",'LEA Information'!D710)</f>
        <v/>
      </c>
      <c r="E701" s="32" t="str">
        <f t="shared" si="10"/>
        <v/>
      </c>
      <c r="F701" s="3" t="str">
        <f>IF(F$3="Not used","",IFERROR(VLOOKUP($A701,'Circumstance 1'!$B$6:$AB$15,27,FALSE),IFERROR(VLOOKUP(A701,'Circumstance 1'!$B$18:$AB$28,27,FALSE),TableBPA2[[#This Row],[Starting Base Payment]])))</f>
        <v/>
      </c>
      <c r="G701" s="3" t="str">
        <f>IF(G$3="Not used","",IFERROR(VLOOKUP($A701,'Circumstance 2'!$B$6:$AB$15,27,FALSE),IFERROR(VLOOKUP($A701,'Circumstance 2'!$B$18:$AB$28,27,FALSE),TableBPA2[[#This Row],[Base Payment After Circumstance 1]])))</f>
        <v/>
      </c>
      <c r="H701" s="3" t="str">
        <f>IF(H$3="Not used","",IFERROR(VLOOKUP($A701,'Circumstance 3'!$B$6:$AB$15,27,FALSE),IFERROR(VLOOKUP($A701,'Circumstance 3'!$B$18:$AB$28,27,FALSE),TableBPA2[[#This Row],[Base Payment After Circumstance 2]])))</f>
        <v/>
      </c>
      <c r="I701" s="3" t="str">
        <f>IF(I$3="Not used","",IFERROR(VLOOKUP($A701,'Circumstance 4'!$B$6:$AB$15,27,FALSE),IFERROR(VLOOKUP($A701,'Circumstance 4'!$B$18:$AB$28,27,FALSE),TableBPA2[[#This Row],[Base Payment After Circumstance 3]])))</f>
        <v/>
      </c>
      <c r="J701" s="3" t="str">
        <f>IF(J$3="Not used","",IFERROR(VLOOKUP($A701,'Circumstance 5'!$B$6:$AB$15,27,FALSE),IFERROR(VLOOKUP($A701,'Circumstance 5'!$B$18:$AB$28,27,FALSE),TableBPA2[[#This Row],[Base Payment After Circumstance 4]])))</f>
        <v/>
      </c>
      <c r="K701" s="3" t="str">
        <f>IF(K$3="Not used","",IFERROR(VLOOKUP($A701,'Circumstance 6'!$B$6:$AB$15,27,FALSE),IFERROR(VLOOKUP($A701,'Circumstance 6'!$B$18:$AB$28,27,FALSE),TableBPA2[[#This Row],[Base Payment After Circumstance 5]])))</f>
        <v/>
      </c>
      <c r="L701" s="3" t="str">
        <f>IF(L$3="Not used","",IFERROR(VLOOKUP($A701,'Circumstance 7'!$B$6:$AB$15,27,FALSE),IFERROR(VLOOKUP($A701,'Circumstance 7'!$B$18:$AB$28,27,FALSE),TableBPA2[[#This Row],[Base Payment After Circumstance 6]])))</f>
        <v/>
      </c>
      <c r="M701" s="3" t="str">
        <f>IF(M$3="Not used","",IFERROR(VLOOKUP($A701,'Circumstance 8'!$B$6:$AB$15,27,FALSE),IFERROR(VLOOKUP($A701,'Circumstance 8'!$B$18:$AB$28,27,FALSE),TableBPA2[[#This Row],[Base Payment After Circumstance 7]])))</f>
        <v/>
      </c>
      <c r="N701" s="3" t="str">
        <f>IF(N$3="Not used","",IFERROR(VLOOKUP($A701,'Circumstance 9'!$B$6:$AB$15,27,FALSE),IFERROR(VLOOKUP($A701,'Circumstance 9'!$B$18:$AB$28,27,FALSE),TableBPA2[[#This Row],[Base Payment After Circumstance 8]])))</f>
        <v/>
      </c>
      <c r="O701" s="3" t="str">
        <f>IF(O$3="Not used","",IFERROR(VLOOKUP($A701,'Circumstance 10'!$B$6:$AB$15,27,FALSE),IFERROR(VLOOKUP($A701,'Circumstance 10'!$B$18:$AB$28,27,FALSE),TableBPA2[[#This Row],[Base Payment After Circumstance 9]])))</f>
        <v/>
      </c>
      <c r="P701" s="24" t="str">
        <f>IF(P$3="Not used","",IFERROR(VLOOKUP($A701,'Circumstance 11'!$B$6:$AB$15,27,FALSE),IFERROR(VLOOKUP($A701,'Circumstance 11'!$B$18:$AB$28,27,FALSE),TableBPA2[[#This Row],[Base Payment After Circumstance 10]])))</f>
        <v/>
      </c>
      <c r="Q701" s="24" t="str">
        <f>IF(Q$3="Not used","",IFERROR(VLOOKUP($A701,'Circumstance 12'!$B$6:$AB$15,27,FALSE),IFERROR(VLOOKUP($A701,'Circumstance 12'!$B$18:$AB$28,27,FALSE),TableBPA2[[#This Row],[Base Payment After Circumstance 11]])))</f>
        <v/>
      </c>
      <c r="R701" s="24" t="str">
        <f>IF(R$3="Not used","",IFERROR(VLOOKUP($A701,'Circumstance 13'!$B$6:$AB$15,27,FALSE),IFERROR(VLOOKUP($A701,'Circumstance 13'!$B$18:$AB$28,27,FALSE),TableBPA2[[#This Row],[Base Payment After Circumstance 12]])))</f>
        <v/>
      </c>
      <c r="S701" s="24" t="str">
        <f>IF(S$3="Not used","",IFERROR(VLOOKUP($A701,'Circumstance 14'!$B$6:$AB$15,27,FALSE),IFERROR(VLOOKUP($A701,'Circumstance 14'!$B$18:$AB$28,27,FALSE),TableBPA2[[#This Row],[Base Payment After Circumstance 13]])))</f>
        <v/>
      </c>
      <c r="T701" s="24" t="str">
        <f>IF(T$3="Not used","",IFERROR(VLOOKUP($A701,'Circumstance 15'!$B$6:$AB$15,27,FALSE),IFERROR(VLOOKUP($A701,'Circumstance 15'!$B$18:$AB$28,27,FALSE),TableBPA2[[#This Row],[Base Payment After Circumstance 14]])))</f>
        <v/>
      </c>
      <c r="U701" s="24" t="str">
        <f>IF(U$3="Not used","",IFERROR(VLOOKUP($A701,'Circumstance 16'!$B$6:$AB$15,27,FALSE),IFERROR(VLOOKUP($A701,'Circumstance 16'!$B$18:$AB$28,27,FALSE),TableBPA2[[#This Row],[Base Payment After Circumstance 15]])))</f>
        <v/>
      </c>
      <c r="V701" s="24" t="str">
        <f>IF(V$3="Not used","",IFERROR(VLOOKUP($A701,'Circumstance 17'!$B$6:$AB$15,27,FALSE),IFERROR(VLOOKUP($A701,'Circumstance 17'!$B$18:$AB$28,27,FALSE),TableBPA2[[#This Row],[Base Payment After Circumstance 16]])))</f>
        <v/>
      </c>
      <c r="W701" s="24" t="str">
        <f>IF(W$3="Not used","",IFERROR(VLOOKUP($A701,'Circumstance 18'!$B$6:$AB$15,27,FALSE),IFERROR(VLOOKUP($A701,'Circumstance 18'!$B$18:$AB$28,27,FALSE),TableBPA2[[#This Row],[Base Payment After Circumstance 17]])))</f>
        <v/>
      </c>
      <c r="X701" s="24" t="str">
        <f>IF(X$3="Not used","",IFERROR(VLOOKUP($A701,'Circumstance 19'!$B$6:$AB$15,27,FALSE),IFERROR(VLOOKUP($A701,'Circumstance 19'!$B$18:$AB$28,27,FALSE),TableBPA2[[#This Row],[Base Payment After Circumstance 18]])))</f>
        <v/>
      </c>
      <c r="Y701" s="24" t="str">
        <f>IF(Y$3="Not used","",IFERROR(VLOOKUP($A701,'Circumstance 20'!$B$6:$AB$15,27,FALSE),IFERROR(VLOOKUP($A701,'Circumstance 20'!$B$18:$AB$28,27,FALSE),TableBPA2[[#This Row],[Base Payment After Circumstance 19]])))</f>
        <v/>
      </c>
    </row>
    <row r="702" spans="1:25" x14ac:dyDescent="0.25">
      <c r="A702" s="11" t="str">
        <f>IF('LEA Information'!A711="","",'LEA Information'!A711)</f>
        <v/>
      </c>
      <c r="B702" s="11" t="str">
        <f>IF('LEA Information'!B711="","",'LEA Information'!B711)</f>
        <v/>
      </c>
      <c r="C702" s="68" t="str">
        <f>IF('LEA Information'!C711="","",'LEA Information'!C711)</f>
        <v/>
      </c>
      <c r="D702" s="8" t="str">
        <f>IF('LEA Information'!D711="","",'LEA Information'!D711)</f>
        <v/>
      </c>
      <c r="E702" s="32" t="str">
        <f t="shared" si="10"/>
        <v/>
      </c>
      <c r="F702" s="3" t="str">
        <f>IF(F$3="Not used","",IFERROR(VLOOKUP($A702,'Circumstance 1'!$B$6:$AB$15,27,FALSE),IFERROR(VLOOKUP(A702,'Circumstance 1'!$B$18:$AB$28,27,FALSE),TableBPA2[[#This Row],[Starting Base Payment]])))</f>
        <v/>
      </c>
      <c r="G702" s="3" t="str">
        <f>IF(G$3="Not used","",IFERROR(VLOOKUP($A702,'Circumstance 2'!$B$6:$AB$15,27,FALSE),IFERROR(VLOOKUP($A702,'Circumstance 2'!$B$18:$AB$28,27,FALSE),TableBPA2[[#This Row],[Base Payment After Circumstance 1]])))</f>
        <v/>
      </c>
      <c r="H702" s="3" t="str">
        <f>IF(H$3="Not used","",IFERROR(VLOOKUP($A702,'Circumstance 3'!$B$6:$AB$15,27,FALSE),IFERROR(VLOOKUP($A702,'Circumstance 3'!$B$18:$AB$28,27,FALSE),TableBPA2[[#This Row],[Base Payment After Circumstance 2]])))</f>
        <v/>
      </c>
      <c r="I702" s="3" t="str">
        <f>IF(I$3="Not used","",IFERROR(VLOOKUP($A702,'Circumstance 4'!$B$6:$AB$15,27,FALSE),IFERROR(VLOOKUP($A702,'Circumstance 4'!$B$18:$AB$28,27,FALSE),TableBPA2[[#This Row],[Base Payment After Circumstance 3]])))</f>
        <v/>
      </c>
      <c r="J702" s="3" t="str">
        <f>IF(J$3="Not used","",IFERROR(VLOOKUP($A702,'Circumstance 5'!$B$6:$AB$15,27,FALSE),IFERROR(VLOOKUP($A702,'Circumstance 5'!$B$18:$AB$28,27,FALSE),TableBPA2[[#This Row],[Base Payment After Circumstance 4]])))</f>
        <v/>
      </c>
      <c r="K702" s="3" t="str">
        <f>IF(K$3="Not used","",IFERROR(VLOOKUP($A702,'Circumstance 6'!$B$6:$AB$15,27,FALSE),IFERROR(VLOOKUP($A702,'Circumstance 6'!$B$18:$AB$28,27,FALSE),TableBPA2[[#This Row],[Base Payment After Circumstance 5]])))</f>
        <v/>
      </c>
      <c r="L702" s="3" t="str">
        <f>IF(L$3="Not used","",IFERROR(VLOOKUP($A702,'Circumstance 7'!$B$6:$AB$15,27,FALSE),IFERROR(VLOOKUP($A702,'Circumstance 7'!$B$18:$AB$28,27,FALSE),TableBPA2[[#This Row],[Base Payment After Circumstance 6]])))</f>
        <v/>
      </c>
      <c r="M702" s="3" t="str">
        <f>IF(M$3="Not used","",IFERROR(VLOOKUP($A702,'Circumstance 8'!$B$6:$AB$15,27,FALSE),IFERROR(VLOOKUP($A702,'Circumstance 8'!$B$18:$AB$28,27,FALSE),TableBPA2[[#This Row],[Base Payment After Circumstance 7]])))</f>
        <v/>
      </c>
      <c r="N702" s="3" t="str">
        <f>IF(N$3="Not used","",IFERROR(VLOOKUP($A702,'Circumstance 9'!$B$6:$AB$15,27,FALSE),IFERROR(VLOOKUP($A702,'Circumstance 9'!$B$18:$AB$28,27,FALSE),TableBPA2[[#This Row],[Base Payment After Circumstance 8]])))</f>
        <v/>
      </c>
      <c r="O702" s="3" t="str">
        <f>IF(O$3="Not used","",IFERROR(VLOOKUP($A702,'Circumstance 10'!$B$6:$AB$15,27,FALSE),IFERROR(VLOOKUP($A702,'Circumstance 10'!$B$18:$AB$28,27,FALSE),TableBPA2[[#This Row],[Base Payment After Circumstance 9]])))</f>
        <v/>
      </c>
      <c r="P702" s="24" t="str">
        <f>IF(P$3="Not used","",IFERROR(VLOOKUP($A702,'Circumstance 11'!$B$6:$AB$15,27,FALSE),IFERROR(VLOOKUP($A702,'Circumstance 11'!$B$18:$AB$28,27,FALSE),TableBPA2[[#This Row],[Base Payment After Circumstance 10]])))</f>
        <v/>
      </c>
      <c r="Q702" s="24" t="str">
        <f>IF(Q$3="Not used","",IFERROR(VLOOKUP($A702,'Circumstance 12'!$B$6:$AB$15,27,FALSE),IFERROR(VLOOKUP($A702,'Circumstance 12'!$B$18:$AB$28,27,FALSE),TableBPA2[[#This Row],[Base Payment After Circumstance 11]])))</f>
        <v/>
      </c>
      <c r="R702" s="24" t="str">
        <f>IF(R$3="Not used","",IFERROR(VLOOKUP($A702,'Circumstance 13'!$B$6:$AB$15,27,FALSE),IFERROR(VLOOKUP($A702,'Circumstance 13'!$B$18:$AB$28,27,FALSE),TableBPA2[[#This Row],[Base Payment After Circumstance 12]])))</f>
        <v/>
      </c>
      <c r="S702" s="24" t="str">
        <f>IF(S$3="Not used","",IFERROR(VLOOKUP($A702,'Circumstance 14'!$B$6:$AB$15,27,FALSE),IFERROR(VLOOKUP($A702,'Circumstance 14'!$B$18:$AB$28,27,FALSE),TableBPA2[[#This Row],[Base Payment After Circumstance 13]])))</f>
        <v/>
      </c>
      <c r="T702" s="24" t="str">
        <f>IF(T$3="Not used","",IFERROR(VLOOKUP($A702,'Circumstance 15'!$B$6:$AB$15,27,FALSE),IFERROR(VLOOKUP($A702,'Circumstance 15'!$B$18:$AB$28,27,FALSE),TableBPA2[[#This Row],[Base Payment After Circumstance 14]])))</f>
        <v/>
      </c>
      <c r="U702" s="24" t="str">
        <f>IF(U$3="Not used","",IFERROR(VLOOKUP($A702,'Circumstance 16'!$B$6:$AB$15,27,FALSE),IFERROR(VLOOKUP($A702,'Circumstance 16'!$B$18:$AB$28,27,FALSE),TableBPA2[[#This Row],[Base Payment After Circumstance 15]])))</f>
        <v/>
      </c>
      <c r="V702" s="24" t="str">
        <f>IF(V$3="Not used","",IFERROR(VLOOKUP($A702,'Circumstance 17'!$B$6:$AB$15,27,FALSE),IFERROR(VLOOKUP($A702,'Circumstance 17'!$B$18:$AB$28,27,FALSE),TableBPA2[[#This Row],[Base Payment After Circumstance 16]])))</f>
        <v/>
      </c>
      <c r="W702" s="24" t="str">
        <f>IF(W$3="Not used","",IFERROR(VLOOKUP($A702,'Circumstance 18'!$B$6:$AB$15,27,FALSE),IFERROR(VLOOKUP($A702,'Circumstance 18'!$B$18:$AB$28,27,FALSE),TableBPA2[[#This Row],[Base Payment After Circumstance 17]])))</f>
        <v/>
      </c>
      <c r="X702" s="24" t="str">
        <f>IF(X$3="Not used","",IFERROR(VLOOKUP($A702,'Circumstance 19'!$B$6:$AB$15,27,FALSE),IFERROR(VLOOKUP($A702,'Circumstance 19'!$B$18:$AB$28,27,FALSE),TableBPA2[[#This Row],[Base Payment After Circumstance 18]])))</f>
        <v/>
      </c>
      <c r="Y702" s="24" t="str">
        <f>IF(Y$3="Not used","",IFERROR(VLOOKUP($A702,'Circumstance 20'!$B$6:$AB$15,27,FALSE),IFERROR(VLOOKUP($A702,'Circumstance 20'!$B$18:$AB$28,27,FALSE),TableBPA2[[#This Row],[Base Payment After Circumstance 19]])))</f>
        <v/>
      </c>
    </row>
    <row r="703" spans="1:25" x14ac:dyDescent="0.25">
      <c r="A703" s="11" t="str">
        <f>IF('LEA Information'!A712="","",'LEA Information'!A712)</f>
        <v/>
      </c>
      <c r="B703" s="11" t="str">
        <f>IF('LEA Information'!B712="","",'LEA Information'!B712)</f>
        <v/>
      </c>
      <c r="C703" s="68" t="str">
        <f>IF('LEA Information'!C712="","",'LEA Information'!C712)</f>
        <v/>
      </c>
      <c r="D703" s="8" t="str">
        <f>IF('LEA Information'!D712="","",'LEA Information'!D712)</f>
        <v/>
      </c>
      <c r="E703" s="32" t="str">
        <f t="shared" si="10"/>
        <v/>
      </c>
      <c r="F703" s="3" t="str">
        <f>IF(F$3="Not used","",IFERROR(VLOOKUP($A703,'Circumstance 1'!$B$6:$AB$15,27,FALSE),IFERROR(VLOOKUP(A703,'Circumstance 1'!$B$18:$AB$28,27,FALSE),TableBPA2[[#This Row],[Starting Base Payment]])))</f>
        <v/>
      </c>
      <c r="G703" s="3" t="str">
        <f>IF(G$3="Not used","",IFERROR(VLOOKUP($A703,'Circumstance 2'!$B$6:$AB$15,27,FALSE),IFERROR(VLOOKUP($A703,'Circumstance 2'!$B$18:$AB$28,27,FALSE),TableBPA2[[#This Row],[Base Payment After Circumstance 1]])))</f>
        <v/>
      </c>
      <c r="H703" s="3" t="str">
        <f>IF(H$3="Not used","",IFERROR(VLOOKUP($A703,'Circumstance 3'!$B$6:$AB$15,27,FALSE),IFERROR(VLOOKUP($A703,'Circumstance 3'!$B$18:$AB$28,27,FALSE),TableBPA2[[#This Row],[Base Payment After Circumstance 2]])))</f>
        <v/>
      </c>
      <c r="I703" s="3" t="str">
        <f>IF(I$3="Not used","",IFERROR(VLOOKUP($A703,'Circumstance 4'!$B$6:$AB$15,27,FALSE),IFERROR(VLOOKUP($A703,'Circumstance 4'!$B$18:$AB$28,27,FALSE),TableBPA2[[#This Row],[Base Payment After Circumstance 3]])))</f>
        <v/>
      </c>
      <c r="J703" s="3" t="str">
        <f>IF(J$3="Not used","",IFERROR(VLOOKUP($A703,'Circumstance 5'!$B$6:$AB$15,27,FALSE),IFERROR(VLOOKUP($A703,'Circumstance 5'!$B$18:$AB$28,27,FALSE),TableBPA2[[#This Row],[Base Payment After Circumstance 4]])))</f>
        <v/>
      </c>
      <c r="K703" s="3" t="str">
        <f>IF(K$3="Not used","",IFERROR(VLOOKUP($A703,'Circumstance 6'!$B$6:$AB$15,27,FALSE),IFERROR(VLOOKUP($A703,'Circumstance 6'!$B$18:$AB$28,27,FALSE),TableBPA2[[#This Row],[Base Payment After Circumstance 5]])))</f>
        <v/>
      </c>
      <c r="L703" s="3" t="str">
        <f>IF(L$3="Not used","",IFERROR(VLOOKUP($A703,'Circumstance 7'!$B$6:$AB$15,27,FALSE),IFERROR(VLOOKUP($A703,'Circumstance 7'!$B$18:$AB$28,27,FALSE),TableBPA2[[#This Row],[Base Payment After Circumstance 6]])))</f>
        <v/>
      </c>
      <c r="M703" s="3" t="str">
        <f>IF(M$3="Not used","",IFERROR(VLOOKUP($A703,'Circumstance 8'!$B$6:$AB$15,27,FALSE),IFERROR(VLOOKUP($A703,'Circumstance 8'!$B$18:$AB$28,27,FALSE),TableBPA2[[#This Row],[Base Payment After Circumstance 7]])))</f>
        <v/>
      </c>
      <c r="N703" s="3" t="str">
        <f>IF(N$3="Not used","",IFERROR(VLOOKUP($A703,'Circumstance 9'!$B$6:$AB$15,27,FALSE),IFERROR(VLOOKUP($A703,'Circumstance 9'!$B$18:$AB$28,27,FALSE),TableBPA2[[#This Row],[Base Payment After Circumstance 8]])))</f>
        <v/>
      </c>
      <c r="O703" s="3" t="str">
        <f>IF(O$3="Not used","",IFERROR(VLOOKUP($A703,'Circumstance 10'!$B$6:$AB$15,27,FALSE),IFERROR(VLOOKUP($A703,'Circumstance 10'!$B$18:$AB$28,27,FALSE),TableBPA2[[#This Row],[Base Payment After Circumstance 9]])))</f>
        <v/>
      </c>
      <c r="P703" s="24" t="str">
        <f>IF(P$3="Not used","",IFERROR(VLOOKUP($A703,'Circumstance 11'!$B$6:$AB$15,27,FALSE),IFERROR(VLOOKUP($A703,'Circumstance 11'!$B$18:$AB$28,27,FALSE),TableBPA2[[#This Row],[Base Payment After Circumstance 10]])))</f>
        <v/>
      </c>
      <c r="Q703" s="24" t="str">
        <f>IF(Q$3="Not used","",IFERROR(VLOOKUP($A703,'Circumstance 12'!$B$6:$AB$15,27,FALSE),IFERROR(VLOOKUP($A703,'Circumstance 12'!$B$18:$AB$28,27,FALSE),TableBPA2[[#This Row],[Base Payment After Circumstance 11]])))</f>
        <v/>
      </c>
      <c r="R703" s="24" t="str">
        <f>IF(R$3="Not used","",IFERROR(VLOOKUP($A703,'Circumstance 13'!$B$6:$AB$15,27,FALSE),IFERROR(VLOOKUP($A703,'Circumstance 13'!$B$18:$AB$28,27,FALSE),TableBPA2[[#This Row],[Base Payment After Circumstance 12]])))</f>
        <v/>
      </c>
      <c r="S703" s="24" t="str">
        <f>IF(S$3="Not used","",IFERROR(VLOOKUP($A703,'Circumstance 14'!$B$6:$AB$15,27,FALSE),IFERROR(VLOOKUP($A703,'Circumstance 14'!$B$18:$AB$28,27,FALSE),TableBPA2[[#This Row],[Base Payment After Circumstance 13]])))</f>
        <v/>
      </c>
      <c r="T703" s="24" t="str">
        <f>IF(T$3="Not used","",IFERROR(VLOOKUP($A703,'Circumstance 15'!$B$6:$AB$15,27,FALSE),IFERROR(VLOOKUP($A703,'Circumstance 15'!$B$18:$AB$28,27,FALSE),TableBPA2[[#This Row],[Base Payment After Circumstance 14]])))</f>
        <v/>
      </c>
      <c r="U703" s="24" t="str">
        <f>IF(U$3="Not used","",IFERROR(VLOOKUP($A703,'Circumstance 16'!$B$6:$AB$15,27,FALSE),IFERROR(VLOOKUP($A703,'Circumstance 16'!$B$18:$AB$28,27,FALSE),TableBPA2[[#This Row],[Base Payment After Circumstance 15]])))</f>
        <v/>
      </c>
      <c r="V703" s="24" t="str">
        <f>IF(V$3="Not used","",IFERROR(VLOOKUP($A703,'Circumstance 17'!$B$6:$AB$15,27,FALSE),IFERROR(VLOOKUP($A703,'Circumstance 17'!$B$18:$AB$28,27,FALSE),TableBPA2[[#This Row],[Base Payment After Circumstance 16]])))</f>
        <v/>
      </c>
      <c r="W703" s="24" t="str">
        <f>IF(W$3="Not used","",IFERROR(VLOOKUP($A703,'Circumstance 18'!$B$6:$AB$15,27,FALSE),IFERROR(VLOOKUP($A703,'Circumstance 18'!$B$18:$AB$28,27,FALSE),TableBPA2[[#This Row],[Base Payment After Circumstance 17]])))</f>
        <v/>
      </c>
      <c r="X703" s="24" t="str">
        <f>IF(X$3="Not used","",IFERROR(VLOOKUP($A703,'Circumstance 19'!$B$6:$AB$15,27,FALSE),IFERROR(VLOOKUP($A703,'Circumstance 19'!$B$18:$AB$28,27,FALSE),TableBPA2[[#This Row],[Base Payment After Circumstance 18]])))</f>
        <v/>
      </c>
      <c r="Y703" s="24" t="str">
        <f>IF(Y$3="Not used","",IFERROR(VLOOKUP($A703,'Circumstance 20'!$B$6:$AB$15,27,FALSE),IFERROR(VLOOKUP($A703,'Circumstance 20'!$B$18:$AB$28,27,FALSE),TableBPA2[[#This Row],[Base Payment After Circumstance 19]])))</f>
        <v/>
      </c>
    </row>
    <row r="704" spans="1:25" x14ac:dyDescent="0.25">
      <c r="A704" s="11" t="str">
        <f>IF('LEA Information'!A713="","",'LEA Information'!A713)</f>
        <v/>
      </c>
      <c r="B704" s="11" t="str">
        <f>IF('LEA Information'!B713="","",'LEA Information'!B713)</f>
        <v/>
      </c>
      <c r="C704" s="68" t="str">
        <f>IF('LEA Information'!C713="","",'LEA Information'!C713)</f>
        <v/>
      </c>
      <c r="D704" s="8" t="str">
        <f>IF('LEA Information'!D713="","",'LEA Information'!D713)</f>
        <v/>
      </c>
      <c r="E704" s="32" t="str">
        <f t="shared" si="10"/>
        <v/>
      </c>
      <c r="F704" s="3" t="str">
        <f>IF(F$3="Not used","",IFERROR(VLOOKUP($A704,'Circumstance 1'!$B$6:$AB$15,27,FALSE),IFERROR(VLOOKUP(A704,'Circumstance 1'!$B$18:$AB$28,27,FALSE),TableBPA2[[#This Row],[Starting Base Payment]])))</f>
        <v/>
      </c>
      <c r="G704" s="3" t="str">
        <f>IF(G$3="Not used","",IFERROR(VLOOKUP($A704,'Circumstance 2'!$B$6:$AB$15,27,FALSE),IFERROR(VLOOKUP($A704,'Circumstance 2'!$B$18:$AB$28,27,FALSE),TableBPA2[[#This Row],[Base Payment After Circumstance 1]])))</f>
        <v/>
      </c>
      <c r="H704" s="3" t="str">
        <f>IF(H$3="Not used","",IFERROR(VLOOKUP($A704,'Circumstance 3'!$B$6:$AB$15,27,FALSE),IFERROR(VLOOKUP($A704,'Circumstance 3'!$B$18:$AB$28,27,FALSE),TableBPA2[[#This Row],[Base Payment After Circumstance 2]])))</f>
        <v/>
      </c>
      <c r="I704" s="3" t="str">
        <f>IF(I$3="Not used","",IFERROR(VLOOKUP($A704,'Circumstance 4'!$B$6:$AB$15,27,FALSE),IFERROR(VLOOKUP($A704,'Circumstance 4'!$B$18:$AB$28,27,FALSE),TableBPA2[[#This Row],[Base Payment After Circumstance 3]])))</f>
        <v/>
      </c>
      <c r="J704" s="3" t="str">
        <f>IF(J$3="Not used","",IFERROR(VLOOKUP($A704,'Circumstance 5'!$B$6:$AB$15,27,FALSE),IFERROR(VLOOKUP($A704,'Circumstance 5'!$B$18:$AB$28,27,FALSE),TableBPA2[[#This Row],[Base Payment After Circumstance 4]])))</f>
        <v/>
      </c>
      <c r="K704" s="3" t="str">
        <f>IF(K$3="Not used","",IFERROR(VLOOKUP($A704,'Circumstance 6'!$B$6:$AB$15,27,FALSE),IFERROR(VLOOKUP($A704,'Circumstance 6'!$B$18:$AB$28,27,FALSE),TableBPA2[[#This Row],[Base Payment After Circumstance 5]])))</f>
        <v/>
      </c>
      <c r="L704" s="3" t="str">
        <f>IF(L$3="Not used","",IFERROR(VLOOKUP($A704,'Circumstance 7'!$B$6:$AB$15,27,FALSE),IFERROR(VLOOKUP($A704,'Circumstance 7'!$B$18:$AB$28,27,FALSE),TableBPA2[[#This Row],[Base Payment After Circumstance 6]])))</f>
        <v/>
      </c>
      <c r="M704" s="3" t="str">
        <f>IF(M$3="Not used","",IFERROR(VLOOKUP($A704,'Circumstance 8'!$B$6:$AB$15,27,FALSE),IFERROR(VLOOKUP($A704,'Circumstance 8'!$B$18:$AB$28,27,FALSE),TableBPA2[[#This Row],[Base Payment After Circumstance 7]])))</f>
        <v/>
      </c>
      <c r="N704" s="3" t="str">
        <f>IF(N$3="Not used","",IFERROR(VLOOKUP($A704,'Circumstance 9'!$B$6:$AB$15,27,FALSE),IFERROR(VLOOKUP($A704,'Circumstance 9'!$B$18:$AB$28,27,FALSE),TableBPA2[[#This Row],[Base Payment After Circumstance 8]])))</f>
        <v/>
      </c>
      <c r="O704" s="3" t="str">
        <f>IF(O$3="Not used","",IFERROR(VLOOKUP($A704,'Circumstance 10'!$B$6:$AB$15,27,FALSE),IFERROR(VLOOKUP($A704,'Circumstance 10'!$B$18:$AB$28,27,FALSE),TableBPA2[[#This Row],[Base Payment After Circumstance 9]])))</f>
        <v/>
      </c>
      <c r="P704" s="24" t="str">
        <f>IF(P$3="Not used","",IFERROR(VLOOKUP($A704,'Circumstance 11'!$B$6:$AB$15,27,FALSE),IFERROR(VLOOKUP($A704,'Circumstance 11'!$B$18:$AB$28,27,FALSE),TableBPA2[[#This Row],[Base Payment After Circumstance 10]])))</f>
        <v/>
      </c>
      <c r="Q704" s="24" t="str">
        <f>IF(Q$3="Not used","",IFERROR(VLOOKUP($A704,'Circumstance 12'!$B$6:$AB$15,27,FALSE),IFERROR(VLOOKUP($A704,'Circumstance 12'!$B$18:$AB$28,27,FALSE),TableBPA2[[#This Row],[Base Payment After Circumstance 11]])))</f>
        <v/>
      </c>
      <c r="R704" s="24" t="str">
        <f>IF(R$3="Not used","",IFERROR(VLOOKUP($A704,'Circumstance 13'!$B$6:$AB$15,27,FALSE),IFERROR(VLOOKUP($A704,'Circumstance 13'!$B$18:$AB$28,27,FALSE),TableBPA2[[#This Row],[Base Payment After Circumstance 12]])))</f>
        <v/>
      </c>
      <c r="S704" s="24" t="str">
        <f>IF(S$3="Not used","",IFERROR(VLOOKUP($A704,'Circumstance 14'!$B$6:$AB$15,27,FALSE),IFERROR(VLOOKUP($A704,'Circumstance 14'!$B$18:$AB$28,27,FALSE),TableBPA2[[#This Row],[Base Payment After Circumstance 13]])))</f>
        <v/>
      </c>
      <c r="T704" s="24" t="str">
        <f>IF(T$3="Not used","",IFERROR(VLOOKUP($A704,'Circumstance 15'!$B$6:$AB$15,27,FALSE),IFERROR(VLOOKUP($A704,'Circumstance 15'!$B$18:$AB$28,27,FALSE),TableBPA2[[#This Row],[Base Payment After Circumstance 14]])))</f>
        <v/>
      </c>
      <c r="U704" s="24" t="str">
        <f>IF(U$3="Not used","",IFERROR(VLOOKUP($A704,'Circumstance 16'!$B$6:$AB$15,27,FALSE),IFERROR(VLOOKUP($A704,'Circumstance 16'!$B$18:$AB$28,27,FALSE),TableBPA2[[#This Row],[Base Payment After Circumstance 15]])))</f>
        <v/>
      </c>
      <c r="V704" s="24" t="str">
        <f>IF(V$3="Not used","",IFERROR(VLOOKUP($A704,'Circumstance 17'!$B$6:$AB$15,27,FALSE),IFERROR(VLOOKUP($A704,'Circumstance 17'!$B$18:$AB$28,27,FALSE),TableBPA2[[#This Row],[Base Payment After Circumstance 16]])))</f>
        <v/>
      </c>
      <c r="W704" s="24" t="str">
        <f>IF(W$3="Not used","",IFERROR(VLOOKUP($A704,'Circumstance 18'!$B$6:$AB$15,27,FALSE),IFERROR(VLOOKUP($A704,'Circumstance 18'!$B$18:$AB$28,27,FALSE),TableBPA2[[#This Row],[Base Payment After Circumstance 17]])))</f>
        <v/>
      </c>
      <c r="X704" s="24" t="str">
        <f>IF(X$3="Not used","",IFERROR(VLOOKUP($A704,'Circumstance 19'!$B$6:$AB$15,27,FALSE),IFERROR(VLOOKUP($A704,'Circumstance 19'!$B$18:$AB$28,27,FALSE),TableBPA2[[#This Row],[Base Payment After Circumstance 18]])))</f>
        <v/>
      </c>
      <c r="Y704" s="24" t="str">
        <f>IF(Y$3="Not used","",IFERROR(VLOOKUP($A704,'Circumstance 20'!$B$6:$AB$15,27,FALSE),IFERROR(VLOOKUP($A704,'Circumstance 20'!$B$18:$AB$28,27,FALSE),TableBPA2[[#This Row],[Base Payment After Circumstance 19]])))</f>
        <v/>
      </c>
    </row>
    <row r="705" spans="1:25" x14ac:dyDescent="0.25">
      <c r="A705" s="11" t="str">
        <f>IF('LEA Information'!A714="","",'LEA Information'!A714)</f>
        <v/>
      </c>
      <c r="B705" s="11" t="str">
        <f>IF('LEA Information'!B714="","",'LEA Information'!B714)</f>
        <v/>
      </c>
      <c r="C705" s="68" t="str">
        <f>IF('LEA Information'!C714="","",'LEA Information'!C714)</f>
        <v/>
      </c>
      <c r="D705" s="8" t="str">
        <f>IF('LEA Information'!D714="","",'LEA Information'!D714)</f>
        <v/>
      </c>
      <c r="E705" s="32" t="str">
        <f t="shared" si="10"/>
        <v/>
      </c>
      <c r="F705" s="3" t="str">
        <f>IF(F$3="Not used","",IFERROR(VLOOKUP($A705,'Circumstance 1'!$B$6:$AB$15,27,FALSE),IFERROR(VLOOKUP(A705,'Circumstance 1'!$B$18:$AB$28,27,FALSE),TableBPA2[[#This Row],[Starting Base Payment]])))</f>
        <v/>
      </c>
      <c r="G705" s="3" t="str">
        <f>IF(G$3="Not used","",IFERROR(VLOOKUP($A705,'Circumstance 2'!$B$6:$AB$15,27,FALSE),IFERROR(VLOOKUP($A705,'Circumstance 2'!$B$18:$AB$28,27,FALSE),TableBPA2[[#This Row],[Base Payment After Circumstance 1]])))</f>
        <v/>
      </c>
      <c r="H705" s="3" t="str">
        <f>IF(H$3="Not used","",IFERROR(VLOOKUP($A705,'Circumstance 3'!$B$6:$AB$15,27,FALSE),IFERROR(VLOOKUP($A705,'Circumstance 3'!$B$18:$AB$28,27,FALSE),TableBPA2[[#This Row],[Base Payment After Circumstance 2]])))</f>
        <v/>
      </c>
      <c r="I705" s="3" t="str">
        <f>IF(I$3="Not used","",IFERROR(VLOOKUP($A705,'Circumstance 4'!$B$6:$AB$15,27,FALSE),IFERROR(VLOOKUP($A705,'Circumstance 4'!$B$18:$AB$28,27,FALSE),TableBPA2[[#This Row],[Base Payment After Circumstance 3]])))</f>
        <v/>
      </c>
      <c r="J705" s="3" t="str">
        <f>IF(J$3="Not used","",IFERROR(VLOOKUP($A705,'Circumstance 5'!$B$6:$AB$15,27,FALSE),IFERROR(VLOOKUP($A705,'Circumstance 5'!$B$18:$AB$28,27,FALSE),TableBPA2[[#This Row],[Base Payment After Circumstance 4]])))</f>
        <v/>
      </c>
      <c r="K705" s="3" t="str">
        <f>IF(K$3="Not used","",IFERROR(VLOOKUP($A705,'Circumstance 6'!$B$6:$AB$15,27,FALSE),IFERROR(VLOOKUP($A705,'Circumstance 6'!$B$18:$AB$28,27,FALSE),TableBPA2[[#This Row],[Base Payment After Circumstance 5]])))</f>
        <v/>
      </c>
      <c r="L705" s="3" t="str">
        <f>IF(L$3="Not used","",IFERROR(VLOOKUP($A705,'Circumstance 7'!$B$6:$AB$15,27,FALSE),IFERROR(VLOOKUP($A705,'Circumstance 7'!$B$18:$AB$28,27,FALSE),TableBPA2[[#This Row],[Base Payment After Circumstance 6]])))</f>
        <v/>
      </c>
      <c r="M705" s="3" t="str">
        <f>IF(M$3="Not used","",IFERROR(VLOOKUP($A705,'Circumstance 8'!$B$6:$AB$15,27,FALSE),IFERROR(VLOOKUP($A705,'Circumstance 8'!$B$18:$AB$28,27,FALSE),TableBPA2[[#This Row],[Base Payment After Circumstance 7]])))</f>
        <v/>
      </c>
      <c r="N705" s="3" t="str">
        <f>IF(N$3="Not used","",IFERROR(VLOOKUP($A705,'Circumstance 9'!$B$6:$AB$15,27,FALSE),IFERROR(VLOOKUP($A705,'Circumstance 9'!$B$18:$AB$28,27,FALSE),TableBPA2[[#This Row],[Base Payment After Circumstance 8]])))</f>
        <v/>
      </c>
      <c r="O705" s="3" t="str">
        <f>IF(O$3="Not used","",IFERROR(VLOOKUP($A705,'Circumstance 10'!$B$6:$AB$15,27,FALSE),IFERROR(VLOOKUP($A705,'Circumstance 10'!$B$18:$AB$28,27,FALSE),TableBPA2[[#This Row],[Base Payment After Circumstance 9]])))</f>
        <v/>
      </c>
      <c r="P705" s="24" t="str">
        <f>IF(P$3="Not used","",IFERROR(VLOOKUP($A705,'Circumstance 11'!$B$6:$AB$15,27,FALSE),IFERROR(VLOOKUP($A705,'Circumstance 11'!$B$18:$AB$28,27,FALSE),TableBPA2[[#This Row],[Base Payment After Circumstance 10]])))</f>
        <v/>
      </c>
      <c r="Q705" s="24" t="str">
        <f>IF(Q$3="Not used","",IFERROR(VLOOKUP($A705,'Circumstance 12'!$B$6:$AB$15,27,FALSE),IFERROR(VLOOKUP($A705,'Circumstance 12'!$B$18:$AB$28,27,FALSE),TableBPA2[[#This Row],[Base Payment After Circumstance 11]])))</f>
        <v/>
      </c>
      <c r="R705" s="24" t="str">
        <f>IF(R$3="Not used","",IFERROR(VLOOKUP($A705,'Circumstance 13'!$B$6:$AB$15,27,FALSE),IFERROR(VLOOKUP($A705,'Circumstance 13'!$B$18:$AB$28,27,FALSE),TableBPA2[[#This Row],[Base Payment After Circumstance 12]])))</f>
        <v/>
      </c>
      <c r="S705" s="24" t="str">
        <f>IF(S$3="Not used","",IFERROR(VLOOKUP($A705,'Circumstance 14'!$B$6:$AB$15,27,FALSE),IFERROR(VLOOKUP($A705,'Circumstance 14'!$B$18:$AB$28,27,FALSE),TableBPA2[[#This Row],[Base Payment After Circumstance 13]])))</f>
        <v/>
      </c>
      <c r="T705" s="24" t="str">
        <f>IF(T$3="Not used","",IFERROR(VLOOKUP($A705,'Circumstance 15'!$B$6:$AB$15,27,FALSE),IFERROR(VLOOKUP($A705,'Circumstance 15'!$B$18:$AB$28,27,FALSE),TableBPA2[[#This Row],[Base Payment After Circumstance 14]])))</f>
        <v/>
      </c>
      <c r="U705" s="24" t="str">
        <f>IF(U$3="Not used","",IFERROR(VLOOKUP($A705,'Circumstance 16'!$B$6:$AB$15,27,FALSE),IFERROR(VLOOKUP($A705,'Circumstance 16'!$B$18:$AB$28,27,FALSE),TableBPA2[[#This Row],[Base Payment After Circumstance 15]])))</f>
        <v/>
      </c>
      <c r="V705" s="24" t="str">
        <f>IF(V$3="Not used","",IFERROR(VLOOKUP($A705,'Circumstance 17'!$B$6:$AB$15,27,FALSE),IFERROR(VLOOKUP($A705,'Circumstance 17'!$B$18:$AB$28,27,FALSE),TableBPA2[[#This Row],[Base Payment After Circumstance 16]])))</f>
        <v/>
      </c>
      <c r="W705" s="24" t="str">
        <f>IF(W$3="Not used","",IFERROR(VLOOKUP($A705,'Circumstance 18'!$B$6:$AB$15,27,FALSE),IFERROR(VLOOKUP($A705,'Circumstance 18'!$B$18:$AB$28,27,FALSE),TableBPA2[[#This Row],[Base Payment After Circumstance 17]])))</f>
        <v/>
      </c>
      <c r="X705" s="24" t="str">
        <f>IF(X$3="Not used","",IFERROR(VLOOKUP($A705,'Circumstance 19'!$B$6:$AB$15,27,FALSE),IFERROR(VLOOKUP($A705,'Circumstance 19'!$B$18:$AB$28,27,FALSE),TableBPA2[[#This Row],[Base Payment After Circumstance 18]])))</f>
        <v/>
      </c>
      <c r="Y705" s="24" t="str">
        <f>IF(Y$3="Not used","",IFERROR(VLOOKUP($A705,'Circumstance 20'!$B$6:$AB$15,27,FALSE),IFERROR(VLOOKUP($A705,'Circumstance 20'!$B$18:$AB$28,27,FALSE),TableBPA2[[#This Row],[Base Payment After Circumstance 19]])))</f>
        <v/>
      </c>
    </row>
    <row r="706" spans="1:25" x14ac:dyDescent="0.25">
      <c r="A706" s="11" t="str">
        <f>IF('LEA Information'!A715="","",'LEA Information'!A715)</f>
        <v/>
      </c>
      <c r="B706" s="11" t="str">
        <f>IF('LEA Information'!B715="","",'LEA Information'!B715)</f>
        <v/>
      </c>
      <c r="C706" s="68" t="str">
        <f>IF('LEA Information'!C715="","",'LEA Information'!C715)</f>
        <v/>
      </c>
      <c r="D706" s="8" t="str">
        <f>IF('LEA Information'!D715="","",'LEA Information'!D715)</f>
        <v/>
      </c>
      <c r="E706" s="32" t="str">
        <f t="shared" si="10"/>
        <v/>
      </c>
      <c r="F706" s="3" t="str">
        <f>IF(F$3="Not used","",IFERROR(VLOOKUP($A706,'Circumstance 1'!$B$6:$AB$15,27,FALSE),IFERROR(VLOOKUP(A706,'Circumstance 1'!$B$18:$AB$28,27,FALSE),TableBPA2[[#This Row],[Starting Base Payment]])))</f>
        <v/>
      </c>
      <c r="G706" s="3" t="str">
        <f>IF(G$3="Not used","",IFERROR(VLOOKUP($A706,'Circumstance 2'!$B$6:$AB$15,27,FALSE),IFERROR(VLOOKUP($A706,'Circumstance 2'!$B$18:$AB$28,27,FALSE),TableBPA2[[#This Row],[Base Payment After Circumstance 1]])))</f>
        <v/>
      </c>
      <c r="H706" s="3" t="str">
        <f>IF(H$3="Not used","",IFERROR(VLOOKUP($A706,'Circumstance 3'!$B$6:$AB$15,27,FALSE),IFERROR(VLOOKUP($A706,'Circumstance 3'!$B$18:$AB$28,27,FALSE),TableBPA2[[#This Row],[Base Payment After Circumstance 2]])))</f>
        <v/>
      </c>
      <c r="I706" s="3" t="str">
        <f>IF(I$3="Not used","",IFERROR(VLOOKUP($A706,'Circumstance 4'!$B$6:$AB$15,27,FALSE),IFERROR(VLOOKUP($A706,'Circumstance 4'!$B$18:$AB$28,27,FALSE),TableBPA2[[#This Row],[Base Payment After Circumstance 3]])))</f>
        <v/>
      </c>
      <c r="J706" s="3" t="str">
        <f>IF(J$3="Not used","",IFERROR(VLOOKUP($A706,'Circumstance 5'!$B$6:$AB$15,27,FALSE),IFERROR(VLOOKUP($A706,'Circumstance 5'!$B$18:$AB$28,27,FALSE),TableBPA2[[#This Row],[Base Payment After Circumstance 4]])))</f>
        <v/>
      </c>
      <c r="K706" s="3" t="str">
        <f>IF(K$3="Not used","",IFERROR(VLOOKUP($A706,'Circumstance 6'!$B$6:$AB$15,27,FALSE),IFERROR(VLOOKUP($A706,'Circumstance 6'!$B$18:$AB$28,27,FALSE),TableBPA2[[#This Row],[Base Payment After Circumstance 5]])))</f>
        <v/>
      </c>
      <c r="L706" s="3" t="str">
        <f>IF(L$3="Not used","",IFERROR(VLOOKUP($A706,'Circumstance 7'!$B$6:$AB$15,27,FALSE),IFERROR(VLOOKUP($A706,'Circumstance 7'!$B$18:$AB$28,27,FALSE),TableBPA2[[#This Row],[Base Payment After Circumstance 6]])))</f>
        <v/>
      </c>
      <c r="M706" s="3" t="str">
        <f>IF(M$3="Not used","",IFERROR(VLOOKUP($A706,'Circumstance 8'!$B$6:$AB$15,27,FALSE),IFERROR(VLOOKUP($A706,'Circumstance 8'!$B$18:$AB$28,27,FALSE),TableBPA2[[#This Row],[Base Payment After Circumstance 7]])))</f>
        <v/>
      </c>
      <c r="N706" s="3" t="str">
        <f>IF(N$3="Not used","",IFERROR(VLOOKUP($A706,'Circumstance 9'!$B$6:$AB$15,27,FALSE),IFERROR(VLOOKUP($A706,'Circumstance 9'!$B$18:$AB$28,27,FALSE),TableBPA2[[#This Row],[Base Payment After Circumstance 8]])))</f>
        <v/>
      </c>
      <c r="O706" s="3" t="str">
        <f>IF(O$3="Not used","",IFERROR(VLOOKUP($A706,'Circumstance 10'!$B$6:$AB$15,27,FALSE),IFERROR(VLOOKUP($A706,'Circumstance 10'!$B$18:$AB$28,27,FALSE),TableBPA2[[#This Row],[Base Payment After Circumstance 9]])))</f>
        <v/>
      </c>
      <c r="P706" s="24" t="str">
        <f>IF(P$3="Not used","",IFERROR(VLOOKUP($A706,'Circumstance 11'!$B$6:$AB$15,27,FALSE),IFERROR(VLOOKUP($A706,'Circumstance 11'!$B$18:$AB$28,27,FALSE),TableBPA2[[#This Row],[Base Payment After Circumstance 10]])))</f>
        <v/>
      </c>
      <c r="Q706" s="24" t="str">
        <f>IF(Q$3="Not used","",IFERROR(VLOOKUP($A706,'Circumstance 12'!$B$6:$AB$15,27,FALSE),IFERROR(VLOOKUP($A706,'Circumstance 12'!$B$18:$AB$28,27,FALSE),TableBPA2[[#This Row],[Base Payment After Circumstance 11]])))</f>
        <v/>
      </c>
      <c r="R706" s="24" t="str">
        <f>IF(R$3="Not used","",IFERROR(VLOOKUP($A706,'Circumstance 13'!$B$6:$AB$15,27,FALSE),IFERROR(VLOOKUP($A706,'Circumstance 13'!$B$18:$AB$28,27,FALSE),TableBPA2[[#This Row],[Base Payment After Circumstance 12]])))</f>
        <v/>
      </c>
      <c r="S706" s="24" t="str">
        <f>IF(S$3="Not used","",IFERROR(VLOOKUP($A706,'Circumstance 14'!$B$6:$AB$15,27,FALSE),IFERROR(VLOOKUP($A706,'Circumstance 14'!$B$18:$AB$28,27,FALSE),TableBPA2[[#This Row],[Base Payment After Circumstance 13]])))</f>
        <v/>
      </c>
      <c r="T706" s="24" t="str">
        <f>IF(T$3="Not used","",IFERROR(VLOOKUP($A706,'Circumstance 15'!$B$6:$AB$15,27,FALSE),IFERROR(VLOOKUP($A706,'Circumstance 15'!$B$18:$AB$28,27,FALSE),TableBPA2[[#This Row],[Base Payment After Circumstance 14]])))</f>
        <v/>
      </c>
      <c r="U706" s="24" t="str">
        <f>IF(U$3="Not used","",IFERROR(VLOOKUP($A706,'Circumstance 16'!$B$6:$AB$15,27,FALSE),IFERROR(VLOOKUP($A706,'Circumstance 16'!$B$18:$AB$28,27,FALSE),TableBPA2[[#This Row],[Base Payment After Circumstance 15]])))</f>
        <v/>
      </c>
      <c r="V706" s="24" t="str">
        <f>IF(V$3="Not used","",IFERROR(VLOOKUP($A706,'Circumstance 17'!$B$6:$AB$15,27,FALSE),IFERROR(VLOOKUP($A706,'Circumstance 17'!$B$18:$AB$28,27,FALSE),TableBPA2[[#This Row],[Base Payment After Circumstance 16]])))</f>
        <v/>
      </c>
      <c r="W706" s="24" t="str">
        <f>IF(W$3="Not used","",IFERROR(VLOOKUP($A706,'Circumstance 18'!$B$6:$AB$15,27,FALSE),IFERROR(VLOOKUP($A706,'Circumstance 18'!$B$18:$AB$28,27,FALSE),TableBPA2[[#This Row],[Base Payment After Circumstance 17]])))</f>
        <v/>
      </c>
      <c r="X706" s="24" t="str">
        <f>IF(X$3="Not used","",IFERROR(VLOOKUP($A706,'Circumstance 19'!$B$6:$AB$15,27,FALSE),IFERROR(VLOOKUP($A706,'Circumstance 19'!$B$18:$AB$28,27,FALSE),TableBPA2[[#This Row],[Base Payment After Circumstance 18]])))</f>
        <v/>
      </c>
      <c r="Y706" s="24" t="str">
        <f>IF(Y$3="Not used","",IFERROR(VLOOKUP($A706,'Circumstance 20'!$B$6:$AB$15,27,FALSE),IFERROR(VLOOKUP($A706,'Circumstance 20'!$B$18:$AB$28,27,FALSE),TableBPA2[[#This Row],[Base Payment After Circumstance 19]])))</f>
        <v/>
      </c>
    </row>
    <row r="707" spans="1:25" x14ac:dyDescent="0.25">
      <c r="A707" s="11" t="str">
        <f>IF('LEA Information'!A716="","",'LEA Information'!A716)</f>
        <v/>
      </c>
      <c r="B707" s="11" t="str">
        <f>IF('LEA Information'!B716="","",'LEA Information'!B716)</f>
        <v/>
      </c>
      <c r="C707" s="68" t="str">
        <f>IF('LEA Information'!C716="","",'LEA Information'!C716)</f>
        <v/>
      </c>
      <c r="D707" s="8" t="str">
        <f>IF('LEA Information'!D716="","",'LEA Information'!D716)</f>
        <v/>
      </c>
      <c r="E707" s="32" t="str">
        <f t="shared" si="10"/>
        <v/>
      </c>
      <c r="F707" s="3" t="str">
        <f>IF(F$3="Not used","",IFERROR(VLOOKUP($A707,'Circumstance 1'!$B$6:$AB$15,27,FALSE),IFERROR(VLOOKUP(A707,'Circumstance 1'!$B$18:$AB$28,27,FALSE),TableBPA2[[#This Row],[Starting Base Payment]])))</f>
        <v/>
      </c>
      <c r="G707" s="3" t="str">
        <f>IF(G$3="Not used","",IFERROR(VLOOKUP($A707,'Circumstance 2'!$B$6:$AB$15,27,FALSE),IFERROR(VLOOKUP($A707,'Circumstance 2'!$B$18:$AB$28,27,FALSE),TableBPA2[[#This Row],[Base Payment After Circumstance 1]])))</f>
        <v/>
      </c>
      <c r="H707" s="3" t="str">
        <f>IF(H$3="Not used","",IFERROR(VLOOKUP($A707,'Circumstance 3'!$B$6:$AB$15,27,FALSE),IFERROR(VLOOKUP($A707,'Circumstance 3'!$B$18:$AB$28,27,FALSE),TableBPA2[[#This Row],[Base Payment After Circumstance 2]])))</f>
        <v/>
      </c>
      <c r="I707" s="3" t="str">
        <f>IF(I$3="Not used","",IFERROR(VLOOKUP($A707,'Circumstance 4'!$B$6:$AB$15,27,FALSE),IFERROR(VLOOKUP($A707,'Circumstance 4'!$B$18:$AB$28,27,FALSE),TableBPA2[[#This Row],[Base Payment After Circumstance 3]])))</f>
        <v/>
      </c>
      <c r="J707" s="3" t="str">
        <f>IF(J$3="Not used","",IFERROR(VLOOKUP($A707,'Circumstance 5'!$B$6:$AB$15,27,FALSE),IFERROR(VLOOKUP($A707,'Circumstance 5'!$B$18:$AB$28,27,FALSE),TableBPA2[[#This Row],[Base Payment After Circumstance 4]])))</f>
        <v/>
      </c>
      <c r="K707" s="3" t="str">
        <f>IF(K$3="Not used","",IFERROR(VLOOKUP($A707,'Circumstance 6'!$B$6:$AB$15,27,FALSE),IFERROR(VLOOKUP($A707,'Circumstance 6'!$B$18:$AB$28,27,FALSE),TableBPA2[[#This Row],[Base Payment After Circumstance 5]])))</f>
        <v/>
      </c>
      <c r="L707" s="3" t="str">
        <f>IF(L$3="Not used","",IFERROR(VLOOKUP($A707,'Circumstance 7'!$B$6:$AB$15,27,FALSE),IFERROR(VLOOKUP($A707,'Circumstance 7'!$B$18:$AB$28,27,FALSE),TableBPA2[[#This Row],[Base Payment After Circumstance 6]])))</f>
        <v/>
      </c>
      <c r="M707" s="3" t="str">
        <f>IF(M$3="Not used","",IFERROR(VLOOKUP($A707,'Circumstance 8'!$B$6:$AB$15,27,FALSE),IFERROR(VLOOKUP($A707,'Circumstance 8'!$B$18:$AB$28,27,FALSE),TableBPA2[[#This Row],[Base Payment After Circumstance 7]])))</f>
        <v/>
      </c>
      <c r="N707" s="3" t="str">
        <f>IF(N$3="Not used","",IFERROR(VLOOKUP($A707,'Circumstance 9'!$B$6:$AB$15,27,FALSE),IFERROR(VLOOKUP($A707,'Circumstance 9'!$B$18:$AB$28,27,FALSE),TableBPA2[[#This Row],[Base Payment After Circumstance 8]])))</f>
        <v/>
      </c>
      <c r="O707" s="3" t="str">
        <f>IF(O$3="Not used","",IFERROR(VLOOKUP($A707,'Circumstance 10'!$B$6:$AB$15,27,FALSE),IFERROR(VLOOKUP($A707,'Circumstance 10'!$B$18:$AB$28,27,FALSE),TableBPA2[[#This Row],[Base Payment After Circumstance 9]])))</f>
        <v/>
      </c>
      <c r="P707" s="24" t="str">
        <f>IF(P$3="Not used","",IFERROR(VLOOKUP($A707,'Circumstance 11'!$B$6:$AB$15,27,FALSE),IFERROR(VLOOKUP($A707,'Circumstance 11'!$B$18:$AB$28,27,FALSE),TableBPA2[[#This Row],[Base Payment After Circumstance 10]])))</f>
        <v/>
      </c>
      <c r="Q707" s="24" t="str">
        <f>IF(Q$3="Not used","",IFERROR(VLOOKUP($A707,'Circumstance 12'!$B$6:$AB$15,27,FALSE),IFERROR(VLOOKUP($A707,'Circumstance 12'!$B$18:$AB$28,27,FALSE),TableBPA2[[#This Row],[Base Payment After Circumstance 11]])))</f>
        <v/>
      </c>
      <c r="R707" s="24" t="str">
        <f>IF(R$3="Not used","",IFERROR(VLOOKUP($A707,'Circumstance 13'!$B$6:$AB$15,27,FALSE),IFERROR(VLOOKUP($A707,'Circumstance 13'!$B$18:$AB$28,27,FALSE),TableBPA2[[#This Row],[Base Payment After Circumstance 12]])))</f>
        <v/>
      </c>
      <c r="S707" s="24" t="str">
        <f>IF(S$3="Not used","",IFERROR(VLOOKUP($A707,'Circumstance 14'!$B$6:$AB$15,27,FALSE),IFERROR(VLOOKUP($A707,'Circumstance 14'!$B$18:$AB$28,27,FALSE),TableBPA2[[#This Row],[Base Payment After Circumstance 13]])))</f>
        <v/>
      </c>
      <c r="T707" s="24" t="str">
        <f>IF(T$3="Not used","",IFERROR(VLOOKUP($A707,'Circumstance 15'!$B$6:$AB$15,27,FALSE),IFERROR(VLOOKUP($A707,'Circumstance 15'!$B$18:$AB$28,27,FALSE),TableBPA2[[#This Row],[Base Payment After Circumstance 14]])))</f>
        <v/>
      </c>
      <c r="U707" s="24" t="str">
        <f>IF(U$3="Not used","",IFERROR(VLOOKUP($A707,'Circumstance 16'!$B$6:$AB$15,27,FALSE),IFERROR(VLOOKUP($A707,'Circumstance 16'!$B$18:$AB$28,27,FALSE),TableBPA2[[#This Row],[Base Payment After Circumstance 15]])))</f>
        <v/>
      </c>
      <c r="V707" s="24" t="str">
        <f>IF(V$3="Not used","",IFERROR(VLOOKUP($A707,'Circumstance 17'!$B$6:$AB$15,27,FALSE),IFERROR(VLOOKUP($A707,'Circumstance 17'!$B$18:$AB$28,27,FALSE),TableBPA2[[#This Row],[Base Payment After Circumstance 16]])))</f>
        <v/>
      </c>
      <c r="W707" s="24" t="str">
        <f>IF(W$3="Not used","",IFERROR(VLOOKUP($A707,'Circumstance 18'!$B$6:$AB$15,27,FALSE),IFERROR(VLOOKUP($A707,'Circumstance 18'!$B$18:$AB$28,27,FALSE),TableBPA2[[#This Row],[Base Payment After Circumstance 17]])))</f>
        <v/>
      </c>
      <c r="X707" s="24" t="str">
        <f>IF(X$3="Not used","",IFERROR(VLOOKUP($A707,'Circumstance 19'!$B$6:$AB$15,27,FALSE),IFERROR(VLOOKUP($A707,'Circumstance 19'!$B$18:$AB$28,27,FALSE),TableBPA2[[#This Row],[Base Payment After Circumstance 18]])))</f>
        <v/>
      </c>
      <c r="Y707" s="24" t="str">
        <f>IF(Y$3="Not used","",IFERROR(VLOOKUP($A707,'Circumstance 20'!$B$6:$AB$15,27,FALSE),IFERROR(VLOOKUP($A707,'Circumstance 20'!$B$18:$AB$28,27,FALSE),TableBPA2[[#This Row],[Base Payment After Circumstance 19]])))</f>
        <v/>
      </c>
    </row>
    <row r="708" spans="1:25" x14ac:dyDescent="0.25">
      <c r="A708" s="11" t="str">
        <f>IF('LEA Information'!A717="","",'LEA Information'!A717)</f>
        <v/>
      </c>
      <c r="B708" s="11" t="str">
        <f>IF('LEA Information'!B717="","",'LEA Information'!B717)</f>
        <v/>
      </c>
      <c r="C708" s="68" t="str">
        <f>IF('LEA Information'!C717="","",'LEA Information'!C717)</f>
        <v/>
      </c>
      <c r="D708" s="8" t="str">
        <f>IF('LEA Information'!D717="","",'LEA Information'!D717)</f>
        <v/>
      </c>
      <c r="E708" s="32" t="str">
        <f t="shared" si="10"/>
        <v/>
      </c>
      <c r="F708" s="3" t="str">
        <f>IF(F$3="Not used","",IFERROR(VLOOKUP($A708,'Circumstance 1'!$B$6:$AB$15,27,FALSE),IFERROR(VLOOKUP(A708,'Circumstance 1'!$B$18:$AB$28,27,FALSE),TableBPA2[[#This Row],[Starting Base Payment]])))</f>
        <v/>
      </c>
      <c r="G708" s="3" t="str">
        <f>IF(G$3="Not used","",IFERROR(VLOOKUP($A708,'Circumstance 2'!$B$6:$AB$15,27,FALSE),IFERROR(VLOOKUP($A708,'Circumstance 2'!$B$18:$AB$28,27,FALSE),TableBPA2[[#This Row],[Base Payment After Circumstance 1]])))</f>
        <v/>
      </c>
      <c r="H708" s="3" t="str">
        <f>IF(H$3="Not used","",IFERROR(VLOOKUP($A708,'Circumstance 3'!$B$6:$AB$15,27,FALSE),IFERROR(VLOOKUP($A708,'Circumstance 3'!$B$18:$AB$28,27,FALSE),TableBPA2[[#This Row],[Base Payment After Circumstance 2]])))</f>
        <v/>
      </c>
      <c r="I708" s="3" t="str">
        <f>IF(I$3="Not used","",IFERROR(VLOOKUP($A708,'Circumstance 4'!$B$6:$AB$15,27,FALSE),IFERROR(VLOOKUP($A708,'Circumstance 4'!$B$18:$AB$28,27,FALSE),TableBPA2[[#This Row],[Base Payment After Circumstance 3]])))</f>
        <v/>
      </c>
      <c r="J708" s="3" t="str">
        <f>IF(J$3="Not used","",IFERROR(VLOOKUP($A708,'Circumstance 5'!$B$6:$AB$15,27,FALSE),IFERROR(VLOOKUP($A708,'Circumstance 5'!$B$18:$AB$28,27,FALSE),TableBPA2[[#This Row],[Base Payment After Circumstance 4]])))</f>
        <v/>
      </c>
      <c r="K708" s="3" t="str">
        <f>IF(K$3="Not used","",IFERROR(VLOOKUP($A708,'Circumstance 6'!$B$6:$AB$15,27,FALSE),IFERROR(VLOOKUP($A708,'Circumstance 6'!$B$18:$AB$28,27,FALSE),TableBPA2[[#This Row],[Base Payment After Circumstance 5]])))</f>
        <v/>
      </c>
      <c r="L708" s="3" t="str">
        <f>IF(L$3="Not used","",IFERROR(VLOOKUP($A708,'Circumstance 7'!$B$6:$AB$15,27,FALSE),IFERROR(VLOOKUP($A708,'Circumstance 7'!$B$18:$AB$28,27,FALSE),TableBPA2[[#This Row],[Base Payment After Circumstance 6]])))</f>
        <v/>
      </c>
      <c r="M708" s="3" t="str">
        <f>IF(M$3="Not used","",IFERROR(VLOOKUP($A708,'Circumstance 8'!$B$6:$AB$15,27,FALSE),IFERROR(VLOOKUP($A708,'Circumstance 8'!$B$18:$AB$28,27,FALSE),TableBPA2[[#This Row],[Base Payment After Circumstance 7]])))</f>
        <v/>
      </c>
      <c r="N708" s="3" t="str">
        <f>IF(N$3="Not used","",IFERROR(VLOOKUP($A708,'Circumstance 9'!$B$6:$AB$15,27,FALSE),IFERROR(VLOOKUP($A708,'Circumstance 9'!$B$18:$AB$28,27,FALSE),TableBPA2[[#This Row],[Base Payment After Circumstance 8]])))</f>
        <v/>
      </c>
      <c r="O708" s="3" t="str">
        <f>IF(O$3="Not used","",IFERROR(VLOOKUP($A708,'Circumstance 10'!$B$6:$AB$15,27,FALSE),IFERROR(VLOOKUP($A708,'Circumstance 10'!$B$18:$AB$28,27,FALSE),TableBPA2[[#This Row],[Base Payment After Circumstance 9]])))</f>
        <v/>
      </c>
      <c r="P708" s="24" t="str">
        <f>IF(P$3="Not used","",IFERROR(VLOOKUP($A708,'Circumstance 11'!$B$6:$AB$15,27,FALSE),IFERROR(VLOOKUP($A708,'Circumstance 11'!$B$18:$AB$28,27,FALSE),TableBPA2[[#This Row],[Base Payment After Circumstance 10]])))</f>
        <v/>
      </c>
      <c r="Q708" s="24" t="str">
        <f>IF(Q$3="Not used","",IFERROR(VLOOKUP($A708,'Circumstance 12'!$B$6:$AB$15,27,FALSE),IFERROR(VLOOKUP($A708,'Circumstance 12'!$B$18:$AB$28,27,FALSE),TableBPA2[[#This Row],[Base Payment After Circumstance 11]])))</f>
        <v/>
      </c>
      <c r="R708" s="24" t="str">
        <f>IF(R$3="Not used","",IFERROR(VLOOKUP($A708,'Circumstance 13'!$B$6:$AB$15,27,FALSE),IFERROR(VLOOKUP($A708,'Circumstance 13'!$B$18:$AB$28,27,FALSE),TableBPA2[[#This Row],[Base Payment After Circumstance 12]])))</f>
        <v/>
      </c>
      <c r="S708" s="24" t="str">
        <f>IF(S$3="Not used","",IFERROR(VLOOKUP($A708,'Circumstance 14'!$B$6:$AB$15,27,FALSE),IFERROR(VLOOKUP($A708,'Circumstance 14'!$B$18:$AB$28,27,FALSE),TableBPA2[[#This Row],[Base Payment After Circumstance 13]])))</f>
        <v/>
      </c>
      <c r="T708" s="24" t="str">
        <f>IF(T$3="Not used","",IFERROR(VLOOKUP($A708,'Circumstance 15'!$B$6:$AB$15,27,FALSE),IFERROR(VLOOKUP($A708,'Circumstance 15'!$B$18:$AB$28,27,FALSE),TableBPA2[[#This Row],[Base Payment After Circumstance 14]])))</f>
        <v/>
      </c>
      <c r="U708" s="24" t="str">
        <f>IF(U$3="Not used","",IFERROR(VLOOKUP($A708,'Circumstance 16'!$B$6:$AB$15,27,FALSE),IFERROR(VLOOKUP($A708,'Circumstance 16'!$B$18:$AB$28,27,FALSE),TableBPA2[[#This Row],[Base Payment After Circumstance 15]])))</f>
        <v/>
      </c>
      <c r="V708" s="24" t="str">
        <f>IF(V$3="Not used","",IFERROR(VLOOKUP($A708,'Circumstance 17'!$B$6:$AB$15,27,FALSE),IFERROR(VLOOKUP($A708,'Circumstance 17'!$B$18:$AB$28,27,FALSE),TableBPA2[[#This Row],[Base Payment After Circumstance 16]])))</f>
        <v/>
      </c>
      <c r="W708" s="24" t="str">
        <f>IF(W$3="Not used","",IFERROR(VLOOKUP($A708,'Circumstance 18'!$B$6:$AB$15,27,FALSE),IFERROR(VLOOKUP($A708,'Circumstance 18'!$B$18:$AB$28,27,FALSE),TableBPA2[[#This Row],[Base Payment After Circumstance 17]])))</f>
        <v/>
      </c>
      <c r="X708" s="24" t="str">
        <f>IF(X$3="Not used","",IFERROR(VLOOKUP($A708,'Circumstance 19'!$B$6:$AB$15,27,FALSE),IFERROR(VLOOKUP($A708,'Circumstance 19'!$B$18:$AB$28,27,FALSE),TableBPA2[[#This Row],[Base Payment After Circumstance 18]])))</f>
        <v/>
      </c>
      <c r="Y708" s="24" t="str">
        <f>IF(Y$3="Not used","",IFERROR(VLOOKUP($A708,'Circumstance 20'!$B$6:$AB$15,27,FALSE),IFERROR(VLOOKUP($A708,'Circumstance 20'!$B$18:$AB$28,27,FALSE),TableBPA2[[#This Row],[Base Payment After Circumstance 19]])))</f>
        <v/>
      </c>
    </row>
    <row r="709" spans="1:25" x14ac:dyDescent="0.25">
      <c r="A709" s="11" t="str">
        <f>IF('LEA Information'!A718="","",'LEA Information'!A718)</f>
        <v/>
      </c>
      <c r="B709" s="11" t="str">
        <f>IF('LEA Information'!B718="","",'LEA Information'!B718)</f>
        <v/>
      </c>
      <c r="C709" s="68" t="str">
        <f>IF('LEA Information'!C718="","",'LEA Information'!C718)</f>
        <v/>
      </c>
      <c r="D709" s="8" t="str">
        <f>IF('LEA Information'!D718="","",'LEA Information'!D718)</f>
        <v/>
      </c>
      <c r="E709" s="32" t="str">
        <f t="shared" si="10"/>
        <v/>
      </c>
      <c r="F709" s="3" t="str">
        <f>IF(F$3="Not used","",IFERROR(VLOOKUP($A709,'Circumstance 1'!$B$6:$AB$15,27,FALSE),IFERROR(VLOOKUP(A709,'Circumstance 1'!$B$18:$AB$28,27,FALSE),TableBPA2[[#This Row],[Starting Base Payment]])))</f>
        <v/>
      </c>
      <c r="G709" s="3" t="str">
        <f>IF(G$3="Not used","",IFERROR(VLOOKUP($A709,'Circumstance 2'!$B$6:$AB$15,27,FALSE),IFERROR(VLOOKUP($A709,'Circumstance 2'!$B$18:$AB$28,27,FALSE),TableBPA2[[#This Row],[Base Payment After Circumstance 1]])))</f>
        <v/>
      </c>
      <c r="H709" s="3" t="str">
        <f>IF(H$3="Not used","",IFERROR(VLOOKUP($A709,'Circumstance 3'!$B$6:$AB$15,27,FALSE),IFERROR(VLOOKUP($A709,'Circumstance 3'!$B$18:$AB$28,27,FALSE),TableBPA2[[#This Row],[Base Payment After Circumstance 2]])))</f>
        <v/>
      </c>
      <c r="I709" s="3" t="str">
        <f>IF(I$3="Not used","",IFERROR(VLOOKUP($A709,'Circumstance 4'!$B$6:$AB$15,27,FALSE),IFERROR(VLOOKUP($A709,'Circumstance 4'!$B$18:$AB$28,27,FALSE),TableBPA2[[#This Row],[Base Payment After Circumstance 3]])))</f>
        <v/>
      </c>
      <c r="J709" s="3" t="str">
        <f>IF(J$3="Not used","",IFERROR(VLOOKUP($A709,'Circumstance 5'!$B$6:$AB$15,27,FALSE),IFERROR(VLOOKUP($A709,'Circumstance 5'!$B$18:$AB$28,27,FALSE),TableBPA2[[#This Row],[Base Payment After Circumstance 4]])))</f>
        <v/>
      </c>
      <c r="K709" s="3" t="str">
        <f>IF(K$3="Not used","",IFERROR(VLOOKUP($A709,'Circumstance 6'!$B$6:$AB$15,27,FALSE),IFERROR(VLOOKUP($A709,'Circumstance 6'!$B$18:$AB$28,27,FALSE),TableBPA2[[#This Row],[Base Payment After Circumstance 5]])))</f>
        <v/>
      </c>
      <c r="L709" s="3" t="str">
        <f>IF(L$3="Not used","",IFERROR(VLOOKUP($A709,'Circumstance 7'!$B$6:$AB$15,27,FALSE),IFERROR(VLOOKUP($A709,'Circumstance 7'!$B$18:$AB$28,27,FALSE),TableBPA2[[#This Row],[Base Payment After Circumstance 6]])))</f>
        <v/>
      </c>
      <c r="M709" s="3" t="str">
        <f>IF(M$3="Not used","",IFERROR(VLOOKUP($A709,'Circumstance 8'!$B$6:$AB$15,27,FALSE),IFERROR(VLOOKUP($A709,'Circumstance 8'!$B$18:$AB$28,27,FALSE),TableBPA2[[#This Row],[Base Payment After Circumstance 7]])))</f>
        <v/>
      </c>
      <c r="N709" s="3" t="str">
        <f>IF(N$3="Not used","",IFERROR(VLOOKUP($A709,'Circumstance 9'!$B$6:$AB$15,27,FALSE),IFERROR(VLOOKUP($A709,'Circumstance 9'!$B$18:$AB$28,27,FALSE),TableBPA2[[#This Row],[Base Payment After Circumstance 8]])))</f>
        <v/>
      </c>
      <c r="O709" s="3" t="str">
        <f>IF(O$3="Not used","",IFERROR(VLOOKUP($A709,'Circumstance 10'!$B$6:$AB$15,27,FALSE),IFERROR(VLOOKUP($A709,'Circumstance 10'!$B$18:$AB$28,27,FALSE),TableBPA2[[#This Row],[Base Payment After Circumstance 9]])))</f>
        <v/>
      </c>
      <c r="P709" s="24" t="str">
        <f>IF(P$3="Not used","",IFERROR(VLOOKUP($A709,'Circumstance 11'!$B$6:$AB$15,27,FALSE),IFERROR(VLOOKUP($A709,'Circumstance 11'!$B$18:$AB$28,27,FALSE),TableBPA2[[#This Row],[Base Payment After Circumstance 10]])))</f>
        <v/>
      </c>
      <c r="Q709" s="24" t="str">
        <f>IF(Q$3="Not used","",IFERROR(VLOOKUP($A709,'Circumstance 12'!$B$6:$AB$15,27,FALSE),IFERROR(VLOOKUP($A709,'Circumstance 12'!$B$18:$AB$28,27,FALSE),TableBPA2[[#This Row],[Base Payment After Circumstance 11]])))</f>
        <v/>
      </c>
      <c r="R709" s="24" t="str">
        <f>IF(R$3="Not used","",IFERROR(VLOOKUP($A709,'Circumstance 13'!$B$6:$AB$15,27,FALSE),IFERROR(VLOOKUP($A709,'Circumstance 13'!$B$18:$AB$28,27,FALSE),TableBPA2[[#This Row],[Base Payment After Circumstance 12]])))</f>
        <v/>
      </c>
      <c r="S709" s="24" t="str">
        <f>IF(S$3="Not used","",IFERROR(VLOOKUP($A709,'Circumstance 14'!$B$6:$AB$15,27,FALSE),IFERROR(VLOOKUP($A709,'Circumstance 14'!$B$18:$AB$28,27,FALSE),TableBPA2[[#This Row],[Base Payment After Circumstance 13]])))</f>
        <v/>
      </c>
      <c r="T709" s="24" t="str">
        <f>IF(T$3="Not used","",IFERROR(VLOOKUP($A709,'Circumstance 15'!$B$6:$AB$15,27,FALSE),IFERROR(VLOOKUP($A709,'Circumstance 15'!$B$18:$AB$28,27,FALSE),TableBPA2[[#This Row],[Base Payment After Circumstance 14]])))</f>
        <v/>
      </c>
      <c r="U709" s="24" t="str">
        <f>IF(U$3="Not used","",IFERROR(VLOOKUP($A709,'Circumstance 16'!$B$6:$AB$15,27,FALSE),IFERROR(VLOOKUP($A709,'Circumstance 16'!$B$18:$AB$28,27,FALSE),TableBPA2[[#This Row],[Base Payment After Circumstance 15]])))</f>
        <v/>
      </c>
      <c r="V709" s="24" t="str">
        <f>IF(V$3="Not used","",IFERROR(VLOOKUP($A709,'Circumstance 17'!$B$6:$AB$15,27,FALSE),IFERROR(VLOOKUP($A709,'Circumstance 17'!$B$18:$AB$28,27,FALSE),TableBPA2[[#This Row],[Base Payment After Circumstance 16]])))</f>
        <v/>
      </c>
      <c r="W709" s="24" t="str">
        <f>IF(W$3="Not used","",IFERROR(VLOOKUP($A709,'Circumstance 18'!$B$6:$AB$15,27,FALSE),IFERROR(VLOOKUP($A709,'Circumstance 18'!$B$18:$AB$28,27,FALSE),TableBPA2[[#This Row],[Base Payment After Circumstance 17]])))</f>
        <v/>
      </c>
      <c r="X709" s="24" t="str">
        <f>IF(X$3="Not used","",IFERROR(VLOOKUP($A709,'Circumstance 19'!$B$6:$AB$15,27,FALSE),IFERROR(VLOOKUP($A709,'Circumstance 19'!$B$18:$AB$28,27,FALSE),TableBPA2[[#This Row],[Base Payment After Circumstance 18]])))</f>
        <v/>
      </c>
      <c r="Y709" s="24" t="str">
        <f>IF(Y$3="Not used","",IFERROR(VLOOKUP($A709,'Circumstance 20'!$B$6:$AB$15,27,FALSE),IFERROR(VLOOKUP($A709,'Circumstance 20'!$B$18:$AB$28,27,FALSE),TableBPA2[[#This Row],[Base Payment After Circumstance 19]])))</f>
        <v/>
      </c>
    </row>
    <row r="710" spans="1:25" x14ac:dyDescent="0.25">
      <c r="A710" s="11" t="str">
        <f>IF('LEA Information'!A719="","",'LEA Information'!A719)</f>
        <v/>
      </c>
      <c r="B710" s="11" t="str">
        <f>IF('LEA Information'!B719="","",'LEA Information'!B719)</f>
        <v/>
      </c>
      <c r="C710" s="68" t="str">
        <f>IF('LEA Information'!C719="","",'LEA Information'!C719)</f>
        <v/>
      </c>
      <c r="D710" s="8" t="str">
        <f>IF('LEA Information'!D719="","",'LEA Information'!D719)</f>
        <v/>
      </c>
      <c r="E710" s="32" t="str">
        <f t="shared" si="10"/>
        <v/>
      </c>
      <c r="F710" s="3" t="str">
        <f>IF(F$3="Not used","",IFERROR(VLOOKUP($A710,'Circumstance 1'!$B$6:$AB$15,27,FALSE),IFERROR(VLOOKUP(A710,'Circumstance 1'!$B$18:$AB$28,27,FALSE),TableBPA2[[#This Row],[Starting Base Payment]])))</f>
        <v/>
      </c>
      <c r="G710" s="3" t="str">
        <f>IF(G$3="Not used","",IFERROR(VLOOKUP($A710,'Circumstance 2'!$B$6:$AB$15,27,FALSE),IFERROR(VLOOKUP($A710,'Circumstance 2'!$B$18:$AB$28,27,FALSE),TableBPA2[[#This Row],[Base Payment After Circumstance 1]])))</f>
        <v/>
      </c>
      <c r="H710" s="3" t="str">
        <f>IF(H$3="Not used","",IFERROR(VLOOKUP($A710,'Circumstance 3'!$B$6:$AB$15,27,FALSE),IFERROR(VLOOKUP($A710,'Circumstance 3'!$B$18:$AB$28,27,FALSE),TableBPA2[[#This Row],[Base Payment After Circumstance 2]])))</f>
        <v/>
      </c>
      <c r="I710" s="3" t="str">
        <f>IF(I$3="Not used","",IFERROR(VLOOKUP($A710,'Circumstance 4'!$B$6:$AB$15,27,FALSE),IFERROR(VLOOKUP($A710,'Circumstance 4'!$B$18:$AB$28,27,FALSE),TableBPA2[[#This Row],[Base Payment After Circumstance 3]])))</f>
        <v/>
      </c>
      <c r="J710" s="3" t="str">
        <f>IF(J$3="Not used","",IFERROR(VLOOKUP($A710,'Circumstance 5'!$B$6:$AB$15,27,FALSE),IFERROR(VLOOKUP($A710,'Circumstance 5'!$B$18:$AB$28,27,FALSE),TableBPA2[[#This Row],[Base Payment After Circumstance 4]])))</f>
        <v/>
      </c>
      <c r="K710" s="3" t="str">
        <f>IF(K$3="Not used","",IFERROR(VLOOKUP($A710,'Circumstance 6'!$B$6:$AB$15,27,FALSE),IFERROR(VLOOKUP($A710,'Circumstance 6'!$B$18:$AB$28,27,FALSE),TableBPA2[[#This Row],[Base Payment After Circumstance 5]])))</f>
        <v/>
      </c>
      <c r="L710" s="3" t="str">
        <f>IF(L$3="Not used","",IFERROR(VLOOKUP($A710,'Circumstance 7'!$B$6:$AB$15,27,FALSE),IFERROR(VLOOKUP($A710,'Circumstance 7'!$B$18:$AB$28,27,FALSE),TableBPA2[[#This Row],[Base Payment After Circumstance 6]])))</f>
        <v/>
      </c>
      <c r="M710" s="3" t="str">
        <f>IF(M$3="Not used","",IFERROR(VLOOKUP($A710,'Circumstance 8'!$B$6:$AB$15,27,FALSE),IFERROR(VLOOKUP($A710,'Circumstance 8'!$B$18:$AB$28,27,FALSE),TableBPA2[[#This Row],[Base Payment After Circumstance 7]])))</f>
        <v/>
      </c>
      <c r="N710" s="3" t="str">
        <f>IF(N$3="Not used","",IFERROR(VLOOKUP($A710,'Circumstance 9'!$B$6:$AB$15,27,FALSE),IFERROR(VLOOKUP($A710,'Circumstance 9'!$B$18:$AB$28,27,FALSE),TableBPA2[[#This Row],[Base Payment After Circumstance 8]])))</f>
        <v/>
      </c>
      <c r="O710" s="3" t="str">
        <f>IF(O$3="Not used","",IFERROR(VLOOKUP($A710,'Circumstance 10'!$B$6:$AB$15,27,FALSE),IFERROR(VLOOKUP($A710,'Circumstance 10'!$B$18:$AB$28,27,FALSE),TableBPA2[[#This Row],[Base Payment After Circumstance 9]])))</f>
        <v/>
      </c>
      <c r="P710" s="24" t="str">
        <f>IF(P$3="Not used","",IFERROR(VLOOKUP($A710,'Circumstance 11'!$B$6:$AB$15,27,FALSE),IFERROR(VLOOKUP($A710,'Circumstance 11'!$B$18:$AB$28,27,FALSE),TableBPA2[[#This Row],[Base Payment After Circumstance 10]])))</f>
        <v/>
      </c>
      <c r="Q710" s="24" t="str">
        <f>IF(Q$3="Not used","",IFERROR(VLOOKUP($A710,'Circumstance 12'!$B$6:$AB$15,27,FALSE),IFERROR(VLOOKUP($A710,'Circumstance 12'!$B$18:$AB$28,27,FALSE),TableBPA2[[#This Row],[Base Payment After Circumstance 11]])))</f>
        <v/>
      </c>
      <c r="R710" s="24" t="str">
        <f>IF(R$3="Not used","",IFERROR(VLOOKUP($A710,'Circumstance 13'!$B$6:$AB$15,27,FALSE),IFERROR(VLOOKUP($A710,'Circumstance 13'!$B$18:$AB$28,27,FALSE),TableBPA2[[#This Row],[Base Payment After Circumstance 12]])))</f>
        <v/>
      </c>
      <c r="S710" s="24" t="str">
        <f>IF(S$3="Not used","",IFERROR(VLOOKUP($A710,'Circumstance 14'!$B$6:$AB$15,27,FALSE),IFERROR(VLOOKUP($A710,'Circumstance 14'!$B$18:$AB$28,27,FALSE),TableBPA2[[#This Row],[Base Payment After Circumstance 13]])))</f>
        <v/>
      </c>
      <c r="T710" s="24" t="str">
        <f>IF(T$3="Not used","",IFERROR(VLOOKUP($A710,'Circumstance 15'!$B$6:$AB$15,27,FALSE),IFERROR(VLOOKUP($A710,'Circumstance 15'!$B$18:$AB$28,27,FALSE),TableBPA2[[#This Row],[Base Payment After Circumstance 14]])))</f>
        <v/>
      </c>
      <c r="U710" s="24" t="str">
        <f>IF(U$3="Not used","",IFERROR(VLOOKUP($A710,'Circumstance 16'!$B$6:$AB$15,27,FALSE),IFERROR(VLOOKUP($A710,'Circumstance 16'!$B$18:$AB$28,27,FALSE),TableBPA2[[#This Row],[Base Payment After Circumstance 15]])))</f>
        <v/>
      </c>
      <c r="V710" s="24" t="str">
        <f>IF(V$3="Not used","",IFERROR(VLOOKUP($A710,'Circumstance 17'!$B$6:$AB$15,27,FALSE),IFERROR(VLOOKUP($A710,'Circumstance 17'!$B$18:$AB$28,27,FALSE),TableBPA2[[#This Row],[Base Payment After Circumstance 16]])))</f>
        <v/>
      </c>
      <c r="W710" s="24" t="str">
        <f>IF(W$3="Not used","",IFERROR(VLOOKUP($A710,'Circumstance 18'!$B$6:$AB$15,27,FALSE),IFERROR(VLOOKUP($A710,'Circumstance 18'!$B$18:$AB$28,27,FALSE),TableBPA2[[#This Row],[Base Payment After Circumstance 17]])))</f>
        <v/>
      </c>
      <c r="X710" s="24" t="str">
        <f>IF(X$3="Not used","",IFERROR(VLOOKUP($A710,'Circumstance 19'!$B$6:$AB$15,27,FALSE),IFERROR(VLOOKUP($A710,'Circumstance 19'!$B$18:$AB$28,27,FALSE),TableBPA2[[#This Row],[Base Payment After Circumstance 18]])))</f>
        <v/>
      </c>
      <c r="Y710" s="24" t="str">
        <f>IF(Y$3="Not used","",IFERROR(VLOOKUP($A710,'Circumstance 20'!$B$6:$AB$15,27,FALSE),IFERROR(VLOOKUP($A710,'Circumstance 20'!$B$18:$AB$28,27,FALSE),TableBPA2[[#This Row],[Base Payment After Circumstance 19]])))</f>
        <v/>
      </c>
    </row>
    <row r="711" spans="1:25" x14ac:dyDescent="0.25">
      <c r="A711" s="11" t="str">
        <f>IF('LEA Information'!A720="","",'LEA Information'!A720)</f>
        <v/>
      </c>
      <c r="B711" s="11" t="str">
        <f>IF('LEA Information'!B720="","",'LEA Information'!B720)</f>
        <v/>
      </c>
      <c r="C711" s="68" t="str">
        <f>IF('LEA Information'!C720="","",'LEA Information'!C720)</f>
        <v/>
      </c>
      <c r="D711" s="8" t="str">
        <f>IF('LEA Information'!D720="","",'LEA Information'!D720)</f>
        <v/>
      </c>
      <c r="E711" s="32" t="str">
        <f t="shared" ref="E711:E774" si="11">IF(A711="","",(LOOKUP(2,1/(ISNUMBER($F711:$Y711)),$F711:$Y711)))</f>
        <v/>
      </c>
      <c r="F711" s="3" t="str">
        <f>IF(F$3="Not used","",IFERROR(VLOOKUP($A711,'Circumstance 1'!$B$6:$AB$15,27,FALSE),IFERROR(VLOOKUP(A711,'Circumstance 1'!$B$18:$AB$28,27,FALSE),TableBPA2[[#This Row],[Starting Base Payment]])))</f>
        <v/>
      </c>
      <c r="G711" s="3" t="str">
        <f>IF(G$3="Not used","",IFERROR(VLOOKUP($A711,'Circumstance 2'!$B$6:$AB$15,27,FALSE),IFERROR(VLOOKUP($A711,'Circumstance 2'!$B$18:$AB$28,27,FALSE),TableBPA2[[#This Row],[Base Payment After Circumstance 1]])))</f>
        <v/>
      </c>
      <c r="H711" s="3" t="str">
        <f>IF(H$3="Not used","",IFERROR(VLOOKUP($A711,'Circumstance 3'!$B$6:$AB$15,27,FALSE),IFERROR(VLOOKUP($A711,'Circumstance 3'!$B$18:$AB$28,27,FALSE),TableBPA2[[#This Row],[Base Payment After Circumstance 2]])))</f>
        <v/>
      </c>
      <c r="I711" s="3" t="str">
        <f>IF(I$3="Not used","",IFERROR(VLOOKUP($A711,'Circumstance 4'!$B$6:$AB$15,27,FALSE),IFERROR(VLOOKUP($A711,'Circumstance 4'!$B$18:$AB$28,27,FALSE),TableBPA2[[#This Row],[Base Payment After Circumstance 3]])))</f>
        <v/>
      </c>
      <c r="J711" s="3" t="str">
        <f>IF(J$3="Not used","",IFERROR(VLOOKUP($A711,'Circumstance 5'!$B$6:$AB$15,27,FALSE),IFERROR(VLOOKUP($A711,'Circumstance 5'!$B$18:$AB$28,27,FALSE),TableBPA2[[#This Row],[Base Payment After Circumstance 4]])))</f>
        <v/>
      </c>
      <c r="K711" s="3" t="str">
        <f>IF(K$3="Not used","",IFERROR(VLOOKUP($A711,'Circumstance 6'!$B$6:$AB$15,27,FALSE),IFERROR(VLOOKUP($A711,'Circumstance 6'!$B$18:$AB$28,27,FALSE),TableBPA2[[#This Row],[Base Payment After Circumstance 5]])))</f>
        <v/>
      </c>
      <c r="L711" s="3" t="str">
        <f>IF(L$3="Not used","",IFERROR(VLOOKUP($A711,'Circumstance 7'!$B$6:$AB$15,27,FALSE),IFERROR(VLOOKUP($A711,'Circumstance 7'!$B$18:$AB$28,27,FALSE),TableBPA2[[#This Row],[Base Payment After Circumstance 6]])))</f>
        <v/>
      </c>
      <c r="M711" s="3" t="str">
        <f>IF(M$3="Not used","",IFERROR(VLOOKUP($A711,'Circumstance 8'!$B$6:$AB$15,27,FALSE),IFERROR(VLOOKUP($A711,'Circumstance 8'!$B$18:$AB$28,27,FALSE),TableBPA2[[#This Row],[Base Payment After Circumstance 7]])))</f>
        <v/>
      </c>
      <c r="N711" s="3" t="str">
        <f>IF(N$3="Not used","",IFERROR(VLOOKUP($A711,'Circumstance 9'!$B$6:$AB$15,27,FALSE),IFERROR(VLOOKUP($A711,'Circumstance 9'!$B$18:$AB$28,27,FALSE),TableBPA2[[#This Row],[Base Payment After Circumstance 8]])))</f>
        <v/>
      </c>
      <c r="O711" s="3" t="str">
        <f>IF(O$3="Not used","",IFERROR(VLOOKUP($A711,'Circumstance 10'!$B$6:$AB$15,27,FALSE),IFERROR(VLOOKUP($A711,'Circumstance 10'!$B$18:$AB$28,27,FALSE),TableBPA2[[#This Row],[Base Payment After Circumstance 9]])))</f>
        <v/>
      </c>
      <c r="P711" s="24" t="str">
        <f>IF(P$3="Not used","",IFERROR(VLOOKUP($A711,'Circumstance 11'!$B$6:$AB$15,27,FALSE),IFERROR(VLOOKUP($A711,'Circumstance 11'!$B$18:$AB$28,27,FALSE),TableBPA2[[#This Row],[Base Payment After Circumstance 10]])))</f>
        <v/>
      </c>
      <c r="Q711" s="24" t="str">
        <f>IF(Q$3="Not used","",IFERROR(VLOOKUP($A711,'Circumstance 12'!$B$6:$AB$15,27,FALSE),IFERROR(VLOOKUP($A711,'Circumstance 12'!$B$18:$AB$28,27,FALSE),TableBPA2[[#This Row],[Base Payment After Circumstance 11]])))</f>
        <v/>
      </c>
      <c r="R711" s="24" t="str">
        <f>IF(R$3="Not used","",IFERROR(VLOOKUP($A711,'Circumstance 13'!$B$6:$AB$15,27,FALSE),IFERROR(VLOOKUP($A711,'Circumstance 13'!$B$18:$AB$28,27,FALSE),TableBPA2[[#This Row],[Base Payment After Circumstance 12]])))</f>
        <v/>
      </c>
      <c r="S711" s="24" t="str">
        <f>IF(S$3="Not used","",IFERROR(VLOOKUP($A711,'Circumstance 14'!$B$6:$AB$15,27,FALSE),IFERROR(VLOOKUP($A711,'Circumstance 14'!$B$18:$AB$28,27,FALSE),TableBPA2[[#This Row],[Base Payment After Circumstance 13]])))</f>
        <v/>
      </c>
      <c r="T711" s="24" t="str">
        <f>IF(T$3="Not used","",IFERROR(VLOOKUP($A711,'Circumstance 15'!$B$6:$AB$15,27,FALSE),IFERROR(VLOOKUP($A711,'Circumstance 15'!$B$18:$AB$28,27,FALSE),TableBPA2[[#This Row],[Base Payment After Circumstance 14]])))</f>
        <v/>
      </c>
      <c r="U711" s="24" t="str">
        <f>IF(U$3="Not used","",IFERROR(VLOOKUP($A711,'Circumstance 16'!$B$6:$AB$15,27,FALSE),IFERROR(VLOOKUP($A711,'Circumstance 16'!$B$18:$AB$28,27,FALSE),TableBPA2[[#This Row],[Base Payment After Circumstance 15]])))</f>
        <v/>
      </c>
      <c r="V711" s="24" t="str">
        <f>IF(V$3="Not used","",IFERROR(VLOOKUP($A711,'Circumstance 17'!$B$6:$AB$15,27,FALSE),IFERROR(VLOOKUP($A711,'Circumstance 17'!$B$18:$AB$28,27,FALSE),TableBPA2[[#This Row],[Base Payment After Circumstance 16]])))</f>
        <v/>
      </c>
      <c r="W711" s="24" t="str">
        <f>IF(W$3="Not used","",IFERROR(VLOOKUP($A711,'Circumstance 18'!$B$6:$AB$15,27,FALSE),IFERROR(VLOOKUP($A711,'Circumstance 18'!$B$18:$AB$28,27,FALSE),TableBPA2[[#This Row],[Base Payment After Circumstance 17]])))</f>
        <v/>
      </c>
      <c r="X711" s="24" t="str">
        <f>IF(X$3="Not used","",IFERROR(VLOOKUP($A711,'Circumstance 19'!$B$6:$AB$15,27,FALSE),IFERROR(VLOOKUP($A711,'Circumstance 19'!$B$18:$AB$28,27,FALSE),TableBPA2[[#This Row],[Base Payment After Circumstance 18]])))</f>
        <v/>
      </c>
      <c r="Y711" s="24" t="str">
        <f>IF(Y$3="Not used","",IFERROR(VLOOKUP($A711,'Circumstance 20'!$B$6:$AB$15,27,FALSE),IFERROR(VLOOKUP($A711,'Circumstance 20'!$B$18:$AB$28,27,FALSE),TableBPA2[[#This Row],[Base Payment After Circumstance 19]])))</f>
        <v/>
      </c>
    </row>
    <row r="712" spans="1:25" x14ac:dyDescent="0.25">
      <c r="A712" s="11" t="str">
        <f>IF('LEA Information'!A721="","",'LEA Information'!A721)</f>
        <v/>
      </c>
      <c r="B712" s="11" t="str">
        <f>IF('LEA Information'!B721="","",'LEA Information'!B721)</f>
        <v/>
      </c>
      <c r="C712" s="68" t="str">
        <f>IF('LEA Information'!C721="","",'LEA Information'!C721)</f>
        <v/>
      </c>
      <c r="D712" s="8" t="str">
        <f>IF('LEA Information'!D721="","",'LEA Information'!D721)</f>
        <v/>
      </c>
      <c r="E712" s="32" t="str">
        <f t="shared" si="11"/>
        <v/>
      </c>
      <c r="F712" s="3" t="str">
        <f>IF(F$3="Not used","",IFERROR(VLOOKUP($A712,'Circumstance 1'!$B$6:$AB$15,27,FALSE),IFERROR(VLOOKUP(A712,'Circumstance 1'!$B$18:$AB$28,27,FALSE),TableBPA2[[#This Row],[Starting Base Payment]])))</f>
        <v/>
      </c>
      <c r="G712" s="3" t="str">
        <f>IF(G$3="Not used","",IFERROR(VLOOKUP($A712,'Circumstance 2'!$B$6:$AB$15,27,FALSE),IFERROR(VLOOKUP($A712,'Circumstance 2'!$B$18:$AB$28,27,FALSE),TableBPA2[[#This Row],[Base Payment After Circumstance 1]])))</f>
        <v/>
      </c>
      <c r="H712" s="3" t="str">
        <f>IF(H$3="Not used","",IFERROR(VLOOKUP($A712,'Circumstance 3'!$B$6:$AB$15,27,FALSE),IFERROR(VLOOKUP($A712,'Circumstance 3'!$B$18:$AB$28,27,FALSE),TableBPA2[[#This Row],[Base Payment After Circumstance 2]])))</f>
        <v/>
      </c>
      <c r="I712" s="3" t="str">
        <f>IF(I$3="Not used","",IFERROR(VLOOKUP($A712,'Circumstance 4'!$B$6:$AB$15,27,FALSE),IFERROR(VLOOKUP($A712,'Circumstance 4'!$B$18:$AB$28,27,FALSE),TableBPA2[[#This Row],[Base Payment After Circumstance 3]])))</f>
        <v/>
      </c>
      <c r="J712" s="3" t="str">
        <f>IF(J$3="Not used","",IFERROR(VLOOKUP($A712,'Circumstance 5'!$B$6:$AB$15,27,FALSE),IFERROR(VLOOKUP($A712,'Circumstance 5'!$B$18:$AB$28,27,FALSE),TableBPA2[[#This Row],[Base Payment After Circumstance 4]])))</f>
        <v/>
      </c>
      <c r="K712" s="3" t="str">
        <f>IF(K$3="Not used","",IFERROR(VLOOKUP($A712,'Circumstance 6'!$B$6:$AB$15,27,FALSE),IFERROR(VLOOKUP($A712,'Circumstance 6'!$B$18:$AB$28,27,FALSE),TableBPA2[[#This Row],[Base Payment After Circumstance 5]])))</f>
        <v/>
      </c>
      <c r="L712" s="3" t="str">
        <f>IF(L$3="Not used","",IFERROR(VLOOKUP($A712,'Circumstance 7'!$B$6:$AB$15,27,FALSE),IFERROR(VLOOKUP($A712,'Circumstance 7'!$B$18:$AB$28,27,FALSE),TableBPA2[[#This Row],[Base Payment After Circumstance 6]])))</f>
        <v/>
      </c>
      <c r="M712" s="3" t="str">
        <f>IF(M$3="Not used","",IFERROR(VLOOKUP($A712,'Circumstance 8'!$B$6:$AB$15,27,FALSE),IFERROR(VLOOKUP($A712,'Circumstance 8'!$B$18:$AB$28,27,FALSE),TableBPA2[[#This Row],[Base Payment After Circumstance 7]])))</f>
        <v/>
      </c>
      <c r="N712" s="3" t="str">
        <f>IF(N$3="Not used","",IFERROR(VLOOKUP($A712,'Circumstance 9'!$B$6:$AB$15,27,FALSE),IFERROR(VLOOKUP($A712,'Circumstance 9'!$B$18:$AB$28,27,FALSE),TableBPA2[[#This Row],[Base Payment After Circumstance 8]])))</f>
        <v/>
      </c>
      <c r="O712" s="3" t="str">
        <f>IF(O$3="Not used","",IFERROR(VLOOKUP($A712,'Circumstance 10'!$B$6:$AB$15,27,FALSE),IFERROR(VLOOKUP($A712,'Circumstance 10'!$B$18:$AB$28,27,FALSE),TableBPA2[[#This Row],[Base Payment After Circumstance 9]])))</f>
        <v/>
      </c>
      <c r="P712" s="24" t="str">
        <f>IF(P$3="Not used","",IFERROR(VLOOKUP($A712,'Circumstance 11'!$B$6:$AB$15,27,FALSE),IFERROR(VLOOKUP($A712,'Circumstance 11'!$B$18:$AB$28,27,FALSE),TableBPA2[[#This Row],[Base Payment After Circumstance 10]])))</f>
        <v/>
      </c>
      <c r="Q712" s="24" t="str">
        <f>IF(Q$3="Not used","",IFERROR(VLOOKUP($A712,'Circumstance 12'!$B$6:$AB$15,27,FALSE),IFERROR(VLOOKUP($A712,'Circumstance 12'!$B$18:$AB$28,27,FALSE),TableBPA2[[#This Row],[Base Payment After Circumstance 11]])))</f>
        <v/>
      </c>
      <c r="R712" s="24" t="str">
        <f>IF(R$3="Not used","",IFERROR(VLOOKUP($A712,'Circumstance 13'!$B$6:$AB$15,27,FALSE),IFERROR(VLOOKUP($A712,'Circumstance 13'!$B$18:$AB$28,27,FALSE),TableBPA2[[#This Row],[Base Payment After Circumstance 12]])))</f>
        <v/>
      </c>
      <c r="S712" s="24" t="str">
        <f>IF(S$3="Not used","",IFERROR(VLOOKUP($A712,'Circumstance 14'!$B$6:$AB$15,27,FALSE),IFERROR(VLOOKUP($A712,'Circumstance 14'!$B$18:$AB$28,27,FALSE),TableBPA2[[#This Row],[Base Payment After Circumstance 13]])))</f>
        <v/>
      </c>
      <c r="T712" s="24" t="str">
        <f>IF(T$3="Not used","",IFERROR(VLOOKUP($A712,'Circumstance 15'!$B$6:$AB$15,27,FALSE),IFERROR(VLOOKUP($A712,'Circumstance 15'!$B$18:$AB$28,27,FALSE),TableBPA2[[#This Row],[Base Payment After Circumstance 14]])))</f>
        <v/>
      </c>
      <c r="U712" s="24" t="str">
        <f>IF(U$3="Not used","",IFERROR(VLOOKUP($A712,'Circumstance 16'!$B$6:$AB$15,27,FALSE),IFERROR(VLOOKUP($A712,'Circumstance 16'!$B$18:$AB$28,27,FALSE),TableBPA2[[#This Row],[Base Payment After Circumstance 15]])))</f>
        <v/>
      </c>
      <c r="V712" s="24" t="str">
        <f>IF(V$3="Not used","",IFERROR(VLOOKUP($A712,'Circumstance 17'!$B$6:$AB$15,27,FALSE),IFERROR(VLOOKUP($A712,'Circumstance 17'!$B$18:$AB$28,27,FALSE),TableBPA2[[#This Row],[Base Payment After Circumstance 16]])))</f>
        <v/>
      </c>
      <c r="W712" s="24" t="str">
        <f>IF(W$3="Not used","",IFERROR(VLOOKUP($A712,'Circumstance 18'!$B$6:$AB$15,27,FALSE),IFERROR(VLOOKUP($A712,'Circumstance 18'!$B$18:$AB$28,27,FALSE),TableBPA2[[#This Row],[Base Payment After Circumstance 17]])))</f>
        <v/>
      </c>
      <c r="X712" s="24" t="str">
        <f>IF(X$3="Not used","",IFERROR(VLOOKUP($A712,'Circumstance 19'!$B$6:$AB$15,27,FALSE),IFERROR(VLOOKUP($A712,'Circumstance 19'!$B$18:$AB$28,27,FALSE),TableBPA2[[#This Row],[Base Payment After Circumstance 18]])))</f>
        <v/>
      </c>
      <c r="Y712" s="24" t="str">
        <f>IF(Y$3="Not used","",IFERROR(VLOOKUP($A712,'Circumstance 20'!$B$6:$AB$15,27,FALSE),IFERROR(VLOOKUP($A712,'Circumstance 20'!$B$18:$AB$28,27,FALSE),TableBPA2[[#This Row],[Base Payment After Circumstance 19]])))</f>
        <v/>
      </c>
    </row>
    <row r="713" spans="1:25" x14ac:dyDescent="0.25">
      <c r="A713" s="11" t="str">
        <f>IF('LEA Information'!A722="","",'LEA Information'!A722)</f>
        <v/>
      </c>
      <c r="B713" s="11" t="str">
        <f>IF('LEA Information'!B722="","",'LEA Information'!B722)</f>
        <v/>
      </c>
      <c r="C713" s="68" t="str">
        <f>IF('LEA Information'!C722="","",'LEA Information'!C722)</f>
        <v/>
      </c>
      <c r="D713" s="8" t="str">
        <f>IF('LEA Information'!D722="","",'LEA Information'!D722)</f>
        <v/>
      </c>
      <c r="E713" s="32" t="str">
        <f t="shared" si="11"/>
        <v/>
      </c>
      <c r="F713" s="3" t="str">
        <f>IF(F$3="Not used","",IFERROR(VLOOKUP($A713,'Circumstance 1'!$B$6:$AB$15,27,FALSE),IFERROR(VLOOKUP(A713,'Circumstance 1'!$B$18:$AB$28,27,FALSE),TableBPA2[[#This Row],[Starting Base Payment]])))</f>
        <v/>
      </c>
      <c r="G713" s="3" t="str">
        <f>IF(G$3="Not used","",IFERROR(VLOOKUP($A713,'Circumstance 2'!$B$6:$AB$15,27,FALSE),IFERROR(VLOOKUP($A713,'Circumstance 2'!$B$18:$AB$28,27,FALSE),TableBPA2[[#This Row],[Base Payment After Circumstance 1]])))</f>
        <v/>
      </c>
      <c r="H713" s="3" t="str">
        <f>IF(H$3="Not used","",IFERROR(VLOOKUP($A713,'Circumstance 3'!$B$6:$AB$15,27,FALSE),IFERROR(VLOOKUP($A713,'Circumstance 3'!$B$18:$AB$28,27,FALSE),TableBPA2[[#This Row],[Base Payment After Circumstance 2]])))</f>
        <v/>
      </c>
      <c r="I713" s="3" t="str">
        <f>IF(I$3="Not used","",IFERROR(VLOOKUP($A713,'Circumstance 4'!$B$6:$AB$15,27,FALSE),IFERROR(VLOOKUP($A713,'Circumstance 4'!$B$18:$AB$28,27,FALSE),TableBPA2[[#This Row],[Base Payment After Circumstance 3]])))</f>
        <v/>
      </c>
      <c r="J713" s="3" t="str">
        <f>IF(J$3="Not used","",IFERROR(VLOOKUP($A713,'Circumstance 5'!$B$6:$AB$15,27,FALSE),IFERROR(VLOOKUP($A713,'Circumstance 5'!$B$18:$AB$28,27,FALSE),TableBPA2[[#This Row],[Base Payment After Circumstance 4]])))</f>
        <v/>
      </c>
      <c r="K713" s="3" t="str">
        <f>IF(K$3="Not used","",IFERROR(VLOOKUP($A713,'Circumstance 6'!$B$6:$AB$15,27,FALSE),IFERROR(VLOOKUP($A713,'Circumstance 6'!$B$18:$AB$28,27,FALSE),TableBPA2[[#This Row],[Base Payment After Circumstance 5]])))</f>
        <v/>
      </c>
      <c r="L713" s="3" t="str">
        <f>IF(L$3="Not used","",IFERROR(VLOOKUP($A713,'Circumstance 7'!$B$6:$AB$15,27,FALSE),IFERROR(VLOOKUP($A713,'Circumstance 7'!$B$18:$AB$28,27,FALSE),TableBPA2[[#This Row],[Base Payment After Circumstance 6]])))</f>
        <v/>
      </c>
      <c r="M713" s="3" t="str">
        <f>IF(M$3="Not used","",IFERROR(VLOOKUP($A713,'Circumstance 8'!$B$6:$AB$15,27,FALSE),IFERROR(VLOOKUP($A713,'Circumstance 8'!$B$18:$AB$28,27,FALSE),TableBPA2[[#This Row],[Base Payment After Circumstance 7]])))</f>
        <v/>
      </c>
      <c r="N713" s="3" t="str">
        <f>IF(N$3="Not used","",IFERROR(VLOOKUP($A713,'Circumstance 9'!$B$6:$AB$15,27,FALSE),IFERROR(VLOOKUP($A713,'Circumstance 9'!$B$18:$AB$28,27,FALSE),TableBPA2[[#This Row],[Base Payment After Circumstance 8]])))</f>
        <v/>
      </c>
      <c r="O713" s="3" t="str">
        <f>IF(O$3="Not used","",IFERROR(VLOOKUP($A713,'Circumstance 10'!$B$6:$AB$15,27,FALSE),IFERROR(VLOOKUP($A713,'Circumstance 10'!$B$18:$AB$28,27,FALSE),TableBPA2[[#This Row],[Base Payment After Circumstance 9]])))</f>
        <v/>
      </c>
      <c r="P713" s="24" t="str">
        <f>IF(P$3="Not used","",IFERROR(VLOOKUP($A713,'Circumstance 11'!$B$6:$AB$15,27,FALSE),IFERROR(VLOOKUP($A713,'Circumstance 11'!$B$18:$AB$28,27,FALSE),TableBPA2[[#This Row],[Base Payment After Circumstance 10]])))</f>
        <v/>
      </c>
      <c r="Q713" s="24" t="str">
        <f>IF(Q$3="Not used","",IFERROR(VLOOKUP($A713,'Circumstance 12'!$B$6:$AB$15,27,FALSE),IFERROR(VLOOKUP($A713,'Circumstance 12'!$B$18:$AB$28,27,FALSE),TableBPA2[[#This Row],[Base Payment After Circumstance 11]])))</f>
        <v/>
      </c>
      <c r="R713" s="24" t="str">
        <f>IF(R$3="Not used","",IFERROR(VLOOKUP($A713,'Circumstance 13'!$B$6:$AB$15,27,FALSE),IFERROR(VLOOKUP($A713,'Circumstance 13'!$B$18:$AB$28,27,FALSE),TableBPA2[[#This Row],[Base Payment After Circumstance 12]])))</f>
        <v/>
      </c>
      <c r="S713" s="24" t="str">
        <f>IF(S$3="Not used","",IFERROR(VLOOKUP($A713,'Circumstance 14'!$B$6:$AB$15,27,FALSE),IFERROR(VLOOKUP($A713,'Circumstance 14'!$B$18:$AB$28,27,FALSE),TableBPA2[[#This Row],[Base Payment After Circumstance 13]])))</f>
        <v/>
      </c>
      <c r="T713" s="24" t="str">
        <f>IF(T$3="Not used","",IFERROR(VLOOKUP($A713,'Circumstance 15'!$B$6:$AB$15,27,FALSE),IFERROR(VLOOKUP($A713,'Circumstance 15'!$B$18:$AB$28,27,FALSE),TableBPA2[[#This Row],[Base Payment After Circumstance 14]])))</f>
        <v/>
      </c>
      <c r="U713" s="24" t="str">
        <f>IF(U$3="Not used","",IFERROR(VLOOKUP($A713,'Circumstance 16'!$B$6:$AB$15,27,FALSE),IFERROR(VLOOKUP($A713,'Circumstance 16'!$B$18:$AB$28,27,FALSE),TableBPA2[[#This Row],[Base Payment After Circumstance 15]])))</f>
        <v/>
      </c>
      <c r="V713" s="24" t="str">
        <f>IF(V$3="Not used","",IFERROR(VLOOKUP($A713,'Circumstance 17'!$B$6:$AB$15,27,FALSE),IFERROR(VLOOKUP($A713,'Circumstance 17'!$B$18:$AB$28,27,FALSE),TableBPA2[[#This Row],[Base Payment After Circumstance 16]])))</f>
        <v/>
      </c>
      <c r="W713" s="24" t="str">
        <f>IF(W$3="Not used","",IFERROR(VLOOKUP($A713,'Circumstance 18'!$B$6:$AB$15,27,FALSE),IFERROR(VLOOKUP($A713,'Circumstance 18'!$B$18:$AB$28,27,FALSE),TableBPA2[[#This Row],[Base Payment After Circumstance 17]])))</f>
        <v/>
      </c>
      <c r="X713" s="24" t="str">
        <f>IF(X$3="Not used","",IFERROR(VLOOKUP($A713,'Circumstance 19'!$B$6:$AB$15,27,FALSE),IFERROR(VLOOKUP($A713,'Circumstance 19'!$B$18:$AB$28,27,FALSE),TableBPA2[[#This Row],[Base Payment After Circumstance 18]])))</f>
        <v/>
      </c>
      <c r="Y713" s="24" t="str">
        <f>IF(Y$3="Not used","",IFERROR(VLOOKUP($A713,'Circumstance 20'!$B$6:$AB$15,27,FALSE),IFERROR(VLOOKUP($A713,'Circumstance 20'!$B$18:$AB$28,27,FALSE),TableBPA2[[#This Row],[Base Payment After Circumstance 19]])))</f>
        <v/>
      </c>
    </row>
    <row r="714" spans="1:25" x14ac:dyDescent="0.25">
      <c r="A714" s="11" t="str">
        <f>IF('LEA Information'!A723="","",'LEA Information'!A723)</f>
        <v/>
      </c>
      <c r="B714" s="11" t="str">
        <f>IF('LEA Information'!B723="","",'LEA Information'!B723)</f>
        <v/>
      </c>
      <c r="C714" s="68" t="str">
        <f>IF('LEA Information'!C723="","",'LEA Information'!C723)</f>
        <v/>
      </c>
      <c r="D714" s="8" t="str">
        <f>IF('LEA Information'!D723="","",'LEA Information'!D723)</f>
        <v/>
      </c>
      <c r="E714" s="32" t="str">
        <f t="shared" si="11"/>
        <v/>
      </c>
      <c r="F714" s="3" t="str">
        <f>IF(F$3="Not used","",IFERROR(VLOOKUP($A714,'Circumstance 1'!$B$6:$AB$15,27,FALSE),IFERROR(VLOOKUP(A714,'Circumstance 1'!$B$18:$AB$28,27,FALSE),TableBPA2[[#This Row],[Starting Base Payment]])))</f>
        <v/>
      </c>
      <c r="G714" s="3" t="str">
        <f>IF(G$3="Not used","",IFERROR(VLOOKUP($A714,'Circumstance 2'!$B$6:$AB$15,27,FALSE),IFERROR(VLOOKUP($A714,'Circumstance 2'!$B$18:$AB$28,27,FALSE),TableBPA2[[#This Row],[Base Payment After Circumstance 1]])))</f>
        <v/>
      </c>
      <c r="H714" s="3" t="str">
        <f>IF(H$3="Not used","",IFERROR(VLOOKUP($A714,'Circumstance 3'!$B$6:$AB$15,27,FALSE),IFERROR(VLOOKUP($A714,'Circumstance 3'!$B$18:$AB$28,27,FALSE),TableBPA2[[#This Row],[Base Payment After Circumstance 2]])))</f>
        <v/>
      </c>
      <c r="I714" s="3" t="str">
        <f>IF(I$3="Not used","",IFERROR(VLOOKUP($A714,'Circumstance 4'!$B$6:$AB$15,27,FALSE),IFERROR(VLOOKUP($A714,'Circumstance 4'!$B$18:$AB$28,27,FALSE),TableBPA2[[#This Row],[Base Payment After Circumstance 3]])))</f>
        <v/>
      </c>
      <c r="J714" s="3" t="str">
        <f>IF(J$3="Not used","",IFERROR(VLOOKUP($A714,'Circumstance 5'!$B$6:$AB$15,27,FALSE),IFERROR(VLOOKUP($A714,'Circumstance 5'!$B$18:$AB$28,27,FALSE),TableBPA2[[#This Row],[Base Payment After Circumstance 4]])))</f>
        <v/>
      </c>
      <c r="K714" s="3" t="str">
        <f>IF(K$3="Not used","",IFERROR(VLOOKUP($A714,'Circumstance 6'!$B$6:$AB$15,27,FALSE),IFERROR(VLOOKUP($A714,'Circumstance 6'!$B$18:$AB$28,27,FALSE),TableBPA2[[#This Row],[Base Payment After Circumstance 5]])))</f>
        <v/>
      </c>
      <c r="L714" s="3" t="str">
        <f>IF(L$3="Not used","",IFERROR(VLOOKUP($A714,'Circumstance 7'!$B$6:$AB$15,27,FALSE),IFERROR(VLOOKUP($A714,'Circumstance 7'!$B$18:$AB$28,27,FALSE),TableBPA2[[#This Row],[Base Payment After Circumstance 6]])))</f>
        <v/>
      </c>
      <c r="M714" s="3" t="str">
        <f>IF(M$3="Not used","",IFERROR(VLOOKUP($A714,'Circumstance 8'!$B$6:$AB$15,27,FALSE),IFERROR(VLOOKUP($A714,'Circumstance 8'!$B$18:$AB$28,27,FALSE),TableBPA2[[#This Row],[Base Payment After Circumstance 7]])))</f>
        <v/>
      </c>
      <c r="N714" s="3" t="str">
        <f>IF(N$3="Not used","",IFERROR(VLOOKUP($A714,'Circumstance 9'!$B$6:$AB$15,27,FALSE),IFERROR(VLOOKUP($A714,'Circumstance 9'!$B$18:$AB$28,27,FALSE),TableBPA2[[#This Row],[Base Payment After Circumstance 8]])))</f>
        <v/>
      </c>
      <c r="O714" s="3" t="str">
        <f>IF(O$3="Not used","",IFERROR(VLOOKUP($A714,'Circumstance 10'!$B$6:$AB$15,27,FALSE),IFERROR(VLOOKUP($A714,'Circumstance 10'!$B$18:$AB$28,27,FALSE),TableBPA2[[#This Row],[Base Payment After Circumstance 9]])))</f>
        <v/>
      </c>
      <c r="P714" s="24" t="str">
        <f>IF(P$3="Not used","",IFERROR(VLOOKUP($A714,'Circumstance 11'!$B$6:$AB$15,27,FALSE),IFERROR(VLOOKUP($A714,'Circumstance 11'!$B$18:$AB$28,27,FALSE),TableBPA2[[#This Row],[Base Payment After Circumstance 10]])))</f>
        <v/>
      </c>
      <c r="Q714" s="24" t="str">
        <f>IF(Q$3="Not used","",IFERROR(VLOOKUP($A714,'Circumstance 12'!$B$6:$AB$15,27,FALSE),IFERROR(VLOOKUP($A714,'Circumstance 12'!$B$18:$AB$28,27,FALSE),TableBPA2[[#This Row],[Base Payment After Circumstance 11]])))</f>
        <v/>
      </c>
      <c r="R714" s="24" t="str">
        <f>IF(R$3="Not used","",IFERROR(VLOOKUP($A714,'Circumstance 13'!$B$6:$AB$15,27,FALSE),IFERROR(VLOOKUP($A714,'Circumstance 13'!$B$18:$AB$28,27,FALSE),TableBPA2[[#This Row],[Base Payment After Circumstance 12]])))</f>
        <v/>
      </c>
      <c r="S714" s="24" t="str">
        <f>IF(S$3="Not used","",IFERROR(VLOOKUP($A714,'Circumstance 14'!$B$6:$AB$15,27,FALSE),IFERROR(VLOOKUP($A714,'Circumstance 14'!$B$18:$AB$28,27,FALSE),TableBPA2[[#This Row],[Base Payment After Circumstance 13]])))</f>
        <v/>
      </c>
      <c r="T714" s="24" t="str">
        <f>IF(T$3="Not used","",IFERROR(VLOOKUP($A714,'Circumstance 15'!$B$6:$AB$15,27,FALSE),IFERROR(VLOOKUP($A714,'Circumstance 15'!$B$18:$AB$28,27,FALSE),TableBPA2[[#This Row],[Base Payment After Circumstance 14]])))</f>
        <v/>
      </c>
      <c r="U714" s="24" t="str">
        <f>IF(U$3="Not used","",IFERROR(VLOOKUP($A714,'Circumstance 16'!$B$6:$AB$15,27,FALSE),IFERROR(VLOOKUP($A714,'Circumstance 16'!$B$18:$AB$28,27,FALSE),TableBPA2[[#This Row],[Base Payment After Circumstance 15]])))</f>
        <v/>
      </c>
      <c r="V714" s="24" t="str">
        <f>IF(V$3="Not used","",IFERROR(VLOOKUP($A714,'Circumstance 17'!$B$6:$AB$15,27,FALSE),IFERROR(VLOOKUP($A714,'Circumstance 17'!$B$18:$AB$28,27,FALSE),TableBPA2[[#This Row],[Base Payment After Circumstance 16]])))</f>
        <v/>
      </c>
      <c r="W714" s="24" t="str">
        <f>IF(W$3="Not used","",IFERROR(VLOOKUP($A714,'Circumstance 18'!$B$6:$AB$15,27,FALSE),IFERROR(VLOOKUP($A714,'Circumstance 18'!$B$18:$AB$28,27,FALSE),TableBPA2[[#This Row],[Base Payment After Circumstance 17]])))</f>
        <v/>
      </c>
      <c r="X714" s="24" t="str">
        <f>IF(X$3="Not used","",IFERROR(VLOOKUP($A714,'Circumstance 19'!$B$6:$AB$15,27,FALSE),IFERROR(VLOOKUP($A714,'Circumstance 19'!$B$18:$AB$28,27,FALSE),TableBPA2[[#This Row],[Base Payment After Circumstance 18]])))</f>
        <v/>
      </c>
      <c r="Y714" s="24" t="str">
        <f>IF(Y$3="Not used","",IFERROR(VLOOKUP($A714,'Circumstance 20'!$B$6:$AB$15,27,FALSE),IFERROR(VLOOKUP($A714,'Circumstance 20'!$B$18:$AB$28,27,FALSE),TableBPA2[[#This Row],[Base Payment After Circumstance 19]])))</f>
        <v/>
      </c>
    </row>
    <row r="715" spans="1:25" x14ac:dyDescent="0.25">
      <c r="A715" s="11" t="str">
        <f>IF('LEA Information'!A724="","",'LEA Information'!A724)</f>
        <v/>
      </c>
      <c r="B715" s="11" t="str">
        <f>IF('LEA Information'!B724="","",'LEA Information'!B724)</f>
        <v/>
      </c>
      <c r="C715" s="68" t="str">
        <f>IF('LEA Information'!C724="","",'LEA Information'!C724)</f>
        <v/>
      </c>
      <c r="D715" s="8" t="str">
        <f>IF('LEA Information'!D724="","",'LEA Information'!D724)</f>
        <v/>
      </c>
      <c r="E715" s="32" t="str">
        <f t="shared" si="11"/>
        <v/>
      </c>
      <c r="F715" s="3" t="str">
        <f>IF(F$3="Not used","",IFERROR(VLOOKUP($A715,'Circumstance 1'!$B$6:$AB$15,27,FALSE),IFERROR(VLOOKUP(A715,'Circumstance 1'!$B$18:$AB$28,27,FALSE),TableBPA2[[#This Row],[Starting Base Payment]])))</f>
        <v/>
      </c>
      <c r="G715" s="3" t="str">
        <f>IF(G$3="Not used","",IFERROR(VLOOKUP($A715,'Circumstance 2'!$B$6:$AB$15,27,FALSE),IFERROR(VLOOKUP($A715,'Circumstance 2'!$B$18:$AB$28,27,FALSE),TableBPA2[[#This Row],[Base Payment After Circumstance 1]])))</f>
        <v/>
      </c>
      <c r="H715" s="3" t="str">
        <f>IF(H$3="Not used","",IFERROR(VLOOKUP($A715,'Circumstance 3'!$B$6:$AB$15,27,FALSE),IFERROR(VLOOKUP($A715,'Circumstance 3'!$B$18:$AB$28,27,FALSE),TableBPA2[[#This Row],[Base Payment After Circumstance 2]])))</f>
        <v/>
      </c>
      <c r="I715" s="3" t="str">
        <f>IF(I$3="Not used","",IFERROR(VLOOKUP($A715,'Circumstance 4'!$B$6:$AB$15,27,FALSE),IFERROR(VLOOKUP($A715,'Circumstance 4'!$B$18:$AB$28,27,FALSE),TableBPA2[[#This Row],[Base Payment After Circumstance 3]])))</f>
        <v/>
      </c>
      <c r="J715" s="3" t="str">
        <f>IF(J$3="Not used","",IFERROR(VLOOKUP($A715,'Circumstance 5'!$B$6:$AB$15,27,FALSE),IFERROR(VLOOKUP($A715,'Circumstance 5'!$B$18:$AB$28,27,FALSE),TableBPA2[[#This Row],[Base Payment After Circumstance 4]])))</f>
        <v/>
      </c>
      <c r="K715" s="3" t="str">
        <f>IF(K$3="Not used","",IFERROR(VLOOKUP($A715,'Circumstance 6'!$B$6:$AB$15,27,FALSE),IFERROR(VLOOKUP($A715,'Circumstance 6'!$B$18:$AB$28,27,FALSE),TableBPA2[[#This Row],[Base Payment After Circumstance 5]])))</f>
        <v/>
      </c>
      <c r="L715" s="3" t="str">
        <f>IF(L$3="Not used","",IFERROR(VLOOKUP($A715,'Circumstance 7'!$B$6:$AB$15,27,FALSE),IFERROR(VLOOKUP($A715,'Circumstance 7'!$B$18:$AB$28,27,FALSE),TableBPA2[[#This Row],[Base Payment After Circumstance 6]])))</f>
        <v/>
      </c>
      <c r="M715" s="3" t="str">
        <f>IF(M$3="Not used","",IFERROR(VLOOKUP($A715,'Circumstance 8'!$B$6:$AB$15,27,FALSE),IFERROR(VLOOKUP($A715,'Circumstance 8'!$B$18:$AB$28,27,FALSE),TableBPA2[[#This Row],[Base Payment After Circumstance 7]])))</f>
        <v/>
      </c>
      <c r="N715" s="3" t="str">
        <f>IF(N$3="Not used","",IFERROR(VLOOKUP($A715,'Circumstance 9'!$B$6:$AB$15,27,FALSE),IFERROR(VLOOKUP($A715,'Circumstance 9'!$B$18:$AB$28,27,FALSE),TableBPA2[[#This Row],[Base Payment After Circumstance 8]])))</f>
        <v/>
      </c>
      <c r="O715" s="3" t="str">
        <f>IF(O$3="Not used","",IFERROR(VLOOKUP($A715,'Circumstance 10'!$B$6:$AB$15,27,FALSE),IFERROR(VLOOKUP($A715,'Circumstance 10'!$B$18:$AB$28,27,FALSE),TableBPA2[[#This Row],[Base Payment After Circumstance 9]])))</f>
        <v/>
      </c>
      <c r="P715" s="24" t="str">
        <f>IF(P$3="Not used","",IFERROR(VLOOKUP($A715,'Circumstance 11'!$B$6:$AB$15,27,FALSE),IFERROR(VLOOKUP($A715,'Circumstance 11'!$B$18:$AB$28,27,FALSE),TableBPA2[[#This Row],[Base Payment After Circumstance 10]])))</f>
        <v/>
      </c>
      <c r="Q715" s="24" t="str">
        <f>IF(Q$3="Not used","",IFERROR(VLOOKUP($A715,'Circumstance 12'!$B$6:$AB$15,27,FALSE),IFERROR(VLOOKUP($A715,'Circumstance 12'!$B$18:$AB$28,27,FALSE),TableBPA2[[#This Row],[Base Payment After Circumstance 11]])))</f>
        <v/>
      </c>
      <c r="R715" s="24" t="str">
        <f>IF(R$3="Not used","",IFERROR(VLOOKUP($A715,'Circumstance 13'!$B$6:$AB$15,27,FALSE),IFERROR(VLOOKUP($A715,'Circumstance 13'!$B$18:$AB$28,27,FALSE),TableBPA2[[#This Row],[Base Payment After Circumstance 12]])))</f>
        <v/>
      </c>
      <c r="S715" s="24" t="str">
        <f>IF(S$3="Not used","",IFERROR(VLOOKUP($A715,'Circumstance 14'!$B$6:$AB$15,27,FALSE),IFERROR(VLOOKUP($A715,'Circumstance 14'!$B$18:$AB$28,27,FALSE),TableBPA2[[#This Row],[Base Payment After Circumstance 13]])))</f>
        <v/>
      </c>
      <c r="T715" s="24" t="str">
        <f>IF(T$3="Not used","",IFERROR(VLOOKUP($A715,'Circumstance 15'!$B$6:$AB$15,27,FALSE),IFERROR(VLOOKUP($A715,'Circumstance 15'!$B$18:$AB$28,27,FALSE),TableBPA2[[#This Row],[Base Payment After Circumstance 14]])))</f>
        <v/>
      </c>
      <c r="U715" s="24" t="str">
        <f>IF(U$3="Not used","",IFERROR(VLOOKUP($A715,'Circumstance 16'!$B$6:$AB$15,27,FALSE),IFERROR(VLOOKUP($A715,'Circumstance 16'!$B$18:$AB$28,27,FALSE),TableBPA2[[#This Row],[Base Payment After Circumstance 15]])))</f>
        <v/>
      </c>
      <c r="V715" s="24" t="str">
        <f>IF(V$3="Not used","",IFERROR(VLOOKUP($A715,'Circumstance 17'!$B$6:$AB$15,27,FALSE),IFERROR(VLOOKUP($A715,'Circumstance 17'!$B$18:$AB$28,27,FALSE),TableBPA2[[#This Row],[Base Payment After Circumstance 16]])))</f>
        <v/>
      </c>
      <c r="W715" s="24" t="str">
        <f>IF(W$3="Not used","",IFERROR(VLOOKUP($A715,'Circumstance 18'!$B$6:$AB$15,27,FALSE),IFERROR(VLOOKUP($A715,'Circumstance 18'!$B$18:$AB$28,27,FALSE),TableBPA2[[#This Row],[Base Payment After Circumstance 17]])))</f>
        <v/>
      </c>
      <c r="X715" s="24" t="str">
        <f>IF(X$3="Not used","",IFERROR(VLOOKUP($A715,'Circumstance 19'!$B$6:$AB$15,27,FALSE),IFERROR(VLOOKUP($A715,'Circumstance 19'!$B$18:$AB$28,27,FALSE),TableBPA2[[#This Row],[Base Payment After Circumstance 18]])))</f>
        <v/>
      </c>
      <c r="Y715" s="24" t="str">
        <f>IF(Y$3="Not used","",IFERROR(VLOOKUP($A715,'Circumstance 20'!$B$6:$AB$15,27,FALSE),IFERROR(VLOOKUP($A715,'Circumstance 20'!$B$18:$AB$28,27,FALSE),TableBPA2[[#This Row],[Base Payment After Circumstance 19]])))</f>
        <v/>
      </c>
    </row>
    <row r="716" spans="1:25" x14ac:dyDescent="0.25">
      <c r="A716" s="11" t="str">
        <f>IF('LEA Information'!A725="","",'LEA Information'!A725)</f>
        <v/>
      </c>
      <c r="B716" s="11" t="str">
        <f>IF('LEA Information'!B725="","",'LEA Information'!B725)</f>
        <v/>
      </c>
      <c r="C716" s="68" t="str">
        <f>IF('LEA Information'!C725="","",'LEA Information'!C725)</f>
        <v/>
      </c>
      <c r="D716" s="8" t="str">
        <f>IF('LEA Information'!D725="","",'LEA Information'!D725)</f>
        <v/>
      </c>
      <c r="E716" s="32" t="str">
        <f t="shared" si="11"/>
        <v/>
      </c>
      <c r="F716" s="3" t="str">
        <f>IF(F$3="Not used","",IFERROR(VLOOKUP($A716,'Circumstance 1'!$B$6:$AB$15,27,FALSE),IFERROR(VLOOKUP(A716,'Circumstance 1'!$B$18:$AB$28,27,FALSE),TableBPA2[[#This Row],[Starting Base Payment]])))</f>
        <v/>
      </c>
      <c r="G716" s="3" t="str">
        <f>IF(G$3="Not used","",IFERROR(VLOOKUP($A716,'Circumstance 2'!$B$6:$AB$15,27,FALSE),IFERROR(VLOOKUP($A716,'Circumstance 2'!$B$18:$AB$28,27,FALSE),TableBPA2[[#This Row],[Base Payment After Circumstance 1]])))</f>
        <v/>
      </c>
      <c r="H716" s="3" t="str">
        <f>IF(H$3="Not used","",IFERROR(VLOOKUP($A716,'Circumstance 3'!$B$6:$AB$15,27,FALSE),IFERROR(VLOOKUP($A716,'Circumstance 3'!$B$18:$AB$28,27,FALSE),TableBPA2[[#This Row],[Base Payment After Circumstance 2]])))</f>
        <v/>
      </c>
      <c r="I716" s="3" t="str">
        <f>IF(I$3="Not used","",IFERROR(VLOOKUP($A716,'Circumstance 4'!$B$6:$AB$15,27,FALSE),IFERROR(VLOOKUP($A716,'Circumstance 4'!$B$18:$AB$28,27,FALSE),TableBPA2[[#This Row],[Base Payment After Circumstance 3]])))</f>
        <v/>
      </c>
      <c r="J716" s="3" t="str">
        <f>IF(J$3="Not used","",IFERROR(VLOOKUP($A716,'Circumstance 5'!$B$6:$AB$15,27,FALSE),IFERROR(VLOOKUP($A716,'Circumstance 5'!$B$18:$AB$28,27,FALSE),TableBPA2[[#This Row],[Base Payment After Circumstance 4]])))</f>
        <v/>
      </c>
      <c r="K716" s="3" t="str">
        <f>IF(K$3="Not used","",IFERROR(VLOOKUP($A716,'Circumstance 6'!$B$6:$AB$15,27,FALSE),IFERROR(VLOOKUP($A716,'Circumstance 6'!$B$18:$AB$28,27,FALSE),TableBPA2[[#This Row],[Base Payment After Circumstance 5]])))</f>
        <v/>
      </c>
      <c r="L716" s="3" t="str">
        <f>IF(L$3="Not used","",IFERROR(VLOOKUP($A716,'Circumstance 7'!$B$6:$AB$15,27,FALSE),IFERROR(VLOOKUP($A716,'Circumstance 7'!$B$18:$AB$28,27,FALSE),TableBPA2[[#This Row],[Base Payment After Circumstance 6]])))</f>
        <v/>
      </c>
      <c r="M716" s="3" t="str">
        <f>IF(M$3="Not used","",IFERROR(VLOOKUP($A716,'Circumstance 8'!$B$6:$AB$15,27,FALSE),IFERROR(VLOOKUP($A716,'Circumstance 8'!$B$18:$AB$28,27,FALSE),TableBPA2[[#This Row],[Base Payment After Circumstance 7]])))</f>
        <v/>
      </c>
      <c r="N716" s="3" t="str">
        <f>IF(N$3="Not used","",IFERROR(VLOOKUP($A716,'Circumstance 9'!$B$6:$AB$15,27,FALSE),IFERROR(VLOOKUP($A716,'Circumstance 9'!$B$18:$AB$28,27,FALSE),TableBPA2[[#This Row],[Base Payment After Circumstance 8]])))</f>
        <v/>
      </c>
      <c r="O716" s="3" t="str">
        <f>IF(O$3="Not used","",IFERROR(VLOOKUP($A716,'Circumstance 10'!$B$6:$AB$15,27,FALSE),IFERROR(VLOOKUP($A716,'Circumstance 10'!$B$18:$AB$28,27,FALSE),TableBPA2[[#This Row],[Base Payment After Circumstance 9]])))</f>
        <v/>
      </c>
      <c r="P716" s="24" t="str">
        <f>IF(P$3="Not used","",IFERROR(VLOOKUP($A716,'Circumstance 11'!$B$6:$AB$15,27,FALSE),IFERROR(VLOOKUP($A716,'Circumstance 11'!$B$18:$AB$28,27,FALSE),TableBPA2[[#This Row],[Base Payment After Circumstance 10]])))</f>
        <v/>
      </c>
      <c r="Q716" s="24" t="str">
        <f>IF(Q$3="Not used","",IFERROR(VLOOKUP($A716,'Circumstance 12'!$B$6:$AB$15,27,FALSE),IFERROR(VLOOKUP($A716,'Circumstance 12'!$B$18:$AB$28,27,FALSE),TableBPA2[[#This Row],[Base Payment After Circumstance 11]])))</f>
        <v/>
      </c>
      <c r="R716" s="24" t="str">
        <f>IF(R$3="Not used","",IFERROR(VLOOKUP($A716,'Circumstance 13'!$B$6:$AB$15,27,FALSE),IFERROR(VLOOKUP($A716,'Circumstance 13'!$B$18:$AB$28,27,FALSE),TableBPA2[[#This Row],[Base Payment After Circumstance 12]])))</f>
        <v/>
      </c>
      <c r="S716" s="24" t="str">
        <f>IF(S$3="Not used","",IFERROR(VLOOKUP($A716,'Circumstance 14'!$B$6:$AB$15,27,FALSE),IFERROR(VLOOKUP($A716,'Circumstance 14'!$B$18:$AB$28,27,FALSE),TableBPA2[[#This Row],[Base Payment After Circumstance 13]])))</f>
        <v/>
      </c>
      <c r="T716" s="24" t="str">
        <f>IF(T$3="Not used","",IFERROR(VLOOKUP($A716,'Circumstance 15'!$B$6:$AB$15,27,FALSE),IFERROR(VLOOKUP($A716,'Circumstance 15'!$B$18:$AB$28,27,FALSE),TableBPA2[[#This Row],[Base Payment After Circumstance 14]])))</f>
        <v/>
      </c>
      <c r="U716" s="24" t="str">
        <f>IF(U$3="Not used","",IFERROR(VLOOKUP($A716,'Circumstance 16'!$B$6:$AB$15,27,FALSE),IFERROR(VLOOKUP($A716,'Circumstance 16'!$B$18:$AB$28,27,FALSE),TableBPA2[[#This Row],[Base Payment After Circumstance 15]])))</f>
        <v/>
      </c>
      <c r="V716" s="24" t="str">
        <f>IF(V$3="Not used","",IFERROR(VLOOKUP($A716,'Circumstance 17'!$B$6:$AB$15,27,FALSE),IFERROR(VLOOKUP($A716,'Circumstance 17'!$B$18:$AB$28,27,FALSE),TableBPA2[[#This Row],[Base Payment After Circumstance 16]])))</f>
        <v/>
      </c>
      <c r="W716" s="24" t="str">
        <f>IF(W$3="Not used","",IFERROR(VLOOKUP($A716,'Circumstance 18'!$B$6:$AB$15,27,FALSE),IFERROR(VLOOKUP($A716,'Circumstance 18'!$B$18:$AB$28,27,FALSE),TableBPA2[[#This Row],[Base Payment After Circumstance 17]])))</f>
        <v/>
      </c>
      <c r="X716" s="24" t="str">
        <f>IF(X$3="Not used","",IFERROR(VLOOKUP($A716,'Circumstance 19'!$B$6:$AB$15,27,FALSE),IFERROR(VLOOKUP($A716,'Circumstance 19'!$B$18:$AB$28,27,FALSE),TableBPA2[[#This Row],[Base Payment After Circumstance 18]])))</f>
        <v/>
      </c>
      <c r="Y716" s="24" t="str">
        <f>IF(Y$3="Not used","",IFERROR(VLOOKUP($A716,'Circumstance 20'!$B$6:$AB$15,27,FALSE),IFERROR(VLOOKUP($A716,'Circumstance 20'!$B$18:$AB$28,27,FALSE),TableBPA2[[#This Row],[Base Payment After Circumstance 19]])))</f>
        <v/>
      </c>
    </row>
    <row r="717" spans="1:25" x14ac:dyDescent="0.25">
      <c r="A717" s="11" t="str">
        <f>IF('LEA Information'!A726="","",'LEA Information'!A726)</f>
        <v/>
      </c>
      <c r="B717" s="11" t="str">
        <f>IF('LEA Information'!B726="","",'LEA Information'!B726)</f>
        <v/>
      </c>
      <c r="C717" s="68" t="str">
        <f>IF('LEA Information'!C726="","",'LEA Information'!C726)</f>
        <v/>
      </c>
      <c r="D717" s="8" t="str">
        <f>IF('LEA Information'!D726="","",'LEA Information'!D726)</f>
        <v/>
      </c>
      <c r="E717" s="32" t="str">
        <f t="shared" si="11"/>
        <v/>
      </c>
      <c r="F717" s="3" t="str">
        <f>IF(F$3="Not used","",IFERROR(VLOOKUP($A717,'Circumstance 1'!$B$6:$AB$15,27,FALSE),IFERROR(VLOOKUP(A717,'Circumstance 1'!$B$18:$AB$28,27,FALSE),TableBPA2[[#This Row],[Starting Base Payment]])))</f>
        <v/>
      </c>
      <c r="G717" s="3" t="str">
        <f>IF(G$3="Not used","",IFERROR(VLOOKUP($A717,'Circumstance 2'!$B$6:$AB$15,27,FALSE),IFERROR(VLOOKUP($A717,'Circumstance 2'!$B$18:$AB$28,27,FALSE),TableBPA2[[#This Row],[Base Payment After Circumstance 1]])))</f>
        <v/>
      </c>
      <c r="H717" s="3" t="str">
        <f>IF(H$3="Not used","",IFERROR(VLOOKUP($A717,'Circumstance 3'!$B$6:$AB$15,27,FALSE),IFERROR(VLOOKUP($A717,'Circumstance 3'!$B$18:$AB$28,27,FALSE),TableBPA2[[#This Row],[Base Payment After Circumstance 2]])))</f>
        <v/>
      </c>
      <c r="I717" s="3" t="str">
        <f>IF(I$3="Not used","",IFERROR(VLOOKUP($A717,'Circumstance 4'!$B$6:$AB$15,27,FALSE),IFERROR(VLOOKUP($A717,'Circumstance 4'!$B$18:$AB$28,27,FALSE),TableBPA2[[#This Row],[Base Payment After Circumstance 3]])))</f>
        <v/>
      </c>
      <c r="J717" s="3" t="str">
        <f>IF(J$3="Not used","",IFERROR(VLOOKUP($A717,'Circumstance 5'!$B$6:$AB$15,27,FALSE),IFERROR(VLOOKUP($A717,'Circumstance 5'!$B$18:$AB$28,27,FALSE),TableBPA2[[#This Row],[Base Payment After Circumstance 4]])))</f>
        <v/>
      </c>
      <c r="K717" s="3" t="str">
        <f>IF(K$3="Not used","",IFERROR(VLOOKUP($A717,'Circumstance 6'!$B$6:$AB$15,27,FALSE),IFERROR(VLOOKUP($A717,'Circumstance 6'!$B$18:$AB$28,27,FALSE),TableBPA2[[#This Row],[Base Payment After Circumstance 5]])))</f>
        <v/>
      </c>
      <c r="L717" s="3" t="str">
        <f>IF(L$3="Not used","",IFERROR(VLOOKUP($A717,'Circumstance 7'!$B$6:$AB$15,27,FALSE),IFERROR(VLOOKUP($A717,'Circumstance 7'!$B$18:$AB$28,27,FALSE),TableBPA2[[#This Row],[Base Payment After Circumstance 6]])))</f>
        <v/>
      </c>
      <c r="M717" s="3" t="str">
        <f>IF(M$3="Not used","",IFERROR(VLOOKUP($A717,'Circumstance 8'!$B$6:$AB$15,27,FALSE),IFERROR(VLOOKUP($A717,'Circumstance 8'!$B$18:$AB$28,27,FALSE),TableBPA2[[#This Row],[Base Payment After Circumstance 7]])))</f>
        <v/>
      </c>
      <c r="N717" s="3" t="str">
        <f>IF(N$3="Not used","",IFERROR(VLOOKUP($A717,'Circumstance 9'!$B$6:$AB$15,27,FALSE),IFERROR(VLOOKUP($A717,'Circumstance 9'!$B$18:$AB$28,27,FALSE),TableBPA2[[#This Row],[Base Payment After Circumstance 8]])))</f>
        <v/>
      </c>
      <c r="O717" s="3" t="str">
        <f>IF(O$3="Not used","",IFERROR(VLOOKUP($A717,'Circumstance 10'!$B$6:$AB$15,27,FALSE),IFERROR(VLOOKUP($A717,'Circumstance 10'!$B$18:$AB$28,27,FALSE),TableBPA2[[#This Row],[Base Payment After Circumstance 9]])))</f>
        <v/>
      </c>
      <c r="P717" s="24" t="str">
        <f>IF(P$3="Not used","",IFERROR(VLOOKUP($A717,'Circumstance 11'!$B$6:$AB$15,27,FALSE),IFERROR(VLOOKUP($A717,'Circumstance 11'!$B$18:$AB$28,27,FALSE),TableBPA2[[#This Row],[Base Payment After Circumstance 10]])))</f>
        <v/>
      </c>
      <c r="Q717" s="24" t="str">
        <f>IF(Q$3="Not used","",IFERROR(VLOOKUP($A717,'Circumstance 12'!$B$6:$AB$15,27,FALSE),IFERROR(VLOOKUP($A717,'Circumstance 12'!$B$18:$AB$28,27,FALSE),TableBPA2[[#This Row],[Base Payment After Circumstance 11]])))</f>
        <v/>
      </c>
      <c r="R717" s="24" t="str">
        <f>IF(R$3="Not used","",IFERROR(VLOOKUP($A717,'Circumstance 13'!$B$6:$AB$15,27,FALSE),IFERROR(VLOOKUP($A717,'Circumstance 13'!$B$18:$AB$28,27,FALSE),TableBPA2[[#This Row],[Base Payment After Circumstance 12]])))</f>
        <v/>
      </c>
      <c r="S717" s="24" t="str">
        <f>IF(S$3="Not used","",IFERROR(VLOOKUP($A717,'Circumstance 14'!$B$6:$AB$15,27,FALSE),IFERROR(VLOOKUP($A717,'Circumstance 14'!$B$18:$AB$28,27,FALSE),TableBPA2[[#This Row],[Base Payment After Circumstance 13]])))</f>
        <v/>
      </c>
      <c r="T717" s="24" t="str">
        <f>IF(T$3="Not used","",IFERROR(VLOOKUP($A717,'Circumstance 15'!$B$6:$AB$15,27,FALSE),IFERROR(VLOOKUP($A717,'Circumstance 15'!$B$18:$AB$28,27,FALSE),TableBPA2[[#This Row],[Base Payment After Circumstance 14]])))</f>
        <v/>
      </c>
      <c r="U717" s="24" t="str">
        <f>IF(U$3="Not used","",IFERROR(VLOOKUP($A717,'Circumstance 16'!$B$6:$AB$15,27,FALSE),IFERROR(VLOOKUP($A717,'Circumstance 16'!$B$18:$AB$28,27,FALSE),TableBPA2[[#This Row],[Base Payment After Circumstance 15]])))</f>
        <v/>
      </c>
      <c r="V717" s="24" t="str">
        <f>IF(V$3="Not used","",IFERROR(VLOOKUP($A717,'Circumstance 17'!$B$6:$AB$15,27,FALSE),IFERROR(VLOOKUP($A717,'Circumstance 17'!$B$18:$AB$28,27,FALSE),TableBPA2[[#This Row],[Base Payment After Circumstance 16]])))</f>
        <v/>
      </c>
      <c r="W717" s="24" t="str">
        <f>IF(W$3="Not used","",IFERROR(VLOOKUP($A717,'Circumstance 18'!$B$6:$AB$15,27,FALSE),IFERROR(VLOOKUP($A717,'Circumstance 18'!$B$18:$AB$28,27,FALSE),TableBPA2[[#This Row],[Base Payment After Circumstance 17]])))</f>
        <v/>
      </c>
      <c r="X717" s="24" t="str">
        <f>IF(X$3="Not used","",IFERROR(VLOOKUP($A717,'Circumstance 19'!$B$6:$AB$15,27,FALSE),IFERROR(VLOOKUP($A717,'Circumstance 19'!$B$18:$AB$28,27,FALSE),TableBPA2[[#This Row],[Base Payment After Circumstance 18]])))</f>
        <v/>
      </c>
      <c r="Y717" s="24" t="str">
        <f>IF(Y$3="Not used","",IFERROR(VLOOKUP($A717,'Circumstance 20'!$B$6:$AB$15,27,FALSE),IFERROR(VLOOKUP($A717,'Circumstance 20'!$B$18:$AB$28,27,FALSE),TableBPA2[[#This Row],[Base Payment After Circumstance 19]])))</f>
        <v/>
      </c>
    </row>
    <row r="718" spans="1:25" x14ac:dyDescent="0.25">
      <c r="A718" s="11" t="str">
        <f>IF('LEA Information'!A727="","",'LEA Information'!A727)</f>
        <v/>
      </c>
      <c r="B718" s="11" t="str">
        <f>IF('LEA Information'!B727="","",'LEA Information'!B727)</f>
        <v/>
      </c>
      <c r="C718" s="68" t="str">
        <f>IF('LEA Information'!C727="","",'LEA Information'!C727)</f>
        <v/>
      </c>
      <c r="D718" s="8" t="str">
        <f>IF('LEA Information'!D727="","",'LEA Information'!D727)</f>
        <v/>
      </c>
      <c r="E718" s="32" t="str">
        <f t="shared" si="11"/>
        <v/>
      </c>
      <c r="F718" s="3" t="str">
        <f>IF(F$3="Not used","",IFERROR(VLOOKUP($A718,'Circumstance 1'!$B$6:$AB$15,27,FALSE),IFERROR(VLOOKUP(A718,'Circumstance 1'!$B$18:$AB$28,27,FALSE),TableBPA2[[#This Row],[Starting Base Payment]])))</f>
        <v/>
      </c>
      <c r="G718" s="3" t="str">
        <f>IF(G$3="Not used","",IFERROR(VLOOKUP($A718,'Circumstance 2'!$B$6:$AB$15,27,FALSE),IFERROR(VLOOKUP($A718,'Circumstance 2'!$B$18:$AB$28,27,FALSE),TableBPA2[[#This Row],[Base Payment After Circumstance 1]])))</f>
        <v/>
      </c>
      <c r="H718" s="3" t="str">
        <f>IF(H$3="Not used","",IFERROR(VLOOKUP($A718,'Circumstance 3'!$B$6:$AB$15,27,FALSE),IFERROR(VLOOKUP($A718,'Circumstance 3'!$B$18:$AB$28,27,FALSE),TableBPA2[[#This Row],[Base Payment After Circumstance 2]])))</f>
        <v/>
      </c>
      <c r="I718" s="3" t="str">
        <f>IF(I$3="Not used","",IFERROR(VLOOKUP($A718,'Circumstance 4'!$B$6:$AB$15,27,FALSE),IFERROR(VLOOKUP($A718,'Circumstance 4'!$B$18:$AB$28,27,FALSE),TableBPA2[[#This Row],[Base Payment After Circumstance 3]])))</f>
        <v/>
      </c>
      <c r="J718" s="3" t="str">
        <f>IF(J$3="Not used","",IFERROR(VLOOKUP($A718,'Circumstance 5'!$B$6:$AB$15,27,FALSE),IFERROR(VLOOKUP($A718,'Circumstance 5'!$B$18:$AB$28,27,FALSE),TableBPA2[[#This Row],[Base Payment After Circumstance 4]])))</f>
        <v/>
      </c>
      <c r="K718" s="3" t="str">
        <f>IF(K$3="Not used","",IFERROR(VLOOKUP($A718,'Circumstance 6'!$B$6:$AB$15,27,FALSE),IFERROR(VLOOKUP($A718,'Circumstance 6'!$B$18:$AB$28,27,FALSE),TableBPA2[[#This Row],[Base Payment After Circumstance 5]])))</f>
        <v/>
      </c>
      <c r="L718" s="3" t="str">
        <f>IF(L$3="Not used","",IFERROR(VLOOKUP($A718,'Circumstance 7'!$B$6:$AB$15,27,FALSE),IFERROR(VLOOKUP($A718,'Circumstance 7'!$B$18:$AB$28,27,FALSE),TableBPA2[[#This Row],[Base Payment After Circumstance 6]])))</f>
        <v/>
      </c>
      <c r="M718" s="3" t="str">
        <f>IF(M$3="Not used","",IFERROR(VLOOKUP($A718,'Circumstance 8'!$B$6:$AB$15,27,FALSE),IFERROR(VLOOKUP($A718,'Circumstance 8'!$B$18:$AB$28,27,FALSE),TableBPA2[[#This Row],[Base Payment After Circumstance 7]])))</f>
        <v/>
      </c>
      <c r="N718" s="3" t="str">
        <f>IF(N$3="Not used","",IFERROR(VLOOKUP($A718,'Circumstance 9'!$B$6:$AB$15,27,FALSE),IFERROR(VLOOKUP($A718,'Circumstance 9'!$B$18:$AB$28,27,FALSE),TableBPA2[[#This Row],[Base Payment After Circumstance 8]])))</f>
        <v/>
      </c>
      <c r="O718" s="3" t="str">
        <f>IF(O$3="Not used","",IFERROR(VLOOKUP($A718,'Circumstance 10'!$B$6:$AB$15,27,FALSE),IFERROR(VLOOKUP($A718,'Circumstance 10'!$B$18:$AB$28,27,FALSE),TableBPA2[[#This Row],[Base Payment After Circumstance 9]])))</f>
        <v/>
      </c>
      <c r="P718" s="24" t="str">
        <f>IF(P$3="Not used","",IFERROR(VLOOKUP($A718,'Circumstance 11'!$B$6:$AB$15,27,FALSE),IFERROR(VLOOKUP($A718,'Circumstance 11'!$B$18:$AB$28,27,FALSE),TableBPA2[[#This Row],[Base Payment After Circumstance 10]])))</f>
        <v/>
      </c>
      <c r="Q718" s="24" t="str">
        <f>IF(Q$3="Not used","",IFERROR(VLOOKUP($A718,'Circumstance 12'!$B$6:$AB$15,27,FALSE),IFERROR(VLOOKUP($A718,'Circumstance 12'!$B$18:$AB$28,27,FALSE),TableBPA2[[#This Row],[Base Payment After Circumstance 11]])))</f>
        <v/>
      </c>
      <c r="R718" s="24" t="str">
        <f>IF(R$3="Not used","",IFERROR(VLOOKUP($A718,'Circumstance 13'!$B$6:$AB$15,27,FALSE),IFERROR(VLOOKUP($A718,'Circumstance 13'!$B$18:$AB$28,27,FALSE),TableBPA2[[#This Row],[Base Payment After Circumstance 12]])))</f>
        <v/>
      </c>
      <c r="S718" s="24" t="str">
        <f>IF(S$3="Not used","",IFERROR(VLOOKUP($A718,'Circumstance 14'!$B$6:$AB$15,27,FALSE),IFERROR(VLOOKUP($A718,'Circumstance 14'!$B$18:$AB$28,27,FALSE),TableBPA2[[#This Row],[Base Payment After Circumstance 13]])))</f>
        <v/>
      </c>
      <c r="T718" s="24" t="str">
        <f>IF(T$3="Not used","",IFERROR(VLOOKUP($A718,'Circumstance 15'!$B$6:$AB$15,27,FALSE),IFERROR(VLOOKUP($A718,'Circumstance 15'!$B$18:$AB$28,27,FALSE),TableBPA2[[#This Row],[Base Payment After Circumstance 14]])))</f>
        <v/>
      </c>
      <c r="U718" s="24" t="str">
        <f>IF(U$3="Not used","",IFERROR(VLOOKUP($A718,'Circumstance 16'!$B$6:$AB$15,27,FALSE),IFERROR(VLOOKUP($A718,'Circumstance 16'!$B$18:$AB$28,27,FALSE),TableBPA2[[#This Row],[Base Payment After Circumstance 15]])))</f>
        <v/>
      </c>
      <c r="V718" s="24" t="str">
        <f>IF(V$3="Not used","",IFERROR(VLOOKUP($A718,'Circumstance 17'!$B$6:$AB$15,27,FALSE),IFERROR(VLOOKUP($A718,'Circumstance 17'!$B$18:$AB$28,27,FALSE),TableBPA2[[#This Row],[Base Payment After Circumstance 16]])))</f>
        <v/>
      </c>
      <c r="W718" s="24" t="str">
        <f>IF(W$3="Not used","",IFERROR(VLOOKUP($A718,'Circumstance 18'!$B$6:$AB$15,27,FALSE),IFERROR(VLOOKUP($A718,'Circumstance 18'!$B$18:$AB$28,27,FALSE),TableBPA2[[#This Row],[Base Payment After Circumstance 17]])))</f>
        <v/>
      </c>
      <c r="X718" s="24" t="str">
        <f>IF(X$3="Not used","",IFERROR(VLOOKUP($A718,'Circumstance 19'!$B$6:$AB$15,27,FALSE),IFERROR(VLOOKUP($A718,'Circumstance 19'!$B$18:$AB$28,27,FALSE),TableBPA2[[#This Row],[Base Payment After Circumstance 18]])))</f>
        <v/>
      </c>
      <c r="Y718" s="24" t="str">
        <f>IF(Y$3="Not used","",IFERROR(VLOOKUP($A718,'Circumstance 20'!$B$6:$AB$15,27,FALSE),IFERROR(VLOOKUP($A718,'Circumstance 20'!$B$18:$AB$28,27,FALSE),TableBPA2[[#This Row],[Base Payment After Circumstance 19]])))</f>
        <v/>
      </c>
    </row>
    <row r="719" spans="1:25" x14ac:dyDescent="0.25">
      <c r="A719" s="11" t="str">
        <f>IF('LEA Information'!A728="","",'LEA Information'!A728)</f>
        <v/>
      </c>
      <c r="B719" s="11" t="str">
        <f>IF('LEA Information'!B728="","",'LEA Information'!B728)</f>
        <v/>
      </c>
      <c r="C719" s="68" t="str">
        <f>IF('LEA Information'!C728="","",'LEA Information'!C728)</f>
        <v/>
      </c>
      <c r="D719" s="8" t="str">
        <f>IF('LEA Information'!D728="","",'LEA Information'!D728)</f>
        <v/>
      </c>
      <c r="E719" s="32" t="str">
        <f t="shared" si="11"/>
        <v/>
      </c>
      <c r="F719" s="3" t="str">
        <f>IF(F$3="Not used","",IFERROR(VLOOKUP($A719,'Circumstance 1'!$B$6:$AB$15,27,FALSE),IFERROR(VLOOKUP(A719,'Circumstance 1'!$B$18:$AB$28,27,FALSE),TableBPA2[[#This Row],[Starting Base Payment]])))</f>
        <v/>
      </c>
      <c r="G719" s="3" t="str">
        <f>IF(G$3="Not used","",IFERROR(VLOOKUP($A719,'Circumstance 2'!$B$6:$AB$15,27,FALSE),IFERROR(VLOOKUP($A719,'Circumstance 2'!$B$18:$AB$28,27,FALSE),TableBPA2[[#This Row],[Base Payment After Circumstance 1]])))</f>
        <v/>
      </c>
      <c r="H719" s="3" t="str">
        <f>IF(H$3="Not used","",IFERROR(VLOOKUP($A719,'Circumstance 3'!$B$6:$AB$15,27,FALSE),IFERROR(VLOOKUP($A719,'Circumstance 3'!$B$18:$AB$28,27,FALSE),TableBPA2[[#This Row],[Base Payment After Circumstance 2]])))</f>
        <v/>
      </c>
      <c r="I719" s="3" t="str">
        <f>IF(I$3="Not used","",IFERROR(VLOOKUP($A719,'Circumstance 4'!$B$6:$AB$15,27,FALSE),IFERROR(VLOOKUP($A719,'Circumstance 4'!$B$18:$AB$28,27,FALSE),TableBPA2[[#This Row],[Base Payment After Circumstance 3]])))</f>
        <v/>
      </c>
      <c r="J719" s="3" t="str">
        <f>IF(J$3="Not used","",IFERROR(VLOOKUP($A719,'Circumstance 5'!$B$6:$AB$15,27,FALSE),IFERROR(VLOOKUP($A719,'Circumstance 5'!$B$18:$AB$28,27,FALSE),TableBPA2[[#This Row],[Base Payment After Circumstance 4]])))</f>
        <v/>
      </c>
      <c r="K719" s="3" t="str">
        <f>IF(K$3="Not used","",IFERROR(VLOOKUP($A719,'Circumstance 6'!$B$6:$AB$15,27,FALSE),IFERROR(VLOOKUP($A719,'Circumstance 6'!$B$18:$AB$28,27,FALSE),TableBPA2[[#This Row],[Base Payment After Circumstance 5]])))</f>
        <v/>
      </c>
      <c r="L719" s="3" t="str">
        <f>IF(L$3="Not used","",IFERROR(VLOOKUP($A719,'Circumstance 7'!$B$6:$AB$15,27,FALSE),IFERROR(VLOOKUP($A719,'Circumstance 7'!$B$18:$AB$28,27,FALSE),TableBPA2[[#This Row],[Base Payment After Circumstance 6]])))</f>
        <v/>
      </c>
      <c r="M719" s="3" t="str">
        <f>IF(M$3="Not used","",IFERROR(VLOOKUP($A719,'Circumstance 8'!$B$6:$AB$15,27,FALSE),IFERROR(VLOOKUP($A719,'Circumstance 8'!$B$18:$AB$28,27,FALSE),TableBPA2[[#This Row],[Base Payment After Circumstance 7]])))</f>
        <v/>
      </c>
      <c r="N719" s="3" t="str">
        <f>IF(N$3="Not used","",IFERROR(VLOOKUP($A719,'Circumstance 9'!$B$6:$AB$15,27,FALSE),IFERROR(VLOOKUP($A719,'Circumstance 9'!$B$18:$AB$28,27,FALSE),TableBPA2[[#This Row],[Base Payment After Circumstance 8]])))</f>
        <v/>
      </c>
      <c r="O719" s="3" t="str">
        <f>IF(O$3="Not used","",IFERROR(VLOOKUP($A719,'Circumstance 10'!$B$6:$AB$15,27,FALSE),IFERROR(VLOOKUP($A719,'Circumstance 10'!$B$18:$AB$28,27,FALSE),TableBPA2[[#This Row],[Base Payment After Circumstance 9]])))</f>
        <v/>
      </c>
      <c r="P719" s="24" t="str">
        <f>IF(P$3="Not used","",IFERROR(VLOOKUP($A719,'Circumstance 11'!$B$6:$AB$15,27,FALSE),IFERROR(VLOOKUP($A719,'Circumstance 11'!$B$18:$AB$28,27,FALSE),TableBPA2[[#This Row],[Base Payment After Circumstance 10]])))</f>
        <v/>
      </c>
      <c r="Q719" s="24" t="str">
        <f>IF(Q$3="Not used","",IFERROR(VLOOKUP($A719,'Circumstance 12'!$B$6:$AB$15,27,FALSE),IFERROR(VLOOKUP($A719,'Circumstance 12'!$B$18:$AB$28,27,FALSE),TableBPA2[[#This Row],[Base Payment After Circumstance 11]])))</f>
        <v/>
      </c>
      <c r="R719" s="24" t="str">
        <f>IF(R$3="Not used","",IFERROR(VLOOKUP($A719,'Circumstance 13'!$B$6:$AB$15,27,FALSE),IFERROR(VLOOKUP($A719,'Circumstance 13'!$B$18:$AB$28,27,FALSE),TableBPA2[[#This Row],[Base Payment After Circumstance 12]])))</f>
        <v/>
      </c>
      <c r="S719" s="24" t="str">
        <f>IF(S$3="Not used","",IFERROR(VLOOKUP($A719,'Circumstance 14'!$B$6:$AB$15,27,FALSE),IFERROR(VLOOKUP($A719,'Circumstance 14'!$B$18:$AB$28,27,FALSE),TableBPA2[[#This Row],[Base Payment After Circumstance 13]])))</f>
        <v/>
      </c>
      <c r="T719" s="24" t="str">
        <f>IF(T$3="Not used","",IFERROR(VLOOKUP($A719,'Circumstance 15'!$B$6:$AB$15,27,FALSE),IFERROR(VLOOKUP($A719,'Circumstance 15'!$B$18:$AB$28,27,FALSE),TableBPA2[[#This Row],[Base Payment After Circumstance 14]])))</f>
        <v/>
      </c>
      <c r="U719" s="24" t="str">
        <f>IF(U$3="Not used","",IFERROR(VLOOKUP($A719,'Circumstance 16'!$B$6:$AB$15,27,FALSE),IFERROR(VLOOKUP($A719,'Circumstance 16'!$B$18:$AB$28,27,FALSE),TableBPA2[[#This Row],[Base Payment After Circumstance 15]])))</f>
        <v/>
      </c>
      <c r="V719" s="24" t="str">
        <f>IF(V$3="Not used","",IFERROR(VLOOKUP($A719,'Circumstance 17'!$B$6:$AB$15,27,FALSE),IFERROR(VLOOKUP($A719,'Circumstance 17'!$B$18:$AB$28,27,FALSE),TableBPA2[[#This Row],[Base Payment After Circumstance 16]])))</f>
        <v/>
      </c>
      <c r="W719" s="24" t="str">
        <f>IF(W$3="Not used","",IFERROR(VLOOKUP($A719,'Circumstance 18'!$B$6:$AB$15,27,FALSE),IFERROR(VLOOKUP($A719,'Circumstance 18'!$B$18:$AB$28,27,FALSE),TableBPA2[[#This Row],[Base Payment After Circumstance 17]])))</f>
        <v/>
      </c>
      <c r="X719" s="24" t="str">
        <f>IF(X$3="Not used","",IFERROR(VLOOKUP($A719,'Circumstance 19'!$B$6:$AB$15,27,FALSE),IFERROR(VLOOKUP($A719,'Circumstance 19'!$B$18:$AB$28,27,FALSE),TableBPA2[[#This Row],[Base Payment After Circumstance 18]])))</f>
        <v/>
      </c>
      <c r="Y719" s="24" t="str">
        <f>IF(Y$3="Not used","",IFERROR(VLOOKUP($A719,'Circumstance 20'!$B$6:$AB$15,27,FALSE),IFERROR(VLOOKUP($A719,'Circumstance 20'!$B$18:$AB$28,27,FALSE),TableBPA2[[#This Row],[Base Payment After Circumstance 19]])))</f>
        <v/>
      </c>
    </row>
    <row r="720" spans="1:25" x14ac:dyDescent="0.25">
      <c r="A720" s="11" t="str">
        <f>IF('LEA Information'!A729="","",'LEA Information'!A729)</f>
        <v/>
      </c>
      <c r="B720" s="11" t="str">
        <f>IF('LEA Information'!B729="","",'LEA Information'!B729)</f>
        <v/>
      </c>
      <c r="C720" s="68" t="str">
        <f>IF('LEA Information'!C729="","",'LEA Information'!C729)</f>
        <v/>
      </c>
      <c r="D720" s="8" t="str">
        <f>IF('LEA Information'!D729="","",'LEA Information'!D729)</f>
        <v/>
      </c>
      <c r="E720" s="32" t="str">
        <f t="shared" si="11"/>
        <v/>
      </c>
      <c r="F720" s="3" t="str">
        <f>IF(F$3="Not used","",IFERROR(VLOOKUP($A720,'Circumstance 1'!$B$6:$AB$15,27,FALSE),IFERROR(VLOOKUP(A720,'Circumstance 1'!$B$18:$AB$28,27,FALSE),TableBPA2[[#This Row],[Starting Base Payment]])))</f>
        <v/>
      </c>
      <c r="G720" s="3" t="str">
        <f>IF(G$3="Not used","",IFERROR(VLOOKUP($A720,'Circumstance 2'!$B$6:$AB$15,27,FALSE),IFERROR(VLOOKUP($A720,'Circumstance 2'!$B$18:$AB$28,27,FALSE),TableBPA2[[#This Row],[Base Payment After Circumstance 1]])))</f>
        <v/>
      </c>
      <c r="H720" s="3" t="str">
        <f>IF(H$3="Not used","",IFERROR(VLOOKUP($A720,'Circumstance 3'!$B$6:$AB$15,27,FALSE),IFERROR(VLOOKUP($A720,'Circumstance 3'!$B$18:$AB$28,27,FALSE),TableBPA2[[#This Row],[Base Payment After Circumstance 2]])))</f>
        <v/>
      </c>
      <c r="I720" s="3" t="str">
        <f>IF(I$3="Not used","",IFERROR(VLOOKUP($A720,'Circumstance 4'!$B$6:$AB$15,27,FALSE),IFERROR(VLOOKUP($A720,'Circumstance 4'!$B$18:$AB$28,27,FALSE),TableBPA2[[#This Row],[Base Payment After Circumstance 3]])))</f>
        <v/>
      </c>
      <c r="J720" s="3" t="str">
        <f>IF(J$3="Not used","",IFERROR(VLOOKUP($A720,'Circumstance 5'!$B$6:$AB$15,27,FALSE),IFERROR(VLOOKUP($A720,'Circumstance 5'!$B$18:$AB$28,27,FALSE),TableBPA2[[#This Row],[Base Payment After Circumstance 4]])))</f>
        <v/>
      </c>
      <c r="K720" s="3" t="str">
        <f>IF(K$3="Not used","",IFERROR(VLOOKUP($A720,'Circumstance 6'!$B$6:$AB$15,27,FALSE),IFERROR(VLOOKUP($A720,'Circumstance 6'!$B$18:$AB$28,27,FALSE),TableBPA2[[#This Row],[Base Payment After Circumstance 5]])))</f>
        <v/>
      </c>
      <c r="L720" s="3" t="str">
        <f>IF(L$3="Not used","",IFERROR(VLOOKUP($A720,'Circumstance 7'!$B$6:$AB$15,27,FALSE),IFERROR(VLOOKUP($A720,'Circumstance 7'!$B$18:$AB$28,27,FALSE),TableBPA2[[#This Row],[Base Payment After Circumstance 6]])))</f>
        <v/>
      </c>
      <c r="M720" s="3" t="str">
        <f>IF(M$3="Not used","",IFERROR(VLOOKUP($A720,'Circumstance 8'!$B$6:$AB$15,27,FALSE),IFERROR(VLOOKUP($A720,'Circumstance 8'!$B$18:$AB$28,27,FALSE),TableBPA2[[#This Row],[Base Payment After Circumstance 7]])))</f>
        <v/>
      </c>
      <c r="N720" s="3" t="str">
        <f>IF(N$3="Not used","",IFERROR(VLOOKUP($A720,'Circumstance 9'!$B$6:$AB$15,27,FALSE),IFERROR(VLOOKUP($A720,'Circumstance 9'!$B$18:$AB$28,27,FALSE),TableBPA2[[#This Row],[Base Payment After Circumstance 8]])))</f>
        <v/>
      </c>
      <c r="O720" s="3" t="str">
        <f>IF(O$3="Not used","",IFERROR(VLOOKUP($A720,'Circumstance 10'!$B$6:$AB$15,27,FALSE),IFERROR(VLOOKUP($A720,'Circumstance 10'!$B$18:$AB$28,27,FALSE),TableBPA2[[#This Row],[Base Payment After Circumstance 9]])))</f>
        <v/>
      </c>
      <c r="P720" s="24" t="str">
        <f>IF(P$3="Not used","",IFERROR(VLOOKUP($A720,'Circumstance 11'!$B$6:$AB$15,27,FALSE),IFERROR(VLOOKUP($A720,'Circumstance 11'!$B$18:$AB$28,27,FALSE),TableBPA2[[#This Row],[Base Payment After Circumstance 10]])))</f>
        <v/>
      </c>
      <c r="Q720" s="24" t="str">
        <f>IF(Q$3="Not used","",IFERROR(VLOOKUP($A720,'Circumstance 12'!$B$6:$AB$15,27,FALSE),IFERROR(VLOOKUP($A720,'Circumstance 12'!$B$18:$AB$28,27,FALSE),TableBPA2[[#This Row],[Base Payment After Circumstance 11]])))</f>
        <v/>
      </c>
      <c r="R720" s="24" t="str">
        <f>IF(R$3="Not used","",IFERROR(VLOOKUP($A720,'Circumstance 13'!$B$6:$AB$15,27,FALSE),IFERROR(VLOOKUP($A720,'Circumstance 13'!$B$18:$AB$28,27,FALSE),TableBPA2[[#This Row],[Base Payment After Circumstance 12]])))</f>
        <v/>
      </c>
      <c r="S720" s="24" t="str">
        <f>IF(S$3="Not used","",IFERROR(VLOOKUP($A720,'Circumstance 14'!$B$6:$AB$15,27,FALSE),IFERROR(VLOOKUP($A720,'Circumstance 14'!$B$18:$AB$28,27,FALSE),TableBPA2[[#This Row],[Base Payment After Circumstance 13]])))</f>
        <v/>
      </c>
      <c r="T720" s="24" t="str">
        <f>IF(T$3="Not used","",IFERROR(VLOOKUP($A720,'Circumstance 15'!$B$6:$AB$15,27,FALSE),IFERROR(VLOOKUP($A720,'Circumstance 15'!$B$18:$AB$28,27,FALSE),TableBPA2[[#This Row],[Base Payment After Circumstance 14]])))</f>
        <v/>
      </c>
      <c r="U720" s="24" t="str">
        <f>IF(U$3="Not used","",IFERROR(VLOOKUP($A720,'Circumstance 16'!$B$6:$AB$15,27,FALSE),IFERROR(VLOOKUP($A720,'Circumstance 16'!$B$18:$AB$28,27,FALSE),TableBPA2[[#This Row],[Base Payment After Circumstance 15]])))</f>
        <v/>
      </c>
      <c r="V720" s="24" t="str">
        <f>IF(V$3="Not used","",IFERROR(VLOOKUP($A720,'Circumstance 17'!$B$6:$AB$15,27,FALSE),IFERROR(VLOOKUP($A720,'Circumstance 17'!$B$18:$AB$28,27,FALSE),TableBPA2[[#This Row],[Base Payment After Circumstance 16]])))</f>
        <v/>
      </c>
      <c r="W720" s="24" t="str">
        <f>IF(W$3="Not used","",IFERROR(VLOOKUP($A720,'Circumstance 18'!$B$6:$AB$15,27,FALSE),IFERROR(VLOOKUP($A720,'Circumstance 18'!$B$18:$AB$28,27,FALSE),TableBPA2[[#This Row],[Base Payment After Circumstance 17]])))</f>
        <v/>
      </c>
      <c r="X720" s="24" t="str">
        <f>IF(X$3="Not used","",IFERROR(VLOOKUP($A720,'Circumstance 19'!$B$6:$AB$15,27,FALSE),IFERROR(VLOOKUP($A720,'Circumstance 19'!$B$18:$AB$28,27,FALSE),TableBPA2[[#This Row],[Base Payment After Circumstance 18]])))</f>
        <v/>
      </c>
      <c r="Y720" s="24" t="str">
        <f>IF(Y$3="Not used","",IFERROR(VLOOKUP($A720,'Circumstance 20'!$B$6:$AB$15,27,FALSE),IFERROR(VLOOKUP($A720,'Circumstance 20'!$B$18:$AB$28,27,FALSE),TableBPA2[[#This Row],[Base Payment After Circumstance 19]])))</f>
        <v/>
      </c>
    </row>
    <row r="721" spans="1:25" x14ac:dyDescent="0.25">
      <c r="A721" s="11" t="str">
        <f>IF('LEA Information'!A730="","",'LEA Information'!A730)</f>
        <v/>
      </c>
      <c r="B721" s="11" t="str">
        <f>IF('LEA Information'!B730="","",'LEA Information'!B730)</f>
        <v/>
      </c>
      <c r="C721" s="68" t="str">
        <f>IF('LEA Information'!C730="","",'LEA Information'!C730)</f>
        <v/>
      </c>
      <c r="D721" s="8" t="str">
        <f>IF('LEA Information'!D730="","",'LEA Information'!D730)</f>
        <v/>
      </c>
      <c r="E721" s="32" t="str">
        <f t="shared" si="11"/>
        <v/>
      </c>
      <c r="F721" s="3" t="str">
        <f>IF(F$3="Not used","",IFERROR(VLOOKUP($A721,'Circumstance 1'!$B$6:$AB$15,27,FALSE),IFERROR(VLOOKUP(A721,'Circumstance 1'!$B$18:$AB$28,27,FALSE),TableBPA2[[#This Row],[Starting Base Payment]])))</f>
        <v/>
      </c>
      <c r="G721" s="3" t="str">
        <f>IF(G$3="Not used","",IFERROR(VLOOKUP($A721,'Circumstance 2'!$B$6:$AB$15,27,FALSE),IFERROR(VLOOKUP($A721,'Circumstance 2'!$B$18:$AB$28,27,FALSE),TableBPA2[[#This Row],[Base Payment After Circumstance 1]])))</f>
        <v/>
      </c>
      <c r="H721" s="3" t="str">
        <f>IF(H$3="Not used","",IFERROR(VLOOKUP($A721,'Circumstance 3'!$B$6:$AB$15,27,FALSE),IFERROR(VLOOKUP($A721,'Circumstance 3'!$B$18:$AB$28,27,FALSE),TableBPA2[[#This Row],[Base Payment After Circumstance 2]])))</f>
        <v/>
      </c>
      <c r="I721" s="3" t="str">
        <f>IF(I$3="Not used","",IFERROR(VLOOKUP($A721,'Circumstance 4'!$B$6:$AB$15,27,FALSE),IFERROR(VLOOKUP($A721,'Circumstance 4'!$B$18:$AB$28,27,FALSE),TableBPA2[[#This Row],[Base Payment After Circumstance 3]])))</f>
        <v/>
      </c>
      <c r="J721" s="3" t="str">
        <f>IF(J$3="Not used","",IFERROR(VLOOKUP($A721,'Circumstance 5'!$B$6:$AB$15,27,FALSE),IFERROR(VLOOKUP($A721,'Circumstance 5'!$B$18:$AB$28,27,FALSE),TableBPA2[[#This Row],[Base Payment After Circumstance 4]])))</f>
        <v/>
      </c>
      <c r="K721" s="3" t="str">
        <f>IF(K$3="Not used","",IFERROR(VLOOKUP($A721,'Circumstance 6'!$B$6:$AB$15,27,FALSE),IFERROR(VLOOKUP($A721,'Circumstance 6'!$B$18:$AB$28,27,FALSE),TableBPA2[[#This Row],[Base Payment After Circumstance 5]])))</f>
        <v/>
      </c>
      <c r="L721" s="3" t="str">
        <f>IF(L$3="Not used","",IFERROR(VLOOKUP($A721,'Circumstance 7'!$B$6:$AB$15,27,FALSE),IFERROR(VLOOKUP($A721,'Circumstance 7'!$B$18:$AB$28,27,FALSE),TableBPA2[[#This Row],[Base Payment After Circumstance 6]])))</f>
        <v/>
      </c>
      <c r="M721" s="3" t="str">
        <f>IF(M$3="Not used","",IFERROR(VLOOKUP($A721,'Circumstance 8'!$B$6:$AB$15,27,FALSE),IFERROR(VLOOKUP($A721,'Circumstance 8'!$B$18:$AB$28,27,FALSE),TableBPA2[[#This Row],[Base Payment After Circumstance 7]])))</f>
        <v/>
      </c>
      <c r="N721" s="3" t="str">
        <f>IF(N$3="Not used","",IFERROR(VLOOKUP($A721,'Circumstance 9'!$B$6:$AB$15,27,FALSE),IFERROR(VLOOKUP($A721,'Circumstance 9'!$B$18:$AB$28,27,FALSE),TableBPA2[[#This Row],[Base Payment After Circumstance 8]])))</f>
        <v/>
      </c>
      <c r="O721" s="3" t="str">
        <f>IF(O$3="Not used","",IFERROR(VLOOKUP($A721,'Circumstance 10'!$B$6:$AB$15,27,FALSE),IFERROR(VLOOKUP($A721,'Circumstance 10'!$B$18:$AB$28,27,FALSE),TableBPA2[[#This Row],[Base Payment After Circumstance 9]])))</f>
        <v/>
      </c>
      <c r="P721" s="24" t="str">
        <f>IF(P$3="Not used","",IFERROR(VLOOKUP($A721,'Circumstance 11'!$B$6:$AB$15,27,FALSE),IFERROR(VLOOKUP($A721,'Circumstance 11'!$B$18:$AB$28,27,FALSE),TableBPA2[[#This Row],[Base Payment After Circumstance 10]])))</f>
        <v/>
      </c>
      <c r="Q721" s="24" t="str">
        <f>IF(Q$3="Not used","",IFERROR(VLOOKUP($A721,'Circumstance 12'!$B$6:$AB$15,27,FALSE),IFERROR(VLOOKUP($A721,'Circumstance 12'!$B$18:$AB$28,27,FALSE),TableBPA2[[#This Row],[Base Payment After Circumstance 11]])))</f>
        <v/>
      </c>
      <c r="R721" s="24" t="str">
        <f>IF(R$3="Not used","",IFERROR(VLOOKUP($A721,'Circumstance 13'!$B$6:$AB$15,27,FALSE),IFERROR(VLOOKUP($A721,'Circumstance 13'!$B$18:$AB$28,27,FALSE),TableBPA2[[#This Row],[Base Payment After Circumstance 12]])))</f>
        <v/>
      </c>
      <c r="S721" s="24" t="str">
        <f>IF(S$3="Not used","",IFERROR(VLOOKUP($A721,'Circumstance 14'!$B$6:$AB$15,27,FALSE),IFERROR(VLOOKUP($A721,'Circumstance 14'!$B$18:$AB$28,27,FALSE),TableBPA2[[#This Row],[Base Payment After Circumstance 13]])))</f>
        <v/>
      </c>
      <c r="T721" s="24" t="str">
        <f>IF(T$3="Not used","",IFERROR(VLOOKUP($A721,'Circumstance 15'!$B$6:$AB$15,27,FALSE),IFERROR(VLOOKUP($A721,'Circumstance 15'!$B$18:$AB$28,27,FALSE),TableBPA2[[#This Row],[Base Payment After Circumstance 14]])))</f>
        <v/>
      </c>
      <c r="U721" s="24" t="str">
        <f>IF(U$3="Not used","",IFERROR(VLOOKUP($A721,'Circumstance 16'!$B$6:$AB$15,27,FALSE),IFERROR(VLOOKUP($A721,'Circumstance 16'!$B$18:$AB$28,27,FALSE),TableBPA2[[#This Row],[Base Payment After Circumstance 15]])))</f>
        <v/>
      </c>
      <c r="V721" s="24" t="str">
        <f>IF(V$3="Not used","",IFERROR(VLOOKUP($A721,'Circumstance 17'!$B$6:$AB$15,27,FALSE),IFERROR(VLOOKUP($A721,'Circumstance 17'!$B$18:$AB$28,27,FALSE),TableBPA2[[#This Row],[Base Payment After Circumstance 16]])))</f>
        <v/>
      </c>
      <c r="W721" s="24" t="str">
        <f>IF(W$3="Not used","",IFERROR(VLOOKUP($A721,'Circumstance 18'!$B$6:$AB$15,27,FALSE),IFERROR(VLOOKUP($A721,'Circumstance 18'!$B$18:$AB$28,27,FALSE),TableBPA2[[#This Row],[Base Payment After Circumstance 17]])))</f>
        <v/>
      </c>
      <c r="X721" s="24" t="str">
        <f>IF(X$3="Not used","",IFERROR(VLOOKUP($A721,'Circumstance 19'!$B$6:$AB$15,27,FALSE),IFERROR(VLOOKUP($A721,'Circumstance 19'!$B$18:$AB$28,27,FALSE),TableBPA2[[#This Row],[Base Payment After Circumstance 18]])))</f>
        <v/>
      </c>
      <c r="Y721" s="24" t="str">
        <f>IF(Y$3="Not used","",IFERROR(VLOOKUP($A721,'Circumstance 20'!$B$6:$AB$15,27,FALSE),IFERROR(VLOOKUP($A721,'Circumstance 20'!$B$18:$AB$28,27,FALSE),TableBPA2[[#This Row],[Base Payment After Circumstance 19]])))</f>
        <v/>
      </c>
    </row>
    <row r="722" spans="1:25" x14ac:dyDescent="0.25">
      <c r="A722" s="11" t="str">
        <f>IF('LEA Information'!A731="","",'LEA Information'!A731)</f>
        <v/>
      </c>
      <c r="B722" s="11" t="str">
        <f>IF('LEA Information'!B731="","",'LEA Information'!B731)</f>
        <v/>
      </c>
      <c r="C722" s="68" t="str">
        <f>IF('LEA Information'!C731="","",'LEA Information'!C731)</f>
        <v/>
      </c>
      <c r="D722" s="8" t="str">
        <f>IF('LEA Information'!D731="","",'LEA Information'!D731)</f>
        <v/>
      </c>
      <c r="E722" s="32" t="str">
        <f t="shared" si="11"/>
        <v/>
      </c>
      <c r="F722" s="3" t="str">
        <f>IF(F$3="Not used","",IFERROR(VLOOKUP($A722,'Circumstance 1'!$B$6:$AB$15,27,FALSE),IFERROR(VLOOKUP(A722,'Circumstance 1'!$B$18:$AB$28,27,FALSE),TableBPA2[[#This Row],[Starting Base Payment]])))</f>
        <v/>
      </c>
      <c r="G722" s="3" t="str">
        <f>IF(G$3="Not used","",IFERROR(VLOOKUP($A722,'Circumstance 2'!$B$6:$AB$15,27,FALSE),IFERROR(VLOOKUP($A722,'Circumstance 2'!$B$18:$AB$28,27,FALSE),TableBPA2[[#This Row],[Base Payment After Circumstance 1]])))</f>
        <v/>
      </c>
      <c r="H722" s="3" t="str">
        <f>IF(H$3="Not used","",IFERROR(VLOOKUP($A722,'Circumstance 3'!$B$6:$AB$15,27,FALSE),IFERROR(VLOOKUP($A722,'Circumstance 3'!$B$18:$AB$28,27,FALSE),TableBPA2[[#This Row],[Base Payment After Circumstance 2]])))</f>
        <v/>
      </c>
      <c r="I722" s="3" t="str">
        <f>IF(I$3="Not used","",IFERROR(VLOOKUP($A722,'Circumstance 4'!$B$6:$AB$15,27,FALSE),IFERROR(VLOOKUP($A722,'Circumstance 4'!$B$18:$AB$28,27,FALSE),TableBPA2[[#This Row],[Base Payment After Circumstance 3]])))</f>
        <v/>
      </c>
      <c r="J722" s="3" t="str">
        <f>IF(J$3="Not used","",IFERROR(VLOOKUP($A722,'Circumstance 5'!$B$6:$AB$15,27,FALSE),IFERROR(VLOOKUP($A722,'Circumstance 5'!$B$18:$AB$28,27,FALSE),TableBPA2[[#This Row],[Base Payment After Circumstance 4]])))</f>
        <v/>
      </c>
      <c r="K722" s="3" t="str">
        <f>IF(K$3="Not used","",IFERROR(VLOOKUP($A722,'Circumstance 6'!$B$6:$AB$15,27,FALSE),IFERROR(VLOOKUP($A722,'Circumstance 6'!$B$18:$AB$28,27,FALSE),TableBPA2[[#This Row],[Base Payment After Circumstance 5]])))</f>
        <v/>
      </c>
      <c r="L722" s="3" t="str">
        <f>IF(L$3="Not used","",IFERROR(VLOOKUP($A722,'Circumstance 7'!$B$6:$AB$15,27,FALSE),IFERROR(VLOOKUP($A722,'Circumstance 7'!$B$18:$AB$28,27,FALSE),TableBPA2[[#This Row],[Base Payment After Circumstance 6]])))</f>
        <v/>
      </c>
      <c r="M722" s="3" t="str">
        <f>IF(M$3="Not used","",IFERROR(VLOOKUP($A722,'Circumstance 8'!$B$6:$AB$15,27,FALSE),IFERROR(VLOOKUP($A722,'Circumstance 8'!$B$18:$AB$28,27,FALSE),TableBPA2[[#This Row],[Base Payment After Circumstance 7]])))</f>
        <v/>
      </c>
      <c r="N722" s="3" t="str">
        <f>IF(N$3="Not used","",IFERROR(VLOOKUP($A722,'Circumstance 9'!$B$6:$AB$15,27,FALSE),IFERROR(VLOOKUP($A722,'Circumstance 9'!$B$18:$AB$28,27,FALSE),TableBPA2[[#This Row],[Base Payment After Circumstance 8]])))</f>
        <v/>
      </c>
      <c r="O722" s="3" t="str">
        <f>IF(O$3="Not used","",IFERROR(VLOOKUP($A722,'Circumstance 10'!$B$6:$AB$15,27,FALSE),IFERROR(VLOOKUP($A722,'Circumstance 10'!$B$18:$AB$28,27,FALSE),TableBPA2[[#This Row],[Base Payment After Circumstance 9]])))</f>
        <v/>
      </c>
      <c r="P722" s="24" t="str">
        <f>IF(P$3="Not used","",IFERROR(VLOOKUP($A722,'Circumstance 11'!$B$6:$AB$15,27,FALSE),IFERROR(VLOOKUP($A722,'Circumstance 11'!$B$18:$AB$28,27,FALSE),TableBPA2[[#This Row],[Base Payment After Circumstance 10]])))</f>
        <v/>
      </c>
      <c r="Q722" s="24" t="str">
        <f>IF(Q$3="Not used","",IFERROR(VLOOKUP($A722,'Circumstance 12'!$B$6:$AB$15,27,FALSE),IFERROR(VLOOKUP($A722,'Circumstance 12'!$B$18:$AB$28,27,FALSE),TableBPA2[[#This Row],[Base Payment After Circumstance 11]])))</f>
        <v/>
      </c>
      <c r="R722" s="24" t="str">
        <f>IF(R$3="Not used","",IFERROR(VLOOKUP($A722,'Circumstance 13'!$B$6:$AB$15,27,FALSE),IFERROR(VLOOKUP($A722,'Circumstance 13'!$B$18:$AB$28,27,FALSE),TableBPA2[[#This Row],[Base Payment After Circumstance 12]])))</f>
        <v/>
      </c>
      <c r="S722" s="24" t="str">
        <f>IF(S$3="Not used","",IFERROR(VLOOKUP($A722,'Circumstance 14'!$B$6:$AB$15,27,FALSE),IFERROR(VLOOKUP($A722,'Circumstance 14'!$B$18:$AB$28,27,FALSE),TableBPA2[[#This Row],[Base Payment After Circumstance 13]])))</f>
        <v/>
      </c>
      <c r="T722" s="24" t="str">
        <f>IF(T$3="Not used","",IFERROR(VLOOKUP($A722,'Circumstance 15'!$B$6:$AB$15,27,FALSE),IFERROR(VLOOKUP($A722,'Circumstance 15'!$B$18:$AB$28,27,FALSE),TableBPA2[[#This Row],[Base Payment After Circumstance 14]])))</f>
        <v/>
      </c>
      <c r="U722" s="24" t="str">
        <f>IF(U$3="Not used","",IFERROR(VLOOKUP($A722,'Circumstance 16'!$B$6:$AB$15,27,FALSE),IFERROR(VLOOKUP($A722,'Circumstance 16'!$B$18:$AB$28,27,FALSE),TableBPA2[[#This Row],[Base Payment After Circumstance 15]])))</f>
        <v/>
      </c>
      <c r="V722" s="24" t="str">
        <f>IF(V$3="Not used","",IFERROR(VLOOKUP($A722,'Circumstance 17'!$B$6:$AB$15,27,FALSE),IFERROR(VLOOKUP($A722,'Circumstance 17'!$B$18:$AB$28,27,FALSE),TableBPA2[[#This Row],[Base Payment After Circumstance 16]])))</f>
        <v/>
      </c>
      <c r="W722" s="24" t="str">
        <f>IF(W$3="Not used","",IFERROR(VLOOKUP($A722,'Circumstance 18'!$B$6:$AB$15,27,FALSE),IFERROR(VLOOKUP($A722,'Circumstance 18'!$B$18:$AB$28,27,FALSE),TableBPA2[[#This Row],[Base Payment After Circumstance 17]])))</f>
        <v/>
      </c>
      <c r="X722" s="24" t="str">
        <f>IF(X$3="Not used","",IFERROR(VLOOKUP($A722,'Circumstance 19'!$B$6:$AB$15,27,FALSE),IFERROR(VLOOKUP($A722,'Circumstance 19'!$B$18:$AB$28,27,FALSE),TableBPA2[[#This Row],[Base Payment After Circumstance 18]])))</f>
        <v/>
      </c>
      <c r="Y722" s="24" t="str">
        <f>IF(Y$3="Not used","",IFERROR(VLOOKUP($A722,'Circumstance 20'!$B$6:$AB$15,27,FALSE),IFERROR(VLOOKUP($A722,'Circumstance 20'!$B$18:$AB$28,27,FALSE),TableBPA2[[#This Row],[Base Payment After Circumstance 19]])))</f>
        <v/>
      </c>
    </row>
    <row r="723" spans="1:25" x14ac:dyDescent="0.25">
      <c r="A723" s="11" t="str">
        <f>IF('LEA Information'!A732="","",'LEA Information'!A732)</f>
        <v/>
      </c>
      <c r="B723" s="11" t="str">
        <f>IF('LEA Information'!B732="","",'LEA Information'!B732)</f>
        <v/>
      </c>
      <c r="C723" s="68" t="str">
        <f>IF('LEA Information'!C732="","",'LEA Information'!C732)</f>
        <v/>
      </c>
      <c r="D723" s="8" t="str">
        <f>IF('LEA Information'!D732="","",'LEA Information'!D732)</f>
        <v/>
      </c>
      <c r="E723" s="32" t="str">
        <f t="shared" si="11"/>
        <v/>
      </c>
      <c r="F723" s="3" t="str">
        <f>IF(F$3="Not used","",IFERROR(VLOOKUP($A723,'Circumstance 1'!$B$6:$AB$15,27,FALSE),IFERROR(VLOOKUP(A723,'Circumstance 1'!$B$18:$AB$28,27,FALSE),TableBPA2[[#This Row],[Starting Base Payment]])))</f>
        <v/>
      </c>
      <c r="G723" s="3" t="str">
        <f>IF(G$3="Not used","",IFERROR(VLOOKUP($A723,'Circumstance 2'!$B$6:$AB$15,27,FALSE),IFERROR(VLOOKUP($A723,'Circumstance 2'!$B$18:$AB$28,27,FALSE),TableBPA2[[#This Row],[Base Payment After Circumstance 1]])))</f>
        <v/>
      </c>
      <c r="H723" s="3" t="str">
        <f>IF(H$3="Not used","",IFERROR(VLOOKUP($A723,'Circumstance 3'!$B$6:$AB$15,27,FALSE),IFERROR(VLOOKUP($A723,'Circumstance 3'!$B$18:$AB$28,27,FALSE),TableBPA2[[#This Row],[Base Payment After Circumstance 2]])))</f>
        <v/>
      </c>
      <c r="I723" s="3" t="str">
        <f>IF(I$3="Not used","",IFERROR(VLOOKUP($A723,'Circumstance 4'!$B$6:$AB$15,27,FALSE),IFERROR(VLOOKUP($A723,'Circumstance 4'!$B$18:$AB$28,27,FALSE),TableBPA2[[#This Row],[Base Payment After Circumstance 3]])))</f>
        <v/>
      </c>
      <c r="J723" s="3" t="str">
        <f>IF(J$3="Not used","",IFERROR(VLOOKUP($A723,'Circumstance 5'!$B$6:$AB$15,27,FALSE),IFERROR(VLOOKUP($A723,'Circumstance 5'!$B$18:$AB$28,27,FALSE),TableBPA2[[#This Row],[Base Payment After Circumstance 4]])))</f>
        <v/>
      </c>
      <c r="K723" s="3" t="str">
        <f>IF(K$3="Not used","",IFERROR(VLOOKUP($A723,'Circumstance 6'!$B$6:$AB$15,27,FALSE),IFERROR(VLOOKUP($A723,'Circumstance 6'!$B$18:$AB$28,27,FALSE),TableBPA2[[#This Row],[Base Payment After Circumstance 5]])))</f>
        <v/>
      </c>
      <c r="L723" s="3" t="str">
        <f>IF(L$3="Not used","",IFERROR(VLOOKUP($A723,'Circumstance 7'!$B$6:$AB$15,27,FALSE),IFERROR(VLOOKUP($A723,'Circumstance 7'!$B$18:$AB$28,27,FALSE),TableBPA2[[#This Row],[Base Payment After Circumstance 6]])))</f>
        <v/>
      </c>
      <c r="M723" s="3" t="str">
        <f>IF(M$3="Not used","",IFERROR(VLOOKUP($A723,'Circumstance 8'!$B$6:$AB$15,27,FALSE),IFERROR(VLOOKUP($A723,'Circumstance 8'!$B$18:$AB$28,27,FALSE),TableBPA2[[#This Row],[Base Payment After Circumstance 7]])))</f>
        <v/>
      </c>
      <c r="N723" s="3" t="str">
        <f>IF(N$3="Not used","",IFERROR(VLOOKUP($A723,'Circumstance 9'!$B$6:$AB$15,27,FALSE),IFERROR(VLOOKUP($A723,'Circumstance 9'!$B$18:$AB$28,27,FALSE),TableBPA2[[#This Row],[Base Payment After Circumstance 8]])))</f>
        <v/>
      </c>
      <c r="O723" s="3" t="str">
        <f>IF(O$3="Not used","",IFERROR(VLOOKUP($A723,'Circumstance 10'!$B$6:$AB$15,27,FALSE),IFERROR(VLOOKUP($A723,'Circumstance 10'!$B$18:$AB$28,27,FALSE),TableBPA2[[#This Row],[Base Payment After Circumstance 9]])))</f>
        <v/>
      </c>
      <c r="P723" s="24" t="str">
        <f>IF(P$3="Not used","",IFERROR(VLOOKUP($A723,'Circumstance 11'!$B$6:$AB$15,27,FALSE),IFERROR(VLOOKUP($A723,'Circumstance 11'!$B$18:$AB$28,27,FALSE),TableBPA2[[#This Row],[Base Payment After Circumstance 10]])))</f>
        <v/>
      </c>
      <c r="Q723" s="24" t="str">
        <f>IF(Q$3="Not used","",IFERROR(VLOOKUP($A723,'Circumstance 12'!$B$6:$AB$15,27,FALSE),IFERROR(VLOOKUP($A723,'Circumstance 12'!$B$18:$AB$28,27,FALSE),TableBPA2[[#This Row],[Base Payment After Circumstance 11]])))</f>
        <v/>
      </c>
      <c r="R723" s="24" t="str">
        <f>IF(R$3="Not used","",IFERROR(VLOOKUP($A723,'Circumstance 13'!$B$6:$AB$15,27,FALSE),IFERROR(VLOOKUP($A723,'Circumstance 13'!$B$18:$AB$28,27,FALSE),TableBPA2[[#This Row],[Base Payment After Circumstance 12]])))</f>
        <v/>
      </c>
      <c r="S723" s="24" t="str">
        <f>IF(S$3="Not used","",IFERROR(VLOOKUP($A723,'Circumstance 14'!$B$6:$AB$15,27,FALSE),IFERROR(VLOOKUP($A723,'Circumstance 14'!$B$18:$AB$28,27,FALSE),TableBPA2[[#This Row],[Base Payment After Circumstance 13]])))</f>
        <v/>
      </c>
      <c r="T723" s="24" t="str">
        <f>IF(T$3="Not used","",IFERROR(VLOOKUP($A723,'Circumstance 15'!$B$6:$AB$15,27,FALSE),IFERROR(VLOOKUP($A723,'Circumstance 15'!$B$18:$AB$28,27,FALSE),TableBPA2[[#This Row],[Base Payment After Circumstance 14]])))</f>
        <v/>
      </c>
      <c r="U723" s="24" t="str">
        <f>IF(U$3="Not used","",IFERROR(VLOOKUP($A723,'Circumstance 16'!$B$6:$AB$15,27,FALSE),IFERROR(VLOOKUP($A723,'Circumstance 16'!$B$18:$AB$28,27,FALSE),TableBPA2[[#This Row],[Base Payment After Circumstance 15]])))</f>
        <v/>
      </c>
      <c r="V723" s="24" t="str">
        <f>IF(V$3="Not used","",IFERROR(VLOOKUP($A723,'Circumstance 17'!$B$6:$AB$15,27,FALSE),IFERROR(VLOOKUP($A723,'Circumstance 17'!$B$18:$AB$28,27,FALSE),TableBPA2[[#This Row],[Base Payment After Circumstance 16]])))</f>
        <v/>
      </c>
      <c r="W723" s="24" t="str">
        <f>IF(W$3="Not used","",IFERROR(VLOOKUP($A723,'Circumstance 18'!$B$6:$AB$15,27,FALSE),IFERROR(VLOOKUP($A723,'Circumstance 18'!$B$18:$AB$28,27,FALSE),TableBPA2[[#This Row],[Base Payment After Circumstance 17]])))</f>
        <v/>
      </c>
      <c r="X723" s="24" t="str">
        <f>IF(X$3="Not used","",IFERROR(VLOOKUP($A723,'Circumstance 19'!$B$6:$AB$15,27,FALSE),IFERROR(VLOOKUP($A723,'Circumstance 19'!$B$18:$AB$28,27,FALSE),TableBPA2[[#This Row],[Base Payment After Circumstance 18]])))</f>
        <v/>
      </c>
      <c r="Y723" s="24" t="str">
        <f>IF(Y$3="Not used","",IFERROR(VLOOKUP($A723,'Circumstance 20'!$B$6:$AB$15,27,FALSE),IFERROR(VLOOKUP($A723,'Circumstance 20'!$B$18:$AB$28,27,FALSE),TableBPA2[[#This Row],[Base Payment After Circumstance 19]])))</f>
        <v/>
      </c>
    </row>
    <row r="724" spans="1:25" x14ac:dyDescent="0.25">
      <c r="A724" s="11" t="str">
        <f>IF('LEA Information'!A733="","",'LEA Information'!A733)</f>
        <v/>
      </c>
      <c r="B724" s="11" t="str">
        <f>IF('LEA Information'!B733="","",'LEA Information'!B733)</f>
        <v/>
      </c>
      <c r="C724" s="68" t="str">
        <f>IF('LEA Information'!C733="","",'LEA Information'!C733)</f>
        <v/>
      </c>
      <c r="D724" s="8" t="str">
        <f>IF('LEA Information'!D733="","",'LEA Information'!D733)</f>
        <v/>
      </c>
      <c r="E724" s="32" t="str">
        <f t="shared" si="11"/>
        <v/>
      </c>
      <c r="F724" s="3" t="str">
        <f>IF(F$3="Not used","",IFERROR(VLOOKUP($A724,'Circumstance 1'!$B$6:$AB$15,27,FALSE),IFERROR(VLOOKUP(A724,'Circumstance 1'!$B$18:$AB$28,27,FALSE),TableBPA2[[#This Row],[Starting Base Payment]])))</f>
        <v/>
      </c>
      <c r="G724" s="3" t="str">
        <f>IF(G$3="Not used","",IFERROR(VLOOKUP($A724,'Circumstance 2'!$B$6:$AB$15,27,FALSE),IFERROR(VLOOKUP($A724,'Circumstance 2'!$B$18:$AB$28,27,FALSE),TableBPA2[[#This Row],[Base Payment After Circumstance 1]])))</f>
        <v/>
      </c>
      <c r="H724" s="3" t="str">
        <f>IF(H$3="Not used","",IFERROR(VLOOKUP($A724,'Circumstance 3'!$B$6:$AB$15,27,FALSE),IFERROR(VLOOKUP($A724,'Circumstance 3'!$B$18:$AB$28,27,FALSE),TableBPA2[[#This Row],[Base Payment After Circumstance 2]])))</f>
        <v/>
      </c>
      <c r="I724" s="3" t="str">
        <f>IF(I$3="Not used","",IFERROR(VLOOKUP($A724,'Circumstance 4'!$B$6:$AB$15,27,FALSE),IFERROR(VLOOKUP($A724,'Circumstance 4'!$B$18:$AB$28,27,FALSE),TableBPA2[[#This Row],[Base Payment After Circumstance 3]])))</f>
        <v/>
      </c>
      <c r="J724" s="3" t="str">
        <f>IF(J$3="Not used","",IFERROR(VLOOKUP($A724,'Circumstance 5'!$B$6:$AB$15,27,FALSE),IFERROR(VLOOKUP($A724,'Circumstance 5'!$B$18:$AB$28,27,FALSE),TableBPA2[[#This Row],[Base Payment After Circumstance 4]])))</f>
        <v/>
      </c>
      <c r="K724" s="3" t="str">
        <f>IF(K$3="Not used","",IFERROR(VLOOKUP($A724,'Circumstance 6'!$B$6:$AB$15,27,FALSE),IFERROR(VLOOKUP($A724,'Circumstance 6'!$B$18:$AB$28,27,FALSE),TableBPA2[[#This Row],[Base Payment After Circumstance 5]])))</f>
        <v/>
      </c>
      <c r="L724" s="3" t="str">
        <f>IF(L$3="Not used","",IFERROR(VLOOKUP($A724,'Circumstance 7'!$B$6:$AB$15,27,FALSE),IFERROR(VLOOKUP($A724,'Circumstance 7'!$B$18:$AB$28,27,FALSE),TableBPA2[[#This Row],[Base Payment After Circumstance 6]])))</f>
        <v/>
      </c>
      <c r="M724" s="3" t="str">
        <f>IF(M$3="Not used","",IFERROR(VLOOKUP($A724,'Circumstance 8'!$B$6:$AB$15,27,FALSE),IFERROR(VLOOKUP($A724,'Circumstance 8'!$B$18:$AB$28,27,FALSE),TableBPA2[[#This Row],[Base Payment After Circumstance 7]])))</f>
        <v/>
      </c>
      <c r="N724" s="3" t="str">
        <f>IF(N$3="Not used","",IFERROR(VLOOKUP($A724,'Circumstance 9'!$B$6:$AB$15,27,FALSE),IFERROR(VLOOKUP($A724,'Circumstance 9'!$B$18:$AB$28,27,FALSE),TableBPA2[[#This Row],[Base Payment After Circumstance 8]])))</f>
        <v/>
      </c>
      <c r="O724" s="3" t="str">
        <f>IF(O$3="Not used","",IFERROR(VLOOKUP($A724,'Circumstance 10'!$B$6:$AB$15,27,FALSE),IFERROR(VLOOKUP($A724,'Circumstance 10'!$B$18:$AB$28,27,FALSE),TableBPA2[[#This Row],[Base Payment After Circumstance 9]])))</f>
        <v/>
      </c>
      <c r="P724" s="24" t="str">
        <f>IF(P$3="Not used","",IFERROR(VLOOKUP($A724,'Circumstance 11'!$B$6:$AB$15,27,FALSE),IFERROR(VLOOKUP($A724,'Circumstance 11'!$B$18:$AB$28,27,FALSE),TableBPA2[[#This Row],[Base Payment After Circumstance 10]])))</f>
        <v/>
      </c>
      <c r="Q724" s="24" t="str">
        <f>IF(Q$3="Not used","",IFERROR(VLOOKUP($A724,'Circumstance 12'!$B$6:$AB$15,27,FALSE),IFERROR(VLOOKUP($A724,'Circumstance 12'!$B$18:$AB$28,27,FALSE),TableBPA2[[#This Row],[Base Payment After Circumstance 11]])))</f>
        <v/>
      </c>
      <c r="R724" s="24" t="str">
        <f>IF(R$3="Not used","",IFERROR(VLOOKUP($A724,'Circumstance 13'!$B$6:$AB$15,27,FALSE),IFERROR(VLOOKUP($A724,'Circumstance 13'!$B$18:$AB$28,27,FALSE),TableBPA2[[#This Row],[Base Payment After Circumstance 12]])))</f>
        <v/>
      </c>
      <c r="S724" s="24" t="str">
        <f>IF(S$3="Not used","",IFERROR(VLOOKUP($A724,'Circumstance 14'!$B$6:$AB$15,27,FALSE),IFERROR(VLOOKUP($A724,'Circumstance 14'!$B$18:$AB$28,27,FALSE),TableBPA2[[#This Row],[Base Payment After Circumstance 13]])))</f>
        <v/>
      </c>
      <c r="T724" s="24" t="str">
        <f>IF(T$3="Not used","",IFERROR(VLOOKUP($A724,'Circumstance 15'!$B$6:$AB$15,27,FALSE),IFERROR(VLOOKUP($A724,'Circumstance 15'!$B$18:$AB$28,27,FALSE),TableBPA2[[#This Row],[Base Payment After Circumstance 14]])))</f>
        <v/>
      </c>
      <c r="U724" s="24" t="str">
        <f>IF(U$3="Not used","",IFERROR(VLOOKUP($A724,'Circumstance 16'!$B$6:$AB$15,27,FALSE),IFERROR(VLOOKUP($A724,'Circumstance 16'!$B$18:$AB$28,27,FALSE),TableBPA2[[#This Row],[Base Payment After Circumstance 15]])))</f>
        <v/>
      </c>
      <c r="V724" s="24" t="str">
        <f>IF(V$3="Not used","",IFERROR(VLOOKUP($A724,'Circumstance 17'!$B$6:$AB$15,27,FALSE),IFERROR(VLOOKUP($A724,'Circumstance 17'!$B$18:$AB$28,27,FALSE),TableBPA2[[#This Row],[Base Payment After Circumstance 16]])))</f>
        <v/>
      </c>
      <c r="W724" s="24" t="str">
        <f>IF(W$3="Not used","",IFERROR(VLOOKUP($A724,'Circumstance 18'!$B$6:$AB$15,27,FALSE),IFERROR(VLOOKUP($A724,'Circumstance 18'!$B$18:$AB$28,27,FALSE),TableBPA2[[#This Row],[Base Payment After Circumstance 17]])))</f>
        <v/>
      </c>
      <c r="X724" s="24" t="str">
        <f>IF(X$3="Not used","",IFERROR(VLOOKUP($A724,'Circumstance 19'!$B$6:$AB$15,27,FALSE),IFERROR(VLOOKUP($A724,'Circumstance 19'!$B$18:$AB$28,27,FALSE),TableBPA2[[#This Row],[Base Payment After Circumstance 18]])))</f>
        <v/>
      </c>
      <c r="Y724" s="24" t="str">
        <f>IF(Y$3="Not used","",IFERROR(VLOOKUP($A724,'Circumstance 20'!$B$6:$AB$15,27,FALSE),IFERROR(VLOOKUP($A724,'Circumstance 20'!$B$18:$AB$28,27,FALSE),TableBPA2[[#This Row],[Base Payment After Circumstance 19]])))</f>
        <v/>
      </c>
    </row>
    <row r="725" spans="1:25" x14ac:dyDescent="0.25">
      <c r="A725" s="11" t="str">
        <f>IF('LEA Information'!A734="","",'LEA Information'!A734)</f>
        <v/>
      </c>
      <c r="B725" s="11" t="str">
        <f>IF('LEA Information'!B734="","",'LEA Information'!B734)</f>
        <v/>
      </c>
      <c r="C725" s="68" t="str">
        <f>IF('LEA Information'!C734="","",'LEA Information'!C734)</f>
        <v/>
      </c>
      <c r="D725" s="8" t="str">
        <f>IF('LEA Information'!D734="","",'LEA Information'!D734)</f>
        <v/>
      </c>
      <c r="E725" s="32" t="str">
        <f t="shared" si="11"/>
        <v/>
      </c>
      <c r="F725" s="3" t="str">
        <f>IF(F$3="Not used","",IFERROR(VLOOKUP($A725,'Circumstance 1'!$B$6:$AB$15,27,FALSE),IFERROR(VLOOKUP(A725,'Circumstance 1'!$B$18:$AB$28,27,FALSE),TableBPA2[[#This Row],[Starting Base Payment]])))</f>
        <v/>
      </c>
      <c r="G725" s="3" t="str">
        <f>IF(G$3="Not used","",IFERROR(VLOOKUP($A725,'Circumstance 2'!$B$6:$AB$15,27,FALSE),IFERROR(VLOOKUP($A725,'Circumstance 2'!$B$18:$AB$28,27,FALSE),TableBPA2[[#This Row],[Base Payment After Circumstance 1]])))</f>
        <v/>
      </c>
      <c r="H725" s="3" t="str">
        <f>IF(H$3="Not used","",IFERROR(VLOOKUP($A725,'Circumstance 3'!$B$6:$AB$15,27,FALSE),IFERROR(VLOOKUP($A725,'Circumstance 3'!$B$18:$AB$28,27,FALSE),TableBPA2[[#This Row],[Base Payment After Circumstance 2]])))</f>
        <v/>
      </c>
      <c r="I725" s="3" t="str">
        <f>IF(I$3="Not used","",IFERROR(VLOOKUP($A725,'Circumstance 4'!$B$6:$AB$15,27,FALSE),IFERROR(VLOOKUP($A725,'Circumstance 4'!$B$18:$AB$28,27,FALSE),TableBPA2[[#This Row],[Base Payment After Circumstance 3]])))</f>
        <v/>
      </c>
      <c r="J725" s="3" t="str">
        <f>IF(J$3="Not used","",IFERROR(VLOOKUP($A725,'Circumstance 5'!$B$6:$AB$15,27,FALSE),IFERROR(VLOOKUP($A725,'Circumstance 5'!$B$18:$AB$28,27,FALSE),TableBPA2[[#This Row],[Base Payment After Circumstance 4]])))</f>
        <v/>
      </c>
      <c r="K725" s="3" t="str">
        <f>IF(K$3="Not used","",IFERROR(VLOOKUP($A725,'Circumstance 6'!$B$6:$AB$15,27,FALSE),IFERROR(VLOOKUP($A725,'Circumstance 6'!$B$18:$AB$28,27,FALSE),TableBPA2[[#This Row],[Base Payment After Circumstance 5]])))</f>
        <v/>
      </c>
      <c r="L725" s="3" t="str">
        <f>IF(L$3="Not used","",IFERROR(VLOOKUP($A725,'Circumstance 7'!$B$6:$AB$15,27,FALSE),IFERROR(VLOOKUP($A725,'Circumstance 7'!$B$18:$AB$28,27,FALSE),TableBPA2[[#This Row],[Base Payment After Circumstance 6]])))</f>
        <v/>
      </c>
      <c r="M725" s="3" t="str">
        <f>IF(M$3="Not used","",IFERROR(VLOOKUP($A725,'Circumstance 8'!$B$6:$AB$15,27,FALSE),IFERROR(VLOOKUP($A725,'Circumstance 8'!$B$18:$AB$28,27,FALSE),TableBPA2[[#This Row],[Base Payment After Circumstance 7]])))</f>
        <v/>
      </c>
      <c r="N725" s="3" t="str">
        <f>IF(N$3="Not used","",IFERROR(VLOOKUP($A725,'Circumstance 9'!$B$6:$AB$15,27,FALSE),IFERROR(VLOOKUP($A725,'Circumstance 9'!$B$18:$AB$28,27,FALSE),TableBPA2[[#This Row],[Base Payment After Circumstance 8]])))</f>
        <v/>
      </c>
      <c r="O725" s="3" t="str">
        <f>IF(O$3="Not used","",IFERROR(VLOOKUP($A725,'Circumstance 10'!$B$6:$AB$15,27,FALSE),IFERROR(VLOOKUP($A725,'Circumstance 10'!$B$18:$AB$28,27,FALSE),TableBPA2[[#This Row],[Base Payment After Circumstance 9]])))</f>
        <v/>
      </c>
      <c r="P725" s="24" t="str">
        <f>IF(P$3="Not used","",IFERROR(VLOOKUP($A725,'Circumstance 11'!$B$6:$AB$15,27,FALSE),IFERROR(VLOOKUP($A725,'Circumstance 11'!$B$18:$AB$28,27,FALSE),TableBPA2[[#This Row],[Base Payment After Circumstance 10]])))</f>
        <v/>
      </c>
      <c r="Q725" s="24" t="str">
        <f>IF(Q$3="Not used","",IFERROR(VLOOKUP($A725,'Circumstance 12'!$B$6:$AB$15,27,FALSE),IFERROR(VLOOKUP($A725,'Circumstance 12'!$B$18:$AB$28,27,FALSE),TableBPA2[[#This Row],[Base Payment After Circumstance 11]])))</f>
        <v/>
      </c>
      <c r="R725" s="24" t="str">
        <f>IF(R$3="Not used","",IFERROR(VLOOKUP($A725,'Circumstance 13'!$B$6:$AB$15,27,FALSE),IFERROR(VLOOKUP($A725,'Circumstance 13'!$B$18:$AB$28,27,FALSE),TableBPA2[[#This Row],[Base Payment After Circumstance 12]])))</f>
        <v/>
      </c>
      <c r="S725" s="24" t="str">
        <f>IF(S$3="Not used","",IFERROR(VLOOKUP($A725,'Circumstance 14'!$B$6:$AB$15,27,FALSE),IFERROR(VLOOKUP($A725,'Circumstance 14'!$B$18:$AB$28,27,FALSE),TableBPA2[[#This Row],[Base Payment After Circumstance 13]])))</f>
        <v/>
      </c>
      <c r="T725" s="24" t="str">
        <f>IF(T$3="Not used","",IFERROR(VLOOKUP($A725,'Circumstance 15'!$B$6:$AB$15,27,FALSE),IFERROR(VLOOKUP($A725,'Circumstance 15'!$B$18:$AB$28,27,FALSE),TableBPA2[[#This Row],[Base Payment After Circumstance 14]])))</f>
        <v/>
      </c>
      <c r="U725" s="24" t="str">
        <f>IF(U$3="Not used","",IFERROR(VLOOKUP($A725,'Circumstance 16'!$B$6:$AB$15,27,FALSE),IFERROR(VLOOKUP($A725,'Circumstance 16'!$B$18:$AB$28,27,FALSE),TableBPA2[[#This Row],[Base Payment After Circumstance 15]])))</f>
        <v/>
      </c>
      <c r="V725" s="24" t="str">
        <f>IF(V$3="Not used","",IFERROR(VLOOKUP($A725,'Circumstance 17'!$B$6:$AB$15,27,FALSE),IFERROR(VLOOKUP($A725,'Circumstance 17'!$B$18:$AB$28,27,FALSE),TableBPA2[[#This Row],[Base Payment After Circumstance 16]])))</f>
        <v/>
      </c>
      <c r="W725" s="24" t="str">
        <f>IF(W$3="Not used","",IFERROR(VLOOKUP($A725,'Circumstance 18'!$B$6:$AB$15,27,FALSE),IFERROR(VLOOKUP($A725,'Circumstance 18'!$B$18:$AB$28,27,FALSE),TableBPA2[[#This Row],[Base Payment After Circumstance 17]])))</f>
        <v/>
      </c>
      <c r="X725" s="24" t="str">
        <f>IF(X$3="Not used","",IFERROR(VLOOKUP($A725,'Circumstance 19'!$B$6:$AB$15,27,FALSE),IFERROR(VLOOKUP($A725,'Circumstance 19'!$B$18:$AB$28,27,FALSE),TableBPA2[[#This Row],[Base Payment After Circumstance 18]])))</f>
        <v/>
      </c>
      <c r="Y725" s="24" t="str">
        <f>IF(Y$3="Not used","",IFERROR(VLOOKUP($A725,'Circumstance 20'!$B$6:$AB$15,27,FALSE),IFERROR(VLOOKUP($A725,'Circumstance 20'!$B$18:$AB$28,27,FALSE),TableBPA2[[#This Row],[Base Payment After Circumstance 19]])))</f>
        <v/>
      </c>
    </row>
    <row r="726" spans="1:25" x14ac:dyDescent="0.25">
      <c r="A726" s="11" t="str">
        <f>IF('LEA Information'!A735="","",'LEA Information'!A735)</f>
        <v/>
      </c>
      <c r="B726" s="11" t="str">
        <f>IF('LEA Information'!B735="","",'LEA Information'!B735)</f>
        <v/>
      </c>
      <c r="C726" s="68" t="str">
        <f>IF('LEA Information'!C735="","",'LEA Information'!C735)</f>
        <v/>
      </c>
      <c r="D726" s="8" t="str">
        <f>IF('LEA Information'!D735="","",'LEA Information'!D735)</f>
        <v/>
      </c>
      <c r="E726" s="32" t="str">
        <f t="shared" si="11"/>
        <v/>
      </c>
      <c r="F726" s="3" t="str">
        <f>IF(F$3="Not used","",IFERROR(VLOOKUP($A726,'Circumstance 1'!$B$6:$AB$15,27,FALSE),IFERROR(VLOOKUP(A726,'Circumstance 1'!$B$18:$AB$28,27,FALSE),TableBPA2[[#This Row],[Starting Base Payment]])))</f>
        <v/>
      </c>
      <c r="G726" s="3" t="str">
        <f>IF(G$3="Not used","",IFERROR(VLOOKUP($A726,'Circumstance 2'!$B$6:$AB$15,27,FALSE),IFERROR(VLOOKUP($A726,'Circumstance 2'!$B$18:$AB$28,27,FALSE),TableBPA2[[#This Row],[Base Payment After Circumstance 1]])))</f>
        <v/>
      </c>
      <c r="H726" s="3" t="str">
        <f>IF(H$3="Not used","",IFERROR(VLOOKUP($A726,'Circumstance 3'!$B$6:$AB$15,27,FALSE),IFERROR(VLOOKUP($A726,'Circumstance 3'!$B$18:$AB$28,27,FALSE),TableBPA2[[#This Row],[Base Payment After Circumstance 2]])))</f>
        <v/>
      </c>
      <c r="I726" s="3" t="str">
        <f>IF(I$3="Not used","",IFERROR(VLOOKUP($A726,'Circumstance 4'!$B$6:$AB$15,27,FALSE),IFERROR(VLOOKUP($A726,'Circumstance 4'!$B$18:$AB$28,27,FALSE),TableBPA2[[#This Row],[Base Payment After Circumstance 3]])))</f>
        <v/>
      </c>
      <c r="J726" s="3" t="str">
        <f>IF(J$3="Not used","",IFERROR(VLOOKUP($A726,'Circumstance 5'!$B$6:$AB$15,27,FALSE),IFERROR(VLOOKUP($A726,'Circumstance 5'!$B$18:$AB$28,27,FALSE),TableBPA2[[#This Row],[Base Payment After Circumstance 4]])))</f>
        <v/>
      </c>
      <c r="K726" s="3" t="str">
        <f>IF(K$3="Not used","",IFERROR(VLOOKUP($A726,'Circumstance 6'!$B$6:$AB$15,27,FALSE),IFERROR(VLOOKUP($A726,'Circumstance 6'!$B$18:$AB$28,27,FALSE),TableBPA2[[#This Row],[Base Payment After Circumstance 5]])))</f>
        <v/>
      </c>
      <c r="L726" s="3" t="str">
        <f>IF(L$3="Not used","",IFERROR(VLOOKUP($A726,'Circumstance 7'!$B$6:$AB$15,27,FALSE),IFERROR(VLOOKUP($A726,'Circumstance 7'!$B$18:$AB$28,27,FALSE),TableBPA2[[#This Row],[Base Payment After Circumstance 6]])))</f>
        <v/>
      </c>
      <c r="M726" s="3" t="str">
        <f>IF(M$3="Not used","",IFERROR(VLOOKUP($A726,'Circumstance 8'!$B$6:$AB$15,27,FALSE),IFERROR(VLOOKUP($A726,'Circumstance 8'!$B$18:$AB$28,27,FALSE),TableBPA2[[#This Row],[Base Payment After Circumstance 7]])))</f>
        <v/>
      </c>
      <c r="N726" s="3" t="str">
        <f>IF(N$3="Not used","",IFERROR(VLOOKUP($A726,'Circumstance 9'!$B$6:$AB$15,27,FALSE),IFERROR(VLOOKUP($A726,'Circumstance 9'!$B$18:$AB$28,27,FALSE),TableBPA2[[#This Row],[Base Payment After Circumstance 8]])))</f>
        <v/>
      </c>
      <c r="O726" s="3" t="str">
        <f>IF(O$3="Not used","",IFERROR(VLOOKUP($A726,'Circumstance 10'!$B$6:$AB$15,27,FALSE),IFERROR(VLOOKUP($A726,'Circumstance 10'!$B$18:$AB$28,27,FALSE),TableBPA2[[#This Row],[Base Payment After Circumstance 9]])))</f>
        <v/>
      </c>
      <c r="P726" s="24" t="str">
        <f>IF(P$3="Not used","",IFERROR(VLOOKUP($A726,'Circumstance 11'!$B$6:$AB$15,27,FALSE),IFERROR(VLOOKUP($A726,'Circumstance 11'!$B$18:$AB$28,27,FALSE),TableBPA2[[#This Row],[Base Payment After Circumstance 10]])))</f>
        <v/>
      </c>
      <c r="Q726" s="24" t="str">
        <f>IF(Q$3="Not used","",IFERROR(VLOOKUP($A726,'Circumstance 12'!$B$6:$AB$15,27,FALSE),IFERROR(VLOOKUP($A726,'Circumstance 12'!$B$18:$AB$28,27,FALSE),TableBPA2[[#This Row],[Base Payment After Circumstance 11]])))</f>
        <v/>
      </c>
      <c r="R726" s="24" t="str">
        <f>IF(R$3="Not used","",IFERROR(VLOOKUP($A726,'Circumstance 13'!$B$6:$AB$15,27,FALSE),IFERROR(VLOOKUP($A726,'Circumstance 13'!$B$18:$AB$28,27,FALSE),TableBPA2[[#This Row],[Base Payment After Circumstance 12]])))</f>
        <v/>
      </c>
      <c r="S726" s="24" t="str">
        <f>IF(S$3="Not used","",IFERROR(VLOOKUP($A726,'Circumstance 14'!$B$6:$AB$15,27,FALSE),IFERROR(VLOOKUP($A726,'Circumstance 14'!$B$18:$AB$28,27,FALSE),TableBPA2[[#This Row],[Base Payment After Circumstance 13]])))</f>
        <v/>
      </c>
      <c r="T726" s="24" t="str">
        <f>IF(T$3="Not used","",IFERROR(VLOOKUP($A726,'Circumstance 15'!$B$6:$AB$15,27,FALSE),IFERROR(VLOOKUP($A726,'Circumstance 15'!$B$18:$AB$28,27,FALSE),TableBPA2[[#This Row],[Base Payment After Circumstance 14]])))</f>
        <v/>
      </c>
      <c r="U726" s="24" t="str">
        <f>IF(U$3="Not used","",IFERROR(VLOOKUP($A726,'Circumstance 16'!$B$6:$AB$15,27,FALSE),IFERROR(VLOOKUP($A726,'Circumstance 16'!$B$18:$AB$28,27,FALSE),TableBPA2[[#This Row],[Base Payment After Circumstance 15]])))</f>
        <v/>
      </c>
      <c r="V726" s="24" t="str">
        <f>IF(V$3="Not used","",IFERROR(VLOOKUP($A726,'Circumstance 17'!$B$6:$AB$15,27,FALSE),IFERROR(VLOOKUP($A726,'Circumstance 17'!$B$18:$AB$28,27,FALSE),TableBPA2[[#This Row],[Base Payment After Circumstance 16]])))</f>
        <v/>
      </c>
      <c r="W726" s="24" t="str">
        <f>IF(W$3="Not used","",IFERROR(VLOOKUP($A726,'Circumstance 18'!$B$6:$AB$15,27,FALSE),IFERROR(VLOOKUP($A726,'Circumstance 18'!$B$18:$AB$28,27,FALSE),TableBPA2[[#This Row],[Base Payment After Circumstance 17]])))</f>
        <v/>
      </c>
      <c r="X726" s="24" t="str">
        <f>IF(X$3="Not used","",IFERROR(VLOOKUP($A726,'Circumstance 19'!$B$6:$AB$15,27,FALSE),IFERROR(VLOOKUP($A726,'Circumstance 19'!$B$18:$AB$28,27,FALSE),TableBPA2[[#This Row],[Base Payment After Circumstance 18]])))</f>
        <v/>
      </c>
      <c r="Y726" s="24" t="str">
        <f>IF(Y$3="Not used","",IFERROR(VLOOKUP($A726,'Circumstance 20'!$B$6:$AB$15,27,FALSE),IFERROR(VLOOKUP($A726,'Circumstance 20'!$B$18:$AB$28,27,FALSE),TableBPA2[[#This Row],[Base Payment After Circumstance 19]])))</f>
        <v/>
      </c>
    </row>
    <row r="727" spans="1:25" x14ac:dyDescent="0.25">
      <c r="A727" s="11" t="str">
        <f>IF('LEA Information'!A736="","",'LEA Information'!A736)</f>
        <v/>
      </c>
      <c r="B727" s="11" t="str">
        <f>IF('LEA Information'!B736="","",'LEA Information'!B736)</f>
        <v/>
      </c>
      <c r="C727" s="68" t="str">
        <f>IF('LEA Information'!C736="","",'LEA Information'!C736)</f>
        <v/>
      </c>
      <c r="D727" s="8" t="str">
        <f>IF('LEA Information'!D736="","",'LEA Information'!D736)</f>
        <v/>
      </c>
      <c r="E727" s="32" t="str">
        <f t="shared" si="11"/>
        <v/>
      </c>
      <c r="F727" s="3" t="str">
        <f>IF(F$3="Not used","",IFERROR(VLOOKUP($A727,'Circumstance 1'!$B$6:$AB$15,27,FALSE),IFERROR(VLOOKUP(A727,'Circumstance 1'!$B$18:$AB$28,27,FALSE),TableBPA2[[#This Row],[Starting Base Payment]])))</f>
        <v/>
      </c>
      <c r="G727" s="3" t="str">
        <f>IF(G$3="Not used","",IFERROR(VLOOKUP($A727,'Circumstance 2'!$B$6:$AB$15,27,FALSE),IFERROR(VLOOKUP($A727,'Circumstance 2'!$B$18:$AB$28,27,FALSE),TableBPA2[[#This Row],[Base Payment After Circumstance 1]])))</f>
        <v/>
      </c>
      <c r="H727" s="3" t="str">
        <f>IF(H$3="Not used","",IFERROR(VLOOKUP($A727,'Circumstance 3'!$B$6:$AB$15,27,FALSE),IFERROR(VLOOKUP($A727,'Circumstance 3'!$B$18:$AB$28,27,FALSE),TableBPA2[[#This Row],[Base Payment After Circumstance 2]])))</f>
        <v/>
      </c>
      <c r="I727" s="3" t="str">
        <f>IF(I$3="Not used","",IFERROR(VLOOKUP($A727,'Circumstance 4'!$B$6:$AB$15,27,FALSE),IFERROR(VLOOKUP($A727,'Circumstance 4'!$B$18:$AB$28,27,FALSE),TableBPA2[[#This Row],[Base Payment After Circumstance 3]])))</f>
        <v/>
      </c>
      <c r="J727" s="3" t="str">
        <f>IF(J$3="Not used","",IFERROR(VLOOKUP($A727,'Circumstance 5'!$B$6:$AB$15,27,FALSE),IFERROR(VLOOKUP($A727,'Circumstance 5'!$B$18:$AB$28,27,FALSE),TableBPA2[[#This Row],[Base Payment After Circumstance 4]])))</f>
        <v/>
      </c>
      <c r="K727" s="3" t="str">
        <f>IF(K$3="Not used","",IFERROR(VLOOKUP($A727,'Circumstance 6'!$B$6:$AB$15,27,FALSE),IFERROR(VLOOKUP($A727,'Circumstance 6'!$B$18:$AB$28,27,FALSE),TableBPA2[[#This Row],[Base Payment After Circumstance 5]])))</f>
        <v/>
      </c>
      <c r="L727" s="3" t="str">
        <f>IF(L$3="Not used","",IFERROR(VLOOKUP($A727,'Circumstance 7'!$B$6:$AB$15,27,FALSE),IFERROR(VLOOKUP($A727,'Circumstance 7'!$B$18:$AB$28,27,FALSE),TableBPA2[[#This Row],[Base Payment After Circumstance 6]])))</f>
        <v/>
      </c>
      <c r="M727" s="3" t="str">
        <f>IF(M$3="Not used","",IFERROR(VLOOKUP($A727,'Circumstance 8'!$B$6:$AB$15,27,FALSE),IFERROR(VLOOKUP($A727,'Circumstance 8'!$B$18:$AB$28,27,FALSE),TableBPA2[[#This Row],[Base Payment After Circumstance 7]])))</f>
        <v/>
      </c>
      <c r="N727" s="3" t="str">
        <f>IF(N$3="Not used","",IFERROR(VLOOKUP($A727,'Circumstance 9'!$B$6:$AB$15,27,FALSE),IFERROR(VLOOKUP($A727,'Circumstance 9'!$B$18:$AB$28,27,FALSE),TableBPA2[[#This Row],[Base Payment After Circumstance 8]])))</f>
        <v/>
      </c>
      <c r="O727" s="3" t="str">
        <f>IF(O$3="Not used","",IFERROR(VLOOKUP($A727,'Circumstance 10'!$B$6:$AB$15,27,FALSE),IFERROR(VLOOKUP($A727,'Circumstance 10'!$B$18:$AB$28,27,FALSE),TableBPA2[[#This Row],[Base Payment After Circumstance 9]])))</f>
        <v/>
      </c>
      <c r="P727" s="24" t="str">
        <f>IF(P$3="Not used","",IFERROR(VLOOKUP($A727,'Circumstance 11'!$B$6:$AB$15,27,FALSE),IFERROR(VLOOKUP($A727,'Circumstance 11'!$B$18:$AB$28,27,FALSE),TableBPA2[[#This Row],[Base Payment After Circumstance 10]])))</f>
        <v/>
      </c>
      <c r="Q727" s="24" t="str">
        <f>IF(Q$3="Not used","",IFERROR(VLOOKUP($A727,'Circumstance 12'!$B$6:$AB$15,27,FALSE),IFERROR(VLOOKUP($A727,'Circumstance 12'!$B$18:$AB$28,27,FALSE),TableBPA2[[#This Row],[Base Payment After Circumstance 11]])))</f>
        <v/>
      </c>
      <c r="R727" s="24" t="str">
        <f>IF(R$3="Not used","",IFERROR(VLOOKUP($A727,'Circumstance 13'!$B$6:$AB$15,27,FALSE),IFERROR(VLOOKUP($A727,'Circumstance 13'!$B$18:$AB$28,27,FALSE),TableBPA2[[#This Row],[Base Payment After Circumstance 12]])))</f>
        <v/>
      </c>
      <c r="S727" s="24" t="str">
        <f>IF(S$3="Not used","",IFERROR(VLOOKUP($A727,'Circumstance 14'!$B$6:$AB$15,27,FALSE),IFERROR(VLOOKUP($A727,'Circumstance 14'!$B$18:$AB$28,27,FALSE),TableBPA2[[#This Row],[Base Payment After Circumstance 13]])))</f>
        <v/>
      </c>
      <c r="T727" s="24" t="str">
        <f>IF(T$3="Not used","",IFERROR(VLOOKUP($A727,'Circumstance 15'!$B$6:$AB$15,27,FALSE),IFERROR(VLOOKUP($A727,'Circumstance 15'!$B$18:$AB$28,27,FALSE),TableBPA2[[#This Row],[Base Payment After Circumstance 14]])))</f>
        <v/>
      </c>
      <c r="U727" s="24" t="str">
        <f>IF(U$3="Not used","",IFERROR(VLOOKUP($A727,'Circumstance 16'!$B$6:$AB$15,27,FALSE),IFERROR(VLOOKUP($A727,'Circumstance 16'!$B$18:$AB$28,27,FALSE),TableBPA2[[#This Row],[Base Payment After Circumstance 15]])))</f>
        <v/>
      </c>
      <c r="V727" s="24" t="str">
        <f>IF(V$3="Not used","",IFERROR(VLOOKUP($A727,'Circumstance 17'!$B$6:$AB$15,27,FALSE),IFERROR(VLOOKUP($A727,'Circumstance 17'!$B$18:$AB$28,27,FALSE),TableBPA2[[#This Row],[Base Payment After Circumstance 16]])))</f>
        <v/>
      </c>
      <c r="W727" s="24" t="str">
        <f>IF(W$3="Not used","",IFERROR(VLOOKUP($A727,'Circumstance 18'!$B$6:$AB$15,27,FALSE),IFERROR(VLOOKUP($A727,'Circumstance 18'!$B$18:$AB$28,27,FALSE),TableBPA2[[#This Row],[Base Payment After Circumstance 17]])))</f>
        <v/>
      </c>
      <c r="X727" s="24" t="str">
        <f>IF(X$3="Not used","",IFERROR(VLOOKUP($A727,'Circumstance 19'!$B$6:$AB$15,27,FALSE),IFERROR(VLOOKUP($A727,'Circumstance 19'!$B$18:$AB$28,27,FALSE),TableBPA2[[#This Row],[Base Payment After Circumstance 18]])))</f>
        <v/>
      </c>
      <c r="Y727" s="24" t="str">
        <f>IF(Y$3="Not used","",IFERROR(VLOOKUP($A727,'Circumstance 20'!$B$6:$AB$15,27,FALSE),IFERROR(VLOOKUP($A727,'Circumstance 20'!$B$18:$AB$28,27,FALSE),TableBPA2[[#This Row],[Base Payment After Circumstance 19]])))</f>
        <v/>
      </c>
    </row>
    <row r="728" spans="1:25" x14ac:dyDescent="0.25">
      <c r="A728" s="11" t="str">
        <f>IF('LEA Information'!A737="","",'LEA Information'!A737)</f>
        <v/>
      </c>
      <c r="B728" s="11" t="str">
        <f>IF('LEA Information'!B737="","",'LEA Information'!B737)</f>
        <v/>
      </c>
      <c r="C728" s="68" t="str">
        <f>IF('LEA Information'!C737="","",'LEA Information'!C737)</f>
        <v/>
      </c>
      <c r="D728" s="8" t="str">
        <f>IF('LEA Information'!D737="","",'LEA Information'!D737)</f>
        <v/>
      </c>
      <c r="E728" s="32" t="str">
        <f t="shared" si="11"/>
        <v/>
      </c>
      <c r="F728" s="3" t="str">
        <f>IF(F$3="Not used","",IFERROR(VLOOKUP($A728,'Circumstance 1'!$B$6:$AB$15,27,FALSE),IFERROR(VLOOKUP(A728,'Circumstance 1'!$B$18:$AB$28,27,FALSE),TableBPA2[[#This Row],[Starting Base Payment]])))</f>
        <v/>
      </c>
      <c r="G728" s="3" t="str">
        <f>IF(G$3="Not used","",IFERROR(VLOOKUP($A728,'Circumstance 2'!$B$6:$AB$15,27,FALSE),IFERROR(VLOOKUP($A728,'Circumstance 2'!$B$18:$AB$28,27,FALSE),TableBPA2[[#This Row],[Base Payment After Circumstance 1]])))</f>
        <v/>
      </c>
      <c r="H728" s="3" t="str">
        <f>IF(H$3="Not used","",IFERROR(VLOOKUP($A728,'Circumstance 3'!$B$6:$AB$15,27,FALSE),IFERROR(VLOOKUP($A728,'Circumstance 3'!$B$18:$AB$28,27,FALSE),TableBPA2[[#This Row],[Base Payment After Circumstance 2]])))</f>
        <v/>
      </c>
      <c r="I728" s="3" t="str">
        <f>IF(I$3="Not used","",IFERROR(VLOOKUP($A728,'Circumstance 4'!$B$6:$AB$15,27,FALSE),IFERROR(VLOOKUP($A728,'Circumstance 4'!$B$18:$AB$28,27,FALSE),TableBPA2[[#This Row],[Base Payment After Circumstance 3]])))</f>
        <v/>
      </c>
      <c r="J728" s="3" t="str">
        <f>IF(J$3="Not used","",IFERROR(VLOOKUP($A728,'Circumstance 5'!$B$6:$AB$15,27,FALSE),IFERROR(VLOOKUP($A728,'Circumstance 5'!$B$18:$AB$28,27,FALSE),TableBPA2[[#This Row],[Base Payment After Circumstance 4]])))</f>
        <v/>
      </c>
      <c r="K728" s="3" t="str">
        <f>IF(K$3="Not used","",IFERROR(VLOOKUP($A728,'Circumstance 6'!$B$6:$AB$15,27,FALSE),IFERROR(VLOOKUP($A728,'Circumstance 6'!$B$18:$AB$28,27,FALSE),TableBPA2[[#This Row],[Base Payment After Circumstance 5]])))</f>
        <v/>
      </c>
      <c r="L728" s="3" t="str">
        <f>IF(L$3="Not used","",IFERROR(VLOOKUP($A728,'Circumstance 7'!$B$6:$AB$15,27,FALSE),IFERROR(VLOOKUP($A728,'Circumstance 7'!$B$18:$AB$28,27,FALSE),TableBPA2[[#This Row],[Base Payment After Circumstance 6]])))</f>
        <v/>
      </c>
      <c r="M728" s="3" t="str">
        <f>IF(M$3="Not used","",IFERROR(VLOOKUP($A728,'Circumstance 8'!$B$6:$AB$15,27,FALSE),IFERROR(VLOOKUP($A728,'Circumstance 8'!$B$18:$AB$28,27,FALSE),TableBPA2[[#This Row],[Base Payment After Circumstance 7]])))</f>
        <v/>
      </c>
      <c r="N728" s="3" t="str">
        <f>IF(N$3="Not used","",IFERROR(VLOOKUP($A728,'Circumstance 9'!$B$6:$AB$15,27,FALSE),IFERROR(VLOOKUP($A728,'Circumstance 9'!$B$18:$AB$28,27,FALSE),TableBPA2[[#This Row],[Base Payment After Circumstance 8]])))</f>
        <v/>
      </c>
      <c r="O728" s="3" t="str">
        <f>IF(O$3="Not used","",IFERROR(VLOOKUP($A728,'Circumstance 10'!$B$6:$AB$15,27,FALSE),IFERROR(VLOOKUP($A728,'Circumstance 10'!$B$18:$AB$28,27,FALSE),TableBPA2[[#This Row],[Base Payment After Circumstance 9]])))</f>
        <v/>
      </c>
      <c r="P728" s="24" t="str">
        <f>IF(P$3="Not used","",IFERROR(VLOOKUP($A728,'Circumstance 11'!$B$6:$AB$15,27,FALSE),IFERROR(VLOOKUP($A728,'Circumstance 11'!$B$18:$AB$28,27,FALSE),TableBPA2[[#This Row],[Base Payment After Circumstance 10]])))</f>
        <v/>
      </c>
      <c r="Q728" s="24" t="str">
        <f>IF(Q$3="Not used","",IFERROR(VLOOKUP($A728,'Circumstance 12'!$B$6:$AB$15,27,FALSE),IFERROR(VLOOKUP($A728,'Circumstance 12'!$B$18:$AB$28,27,FALSE),TableBPA2[[#This Row],[Base Payment After Circumstance 11]])))</f>
        <v/>
      </c>
      <c r="R728" s="24" t="str">
        <f>IF(R$3="Not used","",IFERROR(VLOOKUP($A728,'Circumstance 13'!$B$6:$AB$15,27,FALSE),IFERROR(VLOOKUP($A728,'Circumstance 13'!$B$18:$AB$28,27,FALSE),TableBPA2[[#This Row],[Base Payment After Circumstance 12]])))</f>
        <v/>
      </c>
      <c r="S728" s="24" t="str">
        <f>IF(S$3="Not used","",IFERROR(VLOOKUP($A728,'Circumstance 14'!$B$6:$AB$15,27,FALSE),IFERROR(VLOOKUP($A728,'Circumstance 14'!$B$18:$AB$28,27,FALSE),TableBPA2[[#This Row],[Base Payment After Circumstance 13]])))</f>
        <v/>
      </c>
      <c r="T728" s="24" t="str">
        <f>IF(T$3="Not used","",IFERROR(VLOOKUP($A728,'Circumstance 15'!$B$6:$AB$15,27,FALSE),IFERROR(VLOOKUP($A728,'Circumstance 15'!$B$18:$AB$28,27,FALSE),TableBPA2[[#This Row],[Base Payment After Circumstance 14]])))</f>
        <v/>
      </c>
      <c r="U728" s="24" t="str">
        <f>IF(U$3="Not used","",IFERROR(VLOOKUP($A728,'Circumstance 16'!$B$6:$AB$15,27,FALSE),IFERROR(VLOOKUP($A728,'Circumstance 16'!$B$18:$AB$28,27,FALSE),TableBPA2[[#This Row],[Base Payment After Circumstance 15]])))</f>
        <v/>
      </c>
      <c r="V728" s="24" t="str">
        <f>IF(V$3="Not used","",IFERROR(VLOOKUP($A728,'Circumstance 17'!$B$6:$AB$15,27,FALSE),IFERROR(VLOOKUP($A728,'Circumstance 17'!$B$18:$AB$28,27,FALSE),TableBPA2[[#This Row],[Base Payment After Circumstance 16]])))</f>
        <v/>
      </c>
      <c r="W728" s="24" t="str">
        <f>IF(W$3="Not used","",IFERROR(VLOOKUP($A728,'Circumstance 18'!$B$6:$AB$15,27,FALSE),IFERROR(VLOOKUP($A728,'Circumstance 18'!$B$18:$AB$28,27,FALSE),TableBPA2[[#This Row],[Base Payment After Circumstance 17]])))</f>
        <v/>
      </c>
      <c r="X728" s="24" t="str">
        <f>IF(X$3="Not used","",IFERROR(VLOOKUP($A728,'Circumstance 19'!$B$6:$AB$15,27,FALSE),IFERROR(VLOOKUP($A728,'Circumstance 19'!$B$18:$AB$28,27,FALSE),TableBPA2[[#This Row],[Base Payment After Circumstance 18]])))</f>
        <v/>
      </c>
      <c r="Y728" s="24" t="str">
        <f>IF(Y$3="Not used","",IFERROR(VLOOKUP($A728,'Circumstance 20'!$B$6:$AB$15,27,FALSE),IFERROR(VLOOKUP($A728,'Circumstance 20'!$B$18:$AB$28,27,FALSE),TableBPA2[[#This Row],[Base Payment After Circumstance 19]])))</f>
        <v/>
      </c>
    </row>
    <row r="729" spans="1:25" x14ac:dyDescent="0.25">
      <c r="A729" s="11" t="str">
        <f>IF('LEA Information'!A738="","",'LEA Information'!A738)</f>
        <v/>
      </c>
      <c r="B729" s="11" t="str">
        <f>IF('LEA Information'!B738="","",'LEA Information'!B738)</f>
        <v/>
      </c>
      <c r="C729" s="68" t="str">
        <f>IF('LEA Information'!C738="","",'LEA Information'!C738)</f>
        <v/>
      </c>
      <c r="D729" s="8" t="str">
        <f>IF('LEA Information'!D738="","",'LEA Information'!D738)</f>
        <v/>
      </c>
      <c r="E729" s="32" t="str">
        <f t="shared" si="11"/>
        <v/>
      </c>
      <c r="F729" s="3" t="str">
        <f>IF(F$3="Not used","",IFERROR(VLOOKUP($A729,'Circumstance 1'!$B$6:$AB$15,27,FALSE),IFERROR(VLOOKUP(A729,'Circumstance 1'!$B$18:$AB$28,27,FALSE),TableBPA2[[#This Row],[Starting Base Payment]])))</f>
        <v/>
      </c>
      <c r="G729" s="3" t="str">
        <f>IF(G$3="Not used","",IFERROR(VLOOKUP($A729,'Circumstance 2'!$B$6:$AB$15,27,FALSE),IFERROR(VLOOKUP($A729,'Circumstance 2'!$B$18:$AB$28,27,FALSE),TableBPA2[[#This Row],[Base Payment After Circumstance 1]])))</f>
        <v/>
      </c>
      <c r="H729" s="3" t="str">
        <f>IF(H$3="Not used","",IFERROR(VLOOKUP($A729,'Circumstance 3'!$B$6:$AB$15,27,FALSE),IFERROR(VLOOKUP($A729,'Circumstance 3'!$B$18:$AB$28,27,FALSE),TableBPA2[[#This Row],[Base Payment After Circumstance 2]])))</f>
        <v/>
      </c>
      <c r="I729" s="3" t="str">
        <f>IF(I$3="Not used","",IFERROR(VLOOKUP($A729,'Circumstance 4'!$B$6:$AB$15,27,FALSE),IFERROR(VLOOKUP($A729,'Circumstance 4'!$B$18:$AB$28,27,FALSE),TableBPA2[[#This Row],[Base Payment After Circumstance 3]])))</f>
        <v/>
      </c>
      <c r="J729" s="3" t="str">
        <f>IF(J$3="Not used","",IFERROR(VLOOKUP($A729,'Circumstance 5'!$B$6:$AB$15,27,FALSE),IFERROR(VLOOKUP($A729,'Circumstance 5'!$B$18:$AB$28,27,FALSE),TableBPA2[[#This Row],[Base Payment After Circumstance 4]])))</f>
        <v/>
      </c>
      <c r="K729" s="3" t="str">
        <f>IF(K$3="Not used","",IFERROR(VLOOKUP($A729,'Circumstance 6'!$B$6:$AB$15,27,FALSE),IFERROR(VLOOKUP($A729,'Circumstance 6'!$B$18:$AB$28,27,FALSE),TableBPA2[[#This Row],[Base Payment After Circumstance 5]])))</f>
        <v/>
      </c>
      <c r="L729" s="3" t="str">
        <f>IF(L$3="Not used","",IFERROR(VLOOKUP($A729,'Circumstance 7'!$B$6:$AB$15,27,FALSE),IFERROR(VLOOKUP($A729,'Circumstance 7'!$B$18:$AB$28,27,FALSE),TableBPA2[[#This Row],[Base Payment After Circumstance 6]])))</f>
        <v/>
      </c>
      <c r="M729" s="3" t="str">
        <f>IF(M$3="Not used","",IFERROR(VLOOKUP($A729,'Circumstance 8'!$B$6:$AB$15,27,FALSE),IFERROR(VLOOKUP($A729,'Circumstance 8'!$B$18:$AB$28,27,FALSE),TableBPA2[[#This Row],[Base Payment After Circumstance 7]])))</f>
        <v/>
      </c>
      <c r="N729" s="3" t="str">
        <f>IF(N$3="Not used","",IFERROR(VLOOKUP($A729,'Circumstance 9'!$B$6:$AB$15,27,FALSE),IFERROR(VLOOKUP($A729,'Circumstance 9'!$B$18:$AB$28,27,FALSE),TableBPA2[[#This Row],[Base Payment After Circumstance 8]])))</f>
        <v/>
      </c>
      <c r="O729" s="3" t="str">
        <f>IF(O$3="Not used","",IFERROR(VLOOKUP($A729,'Circumstance 10'!$B$6:$AB$15,27,FALSE),IFERROR(VLOOKUP($A729,'Circumstance 10'!$B$18:$AB$28,27,FALSE),TableBPA2[[#This Row],[Base Payment After Circumstance 9]])))</f>
        <v/>
      </c>
      <c r="P729" s="24" t="str">
        <f>IF(P$3="Not used","",IFERROR(VLOOKUP($A729,'Circumstance 11'!$B$6:$AB$15,27,FALSE),IFERROR(VLOOKUP($A729,'Circumstance 11'!$B$18:$AB$28,27,FALSE),TableBPA2[[#This Row],[Base Payment After Circumstance 10]])))</f>
        <v/>
      </c>
      <c r="Q729" s="24" t="str">
        <f>IF(Q$3="Not used","",IFERROR(VLOOKUP($A729,'Circumstance 12'!$B$6:$AB$15,27,FALSE),IFERROR(VLOOKUP($A729,'Circumstance 12'!$B$18:$AB$28,27,FALSE),TableBPA2[[#This Row],[Base Payment After Circumstance 11]])))</f>
        <v/>
      </c>
      <c r="R729" s="24" t="str">
        <f>IF(R$3="Not used","",IFERROR(VLOOKUP($A729,'Circumstance 13'!$B$6:$AB$15,27,FALSE),IFERROR(VLOOKUP($A729,'Circumstance 13'!$B$18:$AB$28,27,FALSE),TableBPA2[[#This Row],[Base Payment After Circumstance 12]])))</f>
        <v/>
      </c>
      <c r="S729" s="24" t="str">
        <f>IF(S$3="Not used","",IFERROR(VLOOKUP($A729,'Circumstance 14'!$B$6:$AB$15,27,FALSE),IFERROR(VLOOKUP($A729,'Circumstance 14'!$B$18:$AB$28,27,FALSE),TableBPA2[[#This Row],[Base Payment After Circumstance 13]])))</f>
        <v/>
      </c>
      <c r="T729" s="24" t="str">
        <f>IF(T$3="Not used","",IFERROR(VLOOKUP($A729,'Circumstance 15'!$B$6:$AB$15,27,FALSE),IFERROR(VLOOKUP($A729,'Circumstance 15'!$B$18:$AB$28,27,FALSE),TableBPA2[[#This Row],[Base Payment After Circumstance 14]])))</f>
        <v/>
      </c>
      <c r="U729" s="24" t="str">
        <f>IF(U$3="Not used","",IFERROR(VLOOKUP($A729,'Circumstance 16'!$B$6:$AB$15,27,FALSE),IFERROR(VLOOKUP($A729,'Circumstance 16'!$B$18:$AB$28,27,FALSE),TableBPA2[[#This Row],[Base Payment After Circumstance 15]])))</f>
        <v/>
      </c>
      <c r="V729" s="24" t="str">
        <f>IF(V$3="Not used","",IFERROR(VLOOKUP($A729,'Circumstance 17'!$B$6:$AB$15,27,FALSE),IFERROR(VLOOKUP($A729,'Circumstance 17'!$B$18:$AB$28,27,FALSE),TableBPA2[[#This Row],[Base Payment After Circumstance 16]])))</f>
        <v/>
      </c>
      <c r="W729" s="24" t="str">
        <f>IF(W$3="Not used","",IFERROR(VLOOKUP($A729,'Circumstance 18'!$B$6:$AB$15,27,FALSE),IFERROR(VLOOKUP($A729,'Circumstance 18'!$B$18:$AB$28,27,FALSE),TableBPA2[[#This Row],[Base Payment After Circumstance 17]])))</f>
        <v/>
      </c>
      <c r="X729" s="24" t="str">
        <f>IF(X$3="Not used","",IFERROR(VLOOKUP($A729,'Circumstance 19'!$B$6:$AB$15,27,FALSE),IFERROR(VLOOKUP($A729,'Circumstance 19'!$B$18:$AB$28,27,FALSE),TableBPA2[[#This Row],[Base Payment After Circumstance 18]])))</f>
        <v/>
      </c>
      <c r="Y729" s="24" t="str">
        <f>IF(Y$3="Not used","",IFERROR(VLOOKUP($A729,'Circumstance 20'!$B$6:$AB$15,27,FALSE),IFERROR(VLOOKUP($A729,'Circumstance 20'!$B$18:$AB$28,27,FALSE),TableBPA2[[#This Row],[Base Payment After Circumstance 19]])))</f>
        <v/>
      </c>
    </row>
    <row r="730" spans="1:25" x14ac:dyDescent="0.25">
      <c r="A730" s="11" t="str">
        <f>IF('LEA Information'!A739="","",'LEA Information'!A739)</f>
        <v/>
      </c>
      <c r="B730" s="11" t="str">
        <f>IF('LEA Information'!B739="","",'LEA Information'!B739)</f>
        <v/>
      </c>
      <c r="C730" s="68" t="str">
        <f>IF('LEA Information'!C739="","",'LEA Information'!C739)</f>
        <v/>
      </c>
      <c r="D730" s="8" t="str">
        <f>IF('LEA Information'!D739="","",'LEA Information'!D739)</f>
        <v/>
      </c>
      <c r="E730" s="32" t="str">
        <f t="shared" si="11"/>
        <v/>
      </c>
      <c r="F730" s="3" t="str">
        <f>IF(F$3="Not used","",IFERROR(VLOOKUP($A730,'Circumstance 1'!$B$6:$AB$15,27,FALSE),IFERROR(VLOOKUP(A730,'Circumstance 1'!$B$18:$AB$28,27,FALSE),TableBPA2[[#This Row],[Starting Base Payment]])))</f>
        <v/>
      </c>
      <c r="G730" s="3" t="str">
        <f>IF(G$3="Not used","",IFERROR(VLOOKUP($A730,'Circumstance 2'!$B$6:$AB$15,27,FALSE),IFERROR(VLOOKUP($A730,'Circumstance 2'!$B$18:$AB$28,27,FALSE),TableBPA2[[#This Row],[Base Payment After Circumstance 1]])))</f>
        <v/>
      </c>
      <c r="H730" s="3" t="str">
        <f>IF(H$3="Not used","",IFERROR(VLOOKUP($A730,'Circumstance 3'!$B$6:$AB$15,27,FALSE),IFERROR(VLOOKUP($A730,'Circumstance 3'!$B$18:$AB$28,27,FALSE),TableBPA2[[#This Row],[Base Payment After Circumstance 2]])))</f>
        <v/>
      </c>
      <c r="I730" s="3" t="str">
        <f>IF(I$3="Not used","",IFERROR(VLOOKUP($A730,'Circumstance 4'!$B$6:$AB$15,27,FALSE),IFERROR(VLOOKUP($A730,'Circumstance 4'!$B$18:$AB$28,27,FALSE),TableBPA2[[#This Row],[Base Payment After Circumstance 3]])))</f>
        <v/>
      </c>
      <c r="J730" s="3" t="str">
        <f>IF(J$3="Not used","",IFERROR(VLOOKUP($A730,'Circumstance 5'!$B$6:$AB$15,27,FALSE),IFERROR(VLOOKUP($A730,'Circumstance 5'!$B$18:$AB$28,27,FALSE),TableBPA2[[#This Row],[Base Payment After Circumstance 4]])))</f>
        <v/>
      </c>
      <c r="K730" s="3" t="str">
        <f>IF(K$3="Not used","",IFERROR(VLOOKUP($A730,'Circumstance 6'!$B$6:$AB$15,27,FALSE),IFERROR(VLOOKUP($A730,'Circumstance 6'!$B$18:$AB$28,27,FALSE),TableBPA2[[#This Row],[Base Payment After Circumstance 5]])))</f>
        <v/>
      </c>
      <c r="L730" s="3" t="str">
        <f>IF(L$3="Not used","",IFERROR(VLOOKUP($A730,'Circumstance 7'!$B$6:$AB$15,27,FALSE),IFERROR(VLOOKUP($A730,'Circumstance 7'!$B$18:$AB$28,27,FALSE),TableBPA2[[#This Row],[Base Payment After Circumstance 6]])))</f>
        <v/>
      </c>
      <c r="M730" s="3" t="str">
        <f>IF(M$3="Not used","",IFERROR(VLOOKUP($A730,'Circumstance 8'!$B$6:$AB$15,27,FALSE),IFERROR(VLOOKUP($A730,'Circumstance 8'!$B$18:$AB$28,27,FALSE),TableBPA2[[#This Row],[Base Payment After Circumstance 7]])))</f>
        <v/>
      </c>
      <c r="N730" s="3" t="str">
        <f>IF(N$3="Not used","",IFERROR(VLOOKUP($A730,'Circumstance 9'!$B$6:$AB$15,27,FALSE),IFERROR(VLOOKUP($A730,'Circumstance 9'!$B$18:$AB$28,27,FALSE),TableBPA2[[#This Row],[Base Payment After Circumstance 8]])))</f>
        <v/>
      </c>
      <c r="O730" s="3" t="str">
        <f>IF(O$3="Not used","",IFERROR(VLOOKUP($A730,'Circumstance 10'!$B$6:$AB$15,27,FALSE),IFERROR(VLOOKUP($A730,'Circumstance 10'!$B$18:$AB$28,27,FALSE),TableBPA2[[#This Row],[Base Payment After Circumstance 9]])))</f>
        <v/>
      </c>
      <c r="P730" s="24" t="str">
        <f>IF(P$3="Not used","",IFERROR(VLOOKUP($A730,'Circumstance 11'!$B$6:$AB$15,27,FALSE),IFERROR(VLOOKUP($A730,'Circumstance 11'!$B$18:$AB$28,27,FALSE),TableBPA2[[#This Row],[Base Payment After Circumstance 10]])))</f>
        <v/>
      </c>
      <c r="Q730" s="24" t="str">
        <f>IF(Q$3="Not used","",IFERROR(VLOOKUP($A730,'Circumstance 12'!$B$6:$AB$15,27,FALSE),IFERROR(VLOOKUP($A730,'Circumstance 12'!$B$18:$AB$28,27,FALSE),TableBPA2[[#This Row],[Base Payment After Circumstance 11]])))</f>
        <v/>
      </c>
      <c r="R730" s="24" t="str">
        <f>IF(R$3="Not used","",IFERROR(VLOOKUP($A730,'Circumstance 13'!$B$6:$AB$15,27,FALSE),IFERROR(VLOOKUP($A730,'Circumstance 13'!$B$18:$AB$28,27,FALSE),TableBPA2[[#This Row],[Base Payment After Circumstance 12]])))</f>
        <v/>
      </c>
      <c r="S730" s="24" t="str">
        <f>IF(S$3="Not used","",IFERROR(VLOOKUP($A730,'Circumstance 14'!$B$6:$AB$15,27,FALSE),IFERROR(VLOOKUP($A730,'Circumstance 14'!$B$18:$AB$28,27,FALSE),TableBPA2[[#This Row],[Base Payment After Circumstance 13]])))</f>
        <v/>
      </c>
      <c r="T730" s="24" t="str">
        <f>IF(T$3="Not used","",IFERROR(VLOOKUP($A730,'Circumstance 15'!$B$6:$AB$15,27,FALSE),IFERROR(VLOOKUP($A730,'Circumstance 15'!$B$18:$AB$28,27,FALSE),TableBPA2[[#This Row],[Base Payment After Circumstance 14]])))</f>
        <v/>
      </c>
      <c r="U730" s="24" t="str">
        <f>IF(U$3="Not used","",IFERROR(VLOOKUP($A730,'Circumstance 16'!$B$6:$AB$15,27,FALSE),IFERROR(VLOOKUP($A730,'Circumstance 16'!$B$18:$AB$28,27,FALSE),TableBPA2[[#This Row],[Base Payment After Circumstance 15]])))</f>
        <v/>
      </c>
      <c r="V730" s="24" t="str">
        <f>IF(V$3="Not used","",IFERROR(VLOOKUP($A730,'Circumstance 17'!$B$6:$AB$15,27,FALSE),IFERROR(VLOOKUP($A730,'Circumstance 17'!$B$18:$AB$28,27,FALSE),TableBPA2[[#This Row],[Base Payment After Circumstance 16]])))</f>
        <v/>
      </c>
      <c r="W730" s="24" t="str">
        <f>IF(W$3="Not used","",IFERROR(VLOOKUP($A730,'Circumstance 18'!$B$6:$AB$15,27,FALSE),IFERROR(VLOOKUP($A730,'Circumstance 18'!$B$18:$AB$28,27,FALSE),TableBPA2[[#This Row],[Base Payment After Circumstance 17]])))</f>
        <v/>
      </c>
      <c r="X730" s="24" t="str">
        <f>IF(X$3="Not used","",IFERROR(VLOOKUP($A730,'Circumstance 19'!$B$6:$AB$15,27,FALSE),IFERROR(VLOOKUP($A730,'Circumstance 19'!$B$18:$AB$28,27,FALSE),TableBPA2[[#This Row],[Base Payment After Circumstance 18]])))</f>
        <v/>
      </c>
      <c r="Y730" s="24" t="str">
        <f>IF(Y$3="Not used","",IFERROR(VLOOKUP($A730,'Circumstance 20'!$B$6:$AB$15,27,FALSE),IFERROR(VLOOKUP($A730,'Circumstance 20'!$B$18:$AB$28,27,FALSE),TableBPA2[[#This Row],[Base Payment After Circumstance 19]])))</f>
        <v/>
      </c>
    </row>
    <row r="731" spans="1:25" x14ac:dyDescent="0.25">
      <c r="A731" s="11" t="str">
        <f>IF('LEA Information'!A740="","",'LEA Information'!A740)</f>
        <v/>
      </c>
      <c r="B731" s="11" t="str">
        <f>IF('LEA Information'!B740="","",'LEA Information'!B740)</f>
        <v/>
      </c>
      <c r="C731" s="68" t="str">
        <f>IF('LEA Information'!C740="","",'LEA Information'!C740)</f>
        <v/>
      </c>
      <c r="D731" s="8" t="str">
        <f>IF('LEA Information'!D740="","",'LEA Information'!D740)</f>
        <v/>
      </c>
      <c r="E731" s="32" t="str">
        <f t="shared" si="11"/>
        <v/>
      </c>
      <c r="F731" s="3" t="str">
        <f>IF(F$3="Not used","",IFERROR(VLOOKUP($A731,'Circumstance 1'!$B$6:$AB$15,27,FALSE),IFERROR(VLOOKUP(A731,'Circumstance 1'!$B$18:$AB$28,27,FALSE),TableBPA2[[#This Row],[Starting Base Payment]])))</f>
        <v/>
      </c>
      <c r="G731" s="3" t="str">
        <f>IF(G$3="Not used","",IFERROR(VLOOKUP($A731,'Circumstance 2'!$B$6:$AB$15,27,FALSE),IFERROR(VLOOKUP($A731,'Circumstance 2'!$B$18:$AB$28,27,FALSE),TableBPA2[[#This Row],[Base Payment After Circumstance 1]])))</f>
        <v/>
      </c>
      <c r="H731" s="3" t="str">
        <f>IF(H$3="Not used","",IFERROR(VLOOKUP($A731,'Circumstance 3'!$B$6:$AB$15,27,FALSE),IFERROR(VLOOKUP($A731,'Circumstance 3'!$B$18:$AB$28,27,FALSE),TableBPA2[[#This Row],[Base Payment After Circumstance 2]])))</f>
        <v/>
      </c>
      <c r="I731" s="3" t="str">
        <f>IF(I$3="Not used","",IFERROR(VLOOKUP($A731,'Circumstance 4'!$B$6:$AB$15,27,FALSE),IFERROR(VLOOKUP($A731,'Circumstance 4'!$B$18:$AB$28,27,FALSE),TableBPA2[[#This Row],[Base Payment After Circumstance 3]])))</f>
        <v/>
      </c>
      <c r="J731" s="3" t="str">
        <f>IF(J$3="Not used","",IFERROR(VLOOKUP($A731,'Circumstance 5'!$B$6:$AB$15,27,FALSE),IFERROR(VLOOKUP($A731,'Circumstance 5'!$B$18:$AB$28,27,FALSE),TableBPA2[[#This Row],[Base Payment After Circumstance 4]])))</f>
        <v/>
      </c>
      <c r="K731" s="3" t="str">
        <f>IF(K$3="Not used","",IFERROR(VLOOKUP($A731,'Circumstance 6'!$B$6:$AB$15,27,FALSE),IFERROR(VLOOKUP($A731,'Circumstance 6'!$B$18:$AB$28,27,FALSE),TableBPA2[[#This Row],[Base Payment After Circumstance 5]])))</f>
        <v/>
      </c>
      <c r="L731" s="3" t="str">
        <f>IF(L$3="Not used","",IFERROR(VLOOKUP($A731,'Circumstance 7'!$B$6:$AB$15,27,FALSE),IFERROR(VLOOKUP($A731,'Circumstance 7'!$B$18:$AB$28,27,FALSE),TableBPA2[[#This Row],[Base Payment After Circumstance 6]])))</f>
        <v/>
      </c>
      <c r="M731" s="3" t="str">
        <f>IF(M$3="Not used","",IFERROR(VLOOKUP($A731,'Circumstance 8'!$B$6:$AB$15,27,FALSE),IFERROR(VLOOKUP($A731,'Circumstance 8'!$B$18:$AB$28,27,FALSE),TableBPA2[[#This Row],[Base Payment After Circumstance 7]])))</f>
        <v/>
      </c>
      <c r="N731" s="3" t="str">
        <f>IF(N$3="Not used","",IFERROR(VLOOKUP($A731,'Circumstance 9'!$B$6:$AB$15,27,FALSE),IFERROR(VLOOKUP($A731,'Circumstance 9'!$B$18:$AB$28,27,FALSE),TableBPA2[[#This Row],[Base Payment After Circumstance 8]])))</f>
        <v/>
      </c>
      <c r="O731" s="3" t="str">
        <f>IF(O$3="Not used","",IFERROR(VLOOKUP($A731,'Circumstance 10'!$B$6:$AB$15,27,FALSE),IFERROR(VLOOKUP($A731,'Circumstance 10'!$B$18:$AB$28,27,FALSE),TableBPA2[[#This Row],[Base Payment After Circumstance 9]])))</f>
        <v/>
      </c>
      <c r="P731" s="24" t="str">
        <f>IF(P$3="Not used","",IFERROR(VLOOKUP($A731,'Circumstance 11'!$B$6:$AB$15,27,FALSE),IFERROR(VLOOKUP($A731,'Circumstance 11'!$B$18:$AB$28,27,FALSE),TableBPA2[[#This Row],[Base Payment After Circumstance 10]])))</f>
        <v/>
      </c>
      <c r="Q731" s="24" t="str">
        <f>IF(Q$3="Not used","",IFERROR(VLOOKUP($A731,'Circumstance 12'!$B$6:$AB$15,27,FALSE),IFERROR(VLOOKUP($A731,'Circumstance 12'!$B$18:$AB$28,27,FALSE),TableBPA2[[#This Row],[Base Payment After Circumstance 11]])))</f>
        <v/>
      </c>
      <c r="R731" s="24" t="str">
        <f>IF(R$3="Not used","",IFERROR(VLOOKUP($A731,'Circumstance 13'!$B$6:$AB$15,27,FALSE),IFERROR(VLOOKUP($A731,'Circumstance 13'!$B$18:$AB$28,27,FALSE),TableBPA2[[#This Row],[Base Payment After Circumstance 12]])))</f>
        <v/>
      </c>
      <c r="S731" s="24" t="str">
        <f>IF(S$3="Not used","",IFERROR(VLOOKUP($A731,'Circumstance 14'!$B$6:$AB$15,27,FALSE),IFERROR(VLOOKUP($A731,'Circumstance 14'!$B$18:$AB$28,27,FALSE),TableBPA2[[#This Row],[Base Payment After Circumstance 13]])))</f>
        <v/>
      </c>
      <c r="T731" s="24" t="str">
        <f>IF(T$3="Not used","",IFERROR(VLOOKUP($A731,'Circumstance 15'!$B$6:$AB$15,27,FALSE),IFERROR(VLOOKUP($A731,'Circumstance 15'!$B$18:$AB$28,27,FALSE),TableBPA2[[#This Row],[Base Payment After Circumstance 14]])))</f>
        <v/>
      </c>
      <c r="U731" s="24" t="str">
        <f>IF(U$3="Not used","",IFERROR(VLOOKUP($A731,'Circumstance 16'!$B$6:$AB$15,27,FALSE),IFERROR(VLOOKUP($A731,'Circumstance 16'!$B$18:$AB$28,27,FALSE),TableBPA2[[#This Row],[Base Payment After Circumstance 15]])))</f>
        <v/>
      </c>
      <c r="V731" s="24" t="str">
        <f>IF(V$3="Not used","",IFERROR(VLOOKUP($A731,'Circumstance 17'!$B$6:$AB$15,27,FALSE),IFERROR(VLOOKUP($A731,'Circumstance 17'!$B$18:$AB$28,27,FALSE),TableBPA2[[#This Row],[Base Payment After Circumstance 16]])))</f>
        <v/>
      </c>
      <c r="W731" s="24" t="str">
        <f>IF(W$3="Not used","",IFERROR(VLOOKUP($A731,'Circumstance 18'!$B$6:$AB$15,27,FALSE),IFERROR(VLOOKUP($A731,'Circumstance 18'!$B$18:$AB$28,27,FALSE),TableBPA2[[#This Row],[Base Payment After Circumstance 17]])))</f>
        <v/>
      </c>
      <c r="X731" s="24" t="str">
        <f>IF(X$3="Not used","",IFERROR(VLOOKUP($A731,'Circumstance 19'!$B$6:$AB$15,27,FALSE),IFERROR(VLOOKUP($A731,'Circumstance 19'!$B$18:$AB$28,27,FALSE),TableBPA2[[#This Row],[Base Payment After Circumstance 18]])))</f>
        <v/>
      </c>
      <c r="Y731" s="24" t="str">
        <f>IF(Y$3="Not used","",IFERROR(VLOOKUP($A731,'Circumstance 20'!$B$6:$AB$15,27,FALSE),IFERROR(VLOOKUP($A731,'Circumstance 20'!$B$18:$AB$28,27,FALSE),TableBPA2[[#This Row],[Base Payment After Circumstance 19]])))</f>
        <v/>
      </c>
    </row>
    <row r="732" spans="1:25" x14ac:dyDescent="0.25">
      <c r="A732" s="11" t="str">
        <f>IF('LEA Information'!A741="","",'LEA Information'!A741)</f>
        <v/>
      </c>
      <c r="B732" s="11" t="str">
        <f>IF('LEA Information'!B741="","",'LEA Information'!B741)</f>
        <v/>
      </c>
      <c r="C732" s="68" t="str">
        <f>IF('LEA Information'!C741="","",'LEA Information'!C741)</f>
        <v/>
      </c>
      <c r="D732" s="8" t="str">
        <f>IF('LEA Information'!D741="","",'LEA Information'!D741)</f>
        <v/>
      </c>
      <c r="E732" s="32" t="str">
        <f t="shared" si="11"/>
        <v/>
      </c>
      <c r="F732" s="3" t="str">
        <f>IF(F$3="Not used","",IFERROR(VLOOKUP($A732,'Circumstance 1'!$B$6:$AB$15,27,FALSE),IFERROR(VLOOKUP(A732,'Circumstance 1'!$B$18:$AB$28,27,FALSE),TableBPA2[[#This Row],[Starting Base Payment]])))</f>
        <v/>
      </c>
      <c r="G732" s="3" t="str">
        <f>IF(G$3="Not used","",IFERROR(VLOOKUP($A732,'Circumstance 2'!$B$6:$AB$15,27,FALSE),IFERROR(VLOOKUP($A732,'Circumstance 2'!$B$18:$AB$28,27,FALSE),TableBPA2[[#This Row],[Base Payment After Circumstance 1]])))</f>
        <v/>
      </c>
      <c r="H732" s="3" t="str">
        <f>IF(H$3="Not used","",IFERROR(VLOOKUP($A732,'Circumstance 3'!$B$6:$AB$15,27,FALSE),IFERROR(VLOOKUP($A732,'Circumstance 3'!$B$18:$AB$28,27,FALSE),TableBPA2[[#This Row],[Base Payment After Circumstance 2]])))</f>
        <v/>
      </c>
      <c r="I732" s="3" t="str">
        <f>IF(I$3="Not used","",IFERROR(VLOOKUP($A732,'Circumstance 4'!$B$6:$AB$15,27,FALSE),IFERROR(VLOOKUP($A732,'Circumstance 4'!$B$18:$AB$28,27,FALSE),TableBPA2[[#This Row],[Base Payment After Circumstance 3]])))</f>
        <v/>
      </c>
      <c r="J732" s="3" t="str">
        <f>IF(J$3="Not used","",IFERROR(VLOOKUP($A732,'Circumstance 5'!$B$6:$AB$15,27,FALSE),IFERROR(VLOOKUP($A732,'Circumstance 5'!$B$18:$AB$28,27,FALSE),TableBPA2[[#This Row],[Base Payment After Circumstance 4]])))</f>
        <v/>
      </c>
      <c r="K732" s="3" t="str">
        <f>IF(K$3="Not used","",IFERROR(VLOOKUP($A732,'Circumstance 6'!$B$6:$AB$15,27,FALSE),IFERROR(VLOOKUP($A732,'Circumstance 6'!$B$18:$AB$28,27,FALSE),TableBPA2[[#This Row],[Base Payment After Circumstance 5]])))</f>
        <v/>
      </c>
      <c r="L732" s="3" t="str">
        <f>IF(L$3="Not used","",IFERROR(VLOOKUP($A732,'Circumstance 7'!$B$6:$AB$15,27,FALSE),IFERROR(VLOOKUP($A732,'Circumstance 7'!$B$18:$AB$28,27,FALSE),TableBPA2[[#This Row],[Base Payment After Circumstance 6]])))</f>
        <v/>
      </c>
      <c r="M732" s="3" t="str">
        <f>IF(M$3="Not used","",IFERROR(VLOOKUP($A732,'Circumstance 8'!$B$6:$AB$15,27,FALSE),IFERROR(VLOOKUP($A732,'Circumstance 8'!$B$18:$AB$28,27,FALSE),TableBPA2[[#This Row],[Base Payment After Circumstance 7]])))</f>
        <v/>
      </c>
      <c r="N732" s="3" t="str">
        <f>IF(N$3="Not used","",IFERROR(VLOOKUP($A732,'Circumstance 9'!$B$6:$AB$15,27,FALSE),IFERROR(VLOOKUP($A732,'Circumstance 9'!$B$18:$AB$28,27,FALSE),TableBPA2[[#This Row],[Base Payment After Circumstance 8]])))</f>
        <v/>
      </c>
      <c r="O732" s="3" t="str">
        <f>IF(O$3="Not used","",IFERROR(VLOOKUP($A732,'Circumstance 10'!$B$6:$AB$15,27,FALSE),IFERROR(VLOOKUP($A732,'Circumstance 10'!$B$18:$AB$28,27,FALSE),TableBPA2[[#This Row],[Base Payment After Circumstance 9]])))</f>
        <v/>
      </c>
      <c r="P732" s="24" t="str">
        <f>IF(P$3="Not used","",IFERROR(VLOOKUP($A732,'Circumstance 11'!$B$6:$AB$15,27,FALSE),IFERROR(VLOOKUP($A732,'Circumstance 11'!$B$18:$AB$28,27,FALSE),TableBPA2[[#This Row],[Base Payment After Circumstance 10]])))</f>
        <v/>
      </c>
      <c r="Q732" s="24" t="str">
        <f>IF(Q$3="Not used","",IFERROR(VLOOKUP($A732,'Circumstance 12'!$B$6:$AB$15,27,FALSE),IFERROR(VLOOKUP($A732,'Circumstance 12'!$B$18:$AB$28,27,FALSE),TableBPA2[[#This Row],[Base Payment After Circumstance 11]])))</f>
        <v/>
      </c>
      <c r="R732" s="24" t="str">
        <f>IF(R$3="Not used","",IFERROR(VLOOKUP($A732,'Circumstance 13'!$B$6:$AB$15,27,FALSE),IFERROR(VLOOKUP($A732,'Circumstance 13'!$B$18:$AB$28,27,FALSE),TableBPA2[[#This Row],[Base Payment After Circumstance 12]])))</f>
        <v/>
      </c>
      <c r="S732" s="24" t="str">
        <f>IF(S$3="Not used","",IFERROR(VLOOKUP($A732,'Circumstance 14'!$B$6:$AB$15,27,FALSE),IFERROR(VLOOKUP($A732,'Circumstance 14'!$B$18:$AB$28,27,FALSE),TableBPA2[[#This Row],[Base Payment After Circumstance 13]])))</f>
        <v/>
      </c>
      <c r="T732" s="24" t="str">
        <f>IF(T$3="Not used","",IFERROR(VLOOKUP($A732,'Circumstance 15'!$B$6:$AB$15,27,FALSE),IFERROR(VLOOKUP($A732,'Circumstance 15'!$B$18:$AB$28,27,FALSE),TableBPA2[[#This Row],[Base Payment After Circumstance 14]])))</f>
        <v/>
      </c>
      <c r="U732" s="24" t="str">
        <f>IF(U$3="Not used","",IFERROR(VLOOKUP($A732,'Circumstance 16'!$B$6:$AB$15,27,FALSE),IFERROR(VLOOKUP($A732,'Circumstance 16'!$B$18:$AB$28,27,FALSE),TableBPA2[[#This Row],[Base Payment After Circumstance 15]])))</f>
        <v/>
      </c>
      <c r="V732" s="24" t="str">
        <f>IF(V$3="Not used","",IFERROR(VLOOKUP($A732,'Circumstance 17'!$B$6:$AB$15,27,FALSE),IFERROR(VLOOKUP($A732,'Circumstance 17'!$B$18:$AB$28,27,FALSE),TableBPA2[[#This Row],[Base Payment After Circumstance 16]])))</f>
        <v/>
      </c>
      <c r="W732" s="24" t="str">
        <f>IF(W$3="Not used","",IFERROR(VLOOKUP($A732,'Circumstance 18'!$B$6:$AB$15,27,FALSE),IFERROR(VLOOKUP($A732,'Circumstance 18'!$B$18:$AB$28,27,FALSE),TableBPA2[[#This Row],[Base Payment After Circumstance 17]])))</f>
        <v/>
      </c>
      <c r="X732" s="24" t="str">
        <f>IF(X$3="Not used","",IFERROR(VLOOKUP($A732,'Circumstance 19'!$B$6:$AB$15,27,FALSE),IFERROR(VLOOKUP($A732,'Circumstance 19'!$B$18:$AB$28,27,FALSE),TableBPA2[[#This Row],[Base Payment After Circumstance 18]])))</f>
        <v/>
      </c>
      <c r="Y732" s="24" t="str">
        <f>IF(Y$3="Not used","",IFERROR(VLOOKUP($A732,'Circumstance 20'!$B$6:$AB$15,27,FALSE),IFERROR(VLOOKUP($A732,'Circumstance 20'!$B$18:$AB$28,27,FALSE),TableBPA2[[#This Row],[Base Payment After Circumstance 19]])))</f>
        <v/>
      </c>
    </row>
    <row r="733" spans="1:25" x14ac:dyDescent="0.25">
      <c r="A733" s="11" t="str">
        <f>IF('LEA Information'!A742="","",'LEA Information'!A742)</f>
        <v/>
      </c>
      <c r="B733" s="11" t="str">
        <f>IF('LEA Information'!B742="","",'LEA Information'!B742)</f>
        <v/>
      </c>
      <c r="C733" s="68" t="str">
        <f>IF('LEA Information'!C742="","",'LEA Information'!C742)</f>
        <v/>
      </c>
      <c r="D733" s="8" t="str">
        <f>IF('LEA Information'!D742="","",'LEA Information'!D742)</f>
        <v/>
      </c>
      <c r="E733" s="32" t="str">
        <f t="shared" si="11"/>
        <v/>
      </c>
      <c r="F733" s="3" t="str">
        <f>IF(F$3="Not used","",IFERROR(VLOOKUP($A733,'Circumstance 1'!$B$6:$AB$15,27,FALSE),IFERROR(VLOOKUP(A733,'Circumstance 1'!$B$18:$AB$28,27,FALSE),TableBPA2[[#This Row],[Starting Base Payment]])))</f>
        <v/>
      </c>
      <c r="G733" s="3" t="str">
        <f>IF(G$3="Not used","",IFERROR(VLOOKUP($A733,'Circumstance 2'!$B$6:$AB$15,27,FALSE),IFERROR(VLOOKUP($A733,'Circumstance 2'!$B$18:$AB$28,27,FALSE),TableBPA2[[#This Row],[Base Payment After Circumstance 1]])))</f>
        <v/>
      </c>
      <c r="H733" s="3" t="str">
        <f>IF(H$3="Not used","",IFERROR(VLOOKUP($A733,'Circumstance 3'!$B$6:$AB$15,27,FALSE),IFERROR(VLOOKUP($A733,'Circumstance 3'!$B$18:$AB$28,27,FALSE),TableBPA2[[#This Row],[Base Payment After Circumstance 2]])))</f>
        <v/>
      </c>
      <c r="I733" s="3" t="str">
        <f>IF(I$3="Not used","",IFERROR(VLOOKUP($A733,'Circumstance 4'!$B$6:$AB$15,27,FALSE),IFERROR(VLOOKUP($A733,'Circumstance 4'!$B$18:$AB$28,27,FALSE),TableBPA2[[#This Row],[Base Payment After Circumstance 3]])))</f>
        <v/>
      </c>
      <c r="J733" s="3" t="str">
        <f>IF(J$3="Not used","",IFERROR(VLOOKUP($A733,'Circumstance 5'!$B$6:$AB$15,27,FALSE),IFERROR(VLOOKUP($A733,'Circumstance 5'!$B$18:$AB$28,27,FALSE),TableBPA2[[#This Row],[Base Payment After Circumstance 4]])))</f>
        <v/>
      </c>
      <c r="K733" s="3" t="str">
        <f>IF(K$3="Not used","",IFERROR(VLOOKUP($A733,'Circumstance 6'!$B$6:$AB$15,27,FALSE),IFERROR(VLOOKUP($A733,'Circumstance 6'!$B$18:$AB$28,27,FALSE),TableBPA2[[#This Row],[Base Payment After Circumstance 5]])))</f>
        <v/>
      </c>
      <c r="L733" s="3" t="str">
        <f>IF(L$3="Not used","",IFERROR(VLOOKUP($A733,'Circumstance 7'!$B$6:$AB$15,27,FALSE),IFERROR(VLOOKUP($A733,'Circumstance 7'!$B$18:$AB$28,27,FALSE),TableBPA2[[#This Row],[Base Payment After Circumstance 6]])))</f>
        <v/>
      </c>
      <c r="M733" s="3" t="str">
        <f>IF(M$3="Not used","",IFERROR(VLOOKUP($A733,'Circumstance 8'!$B$6:$AB$15,27,FALSE),IFERROR(VLOOKUP($A733,'Circumstance 8'!$B$18:$AB$28,27,FALSE),TableBPA2[[#This Row],[Base Payment After Circumstance 7]])))</f>
        <v/>
      </c>
      <c r="N733" s="3" t="str">
        <f>IF(N$3="Not used","",IFERROR(VLOOKUP($A733,'Circumstance 9'!$B$6:$AB$15,27,FALSE),IFERROR(VLOOKUP($A733,'Circumstance 9'!$B$18:$AB$28,27,FALSE),TableBPA2[[#This Row],[Base Payment After Circumstance 8]])))</f>
        <v/>
      </c>
      <c r="O733" s="3" t="str">
        <f>IF(O$3="Not used","",IFERROR(VLOOKUP($A733,'Circumstance 10'!$B$6:$AB$15,27,FALSE),IFERROR(VLOOKUP($A733,'Circumstance 10'!$B$18:$AB$28,27,FALSE),TableBPA2[[#This Row],[Base Payment After Circumstance 9]])))</f>
        <v/>
      </c>
      <c r="P733" s="24" t="str">
        <f>IF(P$3="Not used","",IFERROR(VLOOKUP($A733,'Circumstance 11'!$B$6:$AB$15,27,FALSE),IFERROR(VLOOKUP($A733,'Circumstance 11'!$B$18:$AB$28,27,FALSE),TableBPA2[[#This Row],[Base Payment After Circumstance 10]])))</f>
        <v/>
      </c>
      <c r="Q733" s="24" t="str">
        <f>IF(Q$3="Not used","",IFERROR(VLOOKUP($A733,'Circumstance 12'!$B$6:$AB$15,27,FALSE),IFERROR(VLOOKUP($A733,'Circumstance 12'!$B$18:$AB$28,27,FALSE),TableBPA2[[#This Row],[Base Payment After Circumstance 11]])))</f>
        <v/>
      </c>
      <c r="R733" s="24" t="str">
        <f>IF(R$3="Not used","",IFERROR(VLOOKUP($A733,'Circumstance 13'!$B$6:$AB$15,27,FALSE),IFERROR(VLOOKUP($A733,'Circumstance 13'!$B$18:$AB$28,27,FALSE),TableBPA2[[#This Row],[Base Payment After Circumstance 12]])))</f>
        <v/>
      </c>
      <c r="S733" s="24" t="str">
        <f>IF(S$3="Not used","",IFERROR(VLOOKUP($A733,'Circumstance 14'!$B$6:$AB$15,27,FALSE),IFERROR(VLOOKUP($A733,'Circumstance 14'!$B$18:$AB$28,27,FALSE),TableBPA2[[#This Row],[Base Payment After Circumstance 13]])))</f>
        <v/>
      </c>
      <c r="T733" s="24" t="str">
        <f>IF(T$3="Not used","",IFERROR(VLOOKUP($A733,'Circumstance 15'!$B$6:$AB$15,27,FALSE),IFERROR(VLOOKUP($A733,'Circumstance 15'!$B$18:$AB$28,27,FALSE),TableBPA2[[#This Row],[Base Payment After Circumstance 14]])))</f>
        <v/>
      </c>
      <c r="U733" s="24" t="str">
        <f>IF(U$3="Not used","",IFERROR(VLOOKUP($A733,'Circumstance 16'!$B$6:$AB$15,27,FALSE),IFERROR(VLOOKUP($A733,'Circumstance 16'!$B$18:$AB$28,27,FALSE),TableBPA2[[#This Row],[Base Payment After Circumstance 15]])))</f>
        <v/>
      </c>
      <c r="V733" s="24" t="str">
        <f>IF(V$3="Not used","",IFERROR(VLOOKUP($A733,'Circumstance 17'!$B$6:$AB$15,27,FALSE),IFERROR(VLOOKUP($A733,'Circumstance 17'!$B$18:$AB$28,27,FALSE),TableBPA2[[#This Row],[Base Payment After Circumstance 16]])))</f>
        <v/>
      </c>
      <c r="W733" s="24" t="str">
        <f>IF(W$3="Not used","",IFERROR(VLOOKUP($A733,'Circumstance 18'!$B$6:$AB$15,27,FALSE),IFERROR(VLOOKUP($A733,'Circumstance 18'!$B$18:$AB$28,27,FALSE),TableBPA2[[#This Row],[Base Payment After Circumstance 17]])))</f>
        <v/>
      </c>
      <c r="X733" s="24" t="str">
        <f>IF(X$3="Not used","",IFERROR(VLOOKUP($A733,'Circumstance 19'!$B$6:$AB$15,27,FALSE),IFERROR(VLOOKUP($A733,'Circumstance 19'!$B$18:$AB$28,27,FALSE),TableBPA2[[#This Row],[Base Payment After Circumstance 18]])))</f>
        <v/>
      </c>
      <c r="Y733" s="24" t="str">
        <f>IF(Y$3="Not used","",IFERROR(VLOOKUP($A733,'Circumstance 20'!$B$6:$AB$15,27,FALSE),IFERROR(VLOOKUP($A733,'Circumstance 20'!$B$18:$AB$28,27,FALSE),TableBPA2[[#This Row],[Base Payment After Circumstance 19]])))</f>
        <v/>
      </c>
    </row>
    <row r="734" spans="1:25" x14ac:dyDescent="0.25">
      <c r="A734" s="11" t="str">
        <f>IF('LEA Information'!A743="","",'LEA Information'!A743)</f>
        <v/>
      </c>
      <c r="B734" s="11" t="str">
        <f>IF('LEA Information'!B743="","",'LEA Information'!B743)</f>
        <v/>
      </c>
      <c r="C734" s="68" t="str">
        <f>IF('LEA Information'!C743="","",'LEA Information'!C743)</f>
        <v/>
      </c>
      <c r="D734" s="8" t="str">
        <f>IF('LEA Information'!D743="","",'LEA Information'!D743)</f>
        <v/>
      </c>
      <c r="E734" s="32" t="str">
        <f t="shared" si="11"/>
        <v/>
      </c>
      <c r="F734" s="3" t="str">
        <f>IF(F$3="Not used","",IFERROR(VLOOKUP($A734,'Circumstance 1'!$B$6:$AB$15,27,FALSE),IFERROR(VLOOKUP(A734,'Circumstance 1'!$B$18:$AB$28,27,FALSE),TableBPA2[[#This Row],[Starting Base Payment]])))</f>
        <v/>
      </c>
      <c r="G734" s="3" t="str">
        <f>IF(G$3="Not used","",IFERROR(VLOOKUP($A734,'Circumstance 2'!$B$6:$AB$15,27,FALSE),IFERROR(VLOOKUP($A734,'Circumstance 2'!$B$18:$AB$28,27,FALSE),TableBPA2[[#This Row],[Base Payment After Circumstance 1]])))</f>
        <v/>
      </c>
      <c r="H734" s="3" t="str">
        <f>IF(H$3="Not used","",IFERROR(VLOOKUP($A734,'Circumstance 3'!$B$6:$AB$15,27,FALSE),IFERROR(VLOOKUP($A734,'Circumstance 3'!$B$18:$AB$28,27,FALSE),TableBPA2[[#This Row],[Base Payment After Circumstance 2]])))</f>
        <v/>
      </c>
      <c r="I734" s="3" t="str">
        <f>IF(I$3="Not used","",IFERROR(VLOOKUP($A734,'Circumstance 4'!$B$6:$AB$15,27,FALSE),IFERROR(VLOOKUP($A734,'Circumstance 4'!$B$18:$AB$28,27,FALSE),TableBPA2[[#This Row],[Base Payment After Circumstance 3]])))</f>
        <v/>
      </c>
      <c r="J734" s="3" t="str">
        <f>IF(J$3="Not used","",IFERROR(VLOOKUP($A734,'Circumstance 5'!$B$6:$AB$15,27,FALSE),IFERROR(VLOOKUP($A734,'Circumstance 5'!$B$18:$AB$28,27,FALSE),TableBPA2[[#This Row],[Base Payment After Circumstance 4]])))</f>
        <v/>
      </c>
      <c r="K734" s="3" t="str">
        <f>IF(K$3="Not used","",IFERROR(VLOOKUP($A734,'Circumstance 6'!$B$6:$AB$15,27,FALSE),IFERROR(VLOOKUP($A734,'Circumstance 6'!$B$18:$AB$28,27,FALSE),TableBPA2[[#This Row],[Base Payment After Circumstance 5]])))</f>
        <v/>
      </c>
      <c r="L734" s="3" t="str">
        <f>IF(L$3="Not used","",IFERROR(VLOOKUP($A734,'Circumstance 7'!$B$6:$AB$15,27,FALSE),IFERROR(VLOOKUP($A734,'Circumstance 7'!$B$18:$AB$28,27,FALSE),TableBPA2[[#This Row],[Base Payment After Circumstance 6]])))</f>
        <v/>
      </c>
      <c r="M734" s="3" t="str">
        <f>IF(M$3="Not used","",IFERROR(VLOOKUP($A734,'Circumstance 8'!$B$6:$AB$15,27,FALSE),IFERROR(VLOOKUP($A734,'Circumstance 8'!$B$18:$AB$28,27,FALSE),TableBPA2[[#This Row],[Base Payment After Circumstance 7]])))</f>
        <v/>
      </c>
      <c r="N734" s="3" t="str">
        <f>IF(N$3="Not used","",IFERROR(VLOOKUP($A734,'Circumstance 9'!$B$6:$AB$15,27,FALSE),IFERROR(VLOOKUP($A734,'Circumstance 9'!$B$18:$AB$28,27,FALSE),TableBPA2[[#This Row],[Base Payment After Circumstance 8]])))</f>
        <v/>
      </c>
      <c r="O734" s="3" t="str">
        <f>IF(O$3="Not used","",IFERROR(VLOOKUP($A734,'Circumstance 10'!$B$6:$AB$15,27,FALSE),IFERROR(VLOOKUP($A734,'Circumstance 10'!$B$18:$AB$28,27,FALSE),TableBPA2[[#This Row],[Base Payment After Circumstance 9]])))</f>
        <v/>
      </c>
      <c r="P734" s="24" t="str">
        <f>IF(P$3="Not used","",IFERROR(VLOOKUP($A734,'Circumstance 11'!$B$6:$AB$15,27,FALSE),IFERROR(VLOOKUP($A734,'Circumstance 11'!$B$18:$AB$28,27,FALSE),TableBPA2[[#This Row],[Base Payment After Circumstance 10]])))</f>
        <v/>
      </c>
      <c r="Q734" s="24" t="str">
        <f>IF(Q$3="Not used","",IFERROR(VLOOKUP($A734,'Circumstance 12'!$B$6:$AB$15,27,FALSE),IFERROR(VLOOKUP($A734,'Circumstance 12'!$B$18:$AB$28,27,FALSE),TableBPA2[[#This Row],[Base Payment After Circumstance 11]])))</f>
        <v/>
      </c>
      <c r="R734" s="24" t="str">
        <f>IF(R$3="Not used","",IFERROR(VLOOKUP($A734,'Circumstance 13'!$B$6:$AB$15,27,FALSE),IFERROR(VLOOKUP($A734,'Circumstance 13'!$B$18:$AB$28,27,FALSE),TableBPA2[[#This Row],[Base Payment After Circumstance 12]])))</f>
        <v/>
      </c>
      <c r="S734" s="24" t="str">
        <f>IF(S$3="Not used","",IFERROR(VLOOKUP($A734,'Circumstance 14'!$B$6:$AB$15,27,FALSE),IFERROR(VLOOKUP($A734,'Circumstance 14'!$B$18:$AB$28,27,FALSE),TableBPA2[[#This Row],[Base Payment After Circumstance 13]])))</f>
        <v/>
      </c>
      <c r="T734" s="24" t="str">
        <f>IF(T$3="Not used","",IFERROR(VLOOKUP($A734,'Circumstance 15'!$B$6:$AB$15,27,FALSE),IFERROR(VLOOKUP($A734,'Circumstance 15'!$B$18:$AB$28,27,FALSE),TableBPA2[[#This Row],[Base Payment After Circumstance 14]])))</f>
        <v/>
      </c>
      <c r="U734" s="24" t="str">
        <f>IF(U$3="Not used","",IFERROR(VLOOKUP($A734,'Circumstance 16'!$B$6:$AB$15,27,FALSE),IFERROR(VLOOKUP($A734,'Circumstance 16'!$B$18:$AB$28,27,FALSE),TableBPA2[[#This Row],[Base Payment After Circumstance 15]])))</f>
        <v/>
      </c>
      <c r="V734" s="24" t="str">
        <f>IF(V$3="Not used","",IFERROR(VLOOKUP($A734,'Circumstance 17'!$B$6:$AB$15,27,FALSE),IFERROR(VLOOKUP($A734,'Circumstance 17'!$B$18:$AB$28,27,FALSE),TableBPA2[[#This Row],[Base Payment After Circumstance 16]])))</f>
        <v/>
      </c>
      <c r="W734" s="24" t="str">
        <f>IF(W$3="Not used","",IFERROR(VLOOKUP($A734,'Circumstance 18'!$B$6:$AB$15,27,FALSE),IFERROR(VLOOKUP($A734,'Circumstance 18'!$B$18:$AB$28,27,FALSE),TableBPA2[[#This Row],[Base Payment After Circumstance 17]])))</f>
        <v/>
      </c>
      <c r="X734" s="24" t="str">
        <f>IF(X$3="Not used","",IFERROR(VLOOKUP($A734,'Circumstance 19'!$B$6:$AB$15,27,FALSE),IFERROR(VLOOKUP($A734,'Circumstance 19'!$B$18:$AB$28,27,FALSE),TableBPA2[[#This Row],[Base Payment After Circumstance 18]])))</f>
        <v/>
      </c>
      <c r="Y734" s="24" t="str">
        <f>IF(Y$3="Not used","",IFERROR(VLOOKUP($A734,'Circumstance 20'!$B$6:$AB$15,27,FALSE),IFERROR(VLOOKUP($A734,'Circumstance 20'!$B$18:$AB$28,27,FALSE),TableBPA2[[#This Row],[Base Payment After Circumstance 19]])))</f>
        <v/>
      </c>
    </row>
    <row r="735" spans="1:25" x14ac:dyDescent="0.25">
      <c r="A735" s="11" t="str">
        <f>IF('LEA Information'!A744="","",'LEA Information'!A744)</f>
        <v/>
      </c>
      <c r="B735" s="11" t="str">
        <f>IF('LEA Information'!B744="","",'LEA Information'!B744)</f>
        <v/>
      </c>
      <c r="C735" s="68" t="str">
        <f>IF('LEA Information'!C744="","",'LEA Information'!C744)</f>
        <v/>
      </c>
      <c r="D735" s="8" t="str">
        <f>IF('LEA Information'!D744="","",'LEA Information'!D744)</f>
        <v/>
      </c>
      <c r="E735" s="32" t="str">
        <f t="shared" si="11"/>
        <v/>
      </c>
      <c r="F735" s="3" t="str">
        <f>IF(F$3="Not used","",IFERROR(VLOOKUP($A735,'Circumstance 1'!$B$6:$AB$15,27,FALSE),IFERROR(VLOOKUP(A735,'Circumstance 1'!$B$18:$AB$28,27,FALSE),TableBPA2[[#This Row],[Starting Base Payment]])))</f>
        <v/>
      </c>
      <c r="G735" s="3" t="str">
        <f>IF(G$3="Not used","",IFERROR(VLOOKUP($A735,'Circumstance 2'!$B$6:$AB$15,27,FALSE),IFERROR(VLOOKUP($A735,'Circumstance 2'!$B$18:$AB$28,27,FALSE),TableBPA2[[#This Row],[Base Payment After Circumstance 1]])))</f>
        <v/>
      </c>
      <c r="H735" s="3" t="str">
        <f>IF(H$3="Not used","",IFERROR(VLOOKUP($A735,'Circumstance 3'!$B$6:$AB$15,27,FALSE),IFERROR(VLOOKUP($A735,'Circumstance 3'!$B$18:$AB$28,27,FALSE),TableBPA2[[#This Row],[Base Payment After Circumstance 2]])))</f>
        <v/>
      </c>
      <c r="I735" s="3" t="str">
        <f>IF(I$3="Not used","",IFERROR(VLOOKUP($A735,'Circumstance 4'!$B$6:$AB$15,27,FALSE),IFERROR(VLOOKUP($A735,'Circumstance 4'!$B$18:$AB$28,27,FALSE),TableBPA2[[#This Row],[Base Payment After Circumstance 3]])))</f>
        <v/>
      </c>
      <c r="J735" s="3" t="str">
        <f>IF(J$3="Not used","",IFERROR(VLOOKUP($A735,'Circumstance 5'!$B$6:$AB$15,27,FALSE),IFERROR(VLOOKUP($A735,'Circumstance 5'!$B$18:$AB$28,27,FALSE),TableBPA2[[#This Row],[Base Payment After Circumstance 4]])))</f>
        <v/>
      </c>
      <c r="K735" s="3" t="str">
        <f>IF(K$3="Not used","",IFERROR(VLOOKUP($A735,'Circumstance 6'!$B$6:$AB$15,27,FALSE),IFERROR(VLOOKUP($A735,'Circumstance 6'!$B$18:$AB$28,27,FALSE),TableBPA2[[#This Row],[Base Payment After Circumstance 5]])))</f>
        <v/>
      </c>
      <c r="L735" s="3" t="str">
        <f>IF(L$3="Not used","",IFERROR(VLOOKUP($A735,'Circumstance 7'!$B$6:$AB$15,27,FALSE),IFERROR(VLOOKUP($A735,'Circumstance 7'!$B$18:$AB$28,27,FALSE),TableBPA2[[#This Row],[Base Payment After Circumstance 6]])))</f>
        <v/>
      </c>
      <c r="M735" s="3" t="str">
        <f>IF(M$3="Not used","",IFERROR(VLOOKUP($A735,'Circumstance 8'!$B$6:$AB$15,27,FALSE),IFERROR(VLOOKUP($A735,'Circumstance 8'!$B$18:$AB$28,27,FALSE),TableBPA2[[#This Row],[Base Payment After Circumstance 7]])))</f>
        <v/>
      </c>
      <c r="N735" s="3" t="str">
        <f>IF(N$3="Not used","",IFERROR(VLOOKUP($A735,'Circumstance 9'!$B$6:$AB$15,27,FALSE),IFERROR(VLOOKUP($A735,'Circumstance 9'!$B$18:$AB$28,27,FALSE),TableBPA2[[#This Row],[Base Payment After Circumstance 8]])))</f>
        <v/>
      </c>
      <c r="O735" s="3" t="str">
        <f>IF(O$3="Not used","",IFERROR(VLOOKUP($A735,'Circumstance 10'!$B$6:$AB$15,27,FALSE),IFERROR(VLOOKUP($A735,'Circumstance 10'!$B$18:$AB$28,27,FALSE),TableBPA2[[#This Row],[Base Payment After Circumstance 9]])))</f>
        <v/>
      </c>
      <c r="P735" s="24" t="str">
        <f>IF(P$3="Not used","",IFERROR(VLOOKUP($A735,'Circumstance 11'!$B$6:$AB$15,27,FALSE),IFERROR(VLOOKUP($A735,'Circumstance 11'!$B$18:$AB$28,27,FALSE),TableBPA2[[#This Row],[Base Payment After Circumstance 10]])))</f>
        <v/>
      </c>
      <c r="Q735" s="24" t="str">
        <f>IF(Q$3="Not used","",IFERROR(VLOOKUP($A735,'Circumstance 12'!$B$6:$AB$15,27,FALSE),IFERROR(VLOOKUP($A735,'Circumstance 12'!$B$18:$AB$28,27,FALSE),TableBPA2[[#This Row],[Base Payment After Circumstance 11]])))</f>
        <v/>
      </c>
      <c r="R735" s="24" t="str">
        <f>IF(R$3="Not used","",IFERROR(VLOOKUP($A735,'Circumstance 13'!$B$6:$AB$15,27,FALSE),IFERROR(VLOOKUP($A735,'Circumstance 13'!$B$18:$AB$28,27,FALSE),TableBPA2[[#This Row],[Base Payment After Circumstance 12]])))</f>
        <v/>
      </c>
      <c r="S735" s="24" t="str">
        <f>IF(S$3="Not used","",IFERROR(VLOOKUP($A735,'Circumstance 14'!$B$6:$AB$15,27,FALSE),IFERROR(VLOOKUP($A735,'Circumstance 14'!$B$18:$AB$28,27,FALSE),TableBPA2[[#This Row],[Base Payment After Circumstance 13]])))</f>
        <v/>
      </c>
      <c r="T735" s="24" t="str">
        <f>IF(T$3="Not used","",IFERROR(VLOOKUP($A735,'Circumstance 15'!$B$6:$AB$15,27,FALSE),IFERROR(VLOOKUP($A735,'Circumstance 15'!$B$18:$AB$28,27,FALSE),TableBPA2[[#This Row],[Base Payment After Circumstance 14]])))</f>
        <v/>
      </c>
      <c r="U735" s="24" t="str">
        <f>IF(U$3="Not used","",IFERROR(VLOOKUP($A735,'Circumstance 16'!$B$6:$AB$15,27,FALSE),IFERROR(VLOOKUP($A735,'Circumstance 16'!$B$18:$AB$28,27,FALSE),TableBPA2[[#This Row],[Base Payment After Circumstance 15]])))</f>
        <v/>
      </c>
      <c r="V735" s="24" t="str">
        <f>IF(V$3="Not used","",IFERROR(VLOOKUP($A735,'Circumstance 17'!$B$6:$AB$15,27,FALSE),IFERROR(VLOOKUP($A735,'Circumstance 17'!$B$18:$AB$28,27,FALSE),TableBPA2[[#This Row],[Base Payment After Circumstance 16]])))</f>
        <v/>
      </c>
      <c r="W735" s="24" t="str">
        <f>IF(W$3="Not used","",IFERROR(VLOOKUP($A735,'Circumstance 18'!$B$6:$AB$15,27,FALSE),IFERROR(VLOOKUP($A735,'Circumstance 18'!$B$18:$AB$28,27,FALSE),TableBPA2[[#This Row],[Base Payment After Circumstance 17]])))</f>
        <v/>
      </c>
      <c r="X735" s="24" t="str">
        <f>IF(X$3="Not used","",IFERROR(VLOOKUP($A735,'Circumstance 19'!$B$6:$AB$15,27,FALSE),IFERROR(VLOOKUP($A735,'Circumstance 19'!$B$18:$AB$28,27,FALSE),TableBPA2[[#This Row],[Base Payment After Circumstance 18]])))</f>
        <v/>
      </c>
      <c r="Y735" s="24" t="str">
        <f>IF(Y$3="Not used","",IFERROR(VLOOKUP($A735,'Circumstance 20'!$B$6:$AB$15,27,FALSE),IFERROR(VLOOKUP($A735,'Circumstance 20'!$B$18:$AB$28,27,FALSE),TableBPA2[[#This Row],[Base Payment After Circumstance 19]])))</f>
        <v/>
      </c>
    </row>
    <row r="736" spans="1:25" x14ac:dyDescent="0.25">
      <c r="A736" s="11" t="str">
        <f>IF('LEA Information'!A745="","",'LEA Information'!A745)</f>
        <v/>
      </c>
      <c r="B736" s="11" t="str">
        <f>IF('LEA Information'!B745="","",'LEA Information'!B745)</f>
        <v/>
      </c>
      <c r="C736" s="68" t="str">
        <f>IF('LEA Information'!C745="","",'LEA Information'!C745)</f>
        <v/>
      </c>
      <c r="D736" s="8" t="str">
        <f>IF('LEA Information'!D745="","",'LEA Information'!D745)</f>
        <v/>
      </c>
      <c r="E736" s="32" t="str">
        <f t="shared" si="11"/>
        <v/>
      </c>
      <c r="F736" s="3" t="str">
        <f>IF(F$3="Not used","",IFERROR(VLOOKUP($A736,'Circumstance 1'!$B$6:$AB$15,27,FALSE),IFERROR(VLOOKUP(A736,'Circumstance 1'!$B$18:$AB$28,27,FALSE),TableBPA2[[#This Row],[Starting Base Payment]])))</f>
        <v/>
      </c>
      <c r="G736" s="3" t="str">
        <f>IF(G$3="Not used","",IFERROR(VLOOKUP($A736,'Circumstance 2'!$B$6:$AB$15,27,FALSE),IFERROR(VLOOKUP($A736,'Circumstance 2'!$B$18:$AB$28,27,FALSE),TableBPA2[[#This Row],[Base Payment After Circumstance 1]])))</f>
        <v/>
      </c>
      <c r="H736" s="3" t="str">
        <f>IF(H$3="Not used","",IFERROR(VLOOKUP($A736,'Circumstance 3'!$B$6:$AB$15,27,FALSE),IFERROR(VLOOKUP($A736,'Circumstance 3'!$B$18:$AB$28,27,FALSE),TableBPA2[[#This Row],[Base Payment After Circumstance 2]])))</f>
        <v/>
      </c>
      <c r="I736" s="3" t="str">
        <f>IF(I$3="Not used","",IFERROR(VLOOKUP($A736,'Circumstance 4'!$B$6:$AB$15,27,FALSE),IFERROR(VLOOKUP($A736,'Circumstance 4'!$B$18:$AB$28,27,FALSE),TableBPA2[[#This Row],[Base Payment After Circumstance 3]])))</f>
        <v/>
      </c>
      <c r="J736" s="3" t="str">
        <f>IF(J$3="Not used","",IFERROR(VLOOKUP($A736,'Circumstance 5'!$B$6:$AB$15,27,FALSE),IFERROR(VLOOKUP($A736,'Circumstance 5'!$B$18:$AB$28,27,FALSE),TableBPA2[[#This Row],[Base Payment After Circumstance 4]])))</f>
        <v/>
      </c>
      <c r="K736" s="3" t="str">
        <f>IF(K$3="Not used","",IFERROR(VLOOKUP($A736,'Circumstance 6'!$B$6:$AB$15,27,FALSE),IFERROR(VLOOKUP($A736,'Circumstance 6'!$B$18:$AB$28,27,FALSE),TableBPA2[[#This Row],[Base Payment After Circumstance 5]])))</f>
        <v/>
      </c>
      <c r="L736" s="3" t="str">
        <f>IF(L$3="Not used","",IFERROR(VLOOKUP($A736,'Circumstance 7'!$B$6:$AB$15,27,FALSE),IFERROR(VLOOKUP($A736,'Circumstance 7'!$B$18:$AB$28,27,FALSE),TableBPA2[[#This Row],[Base Payment After Circumstance 6]])))</f>
        <v/>
      </c>
      <c r="M736" s="3" t="str">
        <f>IF(M$3="Not used","",IFERROR(VLOOKUP($A736,'Circumstance 8'!$B$6:$AB$15,27,FALSE),IFERROR(VLOOKUP($A736,'Circumstance 8'!$B$18:$AB$28,27,FALSE),TableBPA2[[#This Row],[Base Payment After Circumstance 7]])))</f>
        <v/>
      </c>
      <c r="N736" s="3" t="str">
        <f>IF(N$3="Not used","",IFERROR(VLOOKUP($A736,'Circumstance 9'!$B$6:$AB$15,27,FALSE),IFERROR(VLOOKUP($A736,'Circumstance 9'!$B$18:$AB$28,27,FALSE),TableBPA2[[#This Row],[Base Payment After Circumstance 8]])))</f>
        <v/>
      </c>
      <c r="O736" s="3" t="str">
        <f>IF(O$3="Not used","",IFERROR(VLOOKUP($A736,'Circumstance 10'!$B$6:$AB$15,27,FALSE),IFERROR(VLOOKUP($A736,'Circumstance 10'!$B$18:$AB$28,27,FALSE),TableBPA2[[#This Row],[Base Payment After Circumstance 9]])))</f>
        <v/>
      </c>
      <c r="P736" s="24" t="str">
        <f>IF(P$3="Not used","",IFERROR(VLOOKUP($A736,'Circumstance 11'!$B$6:$AB$15,27,FALSE),IFERROR(VLOOKUP($A736,'Circumstance 11'!$B$18:$AB$28,27,FALSE),TableBPA2[[#This Row],[Base Payment After Circumstance 10]])))</f>
        <v/>
      </c>
      <c r="Q736" s="24" t="str">
        <f>IF(Q$3="Not used","",IFERROR(VLOOKUP($A736,'Circumstance 12'!$B$6:$AB$15,27,FALSE),IFERROR(VLOOKUP($A736,'Circumstance 12'!$B$18:$AB$28,27,FALSE),TableBPA2[[#This Row],[Base Payment After Circumstance 11]])))</f>
        <v/>
      </c>
      <c r="R736" s="24" t="str">
        <f>IF(R$3="Not used","",IFERROR(VLOOKUP($A736,'Circumstance 13'!$B$6:$AB$15,27,FALSE),IFERROR(VLOOKUP($A736,'Circumstance 13'!$B$18:$AB$28,27,FALSE),TableBPA2[[#This Row],[Base Payment After Circumstance 12]])))</f>
        <v/>
      </c>
      <c r="S736" s="24" t="str">
        <f>IF(S$3="Not used","",IFERROR(VLOOKUP($A736,'Circumstance 14'!$B$6:$AB$15,27,FALSE),IFERROR(VLOOKUP($A736,'Circumstance 14'!$B$18:$AB$28,27,FALSE),TableBPA2[[#This Row],[Base Payment After Circumstance 13]])))</f>
        <v/>
      </c>
      <c r="T736" s="24" t="str">
        <f>IF(T$3="Not used","",IFERROR(VLOOKUP($A736,'Circumstance 15'!$B$6:$AB$15,27,FALSE),IFERROR(VLOOKUP($A736,'Circumstance 15'!$B$18:$AB$28,27,FALSE),TableBPA2[[#This Row],[Base Payment After Circumstance 14]])))</f>
        <v/>
      </c>
      <c r="U736" s="24" t="str">
        <f>IF(U$3="Not used","",IFERROR(VLOOKUP($A736,'Circumstance 16'!$B$6:$AB$15,27,FALSE),IFERROR(VLOOKUP($A736,'Circumstance 16'!$B$18:$AB$28,27,FALSE),TableBPA2[[#This Row],[Base Payment After Circumstance 15]])))</f>
        <v/>
      </c>
      <c r="V736" s="24" t="str">
        <f>IF(V$3="Not used","",IFERROR(VLOOKUP($A736,'Circumstance 17'!$B$6:$AB$15,27,FALSE),IFERROR(VLOOKUP($A736,'Circumstance 17'!$B$18:$AB$28,27,FALSE),TableBPA2[[#This Row],[Base Payment After Circumstance 16]])))</f>
        <v/>
      </c>
      <c r="W736" s="24" t="str">
        <f>IF(W$3="Not used","",IFERROR(VLOOKUP($A736,'Circumstance 18'!$B$6:$AB$15,27,FALSE),IFERROR(VLOOKUP($A736,'Circumstance 18'!$B$18:$AB$28,27,FALSE),TableBPA2[[#This Row],[Base Payment After Circumstance 17]])))</f>
        <v/>
      </c>
      <c r="X736" s="24" t="str">
        <f>IF(X$3="Not used","",IFERROR(VLOOKUP($A736,'Circumstance 19'!$B$6:$AB$15,27,FALSE),IFERROR(VLOOKUP($A736,'Circumstance 19'!$B$18:$AB$28,27,FALSE),TableBPA2[[#This Row],[Base Payment After Circumstance 18]])))</f>
        <v/>
      </c>
      <c r="Y736" s="24" t="str">
        <f>IF(Y$3="Not used","",IFERROR(VLOOKUP($A736,'Circumstance 20'!$B$6:$AB$15,27,FALSE),IFERROR(VLOOKUP($A736,'Circumstance 20'!$B$18:$AB$28,27,FALSE),TableBPA2[[#This Row],[Base Payment After Circumstance 19]])))</f>
        <v/>
      </c>
    </row>
    <row r="737" spans="1:25" x14ac:dyDescent="0.25">
      <c r="A737" s="11" t="str">
        <f>IF('LEA Information'!A746="","",'LEA Information'!A746)</f>
        <v/>
      </c>
      <c r="B737" s="11" t="str">
        <f>IF('LEA Information'!B746="","",'LEA Information'!B746)</f>
        <v/>
      </c>
      <c r="C737" s="68" t="str">
        <f>IF('LEA Information'!C746="","",'LEA Information'!C746)</f>
        <v/>
      </c>
      <c r="D737" s="8" t="str">
        <f>IF('LEA Information'!D746="","",'LEA Information'!D746)</f>
        <v/>
      </c>
      <c r="E737" s="32" t="str">
        <f t="shared" si="11"/>
        <v/>
      </c>
      <c r="F737" s="3" t="str">
        <f>IF(F$3="Not used","",IFERROR(VLOOKUP($A737,'Circumstance 1'!$B$6:$AB$15,27,FALSE),IFERROR(VLOOKUP(A737,'Circumstance 1'!$B$18:$AB$28,27,FALSE),TableBPA2[[#This Row],[Starting Base Payment]])))</f>
        <v/>
      </c>
      <c r="G737" s="3" t="str">
        <f>IF(G$3="Not used","",IFERROR(VLOOKUP($A737,'Circumstance 2'!$B$6:$AB$15,27,FALSE),IFERROR(VLOOKUP($A737,'Circumstance 2'!$B$18:$AB$28,27,FALSE),TableBPA2[[#This Row],[Base Payment After Circumstance 1]])))</f>
        <v/>
      </c>
      <c r="H737" s="3" t="str">
        <f>IF(H$3="Not used","",IFERROR(VLOOKUP($A737,'Circumstance 3'!$B$6:$AB$15,27,FALSE),IFERROR(VLOOKUP($A737,'Circumstance 3'!$B$18:$AB$28,27,FALSE),TableBPA2[[#This Row],[Base Payment After Circumstance 2]])))</f>
        <v/>
      </c>
      <c r="I737" s="3" t="str">
        <f>IF(I$3="Not used","",IFERROR(VLOOKUP($A737,'Circumstance 4'!$B$6:$AB$15,27,FALSE),IFERROR(VLOOKUP($A737,'Circumstance 4'!$B$18:$AB$28,27,FALSE),TableBPA2[[#This Row],[Base Payment After Circumstance 3]])))</f>
        <v/>
      </c>
      <c r="J737" s="3" t="str">
        <f>IF(J$3="Not used","",IFERROR(VLOOKUP($A737,'Circumstance 5'!$B$6:$AB$15,27,FALSE),IFERROR(VLOOKUP($A737,'Circumstance 5'!$B$18:$AB$28,27,FALSE),TableBPA2[[#This Row],[Base Payment After Circumstance 4]])))</f>
        <v/>
      </c>
      <c r="K737" s="3" t="str">
        <f>IF(K$3="Not used","",IFERROR(VLOOKUP($A737,'Circumstance 6'!$B$6:$AB$15,27,FALSE),IFERROR(VLOOKUP($A737,'Circumstance 6'!$B$18:$AB$28,27,FALSE),TableBPA2[[#This Row],[Base Payment After Circumstance 5]])))</f>
        <v/>
      </c>
      <c r="L737" s="3" t="str">
        <f>IF(L$3="Not used","",IFERROR(VLOOKUP($A737,'Circumstance 7'!$B$6:$AB$15,27,FALSE),IFERROR(VLOOKUP($A737,'Circumstance 7'!$B$18:$AB$28,27,FALSE),TableBPA2[[#This Row],[Base Payment After Circumstance 6]])))</f>
        <v/>
      </c>
      <c r="M737" s="3" t="str">
        <f>IF(M$3="Not used","",IFERROR(VLOOKUP($A737,'Circumstance 8'!$B$6:$AB$15,27,FALSE),IFERROR(VLOOKUP($A737,'Circumstance 8'!$B$18:$AB$28,27,FALSE),TableBPA2[[#This Row],[Base Payment After Circumstance 7]])))</f>
        <v/>
      </c>
      <c r="N737" s="3" t="str">
        <f>IF(N$3="Not used","",IFERROR(VLOOKUP($A737,'Circumstance 9'!$B$6:$AB$15,27,FALSE),IFERROR(VLOOKUP($A737,'Circumstance 9'!$B$18:$AB$28,27,FALSE),TableBPA2[[#This Row],[Base Payment After Circumstance 8]])))</f>
        <v/>
      </c>
      <c r="O737" s="3" t="str">
        <f>IF(O$3="Not used","",IFERROR(VLOOKUP($A737,'Circumstance 10'!$B$6:$AB$15,27,FALSE),IFERROR(VLOOKUP($A737,'Circumstance 10'!$B$18:$AB$28,27,FALSE),TableBPA2[[#This Row],[Base Payment After Circumstance 9]])))</f>
        <v/>
      </c>
      <c r="P737" s="24" t="str">
        <f>IF(P$3="Not used","",IFERROR(VLOOKUP($A737,'Circumstance 11'!$B$6:$AB$15,27,FALSE),IFERROR(VLOOKUP($A737,'Circumstance 11'!$B$18:$AB$28,27,FALSE),TableBPA2[[#This Row],[Base Payment After Circumstance 10]])))</f>
        <v/>
      </c>
      <c r="Q737" s="24" t="str">
        <f>IF(Q$3="Not used","",IFERROR(VLOOKUP($A737,'Circumstance 12'!$B$6:$AB$15,27,FALSE),IFERROR(VLOOKUP($A737,'Circumstance 12'!$B$18:$AB$28,27,FALSE),TableBPA2[[#This Row],[Base Payment After Circumstance 11]])))</f>
        <v/>
      </c>
      <c r="R737" s="24" t="str">
        <f>IF(R$3="Not used","",IFERROR(VLOOKUP($A737,'Circumstance 13'!$B$6:$AB$15,27,FALSE),IFERROR(VLOOKUP($A737,'Circumstance 13'!$B$18:$AB$28,27,FALSE),TableBPA2[[#This Row],[Base Payment After Circumstance 12]])))</f>
        <v/>
      </c>
      <c r="S737" s="24" t="str">
        <f>IF(S$3="Not used","",IFERROR(VLOOKUP($A737,'Circumstance 14'!$B$6:$AB$15,27,FALSE),IFERROR(VLOOKUP($A737,'Circumstance 14'!$B$18:$AB$28,27,FALSE),TableBPA2[[#This Row],[Base Payment After Circumstance 13]])))</f>
        <v/>
      </c>
      <c r="T737" s="24" t="str">
        <f>IF(T$3="Not used","",IFERROR(VLOOKUP($A737,'Circumstance 15'!$B$6:$AB$15,27,FALSE),IFERROR(VLOOKUP($A737,'Circumstance 15'!$B$18:$AB$28,27,FALSE),TableBPA2[[#This Row],[Base Payment After Circumstance 14]])))</f>
        <v/>
      </c>
      <c r="U737" s="24" t="str">
        <f>IF(U$3="Not used","",IFERROR(VLOOKUP($A737,'Circumstance 16'!$B$6:$AB$15,27,FALSE),IFERROR(VLOOKUP($A737,'Circumstance 16'!$B$18:$AB$28,27,FALSE),TableBPA2[[#This Row],[Base Payment After Circumstance 15]])))</f>
        <v/>
      </c>
      <c r="V737" s="24" t="str">
        <f>IF(V$3="Not used","",IFERROR(VLOOKUP($A737,'Circumstance 17'!$B$6:$AB$15,27,FALSE),IFERROR(VLOOKUP($A737,'Circumstance 17'!$B$18:$AB$28,27,FALSE),TableBPA2[[#This Row],[Base Payment After Circumstance 16]])))</f>
        <v/>
      </c>
      <c r="W737" s="24" t="str">
        <f>IF(W$3="Not used","",IFERROR(VLOOKUP($A737,'Circumstance 18'!$B$6:$AB$15,27,FALSE),IFERROR(VLOOKUP($A737,'Circumstance 18'!$B$18:$AB$28,27,FALSE),TableBPA2[[#This Row],[Base Payment After Circumstance 17]])))</f>
        <v/>
      </c>
      <c r="X737" s="24" t="str">
        <f>IF(X$3="Not used","",IFERROR(VLOOKUP($A737,'Circumstance 19'!$B$6:$AB$15,27,FALSE),IFERROR(VLOOKUP($A737,'Circumstance 19'!$B$18:$AB$28,27,FALSE),TableBPA2[[#This Row],[Base Payment After Circumstance 18]])))</f>
        <v/>
      </c>
      <c r="Y737" s="24" t="str">
        <f>IF(Y$3="Not used","",IFERROR(VLOOKUP($A737,'Circumstance 20'!$B$6:$AB$15,27,FALSE),IFERROR(VLOOKUP($A737,'Circumstance 20'!$B$18:$AB$28,27,FALSE),TableBPA2[[#This Row],[Base Payment After Circumstance 19]])))</f>
        <v/>
      </c>
    </row>
    <row r="738" spans="1:25" x14ac:dyDescent="0.25">
      <c r="A738" s="11" t="str">
        <f>IF('LEA Information'!A747="","",'LEA Information'!A747)</f>
        <v/>
      </c>
      <c r="B738" s="11" t="str">
        <f>IF('LEA Information'!B747="","",'LEA Information'!B747)</f>
        <v/>
      </c>
      <c r="C738" s="68" t="str">
        <f>IF('LEA Information'!C747="","",'LEA Information'!C747)</f>
        <v/>
      </c>
      <c r="D738" s="8" t="str">
        <f>IF('LEA Information'!D747="","",'LEA Information'!D747)</f>
        <v/>
      </c>
      <c r="E738" s="32" t="str">
        <f t="shared" si="11"/>
        <v/>
      </c>
      <c r="F738" s="3" t="str">
        <f>IF(F$3="Not used","",IFERROR(VLOOKUP($A738,'Circumstance 1'!$B$6:$AB$15,27,FALSE),IFERROR(VLOOKUP(A738,'Circumstance 1'!$B$18:$AB$28,27,FALSE),TableBPA2[[#This Row],[Starting Base Payment]])))</f>
        <v/>
      </c>
      <c r="G738" s="3" t="str">
        <f>IF(G$3="Not used","",IFERROR(VLOOKUP($A738,'Circumstance 2'!$B$6:$AB$15,27,FALSE),IFERROR(VLOOKUP($A738,'Circumstance 2'!$B$18:$AB$28,27,FALSE),TableBPA2[[#This Row],[Base Payment After Circumstance 1]])))</f>
        <v/>
      </c>
      <c r="H738" s="3" t="str">
        <f>IF(H$3="Not used","",IFERROR(VLOOKUP($A738,'Circumstance 3'!$B$6:$AB$15,27,FALSE),IFERROR(VLOOKUP($A738,'Circumstance 3'!$B$18:$AB$28,27,FALSE),TableBPA2[[#This Row],[Base Payment After Circumstance 2]])))</f>
        <v/>
      </c>
      <c r="I738" s="3" t="str">
        <f>IF(I$3="Not used","",IFERROR(VLOOKUP($A738,'Circumstance 4'!$B$6:$AB$15,27,FALSE),IFERROR(VLOOKUP($A738,'Circumstance 4'!$B$18:$AB$28,27,FALSE),TableBPA2[[#This Row],[Base Payment After Circumstance 3]])))</f>
        <v/>
      </c>
      <c r="J738" s="3" t="str">
        <f>IF(J$3="Not used","",IFERROR(VLOOKUP($A738,'Circumstance 5'!$B$6:$AB$15,27,FALSE),IFERROR(VLOOKUP($A738,'Circumstance 5'!$B$18:$AB$28,27,FALSE),TableBPA2[[#This Row],[Base Payment After Circumstance 4]])))</f>
        <v/>
      </c>
      <c r="K738" s="3" t="str">
        <f>IF(K$3="Not used","",IFERROR(VLOOKUP($A738,'Circumstance 6'!$B$6:$AB$15,27,FALSE),IFERROR(VLOOKUP($A738,'Circumstance 6'!$B$18:$AB$28,27,FALSE),TableBPA2[[#This Row],[Base Payment After Circumstance 5]])))</f>
        <v/>
      </c>
      <c r="L738" s="3" t="str">
        <f>IF(L$3="Not used","",IFERROR(VLOOKUP($A738,'Circumstance 7'!$B$6:$AB$15,27,FALSE),IFERROR(VLOOKUP($A738,'Circumstance 7'!$B$18:$AB$28,27,FALSE),TableBPA2[[#This Row],[Base Payment After Circumstance 6]])))</f>
        <v/>
      </c>
      <c r="M738" s="3" t="str">
        <f>IF(M$3="Not used","",IFERROR(VLOOKUP($A738,'Circumstance 8'!$B$6:$AB$15,27,FALSE),IFERROR(VLOOKUP($A738,'Circumstance 8'!$B$18:$AB$28,27,FALSE),TableBPA2[[#This Row],[Base Payment After Circumstance 7]])))</f>
        <v/>
      </c>
      <c r="N738" s="3" t="str">
        <f>IF(N$3="Not used","",IFERROR(VLOOKUP($A738,'Circumstance 9'!$B$6:$AB$15,27,FALSE),IFERROR(VLOOKUP($A738,'Circumstance 9'!$B$18:$AB$28,27,FALSE),TableBPA2[[#This Row],[Base Payment After Circumstance 8]])))</f>
        <v/>
      </c>
      <c r="O738" s="3" t="str">
        <f>IF(O$3="Not used","",IFERROR(VLOOKUP($A738,'Circumstance 10'!$B$6:$AB$15,27,FALSE),IFERROR(VLOOKUP($A738,'Circumstance 10'!$B$18:$AB$28,27,FALSE),TableBPA2[[#This Row],[Base Payment After Circumstance 9]])))</f>
        <v/>
      </c>
      <c r="P738" s="24" t="str">
        <f>IF(P$3="Not used","",IFERROR(VLOOKUP($A738,'Circumstance 11'!$B$6:$AB$15,27,FALSE),IFERROR(VLOOKUP($A738,'Circumstance 11'!$B$18:$AB$28,27,FALSE),TableBPA2[[#This Row],[Base Payment After Circumstance 10]])))</f>
        <v/>
      </c>
      <c r="Q738" s="24" t="str">
        <f>IF(Q$3="Not used","",IFERROR(VLOOKUP($A738,'Circumstance 12'!$B$6:$AB$15,27,FALSE),IFERROR(VLOOKUP($A738,'Circumstance 12'!$B$18:$AB$28,27,FALSE),TableBPA2[[#This Row],[Base Payment After Circumstance 11]])))</f>
        <v/>
      </c>
      <c r="R738" s="24" t="str">
        <f>IF(R$3="Not used","",IFERROR(VLOOKUP($A738,'Circumstance 13'!$B$6:$AB$15,27,FALSE),IFERROR(VLOOKUP($A738,'Circumstance 13'!$B$18:$AB$28,27,FALSE),TableBPA2[[#This Row],[Base Payment After Circumstance 12]])))</f>
        <v/>
      </c>
      <c r="S738" s="24" t="str">
        <f>IF(S$3="Not used","",IFERROR(VLOOKUP($A738,'Circumstance 14'!$B$6:$AB$15,27,FALSE),IFERROR(VLOOKUP($A738,'Circumstance 14'!$B$18:$AB$28,27,FALSE),TableBPA2[[#This Row],[Base Payment After Circumstance 13]])))</f>
        <v/>
      </c>
      <c r="T738" s="24" t="str">
        <f>IF(T$3="Not used","",IFERROR(VLOOKUP($A738,'Circumstance 15'!$B$6:$AB$15,27,FALSE),IFERROR(VLOOKUP($A738,'Circumstance 15'!$B$18:$AB$28,27,FALSE),TableBPA2[[#This Row],[Base Payment After Circumstance 14]])))</f>
        <v/>
      </c>
      <c r="U738" s="24" t="str">
        <f>IF(U$3="Not used","",IFERROR(VLOOKUP($A738,'Circumstance 16'!$B$6:$AB$15,27,FALSE),IFERROR(VLOOKUP($A738,'Circumstance 16'!$B$18:$AB$28,27,FALSE),TableBPA2[[#This Row],[Base Payment After Circumstance 15]])))</f>
        <v/>
      </c>
      <c r="V738" s="24" t="str">
        <f>IF(V$3="Not used","",IFERROR(VLOOKUP($A738,'Circumstance 17'!$B$6:$AB$15,27,FALSE),IFERROR(VLOOKUP($A738,'Circumstance 17'!$B$18:$AB$28,27,FALSE),TableBPA2[[#This Row],[Base Payment After Circumstance 16]])))</f>
        <v/>
      </c>
      <c r="W738" s="24" t="str">
        <f>IF(W$3="Not used","",IFERROR(VLOOKUP($A738,'Circumstance 18'!$B$6:$AB$15,27,FALSE),IFERROR(VLOOKUP($A738,'Circumstance 18'!$B$18:$AB$28,27,FALSE),TableBPA2[[#This Row],[Base Payment After Circumstance 17]])))</f>
        <v/>
      </c>
      <c r="X738" s="24" t="str">
        <f>IF(X$3="Not used","",IFERROR(VLOOKUP($A738,'Circumstance 19'!$B$6:$AB$15,27,FALSE),IFERROR(VLOOKUP($A738,'Circumstance 19'!$B$18:$AB$28,27,FALSE),TableBPA2[[#This Row],[Base Payment After Circumstance 18]])))</f>
        <v/>
      </c>
      <c r="Y738" s="24" t="str">
        <f>IF(Y$3="Not used","",IFERROR(VLOOKUP($A738,'Circumstance 20'!$B$6:$AB$15,27,FALSE),IFERROR(VLOOKUP($A738,'Circumstance 20'!$B$18:$AB$28,27,FALSE),TableBPA2[[#This Row],[Base Payment After Circumstance 19]])))</f>
        <v/>
      </c>
    </row>
    <row r="739" spans="1:25" x14ac:dyDescent="0.25">
      <c r="A739" s="11" t="str">
        <f>IF('LEA Information'!A748="","",'LEA Information'!A748)</f>
        <v/>
      </c>
      <c r="B739" s="11" t="str">
        <f>IF('LEA Information'!B748="","",'LEA Information'!B748)</f>
        <v/>
      </c>
      <c r="C739" s="68" t="str">
        <f>IF('LEA Information'!C748="","",'LEA Information'!C748)</f>
        <v/>
      </c>
      <c r="D739" s="8" t="str">
        <f>IF('LEA Information'!D748="","",'LEA Information'!D748)</f>
        <v/>
      </c>
      <c r="E739" s="32" t="str">
        <f t="shared" si="11"/>
        <v/>
      </c>
      <c r="F739" s="3" t="str">
        <f>IF(F$3="Not used","",IFERROR(VLOOKUP($A739,'Circumstance 1'!$B$6:$AB$15,27,FALSE),IFERROR(VLOOKUP(A739,'Circumstance 1'!$B$18:$AB$28,27,FALSE),TableBPA2[[#This Row],[Starting Base Payment]])))</f>
        <v/>
      </c>
      <c r="G739" s="3" t="str">
        <f>IF(G$3="Not used","",IFERROR(VLOOKUP($A739,'Circumstance 2'!$B$6:$AB$15,27,FALSE),IFERROR(VLOOKUP($A739,'Circumstance 2'!$B$18:$AB$28,27,FALSE),TableBPA2[[#This Row],[Base Payment After Circumstance 1]])))</f>
        <v/>
      </c>
      <c r="H739" s="3" t="str">
        <f>IF(H$3="Not used","",IFERROR(VLOOKUP($A739,'Circumstance 3'!$B$6:$AB$15,27,FALSE),IFERROR(VLOOKUP($A739,'Circumstance 3'!$B$18:$AB$28,27,FALSE),TableBPA2[[#This Row],[Base Payment After Circumstance 2]])))</f>
        <v/>
      </c>
      <c r="I739" s="3" t="str">
        <f>IF(I$3="Not used","",IFERROR(VLOOKUP($A739,'Circumstance 4'!$B$6:$AB$15,27,FALSE),IFERROR(VLOOKUP($A739,'Circumstance 4'!$B$18:$AB$28,27,FALSE),TableBPA2[[#This Row],[Base Payment After Circumstance 3]])))</f>
        <v/>
      </c>
      <c r="J739" s="3" t="str">
        <f>IF(J$3="Not used","",IFERROR(VLOOKUP($A739,'Circumstance 5'!$B$6:$AB$15,27,FALSE),IFERROR(VLOOKUP($A739,'Circumstance 5'!$B$18:$AB$28,27,FALSE),TableBPA2[[#This Row],[Base Payment After Circumstance 4]])))</f>
        <v/>
      </c>
      <c r="K739" s="3" t="str">
        <f>IF(K$3="Not used","",IFERROR(VLOOKUP($A739,'Circumstance 6'!$B$6:$AB$15,27,FALSE),IFERROR(VLOOKUP($A739,'Circumstance 6'!$B$18:$AB$28,27,FALSE),TableBPA2[[#This Row],[Base Payment After Circumstance 5]])))</f>
        <v/>
      </c>
      <c r="L739" s="3" t="str">
        <f>IF(L$3="Not used","",IFERROR(VLOOKUP($A739,'Circumstance 7'!$B$6:$AB$15,27,FALSE),IFERROR(VLOOKUP($A739,'Circumstance 7'!$B$18:$AB$28,27,FALSE),TableBPA2[[#This Row],[Base Payment After Circumstance 6]])))</f>
        <v/>
      </c>
      <c r="M739" s="3" t="str">
        <f>IF(M$3="Not used","",IFERROR(VLOOKUP($A739,'Circumstance 8'!$B$6:$AB$15,27,FALSE),IFERROR(VLOOKUP($A739,'Circumstance 8'!$B$18:$AB$28,27,FALSE),TableBPA2[[#This Row],[Base Payment After Circumstance 7]])))</f>
        <v/>
      </c>
      <c r="N739" s="3" t="str">
        <f>IF(N$3="Not used","",IFERROR(VLOOKUP($A739,'Circumstance 9'!$B$6:$AB$15,27,FALSE),IFERROR(VLOOKUP($A739,'Circumstance 9'!$B$18:$AB$28,27,FALSE),TableBPA2[[#This Row],[Base Payment After Circumstance 8]])))</f>
        <v/>
      </c>
      <c r="O739" s="3" t="str">
        <f>IF(O$3="Not used","",IFERROR(VLOOKUP($A739,'Circumstance 10'!$B$6:$AB$15,27,FALSE),IFERROR(VLOOKUP($A739,'Circumstance 10'!$B$18:$AB$28,27,FALSE),TableBPA2[[#This Row],[Base Payment After Circumstance 9]])))</f>
        <v/>
      </c>
      <c r="P739" s="24" t="str">
        <f>IF(P$3="Not used","",IFERROR(VLOOKUP($A739,'Circumstance 11'!$B$6:$AB$15,27,FALSE),IFERROR(VLOOKUP($A739,'Circumstance 11'!$B$18:$AB$28,27,FALSE),TableBPA2[[#This Row],[Base Payment After Circumstance 10]])))</f>
        <v/>
      </c>
      <c r="Q739" s="24" t="str">
        <f>IF(Q$3="Not used","",IFERROR(VLOOKUP($A739,'Circumstance 12'!$B$6:$AB$15,27,FALSE),IFERROR(VLOOKUP($A739,'Circumstance 12'!$B$18:$AB$28,27,FALSE),TableBPA2[[#This Row],[Base Payment After Circumstance 11]])))</f>
        <v/>
      </c>
      <c r="R739" s="24" t="str">
        <f>IF(R$3="Not used","",IFERROR(VLOOKUP($A739,'Circumstance 13'!$B$6:$AB$15,27,FALSE),IFERROR(VLOOKUP($A739,'Circumstance 13'!$B$18:$AB$28,27,FALSE),TableBPA2[[#This Row],[Base Payment After Circumstance 12]])))</f>
        <v/>
      </c>
      <c r="S739" s="24" t="str">
        <f>IF(S$3="Not used","",IFERROR(VLOOKUP($A739,'Circumstance 14'!$B$6:$AB$15,27,FALSE),IFERROR(VLOOKUP($A739,'Circumstance 14'!$B$18:$AB$28,27,FALSE),TableBPA2[[#This Row],[Base Payment After Circumstance 13]])))</f>
        <v/>
      </c>
      <c r="T739" s="24" t="str">
        <f>IF(T$3="Not used","",IFERROR(VLOOKUP($A739,'Circumstance 15'!$B$6:$AB$15,27,FALSE),IFERROR(VLOOKUP($A739,'Circumstance 15'!$B$18:$AB$28,27,FALSE),TableBPA2[[#This Row],[Base Payment After Circumstance 14]])))</f>
        <v/>
      </c>
      <c r="U739" s="24" t="str">
        <f>IF(U$3="Not used","",IFERROR(VLOOKUP($A739,'Circumstance 16'!$B$6:$AB$15,27,FALSE),IFERROR(VLOOKUP($A739,'Circumstance 16'!$B$18:$AB$28,27,FALSE),TableBPA2[[#This Row],[Base Payment After Circumstance 15]])))</f>
        <v/>
      </c>
      <c r="V739" s="24" t="str">
        <f>IF(V$3="Not used","",IFERROR(VLOOKUP($A739,'Circumstance 17'!$B$6:$AB$15,27,FALSE),IFERROR(VLOOKUP($A739,'Circumstance 17'!$B$18:$AB$28,27,FALSE),TableBPA2[[#This Row],[Base Payment After Circumstance 16]])))</f>
        <v/>
      </c>
      <c r="W739" s="24" t="str">
        <f>IF(W$3="Not used","",IFERROR(VLOOKUP($A739,'Circumstance 18'!$B$6:$AB$15,27,FALSE),IFERROR(VLOOKUP($A739,'Circumstance 18'!$B$18:$AB$28,27,FALSE),TableBPA2[[#This Row],[Base Payment After Circumstance 17]])))</f>
        <v/>
      </c>
      <c r="X739" s="24" t="str">
        <f>IF(X$3="Not used","",IFERROR(VLOOKUP($A739,'Circumstance 19'!$B$6:$AB$15,27,FALSE),IFERROR(VLOOKUP($A739,'Circumstance 19'!$B$18:$AB$28,27,FALSE),TableBPA2[[#This Row],[Base Payment After Circumstance 18]])))</f>
        <v/>
      </c>
      <c r="Y739" s="24" t="str">
        <f>IF(Y$3="Not used","",IFERROR(VLOOKUP($A739,'Circumstance 20'!$B$6:$AB$15,27,FALSE),IFERROR(VLOOKUP($A739,'Circumstance 20'!$B$18:$AB$28,27,FALSE),TableBPA2[[#This Row],[Base Payment After Circumstance 19]])))</f>
        <v/>
      </c>
    </row>
    <row r="740" spans="1:25" x14ac:dyDescent="0.25">
      <c r="A740" s="11" t="str">
        <f>IF('LEA Information'!A749="","",'LEA Information'!A749)</f>
        <v/>
      </c>
      <c r="B740" s="11" t="str">
        <f>IF('LEA Information'!B749="","",'LEA Information'!B749)</f>
        <v/>
      </c>
      <c r="C740" s="68" t="str">
        <f>IF('LEA Information'!C749="","",'LEA Information'!C749)</f>
        <v/>
      </c>
      <c r="D740" s="8" t="str">
        <f>IF('LEA Information'!D749="","",'LEA Information'!D749)</f>
        <v/>
      </c>
      <c r="E740" s="32" t="str">
        <f t="shared" si="11"/>
        <v/>
      </c>
      <c r="F740" s="3" t="str">
        <f>IF(F$3="Not used","",IFERROR(VLOOKUP($A740,'Circumstance 1'!$B$6:$AB$15,27,FALSE),IFERROR(VLOOKUP(A740,'Circumstance 1'!$B$18:$AB$28,27,FALSE),TableBPA2[[#This Row],[Starting Base Payment]])))</f>
        <v/>
      </c>
      <c r="G740" s="3" t="str">
        <f>IF(G$3="Not used","",IFERROR(VLOOKUP($A740,'Circumstance 2'!$B$6:$AB$15,27,FALSE),IFERROR(VLOOKUP($A740,'Circumstance 2'!$B$18:$AB$28,27,FALSE),TableBPA2[[#This Row],[Base Payment After Circumstance 1]])))</f>
        <v/>
      </c>
      <c r="H740" s="3" t="str">
        <f>IF(H$3="Not used","",IFERROR(VLOOKUP($A740,'Circumstance 3'!$B$6:$AB$15,27,FALSE),IFERROR(VLOOKUP($A740,'Circumstance 3'!$B$18:$AB$28,27,FALSE),TableBPA2[[#This Row],[Base Payment After Circumstance 2]])))</f>
        <v/>
      </c>
      <c r="I740" s="3" t="str">
        <f>IF(I$3="Not used","",IFERROR(VLOOKUP($A740,'Circumstance 4'!$B$6:$AB$15,27,FALSE),IFERROR(VLOOKUP($A740,'Circumstance 4'!$B$18:$AB$28,27,FALSE),TableBPA2[[#This Row],[Base Payment After Circumstance 3]])))</f>
        <v/>
      </c>
      <c r="J740" s="3" t="str">
        <f>IF(J$3="Not used","",IFERROR(VLOOKUP($A740,'Circumstance 5'!$B$6:$AB$15,27,FALSE),IFERROR(VLOOKUP($A740,'Circumstance 5'!$B$18:$AB$28,27,FALSE),TableBPA2[[#This Row],[Base Payment After Circumstance 4]])))</f>
        <v/>
      </c>
      <c r="K740" s="3" t="str">
        <f>IF(K$3="Not used","",IFERROR(VLOOKUP($A740,'Circumstance 6'!$B$6:$AB$15,27,FALSE),IFERROR(VLOOKUP($A740,'Circumstance 6'!$B$18:$AB$28,27,FALSE),TableBPA2[[#This Row],[Base Payment After Circumstance 5]])))</f>
        <v/>
      </c>
      <c r="L740" s="3" t="str">
        <f>IF(L$3="Not used","",IFERROR(VLOOKUP($A740,'Circumstance 7'!$B$6:$AB$15,27,FALSE),IFERROR(VLOOKUP($A740,'Circumstance 7'!$B$18:$AB$28,27,FALSE),TableBPA2[[#This Row],[Base Payment After Circumstance 6]])))</f>
        <v/>
      </c>
      <c r="M740" s="3" t="str">
        <f>IF(M$3="Not used","",IFERROR(VLOOKUP($A740,'Circumstance 8'!$B$6:$AB$15,27,FALSE),IFERROR(VLOOKUP($A740,'Circumstance 8'!$B$18:$AB$28,27,FALSE),TableBPA2[[#This Row],[Base Payment After Circumstance 7]])))</f>
        <v/>
      </c>
      <c r="N740" s="3" t="str">
        <f>IF(N$3="Not used","",IFERROR(VLOOKUP($A740,'Circumstance 9'!$B$6:$AB$15,27,FALSE),IFERROR(VLOOKUP($A740,'Circumstance 9'!$B$18:$AB$28,27,FALSE),TableBPA2[[#This Row],[Base Payment After Circumstance 8]])))</f>
        <v/>
      </c>
      <c r="O740" s="3" t="str">
        <f>IF(O$3="Not used","",IFERROR(VLOOKUP($A740,'Circumstance 10'!$B$6:$AB$15,27,FALSE),IFERROR(VLOOKUP($A740,'Circumstance 10'!$B$18:$AB$28,27,FALSE),TableBPA2[[#This Row],[Base Payment After Circumstance 9]])))</f>
        <v/>
      </c>
      <c r="P740" s="24" t="str">
        <f>IF(P$3="Not used","",IFERROR(VLOOKUP($A740,'Circumstance 11'!$B$6:$AB$15,27,FALSE),IFERROR(VLOOKUP($A740,'Circumstance 11'!$B$18:$AB$28,27,FALSE),TableBPA2[[#This Row],[Base Payment After Circumstance 10]])))</f>
        <v/>
      </c>
      <c r="Q740" s="24" t="str">
        <f>IF(Q$3="Not used","",IFERROR(VLOOKUP($A740,'Circumstance 12'!$B$6:$AB$15,27,FALSE),IFERROR(VLOOKUP($A740,'Circumstance 12'!$B$18:$AB$28,27,FALSE),TableBPA2[[#This Row],[Base Payment After Circumstance 11]])))</f>
        <v/>
      </c>
      <c r="R740" s="24" t="str">
        <f>IF(R$3="Not used","",IFERROR(VLOOKUP($A740,'Circumstance 13'!$B$6:$AB$15,27,FALSE),IFERROR(VLOOKUP($A740,'Circumstance 13'!$B$18:$AB$28,27,FALSE),TableBPA2[[#This Row],[Base Payment After Circumstance 12]])))</f>
        <v/>
      </c>
      <c r="S740" s="24" t="str">
        <f>IF(S$3="Not used","",IFERROR(VLOOKUP($A740,'Circumstance 14'!$B$6:$AB$15,27,FALSE),IFERROR(VLOOKUP($A740,'Circumstance 14'!$B$18:$AB$28,27,FALSE),TableBPA2[[#This Row],[Base Payment After Circumstance 13]])))</f>
        <v/>
      </c>
      <c r="T740" s="24" t="str">
        <f>IF(T$3="Not used","",IFERROR(VLOOKUP($A740,'Circumstance 15'!$B$6:$AB$15,27,FALSE),IFERROR(VLOOKUP($A740,'Circumstance 15'!$B$18:$AB$28,27,FALSE),TableBPA2[[#This Row],[Base Payment After Circumstance 14]])))</f>
        <v/>
      </c>
      <c r="U740" s="24" t="str">
        <f>IF(U$3="Not used","",IFERROR(VLOOKUP($A740,'Circumstance 16'!$B$6:$AB$15,27,FALSE),IFERROR(VLOOKUP($A740,'Circumstance 16'!$B$18:$AB$28,27,FALSE),TableBPA2[[#This Row],[Base Payment After Circumstance 15]])))</f>
        <v/>
      </c>
      <c r="V740" s="24" t="str">
        <f>IF(V$3="Not used","",IFERROR(VLOOKUP($A740,'Circumstance 17'!$B$6:$AB$15,27,FALSE),IFERROR(VLOOKUP($A740,'Circumstance 17'!$B$18:$AB$28,27,FALSE),TableBPA2[[#This Row],[Base Payment After Circumstance 16]])))</f>
        <v/>
      </c>
      <c r="W740" s="24" t="str">
        <f>IF(W$3="Not used","",IFERROR(VLOOKUP($A740,'Circumstance 18'!$B$6:$AB$15,27,FALSE),IFERROR(VLOOKUP($A740,'Circumstance 18'!$B$18:$AB$28,27,FALSE),TableBPA2[[#This Row],[Base Payment After Circumstance 17]])))</f>
        <v/>
      </c>
      <c r="X740" s="24" t="str">
        <f>IF(X$3="Not used","",IFERROR(VLOOKUP($A740,'Circumstance 19'!$B$6:$AB$15,27,FALSE),IFERROR(VLOOKUP($A740,'Circumstance 19'!$B$18:$AB$28,27,FALSE),TableBPA2[[#This Row],[Base Payment After Circumstance 18]])))</f>
        <v/>
      </c>
      <c r="Y740" s="24" t="str">
        <f>IF(Y$3="Not used","",IFERROR(VLOOKUP($A740,'Circumstance 20'!$B$6:$AB$15,27,FALSE),IFERROR(VLOOKUP($A740,'Circumstance 20'!$B$18:$AB$28,27,FALSE),TableBPA2[[#This Row],[Base Payment After Circumstance 19]])))</f>
        <v/>
      </c>
    </row>
    <row r="741" spans="1:25" x14ac:dyDescent="0.25">
      <c r="A741" s="11" t="str">
        <f>IF('LEA Information'!A750="","",'LEA Information'!A750)</f>
        <v/>
      </c>
      <c r="B741" s="11" t="str">
        <f>IF('LEA Information'!B750="","",'LEA Information'!B750)</f>
        <v/>
      </c>
      <c r="C741" s="68" t="str">
        <f>IF('LEA Information'!C750="","",'LEA Information'!C750)</f>
        <v/>
      </c>
      <c r="D741" s="8" t="str">
        <f>IF('LEA Information'!D750="","",'LEA Information'!D750)</f>
        <v/>
      </c>
      <c r="E741" s="32" t="str">
        <f t="shared" si="11"/>
        <v/>
      </c>
      <c r="F741" s="3" t="str">
        <f>IF(F$3="Not used","",IFERROR(VLOOKUP($A741,'Circumstance 1'!$B$6:$AB$15,27,FALSE),IFERROR(VLOOKUP(A741,'Circumstance 1'!$B$18:$AB$28,27,FALSE),TableBPA2[[#This Row],[Starting Base Payment]])))</f>
        <v/>
      </c>
      <c r="G741" s="3" t="str">
        <f>IF(G$3="Not used","",IFERROR(VLOOKUP($A741,'Circumstance 2'!$B$6:$AB$15,27,FALSE),IFERROR(VLOOKUP($A741,'Circumstance 2'!$B$18:$AB$28,27,FALSE),TableBPA2[[#This Row],[Base Payment After Circumstance 1]])))</f>
        <v/>
      </c>
      <c r="H741" s="3" t="str">
        <f>IF(H$3="Not used","",IFERROR(VLOOKUP($A741,'Circumstance 3'!$B$6:$AB$15,27,FALSE),IFERROR(VLOOKUP($A741,'Circumstance 3'!$B$18:$AB$28,27,FALSE),TableBPA2[[#This Row],[Base Payment After Circumstance 2]])))</f>
        <v/>
      </c>
      <c r="I741" s="3" t="str">
        <f>IF(I$3="Not used","",IFERROR(VLOOKUP($A741,'Circumstance 4'!$B$6:$AB$15,27,FALSE),IFERROR(VLOOKUP($A741,'Circumstance 4'!$B$18:$AB$28,27,FALSE),TableBPA2[[#This Row],[Base Payment After Circumstance 3]])))</f>
        <v/>
      </c>
      <c r="J741" s="3" t="str">
        <f>IF(J$3="Not used","",IFERROR(VLOOKUP($A741,'Circumstance 5'!$B$6:$AB$15,27,FALSE),IFERROR(VLOOKUP($A741,'Circumstance 5'!$B$18:$AB$28,27,FALSE),TableBPA2[[#This Row],[Base Payment After Circumstance 4]])))</f>
        <v/>
      </c>
      <c r="K741" s="3" t="str">
        <f>IF(K$3="Not used","",IFERROR(VLOOKUP($A741,'Circumstance 6'!$B$6:$AB$15,27,FALSE),IFERROR(VLOOKUP($A741,'Circumstance 6'!$B$18:$AB$28,27,FALSE),TableBPA2[[#This Row],[Base Payment After Circumstance 5]])))</f>
        <v/>
      </c>
      <c r="L741" s="3" t="str">
        <f>IF(L$3="Not used","",IFERROR(VLOOKUP($A741,'Circumstance 7'!$B$6:$AB$15,27,FALSE),IFERROR(VLOOKUP($A741,'Circumstance 7'!$B$18:$AB$28,27,FALSE),TableBPA2[[#This Row],[Base Payment After Circumstance 6]])))</f>
        <v/>
      </c>
      <c r="M741" s="3" t="str">
        <f>IF(M$3="Not used","",IFERROR(VLOOKUP($A741,'Circumstance 8'!$B$6:$AB$15,27,FALSE),IFERROR(VLOOKUP($A741,'Circumstance 8'!$B$18:$AB$28,27,FALSE),TableBPA2[[#This Row],[Base Payment After Circumstance 7]])))</f>
        <v/>
      </c>
      <c r="N741" s="3" t="str">
        <f>IF(N$3="Not used","",IFERROR(VLOOKUP($A741,'Circumstance 9'!$B$6:$AB$15,27,FALSE),IFERROR(VLOOKUP($A741,'Circumstance 9'!$B$18:$AB$28,27,FALSE),TableBPA2[[#This Row],[Base Payment After Circumstance 8]])))</f>
        <v/>
      </c>
      <c r="O741" s="3" t="str">
        <f>IF(O$3="Not used","",IFERROR(VLOOKUP($A741,'Circumstance 10'!$B$6:$AB$15,27,FALSE),IFERROR(VLOOKUP($A741,'Circumstance 10'!$B$18:$AB$28,27,FALSE),TableBPA2[[#This Row],[Base Payment After Circumstance 9]])))</f>
        <v/>
      </c>
      <c r="P741" s="24" t="str">
        <f>IF(P$3="Not used","",IFERROR(VLOOKUP($A741,'Circumstance 11'!$B$6:$AB$15,27,FALSE),IFERROR(VLOOKUP($A741,'Circumstance 11'!$B$18:$AB$28,27,FALSE),TableBPA2[[#This Row],[Base Payment After Circumstance 10]])))</f>
        <v/>
      </c>
      <c r="Q741" s="24" t="str">
        <f>IF(Q$3="Not used","",IFERROR(VLOOKUP($A741,'Circumstance 12'!$B$6:$AB$15,27,FALSE),IFERROR(VLOOKUP($A741,'Circumstance 12'!$B$18:$AB$28,27,FALSE),TableBPA2[[#This Row],[Base Payment After Circumstance 11]])))</f>
        <v/>
      </c>
      <c r="R741" s="24" t="str">
        <f>IF(R$3="Not used","",IFERROR(VLOOKUP($A741,'Circumstance 13'!$B$6:$AB$15,27,FALSE),IFERROR(VLOOKUP($A741,'Circumstance 13'!$B$18:$AB$28,27,FALSE),TableBPA2[[#This Row],[Base Payment After Circumstance 12]])))</f>
        <v/>
      </c>
      <c r="S741" s="24" t="str">
        <f>IF(S$3="Not used","",IFERROR(VLOOKUP($A741,'Circumstance 14'!$B$6:$AB$15,27,FALSE),IFERROR(VLOOKUP($A741,'Circumstance 14'!$B$18:$AB$28,27,FALSE),TableBPA2[[#This Row],[Base Payment After Circumstance 13]])))</f>
        <v/>
      </c>
      <c r="T741" s="24" t="str">
        <f>IF(T$3="Not used","",IFERROR(VLOOKUP($A741,'Circumstance 15'!$B$6:$AB$15,27,FALSE),IFERROR(VLOOKUP($A741,'Circumstance 15'!$B$18:$AB$28,27,FALSE),TableBPA2[[#This Row],[Base Payment After Circumstance 14]])))</f>
        <v/>
      </c>
      <c r="U741" s="24" t="str">
        <f>IF(U$3="Not used","",IFERROR(VLOOKUP($A741,'Circumstance 16'!$B$6:$AB$15,27,FALSE),IFERROR(VLOOKUP($A741,'Circumstance 16'!$B$18:$AB$28,27,FALSE),TableBPA2[[#This Row],[Base Payment After Circumstance 15]])))</f>
        <v/>
      </c>
      <c r="V741" s="24" t="str">
        <f>IF(V$3="Not used","",IFERROR(VLOOKUP($A741,'Circumstance 17'!$B$6:$AB$15,27,FALSE),IFERROR(VLOOKUP($A741,'Circumstance 17'!$B$18:$AB$28,27,FALSE),TableBPA2[[#This Row],[Base Payment After Circumstance 16]])))</f>
        <v/>
      </c>
      <c r="W741" s="24" t="str">
        <f>IF(W$3="Not used","",IFERROR(VLOOKUP($A741,'Circumstance 18'!$B$6:$AB$15,27,FALSE),IFERROR(VLOOKUP($A741,'Circumstance 18'!$B$18:$AB$28,27,FALSE),TableBPA2[[#This Row],[Base Payment After Circumstance 17]])))</f>
        <v/>
      </c>
      <c r="X741" s="24" t="str">
        <f>IF(X$3="Not used","",IFERROR(VLOOKUP($A741,'Circumstance 19'!$B$6:$AB$15,27,FALSE),IFERROR(VLOOKUP($A741,'Circumstance 19'!$B$18:$AB$28,27,FALSE),TableBPA2[[#This Row],[Base Payment After Circumstance 18]])))</f>
        <v/>
      </c>
      <c r="Y741" s="24" t="str">
        <f>IF(Y$3="Not used","",IFERROR(VLOOKUP($A741,'Circumstance 20'!$B$6:$AB$15,27,FALSE),IFERROR(VLOOKUP($A741,'Circumstance 20'!$B$18:$AB$28,27,FALSE),TableBPA2[[#This Row],[Base Payment After Circumstance 19]])))</f>
        <v/>
      </c>
    </row>
    <row r="742" spans="1:25" x14ac:dyDescent="0.25">
      <c r="A742" s="11" t="str">
        <f>IF('LEA Information'!A751="","",'LEA Information'!A751)</f>
        <v/>
      </c>
      <c r="B742" s="11" t="str">
        <f>IF('LEA Information'!B751="","",'LEA Information'!B751)</f>
        <v/>
      </c>
      <c r="C742" s="68" t="str">
        <f>IF('LEA Information'!C751="","",'LEA Information'!C751)</f>
        <v/>
      </c>
      <c r="D742" s="8" t="str">
        <f>IF('LEA Information'!D751="","",'LEA Information'!D751)</f>
        <v/>
      </c>
      <c r="E742" s="32" t="str">
        <f t="shared" si="11"/>
        <v/>
      </c>
      <c r="F742" s="3" t="str">
        <f>IF(F$3="Not used","",IFERROR(VLOOKUP($A742,'Circumstance 1'!$B$6:$AB$15,27,FALSE),IFERROR(VLOOKUP(A742,'Circumstance 1'!$B$18:$AB$28,27,FALSE),TableBPA2[[#This Row],[Starting Base Payment]])))</f>
        <v/>
      </c>
      <c r="G742" s="3" t="str">
        <f>IF(G$3="Not used","",IFERROR(VLOOKUP($A742,'Circumstance 2'!$B$6:$AB$15,27,FALSE),IFERROR(VLOOKUP($A742,'Circumstance 2'!$B$18:$AB$28,27,FALSE),TableBPA2[[#This Row],[Base Payment After Circumstance 1]])))</f>
        <v/>
      </c>
      <c r="H742" s="3" t="str">
        <f>IF(H$3="Not used","",IFERROR(VLOOKUP($A742,'Circumstance 3'!$B$6:$AB$15,27,FALSE),IFERROR(VLOOKUP($A742,'Circumstance 3'!$B$18:$AB$28,27,FALSE),TableBPA2[[#This Row],[Base Payment After Circumstance 2]])))</f>
        <v/>
      </c>
      <c r="I742" s="3" t="str">
        <f>IF(I$3="Not used","",IFERROR(VLOOKUP($A742,'Circumstance 4'!$B$6:$AB$15,27,FALSE),IFERROR(VLOOKUP($A742,'Circumstance 4'!$B$18:$AB$28,27,FALSE),TableBPA2[[#This Row],[Base Payment After Circumstance 3]])))</f>
        <v/>
      </c>
      <c r="J742" s="3" t="str">
        <f>IF(J$3="Not used","",IFERROR(VLOOKUP($A742,'Circumstance 5'!$B$6:$AB$15,27,FALSE),IFERROR(VLOOKUP($A742,'Circumstance 5'!$B$18:$AB$28,27,FALSE),TableBPA2[[#This Row],[Base Payment After Circumstance 4]])))</f>
        <v/>
      </c>
      <c r="K742" s="3" t="str">
        <f>IF(K$3="Not used","",IFERROR(VLOOKUP($A742,'Circumstance 6'!$B$6:$AB$15,27,FALSE),IFERROR(VLOOKUP($A742,'Circumstance 6'!$B$18:$AB$28,27,FALSE),TableBPA2[[#This Row],[Base Payment After Circumstance 5]])))</f>
        <v/>
      </c>
      <c r="L742" s="3" t="str">
        <f>IF(L$3="Not used","",IFERROR(VLOOKUP($A742,'Circumstance 7'!$B$6:$AB$15,27,FALSE),IFERROR(VLOOKUP($A742,'Circumstance 7'!$B$18:$AB$28,27,FALSE),TableBPA2[[#This Row],[Base Payment After Circumstance 6]])))</f>
        <v/>
      </c>
      <c r="M742" s="3" t="str">
        <f>IF(M$3="Not used","",IFERROR(VLOOKUP($A742,'Circumstance 8'!$B$6:$AB$15,27,FALSE),IFERROR(VLOOKUP($A742,'Circumstance 8'!$B$18:$AB$28,27,FALSE),TableBPA2[[#This Row],[Base Payment After Circumstance 7]])))</f>
        <v/>
      </c>
      <c r="N742" s="3" t="str">
        <f>IF(N$3="Not used","",IFERROR(VLOOKUP($A742,'Circumstance 9'!$B$6:$AB$15,27,FALSE),IFERROR(VLOOKUP($A742,'Circumstance 9'!$B$18:$AB$28,27,FALSE),TableBPA2[[#This Row],[Base Payment After Circumstance 8]])))</f>
        <v/>
      </c>
      <c r="O742" s="3" t="str">
        <f>IF(O$3="Not used","",IFERROR(VLOOKUP($A742,'Circumstance 10'!$B$6:$AB$15,27,FALSE),IFERROR(VLOOKUP($A742,'Circumstance 10'!$B$18:$AB$28,27,FALSE),TableBPA2[[#This Row],[Base Payment After Circumstance 9]])))</f>
        <v/>
      </c>
      <c r="P742" s="24" t="str">
        <f>IF(P$3="Not used","",IFERROR(VLOOKUP($A742,'Circumstance 11'!$B$6:$AB$15,27,FALSE),IFERROR(VLOOKUP($A742,'Circumstance 11'!$B$18:$AB$28,27,FALSE),TableBPA2[[#This Row],[Base Payment After Circumstance 10]])))</f>
        <v/>
      </c>
      <c r="Q742" s="24" t="str">
        <f>IF(Q$3="Not used","",IFERROR(VLOOKUP($A742,'Circumstance 12'!$B$6:$AB$15,27,FALSE),IFERROR(VLOOKUP($A742,'Circumstance 12'!$B$18:$AB$28,27,FALSE),TableBPA2[[#This Row],[Base Payment After Circumstance 11]])))</f>
        <v/>
      </c>
      <c r="R742" s="24" t="str">
        <f>IF(R$3="Not used","",IFERROR(VLOOKUP($A742,'Circumstance 13'!$B$6:$AB$15,27,FALSE),IFERROR(VLOOKUP($A742,'Circumstance 13'!$B$18:$AB$28,27,FALSE),TableBPA2[[#This Row],[Base Payment After Circumstance 12]])))</f>
        <v/>
      </c>
      <c r="S742" s="24" t="str">
        <f>IF(S$3="Not used","",IFERROR(VLOOKUP($A742,'Circumstance 14'!$B$6:$AB$15,27,FALSE),IFERROR(VLOOKUP($A742,'Circumstance 14'!$B$18:$AB$28,27,FALSE),TableBPA2[[#This Row],[Base Payment After Circumstance 13]])))</f>
        <v/>
      </c>
      <c r="T742" s="24" t="str">
        <f>IF(T$3="Not used","",IFERROR(VLOOKUP($A742,'Circumstance 15'!$B$6:$AB$15,27,FALSE),IFERROR(VLOOKUP($A742,'Circumstance 15'!$B$18:$AB$28,27,FALSE),TableBPA2[[#This Row],[Base Payment After Circumstance 14]])))</f>
        <v/>
      </c>
      <c r="U742" s="24" t="str">
        <f>IF(U$3="Not used","",IFERROR(VLOOKUP($A742,'Circumstance 16'!$B$6:$AB$15,27,FALSE),IFERROR(VLOOKUP($A742,'Circumstance 16'!$B$18:$AB$28,27,FALSE),TableBPA2[[#This Row],[Base Payment After Circumstance 15]])))</f>
        <v/>
      </c>
      <c r="V742" s="24" t="str">
        <f>IF(V$3="Not used","",IFERROR(VLOOKUP($A742,'Circumstance 17'!$B$6:$AB$15,27,FALSE),IFERROR(VLOOKUP($A742,'Circumstance 17'!$B$18:$AB$28,27,FALSE),TableBPA2[[#This Row],[Base Payment After Circumstance 16]])))</f>
        <v/>
      </c>
      <c r="W742" s="24" t="str">
        <f>IF(W$3="Not used","",IFERROR(VLOOKUP($A742,'Circumstance 18'!$B$6:$AB$15,27,FALSE),IFERROR(VLOOKUP($A742,'Circumstance 18'!$B$18:$AB$28,27,FALSE),TableBPA2[[#This Row],[Base Payment After Circumstance 17]])))</f>
        <v/>
      </c>
      <c r="X742" s="24" t="str">
        <f>IF(X$3="Not used","",IFERROR(VLOOKUP($A742,'Circumstance 19'!$B$6:$AB$15,27,FALSE),IFERROR(VLOOKUP($A742,'Circumstance 19'!$B$18:$AB$28,27,FALSE),TableBPA2[[#This Row],[Base Payment After Circumstance 18]])))</f>
        <v/>
      </c>
      <c r="Y742" s="24" t="str">
        <f>IF(Y$3="Not used","",IFERROR(VLOOKUP($A742,'Circumstance 20'!$B$6:$AB$15,27,FALSE),IFERROR(VLOOKUP($A742,'Circumstance 20'!$B$18:$AB$28,27,FALSE),TableBPA2[[#This Row],[Base Payment After Circumstance 19]])))</f>
        <v/>
      </c>
    </row>
    <row r="743" spans="1:25" x14ac:dyDescent="0.25">
      <c r="A743" s="11" t="str">
        <f>IF('LEA Information'!A752="","",'LEA Information'!A752)</f>
        <v/>
      </c>
      <c r="B743" s="11" t="str">
        <f>IF('LEA Information'!B752="","",'LEA Information'!B752)</f>
        <v/>
      </c>
      <c r="C743" s="68" t="str">
        <f>IF('LEA Information'!C752="","",'LEA Information'!C752)</f>
        <v/>
      </c>
      <c r="D743" s="8" t="str">
        <f>IF('LEA Information'!D752="","",'LEA Information'!D752)</f>
        <v/>
      </c>
      <c r="E743" s="32" t="str">
        <f t="shared" si="11"/>
        <v/>
      </c>
      <c r="F743" s="3" t="str">
        <f>IF(F$3="Not used","",IFERROR(VLOOKUP($A743,'Circumstance 1'!$B$6:$AB$15,27,FALSE),IFERROR(VLOOKUP(A743,'Circumstance 1'!$B$18:$AB$28,27,FALSE),TableBPA2[[#This Row],[Starting Base Payment]])))</f>
        <v/>
      </c>
      <c r="G743" s="3" t="str">
        <f>IF(G$3="Not used","",IFERROR(VLOOKUP($A743,'Circumstance 2'!$B$6:$AB$15,27,FALSE),IFERROR(VLOOKUP($A743,'Circumstance 2'!$B$18:$AB$28,27,FALSE),TableBPA2[[#This Row],[Base Payment After Circumstance 1]])))</f>
        <v/>
      </c>
      <c r="H743" s="3" t="str">
        <f>IF(H$3="Not used","",IFERROR(VLOOKUP($A743,'Circumstance 3'!$B$6:$AB$15,27,FALSE),IFERROR(VLOOKUP($A743,'Circumstance 3'!$B$18:$AB$28,27,FALSE),TableBPA2[[#This Row],[Base Payment After Circumstance 2]])))</f>
        <v/>
      </c>
      <c r="I743" s="3" t="str">
        <f>IF(I$3="Not used","",IFERROR(VLOOKUP($A743,'Circumstance 4'!$B$6:$AB$15,27,FALSE),IFERROR(VLOOKUP($A743,'Circumstance 4'!$B$18:$AB$28,27,FALSE),TableBPA2[[#This Row],[Base Payment After Circumstance 3]])))</f>
        <v/>
      </c>
      <c r="J743" s="3" t="str">
        <f>IF(J$3="Not used","",IFERROR(VLOOKUP($A743,'Circumstance 5'!$B$6:$AB$15,27,FALSE),IFERROR(VLOOKUP($A743,'Circumstance 5'!$B$18:$AB$28,27,FALSE),TableBPA2[[#This Row],[Base Payment After Circumstance 4]])))</f>
        <v/>
      </c>
      <c r="K743" s="3" t="str">
        <f>IF(K$3="Not used","",IFERROR(VLOOKUP($A743,'Circumstance 6'!$B$6:$AB$15,27,FALSE),IFERROR(VLOOKUP($A743,'Circumstance 6'!$B$18:$AB$28,27,FALSE),TableBPA2[[#This Row],[Base Payment After Circumstance 5]])))</f>
        <v/>
      </c>
      <c r="L743" s="3" t="str">
        <f>IF(L$3="Not used","",IFERROR(VLOOKUP($A743,'Circumstance 7'!$B$6:$AB$15,27,FALSE),IFERROR(VLOOKUP($A743,'Circumstance 7'!$B$18:$AB$28,27,FALSE),TableBPA2[[#This Row],[Base Payment After Circumstance 6]])))</f>
        <v/>
      </c>
      <c r="M743" s="3" t="str">
        <f>IF(M$3="Not used","",IFERROR(VLOOKUP($A743,'Circumstance 8'!$B$6:$AB$15,27,FALSE),IFERROR(VLOOKUP($A743,'Circumstance 8'!$B$18:$AB$28,27,FALSE),TableBPA2[[#This Row],[Base Payment After Circumstance 7]])))</f>
        <v/>
      </c>
      <c r="N743" s="3" t="str">
        <f>IF(N$3="Not used","",IFERROR(VLOOKUP($A743,'Circumstance 9'!$B$6:$AB$15,27,FALSE),IFERROR(VLOOKUP($A743,'Circumstance 9'!$B$18:$AB$28,27,FALSE),TableBPA2[[#This Row],[Base Payment After Circumstance 8]])))</f>
        <v/>
      </c>
      <c r="O743" s="3" t="str">
        <f>IF(O$3="Not used","",IFERROR(VLOOKUP($A743,'Circumstance 10'!$B$6:$AB$15,27,FALSE),IFERROR(VLOOKUP($A743,'Circumstance 10'!$B$18:$AB$28,27,FALSE),TableBPA2[[#This Row],[Base Payment After Circumstance 9]])))</f>
        <v/>
      </c>
      <c r="P743" s="24" t="str">
        <f>IF(P$3="Not used","",IFERROR(VLOOKUP($A743,'Circumstance 11'!$B$6:$AB$15,27,FALSE),IFERROR(VLOOKUP($A743,'Circumstance 11'!$B$18:$AB$28,27,FALSE),TableBPA2[[#This Row],[Base Payment After Circumstance 10]])))</f>
        <v/>
      </c>
      <c r="Q743" s="24" t="str">
        <f>IF(Q$3="Not used","",IFERROR(VLOOKUP($A743,'Circumstance 12'!$B$6:$AB$15,27,FALSE),IFERROR(VLOOKUP($A743,'Circumstance 12'!$B$18:$AB$28,27,FALSE),TableBPA2[[#This Row],[Base Payment After Circumstance 11]])))</f>
        <v/>
      </c>
      <c r="R743" s="24" t="str">
        <f>IF(R$3="Not used","",IFERROR(VLOOKUP($A743,'Circumstance 13'!$B$6:$AB$15,27,FALSE),IFERROR(VLOOKUP($A743,'Circumstance 13'!$B$18:$AB$28,27,FALSE),TableBPA2[[#This Row],[Base Payment After Circumstance 12]])))</f>
        <v/>
      </c>
      <c r="S743" s="24" t="str">
        <f>IF(S$3="Not used","",IFERROR(VLOOKUP($A743,'Circumstance 14'!$B$6:$AB$15,27,FALSE),IFERROR(VLOOKUP($A743,'Circumstance 14'!$B$18:$AB$28,27,FALSE),TableBPA2[[#This Row],[Base Payment After Circumstance 13]])))</f>
        <v/>
      </c>
      <c r="T743" s="24" t="str">
        <f>IF(T$3="Not used","",IFERROR(VLOOKUP($A743,'Circumstance 15'!$B$6:$AB$15,27,FALSE),IFERROR(VLOOKUP($A743,'Circumstance 15'!$B$18:$AB$28,27,FALSE),TableBPA2[[#This Row],[Base Payment After Circumstance 14]])))</f>
        <v/>
      </c>
      <c r="U743" s="24" t="str">
        <f>IF(U$3="Not used","",IFERROR(VLOOKUP($A743,'Circumstance 16'!$B$6:$AB$15,27,FALSE),IFERROR(VLOOKUP($A743,'Circumstance 16'!$B$18:$AB$28,27,FALSE),TableBPA2[[#This Row],[Base Payment After Circumstance 15]])))</f>
        <v/>
      </c>
      <c r="V743" s="24" t="str">
        <f>IF(V$3="Not used","",IFERROR(VLOOKUP($A743,'Circumstance 17'!$B$6:$AB$15,27,FALSE),IFERROR(VLOOKUP($A743,'Circumstance 17'!$B$18:$AB$28,27,FALSE),TableBPA2[[#This Row],[Base Payment After Circumstance 16]])))</f>
        <v/>
      </c>
      <c r="W743" s="24" t="str">
        <f>IF(W$3="Not used","",IFERROR(VLOOKUP($A743,'Circumstance 18'!$B$6:$AB$15,27,FALSE),IFERROR(VLOOKUP($A743,'Circumstance 18'!$B$18:$AB$28,27,FALSE),TableBPA2[[#This Row],[Base Payment After Circumstance 17]])))</f>
        <v/>
      </c>
      <c r="X743" s="24" t="str">
        <f>IF(X$3="Not used","",IFERROR(VLOOKUP($A743,'Circumstance 19'!$B$6:$AB$15,27,FALSE),IFERROR(VLOOKUP($A743,'Circumstance 19'!$B$18:$AB$28,27,FALSE),TableBPA2[[#This Row],[Base Payment After Circumstance 18]])))</f>
        <v/>
      </c>
      <c r="Y743" s="24" t="str">
        <f>IF(Y$3="Not used","",IFERROR(VLOOKUP($A743,'Circumstance 20'!$B$6:$AB$15,27,FALSE),IFERROR(VLOOKUP($A743,'Circumstance 20'!$B$18:$AB$28,27,FALSE),TableBPA2[[#This Row],[Base Payment After Circumstance 19]])))</f>
        <v/>
      </c>
    </row>
    <row r="744" spans="1:25" x14ac:dyDescent="0.25">
      <c r="A744" s="11" t="str">
        <f>IF('LEA Information'!A753="","",'LEA Information'!A753)</f>
        <v/>
      </c>
      <c r="B744" s="11" t="str">
        <f>IF('LEA Information'!B753="","",'LEA Information'!B753)</f>
        <v/>
      </c>
      <c r="C744" s="68" t="str">
        <f>IF('LEA Information'!C753="","",'LEA Information'!C753)</f>
        <v/>
      </c>
      <c r="D744" s="8" t="str">
        <f>IF('LEA Information'!D753="","",'LEA Information'!D753)</f>
        <v/>
      </c>
      <c r="E744" s="32" t="str">
        <f t="shared" si="11"/>
        <v/>
      </c>
      <c r="F744" s="3" t="str">
        <f>IF(F$3="Not used","",IFERROR(VLOOKUP($A744,'Circumstance 1'!$B$6:$AB$15,27,FALSE),IFERROR(VLOOKUP(A744,'Circumstance 1'!$B$18:$AB$28,27,FALSE),TableBPA2[[#This Row],[Starting Base Payment]])))</f>
        <v/>
      </c>
      <c r="G744" s="3" t="str">
        <f>IF(G$3="Not used","",IFERROR(VLOOKUP($A744,'Circumstance 2'!$B$6:$AB$15,27,FALSE),IFERROR(VLOOKUP($A744,'Circumstance 2'!$B$18:$AB$28,27,FALSE),TableBPA2[[#This Row],[Base Payment After Circumstance 1]])))</f>
        <v/>
      </c>
      <c r="H744" s="3" t="str">
        <f>IF(H$3="Not used","",IFERROR(VLOOKUP($A744,'Circumstance 3'!$B$6:$AB$15,27,FALSE),IFERROR(VLOOKUP($A744,'Circumstance 3'!$B$18:$AB$28,27,FALSE),TableBPA2[[#This Row],[Base Payment After Circumstance 2]])))</f>
        <v/>
      </c>
      <c r="I744" s="3" t="str">
        <f>IF(I$3="Not used","",IFERROR(VLOOKUP($A744,'Circumstance 4'!$B$6:$AB$15,27,FALSE),IFERROR(VLOOKUP($A744,'Circumstance 4'!$B$18:$AB$28,27,FALSE),TableBPA2[[#This Row],[Base Payment After Circumstance 3]])))</f>
        <v/>
      </c>
      <c r="J744" s="3" t="str">
        <f>IF(J$3="Not used","",IFERROR(VLOOKUP($A744,'Circumstance 5'!$B$6:$AB$15,27,FALSE),IFERROR(VLOOKUP($A744,'Circumstance 5'!$B$18:$AB$28,27,FALSE),TableBPA2[[#This Row],[Base Payment After Circumstance 4]])))</f>
        <v/>
      </c>
      <c r="K744" s="3" t="str">
        <f>IF(K$3="Not used","",IFERROR(VLOOKUP($A744,'Circumstance 6'!$B$6:$AB$15,27,FALSE),IFERROR(VLOOKUP($A744,'Circumstance 6'!$B$18:$AB$28,27,FALSE),TableBPA2[[#This Row],[Base Payment After Circumstance 5]])))</f>
        <v/>
      </c>
      <c r="L744" s="3" t="str">
        <f>IF(L$3="Not used","",IFERROR(VLOOKUP($A744,'Circumstance 7'!$B$6:$AB$15,27,FALSE),IFERROR(VLOOKUP($A744,'Circumstance 7'!$B$18:$AB$28,27,FALSE),TableBPA2[[#This Row],[Base Payment After Circumstance 6]])))</f>
        <v/>
      </c>
      <c r="M744" s="3" t="str">
        <f>IF(M$3="Not used","",IFERROR(VLOOKUP($A744,'Circumstance 8'!$B$6:$AB$15,27,FALSE),IFERROR(VLOOKUP($A744,'Circumstance 8'!$B$18:$AB$28,27,FALSE),TableBPA2[[#This Row],[Base Payment After Circumstance 7]])))</f>
        <v/>
      </c>
      <c r="N744" s="3" t="str">
        <f>IF(N$3="Not used","",IFERROR(VLOOKUP($A744,'Circumstance 9'!$B$6:$AB$15,27,FALSE),IFERROR(VLOOKUP($A744,'Circumstance 9'!$B$18:$AB$28,27,FALSE),TableBPA2[[#This Row],[Base Payment After Circumstance 8]])))</f>
        <v/>
      </c>
      <c r="O744" s="3" t="str">
        <f>IF(O$3="Not used","",IFERROR(VLOOKUP($A744,'Circumstance 10'!$B$6:$AB$15,27,FALSE),IFERROR(VLOOKUP($A744,'Circumstance 10'!$B$18:$AB$28,27,FALSE),TableBPA2[[#This Row],[Base Payment After Circumstance 9]])))</f>
        <v/>
      </c>
      <c r="P744" s="24" t="str">
        <f>IF(P$3="Not used","",IFERROR(VLOOKUP($A744,'Circumstance 11'!$B$6:$AB$15,27,FALSE),IFERROR(VLOOKUP($A744,'Circumstance 11'!$B$18:$AB$28,27,FALSE),TableBPA2[[#This Row],[Base Payment After Circumstance 10]])))</f>
        <v/>
      </c>
      <c r="Q744" s="24" t="str">
        <f>IF(Q$3="Not used","",IFERROR(VLOOKUP($A744,'Circumstance 12'!$B$6:$AB$15,27,FALSE),IFERROR(VLOOKUP($A744,'Circumstance 12'!$B$18:$AB$28,27,FALSE),TableBPA2[[#This Row],[Base Payment After Circumstance 11]])))</f>
        <v/>
      </c>
      <c r="R744" s="24" t="str">
        <f>IF(R$3="Not used","",IFERROR(VLOOKUP($A744,'Circumstance 13'!$B$6:$AB$15,27,FALSE),IFERROR(VLOOKUP($A744,'Circumstance 13'!$B$18:$AB$28,27,FALSE),TableBPA2[[#This Row],[Base Payment After Circumstance 12]])))</f>
        <v/>
      </c>
      <c r="S744" s="24" t="str">
        <f>IF(S$3="Not used","",IFERROR(VLOOKUP($A744,'Circumstance 14'!$B$6:$AB$15,27,FALSE),IFERROR(VLOOKUP($A744,'Circumstance 14'!$B$18:$AB$28,27,FALSE),TableBPA2[[#This Row],[Base Payment After Circumstance 13]])))</f>
        <v/>
      </c>
      <c r="T744" s="24" t="str">
        <f>IF(T$3="Not used","",IFERROR(VLOOKUP($A744,'Circumstance 15'!$B$6:$AB$15,27,FALSE),IFERROR(VLOOKUP($A744,'Circumstance 15'!$B$18:$AB$28,27,FALSE),TableBPA2[[#This Row],[Base Payment After Circumstance 14]])))</f>
        <v/>
      </c>
      <c r="U744" s="24" t="str">
        <f>IF(U$3="Not used","",IFERROR(VLOOKUP($A744,'Circumstance 16'!$B$6:$AB$15,27,FALSE),IFERROR(VLOOKUP($A744,'Circumstance 16'!$B$18:$AB$28,27,FALSE),TableBPA2[[#This Row],[Base Payment After Circumstance 15]])))</f>
        <v/>
      </c>
      <c r="V744" s="24" t="str">
        <f>IF(V$3="Not used","",IFERROR(VLOOKUP($A744,'Circumstance 17'!$B$6:$AB$15,27,FALSE),IFERROR(VLOOKUP($A744,'Circumstance 17'!$B$18:$AB$28,27,FALSE),TableBPA2[[#This Row],[Base Payment After Circumstance 16]])))</f>
        <v/>
      </c>
      <c r="W744" s="24" t="str">
        <f>IF(W$3="Not used","",IFERROR(VLOOKUP($A744,'Circumstance 18'!$B$6:$AB$15,27,FALSE),IFERROR(VLOOKUP($A744,'Circumstance 18'!$B$18:$AB$28,27,FALSE),TableBPA2[[#This Row],[Base Payment After Circumstance 17]])))</f>
        <v/>
      </c>
      <c r="X744" s="24" t="str">
        <f>IF(X$3="Not used","",IFERROR(VLOOKUP($A744,'Circumstance 19'!$B$6:$AB$15,27,FALSE),IFERROR(VLOOKUP($A744,'Circumstance 19'!$B$18:$AB$28,27,FALSE),TableBPA2[[#This Row],[Base Payment After Circumstance 18]])))</f>
        <v/>
      </c>
      <c r="Y744" s="24" t="str">
        <f>IF(Y$3="Not used","",IFERROR(VLOOKUP($A744,'Circumstance 20'!$B$6:$AB$15,27,FALSE),IFERROR(VLOOKUP($A744,'Circumstance 20'!$B$18:$AB$28,27,FALSE),TableBPA2[[#This Row],[Base Payment After Circumstance 19]])))</f>
        <v/>
      </c>
    </row>
    <row r="745" spans="1:25" x14ac:dyDescent="0.25">
      <c r="A745" s="11" t="str">
        <f>IF('LEA Information'!A754="","",'LEA Information'!A754)</f>
        <v/>
      </c>
      <c r="B745" s="11" t="str">
        <f>IF('LEA Information'!B754="","",'LEA Information'!B754)</f>
        <v/>
      </c>
      <c r="C745" s="68" t="str">
        <f>IF('LEA Information'!C754="","",'LEA Information'!C754)</f>
        <v/>
      </c>
      <c r="D745" s="8" t="str">
        <f>IF('LEA Information'!D754="","",'LEA Information'!D754)</f>
        <v/>
      </c>
      <c r="E745" s="32" t="str">
        <f t="shared" si="11"/>
        <v/>
      </c>
      <c r="F745" s="3" t="str">
        <f>IF(F$3="Not used","",IFERROR(VLOOKUP($A745,'Circumstance 1'!$B$6:$AB$15,27,FALSE),IFERROR(VLOOKUP(A745,'Circumstance 1'!$B$18:$AB$28,27,FALSE),TableBPA2[[#This Row],[Starting Base Payment]])))</f>
        <v/>
      </c>
      <c r="G745" s="3" t="str">
        <f>IF(G$3="Not used","",IFERROR(VLOOKUP($A745,'Circumstance 2'!$B$6:$AB$15,27,FALSE),IFERROR(VLOOKUP($A745,'Circumstance 2'!$B$18:$AB$28,27,FALSE),TableBPA2[[#This Row],[Base Payment After Circumstance 1]])))</f>
        <v/>
      </c>
      <c r="H745" s="3" t="str">
        <f>IF(H$3="Not used","",IFERROR(VLOOKUP($A745,'Circumstance 3'!$B$6:$AB$15,27,FALSE),IFERROR(VLOOKUP($A745,'Circumstance 3'!$B$18:$AB$28,27,FALSE),TableBPA2[[#This Row],[Base Payment After Circumstance 2]])))</f>
        <v/>
      </c>
      <c r="I745" s="3" t="str">
        <f>IF(I$3="Not used","",IFERROR(VLOOKUP($A745,'Circumstance 4'!$B$6:$AB$15,27,FALSE),IFERROR(VLOOKUP($A745,'Circumstance 4'!$B$18:$AB$28,27,FALSE),TableBPA2[[#This Row],[Base Payment After Circumstance 3]])))</f>
        <v/>
      </c>
      <c r="J745" s="3" t="str">
        <f>IF(J$3="Not used","",IFERROR(VLOOKUP($A745,'Circumstance 5'!$B$6:$AB$15,27,FALSE),IFERROR(VLOOKUP($A745,'Circumstance 5'!$B$18:$AB$28,27,FALSE),TableBPA2[[#This Row],[Base Payment After Circumstance 4]])))</f>
        <v/>
      </c>
      <c r="K745" s="3" t="str">
        <f>IF(K$3="Not used","",IFERROR(VLOOKUP($A745,'Circumstance 6'!$B$6:$AB$15,27,FALSE),IFERROR(VLOOKUP($A745,'Circumstance 6'!$B$18:$AB$28,27,FALSE),TableBPA2[[#This Row],[Base Payment After Circumstance 5]])))</f>
        <v/>
      </c>
      <c r="L745" s="3" t="str">
        <f>IF(L$3="Not used","",IFERROR(VLOOKUP($A745,'Circumstance 7'!$B$6:$AB$15,27,FALSE),IFERROR(VLOOKUP($A745,'Circumstance 7'!$B$18:$AB$28,27,FALSE),TableBPA2[[#This Row],[Base Payment After Circumstance 6]])))</f>
        <v/>
      </c>
      <c r="M745" s="3" t="str">
        <f>IF(M$3="Not used","",IFERROR(VLOOKUP($A745,'Circumstance 8'!$B$6:$AB$15,27,FALSE),IFERROR(VLOOKUP($A745,'Circumstance 8'!$B$18:$AB$28,27,FALSE),TableBPA2[[#This Row],[Base Payment After Circumstance 7]])))</f>
        <v/>
      </c>
      <c r="N745" s="3" t="str">
        <f>IF(N$3="Not used","",IFERROR(VLOOKUP($A745,'Circumstance 9'!$B$6:$AB$15,27,FALSE),IFERROR(VLOOKUP($A745,'Circumstance 9'!$B$18:$AB$28,27,FALSE),TableBPA2[[#This Row],[Base Payment After Circumstance 8]])))</f>
        <v/>
      </c>
      <c r="O745" s="3" t="str">
        <f>IF(O$3="Not used","",IFERROR(VLOOKUP($A745,'Circumstance 10'!$B$6:$AB$15,27,FALSE),IFERROR(VLOOKUP($A745,'Circumstance 10'!$B$18:$AB$28,27,FALSE),TableBPA2[[#This Row],[Base Payment After Circumstance 9]])))</f>
        <v/>
      </c>
      <c r="P745" s="24" t="str">
        <f>IF(P$3="Not used","",IFERROR(VLOOKUP($A745,'Circumstance 11'!$B$6:$AB$15,27,FALSE),IFERROR(VLOOKUP($A745,'Circumstance 11'!$B$18:$AB$28,27,FALSE),TableBPA2[[#This Row],[Base Payment After Circumstance 10]])))</f>
        <v/>
      </c>
      <c r="Q745" s="24" t="str">
        <f>IF(Q$3="Not used","",IFERROR(VLOOKUP($A745,'Circumstance 12'!$B$6:$AB$15,27,FALSE),IFERROR(VLOOKUP($A745,'Circumstance 12'!$B$18:$AB$28,27,FALSE),TableBPA2[[#This Row],[Base Payment After Circumstance 11]])))</f>
        <v/>
      </c>
      <c r="R745" s="24" t="str">
        <f>IF(R$3="Not used","",IFERROR(VLOOKUP($A745,'Circumstance 13'!$B$6:$AB$15,27,FALSE),IFERROR(VLOOKUP($A745,'Circumstance 13'!$B$18:$AB$28,27,FALSE),TableBPA2[[#This Row],[Base Payment After Circumstance 12]])))</f>
        <v/>
      </c>
      <c r="S745" s="24" t="str">
        <f>IF(S$3="Not used","",IFERROR(VLOOKUP($A745,'Circumstance 14'!$B$6:$AB$15,27,FALSE),IFERROR(VLOOKUP($A745,'Circumstance 14'!$B$18:$AB$28,27,FALSE),TableBPA2[[#This Row],[Base Payment After Circumstance 13]])))</f>
        <v/>
      </c>
      <c r="T745" s="24" t="str">
        <f>IF(T$3="Not used","",IFERROR(VLOOKUP($A745,'Circumstance 15'!$B$6:$AB$15,27,FALSE),IFERROR(VLOOKUP($A745,'Circumstance 15'!$B$18:$AB$28,27,FALSE),TableBPA2[[#This Row],[Base Payment After Circumstance 14]])))</f>
        <v/>
      </c>
      <c r="U745" s="24" t="str">
        <f>IF(U$3="Not used","",IFERROR(VLOOKUP($A745,'Circumstance 16'!$B$6:$AB$15,27,FALSE),IFERROR(VLOOKUP($A745,'Circumstance 16'!$B$18:$AB$28,27,FALSE),TableBPA2[[#This Row],[Base Payment After Circumstance 15]])))</f>
        <v/>
      </c>
      <c r="V745" s="24" t="str">
        <f>IF(V$3="Not used","",IFERROR(VLOOKUP($A745,'Circumstance 17'!$B$6:$AB$15,27,FALSE),IFERROR(VLOOKUP($A745,'Circumstance 17'!$B$18:$AB$28,27,FALSE),TableBPA2[[#This Row],[Base Payment After Circumstance 16]])))</f>
        <v/>
      </c>
      <c r="W745" s="24" t="str">
        <f>IF(W$3="Not used","",IFERROR(VLOOKUP($A745,'Circumstance 18'!$B$6:$AB$15,27,FALSE),IFERROR(VLOOKUP($A745,'Circumstance 18'!$B$18:$AB$28,27,FALSE),TableBPA2[[#This Row],[Base Payment After Circumstance 17]])))</f>
        <v/>
      </c>
      <c r="X745" s="24" t="str">
        <f>IF(X$3="Not used","",IFERROR(VLOOKUP($A745,'Circumstance 19'!$B$6:$AB$15,27,FALSE),IFERROR(VLOOKUP($A745,'Circumstance 19'!$B$18:$AB$28,27,FALSE),TableBPA2[[#This Row],[Base Payment After Circumstance 18]])))</f>
        <v/>
      </c>
      <c r="Y745" s="24" t="str">
        <f>IF(Y$3="Not used","",IFERROR(VLOOKUP($A745,'Circumstance 20'!$B$6:$AB$15,27,FALSE),IFERROR(VLOOKUP($A745,'Circumstance 20'!$B$18:$AB$28,27,FALSE),TableBPA2[[#This Row],[Base Payment After Circumstance 19]])))</f>
        <v/>
      </c>
    </row>
    <row r="746" spans="1:25" x14ac:dyDescent="0.25">
      <c r="A746" s="11" t="str">
        <f>IF('LEA Information'!A755="","",'LEA Information'!A755)</f>
        <v/>
      </c>
      <c r="B746" s="11" t="str">
        <f>IF('LEA Information'!B755="","",'LEA Information'!B755)</f>
        <v/>
      </c>
      <c r="C746" s="68" t="str">
        <f>IF('LEA Information'!C755="","",'LEA Information'!C755)</f>
        <v/>
      </c>
      <c r="D746" s="8" t="str">
        <f>IF('LEA Information'!D755="","",'LEA Information'!D755)</f>
        <v/>
      </c>
      <c r="E746" s="32" t="str">
        <f t="shared" si="11"/>
        <v/>
      </c>
      <c r="F746" s="3" t="str">
        <f>IF(F$3="Not used","",IFERROR(VLOOKUP($A746,'Circumstance 1'!$B$6:$AB$15,27,FALSE),IFERROR(VLOOKUP(A746,'Circumstance 1'!$B$18:$AB$28,27,FALSE),TableBPA2[[#This Row],[Starting Base Payment]])))</f>
        <v/>
      </c>
      <c r="G746" s="3" t="str">
        <f>IF(G$3="Not used","",IFERROR(VLOOKUP($A746,'Circumstance 2'!$B$6:$AB$15,27,FALSE),IFERROR(VLOOKUP($A746,'Circumstance 2'!$B$18:$AB$28,27,FALSE),TableBPA2[[#This Row],[Base Payment After Circumstance 1]])))</f>
        <v/>
      </c>
      <c r="H746" s="3" t="str">
        <f>IF(H$3="Not used","",IFERROR(VLOOKUP($A746,'Circumstance 3'!$B$6:$AB$15,27,FALSE),IFERROR(VLOOKUP($A746,'Circumstance 3'!$B$18:$AB$28,27,FALSE),TableBPA2[[#This Row],[Base Payment After Circumstance 2]])))</f>
        <v/>
      </c>
      <c r="I746" s="3" t="str">
        <f>IF(I$3="Not used","",IFERROR(VLOOKUP($A746,'Circumstance 4'!$B$6:$AB$15,27,FALSE),IFERROR(VLOOKUP($A746,'Circumstance 4'!$B$18:$AB$28,27,FALSE),TableBPA2[[#This Row],[Base Payment After Circumstance 3]])))</f>
        <v/>
      </c>
      <c r="J746" s="3" t="str">
        <f>IF(J$3="Not used","",IFERROR(VLOOKUP($A746,'Circumstance 5'!$B$6:$AB$15,27,FALSE),IFERROR(VLOOKUP($A746,'Circumstance 5'!$B$18:$AB$28,27,FALSE),TableBPA2[[#This Row],[Base Payment After Circumstance 4]])))</f>
        <v/>
      </c>
      <c r="K746" s="3" t="str">
        <f>IF(K$3="Not used","",IFERROR(VLOOKUP($A746,'Circumstance 6'!$B$6:$AB$15,27,FALSE),IFERROR(VLOOKUP($A746,'Circumstance 6'!$B$18:$AB$28,27,FALSE),TableBPA2[[#This Row],[Base Payment After Circumstance 5]])))</f>
        <v/>
      </c>
      <c r="L746" s="3" t="str">
        <f>IF(L$3="Not used","",IFERROR(VLOOKUP($A746,'Circumstance 7'!$B$6:$AB$15,27,FALSE),IFERROR(VLOOKUP($A746,'Circumstance 7'!$B$18:$AB$28,27,FALSE),TableBPA2[[#This Row],[Base Payment After Circumstance 6]])))</f>
        <v/>
      </c>
      <c r="M746" s="3" t="str">
        <f>IF(M$3="Not used","",IFERROR(VLOOKUP($A746,'Circumstance 8'!$B$6:$AB$15,27,FALSE),IFERROR(VLOOKUP($A746,'Circumstance 8'!$B$18:$AB$28,27,FALSE),TableBPA2[[#This Row],[Base Payment After Circumstance 7]])))</f>
        <v/>
      </c>
      <c r="N746" s="3" t="str">
        <f>IF(N$3="Not used","",IFERROR(VLOOKUP($A746,'Circumstance 9'!$B$6:$AB$15,27,FALSE),IFERROR(VLOOKUP($A746,'Circumstance 9'!$B$18:$AB$28,27,FALSE),TableBPA2[[#This Row],[Base Payment After Circumstance 8]])))</f>
        <v/>
      </c>
      <c r="O746" s="3" t="str">
        <f>IF(O$3="Not used","",IFERROR(VLOOKUP($A746,'Circumstance 10'!$B$6:$AB$15,27,FALSE),IFERROR(VLOOKUP($A746,'Circumstance 10'!$B$18:$AB$28,27,FALSE),TableBPA2[[#This Row],[Base Payment After Circumstance 9]])))</f>
        <v/>
      </c>
      <c r="P746" s="24" t="str">
        <f>IF(P$3="Not used","",IFERROR(VLOOKUP($A746,'Circumstance 11'!$B$6:$AB$15,27,FALSE),IFERROR(VLOOKUP($A746,'Circumstance 11'!$B$18:$AB$28,27,FALSE),TableBPA2[[#This Row],[Base Payment After Circumstance 10]])))</f>
        <v/>
      </c>
      <c r="Q746" s="24" t="str">
        <f>IF(Q$3="Not used","",IFERROR(VLOOKUP($A746,'Circumstance 12'!$B$6:$AB$15,27,FALSE),IFERROR(VLOOKUP($A746,'Circumstance 12'!$B$18:$AB$28,27,FALSE),TableBPA2[[#This Row],[Base Payment After Circumstance 11]])))</f>
        <v/>
      </c>
      <c r="R746" s="24" t="str">
        <f>IF(R$3="Not used","",IFERROR(VLOOKUP($A746,'Circumstance 13'!$B$6:$AB$15,27,FALSE),IFERROR(VLOOKUP($A746,'Circumstance 13'!$B$18:$AB$28,27,FALSE),TableBPA2[[#This Row],[Base Payment After Circumstance 12]])))</f>
        <v/>
      </c>
      <c r="S746" s="24" t="str">
        <f>IF(S$3="Not used","",IFERROR(VLOOKUP($A746,'Circumstance 14'!$B$6:$AB$15,27,FALSE),IFERROR(VLOOKUP($A746,'Circumstance 14'!$B$18:$AB$28,27,FALSE),TableBPA2[[#This Row],[Base Payment After Circumstance 13]])))</f>
        <v/>
      </c>
      <c r="T746" s="24" t="str">
        <f>IF(T$3="Not used","",IFERROR(VLOOKUP($A746,'Circumstance 15'!$B$6:$AB$15,27,FALSE),IFERROR(VLOOKUP($A746,'Circumstance 15'!$B$18:$AB$28,27,FALSE),TableBPA2[[#This Row],[Base Payment After Circumstance 14]])))</f>
        <v/>
      </c>
      <c r="U746" s="24" t="str">
        <f>IF(U$3="Not used","",IFERROR(VLOOKUP($A746,'Circumstance 16'!$B$6:$AB$15,27,FALSE),IFERROR(VLOOKUP($A746,'Circumstance 16'!$B$18:$AB$28,27,FALSE),TableBPA2[[#This Row],[Base Payment After Circumstance 15]])))</f>
        <v/>
      </c>
      <c r="V746" s="24" t="str">
        <f>IF(V$3="Not used","",IFERROR(VLOOKUP($A746,'Circumstance 17'!$B$6:$AB$15,27,FALSE),IFERROR(VLOOKUP($A746,'Circumstance 17'!$B$18:$AB$28,27,FALSE),TableBPA2[[#This Row],[Base Payment After Circumstance 16]])))</f>
        <v/>
      </c>
      <c r="W746" s="24" t="str">
        <f>IF(W$3="Not used","",IFERROR(VLOOKUP($A746,'Circumstance 18'!$B$6:$AB$15,27,FALSE),IFERROR(VLOOKUP($A746,'Circumstance 18'!$B$18:$AB$28,27,FALSE),TableBPA2[[#This Row],[Base Payment After Circumstance 17]])))</f>
        <v/>
      </c>
      <c r="X746" s="24" t="str">
        <f>IF(X$3="Not used","",IFERROR(VLOOKUP($A746,'Circumstance 19'!$B$6:$AB$15,27,FALSE),IFERROR(VLOOKUP($A746,'Circumstance 19'!$B$18:$AB$28,27,FALSE),TableBPA2[[#This Row],[Base Payment After Circumstance 18]])))</f>
        <v/>
      </c>
      <c r="Y746" s="24" t="str">
        <f>IF(Y$3="Not used","",IFERROR(VLOOKUP($A746,'Circumstance 20'!$B$6:$AB$15,27,FALSE),IFERROR(VLOOKUP($A746,'Circumstance 20'!$B$18:$AB$28,27,FALSE),TableBPA2[[#This Row],[Base Payment After Circumstance 19]])))</f>
        <v/>
      </c>
    </row>
    <row r="747" spans="1:25" x14ac:dyDescent="0.25">
      <c r="A747" s="11" t="str">
        <f>IF('LEA Information'!A756="","",'LEA Information'!A756)</f>
        <v/>
      </c>
      <c r="B747" s="11" t="str">
        <f>IF('LEA Information'!B756="","",'LEA Information'!B756)</f>
        <v/>
      </c>
      <c r="C747" s="68" t="str">
        <f>IF('LEA Information'!C756="","",'LEA Information'!C756)</f>
        <v/>
      </c>
      <c r="D747" s="8" t="str">
        <f>IF('LEA Information'!D756="","",'LEA Information'!D756)</f>
        <v/>
      </c>
      <c r="E747" s="32" t="str">
        <f t="shared" si="11"/>
        <v/>
      </c>
      <c r="F747" s="3" t="str">
        <f>IF(F$3="Not used","",IFERROR(VLOOKUP($A747,'Circumstance 1'!$B$6:$AB$15,27,FALSE),IFERROR(VLOOKUP(A747,'Circumstance 1'!$B$18:$AB$28,27,FALSE),TableBPA2[[#This Row],[Starting Base Payment]])))</f>
        <v/>
      </c>
      <c r="G747" s="3" t="str">
        <f>IF(G$3="Not used","",IFERROR(VLOOKUP($A747,'Circumstance 2'!$B$6:$AB$15,27,FALSE),IFERROR(VLOOKUP($A747,'Circumstance 2'!$B$18:$AB$28,27,FALSE),TableBPA2[[#This Row],[Base Payment After Circumstance 1]])))</f>
        <v/>
      </c>
      <c r="H747" s="3" t="str">
        <f>IF(H$3="Not used","",IFERROR(VLOOKUP($A747,'Circumstance 3'!$B$6:$AB$15,27,FALSE),IFERROR(VLOOKUP($A747,'Circumstance 3'!$B$18:$AB$28,27,FALSE),TableBPA2[[#This Row],[Base Payment After Circumstance 2]])))</f>
        <v/>
      </c>
      <c r="I747" s="3" t="str">
        <f>IF(I$3="Not used","",IFERROR(VLOOKUP($A747,'Circumstance 4'!$B$6:$AB$15,27,FALSE),IFERROR(VLOOKUP($A747,'Circumstance 4'!$B$18:$AB$28,27,FALSE),TableBPA2[[#This Row],[Base Payment After Circumstance 3]])))</f>
        <v/>
      </c>
      <c r="J747" s="3" t="str">
        <f>IF(J$3="Not used","",IFERROR(VLOOKUP($A747,'Circumstance 5'!$B$6:$AB$15,27,FALSE),IFERROR(VLOOKUP($A747,'Circumstance 5'!$B$18:$AB$28,27,FALSE),TableBPA2[[#This Row],[Base Payment After Circumstance 4]])))</f>
        <v/>
      </c>
      <c r="K747" s="3" t="str">
        <f>IF(K$3="Not used","",IFERROR(VLOOKUP($A747,'Circumstance 6'!$B$6:$AB$15,27,FALSE),IFERROR(VLOOKUP($A747,'Circumstance 6'!$B$18:$AB$28,27,FALSE),TableBPA2[[#This Row],[Base Payment After Circumstance 5]])))</f>
        <v/>
      </c>
      <c r="L747" s="3" t="str">
        <f>IF(L$3="Not used","",IFERROR(VLOOKUP($A747,'Circumstance 7'!$B$6:$AB$15,27,FALSE),IFERROR(VLOOKUP($A747,'Circumstance 7'!$B$18:$AB$28,27,FALSE),TableBPA2[[#This Row],[Base Payment After Circumstance 6]])))</f>
        <v/>
      </c>
      <c r="M747" s="3" t="str">
        <f>IF(M$3="Not used","",IFERROR(VLOOKUP($A747,'Circumstance 8'!$B$6:$AB$15,27,FALSE),IFERROR(VLOOKUP($A747,'Circumstance 8'!$B$18:$AB$28,27,FALSE),TableBPA2[[#This Row],[Base Payment After Circumstance 7]])))</f>
        <v/>
      </c>
      <c r="N747" s="3" t="str">
        <f>IF(N$3="Not used","",IFERROR(VLOOKUP($A747,'Circumstance 9'!$B$6:$AB$15,27,FALSE),IFERROR(VLOOKUP($A747,'Circumstance 9'!$B$18:$AB$28,27,FALSE),TableBPA2[[#This Row],[Base Payment After Circumstance 8]])))</f>
        <v/>
      </c>
      <c r="O747" s="3" t="str">
        <f>IF(O$3="Not used","",IFERROR(VLOOKUP($A747,'Circumstance 10'!$B$6:$AB$15,27,FALSE),IFERROR(VLOOKUP($A747,'Circumstance 10'!$B$18:$AB$28,27,FALSE),TableBPA2[[#This Row],[Base Payment After Circumstance 9]])))</f>
        <v/>
      </c>
      <c r="P747" s="24" t="str">
        <f>IF(P$3="Not used","",IFERROR(VLOOKUP($A747,'Circumstance 11'!$B$6:$AB$15,27,FALSE),IFERROR(VLOOKUP($A747,'Circumstance 11'!$B$18:$AB$28,27,FALSE),TableBPA2[[#This Row],[Base Payment After Circumstance 10]])))</f>
        <v/>
      </c>
      <c r="Q747" s="24" t="str">
        <f>IF(Q$3="Not used","",IFERROR(VLOOKUP($A747,'Circumstance 12'!$B$6:$AB$15,27,FALSE),IFERROR(VLOOKUP($A747,'Circumstance 12'!$B$18:$AB$28,27,FALSE),TableBPA2[[#This Row],[Base Payment After Circumstance 11]])))</f>
        <v/>
      </c>
      <c r="R747" s="24" t="str">
        <f>IF(R$3="Not used","",IFERROR(VLOOKUP($A747,'Circumstance 13'!$B$6:$AB$15,27,FALSE),IFERROR(VLOOKUP($A747,'Circumstance 13'!$B$18:$AB$28,27,FALSE),TableBPA2[[#This Row],[Base Payment After Circumstance 12]])))</f>
        <v/>
      </c>
      <c r="S747" s="24" t="str">
        <f>IF(S$3="Not used","",IFERROR(VLOOKUP($A747,'Circumstance 14'!$B$6:$AB$15,27,FALSE),IFERROR(VLOOKUP($A747,'Circumstance 14'!$B$18:$AB$28,27,FALSE),TableBPA2[[#This Row],[Base Payment After Circumstance 13]])))</f>
        <v/>
      </c>
      <c r="T747" s="24" t="str">
        <f>IF(T$3="Not used","",IFERROR(VLOOKUP($A747,'Circumstance 15'!$B$6:$AB$15,27,FALSE),IFERROR(VLOOKUP($A747,'Circumstance 15'!$B$18:$AB$28,27,FALSE),TableBPA2[[#This Row],[Base Payment After Circumstance 14]])))</f>
        <v/>
      </c>
      <c r="U747" s="24" t="str">
        <f>IF(U$3="Not used","",IFERROR(VLOOKUP($A747,'Circumstance 16'!$B$6:$AB$15,27,FALSE),IFERROR(VLOOKUP($A747,'Circumstance 16'!$B$18:$AB$28,27,FALSE),TableBPA2[[#This Row],[Base Payment After Circumstance 15]])))</f>
        <v/>
      </c>
      <c r="V747" s="24" t="str">
        <f>IF(V$3="Not used","",IFERROR(VLOOKUP($A747,'Circumstance 17'!$B$6:$AB$15,27,FALSE),IFERROR(VLOOKUP($A747,'Circumstance 17'!$B$18:$AB$28,27,FALSE),TableBPA2[[#This Row],[Base Payment After Circumstance 16]])))</f>
        <v/>
      </c>
      <c r="W747" s="24" t="str">
        <f>IF(W$3="Not used","",IFERROR(VLOOKUP($A747,'Circumstance 18'!$B$6:$AB$15,27,FALSE),IFERROR(VLOOKUP($A747,'Circumstance 18'!$B$18:$AB$28,27,FALSE),TableBPA2[[#This Row],[Base Payment After Circumstance 17]])))</f>
        <v/>
      </c>
      <c r="X747" s="24" t="str">
        <f>IF(X$3="Not used","",IFERROR(VLOOKUP($A747,'Circumstance 19'!$B$6:$AB$15,27,FALSE),IFERROR(VLOOKUP($A747,'Circumstance 19'!$B$18:$AB$28,27,FALSE),TableBPA2[[#This Row],[Base Payment After Circumstance 18]])))</f>
        <v/>
      </c>
      <c r="Y747" s="24" t="str">
        <f>IF(Y$3="Not used","",IFERROR(VLOOKUP($A747,'Circumstance 20'!$B$6:$AB$15,27,FALSE),IFERROR(VLOOKUP($A747,'Circumstance 20'!$B$18:$AB$28,27,FALSE),TableBPA2[[#This Row],[Base Payment After Circumstance 19]])))</f>
        <v/>
      </c>
    </row>
    <row r="748" spans="1:25" x14ac:dyDescent="0.25">
      <c r="A748" s="11" t="str">
        <f>IF('LEA Information'!A757="","",'LEA Information'!A757)</f>
        <v/>
      </c>
      <c r="B748" s="11" t="str">
        <f>IF('LEA Information'!B757="","",'LEA Information'!B757)</f>
        <v/>
      </c>
      <c r="C748" s="68" t="str">
        <f>IF('LEA Information'!C757="","",'LEA Information'!C757)</f>
        <v/>
      </c>
      <c r="D748" s="8" t="str">
        <f>IF('LEA Information'!D757="","",'LEA Information'!D757)</f>
        <v/>
      </c>
      <c r="E748" s="32" t="str">
        <f t="shared" si="11"/>
        <v/>
      </c>
      <c r="F748" s="3" t="str">
        <f>IF(F$3="Not used","",IFERROR(VLOOKUP($A748,'Circumstance 1'!$B$6:$AB$15,27,FALSE),IFERROR(VLOOKUP(A748,'Circumstance 1'!$B$18:$AB$28,27,FALSE),TableBPA2[[#This Row],[Starting Base Payment]])))</f>
        <v/>
      </c>
      <c r="G748" s="3" t="str">
        <f>IF(G$3="Not used","",IFERROR(VLOOKUP($A748,'Circumstance 2'!$B$6:$AB$15,27,FALSE),IFERROR(VLOOKUP($A748,'Circumstance 2'!$B$18:$AB$28,27,FALSE),TableBPA2[[#This Row],[Base Payment After Circumstance 1]])))</f>
        <v/>
      </c>
      <c r="H748" s="3" t="str">
        <f>IF(H$3="Not used","",IFERROR(VLOOKUP($A748,'Circumstance 3'!$B$6:$AB$15,27,FALSE),IFERROR(VLOOKUP($A748,'Circumstance 3'!$B$18:$AB$28,27,FALSE),TableBPA2[[#This Row],[Base Payment After Circumstance 2]])))</f>
        <v/>
      </c>
      <c r="I748" s="3" t="str">
        <f>IF(I$3="Not used","",IFERROR(VLOOKUP($A748,'Circumstance 4'!$B$6:$AB$15,27,FALSE),IFERROR(VLOOKUP($A748,'Circumstance 4'!$B$18:$AB$28,27,FALSE),TableBPA2[[#This Row],[Base Payment After Circumstance 3]])))</f>
        <v/>
      </c>
      <c r="J748" s="3" t="str">
        <f>IF(J$3="Not used","",IFERROR(VLOOKUP($A748,'Circumstance 5'!$B$6:$AB$15,27,FALSE),IFERROR(VLOOKUP($A748,'Circumstance 5'!$B$18:$AB$28,27,FALSE),TableBPA2[[#This Row],[Base Payment After Circumstance 4]])))</f>
        <v/>
      </c>
      <c r="K748" s="3" t="str">
        <f>IF(K$3="Not used","",IFERROR(VLOOKUP($A748,'Circumstance 6'!$B$6:$AB$15,27,FALSE),IFERROR(VLOOKUP($A748,'Circumstance 6'!$B$18:$AB$28,27,FALSE),TableBPA2[[#This Row],[Base Payment After Circumstance 5]])))</f>
        <v/>
      </c>
      <c r="L748" s="3" t="str">
        <f>IF(L$3="Not used","",IFERROR(VLOOKUP($A748,'Circumstance 7'!$B$6:$AB$15,27,FALSE),IFERROR(VLOOKUP($A748,'Circumstance 7'!$B$18:$AB$28,27,FALSE),TableBPA2[[#This Row],[Base Payment After Circumstance 6]])))</f>
        <v/>
      </c>
      <c r="M748" s="3" t="str">
        <f>IF(M$3="Not used","",IFERROR(VLOOKUP($A748,'Circumstance 8'!$B$6:$AB$15,27,FALSE),IFERROR(VLOOKUP($A748,'Circumstance 8'!$B$18:$AB$28,27,FALSE),TableBPA2[[#This Row],[Base Payment After Circumstance 7]])))</f>
        <v/>
      </c>
      <c r="N748" s="3" t="str">
        <f>IF(N$3="Not used","",IFERROR(VLOOKUP($A748,'Circumstance 9'!$B$6:$AB$15,27,FALSE),IFERROR(VLOOKUP($A748,'Circumstance 9'!$B$18:$AB$28,27,FALSE),TableBPA2[[#This Row],[Base Payment After Circumstance 8]])))</f>
        <v/>
      </c>
      <c r="O748" s="3" t="str">
        <f>IF(O$3="Not used","",IFERROR(VLOOKUP($A748,'Circumstance 10'!$B$6:$AB$15,27,FALSE),IFERROR(VLOOKUP($A748,'Circumstance 10'!$B$18:$AB$28,27,FALSE),TableBPA2[[#This Row],[Base Payment After Circumstance 9]])))</f>
        <v/>
      </c>
      <c r="P748" s="24" t="str">
        <f>IF(P$3="Not used","",IFERROR(VLOOKUP($A748,'Circumstance 11'!$B$6:$AB$15,27,FALSE),IFERROR(VLOOKUP($A748,'Circumstance 11'!$B$18:$AB$28,27,FALSE),TableBPA2[[#This Row],[Base Payment After Circumstance 10]])))</f>
        <v/>
      </c>
      <c r="Q748" s="24" t="str">
        <f>IF(Q$3="Not used","",IFERROR(VLOOKUP($A748,'Circumstance 12'!$B$6:$AB$15,27,FALSE),IFERROR(VLOOKUP($A748,'Circumstance 12'!$B$18:$AB$28,27,FALSE),TableBPA2[[#This Row],[Base Payment After Circumstance 11]])))</f>
        <v/>
      </c>
      <c r="R748" s="24" t="str">
        <f>IF(R$3="Not used","",IFERROR(VLOOKUP($A748,'Circumstance 13'!$B$6:$AB$15,27,FALSE),IFERROR(VLOOKUP($A748,'Circumstance 13'!$B$18:$AB$28,27,FALSE),TableBPA2[[#This Row],[Base Payment After Circumstance 12]])))</f>
        <v/>
      </c>
      <c r="S748" s="24" t="str">
        <f>IF(S$3="Not used","",IFERROR(VLOOKUP($A748,'Circumstance 14'!$B$6:$AB$15,27,FALSE),IFERROR(VLOOKUP($A748,'Circumstance 14'!$B$18:$AB$28,27,FALSE),TableBPA2[[#This Row],[Base Payment After Circumstance 13]])))</f>
        <v/>
      </c>
      <c r="T748" s="24" t="str">
        <f>IF(T$3="Not used","",IFERROR(VLOOKUP($A748,'Circumstance 15'!$B$6:$AB$15,27,FALSE),IFERROR(VLOOKUP($A748,'Circumstance 15'!$B$18:$AB$28,27,FALSE),TableBPA2[[#This Row],[Base Payment After Circumstance 14]])))</f>
        <v/>
      </c>
      <c r="U748" s="24" t="str">
        <f>IF(U$3="Not used","",IFERROR(VLOOKUP($A748,'Circumstance 16'!$B$6:$AB$15,27,FALSE),IFERROR(VLOOKUP($A748,'Circumstance 16'!$B$18:$AB$28,27,FALSE),TableBPA2[[#This Row],[Base Payment After Circumstance 15]])))</f>
        <v/>
      </c>
      <c r="V748" s="24" t="str">
        <f>IF(V$3="Not used","",IFERROR(VLOOKUP($A748,'Circumstance 17'!$B$6:$AB$15,27,FALSE),IFERROR(VLOOKUP($A748,'Circumstance 17'!$B$18:$AB$28,27,FALSE),TableBPA2[[#This Row],[Base Payment After Circumstance 16]])))</f>
        <v/>
      </c>
      <c r="W748" s="24" t="str">
        <f>IF(W$3="Not used","",IFERROR(VLOOKUP($A748,'Circumstance 18'!$B$6:$AB$15,27,FALSE),IFERROR(VLOOKUP($A748,'Circumstance 18'!$B$18:$AB$28,27,FALSE),TableBPA2[[#This Row],[Base Payment After Circumstance 17]])))</f>
        <v/>
      </c>
      <c r="X748" s="24" t="str">
        <f>IF(X$3="Not used","",IFERROR(VLOOKUP($A748,'Circumstance 19'!$B$6:$AB$15,27,FALSE),IFERROR(VLOOKUP($A748,'Circumstance 19'!$B$18:$AB$28,27,FALSE),TableBPA2[[#This Row],[Base Payment After Circumstance 18]])))</f>
        <v/>
      </c>
      <c r="Y748" s="24" t="str">
        <f>IF(Y$3="Not used","",IFERROR(VLOOKUP($A748,'Circumstance 20'!$B$6:$AB$15,27,FALSE),IFERROR(VLOOKUP($A748,'Circumstance 20'!$B$18:$AB$28,27,FALSE),TableBPA2[[#This Row],[Base Payment After Circumstance 19]])))</f>
        <v/>
      </c>
    </row>
    <row r="749" spans="1:25" x14ac:dyDescent="0.25">
      <c r="A749" s="11" t="str">
        <f>IF('LEA Information'!A758="","",'LEA Information'!A758)</f>
        <v/>
      </c>
      <c r="B749" s="11" t="str">
        <f>IF('LEA Information'!B758="","",'LEA Information'!B758)</f>
        <v/>
      </c>
      <c r="C749" s="68" t="str">
        <f>IF('LEA Information'!C758="","",'LEA Information'!C758)</f>
        <v/>
      </c>
      <c r="D749" s="8" t="str">
        <f>IF('LEA Information'!D758="","",'LEA Information'!D758)</f>
        <v/>
      </c>
      <c r="E749" s="32" t="str">
        <f t="shared" si="11"/>
        <v/>
      </c>
      <c r="F749" s="3" t="str">
        <f>IF(F$3="Not used","",IFERROR(VLOOKUP($A749,'Circumstance 1'!$B$6:$AB$15,27,FALSE),IFERROR(VLOOKUP(A749,'Circumstance 1'!$B$18:$AB$28,27,FALSE),TableBPA2[[#This Row],[Starting Base Payment]])))</f>
        <v/>
      </c>
      <c r="G749" s="3" t="str">
        <f>IF(G$3="Not used","",IFERROR(VLOOKUP($A749,'Circumstance 2'!$B$6:$AB$15,27,FALSE),IFERROR(VLOOKUP($A749,'Circumstance 2'!$B$18:$AB$28,27,FALSE),TableBPA2[[#This Row],[Base Payment After Circumstance 1]])))</f>
        <v/>
      </c>
      <c r="H749" s="3" t="str">
        <f>IF(H$3="Not used","",IFERROR(VLOOKUP($A749,'Circumstance 3'!$B$6:$AB$15,27,FALSE),IFERROR(VLOOKUP($A749,'Circumstance 3'!$B$18:$AB$28,27,FALSE),TableBPA2[[#This Row],[Base Payment After Circumstance 2]])))</f>
        <v/>
      </c>
      <c r="I749" s="3" t="str">
        <f>IF(I$3="Not used","",IFERROR(VLOOKUP($A749,'Circumstance 4'!$B$6:$AB$15,27,FALSE),IFERROR(VLOOKUP($A749,'Circumstance 4'!$B$18:$AB$28,27,FALSE),TableBPA2[[#This Row],[Base Payment After Circumstance 3]])))</f>
        <v/>
      </c>
      <c r="J749" s="3" t="str">
        <f>IF(J$3="Not used","",IFERROR(VLOOKUP($A749,'Circumstance 5'!$B$6:$AB$15,27,FALSE),IFERROR(VLOOKUP($A749,'Circumstance 5'!$B$18:$AB$28,27,FALSE),TableBPA2[[#This Row],[Base Payment After Circumstance 4]])))</f>
        <v/>
      </c>
      <c r="K749" s="3" t="str">
        <f>IF(K$3="Not used","",IFERROR(VLOOKUP($A749,'Circumstance 6'!$B$6:$AB$15,27,FALSE),IFERROR(VLOOKUP($A749,'Circumstance 6'!$B$18:$AB$28,27,FALSE),TableBPA2[[#This Row],[Base Payment After Circumstance 5]])))</f>
        <v/>
      </c>
      <c r="L749" s="3" t="str">
        <f>IF(L$3="Not used","",IFERROR(VLOOKUP($A749,'Circumstance 7'!$B$6:$AB$15,27,FALSE),IFERROR(VLOOKUP($A749,'Circumstance 7'!$B$18:$AB$28,27,FALSE),TableBPA2[[#This Row],[Base Payment After Circumstance 6]])))</f>
        <v/>
      </c>
      <c r="M749" s="3" t="str">
        <f>IF(M$3="Not used","",IFERROR(VLOOKUP($A749,'Circumstance 8'!$B$6:$AB$15,27,FALSE),IFERROR(VLOOKUP($A749,'Circumstance 8'!$B$18:$AB$28,27,FALSE),TableBPA2[[#This Row],[Base Payment After Circumstance 7]])))</f>
        <v/>
      </c>
      <c r="N749" s="3" t="str">
        <f>IF(N$3="Not used","",IFERROR(VLOOKUP($A749,'Circumstance 9'!$B$6:$AB$15,27,FALSE),IFERROR(VLOOKUP($A749,'Circumstance 9'!$B$18:$AB$28,27,FALSE),TableBPA2[[#This Row],[Base Payment After Circumstance 8]])))</f>
        <v/>
      </c>
      <c r="O749" s="3" t="str">
        <f>IF(O$3="Not used","",IFERROR(VLOOKUP($A749,'Circumstance 10'!$B$6:$AB$15,27,FALSE),IFERROR(VLOOKUP($A749,'Circumstance 10'!$B$18:$AB$28,27,FALSE),TableBPA2[[#This Row],[Base Payment After Circumstance 9]])))</f>
        <v/>
      </c>
      <c r="P749" s="24" t="str">
        <f>IF(P$3="Not used","",IFERROR(VLOOKUP($A749,'Circumstance 11'!$B$6:$AB$15,27,FALSE),IFERROR(VLOOKUP($A749,'Circumstance 11'!$B$18:$AB$28,27,FALSE),TableBPA2[[#This Row],[Base Payment After Circumstance 10]])))</f>
        <v/>
      </c>
      <c r="Q749" s="24" t="str">
        <f>IF(Q$3="Not used","",IFERROR(VLOOKUP($A749,'Circumstance 12'!$B$6:$AB$15,27,FALSE),IFERROR(VLOOKUP($A749,'Circumstance 12'!$B$18:$AB$28,27,FALSE),TableBPA2[[#This Row],[Base Payment After Circumstance 11]])))</f>
        <v/>
      </c>
      <c r="R749" s="24" t="str">
        <f>IF(R$3="Not used","",IFERROR(VLOOKUP($A749,'Circumstance 13'!$B$6:$AB$15,27,FALSE),IFERROR(VLOOKUP($A749,'Circumstance 13'!$B$18:$AB$28,27,FALSE),TableBPA2[[#This Row],[Base Payment After Circumstance 12]])))</f>
        <v/>
      </c>
      <c r="S749" s="24" t="str">
        <f>IF(S$3="Not used","",IFERROR(VLOOKUP($A749,'Circumstance 14'!$B$6:$AB$15,27,FALSE),IFERROR(VLOOKUP($A749,'Circumstance 14'!$B$18:$AB$28,27,FALSE),TableBPA2[[#This Row],[Base Payment After Circumstance 13]])))</f>
        <v/>
      </c>
      <c r="T749" s="24" t="str">
        <f>IF(T$3="Not used","",IFERROR(VLOOKUP($A749,'Circumstance 15'!$B$6:$AB$15,27,FALSE),IFERROR(VLOOKUP($A749,'Circumstance 15'!$B$18:$AB$28,27,FALSE),TableBPA2[[#This Row],[Base Payment After Circumstance 14]])))</f>
        <v/>
      </c>
      <c r="U749" s="24" t="str">
        <f>IF(U$3="Not used","",IFERROR(VLOOKUP($A749,'Circumstance 16'!$B$6:$AB$15,27,FALSE),IFERROR(VLOOKUP($A749,'Circumstance 16'!$B$18:$AB$28,27,FALSE),TableBPA2[[#This Row],[Base Payment After Circumstance 15]])))</f>
        <v/>
      </c>
      <c r="V749" s="24" t="str">
        <f>IF(V$3="Not used","",IFERROR(VLOOKUP($A749,'Circumstance 17'!$B$6:$AB$15,27,FALSE),IFERROR(VLOOKUP($A749,'Circumstance 17'!$B$18:$AB$28,27,FALSE),TableBPA2[[#This Row],[Base Payment After Circumstance 16]])))</f>
        <v/>
      </c>
      <c r="W749" s="24" t="str">
        <f>IF(W$3="Not used","",IFERROR(VLOOKUP($A749,'Circumstance 18'!$B$6:$AB$15,27,FALSE),IFERROR(VLOOKUP($A749,'Circumstance 18'!$B$18:$AB$28,27,FALSE),TableBPA2[[#This Row],[Base Payment After Circumstance 17]])))</f>
        <v/>
      </c>
      <c r="X749" s="24" t="str">
        <f>IF(X$3="Not used","",IFERROR(VLOOKUP($A749,'Circumstance 19'!$B$6:$AB$15,27,FALSE),IFERROR(VLOOKUP($A749,'Circumstance 19'!$B$18:$AB$28,27,FALSE),TableBPA2[[#This Row],[Base Payment After Circumstance 18]])))</f>
        <v/>
      </c>
      <c r="Y749" s="24" t="str">
        <f>IF(Y$3="Not used","",IFERROR(VLOOKUP($A749,'Circumstance 20'!$B$6:$AB$15,27,FALSE),IFERROR(VLOOKUP($A749,'Circumstance 20'!$B$18:$AB$28,27,FALSE),TableBPA2[[#This Row],[Base Payment After Circumstance 19]])))</f>
        <v/>
      </c>
    </row>
    <row r="750" spans="1:25" x14ac:dyDescent="0.25">
      <c r="A750" s="11" t="str">
        <f>IF('LEA Information'!A759="","",'LEA Information'!A759)</f>
        <v/>
      </c>
      <c r="B750" s="11" t="str">
        <f>IF('LEA Information'!B759="","",'LEA Information'!B759)</f>
        <v/>
      </c>
      <c r="C750" s="68" t="str">
        <f>IF('LEA Information'!C759="","",'LEA Information'!C759)</f>
        <v/>
      </c>
      <c r="D750" s="8" t="str">
        <f>IF('LEA Information'!D759="","",'LEA Information'!D759)</f>
        <v/>
      </c>
      <c r="E750" s="32" t="str">
        <f t="shared" si="11"/>
        <v/>
      </c>
      <c r="F750" s="3" t="str">
        <f>IF(F$3="Not used","",IFERROR(VLOOKUP($A750,'Circumstance 1'!$B$6:$AB$15,27,FALSE),IFERROR(VLOOKUP(A750,'Circumstance 1'!$B$18:$AB$28,27,FALSE),TableBPA2[[#This Row],[Starting Base Payment]])))</f>
        <v/>
      </c>
      <c r="G750" s="3" t="str">
        <f>IF(G$3="Not used","",IFERROR(VLOOKUP($A750,'Circumstance 2'!$B$6:$AB$15,27,FALSE),IFERROR(VLOOKUP($A750,'Circumstance 2'!$B$18:$AB$28,27,FALSE),TableBPA2[[#This Row],[Base Payment After Circumstance 1]])))</f>
        <v/>
      </c>
      <c r="H750" s="3" t="str">
        <f>IF(H$3="Not used","",IFERROR(VLOOKUP($A750,'Circumstance 3'!$B$6:$AB$15,27,FALSE),IFERROR(VLOOKUP($A750,'Circumstance 3'!$B$18:$AB$28,27,FALSE),TableBPA2[[#This Row],[Base Payment After Circumstance 2]])))</f>
        <v/>
      </c>
      <c r="I750" s="3" t="str">
        <f>IF(I$3="Not used","",IFERROR(VLOOKUP($A750,'Circumstance 4'!$B$6:$AB$15,27,FALSE),IFERROR(VLOOKUP($A750,'Circumstance 4'!$B$18:$AB$28,27,FALSE),TableBPA2[[#This Row],[Base Payment After Circumstance 3]])))</f>
        <v/>
      </c>
      <c r="J750" s="3" t="str">
        <f>IF(J$3="Not used","",IFERROR(VLOOKUP($A750,'Circumstance 5'!$B$6:$AB$15,27,FALSE),IFERROR(VLOOKUP($A750,'Circumstance 5'!$B$18:$AB$28,27,FALSE),TableBPA2[[#This Row],[Base Payment After Circumstance 4]])))</f>
        <v/>
      </c>
      <c r="K750" s="3" t="str">
        <f>IF(K$3="Not used","",IFERROR(VLOOKUP($A750,'Circumstance 6'!$B$6:$AB$15,27,FALSE),IFERROR(VLOOKUP($A750,'Circumstance 6'!$B$18:$AB$28,27,FALSE),TableBPA2[[#This Row],[Base Payment After Circumstance 5]])))</f>
        <v/>
      </c>
      <c r="L750" s="3" t="str">
        <f>IF(L$3="Not used","",IFERROR(VLOOKUP($A750,'Circumstance 7'!$B$6:$AB$15,27,FALSE),IFERROR(VLOOKUP($A750,'Circumstance 7'!$B$18:$AB$28,27,FALSE),TableBPA2[[#This Row],[Base Payment After Circumstance 6]])))</f>
        <v/>
      </c>
      <c r="M750" s="3" t="str">
        <f>IF(M$3="Not used","",IFERROR(VLOOKUP($A750,'Circumstance 8'!$B$6:$AB$15,27,FALSE),IFERROR(VLOOKUP($A750,'Circumstance 8'!$B$18:$AB$28,27,FALSE),TableBPA2[[#This Row],[Base Payment After Circumstance 7]])))</f>
        <v/>
      </c>
      <c r="N750" s="3" t="str">
        <f>IF(N$3="Not used","",IFERROR(VLOOKUP($A750,'Circumstance 9'!$B$6:$AB$15,27,FALSE),IFERROR(VLOOKUP($A750,'Circumstance 9'!$B$18:$AB$28,27,FALSE),TableBPA2[[#This Row],[Base Payment After Circumstance 8]])))</f>
        <v/>
      </c>
      <c r="O750" s="3" t="str">
        <f>IF(O$3="Not used","",IFERROR(VLOOKUP($A750,'Circumstance 10'!$B$6:$AB$15,27,FALSE),IFERROR(VLOOKUP($A750,'Circumstance 10'!$B$18:$AB$28,27,FALSE),TableBPA2[[#This Row],[Base Payment After Circumstance 9]])))</f>
        <v/>
      </c>
      <c r="P750" s="24" t="str">
        <f>IF(P$3="Not used","",IFERROR(VLOOKUP($A750,'Circumstance 11'!$B$6:$AB$15,27,FALSE),IFERROR(VLOOKUP($A750,'Circumstance 11'!$B$18:$AB$28,27,FALSE),TableBPA2[[#This Row],[Base Payment After Circumstance 10]])))</f>
        <v/>
      </c>
      <c r="Q750" s="24" t="str">
        <f>IF(Q$3="Not used","",IFERROR(VLOOKUP($A750,'Circumstance 12'!$B$6:$AB$15,27,FALSE),IFERROR(VLOOKUP($A750,'Circumstance 12'!$B$18:$AB$28,27,FALSE),TableBPA2[[#This Row],[Base Payment After Circumstance 11]])))</f>
        <v/>
      </c>
      <c r="R750" s="24" t="str">
        <f>IF(R$3="Not used","",IFERROR(VLOOKUP($A750,'Circumstance 13'!$B$6:$AB$15,27,FALSE),IFERROR(VLOOKUP($A750,'Circumstance 13'!$B$18:$AB$28,27,FALSE),TableBPA2[[#This Row],[Base Payment After Circumstance 12]])))</f>
        <v/>
      </c>
      <c r="S750" s="24" t="str">
        <f>IF(S$3="Not used","",IFERROR(VLOOKUP($A750,'Circumstance 14'!$B$6:$AB$15,27,FALSE),IFERROR(VLOOKUP($A750,'Circumstance 14'!$B$18:$AB$28,27,FALSE),TableBPA2[[#This Row],[Base Payment After Circumstance 13]])))</f>
        <v/>
      </c>
      <c r="T750" s="24" t="str">
        <f>IF(T$3="Not used","",IFERROR(VLOOKUP($A750,'Circumstance 15'!$B$6:$AB$15,27,FALSE),IFERROR(VLOOKUP($A750,'Circumstance 15'!$B$18:$AB$28,27,FALSE),TableBPA2[[#This Row],[Base Payment After Circumstance 14]])))</f>
        <v/>
      </c>
      <c r="U750" s="24" t="str">
        <f>IF(U$3="Not used","",IFERROR(VLOOKUP($A750,'Circumstance 16'!$B$6:$AB$15,27,FALSE),IFERROR(VLOOKUP($A750,'Circumstance 16'!$B$18:$AB$28,27,FALSE),TableBPA2[[#This Row],[Base Payment After Circumstance 15]])))</f>
        <v/>
      </c>
      <c r="V750" s="24" t="str">
        <f>IF(V$3="Not used","",IFERROR(VLOOKUP($A750,'Circumstance 17'!$B$6:$AB$15,27,FALSE),IFERROR(VLOOKUP($A750,'Circumstance 17'!$B$18:$AB$28,27,FALSE),TableBPA2[[#This Row],[Base Payment After Circumstance 16]])))</f>
        <v/>
      </c>
      <c r="W750" s="24" t="str">
        <f>IF(W$3="Not used","",IFERROR(VLOOKUP($A750,'Circumstance 18'!$B$6:$AB$15,27,FALSE),IFERROR(VLOOKUP($A750,'Circumstance 18'!$B$18:$AB$28,27,FALSE),TableBPA2[[#This Row],[Base Payment After Circumstance 17]])))</f>
        <v/>
      </c>
      <c r="X750" s="24" t="str">
        <f>IF(X$3="Not used","",IFERROR(VLOOKUP($A750,'Circumstance 19'!$B$6:$AB$15,27,FALSE),IFERROR(VLOOKUP($A750,'Circumstance 19'!$B$18:$AB$28,27,FALSE),TableBPA2[[#This Row],[Base Payment After Circumstance 18]])))</f>
        <v/>
      </c>
      <c r="Y750" s="24" t="str">
        <f>IF(Y$3="Not used","",IFERROR(VLOOKUP($A750,'Circumstance 20'!$B$6:$AB$15,27,FALSE),IFERROR(VLOOKUP($A750,'Circumstance 20'!$B$18:$AB$28,27,FALSE),TableBPA2[[#This Row],[Base Payment After Circumstance 19]])))</f>
        <v/>
      </c>
    </row>
    <row r="751" spans="1:25" x14ac:dyDescent="0.25">
      <c r="A751" s="11" t="str">
        <f>IF('LEA Information'!A760="","",'LEA Information'!A760)</f>
        <v/>
      </c>
      <c r="B751" s="11" t="str">
        <f>IF('LEA Information'!B760="","",'LEA Information'!B760)</f>
        <v/>
      </c>
      <c r="C751" s="68" t="str">
        <f>IF('LEA Information'!C760="","",'LEA Information'!C760)</f>
        <v/>
      </c>
      <c r="D751" s="8" t="str">
        <f>IF('LEA Information'!D760="","",'LEA Information'!D760)</f>
        <v/>
      </c>
      <c r="E751" s="32" t="str">
        <f t="shared" si="11"/>
        <v/>
      </c>
      <c r="F751" s="3" t="str">
        <f>IF(F$3="Not used","",IFERROR(VLOOKUP($A751,'Circumstance 1'!$B$6:$AB$15,27,FALSE),IFERROR(VLOOKUP(A751,'Circumstance 1'!$B$18:$AB$28,27,FALSE),TableBPA2[[#This Row],[Starting Base Payment]])))</f>
        <v/>
      </c>
      <c r="G751" s="3" t="str">
        <f>IF(G$3="Not used","",IFERROR(VLOOKUP($A751,'Circumstance 2'!$B$6:$AB$15,27,FALSE),IFERROR(VLOOKUP($A751,'Circumstance 2'!$B$18:$AB$28,27,FALSE),TableBPA2[[#This Row],[Base Payment After Circumstance 1]])))</f>
        <v/>
      </c>
      <c r="H751" s="3" t="str">
        <f>IF(H$3="Not used","",IFERROR(VLOOKUP($A751,'Circumstance 3'!$B$6:$AB$15,27,FALSE),IFERROR(VLOOKUP($A751,'Circumstance 3'!$B$18:$AB$28,27,FALSE),TableBPA2[[#This Row],[Base Payment After Circumstance 2]])))</f>
        <v/>
      </c>
      <c r="I751" s="3" t="str">
        <f>IF(I$3="Not used","",IFERROR(VLOOKUP($A751,'Circumstance 4'!$B$6:$AB$15,27,FALSE),IFERROR(VLOOKUP($A751,'Circumstance 4'!$B$18:$AB$28,27,FALSE),TableBPA2[[#This Row],[Base Payment After Circumstance 3]])))</f>
        <v/>
      </c>
      <c r="J751" s="3" t="str">
        <f>IF(J$3="Not used","",IFERROR(VLOOKUP($A751,'Circumstance 5'!$B$6:$AB$15,27,FALSE),IFERROR(VLOOKUP($A751,'Circumstance 5'!$B$18:$AB$28,27,FALSE),TableBPA2[[#This Row],[Base Payment After Circumstance 4]])))</f>
        <v/>
      </c>
      <c r="K751" s="3" t="str">
        <f>IF(K$3="Not used","",IFERROR(VLOOKUP($A751,'Circumstance 6'!$B$6:$AB$15,27,FALSE),IFERROR(VLOOKUP($A751,'Circumstance 6'!$B$18:$AB$28,27,FALSE),TableBPA2[[#This Row],[Base Payment After Circumstance 5]])))</f>
        <v/>
      </c>
      <c r="L751" s="3" t="str">
        <f>IF(L$3="Not used","",IFERROR(VLOOKUP($A751,'Circumstance 7'!$B$6:$AB$15,27,FALSE),IFERROR(VLOOKUP($A751,'Circumstance 7'!$B$18:$AB$28,27,FALSE),TableBPA2[[#This Row],[Base Payment After Circumstance 6]])))</f>
        <v/>
      </c>
      <c r="M751" s="3" t="str">
        <f>IF(M$3="Not used","",IFERROR(VLOOKUP($A751,'Circumstance 8'!$B$6:$AB$15,27,FALSE),IFERROR(VLOOKUP($A751,'Circumstance 8'!$B$18:$AB$28,27,FALSE),TableBPA2[[#This Row],[Base Payment After Circumstance 7]])))</f>
        <v/>
      </c>
      <c r="N751" s="3" t="str">
        <f>IF(N$3="Not used","",IFERROR(VLOOKUP($A751,'Circumstance 9'!$B$6:$AB$15,27,FALSE),IFERROR(VLOOKUP($A751,'Circumstance 9'!$B$18:$AB$28,27,FALSE),TableBPA2[[#This Row],[Base Payment After Circumstance 8]])))</f>
        <v/>
      </c>
      <c r="O751" s="3" t="str">
        <f>IF(O$3="Not used","",IFERROR(VLOOKUP($A751,'Circumstance 10'!$B$6:$AB$15,27,FALSE),IFERROR(VLOOKUP($A751,'Circumstance 10'!$B$18:$AB$28,27,FALSE),TableBPA2[[#This Row],[Base Payment After Circumstance 9]])))</f>
        <v/>
      </c>
      <c r="P751" s="24" t="str">
        <f>IF(P$3="Not used","",IFERROR(VLOOKUP($A751,'Circumstance 11'!$B$6:$AB$15,27,FALSE),IFERROR(VLOOKUP($A751,'Circumstance 11'!$B$18:$AB$28,27,FALSE),TableBPA2[[#This Row],[Base Payment After Circumstance 10]])))</f>
        <v/>
      </c>
      <c r="Q751" s="24" t="str">
        <f>IF(Q$3="Not used","",IFERROR(VLOOKUP($A751,'Circumstance 12'!$B$6:$AB$15,27,FALSE),IFERROR(VLOOKUP($A751,'Circumstance 12'!$B$18:$AB$28,27,FALSE),TableBPA2[[#This Row],[Base Payment After Circumstance 11]])))</f>
        <v/>
      </c>
      <c r="R751" s="24" t="str">
        <f>IF(R$3="Not used","",IFERROR(VLOOKUP($A751,'Circumstance 13'!$B$6:$AB$15,27,FALSE),IFERROR(VLOOKUP($A751,'Circumstance 13'!$B$18:$AB$28,27,FALSE),TableBPA2[[#This Row],[Base Payment After Circumstance 12]])))</f>
        <v/>
      </c>
      <c r="S751" s="24" t="str">
        <f>IF(S$3="Not used","",IFERROR(VLOOKUP($A751,'Circumstance 14'!$B$6:$AB$15,27,FALSE),IFERROR(VLOOKUP($A751,'Circumstance 14'!$B$18:$AB$28,27,FALSE),TableBPA2[[#This Row],[Base Payment After Circumstance 13]])))</f>
        <v/>
      </c>
      <c r="T751" s="24" t="str">
        <f>IF(T$3="Not used","",IFERROR(VLOOKUP($A751,'Circumstance 15'!$B$6:$AB$15,27,FALSE),IFERROR(VLOOKUP($A751,'Circumstance 15'!$B$18:$AB$28,27,FALSE),TableBPA2[[#This Row],[Base Payment After Circumstance 14]])))</f>
        <v/>
      </c>
      <c r="U751" s="24" t="str">
        <f>IF(U$3="Not used","",IFERROR(VLOOKUP($A751,'Circumstance 16'!$B$6:$AB$15,27,FALSE),IFERROR(VLOOKUP($A751,'Circumstance 16'!$B$18:$AB$28,27,FALSE),TableBPA2[[#This Row],[Base Payment After Circumstance 15]])))</f>
        <v/>
      </c>
      <c r="V751" s="24" t="str">
        <f>IF(V$3="Not used","",IFERROR(VLOOKUP($A751,'Circumstance 17'!$B$6:$AB$15,27,FALSE),IFERROR(VLOOKUP($A751,'Circumstance 17'!$B$18:$AB$28,27,FALSE),TableBPA2[[#This Row],[Base Payment After Circumstance 16]])))</f>
        <v/>
      </c>
      <c r="W751" s="24" t="str">
        <f>IF(W$3="Not used","",IFERROR(VLOOKUP($A751,'Circumstance 18'!$B$6:$AB$15,27,FALSE),IFERROR(VLOOKUP($A751,'Circumstance 18'!$B$18:$AB$28,27,FALSE),TableBPA2[[#This Row],[Base Payment After Circumstance 17]])))</f>
        <v/>
      </c>
      <c r="X751" s="24" t="str">
        <f>IF(X$3="Not used","",IFERROR(VLOOKUP($A751,'Circumstance 19'!$B$6:$AB$15,27,FALSE),IFERROR(VLOOKUP($A751,'Circumstance 19'!$B$18:$AB$28,27,FALSE),TableBPA2[[#This Row],[Base Payment After Circumstance 18]])))</f>
        <v/>
      </c>
      <c r="Y751" s="24" t="str">
        <f>IF(Y$3="Not used","",IFERROR(VLOOKUP($A751,'Circumstance 20'!$B$6:$AB$15,27,FALSE),IFERROR(VLOOKUP($A751,'Circumstance 20'!$B$18:$AB$28,27,FALSE),TableBPA2[[#This Row],[Base Payment After Circumstance 19]])))</f>
        <v/>
      </c>
    </row>
    <row r="752" spans="1:25" x14ac:dyDescent="0.25">
      <c r="A752" s="11" t="str">
        <f>IF('LEA Information'!A761="","",'LEA Information'!A761)</f>
        <v/>
      </c>
      <c r="B752" s="11" t="str">
        <f>IF('LEA Information'!B761="","",'LEA Information'!B761)</f>
        <v/>
      </c>
      <c r="C752" s="68" t="str">
        <f>IF('LEA Information'!C761="","",'LEA Information'!C761)</f>
        <v/>
      </c>
      <c r="D752" s="8" t="str">
        <f>IF('LEA Information'!D761="","",'LEA Information'!D761)</f>
        <v/>
      </c>
      <c r="E752" s="32" t="str">
        <f t="shared" si="11"/>
        <v/>
      </c>
      <c r="F752" s="3" t="str">
        <f>IF(F$3="Not used","",IFERROR(VLOOKUP($A752,'Circumstance 1'!$B$6:$AB$15,27,FALSE),IFERROR(VLOOKUP(A752,'Circumstance 1'!$B$18:$AB$28,27,FALSE),TableBPA2[[#This Row],[Starting Base Payment]])))</f>
        <v/>
      </c>
      <c r="G752" s="3" t="str">
        <f>IF(G$3="Not used","",IFERROR(VLOOKUP($A752,'Circumstance 2'!$B$6:$AB$15,27,FALSE),IFERROR(VLOOKUP($A752,'Circumstance 2'!$B$18:$AB$28,27,FALSE),TableBPA2[[#This Row],[Base Payment After Circumstance 1]])))</f>
        <v/>
      </c>
      <c r="H752" s="3" t="str">
        <f>IF(H$3="Not used","",IFERROR(VLOOKUP($A752,'Circumstance 3'!$B$6:$AB$15,27,FALSE),IFERROR(VLOOKUP($A752,'Circumstance 3'!$B$18:$AB$28,27,FALSE),TableBPA2[[#This Row],[Base Payment After Circumstance 2]])))</f>
        <v/>
      </c>
      <c r="I752" s="3" t="str">
        <f>IF(I$3="Not used","",IFERROR(VLOOKUP($A752,'Circumstance 4'!$B$6:$AB$15,27,FALSE),IFERROR(VLOOKUP($A752,'Circumstance 4'!$B$18:$AB$28,27,FALSE),TableBPA2[[#This Row],[Base Payment After Circumstance 3]])))</f>
        <v/>
      </c>
      <c r="J752" s="3" t="str">
        <f>IF(J$3="Not used","",IFERROR(VLOOKUP($A752,'Circumstance 5'!$B$6:$AB$15,27,FALSE),IFERROR(VLOOKUP($A752,'Circumstance 5'!$B$18:$AB$28,27,FALSE),TableBPA2[[#This Row],[Base Payment After Circumstance 4]])))</f>
        <v/>
      </c>
      <c r="K752" s="3" t="str">
        <f>IF(K$3="Not used","",IFERROR(VLOOKUP($A752,'Circumstance 6'!$B$6:$AB$15,27,FALSE),IFERROR(VLOOKUP($A752,'Circumstance 6'!$B$18:$AB$28,27,FALSE),TableBPA2[[#This Row],[Base Payment After Circumstance 5]])))</f>
        <v/>
      </c>
      <c r="L752" s="3" t="str">
        <f>IF(L$3="Not used","",IFERROR(VLOOKUP($A752,'Circumstance 7'!$B$6:$AB$15,27,FALSE),IFERROR(VLOOKUP($A752,'Circumstance 7'!$B$18:$AB$28,27,FALSE),TableBPA2[[#This Row],[Base Payment After Circumstance 6]])))</f>
        <v/>
      </c>
      <c r="M752" s="3" t="str">
        <f>IF(M$3="Not used","",IFERROR(VLOOKUP($A752,'Circumstance 8'!$B$6:$AB$15,27,FALSE),IFERROR(VLOOKUP($A752,'Circumstance 8'!$B$18:$AB$28,27,FALSE),TableBPA2[[#This Row],[Base Payment After Circumstance 7]])))</f>
        <v/>
      </c>
      <c r="N752" s="3" t="str">
        <f>IF(N$3="Not used","",IFERROR(VLOOKUP($A752,'Circumstance 9'!$B$6:$AB$15,27,FALSE),IFERROR(VLOOKUP($A752,'Circumstance 9'!$B$18:$AB$28,27,FALSE),TableBPA2[[#This Row],[Base Payment After Circumstance 8]])))</f>
        <v/>
      </c>
      <c r="O752" s="3" t="str">
        <f>IF(O$3="Not used","",IFERROR(VLOOKUP($A752,'Circumstance 10'!$B$6:$AB$15,27,FALSE),IFERROR(VLOOKUP($A752,'Circumstance 10'!$B$18:$AB$28,27,FALSE),TableBPA2[[#This Row],[Base Payment After Circumstance 9]])))</f>
        <v/>
      </c>
      <c r="P752" s="24" t="str">
        <f>IF(P$3="Not used","",IFERROR(VLOOKUP($A752,'Circumstance 11'!$B$6:$AB$15,27,FALSE),IFERROR(VLOOKUP($A752,'Circumstance 11'!$B$18:$AB$28,27,FALSE),TableBPA2[[#This Row],[Base Payment After Circumstance 10]])))</f>
        <v/>
      </c>
      <c r="Q752" s="24" t="str">
        <f>IF(Q$3="Not used","",IFERROR(VLOOKUP($A752,'Circumstance 12'!$B$6:$AB$15,27,FALSE),IFERROR(VLOOKUP($A752,'Circumstance 12'!$B$18:$AB$28,27,FALSE),TableBPA2[[#This Row],[Base Payment After Circumstance 11]])))</f>
        <v/>
      </c>
      <c r="R752" s="24" t="str">
        <f>IF(R$3="Not used","",IFERROR(VLOOKUP($A752,'Circumstance 13'!$B$6:$AB$15,27,FALSE),IFERROR(VLOOKUP($A752,'Circumstance 13'!$B$18:$AB$28,27,FALSE),TableBPA2[[#This Row],[Base Payment After Circumstance 12]])))</f>
        <v/>
      </c>
      <c r="S752" s="24" t="str">
        <f>IF(S$3="Not used","",IFERROR(VLOOKUP($A752,'Circumstance 14'!$B$6:$AB$15,27,FALSE),IFERROR(VLOOKUP($A752,'Circumstance 14'!$B$18:$AB$28,27,FALSE),TableBPA2[[#This Row],[Base Payment After Circumstance 13]])))</f>
        <v/>
      </c>
      <c r="T752" s="24" t="str">
        <f>IF(T$3="Not used","",IFERROR(VLOOKUP($A752,'Circumstance 15'!$B$6:$AB$15,27,FALSE),IFERROR(VLOOKUP($A752,'Circumstance 15'!$B$18:$AB$28,27,FALSE),TableBPA2[[#This Row],[Base Payment After Circumstance 14]])))</f>
        <v/>
      </c>
      <c r="U752" s="24" t="str">
        <f>IF(U$3="Not used","",IFERROR(VLOOKUP($A752,'Circumstance 16'!$B$6:$AB$15,27,FALSE),IFERROR(VLOOKUP($A752,'Circumstance 16'!$B$18:$AB$28,27,FALSE),TableBPA2[[#This Row],[Base Payment After Circumstance 15]])))</f>
        <v/>
      </c>
      <c r="V752" s="24" t="str">
        <f>IF(V$3="Not used","",IFERROR(VLOOKUP($A752,'Circumstance 17'!$B$6:$AB$15,27,FALSE),IFERROR(VLOOKUP($A752,'Circumstance 17'!$B$18:$AB$28,27,FALSE),TableBPA2[[#This Row],[Base Payment After Circumstance 16]])))</f>
        <v/>
      </c>
      <c r="W752" s="24" t="str">
        <f>IF(W$3="Not used","",IFERROR(VLOOKUP($A752,'Circumstance 18'!$B$6:$AB$15,27,FALSE),IFERROR(VLOOKUP($A752,'Circumstance 18'!$B$18:$AB$28,27,FALSE),TableBPA2[[#This Row],[Base Payment After Circumstance 17]])))</f>
        <v/>
      </c>
      <c r="X752" s="24" t="str">
        <f>IF(X$3="Not used","",IFERROR(VLOOKUP($A752,'Circumstance 19'!$B$6:$AB$15,27,FALSE),IFERROR(VLOOKUP($A752,'Circumstance 19'!$B$18:$AB$28,27,FALSE),TableBPA2[[#This Row],[Base Payment After Circumstance 18]])))</f>
        <v/>
      </c>
      <c r="Y752" s="24" t="str">
        <f>IF(Y$3="Not used","",IFERROR(VLOOKUP($A752,'Circumstance 20'!$B$6:$AB$15,27,FALSE),IFERROR(VLOOKUP($A752,'Circumstance 20'!$B$18:$AB$28,27,FALSE),TableBPA2[[#This Row],[Base Payment After Circumstance 19]])))</f>
        <v/>
      </c>
    </row>
    <row r="753" spans="1:25" x14ac:dyDescent="0.25">
      <c r="A753" s="11" t="str">
        <f>IF('LEA Information'!A762="","",'LEA Information'!A762)</f>
        <v/>
      </c>
      <c r="B753" s="11" t="str">
        <f>IF('LEA Information'!B762="","",'LEA Information'!B762)</f>
        <v/>
      </c>
      <c r="C753" s="68" t="str">
        <f>IF('LEA Information'!C762="","",'LEA Information'!C762)</f>
        <v/>
      </c>
      <c r="D753" s="8" t="str">
        <f>IF('LEA Information'!D762="","",'LEA Information'!D762)</f>
        <v/>
      </c>
      <c r="E753" s="32" t="str">
        <f t="shared" si="11"/>
        <v/>
      </c>
      <c r="F753" s="3" t="str">
        <f>IF(F$3="Not used","",IFERROR(VLOOKUP($A753,'Circumstance 1'!$B$6:$AB$15,27,FALSE),IFERROR(VLOOKUP(A753,'Circumstance 1'!$B$18:$AB$28,27,FALSE),TableBPA2[[#This Row],[Starting Base Payment]])))</f>
        <v/>
      </c>
      <c r="G753" s="3" t="str">
        <f>IF(G$3="Not used","",IFERROR(VLOOKUP($A753,'Circumstance 2'!$B$6:$AB$15,27,FALSE),IFERROR(VLOOKUP($A753,'Circumstance 2'!$B$18:$AB$28,27,FALSE),TableBPA2[[#This Row],[Base Payment After Circumstance 1]])))</f>
        <v/>
      </c>
      <c r="H753" s="3" t="str">
        <f>IF(H$3="Not used","",IFERROR(VLOOKUP($A753,'Circumstance 3'!$B$6:$AB$15,27,FALSE),IFERROR(VLOOKUP($A753,'Circumstance 3'!$B$18:$AB$28,27,FALSE),TableBPA2[[#This Row],[Base Payment After Circumstance 2]])))</f>
        <v/>
      </c>
      <c r="I753" s="3" t="str">
        <f>IF(I$3="Not used","",IFERROR(VLOOKUP($A753,'Circumstance 4'!$B$6:$AB$15,27,FALSE),IFERROR(VLOOKUP($A753,'Circumstance 4'!$B$18:$AB$28,27,FALSE),TableBPA2[[#This Row],[Base Payment After Circumstance 3]])))</f>
        <v/>
      </c>
      <c r="J753" s="3" t="str">
        <f>IF(J$3="Not used","",IFERROR(VLOOKUP($A753,'Circumstance 5'!$B$6:$AB$15,27,FALSE),IFERROR(VLOOKUP($A753,'Circumstance 5'!$B$18:$AB$28,27,FALSE),TableBPA2[[#This Row],[Base Payment After Circumstance 4]])))</f>
        <v/>
      </c>
      <c r="K753" s="3" t="str">
        <f>IF(K$3="Not used","",IFERROR(VLOOKUP($A753,'Circumstance 6'!$B$6:$AB$15,27,FALSE),IFERROR(VLOOKUP($A753,'Circumstance 6'!$B$18:$AB$28,27,FALSE),TableBPA2[[#This Row],[Base Payment After Circumstance 5]])))</f>
        <v/>
      </c>
      <c r="L753" s="3" t="str">
        <f>IF(L$3="Not used","",IFERROR(VLOOKUP($A753,'Circumstance 7'!$B$6:$AB$15,27,FALSE),IFERROR(VLOOKUP($A753,'Circumstance 7'!$B$18:$AB$28,27,FALSE),TableBPA2[[#This Row],[Base Payment After Circumstance 6]])))</f>
        <v/>
      </c>
      <c r="M753" s="3" t="str">
        <f>IF(M$3="Not used","",IFERROR(VLOOKUP($A753,'Circumstance 8'!$B$6:$AB$15,27,FALSE),IFERROR(VLOOKUP($A753,'Circumstance 8'!$B$18:$AB$28,27,FALSE),TableBPA2[[#This Row],[Base Payment After Circumstance 7]])))</f>
        <v/>
      </c>
      <c r="N753" s="3" t="str">
        <f>IF(N$3="Not used","",IFERROR(VLOOKUP($A753,'Circumstance 9'!$B$6:$AB$15,27,FALSE),IFERROR(VLOOKUP($A753,'Circumstance 9'!$B$18:$AB$28,27,FALSE),TableBPA2[[#This Row],[Base Payment After Circumstance 8]])))</f>
        <v/>
      </c>
      <c r="O753" s="3" t="str">
        <f>IF(O$3="Not used","",IFERROR(VLOOKUP($A753,'Circumstance 10'!$B$6:$AB$15,27,FALSE),IFERROR(VLOOKUP($A753,'Circumstance 10'!$B$18:$AB$28,27,FALSE),TableBPA2[[#This Row],[Base Payment After Circumstance 9]])))</f>
        <v/>
      </c>
      <c r="P753" s="24" t="str">
        <f>IF(P$3="Not used","",IFERROR(VLOOKUP($A753,'Circumstance 11'!$B$6:$AB$15,27,FALSE),IFERROR(VLOOKUP($A753,'Circumstance 11'!$B$18:$AB$28,27,FALSE),TableBPA2[[#This Row],[Base Payment After Circumstance 10]])))</f>
        <v/>
      </c>
      <c r="Q753" s="24" t="str">
        <f>IF(Q$3="Not used","",IFERROR(VLOOKUP($A753,'Circumstance 12'!$B$6:$AB$15,27,FALSE),IFERROR(VLOOKUP($A753,'Circumstance 12'!$B$18:$AB$28,27,FALSE),TableBPA2[[#This Row],[Base Payment After Circumstance 11]])))</f>
        <v/>
      </c>
      <c r="R753" s="24" t="str">
        <f>IF(R$3="Not used","",IFERROR(VLOOKUP($A753,'Circumstance 13'!$B$6:$AB$15,27,FALSE),IFERROR(VLOOKUP($A753,'Circumstance 13'!$B$18:$AB$28,27,FALSE),TableBPA2[[#This Row],[Base Payment After Circumstance 12]])))</f>
        <v/>
      </c>
      <c r="S753" s="24" t="str">
        <f>IF(S$3="Not used","",IFERROR(VLOOKUP($A753,'Circumstance 14'!$B$6:$AB$15,27,FALSE),IFERROR(VLOOKUP($A753,'Circumstance 14'!$B$18:$AB$28,27,FALSE),TableBPA2[[#This Row],[Base Payment After Circumstance 13]])))</f>
        <v/>
      </c>
      <c r="T753" s="24" t="str">
        <f>IF(T$3="Not used","",IFERROR(VLOOKUP($A753,'Circumstance 15'!$B$6:$AB$15,27,FALSE),IFERROR(VLOOKUP($A753,'Circumstance 15'!$B$18:$AB$28,27,FALSE),TableBPA2[[#This Row],[Base Payment After Circumstance 14]])))</f>
        <v/>
      </c>
      <c r="U753" s="24" t="str">
        <f>IF(U$3="Not used","",IFERROR(VLOOKUP($A753,'Circumstance 16'!$B$6:$AB$15,27,FALSE),IFERROR(VLOOKUP($A753,'Circumstance 16'!$B$18:$AB$28,27,FALSE),TableBPA2[[#This Row],[Base Payment After Circumstance 15]])))</f>
        <v/>
      </c>
      <c r="V753" s="24" t="str">
        <f>IF(V$3="Not used","",IFERROR(VLOOKUP($A753,'Circumstance 17'!$B$6:$AB$15,27,FALSE),IFERROR(VLOOKUP($A753,'Circumstance 17'!$B$18:$AB$28,27,FALSE),TableBPA2[[#This Row],[Base Payment After Circumstance 16]])))</f>
        <v/>
      </c>
      <c r="W753" s="24" t="str">
        <f>IF(W$3="Not used","",IFERROR(VLOOKUP($A753,'Circumstance 18'!$B$6:$AB$15,27,FALSE),IFERROR(VLOOKUP($A753,'Circumstance 18'!$B$18:$AB$28,27,FALSE),TableBPA2[[#This Row],[Base Payment After Circumstance 17]])))</f>
        <v/>
      </c>
      <c r="X753" s="24" t="str">
        <f>IF(X$3="Not used","",IFERROR(VLOOKUP($A753,'Circumstance 19'!$B$6:$AB$15,27,FALSE),IFERROR(VLOOKUP($A753,'Circumstance 19'!$B$18:$AB$28,27,FALSE),TableBPA2[[#This Row],[Base Payment After Circumstance 18]])))</f>
        <v/>
      </c>
      <c r="Y753" s="24" t="str">
        <f>IF(Y$3="Not used","",IFERROR(VLOOKUP($A753,'Circumstance 20'!$B$6:$AB$15,27,FALSE),IFERROR(VLOOKUP($A753,'Circumstance 20'!$B$18:$AB$28,27,FALSE),TableBPA2[[#This Row],[Base Payment After Circumstance 19]])))</f>
        <v/>
      </c>
    </row>
    <row r="754" spans="1:25" x14ac:dyDescent="0.25">
      <c r="A754" s="11" t="str">
        <f>IF('LEA Information'!A763="","",'LEA Information'!A763)</f>
        <v/>
      </c>
      <c r="B754" s="11" t="str">
        <f>IF('LEA Information'!B763="","",'LEA Information'!B763)</f>
        <v/>
      </c>
      <c r="C754" s="68" t="str">
        <f>IF('LEA Information'!C763="","",'LEA Information'!C763)</f>
        <v/>
      </c>
      <c r="D754" s="8" t="str">
        <f>IF('LEA Information'!D763="","",'LEA Information'!D763)</f>
        <v/>
      </c>
      <c r="E754" s="32" t="str">
        <f t="shared" si="11"/>
        <v/>
      </c>
      <c r="F754" s="3" t="str">
        <f>IF(F$3="Not used","",IFERROR(VLOOKUP($A754,'Circumstance 1'!$B$6:$AB$15,27,FALSE),IFERROR(VLOOKUP(A754,'Circumstance 1'!$B$18:$AB$28,27,FALSE),TableBPA2[[#This Row],[Starting Base Payment]])))</f>
        <v/>
      </c>
      <c r="G754" s="3" t="str">
        <f>IF(G$3="Not used","",IFERROR(VLOOKUP($A754,'Circumstance 2'!$B$6:$AB$15,27,FALSE),IFERROR(VLOOKUP($A754,'Circumstance 2'!$B$18:$AB$28,27,FALSE),TableBPA2[[#This Row],[Base Payment After Circumstance 1]])))</f>
        <v/>
      </c>
      <c r="H754" s="3" t="str">
        <f>IF(H$3="Not used","",IFERROR(VLOOKUP($A754,'Circumstance 3'!$B$6:$AB$15,27,FALSE),IFERROR(VLOOKUP($A754,'Circumstance 3'!$B$18:$AB$28,27,FALSE),TableBPA2[[#This Row],[Base Payment After Circumstance 2]])))</f>
        <v/>
      </c>
      <c r="I754" s="3" t="str">
        <f>IF(I$3="Not used","",IFERROR(VLOOKUP($A754,'Circumstance 4'!$B$6:$AB$15,27,FALSE),IFERROR(VLOOKUP($A754,'Circumstance 4'!$B$18:$AB$28,27,FALSE),TableBPA2[[#This Row],[Base Payment After Circumstance 3]])))</f>
        <v/>
      </c>
      <c r="J754" s="3" t="str">
        <f>IF(J$3="Not used","",IFERROR(VLOOKUP($A754,'Circumstance 5'!$B$6:$AB$15,27,FALSE),IFERROR(VLOOKUP($A754,'Circumstance 5'!$B$18:$AB$28,27,FALSE),TableBPA2[[#This Row],[Base Payment After Circumstance 4]])))</f>
        <v/>
      </c>
      <c r="K754" s="3" t="str">
        <f>IF(K$3="Not used","",IFERROR(VLOOKUP($A754,'Circumstance 6'!$B$6:$AB$15,27,FALSE),IFERROR(VLOOKUP($A754,'Circumstance 6'!$B$18:$AB$28,27,FALSE),TableBPA2[[#This Row],[Base Payment After Circumstance 5]])))</f>
        <v/>
      </c>
      <c r="L754" s="3" t="str">
        <f>IF(L$3="Not used","",IFERROR(VLOOKUP($A754,'Circumstance 7'!$B$6:$AB$15,27,FALSE),IFERROR(VLOOKUP($A754,'Circumstance 7'!$B$18:$AB$28,27,FALSE),TableBPA2[[#This Row],[Base Payment After Circumstance 6]])))</f>
        <v/>
      </c>
      <c r="M754" s="3" t="str">
        <f>IF(M$3="Not used","",IFERROR(VLOOKUP($A754,'Circumstance 8'!$B$6:$AB$15,27,FALSE),IFERROR(VLOOKUP($A754,'Circumstance 8'!$B$18:$AB$28,27,FALSE),TableBPA2[[#This Row],[Base Payment After Circumstance 7]])))</f>
        <v/>
      </c>
      <c r="N754" s="3" t="str">
        <f>IF(N$3="Not used","",IFERROR(VLOOKUP($A754,'Circumstance 9'!$B$6:$AB$15,27,FALSE),IFERROR(VLOOKUP($A754,'Circumstance 9'!$B$18:$AB$28,27,FALSE),TableBPA2[[#This Row],[Base Payment After Circumstance 8]])))</f>
        <v/>
      </c>
      <c r="O754" s="3" t="str">
        <f>IF(O$3="Not used","",IFERROR(VLOOKUP($A754,'Circumstance 10'!$B$6:$AB$15,27,FALSE),IFERROR(VLOOKUP($A754,'Circumstance 10'!$B$18:$AB$28,27,FALSE),TableBPA2[[#This Row],[Base Payment After Circumstance 9]])))</f>
        <v/>
      </c>
      <c r="P754" s="24" t="str">
        <f>IF(P$3="Not used","",IFERROR(VLOOKUP($A754,'Circumstance 11'!$B$6:$AB$15,27,FALSE),IFERROR(VLOOKUP($A754,'Circumstance 11'!$B$18:$AB$28,27,FALSE),TableBPA2[[#This Row],[Base Payment After Circumstance 10]])))</f>
        <v/>
      </c>
      <c r="Q754" s="24" t="str">
        <f>IF(Q$3="Not used","",IFERROR(VLOOKUP($A754,'Circumstance 12'!$B$6:$AB$15,27,FALSE),IFERROR(VLOOKUP($A754,'Circumstance 12'!$B$18:$AB$28,27,FALSE),TableBPA2[[#This Row],[Base Payment After Circumstance 11]])))</f>
        <v/>
      </c>
      <c r="R754" s="24" t="str">
        <f>IF(R$3="Not used","",IFERROR(VLOOKUP($A754,'Circumstance 13'!$B$6:$AB$15,27,FALSE),IFERROR(VLOOKUP($A754,'Circumstance 13'!$B$18:$AB$28,27,FALSE),TableBPA2[[#This Row],[Base Payment After Circumstance 12]])))</f>
        <v/>
      </c>
      <c r="S754" s="24" t="str">
        <f>IF(S$3="Not used","",IFERROR(VLOOKUP($A754,'Circumstance 14'!$B$6:$AB$15,27,FALSE),IFERROR(VLOOKUP($A754,'Circumstance 14'!$B$18:$AB$28,27,FALSE),TableBPA2[[#This Row],[Base Payment After Circumstance 13]])))</f>
        <v/>
      </c>
      <c r="T754" s="24" t="str">
        <f>IF(T$3="Not used","",IFERROR(VLOOKUP($A754,'Circumstance 15'!$B$6:$AB$15,27,FALSE),IFERROR(VLOOKUP($A754,'Circumstance 15'!$B$18:$AB$28,27,FALSE),TableBPA2[[#This Row],[Base Payment After Circumstance 14]])))</f>
        <v/>
      </c>
      <c r="U754" s="24" t="str">
        <f>IF(U$3="Not used","",IFERROR(VLOOKUP($A754,'Circumstance 16'!$B$6:$AB$15,27,FALSE),IFERROR(VLOOKUP($A754,'Circumstance 16'!$B$18:$AB$28,27,FALSE),TableBPA2[[#This Row],[Base Payment After Circumstance 15]])))</f>
        <v/>
      </c>
      <c r="V754" s="24" t="str">
        <f>IF(V$3="Not used","",IFERROR(VLOOKUP($A754,'Circumstance 17'!$B$6:$AB$15,27,FALSE),IFERROR(VLOOKUP($A754,'Circumstance 17'!$B$18:$AB$28,27,FALSE),TableBPA2[[#This Row],[Base Payment After Circumstance 16]])))</f>
        <v/>
      </c>
      <c r="W754" s="24" t="str">
        <f>IF(W$3="Not used","",IFERROR(VLOOKUP($A754,'Circumstance 18'!$B$6:$AB$15,27,FALSE),IFERROR(VLOOKUP($A754,'Circumstance 18'!$B$18:$AB$28,27,FALSE),TableBPA2[[#This Row],[Base Payment After Circumstance 17]])))</f>
        <v/>
      </c>
      <c r="X754" s="24" t="str">
        <f>IF(X$3="Not used","",IFERROR(VLOOKUP($A754,'Circumstance 19'!$B$6:$AB$15,27,FALSE),IFERROR(VLOOKUP($A754,'Circumstance 19'!$B$18:$AB$28,27,FALSE),TableBPA2[[#This Row],[Base Payment After Circumstance 18]])))</f>
        <v/>
      </c>
      <c r="Y754" s="24" t="str">
        <f>IF(Y$3="Not used","",IFERROR(VLOOKUP($A754,'Circumstance 20'!$B$6:$AB$15,27,FALSE),IFERROR(VLOOKUP($A754,'Circumstance 20'!$B$18:$AB$28,27,FALSE),TableBPA2[[#This Row],[Base Payment After Circumstance 19]])))</f>
        <v/>
      </c>
    </row>
    <row r="755" spans="1:25" x14ac:dyDescent="0.25">
      <c r="A755" s="11" t="str">
        <f>IF('LEA Information'!A764="","",'LEA Information'!A764)</f>
        <v/>
      </c>
      <c r="B755" s="11" t="str">
        <f>IF('LEA Information'!B764="","",'LEA Information'!B764)</f>
        <v/>
      </c>
      <c r="C755" s="68" t="str">
        <f>IF('LEA Information'!C764="","",'LEA Information'!C764)</f>
        <v/>
      </c>
      <c r="D755" s="8" t="str">
        <f>IF('LEA Information'!D764="","",'LEA Information'!D764)</f>
        <v/>
      </c>
      <c r="E755" s="32" t="str">
        <f t="shared" si="11"/>
        <v/>
      </c>
      <c r="F755" s="3" t="str">
        <f>IF(F$3="Not used","",IFERROR(VLOOKUP($A755,'Circumstance 1'!$B$6:$AB$15,27,FALSE),IFERROR(VLOOKUP(A755,'Circumstance 1'!$B$18:$AB$28,27,FALSE),TableBPA2[[#This Row],[Starting Base Payment]])))</f>
        <v/>
      </c>
      <c r="G755" s="3" t="str">
        <f>IF(G$3="Not used","",IFERROR(VLOOKUP($A755,'Circumstance 2'!$B$6:$AB$15,27,FALSE),IFERROR(VLOOKUP($A755,'Circumstance 2'!$B$18:$AB$28,27,FALSE),TableBPA2[[#This Row],[Base Payment After Circumstance 1]])))</f>
        <v/>
      </c>
      <c r="H755" s="3" t="str">
        <f>IF(H$3="Not used","",IFERROR(VLOOKUP($A755,'Circumstance 3'!$B$6:$AB$15,27,FALSE),IFERROR(VLOOKUP($A755,'Circumstance 3'!$B$18:$AB$28,27,FALSE),TableBPA2[[#This Row],[Base Payment After Circumstance 2]])))</f>
        <v/>
      </c>
      <c r="I755" s="3" t="str">
        <f>IF(I$3="Not used","",IFERROR(VLOOKUP($A755,'Circumstance 4'!$B$6:$AB$15,27,FALSE),IFERROR(VLOOKUP($A755,'Circumstance 4'!$B$18:$AB$28,27,FALSE),TableBPA2[[#This Row],[Base Payment After Circumstance 3]])))</f>
        <v/>
      </c>
      <c r="J755" s="3" t="str">
        <f>IF(J$3="Not used","",IFERROR(VLOOKUP($A755,'Circumstance 5'!$B$6:$AB$15,27,FALSE),IFERROR(VLOOKUP($A755,'Circumstance 5'!$B$18:$AB$28,27,FALSE),TableBPA2[[#This Row],[Base Payment After Circumstance 4]])))</f>
        <v/>
      </c>
      <c r="K755" s="3" t="str">
        <f>IF(K$3="Not used","",IFERROR(VLOOKUP($A755,'Circumstance 6'!$B$6:$AB$15,27,FALSE),IFERROR(VLOOKUP($A755,'Circumstance 6'!$B$18:$AB$28,27,FALSE),TableBPA2[[#This Row],[Base Payment After Circumstance 5]])))</f>
        <v/>
      </c>
      <c r="L755" s="3" t="str">
        <f>IF(L$3="Not used","",IFERROR(VLOOKUP($A755,'Circumstance 7'!$B$6:$AB$15,27,FALSE),IFERROR(VLOOKUP($A755,'Circumstance 7'!$B$18:$AB$28,27,FALSE),TableBPA2[[#This Row],[Base Payment After Circumstance 6]])))</f>
        <v/>
      </c>
      <c r="M755" s="3" t="str">
        <f>IF(M$3="Not used","",IFERROR(VLOOKUP($A755,'Circumstance 8'!$B$6:$AB$15,27,FALSE),IFERROR(VLOOKUP($A755,'Circumstance 8'!$B$18:$AB$28,27,FALSE),TableBPA2[[#This Row],[Base Payment After Circumstance 7]])))</f>
        <v/>
      </c>
      <c r="N755" s="3" t="str">
        <f>IF(N$3="Not used","",IFERROR(VLOOKUP($A755,'Circumstance 9'!$B$6:$AB$15,27,FALSE),IFERROR(VLOOKUP($A755,'Circumstance 9'!$B$18:$AB$28,27,FALSE),TableBPA2[[#This Row],[Base Payment After Circumstance 8]])))</f>
        <v/>
      </c>
      <c r="O755" s="3" t="str">
        <f>IF(O$3="Not used","",IFERROR(VLOOKUP($A755,'Circumstance 10'!$B$6:$AB$15,27,FALSE),IFERROR(VLOOKUP($A755,'Circumstance 10'!$B$18:$AB$28,27,FALSE),TableBPA2[[#This Row],[Base Payment After Circumstance 9]])))</f>
        <v/>
      </c>
      <c r="P755" s="24" t="str">
        <f>IF(P$3="Not used","",IFERROR(VLOOKUP($A755,'Circumstance 11'!$B$6:$AB$15,27,FALSE),IFERROR(VLOOKUP($A755,'Circumstance 11'!$B$18:$AB$28,27,FALSE),TableBPA2[[#This Row],[Base Payment After Circumstance 10]])))</f>
        <v/>
      </c>
      <c r="Q755" s="24" t="str">
        <f>IF(Q$3="Not used","",IFERROR(VLOOKUP($A755,'Circumstance 12'!$B$6:$AB$15,27,FALSE),IFERROR(VLOOKUP($A755,'Circumstance 12'!$B$18:$AB$28,27,FALSE),TableBPA2[[#This Row],[Base Payment After Circumstance 11]])))</f>
        <v/>
      </c>
      <c r="R755" s="24" t="str">
        <f>IF(R$3="Not used","",IFERROR(VLOOKUP($A755,'Circumstance 13'!$B$6:$AB$15,27,FALSE),IFERROR(VLOOKUP($A755,'Circumstance 13'!$B$18:$AB$28,27,FALSE),TableBPA2[[#This Row],[Base Payment After Circumstance 12]])))</f>
        <v/>
      </c>
      <c r="S755" s="24" t="str">
        <f>IF(S$3="Not used","",IFERROR(VLOOKUP($A755,'Circumstance 14'!$B$6:$AB$15,27,FALSE),IFERROR(VLOOKUP($A755,'Circumstance 14'!$B$18:$AB$28,27,FALSE),TableBPA2[[#This Row],[Base Payment After Circumstance 13]])))</f>
        <v/>
      </c>
      <c r="T755" s="24" t="str">
        <f>IF(T$3="Not used","",IFERROR(VLOOKUP($A755,'Circumstance 15'!$B$6:$AB$15,27,FALSE),IFERROR(VLOOKUP($A755,'Circumstance 15'!$B$18:$AB$28,27,FALSE),TableBPA2[[#This Row],[Base Payment After Circumstance 14]])))</f>
        <v/>
      </c>
      <c r="U755" s="24" t="str">
        <f>IF(U$3="Not used","",IFERROR(VLOOKUP($A755,'Circumstance 16'!$B$6:$AB$15,27,FALSE),IFERROR(VLOOKUP($A755,'Circumstance 16'!$B$18:$AB$28,27,FALSE),TableBPA2[[#This Row],[Base Payment After Circumstance 15]])))</f>
        <v/>
      </c>
      <c r="V755" s="24" t="str">
        <f>IF(V$3="Not used","",IFERROR(VLOOKUP($A755,'Circumstance 17'!$B$6:$AB$15,27,FALSE),IFERROR(VLOOKUP($A755,'Circumstance 17'!$B$18:$AB$28,27,FALSE),TableBPA2[[#This Row],[Base Payment After Circumstance 16]])))</f>
        <v/>
      </c>
      <c r="W755" s="24" t="str">
        <f>IF(W$3="Not used","",IFERROR(VLOOKUP($A755,'Circumstance 18'!$B$6:$AB$15,27,FALSE),IFERROR(VLOOKUP($A755,'Circumstance 18'!$B$18:$AB$28,27,FALSE),TableBPA2[[#This Row],[Base Payment After Circumstance 17]])))</f>
        <v/>
      </c>
      <c r="X755" s="24" t="str">
        <f>IF(X$3="Not used","",IFERROR(VLOOKUP($A755,'Circumstance 19'!$B$6:$AB$15,27,FALSE),IFERROR(VLOOKUP($A755,'Circumstance 19'!$B$18:$AB$28,27,FALSE),TableBPA2[[#This Row],[Base Payment After Circumstance 18]])))</f>
        <v/>
      </c>
      <c r="Y755" s="24" t="str">
        <f>IF(Y$3="Not used","",IFERROR(VLOOKUP($A755,'Circumstance 20'!$B$6:$AB$15,27,FALSE),IFERROR(VLOOKUP($A755,'Circumstance 20'!$B$18:$AB$28,27,FALSE),TableBPA2[[#This Row],[Base Payment After Circumstance 19]])))</f>
        <v/>
      </c>
    </row>
    <row r="756" spans="1:25" x14ac:dyDescent="0.25">
      <c r="A756" s="11" t="str">
        <f>IF('LEA Information'!A765="","",'LEA Information'!A765)</f>
        <v/>
      </c>
      <c r="B756" s="11" t="str">
        <f>IF('LEA Information'!B765="","",'LEA Information'!B765)</f>
        <v/>
      </c>
      <c r="C756" s="68" t="str">
        <f>IF('LEA Information'!C765="","",'LEA Information'!C765)</f>
        <v/>
      </c>
      <c r="D756" s="8" t="str">
        <f>IF('LEA Information'!D765="","",'LEA Information'!D765)</f>
        <v/>
      </c>
      <c r="E756" s="32" t="str">
        <f t="shared" si="11"/>
        <v/>
      </c>
      <c r="F756" s="3" t="str">
        <f>IF(F$3="Not used","",IFERROR(VLOOKUP($A756,'Circumstance 1'!$B$6:$AB$15,27,FALSE),IFERROR(VLOOKUP(A756,'Circumstance 1'!$B$18:$AB$28,27,FALSE),TableBPA2[[#This Row],[Starting Base Payment]])))</f>
        <v/>
      </c>
      <c r="G756" s="3" t="str">
        <f>IF(G$3="Not used","",IFERROR(VLOOKUP($A756,'Circumstance 2'!$B$6:$AB$15,27,FALSE),IFERROR(VLOOKUP($A756,'Circumstance 2'!$B$18:$AB$28,27,FALSE),TableBPA2[[#This Row],[Base Payment After Circumstance 1]])))</f>
        <v/>
      </c>
      <c r="H756" s="3" t="str">
        <f>IF(H$3="Not used","",IFERROR(VLOOKUP($A756,'Circumstance 3'!$B$6:$AB$15,27,FALSE),IFERROR(VLOOKUP($A756,'Circumstance 3'!$B$18:$AB$28,27,FALSE),TableBPA2[[#This Row],[Base Payment After Circumstance 2]])))</f>
        <v/>
      </c>
      <c r="I756" s="3" t="str">
        <f>IF(I$3="Not used","",IFERROR(VLOOKUP($A756,'Circumstance 4'!$B$6:$AB$15,27,FALSE),IFERROR(VLOOKUP($A756,'Circumstance 4'!$B$18:$AB$28,27,FALSE),TableBPA2[[#This Row],[Base Payment After Circumstance 3]])))</f>
        <v/>
      </c>
      <c r="J756" s="3" t="str">
        <f>IF(J$3="Not used","",IFERROR(VLOOKUP($A756,'Circumstance 5'!$B$6:$AB$15,27,FALSE),IFERROR(VLOOKUP($A756,'Circumstance 5'!$B$18:$AB$28,27,FALSE),TableBPA2[[#This Row],[Base Payment After Circumstance 4]])))</f>
        <v/>
      </c>
      <c r="K756" s="3" t="str">
        <f>IF(K$3="Not used","",IFERROR(VLOOKUP($A756,'Circumstance 6'!$B$6:$AB$15,27,FALSE),IFERROR(VLOOKUP($A756,'Circumstance 6'!$B$18:$AB$28,27,FALSE),TableBPA2[[#This Row],[Base Payment After Circumstance 5]])))</f>
        <v/>
      </c>
      <c r="L756" s="3" t="str">
        <f>IF(L$3="Not used","",IFERROR(VLOOKUP($A756,'Circumstance 7'!$B$6:$AB$15,27,FALSE),IFERROR(VLOOKUP($A756,'Circumstance 7'!$B$18:$AB$28,27,FALSE),TableBPA2[[#This Row],[Base Payment After Circumstance 6]])))</f>
        <v/>
      </c>
      <c r="M756" s="3" t="str">
        <f>IF(M$3="Not used","",IFERROR(VLOOKUP($A756,'Circumstance 8'!$B$6:$AB$15,27,FALSE),IFERROR(VLOOKUP($A756,'Circumstance 8'!$B$18:$AB$28,27,FALSE),TableBPA2[[#This Row],[Base Payment After Circumstance 7]])))</f>
        <v/>
      </c>
      <c r="N756" s="3" t="str">
        <f>IF(N$3="Not used","",IFERROR(VLOOKUP($A756,'Circumstance 9'!$B$6:$AB$15,27,FALSE),IFERROR(VLOOKUP($A756,'Circumstance 9'!$B$18:$AB$28,27,FALSE),TableBPA2[[#This Row],[Base Payment After Circumstance 8]])))</f>
        <v/>
      </c>
      <c r="O756" s="3" t="str">
        <f>IF(O$3="Not used","",IFERROR(VLOOKUP($A756,'Circumstance 10'!$B$6:$AB$15,27,FALSE),IFERROR(VLOOKUP($A756,'Circumstance 10'!$B$18:$AB$28,27,FALSE),TableBPA2[[#This Row],[Base Payment After Circumstance 9]])))</f>
        <v/>
      </c>
      <c r="P756" s="24" t="str">
        <f>IF(P$3="Not used","",IFERROR(VLOOKUP($A756,'Circumstance 11'!$B$6:$AB$15,27,FALSE),IFERROR(VLOOKUP($A756,'Circumstance 11'!$B$18:$AB$28,27,FALSE),TableBPA2[[#This Row],[Base Payment After Circumstance 10]])))</f>
        <v/>
      </c>
      <c r="Q756" s="24" t="str">
        <f>IF(Q$3="Not used","",IFERROR(VLOOKUP($A756,'Circumstance 12'!$B$6:$AB$15,27,FALSE),IFERROR(VLOOKUP($A756,'Circumstance 12'!$B$18:$AB$28,27,FALSE),TableBPA2[[#This Row],[Base Payment After Circumstance 11]])))</f>
        <v/>
      </c>
      <c r="R756" s="24" t="str">
        <f>IF(R$3="Not used","",IFERROR(VLOOKUP($A756,'Circumstance 13'!$B$6:$AB$15,27,FALSE),IFERROR(VLOOKUP($A756,'Circumstance 13'!$B$18:$AB$28,27,FALSE),TableBPA2[[#This Row],[Base Payment After Circumstance 12]])))</f>
        <v/>
      </c>
      <c r="S756" s="24" t="str">
        <f>IF(S$3="Not used","",IFERROR(VLOOKUP($A756,'Circumstance 14'!$B$6:$AB$15,27,FALSE),IFERROR(VLOOKUP($A756,'Circumstance 14'!$B$18:$AB$28,27,FALSE),TableBPA2[[#This Row],[Base Payment After Circumstance 13]])))</f>
        <v/>
      </c>
      <c r="T756" s="24" t="str">
        <f>IF(T$3="Not used","",IFERROR(VLOOKUP($A756,'Circumstance 15'!$B$6:$AB$15,27,FALSE),IFERROR(VLOOKUP($A756,'Circumstance 15'!$B$18:$AB$28,27,FALSE),TableBPA2[[#This Row],[Base Payment After Circumstance 14]])))</f>
        <v/>
      </c>
      <c r="U756" s="24" t="str">
        <f>IF(U$3="Not used","",IFERROR(VLOOKUP($A756,'Circumstance 16'!$B$6:$AB$15,27,FALSE),IFERROR(VLOOKUP($A756,'Circumstance 16'!$B$18:$AB$28,27,FALSE),TableBPA2[[#This Row],[Base Payment After Circumstance 15]])))</f>
        <v/>
      </c>
      <c r="V756" s="24" t="str">
        <f>IF(V$3="Not used","",IFERROR(VLOOKUP($A756,'Circumstance 17'!$B$6:$AB$15,27,FALSE),IFERROR(VLOOKUP($A756,'Circumstance 17'!$B$18:$AB$28,27,FALSE),TableBPA2[[#This Row],[Base Payment After Circumstance 16]])))</f>
        <v/>
      </c>
      <c r="W756" s="24" t="str">
        <f>IF(W$3="Not used","",IFERROR(VLOOKUP($A756,'Circumstance 18'!$B$6:$AB$15,27,FALSE),IFERROR(VLOOKUP($A756,'Circumstance 18'!$B$18:$AB$28,27,FALSE),TableBPA2[[#This Row],[Base Payment After Circumstance 17]])))</f>
        <v/>
      </c>
      <c r="X756" s="24" t="str">
        <f>IF(X$3="Not used","",IFERROR(VLOOKUP($A756,'Circumstance 19'!$B$6:$AB$15,27,FALSE),IFERROR(VLOOKUP($A756,'Circumstance 19'!$B$18:$AB$28,27,FALSE),TableBPA2[[#This Row],[Base Payment After Circumstance 18]])))</f>
        <v/>
      </c>
      <c r="Y756" s="24" t="str">
        <f>IF(Y$3="Not used","",IFERROR(VLOOKUP($A756,'Circumstance 20'!$B$6:$AB$15,27,FALSE),IFERROR(VLOOKUP($A756,'Circumstance 20'!$B$18:$AB$28,27,FALSE),TableBPA2[[#This Row],[Base Payment After Circumstance 19]])))</f>
        <v/>
      </c>
    </row>
    <row r="757" spans="1:25" x14ac:dyDescent="0.25">
      <c r="A757" s="11" t="str">
        <f>IF('LEA Information'!A766="","",'LEA Information'!A766)</f>
        <v/>
      </c>
      <c r="B757" s="11" t="str">
        <f>IF('LEA Information'!B766="","",'LEA Information'!B766)</f>
        <v/>
      </c>
      <c r="C757" s="68" t="str">
        <f>IF('LEA Information'!C766="","",'LEA Information'!C766)</f>
        <v/>
      </c>
      <c r="D757" s="8" t="str">
        <f>IF('LEA Information'!D766="","",'LEA Information'!D766)</f>
        <v/>
      </c>
      <c r="E757" s="32" t="str">
        <f t="shared" si="11"/>
        <v/>
      </c>
      <c r="F757" s="3" t="str">
        <f>IF(F$3="Not used","",IFERROR(VLOOKUP($A757,'Circumstance 1'!$B$6:$AB$15,27,FALSE),IFERROR(VLOOKUP(A757,'Circumstance 1'!$B$18:$AB$28,27,FALSE),TableBPA2[[#This Row],[Starting Base Payment]])))</f>
        <v/>
      </c>
      <c r="G757" s="3" t="str">
        <f>IF(G$3="Not used","",IFERROR(VLOOKUP($A757,'Circumstance 2'!$B$6:$AB$15,27,FALSE),IFERROR(VLOOKUP($A757,'Circumstance 2'!$B$18:$AB$28,27,FALSE),TableBPA2[[#This Row],[Base Payment After Circumstance 1]])))</f>
        <v/>
      </c>
      <c r="H757" s="3" t="str">
        <f>IF(H$3="Not used","",IFERROR(VLOOKUP($A757,'Circumstance 3'!$B$6:$AB$15,27,FALSE),IFERROR(VLOOKUP($A757,'Circumstance 3'!$B$18:$AB$28,27,FALSE),TableBPA2[[#This Row],[Base Payment After Circumstance 2]])))</f>
        <v/>
      </c>
      <c r="I757" s="3" t="str">
        <f>IF(I$3="Not used","",IFERROR(VLOOKUP($A757,'Circumstance 4'!$B$6:$AB$15,27,FALSE),IFERROR(VLOOKUP($A757,'Circumstance 4'!$B$18:$AB$28,27,FALSE),TableBPA2[[#This Row],[Base Payment After Circumstance 3]])))</f>
        <v/>
      </c>
      <c r="J757" s="3" t="str">
        <f>IF(J$3="Not used","",IFERROR(VLOOKUP($A757,'Circumstance 5'!$B$6:$AB$15,27,FALSE),IFERROR(VLOOKUP($A757,'Circumstance 5'!$B$18:$AB$28,27,FALSE),TableBPA2[[#This Row],[Base Payment After Circumstance 4]])))</f>
        <v/>
      </c>
      <c r="K757" s="3" t="str">
        <f>IF(K$3="Not used","",IFERROR(VLOOKUP($A757,'Circumstance 6'!$B$6:$AB$15,27,FALSE),IFERROR(VLOOKUP($A757,'Circumstance 6'!$B$18:$AB$28,27,FALSE),TableBPA2[[#This Row],[Base Payment After Circumstance 5]])))</f>
        <v/>
      </c>
      <c r="L757" s="3" t="str">
        <f>IF(L$3="Not used","",IFERROR(VLOOKUP($A757,'Circumstance 7'!$B$6:$AB$15,27,FALSE),IFERROR(VLOOKUP($A757,'Circumstance 7'!$B$18:$AB$28,27,FALSE),TableBPA2[[#This Row],[Base Payment After Circumstance 6]])))</f>
        <v/>
      </c>
      <c r="M757" s="3" t="str">
        <f>IF(M$3="Not used","",IFERROR(VLOOKUP($A757,'Circumstance 8'!$B$6:$AB$15,27,FALSE),IFERROR(VLOOKUP($A757,'Circumstance 8'!$B$18:$AB$28,27,FALSE),TableBPA2[[#This Row],[Base Payment After Circumstance 7]])))</f>
        <v/>
      </c>
      <c r="N757" s="3" t="str">
        <f>IF(N$3="Not used","",IFERROR(VLOOKUP($A757,'Circumstance 9'!$B$6:$AB$15,27,FALSE),IFERROR(VLOOKUP($A757,'Circumstance 9'!$B$18:$AB$28,27,FALSE),TableBPA2[[#This Row],[Base Payment After Circumstance 8]])))</f>
        <v/>
      </c>
      <c r="O757" s="3" t="str">
        <f>IF(O$3="Not used","",IFERROR(VLOOKUP($A757,'Circumstance 10'!$B$6:$AB$15,27,FALSE),IFERROR(VLOOKUP($A757,'Circumstance 10'!$B$18:$AB$28,27,FALSE),TableBPA2[[#This Row],[Base Payment After Circumstance 9]])))</f>
        <v/>
      </c>
      <c r="P757" s="24" t="str">
        <f>IF(P$3="Not used","",IFERROR(VLOOKUP($A757,'Circumstance 11'!$B$6:$AB$15,27,FALSE),IFERROR(VLOOKUP($A757,'Circumstance 11'!$B$18:$AB$28,27,FALSE),TableBPA2[[#This Row],[Base Payment After Circumstance 10]])))</f>
        <v/>
      </c>
      <c r="Q757" s="24" t="str">
        <f>IF(Q$3="Not used","",IFERROR(VLOOKUP($A757,'Circumstance 12'!$B$6:$AB$15,27,FALSE),IFERROR(VLOOKUP($A757,'Circumstance 12'!$B$18:$AB$28,27,FALSE),TableBPA2[[#This Row],[Base Payment After Circumstance 11]])))</f>
        <v/>
      </c>
      <c r="R757" s="24" t="str">
        <f>IF(R$3="Not used","",IFERROR(VLOOKUP($A757,'Circumstance 13'!$B$6:$AB$15,27,FALSE),IFERROR(VLOOKUP($A757,'Circumstance 13'!$B$18:$AB$28,27,FALSE),TableBPA2[[#This Row],[Base Payment After Circumstance 12]])))</f>
        <v/>
      </c>
      <c r="S757" s="24" t="str">
        <f>IF(S$3="Not used","",IFERROR(VLOOKUP($A757,'Circumstance 14'!$B$6:$AB$15,27,FALSE),IFERROR(VLOOKUP($A757,'Circumstance 14'!$B$18:$AB$28,27,FALSE),TableBPA2[[#This Row],[Base Payment After Circumstance 13]])))</f>
        <v/>
      </c>
      <c r="T757" s="24" t="str">
        <f>IF(T$3="Not used","",IFERROR(VLOOKUP($A757,'Circumstance 15'!$B$6:$AB$15,27,FALSE),IFERROR(VLOOKUP($A757,'Circumstance 15'!$B$18:$AB$28,27,FALSE),TableBPA2[[#This Row],[Base Payment After Circumstance 14]])))</f>
        <v/>
      </c>
      <c r="U757" s="24" t="str">
        <f>IF(U$3="Not used","",IFERROR(VLOOKUP($A757,'Circumstance 16'!$B$6:$AB$15,27,FALSE),IFERROR(VLOOKUP($A757,'Circumstance 16'!$B$18:$AB$28,27,FALSE),TableBPA2[[#This Row],[Base Payment After Circumstance 15]])))</f>
        <v/>
      </c>
      <c r="V757" s="24" t="str">
        <f>IF(V$3="Not used","",IFERROR(VLOOKUP($A757,'Circumstance 17'!$B$6:$AB$15,27,FALSE),IFERROR(VLOOKUP($A757,'Circumstance 17'!$B$18:$AB$28,27,FALSE),TableBPA2[[#This Row],[Base Payment After Circumstance 16]])))</f>
        <v/>
      </c>
      <c r="W757" s="24" t="str">
        <f>IF(W$3="Not used","",IFERROR(VLOOKUP($A757,'Circumstance 18'!$B$6:$AB$15,27,FALSE),IFERROR(VLOOKUP($A757,'Circumstance 18'!$B$18:$AB$28,27,FALSE),TableBPA2[[#This Row],[Base Payment After Circumstance 17]])))</f>
        <v/>
      </c>
      <c r="X757" s="24" t="str">
        <f>IF(X$3="Not used","",IFERROR(VLOOKUP($A757,'Circumstance 19'!$B$6:$AB$15,27,FALSE),IFERROR(VLOOKUP($A757,'Circumstance 19'!$B$18:$AB$28,27,FALSE),TableBPA2[[#This Row],[Base Payment After Circumstance 18]])))</f>
        <v/>
      </c>
      <c r="Y757" s="24" t="str">
        <f>IF(Y$3="Not used","",IFERROR(VLOOKUP($A757,'Circumstance 20'!$B$6:$AB$15,27,FALSE),IFERROR(VLOOKUP($A757,'Circumstance 20'!$B$18:$AB$28,27,FALSE),TableBPA2[[#This Row],[Base Payment After Circumstance 19]])))</f>
        <v/>
      </c>
    </row>
    <row r="758" spans="1:25" x14ac:dyDescent="0.25">
      <c r="A758" s="11" t="str">
        <f>IF('LEA Information'!A767="","",'LEA Information'!A767)</f>
        <v/>
      </c>
      <c r="B758" s="11" t="str">
        <f>IF('LEA Information'!B767="","",'LEA Information'!B767)</f>
        <v/>
      </c>
      <c r="C758" s="68" t="str">
        <f>IF('LEA Information'!C767="","",'LEA Information'!C767)</f>
        <v/>
      </c>
      <c r="D758" s="8" t="str">
        <f>IF('LEA Information'!D767="","",'LEA Information'!D767)</f>
        <v/>
      </c>
      <c r="E758" s="32" t="str">
        <f t="shared" si="11"/>
        <v/>
      </c>
      <c r="F758" s="3" t="str">
        <f>IF(F$3="Not used","",IFERROR(VLOOKUP($A758,'Circumstance 1'!$B$6:$AB$15,27,FALSE),IFERROR(VLOOKUP(A758,'Circumstance 1'!$B$18:$AB$28,27,FALSE),TableBPA2[[#This Row],[Starting Base Payment]])))</f>
        <v/>
      </c>
      <c r="G758" s="3" t="str">
        <f>IF(G$3="Not used","",IFERROR(VLOOKUP($A758,'Circumstance 2'!$B$6:$AB$15,27,FALSE),IFERROR(VLOOKUP($A758,'Circumstance 2'!$B$18:$AB$28,27,FALSE),TableBPA2[[#This Row],[Base Payment After Circumstance 1]])))</f>
        <v/>
      </c>
      <c r="H758" s="3" t="str">
        <f>IF(H$3="Not used","",IFERROR(VLOOKUP($A758,'Circumstance 3'!$B$6:$AB$15,27,FALSE),IFERROR(VLOOKUP($A758,'Circumstance 3'!$B$18:$AB$28,27,FALSE),TableBPA2[[#This Row],[Base Payment After Circumstance 2]])))</f>
        <v/>
      </c>
      <c r="I758" s="3" t="str">
        <f>IF(I$3="Not used","",IFERROR(VLOOKUP($A758,'Circumstance 4'!$B$6:$AB$15,27,FALSE),IFERROR(VLOOKUP($A758,'Circumstance 4'!$B$18:$AB$28,27,FALSE),TableBPA2[[#This Row],[Base Payment After Circumstance 3]])))</f>
        <v/>
      </c>
      <c r="J758" s="3" t="str">
        <f>IF(J$3="Not used","",IFERROR(VLOOKUP($A758,'Circumstance 5'!$B$6:$AB$15,27,FALSE),IFERROR(VLOOKUP($A758,'Circumstance 5'!$B$18:$AB$28,27,FALSE),TableBPA2[[#This Row],[Base Payment After Circumstance 4]])))</f>
        <v/>
      </c>
      <c r="K758" s="3" t="str">
        <f>IF(K$3="Not used","",IFERROR(VLOOKUP($A758,'Circumstance 6'!$B$6:$AB$15,27,FALSE),IFERROR(VLOOKUP($A758,'Circumstance 6'!$B$18:$AB$28,27,FALSE),TableBPA2[[#This Row],[Base Payment After Circumstance 5]])))</f>
        <v/>
      </c>
      <c r="L758" s="3" t="str">
        <f>IF(L$3="Not used","",IFERROR(VLOOKUP($A758,'Circumstance 7'!$B$6:$AB$15,27,FALSE),IFERROR(VLOOKUP($A758,'Circumstance 7'!$B$18:$AB$28,27,FALSE),TableBPA2[[#This Row],[Base Payment After Circumstance 6]])))</f>
        <v/>
      </c>
      <c r="M758" s="3" t="str">
        <f>IF(M$3="Not used","",IFERROR(VLOOKUP($A758,'Circumstance 8'!$B$6:$AB$15,27,FALSE),IFERROR(VLOOKUP($A758,'Circumstance 8'!$B$18:$AB$28,27,FALSE),TableBPA2[[#This Row],[Base Payment After Circumstance 7]])))</f>
        <v/>
      </c>
      <c r="N758" s="3" t="str">
        <f>IF(N$3="Not used","",IFERROR(VLOOKUP($A758,'Circumstance 9'!$B$6:$AB$15,27,FALSE),IFERROR(VLOOKUP($A758,'Circumstance 9'!$B$18:$AB$28,27,FALSE),TableBPA2[[#This Row],[Base Payment After Circumstance 8]])))</f>
        <v/>
      </c>
      <c r="O758" s="3" t="str">
        <f>IF(O$3="Not used","",IFERROR(VLOOKUP($A758,'Circumstance 10'!$B$6:$AB$15,27,FALSE),IFERROR(VLOOKUP($A758,'Circumstance 10'!$B$18:$AB$28,27,FALSE),TableBPA2[[#This Row],[Base Payment After Circumstance 9]])))</f>
        <v/>
      </c>
      <c r="P758" s="24" t="str">
        <f>IF(P$3="Not used","",IFERROR(VLOOKUP($A758,'Circumstance 11'!$B$6:$AB$15,27,FALSE),IFERROR(VLOOKUP($A758,'Circumstance 11'!$B$18:$AB$28,27,FALSE),TableBPA2[[#This Row],[Base Payment After Circumstance 10]])))</f>
        <v/>
      </c>
      <c r="Q758" s="24" t="str">
        <f>IF(Q$3="Not used","",IFERROR(VLOOKUP($A758,'Circumstance 12'!$B$6:$AB$15,27,FALSE),IFERROR(VLOOKUP($A758,'Circumstance 12'!$B$18:$AB$28,27,FALSE),TableBPA2[[#This Row],[Base Payment After Circumstance 11]])))</f>
        <v/>
      </c>
      <c r="R758" s="24" t="str">
        <f>IF(R$3="Not used","",IFERROR(VLOOKUP($A758,'Circumstance 13'!$B$6:$AB$15,27,FALSE),IFERROR(VLOOKUP($A758,'Circumstance 13'!$B$18:$AB$28,27,FALSE),TableBPA2[[#This Row],[Base Payment After Circumstance 12]])))</f>
        <v/>
      </c>
      <c r="S758" s="24" t="str">
        <f>IF(S$3="Not used","",IFERROR(VLOOKUP($A758,'Circumstance 14'!$B$6:$AB$15,27,FALSE),IFERROR(VLOOKUP($A758,'Circumstance 14'!$B$18:$AB$28,27,FALSE),TableBPA2[[#This Row],[Base Payment After Circumstance 13]])))</f>
        <v/>
      </c>
      <c r="T758" s="24" t="str">
        <f>IF(T$3="Not used","",IFERROR(VLOOKUP($A758,'Circumstance 15'!$B$6:$AB$15,27,FALSE),IFERROR(VLOOKUP($A758,'Circumstance 15'!$B$18:$AB$28,27,FALSE),TableBPA2[[#This Row],[Base Payment After Circumstance 14]])))</f>
        <v/>
      </c>
      <c r="U758" s="24" t="str">
        <f>IF(U$3="Not used","",IFERROR(VLOOKUP($A758,'Circumstance 16'!$B$6:$AB$15,27,FALSE),IFERROR(VLOOKUP($A758,'Circumstance 16'!$B$18:$AB$28,27,FALSE),TableBPA2[[#This Row],[Base Payment After Circumstance 15]])))</f>
        <v/>
      </c>
      <c r="V758" s="24" t="str">
        <f>IF(V$3="Not used","",IFERROR(VLOOKUP($A758,'Circumstance 17'!$B$6:$AB$15,27,FALSE),IFERROR(VLOOKUP($A758,'Circumstance 17'!$B$18:$AB$28,27,FALSE),TableBPA2[[#This Row],[Base Payment After Circumstance 16]])))</f>
        <v/>
      </c>
      <c r="W758" s="24" t="str">
        <f>IF(W$3="Not used","",IFERROR(VLOOKUP($A758,'Circumstance 18'!$B$6:$AB$15,27,FALSE),IFERROR(VLOOKUP($A758,'Circumstance 18'!$B$18:$AB$28,27,FALSE),TableBPA2[[#This Row],[Base Payment After Circumstance 17]])))</f>
        <v/>
      </c>
      <c r="X758" s="24" t="str">
        <f>IF(X$3="Not used","",IFERROR(VLOOKUP($A758,'Circumstance 19'!$B$6:$AB$15,27,FALSE),IFERROR(VLOOKUP($A758,'Circumstance 19'!$B$18:$AB$28,27,FALSE),TableBPA2[[#This Row],[Base Payment After Circumstance 18]])))</f>
        <v/>
      </c>
      <c r="Y758" s="24" t="str">
        <f>IF(Y$3="Not used","",IFERROR(VLOOKUP($A758,'Circumstance 20'!$B$6:$AB$15,27,FALSE),IFERROR(VLOOKUP($A758,'Circumstance 20'!$B$18:$AB$28,27,FALSE),TableBPA2[[#This Row],[Base Payment After Circumstance 19]])))</f>
        <v/>
      </c>
    </row>
    <row r="759" spans="1:25" x14ac:dyDescent="0.25">
      <c r="A759" s="11" t="str">
        <f>IF('LEA Information'!A768="","",'LEA Information'!A768)</f>
        <v/>
      </c>
      <c r="B759" s="11" t="str">
        <f>IF('LEA Information'!B768="","",'LEA Information'!B768)</f>
        <v/>
      </c>
      <c r="C759" s="68" t="str">
        <f>IF('LEA Information'!C768="","",'LEA Information'!C768)</f>
        <v/>
      </c>
      <c r="D759" s="8" t="str">
        <f>IF('LEA Information'!D768="","",'LEA Information'!D768)</f>
        <v/>
      </c>
      <c r="E759" s="32" t="str">
        <f t="shared" si="11"/>
        <v/>
      </c>
      <c r="F759" s="3" t="str">
        <f>IF(F$3="Not used","",IFERROR(VLOOKUP($A759,'Circumstance 1'!$B$6:$AB$15,27,FALSE),IFERROR(VLOOKUP(A759,'Circumstance 1'!$B$18:$AB$28,27,FALSE),TableBPA2[[#This Row],[Starting Base Payment]])))</f>
        <v/>
      </c>
      <c r="G759" s="3" t="str">
        <f>IF(G$3="Not used","",IFERROR(VLOOKUP($A759,'Circumstance 2'!$B$6:$AB$15,27,FALSE),IFERROR(VLOOKUP($A759,'Circumstance 2'!$B$18:$AB$28,27,FALSE),TableBPA2[[#This Row],[Base Payment After Circumstance 1]])))</f>
        <v/>
      </c>
      <c r="H759" s="3" t="str">
        <f>IF(H$3="Not used","",IFERROR(VLOOKUP($A759,'Circumstance 3'!$B$6:$AB$15,27,FALSE),IFERROR(VLOOKUP($A759,'Circumstance 3'!$B$18:$AB$28,27,FALSE),TableBPA2[[#This Row],[Base Payment After Circumstance 2]])))</f>
        <v/>
      </c>
      <c r="I759" s="3" t="str">
        <f>IF(I$3="Not used","",IFERROR(VLOOKUP($A759,'Circumstance 4'!$B$6:$AB$15,27,FALSE),IFERROR(VLOOKUP($A759,'Circumstance 4'!$B$18:$AB$28,27,FALSE),TableBPA2[[#This Row],[Base Payment After Circumstance 3]])))</f>
        <v/>
      </c>
      <c r="J759" s="3" t="str">
        <f>IF(J$3="Not used","",IFERROR(VLOOKUP($A759,'Circumstance 5'!$B$6:$AB$15,27,FALSE),IFERROR(VLOOKUP($A759,'Circumstance 5'!$B$18:$AB$28,27,FALSE),TableBPA2[[#This Row],[Base Payment After Circumstance 4]])))</f>
        <v/>
      </c>
      <c r="K759" s="3" t="str">
        <f>IF(K$3="Not used","",IFERROR(VLOOKUP($A759,'Circumstance 6'!$B$6:$AB$15,27,FALSE),IFERROR(VLOOKUP($A759,'Circumstance 6'!$B$18:$AB$28,27,FALSE),TableBPA2[[#This Row],[Base Payment After Circumstance 5]])))</f>
        <v/>
      </c>
      <c r="L759" s="3" t="str">
        <f>IF(L$3="Not used","",IFERROR(VLOOKUP($A759,'Circumstance 7'!$B$6:$AB$15,27,FALSE),IFERROR(VLOOKUP($A759,'Circumstance 7'!$B$18:$AB$28,27,FALSE),TableBPA2[[#This Row],[Base Payment After Circumstance 6]])))</f>
        <v/>
      </c>
      <c r="M759" s="3" t="str">
        <f>IF(M$3="Not used","",IFERROR(VLOOKUP($A759,'Circumstance 8'!$B$6:$AB$15,27,FALSE),IFERROR(VLOOKUP($A759,'Circumstance 8'!$B$18:$AB$28,27,FALSE),TableBPA2[[#This Row],[Base Payment After Circumstance 7]])))</f>
        <v/>
      </c>
      <c r="N759" s="3" t="str">
        <f>IF(N$3="Not used","",IFERROR(VLOOKUP($A759,'Circumstance 9'!$B$6:$AB$15,27,FALSE),IFERROR(VLOOKUP($A759,'Circumstance 9'!$B$18:$AB$28,27,FALSE),TableBPA2[[#This Row],[Base Payment After Circumstance 8]])))</f>
        <v/>
      </c>
      <c r="O759" s="3" t="str">
        <f>IF(O$3="Not used","",IFERROR(VLOOKUP($A759,'Circumstance 10'!$B$6:$AB$15,27,FALSE),IFERROR(VLOOKUP($A759,'Circumstance 10'!$B$18:$AB$28,27,FALSE),TableBPA2[[#This Row],[Base Payment After Circumstance 9]])))</f>
        <v/>
      </c>
      <c r="P759" s="24" t="str">
        <f>IF(P$3="Not used","",IFERROR(VLOOKUP($A759,'Circumstance 11'!$B$6:$AB$15,27,FALSE),IFERROR(VLOOKUP($A759,'Circumstance 11'!$B$18:$AB$28,27,FALSE),TableBPA2[[#This Row],[Base Payment After Circumstance 10]])))</f>
        <v/>
      </c>
      <c r="Q759" s="24" t="str">
        <f>IF(Q$3="Not used","",IFERROR(VLOOKUP($A759,'Circumstance 12'!$B$6:$AB$15,27,FALSE),IFERROR(VLOOKUP($A759,'Circumstance 12'!$B$18:$AB$28,27,FALSE),TableBPA2[[#This Row],[Base Payment After Circumstance 11]])))</f>
        <v/>
      </c>
      <c r="R759" s="24" t="str">
        <f>IF(R$3="Not used","",IFERROR(VLOOKUP($A759,'Circumstance 13'!$B$6:$AB$15,27,FALSE),IFERROR(VLOOKUP($A759,'Circumstance 13'!$B$18:$AB$28,27,FALSE),TableBPA2[[#This Row],[Base Payment After Circumstance 12]])))</f>
        <v/>
      </c>
      <c r="S759" s="24" t="str">
        <f>IF(S$3="Not used","",IFERROR(VLOOKUP($A759,'Circumstance 14'!$B$6:$AB$15,27,FALSE),IFERROR(VLOOKUP($A759,'Circumstance 14'!$B$18:$AB$28,27,FALSE),TableBPA2[[#This Row],[Base Payment After Circumstance 13]])))</f>
        <v/>
      </c>
      <c r="T759" s="24" t="str">
        <f>IF(T$3="Not used","",IFERROR(VLOOKUP($A759,'Circumstance 15'!$B$6:$AB$15,27,FALSE),IFERROR(VLOOKUP($A759,'Circumstance 15'!$B$18:$AB$28,27,FALSE),TableBPA2[[#This Row],[Base Payment After Circumstance 14]])))</f>
        <v/>
      </c>
      <c r="U759" s="24" t="str">
        <f>IF(U$3="Not used","",IFERROR(VLOOKUP($A759,'Circumstance 16'!$B$6:$AB$15,27,FALSE),IFERROR(VLOOKUP($A759,'Circumstance 16'!$B$18:$AB$28,27,FALSE),TableBPA2[[#This Row],[Base Payment After Circumstance 15]])))</f>
        <v/>
      </c>
      <c r="V759" s="24" t="str">
        <f>IF(V$3="Not used","",IFERROR(VLOOKUP($A759,'Circumstance 17'!$B$6:$AB$15,27,FALSE),IFERROR(VLOOKUP($A759,'Circumstance 17'!$B$18:$AB$28,27,FALSE),TableBPA2[[#This Row],[Base Payment After Circumstance 16]])))</f>
        <v/>
      </c>
      <c r="W759" s="24" t="str">
        <f>IF(W$3="Not used","",IFERROR(VLOOKUP($A759,'Circumstance 18'!$B$6:$AB$15,27,FALSE),IFERROR(VLOOKUP($A759,'Circumstance 18'!$B$18:$AB$28,27,FALSE),TableBPA2[[#This Row],[Base Payment After Circumstance 17]])))</f>
        <v/>
      </c>
      <c r="X759" s="24" t="str">
        <f>IF(X$3="Not used","",IFERROR(VLOOKUP($A759,'Circumstance 19'!$B$6:$AB$15,27,FALSE),IFERROR(VLOOKUP($A759,'Circumstance 19'!$B$18:$AB$28,27,FALSE),TableBPA2[[#This Row],[Base Payment After Circumstance 18]])))</f>
        <v/>
      </c>
      <c r="Y759" s="24" t="str">
        <f>IF(Y$3="Not used","",IFERROR(VLOOKUP($A759,'Circumstance 20'!$B$6:$AB$15,27,FALSE),IFERROR(VLOOKUP($A759,'Circumstance 20'!$B$18:$AB$28,27,FALSE),TableBPA2[[#This Row],[Base Payment After Circumstance 19]])))</f>
        <v/>
      </c>
    </row>
    <row r="760" spans="1:25" x14ac:dyDescent="0.25">
      <c r="A760" s="11" t="str">
        <f>IF('LEA Information'!A769="","",'LEA Information'!A769)</f>
        <v/>
      </c>
      <c r="B760" s="11" t="str">
        <f>IF('LEA Information'!B769="","",'LEA Information'!B769)</f>
        <v/>
      </c>
      <c r="C760" s="68" t="str">
        <f>IF('LEA Information'!C769="","",'LEA Information'!C769)</f>
        <v/>
      </c>
      <c r="D760" s="8" t="str">
        <f>IF('LEA Information'!D769="","",'LEA Information'!D769)</f>
        <v/>
      </c>
      <c r="E760" s="32" t="str">
        <f t="shared" si="11"/>
        <v/>
      </c>
      <c r="F760" s="3" t="str">
        <f>IF(F$3="Not used","",IFERROR(VLOOKUP($A760,'Circumstance 1'!$B$6:$AB$15,27,FALSE),IFERROR(VLOOKUP(A760,'Circumstance 1'!$B$18:$AB$28,27,FALSE),TableBPA2[[#This Row],[Starting Base Payment]])))</f>
        <v/>
      </c>
      <c r="G760" s="3" t="str">
        <f>IF(G$3="Not used","",IFERROR(VLOOKUP($A760,'Circumstance 2'!$B$6:$AB$15,27,FALSE),IFERROR(VLOOKUP($A760,'Circumstance 2'!$B$18:$AB$28,27,FALSE),TableBPA2[[#This Row],[Base Payment After Circumstance 1]])))</f>
        <v/>
      </c>
      <c r="H760" s="3" t="str">
        <f>IF(H$3="Not used","",IFERROR(VLOOKUP($A760,'Circumstance 3'!$B$6:$AB$15,27,FALSE),IFERROR(VLOOKUP($A760,'Circumstance 3'!$B$18:$AB$28,27,FALSE),TableBPA2[[#This Row],[Base Payment After Circumstance 2]])))</f>
        <v/>
      </c>
      <c r="I760" s="3" t="str">
        <f>IF(I$3="Not used","",IFERROR(VLOOKUP($A760,'Circumstance 4'!$B$6:$AB$15,27,FALSE),IFERROR(VLOOKUP($A760,'Circumstance 4'!$B$18:$AB$28,27,FALSE),TableBPA2[[#This Row],[Base Payment After Circumstance 3]])))</f>
        <v/>
      </c>
      <c r="J760" s="3" t="str">
        <f>IF(J$3="Not used","",IFERROR(VLOOKUP($A760,'Circumstance 5'!$B$6:$AB$15,27,FALSE),IFERROR(VLOOKUP($A760,'Circumstance 5'!$B$18:$AB$28,27,FALSE),TableBPA2[[#This Row],[Base Payment After Circumstance 4]])))</f>
        <v/>
      </c>
      <c r="K760" s="3" t="str">
        <f>IF(K$3="Not used","",IFERROR(VLOOKUP($A760,'Circumstance 6'!$B$6:$AB$15,27,FALSE),IFERROR(VLOOKUP($A760,'Circumstance 6'!$B$18:$AB$28,27,FALSE),TableBPA2[[#This Row],[Base Payment After Circumstance 5]])))</f>
        <v/>
      </c>
      <c r="L760" s="3" t="str">
        <f>IF(L$3="Not used","",IFERROR(VLOOKUP($A760,'Circumstance 7'!$B$6:$AB$15,27,FALSE),IFERROR(VLOOKUP($A760,'Circumstance 7'!$B$18:$AB$28,27,FALSE),TableBPA2[[#This Row],[Base Payment After Circumstance 6]])))</f>
        <v/>
      </c>
      <c r="M760" s="3" t="str">
        <f>IF(M$3="Not used","",IFERROR(VLOOKUP($A760,'Circumstance 8'!$B$6:$AB$15,27,FALSE),IFERROR(VLOOKUP($A760,'Circumstance 8'!$B$18:$AB$28,27,FALSE),TableBPA2[[#This Row],[Base Payment After Circumstance 7]])))</f>
        <v/>
      </c>
      <c r="N760" s="3" t="str">
        <f>IF(N$3="Not used","",IFERROR(VLOOKUP($A760,'Circumstance 9'!$B$6:$AB$15,27,FALSE),IFERROR(VLOOKUP($A760,'Circumstance 9'!$B$18:$AB$28,27,FALSE),TableBPA2[[#This Row],[Base Payment After Circumstance 8]])))</f>
        <v/>
      </c>
      <c r="O760" s="3" t="str">
        <f>IF(O$3="Not used","",IFERROR(VLOOKUP($A760,'Circumstance 10'!$B$6:$AB$15,27,FALSE),IFERROR(VLOOKUP($A760,'Circumstance 10'!$B$18:$AB$28,27,FALSE),TableBPA2[[#This Row],[Base Payment After Circumstance 9]])))</f>
        <v/>
      </c>
      <c r="P760" s="24" t="str">
        <f>IF(P$3="Not used","",IFERROR(VLOOKUP($A760,'Circumstance 11'!$B$6:$AB$15,27,FALSE),IFERROR(VLOOKUP($A760,'Circumstance 11'!$B$18:$AB$28,27,FALSE),TableBPA2[[#This Row],[Base Payment After Circumstance 10]])))</f>
        <v/>
      </c>
      <c r="Q760" s="24" t="str">
        <f>IF(Q$3="Not used","",IFERROR(VLOOKUP($A760,'Circumstance 12'!$B$6:$AB$15,27,FALSE),IFERROR(VLOOKUP($A760,'Circumstance 12'!$B$18:$AB$28,27,FALSE),TableBPA2[[#This Row],[Base Payment After Circumstance 11]])))</f>
        <v/>
      </c>
      <c r="R760" s="24" t="str">
        <f>IF(R$3="Not used","",IFERROR(VLOOKUP($A760,'Circumstance 13'!$B$6:$AB$15,27,FALSE),IFERROR(VLOOKUP($A760,'Circumstance 13'!$B$18:$AB$28,27,FALSE),TableBPA2[[#This Row],[Base Payment After Circumstance 12]])))</f>
        <v/>
      </c>
      <c r="S760" s="24" t="str">
        <f>IF(S$3="Not used","",IFERROR(VLOOKUP($A760,'Circumstance 14'!$B$6:$AB$15,27,FALSE),IFERROR(VLOOKUP($A760,'Circumstance 14'!$B$18:$AB$28,27,FALSE),TableBPA2[[#This Row],[Base Payment After Circumstance 13]])))</f>
        <v/>
      </c>
      <c r="T760" s="24" t="str">
        <f>IF(T$3="Not used","",IFERROR(VLOOKUP($A760,'Circumstance 15'!$B$6:$AB$15,27,FALSE),IFERROR(VLOOKUP($A760,'Circumstance 15'!$B$18:$AB$28,27,FALSE),TableBPA2[[#This Row],[Base Payment After Circumstance 14]])))</f>
        <v/>
      </c>
      <c r="U760" s="24" t="str">
        <f>IF(U$3="Not used","",IFERROR(VLOOKUP($A760,'Circumstance 16'!$B$6:$AB$15,27,FALSE),IFERROR(VLOOKUP($A760,'Circumstance 16'!$B$18:$AB$28,27,FALSE),TableBPA2[[#This Row],[Base Payment After Circumstance 15]])))</f>
        <v/>
      </c>
      <c r="V760" s="24" t="str">
        <f>IF(V$3="Not used","",IFERROR(VLOOKUP($A760,'Circumstance 17'!$B$6:$AB$15,27,FALSE),IFERROR(VLOOKUP($A760,'Circumstance 17'!$B$18:$AB$28,27,FALSE),TableBPA2[[#This Row],[Base Payment After Circumstance 16]])))</f>
        <v/>
      </c>
      <c r="W760" s="24" t="str">
        <f>IF(W$3="Not used","",IFERROR(VLOOKUP($A760,'Circumstance 18'!$B$6:$AB$15,27,FALSE),IFERROR(VLOOKUP($A760,'Circumstance 18'!$B$18:$AB$28,27,FALSE),TableBPA2[[#This Row],[Base Payment After Circumstance 17]])))</f>
        <v/>
      </c>
      <c r="X760" s="24" t="str">
        <f>IF(X$3="Not used","",IFERROR(VLOOKUP($A760,'Circumstance 19'!$B$6:$AB$15,27,FALSE),IFERROR(VLOOKUP($A760,'Circumstance 19'!$B$18:$AB$28,27,FALSE),TableBPA2[[#This Row],[Base Payment After Circumstance 18]])))</f>
        <v/>
      </c>
      <c r="Y760" s="24" t="str">
        <f>IF(Y$3="Not used","",IFERROR(VLOOKUP($A760,'Circumstance 20'!$B$6:$AB$15,27,FALSE),IFERROR(VLOOKUP($A760,'Circumstance 20'!$B$18:$AB$28,27,FALSE),TableBPA2[[#This Row],[Base Payment After Circumstance 19]])))</f>
        <v/>
      </c>
    </row>
    <row r="761" spans="1:25" x14ac:dyDescent="0.25">
      <c r="A761" s="11" t="str">
        <f>IF('LEA Information'!A770="","",'LEA Information'!A770)</f>
        <v/>
      </c>
      <c r="B761" s="11" t="str">
        <f>IF('LEA Information'!B770="","",'LEA Information'!B770)</f>
        <v/>
      </c>
      <c r="C761" s="68" t="str">
        <f>IF('LEA Information'!C770="","",'LEA Information'!C770)</f>
        <v/>
      </c>
      <c r="D761" s="8" t="str">
        <f>IF('LEA Information'!D770="","",'LEA Information'!D770)</f>
        <v/>
      </c>
      <c r="E761" s="32" t="str">
        <f t="shared" si="11"/>
        <v/>
      </c>
      <c r="F761" s="3" t="str">
        <f>IF(F$3="Not used","",IFERROR(VLOOKUP($A761,'Circumstance 1'!$B$6:$AB$15,27,FALSE),IFERROR(VLOOKUP(A761,'Circumstance 1'!$B$18:$AB$28,27,FALSE),TableBPA2[[#This Row],[Starting Base Payment]])))</f>
        <v/>
      </c>
      <c r="G761" s="3" t="str">
        <f>IF(G$3="Not used","",IFERROR(VLOOKUP($A761,'Circumstance 2'!$B$6:$AB$15,27,FALSE),IFERROR(VLOOKUP($A761,'Circumstance 2'!$B$18:$AB$28,27,FALSE),TableBPA2[[#This Row],[Base Payment After Circumstance 1]])))</f>
        <v/>
      </c>
      <c r="H761" s="3" t="str">
        <f>IF(H$3="Not used","",IFERROR(VLOOKUP($A761,'Circumstance 3'!$B$6:$AB$15,27,FALSE),IFERROR(VLOOKUP($A761,'Circumstance 3'!$B$18:$AB$28,27,FALSE),TableBPA2[[#This Row],[Base Payment After Circumstance 2]])))</f>
        <v/>
      </c>
      <c r="I761" s="3" t="str">
        <f>IF(I$3="Not used","",IFERROR(VLOOKUP($A761,'Circumstance 4'!$B$6:$AB$15,27,FALSE),IFERROR(VLOOKUP($A761,'Circumstance 4'!$B$18:$AB$28,27,FALSE),TableBPA2[[#This Row],[Base Payment After Circumstance 3]])))</f>
        <v/>
      </c>
      <c r="J761" s="3" t="str">
        <f>IF(J$3="Not used","",IFERROR(VLOOKUP($A761,'Circumstance 5'!$B$6:$AB$15,27,FALSE),IFERROR(VLOOKUP($A761,'Circumstance 5'!$B$18:$AB$28,27,FALSE),TableBPA2[[#This Row],[Base Payment After Circumstance 4]])))</f>
        <v/>
      </c>
      <c r="K761" s="3" t="str">
        <f>IF(K$3="Not used","",IFERROR(VLOOKUP($A761,'Circumstance 6'!$B$6:$AB$15,27,FALSE),IFERROR(VLOOKUP($A761,'Circumstance 6'!$B$18:$AB$28,27,FALSE),TableBPA2[[#This Row],[Base Payment After Circumstance 5]])))</f>
        <v/>
      </c>
      <c r="L761" s="3" t="str">
        <f>IF(L$3="Not used","",IFERROR(VLOOKUP($A761,'Circumstance 7'!$B$6:$AB$15,27,FALSE),IFERROR(VLOOKUP($A761,'Circumstance 7'!$B$18:$AB$28,27,FALSE),TableBPA2[[#This Row],[Base Payment After Circumstance 6]])))</f>
        <v/>
      </c>
      <c r="M761" s="3" t="str">
        <f>IF(M$3="Not used","",IFERROR(VLOOKUP($A761,'Circumstance 8'!$B$6:$AB$15,27,FALSE),IFERROR(VLOOKUP($A761,'Circumstance 8'!$B$18:$AB$28,27,FALSE),TableBPA2[[#This Row],[Base Payment After Circumstance 7]])))</f>
        <v/>
      </c>
      <c r="N761" s="3" t="str">
        <f>IF(N$3="Not used","",IFERROR(VLOOKUP($A761,'Circumstance 9'!$B$6:$AB$15,27,FALSE),IFERROR(VLOOKUP($A761,'Circumstance 9'!$B$18:$AB$28,27,FALSE),TableBPA2[[#This Row],[Base Payment After Circumstance 8]])))</f>
        <v/>
      </c>
      <c r="O761" s="3" t="str">
        <f>IF(O$3="Not used","",IFERROR(VLOOKUP($A761,'Circumstance 10'!$B$6:$AB$15,27,FALSE),IFERROR(VLOOKUP($A761,'Circumstance 10'!$B$18:$AB$28,27,FALSE),TableBPA2[[#This Row],[Base Payment After Circumstance 9]])))</f>
        <v/>
      </c>
      <c r="P761" s="24" t="str">
        <f>IF(P$3="Not used","",IFERROR(VLOOKUP($A761,'Circumstance 11'!$B$6:$AB$15,27,FALSE),IFERROR(VLOOKUP($A761,'Circumstance 11'!$B$18:$AB$28,27,FALSE),TableBPA2[[#This Row],[Base Payment After Circumstance 10]])))</f>
        <v/>
      </c>
      <c r="Q761" s="24" t="str">
        <f>IF(Q$3="Not used","",IFERROR(VLOOKUP($A761,'Circumstance 12'!$B$6:$AB$15,27,FALSE),IFERROR(VLOOKUP($A761,'Circumstance 12'!$B$18:$AB$28,27,FALSE),TableBPA2[[#This Row],[Base Payment After Circumstance 11]])))</f>
        <v/>
      </c>
      <c r="R761" s="24" t="str">
        <f>IF(R$3="Not used","",IFERROR(VLOOKUP($A761,'Circumstance 13'!$B$6:$AB$15,27,FALSE),IFERROR(VLOOKUP($A761,'Circumstance 13'!$B$18:$AB$28,27,FALSE),TableBPA2[[#This Row],[Base Payment After Circumstance 12]])))</f>
        <v/>
      </c>
      <c r="S761" s="24" t="str">
        <f>IF(S$3="Not used","",IFERROR(VLOOKUP($A761,'Circumstance 14'!$B$6:$AB$15,27,FALSE),IFERROR(VLOOKUP($A761,'Circumstance 14'!$B$18:$AB$28,27,FALSE),TableBPA2[[#This Row],[Base Payment After Circumstance 13]])))</f>
        <v/>
      </c>
      <c r="T761" s="24" t="str">
        <f>IF(T$3="Not used","",IFERROR(VLOOKUP($A761,'Circumstance 15'!$B$6:$AB$15,27,FALSE),IFERROR(VLOOKUP($A761,'Circumstance 15'!$B$18:$AB$28,27,FALSE),TableBPA2[[#This Row],[Base Payment After Circumstance 14]])))</f>
        <v/>
      </c>
      <c r="U761" s="24" t="str">
        <f>IF(U$3="Not used","",IFERROR(VLOOKUP($A761,'Circumstance 16'!$B$6:$AB$15,27,FALSE),IFERROR(VLOOKUP($A761,'Circumstance 16'!$B$18:$AB$28,27,FALSE),TableBPA2[[#This Row],[Base Payment After Circumstance 15]])))</f>
        <v/>
      </c>
      <c r="V761" s="24" t="str">
        <f>IF(V$3="Not used","",IFERROR(VLOOKUP($A761,'Circumstance 17'!$B$6:$AB$15,27,FALSE),IFERROR(VLOOKUP($A761,'Circumstance 17'!$B$18:$AB$28,27,FALSE),TableBPA2[[#This Row],[Base Payment After Circumstance 16]])))</f>
        <v/>
      </c>
      <c r="W761" s="24" t="str">
        <f>IF(W$3="Not used","",IFERROR(VLOOKUP($A761,'Circumstance 18'!$B$6:$AB$15,27,FALSE),IFERROR(VLOOKUP($A761,'Circumstance 18'!$B$18:$AB$28,27,FALSE),TableBPA2[[#This Row],[Base Payment After Circumstance 17]])))</f>
        <v/>
      </c>
      <c r="X761" s="24" t="str">
        <f>IF(X$3="Not used","",IFERROR(VLOOKUP($A761,'Circumstance 19'!$B$6:$AB$15,27,FALSE),IFERROR(VLOOKUP($A761,'Circumstance 19'!$B$18:$AB$28,27,FALSE),TableBPA2[[#This Row],[Base Payment After Circumstance 18]])))</f>
        <v/>
      </c>
      <c r="Y761" s="24" t="str">
        <f>IF(Y$3="Not used","",IFERROR(VLOOKUP($A761,'Circumstance 20'!$B$6:$AB$15,27,FALSE),IFERROR(VLOOKUP($A761,'Circumstance 20'!$B$18:$AB$28,27,FALSE),TableBPA2[[#This Row],[Base Payment After Circumstance 19]])))</f>
        <v/>
      </c>
    </row>
    <row r="762" spans="1:25" x14ac:dyDescent="0.25">
      <c r="A762" s="11" t="str">
        <f>IF('LEA Information'!A771="","",'LEA Information'!A771)</f>
        <v/>
      </c>
      <c r="B762" s="11" t="str">
        <f>IF('LEA Information'!B771="","",'LEA Information'!B771)</f>
        <v/>
      </c>
      <c r="C762" s="68" t="str">
        <f>IF('LEA Information'!C771="","",'LEA Information'!C771)</f>
        <v/>
      </c>
      <c r="D762" s="8" t="str">
        <f>IF('LEA Information'!D771="","",'LEA Information'!D771)</f>
        <v/>
      </c>
      <c r="E762" s="32" t="str">
        <f t="shared" si="11"/>
        <v/>
      </c>
      <c r="F762" s="3" t="str">
        <f>IF(F$3="Not used","",IFERROR(VLOOKUP($A762,'Circumstance 1'!$B$6:$AB$15,27,FALSE),IFERROR(VLOOKUP(A762,'Circumstance 1'!$B$18:$AB$28,27,FALSE),TableBPA2[[#This Row],[Starting Base Payment]])))</f>
        <v/>
      </c>
      <c r="G762" s="3" t="str">
        <f>IF(G$3="Not used","",IFERROR(VLOOKUP($A762,'Circumstance 2'!$B$6:$AB$15,27,FALSE),IFERROR(VLOOKUP($A762,'Circumstance 2'!$B$18:$AB$28,27,FALSE),TableBPA2[[#This Row],[Base Payment After Circumstance 1]])))</f>
        <v/>
      </c>
      <c r="H762" s="3" t="str">
        <f>IF(H$3="Not used","",IFERROR(VLOOKUP($A762,'Circumstance 3'!$B$6:$AB$15,27,FALSE),IFERROR(VLOOKUP($A762,'Circumstance 3'!$B$18:$AB$28,27,FALSE),TableBPA2[[#This Row],[Base Payment After Circumstance 2]])))</f>
        <v/>
      </c>
      <c r="I762" s="3" t="str">
        <f>IF(I$3="Not used","",IFERROR(VLOOKUP($A762,'Circumstance 4'!$B$6:$AB$15,27,FALSE),IFERROR(VLOOKUP($A762,'Circumstance 4'!$B$18:$AB$28,27,FALSE),TableBPA2[[#This Row],[Base Payment After Circumstance 3]])))</f>
        <v/>
      </c>
      <c r="J762" s="3" t="str">
        <f>IF(J$3="Not used","",IFERROR(VLOOKUP($A762,'Circumstance 5'!$B$6:$AB$15,27,FALSE),IFERROR(VLOOKUP($A762,'Circumstance 5'!$B$18:$AB$28,27,FALSE),TableBPA2[[#This Row],[Base Payment After Circumstance 4]])))</f>
        <v/>
      </c>
      <c r="K762" s="3" t="str">
        <f>IF(K$3="Not used","",IFERROR(VLOOKUP($A762,'Circumstance 6'!$B$6:$AB$15,27,FALSE),IFERROR(VLOOKUP($A762,'Circumstance 6'!$B$18:$AB$28,27,FALSE),TableBPA2[[#This Row],[Base Payment After Circumstance 5]])))</f>
        <v/>
      </c>
      <c r="L762" s="3" t="str">
        <f>IF(L$3="Not used","",IFERROR(VLOOKUP($A762,'Circumstance 7'!$B$6:$AB$15,27,FALSE),IFERROR(VLOOKUP($A762,'Circumstance 7'!$B$18:$AB$28,27,FALSE),TableBPA2[[#This Row],[Base Payment After Circumstance 6]])))</f>
        <v/>
      </c>
      <c r="M762" s="3" t="str">
        <f>IF(M$3="Not used","",IFERROR(VLOOKUP($A762,'Circumstance 8'!$B$6:$AB$15,27,FALSE),IFERROR(VLOOKUP($A762,'Circumstance 8'!$B$18:$AB$28,27,FALSE),TableBPA2[[#This Row],[Base Payment After Circumstance 7]])))</f>
        <v/>
      </c>
      <c r="N762" s="3" t="str">
        <f>IF(N$3="Not used","",IFERROR(VLOOKUP($A762,'Circumstance 9'!$B$6:$AB$15,27,FALSE),IFERROR(VLOOKUP($A762,'Circumstance 9'!$B$18:$AB$28,27,FALSE),TableBPA2[[#This Row],[Base Payment After Circumstance 8]])))</f>
        <v/>
      </c>
      <c r="O762" s="3" t="str">
        <f>IF(O$3="Not used","",IFERROR(VLOOKUP($A762,'Circumstance 10'!$B$6:$AB$15,27,FALSE),IFERROR(VLOOKUP($A762,'Circumstance 10'!$B$18:$AB$28,27,FALSE),TableBPA2[[#This Row],[Base Payment After Circumstance 9]])))</f>
        <v/>
      </c>
      <c r="P762" s="24" t="str">
        <f>IF(P$3="Not used","",IFERROR(VLOOKUP($A762,'Circumstance 11'!$B$6:$AB$15,27,FALSE),IFERROR(VLOOKUP($A762,'Circumstance 11'!$B$18:$AB$28,27,FALSE),TableBPA2[[#This Row],[Base Payment After Circumstance 10]])))</f>
        <v/>
      </c>
      <c r="Q762" s="24" t="str">
        <f>IF(Q$3="Not used","",IFERROR(VLOOKUP($A762,'Circumstance 12'!$B$6:$AB$15,27,FALSE),IFERROR(VLOOKUP($A762,'Circumstance 12'!$B$18:$AB$28,27,FALSE),TableBPA2[[#This Row],[Base Payment After Circumstance 11]])))</f>
        <v/>
      </c>
      <c r="R762" s="24" t="str">
        <f>IF(R$3="Not used","",IFERROR(VLOOKUP($A762,'Circumstance 13'!$B$6:$AB$15,27,FALSE),IFERROR(VLOOKUP($A762,'Circumstance 13'!$B$18:$AB$28,27,FALSE),TableBPA2[[#This Row],[Base Payment After Circumstance 12]])))</f>
        <v/>
      </c>
      <c r="S762" s="24" t="str">
        <f>IF(S$3="Not used","",IFERROR(VLOOKUP($A762,'Circumstance 14'!$B$6:$AB$15,27,FALSE),IFERROR(VLOOKUP($A762,'Circumstance 14'!$B$18:$AB$28,27,FALSE),TableBPA2[[#This Row],[Base Payment After Circumstance 13]])))</f>
        <v/>
      </c>
      <c r="T762" s="24" t="str">
        <f>IF(T$3="Not used","",IFERROR(VLOOKUP($A762,'Circumstance 15'!$B$6:$AB$15,27,FALSE),IFERROR(VLOOKUP($A762,'Circumstance 15'!$B$18:$AB$28,27,FALSE),TableBPA2[[#This Row],[Base Payment After Circumstance 14]])))</f>
        <v/>
      </c>
      <c r="U762" s="24" t="str">
        <f>IF(U$3="Not used","",IFERROR(VLOOKUP($A762,'Circumstance 16'!$B$6:$AB$15,27,FALSE),IFERROR(VLOOKUP($A762,'Circumstance 16'!$B$18:$AB$28,27,FALSE),TableBPA2[[#This Row],[Base Payment After Circumstance 15]])))</f>
        <v/>
      </c>
      <c r="V762" s="24" t="str">
        <f>IF(V$3="Not used","",IFERROR(VLOOKUP($A762,'Circumstance 17'!$B$6:$AB$15,27,FALSE),IFERROR(VLOOKUP($A762,'Circumstance 17'!$B$18:$AB$28,27,FALSE),TableBPA2[[#This Row],[Base Payment After Circumstance 16]])))</f>
        <v/>
      </c>
      <c r="W762" s="24" t="str">
        <f>IF(W$3="Not used","",IFERROR(VLOOKUP($A762,'Circumstance 18'!$B$6:$AB$15,27,FALSE),IFERROR(VLOOKUP($A762,'Circumstance 18'!$B$18:$AB$28,27,FALSE),TableBPA2[[#This Row],[Base Payment After Circumstance 17]])))</f>
        <v/>
      </c>
      <c r="X762" s="24" t="str">
        <f>IF(X$3="Not used","",IFERROR(VLOOKUP($A762,'Circumstance 19'!$B$6:$AB$15,27,FALSE),IFERROR(VLOOKUP($A762,'Circumstance 19'!$B$18:$AB$28,27,FALSE),TableBPA2[[#This Row],[Base Payment After Circumstance 18]])))</f>
        <v/>
      </c>
      <c r="Y762" s="24" t="str">
        <f>IF(Y$3="Not used","",IFERROR(VLOOKUP($A762,'Circumstance 20'!$B$6:$AB$15,27,FALSE),IFERROR(VLOOKUP($A762,'Circumstance 20'!$B$18:$AB$28,27,FALSE),TableBPA2[[#This Row],[Base Payment After Circumstance 19]])))</f>
        <v/>
      </c>
    </row>
    <row r="763" spans="1:25" x14ac:dyDescent="0.25">
      <c r="A763" s="11" t="str">
        <f>IF('LEA Information'!A772="","",'LEA Information'!A772)</f>
        <v/>
      </c>
      <c r="B763" s="11" t="str">
        <f>IF('LEA Information'!B772="","",'LEA Information'!B772)</f>
        <v/>
      </c>
      <c r="C763" s="68" t="str">
        <f>IF('LEA Information'!C772="","",'LEA Information'!C772)</f>
        <v/>
      </c>
      <c r="D763" s="8" t="str">
        <f>IF('LEA Information'!D772="","",'LEA Information'!D772)</f>
        <v/>
      </c>
      <c r="E763" s="32" t="str">
        <f t="shared" si="11"/>
        <v/>
      </c>
      <c r="F763" s="3" t="str">
        <f>IF(F$3="Not used","",IFERROR(VLOOKUP($A763,'Circumstance 1'!$B$6:$AB$15,27,FALSE),IFERROR(VLOOKUP(A763,'Circumstance 1'!$B$18:$AB$28,27,FALSE),TableBPA2[[#This Row],[Starting Base Payment]])))</f>
        <v/>
      </c>
      <c r="G763" s="3" t="str">
        <f>IF(G$3="Not used","",IFERROR(VLOOKUP($A763,'Circumstance 2'!$B$6:$AB$15,27,FALSE),IFERROR(VLOOKUP($A763,'Circumstance 2'!$B$18:$AB$28,27,FALSE),TableBPA2[[#This Row],[Base Payment After Circumstance 1]])))</f>
        <v/>
      </c>
      <c r="H763" s="3" t="str">
        <f>IF(H$3="Not used","",IFERROR(VLOOKUP($A763,'Circumstance 3'!$B$6:$AB$15,27,FALSE),IFERROR(VLOOKUP($A763,'Circumstance 3'!$B$18:$AB$28,27,FALSE),TableBPA2[[#This Row],[Base Payment After Circumstance 2]])))</f>
        <v/>
      </c>
      <c r="I763" s="3" t="str">
        <f>IF(I$3="Not used","",IFERROR(VLOOKUP($A763,'Circumstance 4'!$B$6:$AB$15,27,FALSE),IFERROR(VLOOKUP($A763,'Circumstance 4'!$B$18:$AB$28,27,FALSE),TableBPA2[[#This Row],[Base Payment After Circumstance 3]])))</f>
        <v/>
      </c>
      <c r="J763" s="3" t="str">
        <f>IF(J$3="Not used","",IFERROR(VLOOKUP($A763,'Circumstance 5'!$B$6:$AB$15,27,FALSE),IFERROR(VLOOKUP($A763,'Circumstance 5'!$B$18:$AB$28,27,FALSE),TableBPA2[[#This Row],[Base Payment After Circumstance 4]])))</f>
        <v/>
      </c>
      <c r="K763" s="3" t="str">
        <f>IF(K$3="Not used","",IFERROR(VLOOKUP($A763,'Circumstance 6'!$B$6:$AB$15,27,FALSE),IFERROR(VLOOKUP($A763,'Circumstance 6'!$B$18:$AB$28,27,FALSE),TableBPA2[[#This Row],[Base Payment After Circumstance 5]])))</f>
        <v/>
      </c>
      <c r="L763" s="3" t="str">
        <f>IF(L$3="Not used","",IFERROR(VLOOKUP($A763,'Circumstance 7'!$B$6:$AB$15,27,FALSE),IFERROR(VLOOKUP($A763,'Circumstance 7'!$B$18:$AB$28,27,FALSE),TableBPA2[[#This Row],[Base Payment After Circumstance 6]])))</f>
        <v/>
      </c>
      <c r="M763" s="3" t="str">
        <f>IF(M$3="Not used","",IFERROR(VLOOKUP($A763,'Circumstance 8'!$B$6:$AB$15,27,FALSE),IFERROR(VLOOKUP($A763,'Circumstance 8'!$B$18:$AB$28,27,FALSE),TableBPA2[[#This Row],[Base Payment After Circumstance 7]])))</f>
        <v/>
      </c>
      <c r="N763" s="3" t="str">
        <f>IF(N$3="Not used","",IFERROR(VLOOKUP($A763,'Circumstance 9'!$B$6:$AB$15,27,FALSE),IFERROR(VLOOKUP($A763,'Circumstance 9'!$B$18:$AB$28,27,FALSE),TableBPA2[[#This Row],[Base Payment After Circumstance 8]])))</f>
        <v/>
      </c>
      <c r="O763" s="3" t="str">
        <f>IF(O$3="Not used","",IFERROR(VLOOKUP($A763,'Circumstance 10'!$B$6:$AB$15,27,FALSE),IFERROR(VLOOKUP($A763,'Circumstance 10'!$B$18:$AB$28,27,FALSE),TableBPA2[[#This Row],[Base Payment After Circumstance 9]])))</f>
        <v/>
      </c>
      <c r="P763" s="24" t="str">
        <f>IF(P$3="Not used","",IFERROR(VLOOKUP($A763,'Circumstance 11'!$B$6:$AB$15,27,FALSE),IFERROR(VLOOKUP($A763,'Circumstance 11'!$B$18:$AB$28,27,FALSE),TableBPA2[[#This Row],[Base Payment After Circumstance 10]])))</f>
        <v/>
      </c>
      <c r="Q763" s="24" t="str">
        <f>IF(Q$3="Not used","",IFERROR(VLOOKUP($A763,'Circumstance 12'!$B$6:$AB$15,27,FALSE),IFERROR(VLOOKUP($A763,'Circumstance 12'!$B$18:$AB$28,27,FALSE),TableBPA2[[#This Row],[Base Payment After Circumstance 11]])))</f>
        <v/>
      </c>
      <c r="R763" s="24" t="str">
        <f>IF(R$3="Not used","",IFERROR(VLOOKUP($A763,'Circumstance 13'!$B$6:$AB$15,27,FALSE),IFERROR(VLOOKUP($A763,'Circumstance 13'!$B$18:$AB$28,27,FALSE),TableBPA2[[#This Row],[Base Payment After Circumstance 12]])))</f>
        <v/>
      </c>
      <c r="S763" s="24" t="str">
        <f>IF(S$3="Not used","",IFERROR(VLOOKUP($A763,'Circumstance 14'!$B$6:$AB$15,27,FALSE),IFERROR(VLOOKUP($A763,'Circumstance 14'!$B$18:$AB$28,27,FALSE),TableBPA2[[#This Row],[Base Payment After Circumstance 13]])))</f>
        <v/>
      </c>
      <c r="T763" s="24" t="str">
        <f>IF(T$3="Not used","",IFERROR(VLOOKUP($A763,'Circumstance 15'!$B$6:$AB$15,27,FALSE),IFERROR(VLOOKUP($A763,'Circumstance 15'!$B$18:$AB$28,27,FALSE),TableBPA2[[#This Row],[Base Payment After Circumstance 14]])))</f>
        <v/>
      </c>
      <c r="U763" s="24" t="str">
        <f>IF(U$3="Not used","",IFERROR(VLOOKUP($A763,'Circumstance 16'!$B$6:$AB$15,27,FALSE),IFERROR(VLOOKUP($A763,'Circumstance 16'!$B$18:$AB$28,27,FALSE),TableBPA2[[#This Row],[Base Payment After Circumstance 15]])))</f>
        <v/>
      </c>
      <c r="V763" s="24" t="str">
        <f>IF(V$3="Not used","",IFERROR(VLOOKUP($A763,'Circumstance 17'!$B$6:$AB$15,27,FALSE),IFERROR(VLOOKUP($A763,'Circumstance 17'!$B$18:$AB$28,27,FALSE),TableBPA2[[#This Row],[Base Payment After Circumstance 16]])))</f>
        <v/>
      </c>
      <c r="W763" s="24" t="str">
        <f>IF(W$3="Not used","",IFERROR(VLOOKUP($A763,'Circumstance 18'!$B$6:$AB$15,27,FALSE),IFERROR(VLOOKUP($A763,'Circumstance 18'!$B$18:$AB$28,27,FALSE),TableBPA2[[#This Row],[Base Payment After Circumstance 17]])))</f>
        <v/>
      </c>
      <c r="X763" s="24" t="str">
        <f>IF(X$3="Not used","",IFERROR(VLOOKUP($A763,'Circumstance 19'!$B$6:$AB$15,27,FALSE),IFERROR(VLOOKUP($A763,'Circumstance 19'!$B$18:$AB$28,27,FALSE),TableBPA2[[#This Row],[Base Payment After Circumstance 18]])))</f>
        <v/>
      </c>
      <c r="Y763" s="24" t="str">
        <f>IF(Y$3="Not used","",IFERROR(VLOOKUP($A763,'Circumstance 20'!$B$6:$AB$15,27,FALSE),IFERROR(VLOOKUP($A763,'Circumstance 20'!$B$18:$AB$28,27,FALSE),TableBPA2[[#This Row],[Base Payment After Circumstance 19]])))</f>
        <v/>
      </c>
    </row>
    <row r="764" spans="1:25" x14ac:dyDescent="0.25">
      <c r="A764" s="11" t="str">
        <f>IF('LEA Information'!A773="","",'LEA Information'!A773)</f>
        <v/>
      </c>
      <c r="B764" s="11" t="str">
        <f>IF('LEA Information'!B773="","",'LEA Information'!B773)</f>
        <v/>
      </c>
      <c r="C764" s="68" t="str">
        <f>IF('LEA Information'!C773="","",'LEA Information'!C773)</f>
        <v/>
      </c>
      <c r="D764" s="8" t="str">
        <f>IF('LEA Information'!D773="","",'LEA Information'!D773)</f>
        <v/>
      </c>
      <c r="E764" s="32" t="str">
        <f t="shared" si="11"/>
        <v/>
      </c>
      <c r="F764" s="3" t="str">
        <f>IF(F$3="Not used","",IFERROR(VLOOKUP($A764,'Circumstance 1'!$B$6:$AB$15,27,FALSE),IFERROR(VLOOKUP(A764,'Circumstance 1'!$B$18:$AB$28,27,FALSE),TableBPA2[[#This Row],[Starting Base Payment]])))</f>
        <v/>
      </c>
      <c r="G764" s="3" t="str">
        <f>IF(G$3="Not used","",IFERROR(VLOOKUP($A764,'Circumstance 2'!$B$6:$AB$15,27,FALSE),IFERROR(VLOOKUP($A764,'Circumstance 2'!$B$18:$AB$28,27,FALSE),TableBPA2[[#This Row],[Base Payment After Circumstance 1]])))</f>
        <v/>
      </c>
      <c r="H764" s="3" t="str">
        <f>IF(H$3="Not used","",IFERROR(VLOOKUP($A764,'Circumstance 3'!$B$6:$AB$15,27,FALSE),IFERROR(VLOOKUP($A764,'Circumstance 3'!$B$18:$AB$28,27,FALSE),TableBPA2[[#This Row],[Base Payment After Circumstance 2]])))</f>
        <v/>
      </c>
      <c r="I764" s="3" t="str">
        <f>IF(I$3="Not used","",IFERROR(VLOOKUP($A764,'Circumstance 4'!$B$6:$AB$15,27,FALSE),IFERROR(VLOOKUP($A764,'Circumstance 4'!$B$18:$AB$28,27,FALSE),TableBPA2[[#This Row],[Base Payment After Circumstance 3]])))</f>
        <v/>
      </c>
      <c r="J764" s="3" t="str">
        <f>IF(J$3="Not used","",IFERROR(VLOOKUP($A764,'Circumstance 5'!$B$6:$AB$15,27,FALSE),IFERROR(VLOOKUP($A764,'Circumstance 5'!$B$18:$AB$28,27,FALSE),TableBPA2[[#This Row],[Base Payment After Circumstance 4]])))</f>
        <v/>
      </c>
      <c r="K764" s="3" t="str">
        <f>IF(K$3="Not used","",IFERROR(VLOOKUP($A764,'Circumstance 6'!$B$6:$AB$15,27,FALSE),IFERROR(VLOOKUP($A764,'Circumstance 6'!$B$18:$AB$28,27,FALSE),TableBPA2[[#This Row],[Base Payment After Circumstance 5]])))</f>
        <v/>
      </c>
      <c r="L764" s="3" t="str">
        <f>IF(L$3="Not used","",IFERROR(VLOOKUP($A764,'Circumstance 7'!$B$6:$AB$15,27,FALSE),IFERROR(VLOOKUP($A764,'Circumstance 7'!$B$18:$AB$28,27,FALSE),TableBPA2[[#This Row],[Base Payment After Circumstance 6]])))</f>
        <v/>
      </c>
      <c r="M764" s="3" t="str">
        <f>IF(M$3="Not used","",IFERROR(VLOOKUP($A764,'Circumstance 8'!$B$6:$AB$15,27,FALSE),IFERROR(VLOOKUP($A764,'Circumstance 8'!$B$18:$AB$28,27,FALSE),TableBPA2[[#This Row],[Base Payment After Circumstance 7]])))</f>
        <v/>
      </c>
      <c r="N764" s="3" t="str">
        <f>IF(N$3="Not used","",IFERROR(VLOOKUP($A764,'Circumstance 9'!$B$6:$AB$15,27,FALSE),IFERROR(VLOOKUP($A764,'Circumstance 9'!$B$18:$AB$28,27,FALSE),TableBPA2[[#This Row],[Base Payment After Circumstance 8]])))</f>
        <v/>
      </c>
      <c r="O764" s="3" t="str">
        <f>IF(O$3="Not used","",IFERROR(VLOOKUP($A764,'Circumstance 10'!$B$6:$AB$15,27,FALSE),IFERROR(VLOOKUP($A764,'Circumstance 10'!$B$18:$AB$28,27,FALSE),TableBPA2[[#This Row],[Base Payment After Circumstance 9]])))</f>
        <v/>
      </c>
      <c r="P764" s="24" t="str">
        <f>IF(P$3="Not used","",IFERROR(VLOOKUP($A764,'Circumstance 11'!$B$6:$AB$15,27,FALSE),IFERROR(VLOOKUP($A764,'Circumstance 11'!$B$18:$AB$28,27,FALSE),TableBPA2[[#This Row],[Base Payment After Circumstance 10]])))</f>
        <v/>
      </c>
      <c r="Q764" s="24" t="str">
        <f>IF(Q$3="Not used","",IFERROR(VLOOKUP($A764,'Circumstance 12'!$B$6:$AB$15,27,FALSE),IFERROR(VLOOKUP($A764,'Circumstance 12'!$B$18:$AB$28,27,FALSE),TableBPA2[[#This Row],[Base Payment After Circumstance 11]])))</f>
        <v/>
      </c>
      <c r="R764" s="24" t="str">
        <f>IF(R$3="Not used","",IFERROR(VLOOKUP($A764,'Circumstance 13'!$B$6:$AB$15,27,FALSE),IFERROR(VLOOKUP($A764,'Circumstance 13'!$B$18:$AB$28,27,FALSE),TableBPA2[[#This Row],[Base Payment After Circumstance 12]])))</f>
        <v/>
      </c>
      <c r="S764" s="24" t="str">
        <f>IF(S$3="Not used","",IFERROR(VLOOKUP($A764,'Circumstance 14'!$B$6:$AB$15,27,FALSE),IFERROR(VLOOKUP($A764,'Circumstance 14'!$B$18:$AB$28,27,FALSE),TableBPA2[[#This Row],[Base Payment After Circumstance 13]])))</f>
        <v/>
      </c>
      <c r="T764" s="24" t="str">
        <f>IF(T$3="Not used","",IFERROR(VLOOKUP($A764,'Circumstance 15'!$B$6:$AB$15,27,FALSE),IFERROR(VLOOKUP($A764,'Circumstance 15'!$B$18:$AB$28,27,FALSE),TableBPA2[[#This Row],[Base Payment After Circumstance 14]])))</f>
        <v/>
      </c>
      <c r="U764" s="24" t="str">
        <f>IF(U$3="Not used","",IFERROR(VLOOKUP($A764,'Circumstance 16'!$B$6:$AB$15,27,FALSE),IFERROR(VLOOKUP($A764,'Circumstance 16'!$B$18:$AB$28,27,FALSE),TableBPA2[[#This Row],[Base Payment After Circumstance 15]])))</f>
        <v/>
      </c>
      <c r="V764" s="24" t="str">
        <f>IF(V$3="Not used","",IFERROR(VLOOKUP($A764,'Circumstance 17'!$B$6:$AB$15,27,FALSE),IFERROR(VLOOKUP($A764,'Circumstance 17'!$B$18:$AB$28,27,FALSE),TableBPA2[[#This Row],[Base Payment After Circumstance 16]])))</f>
        <v/>
      </c>
      <c r="W764" s="24" t="str">
        <f>IF(W$3="Not used","",IFERROR(VLOOKUP($A764,'Circumstance 18'!$B$6:$AB$15,27,FALSE),IFERROR(VLOOKUP($A764,'Circumstance 18'!$B$18:$AB$28,27,FALSE),TableBPA2[[#This Row],[Base Payment After Circumstance 17]])))</f>
        <v/>
      </c>
      <c r="X764" s="24" t="str">
        <f>IF(X$3="Not used","",IFERROR(VLOOKUP($A764,'Circumstance 19'!$B$6:$AB$15,27,FALSE),IFERROR(VLOOKUP($A764,'Circumstance 19'!$B$18:$AB$28,27,FALSE),TableBPA2[[#This Row],[Base Payment After Circumstance 18]])))</f>
        <v/>
      </c>
      <c r="Y764" s="24" t="str">
        <f>IF(Y$3="Not used","",IFERROR(VLOOKUP($A764,'Circumstance 20'!$B$6:$AB$15,27,FALSE),IFERROR(VLOOKUP($A764,'Circumstance 20'!$B$18:$AB$28,27,FALSE),TableBPA2[[#This Row],[Base Payment After Circumstance 19]])))</f>
        <v/>
      </c>
    </row>
    <row r="765" spans="1:25" x14ac:dyDescent="0.25">
      <c r="A765" s="11" t="str">
        <f>IF('LEA Information'!A774="","",'LEA Information'!A774)</f>
        <v/>
      </c>
      <c r="B765" s="11" t="str">
        <f>IF('LEA Information'!B774="","",'LEA Information'!B774)</f>
        <v/>
      </c>
      <c r="C765" s="68" t="str">
        <f>IF('LEA Information'!C774="","",'LEA Information'!C774)</f>
        <v/>
      </c>
      <c r="D765" s="8" t="str">
        <f>IF('LEA Information'!D774="","",'LEA Information'!D774)</f>
        <v/>
      </c>
      <c r="E765" s="32" t="str">
        <f t="shared" si="11"/>
        <v/>
      </c>
      <c r="F765" s="3" t="str">
        <f>IF(F$3="Not used","",IFERROR(VLOOKUP($A765,'Circumstance 1'!$B$6:$AB$15,27,FALSE),IFERROR(VLOOKUP(A765,'Circumstance 1'!$B$18:$AB$28,27,FALSE),TableBPA2[[#This Row],[Starting Base Payment]])))</f>
        <v/>
      </c>
      <c r="G765" s="3" t="str">
        <f>IF(G$3="Not used","",IFERROR(VLOOKUP($A765,'Circumstance 2'!$B$6:$AB$15,27,FALSE),IFERROR(VLOOKUP($A765,'Circumstance 2'!$B$18:$AB$28,27,FALSE),TableBPA2[[#This Row],[Base Payment After Circumstance 1]])))</f>
        <v/>
      </c>
      <c r="H765" s="3" t="str">
        <f>IF(H$3="Not used","",IFERROR(VLOOKUP($A765,'Circumstance 3'!$B$6:$AB$15,27,FALSE),IFERROR(VLOOKUP($A765,'Circumstance 3'!$B$18:$AB$28,27,FALSE),TableBPA2[[#This Row],[Base Payment After Circumstance 2]])))</f>
        <v/>
      </c>
      <c r="I765" s="3" t="str">
        <f>IF(I$3="Not used","",IFERROR(VLOOKUP($A765,'Circumstance 4'!$B$6:$AB$15,27,FALSE),IFERROR(VLOOKUP($A765,'Circumstance 4'!$B$18:$AB$28,27,FALSE),TableBPA2[[#This Row],[Base Payment After Circumstance 3]])))</f>
        <v/>
      </c>
      <c r="J765" s="3" t="str">
        <f>IF(J$3="Not used","",IFERROR(VLOOKUP($A765,'Circumstance 5'!$B$6:$AB$15,27,FALSE),IFERROR(VLOOKUP($A765,'Circumstance 5'!$B$18:$AB$28,27,FALSE),TableBPA2[[#This Row],[Base Payment After Circumstance 4]])))</f>
        <v/>
      </c>
      <c r="K765" s="3" t="str">
        <f>IF(K$3="Not used","",IFERROR(VLOOKUP($A765,'Circumstance 6'!$B$6:$AB$15,27,FALSE),IFERROR(VLOOKUP($A765,'Circumstance 6'!$B$18:$AB$28,27,FALSE),TableBPA2[[#This Row],[Base Payment After Circumstance 5]])))</f>
        <v/>
      </c>
      <c r="L765" s="3" t="str">
        <f>IF(L$3="Not used","",IFERROR(VLOOKUP($A765,'Circumstance 7'!$B$6:$AB$15,27,FALSE),IFERROR(VLOOKUP($A765,'Circumstance 7'!$B$18:$AB$28,27,FALSE),TableBPA2[[#This Row],[Base Payment After Circumstance 6]])))</f>
        <v/>
      </c>
      <c r="M765" s="3" t="str">
        <f>IF(M$3="Not used","",IFERROR(VLOOKUP($A765,'Circumstance 8'!$B$6:$AB$15,27,FALSE),IFERROR(VLOOKUP($A765,'Circumstance 8'!$B$18:$AB$28,27,FALSE),TableBPA2[[#This Row],[Base Payment After Circumstance 7]])))</f>
        <v/>
      </c>
      <c r="N765" s="3" t="str">
        <f>IF(N$3="Not used","",IFERROR(VLOOKUP($A765,'Circumstance 9'!$B$6:$AB$15,27,FALSE),IFERROR(VLOOKUP($A765,'Circumstance 9'!$B$18:$AB$28,27,FALSE),TableBPA2[[#This Row],[Base Payment After Circumstance 8]])))</f>
        <v/>
      </c>
      <c r="O765" s="3" t="str">
        <f>IF(O$3="Not used","",IFERROR(VLOOKUP($A765,'Circumstance 10'!$B$6:$AB$15,27,FALSE),IFERROR(VLOOKUP($A765,'Circumstance 10'!$B$18:$AB$28,27,FALSE),TableBPA2[[#This Row],[Base Payment After Circumstance 9]])))</f>
        <v/>
      </c>
      <c r="P765" s="24" t="str">
        <f>IF(P$3="Not used","",IFERROR(VLOOKUP($A765,'Circumstance 11'!$B$6:$AB$15,27,FALSE),IFERROR(VLOOKUP($A765,'Circumstance 11'!$B$18:$AB$28,27,FALSE),TableBPA2[[#This Row],[Base Payment After Circumstance 10]])))</f>
        <v/>
      </c>
      <c r="Q765" s="24" t="str">
        <f>IF(Q$3="Not used","",IFERROR(VLOOKUP($A765,'Circumstance 12'!$B$6:$AB$15,27,FALSE),IFERROR(VLOOKUP($A765,'Circumstance 12'!$B$18:$AB$28,27,FALSE),TableBPA2[[#This Row],[Base Payment After Circumstance 11]])))</f>
        <v/>
      </c>
      <c r="R765" s="24" t="str">
        <f>IF(R$3="Not used","",IFERROR(VLOOKUP($A765,'Circumstance 13'!$B$6:$AB$15,27,FALSE),IFERROR(VLOOKUP($A765,'Circumstance 13'!$B$18:$AB$28,27,FALSE),TableBPA2[[#This Row],[Base Payment After Circumstance 12]])))</f>
        <v/>
      </c>
      <c r="S765" s="24" t="str">
        <f>IF(S$3="Not used","",IFERROR(VLOOKUP($A765,'Circumstance 14'!$B$6:$AB$15,27,FALSE),IFERROR(VLOOKUP($A765,'Circumstance 14'!$B$18:$AB$28,27,FALSE),TableBPA2[[#This Row],[Base Payment After Circumstance 13]])))</f>
        <v/>
      </c>
      <c r="T765" s="24" t="str">
        <f>IF(T$3="Not used","",IFERROR(VLOOKUP($A765,'Circumstance 15'!$B$6:$AB$15,27,FALSE),IFERROR(VLOOKUP($A765,'Circumstance 15'!$B$18:$AB$28,27,FALSE),TableBPA2[[#This Row],[Base Payment After Circumstance 14]])))</f>
        <v/>
      </c>
      <c r="U765" s="24" t="str">
        <f>IF(U$3="Not used","",IFERROR(VLOOKUP($A765,'Circumstance 16'!$B$6:$AB$15,27,FALSE),IFERROR(VLOOKUP($A765,'Circumstance 16'!$B$18:$AB$28,27,FALSE),TableBPA2[[#This Row],[Base Payment After Circumstance 15]])))</f>
        <v/>
      </c>
      <c r="V765" s="24" t="str">
        <f>IF(V$3="Not used","",IFERROR(VLOOKUP($A765,'Circumstance 17'!$B$6:$AB$15,27,FALSE),IFERROR(VLOOKUP($A765,'Circumstance 17'!$B$18:$AB$28,27,FALSE),TableBPA2[[#This Row],[Base Payment After Circumstance 16]])))</f>
        <v/>
      </c>
      <c r="W765" s="24" t="str">
        <f>IF(W$3="Not used","",IFERROR(VLOOKUP($A765,'Circumstance 18'!$B$6:$AB$15,27,FALSE),IFERROR(VLOOKUP($A765,'Circumstance 18'!$B$18:$AB$28,27,FALSE),TableBPA2[[#This Row],[Base Payment After Circumstance 17]])))</f>
        <v/>
      </c>
      <c r="X765" s="24" t="str">
        <f>IF(X$3="Not used","",IFERROR(VLOOKUP($A765,'Circumstance 19'!$B$6:$AB$15,27,FALSE),IFERROR(VLOOKUP($A765,'Circumstance 19'!$B$18:$AB$28,27,FALSE),TableBPA2[[#This Row],[Base Payment After Circumstance 18]])))</f>
        <v/>
      </c>
      <c r="Y765" s="24" t="str">
        <f>IF(Y$3="Not used","",IFERROR(VLOOKUP($A765,'Circumstance 20'!$B$6:$AB$15,27,FALSE),IFERROR(VLOOKUP($A765,'Circumstance 20'!$B$18:$AB$28,27,FALSE),TableBPA2[[#This Row],[Base Payment After Circumstance 19]])))</f>
        <v/>
      </c>
    </row>
    <row r="766" spans="1:25" x14ac:dyDescent="0.25">
      <c r="A766" s="11" t="str">
        <f>IF('LEA Information'!A775="","",'LEA Information'!A775)</f>
        <v/>
      </c>
      <c r="B766" s="11" t="str">
        <f>IF('LEA Information'!B775="","",'LEA Information'!B775)</f>
        <v/>
      </c>
      <c r="C766" s="68" t="str">
        <f>IF('LEA Information'!C775="","",'LEA Information'!C775)</f>
        <v/>
      </c>
      <c r="D766" s="8" t="str">
        <f>IF('LEA Information'!D775="","",'LEA Information'!D775)</f>
        <v/>
      </c>
      <c r="E766" s="32" t="str">
        <f t="shared" si="11"/>
        <v/>
      </c>
      <c r="F766" s="3" t="str">
        <f>IF(F$3="Not used","",IFERROR(VLOOKUP($A766,'Circumstance 1'!$B$6:$AB$15,27,FALSE),IFERROR(VLOOKUP(A766,'Circumstance 1'!$B$18:$AB$28,27,FALSE),TableBPA2[[#This Row],[Starting Base Payment]])))</f>
        <v/>
      </c>
      <c r="G766" s="3" t="str">
        <f>IF(G$3="Not used","",IFERROR(VLOOKUP($A766,'Circumstance 2'!$B$6:$AB$15,27,FALSE),IFERROR(VLOOKUP($A766,'Circumstance 2'!$B$18:$AB$28,27,FALSE),TableBPA2[[#This Row],[Base Payment After Circumstance 1]])))</f>
        <v/>
      </c>
      <c r="H766" s="3" t="str">
        <f>IF(H$3="Not used","",IFERROR(VLOOKUP($A766,'Circumstance 3'!$B$6:$AB$15,27,FALSE),IFERROR(VLOOKUP($A766,'Circumstance 3'!$B$18:$AB$28,27,FALSE),TableBPA2[[#This Row],[Base Payment After Circumstance 2]])))</f>
        <v/>
      </c>
      <c r="I766" s="3" t="str">
        <f>IF(I$3="Not used","",IFERROR(VLOOKUP($A766,'Circumstance 4'!$B$6:$AB$15,27,FALSE),IFERROR(VLOOKUP($A766,'Circumstance 4'!$B$18:$AB$28,27,FALSE),TableBPA2[[#This Row],[Base Payment After Circumstance 3]])))</f>
        <v/>
      </c>
      <c r="J766" s="3" t="str">
        <f>IF(J$3="Not used","",IFERROR(VLOOKUP($A766,'Circumstance 5'!$B$6:$AB$15,27,FALSE),IFERROR(VLOOKUP($A766,'Circumstance 5'!$B$18:$AB$28,27,FALSE),TableBPA2[[#This Row],[Base Payment After Circumstance 4]])))</f>
        <v/>
      </c>
      <c r="K766" s="3" t="str">
        <f>IF(K$3="Not used","",IFERROR(VLOOKUP($A766,'Circumstance 6'!$B$6:$AB$15,27,FALSE),IFERROR(VLOOKUP($A766,'Circumstance 6'!$B$18:$AB$28,27,FALSE),TableBPA2[[#This Row],[Base Payment After Circumstance 5]])))</f>
        <v/>
      </c>
      <c r="L766" s="3" t="str">
        <f>IF(L$3="Not used","",IFERROR(VLOOKUP($A766,'Circumstance 7'!$B$6:$AB$15,27,FALSE),IFERROR(VLOOKUP($A766,'Circumstance 7'!$B$18:$AB$28,27,FALSE),TableBPA2[[#This Row],[Base Payment After Circumstance 6]])))</f>
        <v/>
      </c>
      <c r="M766" s="3" t="str">
        <f>IF(M$3="Not used","",IFERROR(VLOOKUP($A766,'Circumstance 8'!$B$6:$AB$15,27,FALSE),IFERROR(VLOOKUP($A766,'Circumstance 8'!$B$18:$AB$28,27,FALSE),TableBPA2[[#This Row],[Base Payment After Circumstance 7]])))</f>
        <v/>
      </c>
      <c r="N766" s="3" t="str">
        <f>IF(N$3="Not used","",IFERROR(VLOOKUP($A766,'Circumstance 9'!$B$6:$AB$15,27,FALSE),IFERROR(VLOOKUP($A766,'Circumstance 9'!$B$18:$AB$28,27,FALSE),TableBPA2[[#This Row],[Base Payment After Circumstance 8]])))</f>
        <v/>
      </c>
      <c r="O766" s="3" t="str">
        <f>IF(O$3="Not used","",IFERROR(VLOOKUP($A766,'Circumstance 10'!$B$6:$AB$15,27,FALSE),IFERROR(VLOOKUP($A766,'Circumstance 10'!$B$18:$AB$28,27,FALSE),TableBPA2[[#This Row],[Base Payment After Circumstance 9]])))</f>
        <v/>
      </c>
      <c r="P766" s="24" t="str">
        <f>IF(P$3="Not used","",IFERROR(VLOOKUP($A766,'Circumstance 11'!$B$6:$AB$15,27,FALSE),IFERROR(VLOOKUP($A766,'Circumstance 11'!$B$18:$AB$28,27,FALSE),TableBPA2[[#This Row],[Base Payment After Circumstance 10]])))</f>
        <v/>
      </c>
      <c r="Q766" s="24" t="str">
        <f>IF(Q$3="Not used","",IFERROR(VLOOKUP($A766,'Circumstance 12'!$B$6:$AB$15,27,FALSE),IFERROR(VLOOKUP($A766,'Circumstance 12'!$B$18:$AB$28,27,FALSE),TableBPA2[[#This Row],[Base Payment After Circumstance 11]])))</f>
        <v/>
      </c>
      <c r="R766" s="24" t="str">
        <f>IF(R$3="Not used","",IFERROR(VLOOKUP($A766,'Circumstance 13'!$B$6:$AB$15,27,FALSE),IFERROR(VLOOKUP($A766,'Circumstance 13'!$B$18:$AB$28,27,FALSE),TableBPA2[[#This Row],[Base Payment After Circumstance 12]])))</f>
        <v/>
      </c>
      <c r="S766" s="24" t="str">
        <f>IF(S$3="Not used","",IFERROR(VLOOKUP($A766,'Circumstance 14'!$B$6:$AB$15,27,FALSE),IFERROR(VLOOKUP($A766,'Circumstance 14'!$B$18:$AB$28,27,FALSE),TableBPA2[[#This Row],[Base Payment After Circumstance 13]])))</f>
        <v/>
      </c>
      <c r="T766" s="24" t="str">
        <f>IF(T$3="Not used","",IFERROR(VLOOKUP($A766,'Circumstance 15'!$B$6:$AB$15,27,FALSE),IFERROR(VLOOKUP($A766,'Circumstance 15'!$B$18:$AB$28,27,FALSE),TableBPA2[[#This Row],[Base Payment After Circumstance 14]])))</f>
        <v/>
      </c>
      <c r="U766" s="24" t="str">
        <f>IF(U$3="Not used","",IFERROR(VLOOKUP($A766,'Circumstance 16'!$B$6:$AB$15,27,FALSE),IFERROR(VLOOKUP($A766,'Circumstance 16'!$B$18:$AB$28,27,FALSE),TableBPA2[[#This Row],[Base Payment After Circumstance 15]])))</f>
        <v/>
      </c>
      <c r="V766" s="24" t="str">
        <f>IF(V$3="Not used","",IFERROR(VLOOKUP($A766,'Circumstance 17'!$B$6:$AB$15,27,FALSE),IFERROR(VLOOKUP($A766,'Circumstance 17'!$B$18:$AB$28,27,FALSE),TableBPA2[[#This Row],[Base Payment After Circumstance 16]])))</f>
        <v/>
      </c>
      <c r="W766" s="24" t="str">
        <f>IF(W$3="Not used","",IFERROR(VLOOKUP($A766,'Circumstance 18'!$B$6:$AB$15,27,FALSE),IFERROR(VLOOKUP($A766,'Circumstance 18'!$B$18:$AB$28,27,FALSE),TableBPA2[[#This Row],[Base Payment After Circumstance 17]])))</f>
        <v/>
      </c>
      <c r="X766" s="24" t="str">
        <f>IF(X$3="Not used","",IFERROR(VLOOKUP($A766,'Circumstance 19'!$B$6:$AB$15,27,FALSE),IFERROR(VLOOKUP($A766,'Circumstance 19'!$B$18:$AB$28,27,FALSE),TableBPA2[[#This Row],[Base Payment After Circumstance 18]])))</f>
        <v/>
      </c>
      <c r="Y766" s="24" t="str">
        <f>IF(Y$3="Not used","",IFERROR(VLOOKUP($A766,'Circumstance 20'!$B$6:$AB$15,27,FALSE),IFERROR(VLOOKUP($A766,'Circumstance 20'!$B$18:$AB$28,27,FALSE),TableBPA2[[#This Row],[Base Payment After Circumstance 19]])))</f>
        <v/>
      </c>
    </row>
    <row r="767" spans="1:25" x14ac:dyDescent="0.25">
      <c r="A767" s="11" t="str">
        <f>IF('LEA Information'!A776="","",'LEA Information'!A776)</f>
        <v/>
      </c>
      <c r="B767" s="11" t="str">
        <f>IF('LEA Information'!B776="","",'LEA Information'!B776)</f>
        <v/>
      </c>
      <c r="C767" s="68" t="str">
        <f>IF('LEA Information'!C776="","",'LEA Information'!C776)</f>
        <v/>
      </c>
      <c r="D767" s="8" t="str">
        <f>IF('LEA Information'!D776="","",'LEA Information'!D776)</f>
        <v/>
      </c>
      <c r="E767" s="32" t="str">
        <f t="shared" si="11"/>
        <v/>
      </c>
      <c r="F767" s="3" t="str">
        <f>IF(F$3="Not used","",IFERROR(VLOOKUP($A767,'Circumstance 1'!$B$6:$AB$15,27,FALSE),IFERROR(VLOOKUP(A767,'Circumstance 1'!$B$18:$AB$28,27,FALSE),TableBPA2[[#This Row],[Starting Base Payment]])))</f>
        <v/>
      </c>
      <c r="G767" s="3" t="str">
        <f>IF(G$3="Not used","",IFERROR(VLOOKUP($A767,'Circumstance 2'!$B$6:$AB$15,27,FALSE),IFERROR(VLOOKUP($A767,'Circumstance 2'!$B$18:$AB$28,27,FALSE),TableBPA2[[#This Row],[Base Payment After Circumstance 1]])))</f>
        <v/>
      </c>
      <c r="H767" s="3" t="str">
        <f>IF(H$3="Not used","",IFERROR(VLOOKUP($A767,'Circumstance 3'!$B$6:$AB$15,27,FALSE),IFERROR(VLOOKUP($A767,'Circumstance 3'!$B$18:$AB$28,27,FALSE),TableBPA2[[#This Row],[Base Payment After Circumstance 2]])))</f>
        <v/>
      </c>
      <c r="I767" s="3" t="str">
        <f>IF(I$3="Not used","",IFERROR(VLOOKUP($A767,'Circumstance 4'!$B$6:$AB$15,27,FALSE),IFERROR(VLOOKUP($A767,'Circumstance 4'!$B$18:$AB$28,27,FALSE),TableBPA2[[#This Row],[Base Payment After Circumstance 3]])))</f>
        <v/>
      </c>
      <c r="J767" s="3" t="str">
        <f>IF(J$3="Not used","",IFERROR(VLOOKUP($A767,'Circumstance 5'!$B$6:$AB$15,27,FALSE),IFERROR(VLOOKUP($A767,'Circumstance 5'!$B$18:$AB$28,27,FALSE),TableBPA2[[#This Row],[Base Payment After Circumstance 4]])))</f>
        <v/>
      </c>
      <c r="K767" s="3" t="str">
        <f>IF(K$3="Not used","",IFERROR(VLOOKUP($A767,'Circumstance 6'!$B$6:$AB$15,27,FALSE),IFERROR(VLOOKUP($A767,'Circumstance 6'!$B$18:$AB$28,27,FALSE),TableBPA2[[#This Row],[Base Payment After Circumstance 5]])))</f>
        <v/>
      </c>
      <c r="L767" s="3" t="str">
        <f>IF(L$3="Not used","",IFERROR(VLOOKUP($A767,'Circumstance 7'!$B$6:$AB$15,27,FALSE),IFERROR(VLOOKUP($A767,'Circumstance 7'!$B$18:$AB$28,27,FALSE),TableBPA2[[#This Row],[Base Payment After Circumstance 6]])))</f>
        <v/>
      </c>
      <c r="M767" s="3" t="str">
        <f>IF(M$3="Not used","",IFERROR(VLOOKUP($A767,'Circumstance 8'!$B$6:$AB$15,27,FALSE),IFERROR(VLOOKUP($A767,'Circumstance 8'!$B$18:$AB$28,27,FALSE),TableBPA2[[#This Row],[Base Payment After Circumstance 7]])))</f>
        <v/>
      </c>
      <c r="N767" s="3" t="str">
        <f>IF(N$3="Not used","",IFERROR(VLOOKUP($A767,'Circumstance 9'!$B$6:$AB$15,27,FALSE),IFERROR(VLOOKUP($A767,'Circumstance 9'!$B$18:$AB$28,27,FALSE),TableBPA2[[#This Row],[Base Payment After Circumstance 8]])))</f>
        <v/>
      </c>
      <c r="O767" s="3" t="str">
        <f>IF(O$3="Not used","",IFERROR(VLOOKUP($A767,'Circumstance 10'!$B$6:$AB$15,27,FALSE),IFERROR(VLOOKUP($A767,'Circumstance 10'!$B$18:$AB$28,27,FALSE),TableBPA2[[#This Row],[Base Payment After Circumstance 9]])))</f>
        <v/>
      </c>
      <c r="P767" s="24" t="str">
        <f>IF(P$3="Not used","",IFERROR(VLOOKUP($A767,'Circumstance 11'!$B$6:$AB$15,27,FALSE),IFERROR(VLOOKUP($A767,'Circumstance 11'!$B$18:$AB$28,27,FALSE),TableBPA2[[#This Row],[Base Payment After Circumstance 10]])))</f>
        <v/>
      </c>
      <c r="Q767" s="24" t="str">
        <f>IF(Q$3="Not used","",IFERROR(VLOOKUP($A767,'Circumstance 12'!$B$6:$AB$15,27,FALSE),IFERROR(VLOOKUP($A767,'Circumstance 12'!$B$18:$AB$28,27,FALSE),TableBPA2[[#This Row],[Base Payment After Circumstance 11]])))</f>
        <v/>
      </c>
      <c r="R767" s="24" t="str">
        <f>IF(R$3="Not used","",IFERROR(VLOOKUP($A767,'Circumstance 13'!$B$6:$AB$15,27,FALSE),IFERROR(VLOOKUP($A767,'Circumstance 13'!$B$18:$AB$28,27,FALSE),TableBPA2[[#This Row],[Base Payment After Circumstance 12]])))</f>
        <v/>
      </c>
      <c r="S767" s="24" t="str">
        <f>IF(S$3="Not used","",IFERROR(VLOOKUP($A767,'Circumstance 14'!$B$6:$AB$15,27,FALSE),IFERROR(VLOOKUP($A767,'Circumstance 14'!$B$18:$AB$28,27,FALSE),TableBPA2[[#This Row],[Base Payment After Circumstance 13]])))</f>
        <v/>
      </c>
      <c r="T767" s="24" t="str">
        <f>IF(T$3="Not used","",IFERROR(VLOOKUP($A767,'Circumstance 15'!$B$6:$AB$15,27,FALSE),IFERROR(VLOOKUP($A767,'Circumstance 15'!$B$18:$AB$28,27,FALSE),TableBPA2[[#This Row],[Base Payment After Circumstance 14]])))</f>
        <v/>
      </c>
      <c r="U767" s="24" t="str">
        <f>IF(U$3="Not used","",IFERROR(VLOOKUP($A767,'Circumstance 16'!$B$6:$AB$15,27,FALSE),IFERROR(VLOOKUP($A767,'Circumstance 16'!$B$18:$AB$28,27,FALSE),TableBPA2[[#This Row],[Base Payment After Circumstance 15]])))</f>
        <v/>
      </c>
      <c r="V767" s="24" t="str">
        <f>IF(V$3="Not used","",IFERROR(VLOOKUP($A767,'Circumstance 17'!$B$6:$AB$15,27,FALSE),IFERROR(VLOOKUP($A767,'Circumstance 17'!$B$18:$AB$28,27,FALSE),TableBPA2[[#This Row],[Base Payment After Circumstance 16]])))</f>
        <v/>
      </c>
      <c r="W767" s="24" t="str">
        <f>IF(W$3="Not used","",IFERROR(VLOOKUP($A767,'Circumstance 18'!$B$6:$AB$15,27,FALSE),IFERROR(VLOOKUP($A767,'Circumstance 18'!$B$18:$AB$28,27,FALSE),TableBPA2[[#This Row],[Base Payment After Circumstance 17]])))</f>
        <v/>
      </c>
      <c r="X767" s="24" t="str">
        <f>IF(X$3="Not used","",IFERROR(VLOOKUP($A767,'Circumstance 19'!$B$6:$AB$15,27,FALSE),IFERROR(VLOOKUP($A767,'Circumstance 19'!$B$18:$AB$28,27,FALSE),TableBPA2[[#This Row],[Base Payment After Circumstance 18]])))</f>
        <v/>
      </c>
      <c r="Y767" s="24" t="str">
        <f>IF(Y$3="Not used","",IFERROR(VLOOKUP($A767,'Circumstance 20'!$B$6:$AB$15,27,FALSE),IFERROR(VLOOKUP($A767,'Circumstance 20'!$B$18:$AB$28,27,FALSE),TableBPA2[[#This Row],[Base Payment After Circumstance 19]])))</f>
        <v/>
      </c>
    </row>
    <row r="768" spans="1:25" x14ac:dyDescent="0.25">
      <c r="A768" s="11" t="str">
        <f>IF('LEA Information'!A777="","",'LEA Information'!A777)</f>
        <v/>
      </c>
      <c r="B768" s="11" t="str">
        <f>IF('LEA Information'!B777="","",'LEA Information'!B777)</f>
        <v/>
      </c>
      <c r="C768" s="68" t="str">
        <f>IF('LEA Information'!C777="","",'LEA Information'!C777)</f>
        <v/>
      </c>
      <c r="D768" s="8" t="str">
        <f>IF('LEA Information'!D777="","",'LEA Information'!D777)</f>
        <v/>
      </c>
      <c r="E768" s="32" t="str">
        <f t="shared" si="11"/>
        <v/>
      </c>
      <c r="F768" s="3" t="str">
        <f>IF(F$3="Not used","",IFERROR(VLOOKUP($A768,'Circumstance 1'!$B$6:$AB$15,27,FALSE),IFERROR(VLOOKUP(A768,'Circumstance 1'!$B$18:$AB$28,27,FALSE),TableBPA2[[#This Row],[Starting Base Payment]])))</f>
        <v/>
      </c>
      <c r="G768" s="3" t="str">
        <f>IF(G$3="Not used","",IFERROR(VLOOKUP($A768,'Circumstance 2'!$B$6:$AB$15,27,FALSE),IFERROR(VLOOKUP($A768,'Circumstance 2'!$B$18:$AB$28,27,FALSE),TableBPA2[[#This Row],[Base Payment After Circumstance 1]])))</f>
        <v/>
      </c>
      <c r="H768" s="3" t="str">
        <f>IF(H$3="Not used","",IFERROR(VLOOKUP($A768,'Circumstance 3'!$B$6:$AB$15,27,FALSE),IFERROR(VLOOKUP($A768,'Circumstance 3'!$B$18:$AB$28,27,FALSE),TableBPA2[[#This Row],[Base Payment After Circumstance 2]])))</f>
        <v/>
      </c>
      <c r="I768" s="3" t="str">
        <f>IF(I$3="Not used","",IFERROR(VLOOKUP($A768,'Circumstance 4'!$B$6:$AB$15,27,FALSE),IFERROR(VLOOKUP($A768,'Circumstance 4'!$B$18:$AB$28,27,FALSE),TableBPA2[[#This Row],[Base Payment After Circumstance 3]])))</f>
        <v/>
      </c>
      <c r="J768" s="3" t="str">
        <f>IF(J$3="Not used","",IFERROR(VLOOKUP($A768,'Circumstance 5'!$B$6:$AB$15,27,FALSE),IFERROR(VLOOKUP($A768,'Circumstance 5'!$B$18:$AB$28,27,FALSE),TableBPA2[[#This Row],[Base Payment After Circumstance 4]])))</f>
        <v/>
      </c>
      <c r="K768" s="3" t="str">
        <f>IF(K$3="Not used","",IFERROR(VLOOKUP($A768,'Circumstance 6'!$B$6:$AB$15,27,FALSE),IFERROR(VLOOKUP($A768,'Circumstance 6'!$B$18:$AB$28,27,FALSE),TableBPA2[[#This Row],[Base Payment After Circumstance 5]])))</f>
        <v/>
      </c>
      <c r="L768" s="3" t="str">
        <f>IF(L$3="Not used","",IFERROR(VLOOKUP($A768,'Circumstance 7'!$B$6:$AB$15,27,FALSE),IFERROR(VLOOKUP($A768,'Circumstance 7'!$B$18:$AB$28,27,FALSE),TableBPA2[[#This Row],[Base Payment After Circumstance 6]])))</f>
        <v/>
      </c>
      <c r="M768" s="3" t="str">
        <f>IF(M$3="Not used","",IFERROR(VLOOKUP($A768,'Circumstance 8'!$B$6:$AB$15,27,FALSE),IFERROR(VLOOKUP($A768,'Circumstance 8'!$B$18:$AB$28,27,FALSE),TableBPA2[[#This Row],[Base Payment After Circumstance 7]])))</f>
        <v/>
      </c>
      <c r="N768" s="3" t="str">
        <f>IF(N$3="Not used","",IFERROR(VLOOKUP($A768,'Circumstance 9'!$B$6:$AB$15,27,FALSE),IFERROR(VLOOKUP($A768,'Circumstance 9'!$B$18:$AB$28,27,FALSE),TableBPA2[[#This Row],[Base Payment After Circumstance 8]])))</f>
        <v/>
      </c>
      <c r="O768" s="3" t="str">
        <f>IF(O$3="Not used","",IFERROR(VLOOKUP($A768,'Circumstance 10'!$B$6:$AB$15,27,FALSE),IFERROR(VLOOKUP($A768,'Circumstance 10'!$B$18:$AB$28,27,FALSE),TableBPA2[[#This Row],[Base Payment After Circumstance 9]])))</f>
        <v/>
      </c>
      <c r="P768" s="24" t="str">
        <f>IF(P$3="Not used","",IFERROR(VLOOKUP($A768,'Circumstance 11'!$B$6:$AB$15,27,FALSE),IFERROR(VLOOKUP($A768,'Circumstance 11'!$B$18:$AB$28,27,FALSE),TableBPA2[[#This Row],[Base Payment After Circumstance 10]])))</f>
        <v/>
      </c>
      <c r="Q768" s="24" t="str">
        <f>IF(Q$3="Not used","",IFERROR(VLOOKUP($A768,'Circumstance 12'!$B$6:$AB$15,27,FALSE),IFERROR(VLOOKUP($A768,'Circumstance 12'!$B$18:$AB$28,27,FALSE),TableBPA2[[#This Row],[Base Payment After Circumstance 11]])))</f>
        <v/>
      </c>
      <c r="R768" s="24" t="str">
        <f>IF(R$3="Not used","",IFERROR(VLOOKUP($A768,'Circumstance 13'!$B$6:$AB$15,27,FALSE),IFERROR(VLOOKUP($A768,'Circumstance 13'!$B$18:$AB$28,27,FALSE),TableBPA2[[#This Row],[Base Payment After Circumstance 12]])))</f>
        <v/>
      </c>
      <c r="S768" s="24" t="str">
        <f>IF(S$3="Not used","",IFERROR(VLOOKUP($A768,'Circumstance 14'!$B$6:$AB$15,27,FALSE),IFERROR(VLOOKUP($A768,'Circumstance 14'!$B$18:$AB$28,27,FALSE),TableBPA2[[#This Row],[Base Payment After Circumstance 13]])))</f>
        <v/>
      </c>
      <c r="T768" s="24" t="str">
        <f>IF(T$3="Not used","",IFERROR(VLOOKUP($A768,'Circumstance 15'!$B$6:$AB$15,27,FALSE),IFERROR(VLOOKUP($A768,'Circumstance 15'!$B$18:$AB$28,27,FALSE),TableBPA2[[#This Row],[Base Payment After Circumstance 14]])))</f>
        <v/>
      </c>
      <c r="U768" s="24" t="str">
        <f>IF(U$3="Not used","",IFERROR(VLOOKUP($A768,'Circumstance 16'!$B$6:$AB$15,27,FALSE),IFERROR(VLOOKUP($A768,'Circumstance 16'!$B$18:$AB$28,27,FALSE),TableBPA2[[#This Row],[Base Payment After Circumstance 15]])))</f>
        <v/>
      </c>
      <c r="V768" s="24" t="str">
        <f>IF(V$3="Not used","",IFERROR(VLOOKUP($A768,'Circumstance 17'!$B$6:$AB$15,27,FALSE),IFERROR(VLOOKUP($A768,'Circumstance 17'!$B$18:$AB$28,27,FALSE),TableBPA2[[#This Row],[Base Payment After Circumstance 16]])))</f>
        <v/>
      </c>
      <c r="W768" s="24" t="str">
        <f>IF(W$3="Not used","",IFERROR(VLOOKUP($A768,'Circumstance 18'!$B$6:$AB$15,27,FALSE),IFERROR(VLOOKUP($A768,'Circumstance 18'!$B$18:$AB$28,27,FALSE),TableBPA2[[#This Row],[Base Payment After Circumstance 17]])))</f>
        <v/>
      </c>
      <c r="X768" s="24" t="str">
        <f>IF(X$3="Not used","",IFERROR(VLOOKUP($A768,'Circumstance 19'!$B$6:$AB$15,27,FALSE),IFERROR(VLOOKUP($A768,'Circumstance 19'!$B$18:$AB$28,27,FALSE),TableBPA2[[#This Row],[Base Payment After Circumstance 18]])))</f>
        <v/>
      </c>
      <c r="Y768" s="24" t="str">
        <f>IF(Y$3="Not used","",IFERROR(VLOOKUP($A768,'Circumstance 20'!$B$6:$AB$15,27,FALSE),IFERROR(VLOOKUP($A768,'Circumstance 20'!$B$18:$AB$28,27,FALSE),TableBPA2[[#This Row],[Base Payment After Circumstance 19]])))</f>
        <v/>
      </c>
    </row>
    <row r="769" spans="1:25" x14ac:dyDescent="0.25">
      <c r="A769" s="11" t="str">
        <f>IF('LEA Information'!A778="","",'LEA Information'!A778)</f>
        <v/>
      </c>
      <c r="B769" s="11" t="str">
        <f>IF('LEA Information'!B778="","",'LEA Information'!B778)</f>
        <v/>
      </c>
      <c r="C769" s="68" t="str">
        <f>IF('LEA Information'!C778="","",'LEA Information'!C778)</f>
        <v/>
      </c>
      <c r="D769" s="8" t="str">
        <f>IF('LEA Information'!D778="","",'LEA Information'!D778)</f>
        <v/>
      </c>
      <c r="E769" s="32" t="str">
        <f t="shared" si="11"/>
        <v/>
      </c>
      <c r="F769" s="3" t="str">
        <f>IF(F$3="Not used","",IFERROR(VLOOKUP($A769,'Circumstance 1'!$B$6:$AB$15,27,FALSE),IFERROR(VLOOKUP(A769,'Circumstance 1'!$B$18:$AB$28,27,FALSE),TableBPA2[[#This Row],[Starting Base Payment]])))</f>
        <v/>
      </c>
      <c r="G769" s="3" t="str">
        <f>IF(G$3="Not used","",IFERROR(VLOOKUP($A769,'Circumstance 2'!$B$6:$AB$15,27,FALSE),IFERROR(VLOOKUP($A769,'Circumstance 2'!$B$18:$AB$28,27,FALSE),TableBPA2[[#This Row],[Base Payment After Circumstance 1]])))</f>
        <v/>
      </c>
      <c r="H769" s="3" t="str">
        <f>IF(H$3="Not used","",IFERROR(VLOOKUP($A769,'Circumstance 3'!$B$6:$AB$15,27,FALSE),IFERROR(VLOOKUP($A769,'Circumstance 3'!$B$18:$AB$28,27,FALSE),TableBPA2[[#This Row],[Base Payment After Circumstance 2]])))</f>
        <v/>
      </c>
      <c r="I769" s="3" t="str">
        <f>IF(I$3="Not used","",IFERROR(VLOOKUP($A769,'Circumstance 4'!$B$6:$AB$15,27,FALSE),IFERROR(VLOOKUP($A769,'Circumstance 4'!$B$18:$AB$28,27,FALSE),TableBPA2[[#This Row],[Base Payment After Circumstance 3]])))</f>
        <v/>
      </c>
      <c r="J769" s="3" t="str">
        <f>IF(J$3="Not used","",IFERROR(VLOOKUP($A769,'Circumstance 5'!$B$6:$AB$15,27,FALSE),IFERROR(VLOOKUP($A769,'Circumstance 5'!$B$18:$AB$28,27,FALSE),TableBPA2[[#This Row],[Base Payment After Circumstance 4]])))</f>
        <v/>
      </c>
      <c r="K769" s="3" t="str">
        <f>IF(K$3="Not used","",IFERROR(VLOOKUP($A769,'Circumstance 6'!$B$6:$AB$15,27,FALSE),IFERROR(VLOOKUP($A769,'Circumstance 6'!$B$18:$AB$28,27,FALSE),TableBPA2[[#This Row],[Base Payment After Circumstance 5]])))</f>
        <v/>
      </c>
      <c r="L769" s="3" t="str">
        <f>IF(L$3="Not used","",IFERROR(VLOOKUP($A769,'Circumstance 7'!$B$6:$AB$15,27,FALSE),IFERROR(VLOOKUP($A769,'Circumstance 7'!$B$18:$AB$28,27,FALSE),TableBPA2[[#This Row],[Base Payment After Circumstance 6]])))</f>
        <v/>
      </c>
      <c r="M769" s="3" t="str">
        <f>IF(M$3="Not used","",IFERROR(VLOOKUP($A769,'Circumstance 8'!$B$6:$AB$15,27,FALSE),IFERROR(VLOOKUP($A769,'Circumstance 8'!$B$18:$AB$28,27,FALSE),TableBPA2[[#This Row],[Base Payment After Circumstance 7]])))</f>
        <v/>
      </c>
      <c r="N769" s="3" t="str">
        <f>IF(N$3="Not used","",IFERROR(VLOOKUP($A769,'Circumstance 9'!$B$6:$AB$15,27,FALSE),IFERROR(VLOOKUP($A769,'Circumstance 9'!$B$18:$AB$28,27,FALSE),TableBPA2[[#This Row],[Base Payment After Circumstance 8]])))</f>
        <v/>
      </c>
      <c r="O769" s="3" t="str">
        <f>IF(O$3="Not used","",IFERROR(VLOOKUP($A769,'Circumstance 10'!$B$6:$AB$15,27,FALSE),IFERROR(VLOOKUP($A769,'Circumstance 10'!$B$18:$AB$28,27,FALSE),TableBPA2[[#This Row],[Base Payment After Circumstance 9]])))</f>
        <v/>
      </c>
      <c r="P769" s="24" t="str">
        <f>IF(P$3="Not used","",IFERROR(VLOOKUP($A769,'Circumstance 11'!$B$6:$AB$15,27,FALSE),IFERROR(VLOOKUP($A769,'Circumstance 11'!$B$18:$AB$28,27,FALSE),TableBPA2[[#This Row],[Base Payment After Circumstance 10]])))</f>
        <v/>
      </c>
      <c r="Q769" s="24" t="str">
        <f>IF(Q$3="Not used","",IFERROR(VLOOKUP($A769,'Circumstance 12'!$B$6:$AB$15,27,FALSE),IFERROR(VLOOKUP($A769,'Circumstance 12'!$B$18:$AB$28,27,FALSE),TableBPA2[[#This Row],[Base Payment After Circumstance 11]])))</f>
        <v/>
      </c>
      <c r="R769" s="24" t="str">
        <f>IF(R$3="Not used","",IFERROR(VLOOKUP($A769,'Circumstance 13'!$B$6:$AB$15,27,FALSE),IFERROR(VLOOKUP($A769,'Circumstance 13'!$B$18:$AB$28,27,FALSE),TableBPA2[[#This Row],[Base Payment After Circumstance 12]])))</f>
        <v/>
      </c>
      <c r="S769" s="24" t="str">
        <f>IF(S$3="Not used","",IFERROR(VLOOKUP($A769,'Circumstance 14'!$B$6:$AB$15,27,FALSE),IFERROR(VLOOKUP($A769,'Circumstance 14'!$B$18:$AB$28,27,FALSE),TableBPA2[[#This Row],[Base Payment After Circumstance 13]])))</f>
        <v/>
      </c>
      <c r="T769" s="24" t="str">
        <f>IF(T$3="Not used","",IFERROR(VLOOKUP($A769,'Circumstance 15'!$B$6:$AB$15,27,FALSE),IFERROR(VLOOKUP($A769,'Circumstance 15'!$B$18:$AB$28,27,FALSE),TableBPA2[[#This Row],[Base Payment After Circumstance 14]])))</f>
        <v/>
      </c>
      <c r="U769" s="24" t="str">
        <f>IF(U$3="Not used","",IFERROR(VLOOKUP($A769,'Circumstance 16'!$B$6:$AB$15,27,FALSE),IFERROR(VLOOKUP($A769,'Circumstance 16'!$B$18:$AB$28,27,FALSE),TableBPA2[[#This Row],[Base Payment After Circumstance 15]])))</f>
        <v/>
      </c>
      <c r="V769" s="24" t="str">
        <f>IF(V$3="Not used","",IFERROR(VLOOKUP($A769,'Circumstance 17'!$B$6:$AB$15,27,FALSE),IFERROR(VLOOKUP($A769,'Circumstance 17'!$B$18:$AB$28,27,FALSE),TableBPA2[[#This Row],[Base Payment After Circumstance 16]])))</f>
        <v/>
      </c>
      <c r="W769" s="24" t="str">
        <f>IF(W$3="Not used","",IFERROR(VLOOKUP($A769,'Circumstance 18'!$B$6:$AB$15,27,FALSE),IFERROR(VLOOKUP($A769,'Circumstance 18'!$B$18:$AB$28,27,FALSE),TableBPA2[[#This Row],[Base Payment After Circumstance 17]])))</f>
        <v/>
      </c>
      <c r="X769" s="24" t="str">
        <f>IF(X$3="Not used","",IFERROR(VLOOKUP($A769,'Circumstance 19'!$B$6:$AB$15,27,FALSE),IFERROR(VLOOKUP($A769,'Circumstance 19'!$B$18:$AB$28,27,FALSE),TableBPA2[[#This Row],[Base Payment After Circumstance 18]])))</f>
        <v/>
      </c>
      <c r="Y769" s="24" t="str">
        <f>IF(Y$3="Not used","",IFERROR(VLOOKUP($A769,'Circumstance 20'!$B$6:$AB$15,27,FALSE),IFERROR(VLOOKUP($A769,'Circumstance 20'!$B$18:$AB$28,27,FALSE),TableBPA2[[#This Row],[Base Payment After Circumstance 19]])))</f>
        <v/>
      </c>
    </row>
    <row r="770" spans="1:25" x14ac:dyDescent="0.25">
      <c r="A770" s="11" t="str">
        <f>IF('LEA Information'!A779="","",'LEA Information'!A779)</f>
        <v/>
      </c>
      <c r="B770" s="11" t="str">
        <f>IF('LEA Information'!B779="","",'LEA Information'!B779)</f>
        <v/>
      </c>
      <c r="C770" s="68" t="str">
        <f>IF('LEA Information'!C779="","",'LEA Information'!C779)</f>
        <v/>
      </c>
      <c r="D770" s="8" t="str">
        <f>IF('LEA Information'!D779="","",'LEA Information'!D779)</f>
        <v/>
      </c>
      <c r="E770" s="32" t="str">
        <f t="shared" si="11"/>
        <v/>
      </c>
      <c r="F770" s="3" t="str">
        <f>IF(F$3="Not used","",IFERROR(VLOOKUP($A770,'Circumstance 1'!$B$6:$AB$15,27,FALSE),IFERROR(VLOOKUP(A770,'Circumstance 1'!$B$18:$AB$28,27,FALSE),TableBPA2[[#This Row],[Starting Base Payment]])))</f>
        <v/>
      </c>
      <c r="G770" s="3" t="str">
        <f>IF(G$3="Not used","",IFERROR(VLOOKUP($A770,'Circumstance 2'!$B$6:$AB$15,27,FALSE),IFERROR(VLOOKUP($A770,'Circumstance 2'!$B$18:$AB$28,27,FALSE),TableBPA2[[#This Row],[Base Payment After Circumstance 1]])))</f>
        <v/>
      </c>
      <c r="H770" s="3" t="str">
        <f>IF(H$3="Not used","",IFERROR(VLOOKUP($A770,'Circumstance 3'!$B$6:$AB$15,27,FALSE),IFERROR(VLOOKUP($A770,'Circumstance 3'!$B$18:$AB$28,27,FALSE),TableBPA2[[#This Row],[Base Payment After Circumstance 2]])))</f>
        <v/>
      </c>
      <c r="I770" s="3" t="str">
        <f>IF(I$3="Not used","",IFERROR(VLOOKUP($A770,'Circumstance 4'!$B$6:$AB$15,27,FALSE),IFERROR(VLOOKUP($A770,'Circumstance 4'!$B$18:$AB$28,27,FALSE),TableBPA2[[#This Row],[Base Payment After Circumstance 3]])))</f>
        <v/>
      </c>
      <c r="J770" s="3" t="str">
        <f>IF(J$3="Not used","",IFERROR(VLOOKUP($A770,'Circumstance 5'!$B$6:$AB$15,27,FALSE),IFERROR(VLOOKUP($A770,'Circumstance 5'!$B$18:$AB$28,27,FALSE),TableBPA2[[#This Row],[Base Payment After Circumstance 4]])))</f>
        <v/>
      </c>
      <c r="K770" s="3" t="str">
        <f>IF(K$3="Not used","",IFERROR(VLOOKUP($A770,'Circumstance 6'!$B$6:$AB$15,27,FALSE),IFERROR(VLOOKUP($A770,'Circumstance 6'!$B$18:$AB$28,27,FALSE),TableBPA2[[#This Row],[Base Payment After Circumstance 5]])))</f>
        <v/>
      </c>
      <c r="L770" s="3" t="str">
        <f>IF(L$3="Not used","",IFERROR(VLOOKUP($A770,'Circumstance 7'!$B$6:$AB$15,27,FALSE),IFERROR(VLOOKUP($A770,'Circumstance 7'!$B$18:$AB$28,27,FALSE),TableBPA2[[#This Row],[Base Payment After Circumstance 6]])))</f>
        <v/>
      </c>
      <c r="M770" s="3" t="str">
        <f>IF(M$3="Not used","",IFERROR(VLOOKUP($A770,'Circumstance 8'!$B$6:$AB$15,27,FALSE),IFERROR(VLOOKUP($A770,'Circumstance 8'!$B$18:$AB$28,27,FALSE),TableBPA2[[#This Row],[Base Payment After Circumstance 7]])))</f>
        <v/>
      </c>
      <c r="N770" s="3" t="str">
        <f>IF(N$3="Not used","",IFERROR(VLOOKUP($A770,'Circumstance 9'!$B$6:$AB$15,27,FALSE),IFERROR(VLOOKUP($A770,'Circumstance 9'!$B$18:$AB$28,27,FALSE),TableBPA2[[#This Row],[Base Payment After Circumstance 8]])))</f>
        <v/>
      </c>
      <c r="O770" s="3" t="str">
        <f>IF(O$3="Not used","",IFERROR(VLOOKUP($A770,'Circumstance 10'!$B$6:$AB$15,27,FALSE),IFERROR(VLOOKUP($A770,'Circumstance 10'!$B$18:$AB$28,27,FALSE),TableBPA2[[#This Row],[Base Payment After Circumstance 9]])))</f>
        <v/>
      </c>
      <c r="P770" s="24" t="str">
        <f>IF(P$3="Not used","",IFERROR(VLOOKUP($A770,'Circumstance 11'!$B$6:$AB$15,27,FALSE),IFERROR(VLOOKUP($A770,'Circumstance 11'!$B$18:$AB$28,27,FALSE),TableBPA2[[#This Row],[Base Payment After Circumstance 10]])))</f>
        <v/>
      </c>
      <c r="Q770" s="24" t="str">
        <f>IF(Q$3="Not used","",IFERROR(VLOOKUP($A770,'Circumstance 12'!$B$6:$AB$15,27,FALSE),IFERROR(VLOOKUP($A770,'Circumstance 12'!$B$18:$AB$28,27,FALSE),TableBPA2[[#This Row],[Base Payment After Circumstance 11]])))</f>
        <v/>
      </c>
      <c r="R770" s="24" t="str">
        <f>IF(R$3="Not used","",IFERROR(VLOOKUP($A770,'Circumstance 13'!$B$6:$AB$15,27,FALSE),IFERROR(VLOOKUP($A770,'Circumstance 13'!$B$18:$AB$28,27,FALSE),TableBPA2[[#This Row],[Base Payment After Circumstance 12]])))</f>
        <v/>
      </c>
      <c r="S770" s="24" t="str">
        <f>IF(S$3="Not used","",IFERROR(VLOOKUP($A770,'Circumstance 14'!$B$6:$AB$15,27,FALSE),IFERROR(VLOOKUP($A770,'Circumstance 14'!$B$18:$AB$28,27,FALSE),TableBPA2[[#This Row],[Base Payment After Circumstance 13]])))</f>
        <v/>
      </c>
      <c r="T770" s="24" t="str">
        <f>IF(T$3="Not used","",IFERROR(VLOOKUP($A770,'Circumstance 15'!$B$6:$AB$15,27,FALSE),IFERROR(VLOOKUP($A770,'Circumstance 15'!$B$18:$AB$28,27,FALSE),TableBPA2[[#This Row],[Base Payment After Circumstance 14]])))</f>
        <v/>
      </c>
      <c r="U770" s="24" t="str">
        <f>IF(U$3="Not used","",IFERROR(VLOOKUP($A770,'Circumstance 16'!$B$6:$AB$15,27,FALSE),IFERROR(VLOOKUP($A770,'Circumstance 16'!$B$18:$AB$28,27,FALSE),TableBPA2[[#This Row],[Base Payment After Circumstance 15]])))</f>
        <v/>
      </c>
      <c r="V770" s="24" t="str">
        <f>IF(V$3="Not used","",IFERROR(VLOOKUP($A770,'Circumstance 17'!$B$6:$AB$15,27,FALSE),IFERROR(VLOOKUP($A770,'Circumstance 17'!$B$18:$AB$28,27,FALSE),TableBPA2[[#This Row],[Base Payment After Circumstance 16]])))</f>
        <v/>
      </c>
      <c r="W770" s="24" t="str">
        <f>IF(W$3="Not used","",IFERROR(VLOOKUP($A770,'Circumstance 18'!$B$6:$AB$15,27,FALSE),IFERROR(VLOOKUP($A770,'Circumstance 18'!$B$18:$AB$28,27,FALSE),TableBPA2[[#This Row],[Base Payment After Circumstance 17]])))</f>
        <v/>
      </c>
      <c r="X770" s="24" t="str">
        <f>IF(X$3="Not used","",IFERROR(VLOOKUP($A770,'Circumstance 19'!$B$6:$AB$15,27,FALSE),IFERROR(VLOOKUP($A770,'Circumstance 19'!$B$18:$AB$28,27,FALSE),TableBPA2[[#This Row],[Base Payment After Circumstance 18]])))</f>
        <v/>
      </c>
      <c r="Y770" s="24" t="str">
        <f>IF(Y$3="Not used","",IFERROR(VLOOKUP($A770,'Circumstance 20'!$B$6:$AB$15,27,FALSE),IFERROR(VLOOKUP($A770,'Circumstance 20'!$B$18:$AB$28,27,FALSE),TableBPA2[[#This Row],[Base Payment After Circumstance 19]])))</f>
        <v/>
      </c>
    </row>
    <row r="771" spans="1:25" x14ac:dyDescent="0.25">
      <c r="A771" s="11" t="str">
        <f>IF('LEA Information'!A780="","",'LEA Information'!A780)</f>
        <v/>
      </c>
      <c r="B771" s="11" t="str">
        <f>IF('LEA Information'!B780="","",'LEA Information'!B780)</f>
        <v/>
      </c>
      <c r="C771" s="68" t="str">
        <f>IF('LEA Information'!C780="","",'LEA Information'!C780)</f>
        <v/>
      </c>
      <c r="D771" s="8" t="str">
        <f>IF('LEA Information'!D780="","",'LEA Information'!D780)</f>
        <v/>
      </c>
      <c r="E771" s="32" t="str">
        <f t="shared" si="11"/>
        <v/>
      </c>
      <c r="F771" s="3" t="str">
        <f>IF(F$3="Not used","",IFERROR(VLOOKUP($A771,'Circumstance 1'!$B$6:$AB$15,27,FALSE),IFERROR(VLOOKUP(A771,'Circumstance 1'!$B$18:$AB$28,27,FALSE),TableBPA2[[#This Row],[Starting Base Payment]])))</f>
        <v/>
      </c>
      <c r="G771" s="3" t="str">
        <f>IF(G$3="Not used","",IFERROR(VLOOKUP($A771,'Circumstance 2'!$B$6:$AB$15,27,FALSE),IFERROR(VLOOKUP($A771,'Circumstance 2'!$B$18:$AB$28,27,FALSE),TableBPA2[[#This Row],[Base Payment After Circumstance 1]])))</f>
        <v/>
      </c>
      <c r="H771" s="3" t="str">
        <f>IF(H$3="Not used","",IFERROR(VLOOKUP($A771,'Circumstance 3'!$B$6:$AB$15,27,FALSE),IFERROR(VLOOKUP($A771,'Circumstance 3'!$B$18:$AB$28,27,FALSE),TableBPA2[[#This Row],[Base Payment After Circumstance 2]])))</f>
        <v/>
      </c>
      <c r="I771" s="3" t="str">
        <f>IF(I$3="Not used","",IFERROR(VLOOKUP($A771,'Circumstance 4'!$B$6:$AB$15,27,FALSE),IFERROR(VLOOKUP($A771,'Circumstance 4'!$B$18:$AB$28,27,FALSE),TableBPA2[[#This Row],[Base Payment After Circumstance 3]])))</f>
        <v/>
      </c>
      <c r="J771" s="3" t="str">
        <f>IF(J$3="Not used","",IFERROR(VLOOKUP($A771,'Circumstance 5'!$B$6:$AB$15,27,FALSE),IFERROR(VLOOKUP($A771,'Circumstance 5'!$B$18:$AB$28,27,FALSE),TableBPA2[[#This Row],[Base Payment After Circumstance 4]])))</f>
        <v/>
      </c>
      <c r="K771" s="3" t="str">
        <f>IF(K$3="Not used","",IFERROR(VLOOKUP($A771,'Circumstance 6'!$B$6:$AB$15,27,FALSE),IFERROR(VLOOKUP($A771,'Circumstance 6'!$B$18:$AB$28,27,FALSE),TableBPA2[[#This Row],[Base Payment After Circumstance 5]])))</f>
        <v/>
      </c>
      <c r="L771" s="3" t="str">
        <f>IF(L$3="Not used","",IFERROR(VLOOKUP($A771,'Circumstance 7'!$B$6:$AB$15,27,FALSE),IFERROR(VLOOKUP($A771,'Circumstance 7'!$B$18:$AB$28,27,FALSE),TableBPA2[[#This Row],[Base Payment After Circumstance 6]])))</f>
        <v/>
      </c>
      <c r="M771" s="3" t="str">
        <f>IF(M$3="Not used","",IFERROR(VLOOKUP($A771,'Circumstance 8'!$B$6:$AB$15,27,FALSE),IFERROR(VLOOKUP($A771,'Circumstance 8'!$B$18:$AB$28,27,FALSE),TableBPA2[[#This Row],[Base Payment After Circumstance 7]])))</f>
        <v/>
      </c>
      <c r="N771" s="3" t="str">
        <f>IF(N$3="Not used","",IFERROR(VLOOKUP($A771,'Circumstance 9'!$B$6:$AB$15,27,FALSE),IFERROR(VLOOKUP($A771,'Circumstance 9'!$B$18:$AB$28,27,FALSE),TableBPA2[[#This Row],[Base Payment After Circumstance 8]])))</f>
        <v/>
      </c>
      <c r="O771" s="3" t="str">
        <f>IF(O$3="Not used","",IFERROR(VLOOKUP($A771,'Circumstance 10'!$B$6:$AB$15,27,FALSE),IFERROR(VLOOKUP($A771,'Circumstance 10'!$B$18:$AB$28,27,FALSE),TableBPA2[[#This Row],[Base Payment After Circumstance 9]])))</f>
        <v/>
      </c>
      <c r="P771" s="24" t="str">
        <f>IF(P$3="Not used","",IFERROR(VLOOKUP($A771,'Circumstance 11'!$B$6:$AB$15,27,FALSE),IFERROR(VLOOKUP($A771,'Circumstance 11'!$B$18:$AB$28,27,FALSE),TableBPA2[[#This Row],[Base Payment After Circumstance 10]])))</f>
        <v/>
      </c>
      <c r="Q771" s="24" t="str">
        <f>IF(Q$3="Not used","",IFERROR(VLOOKUP($A771,'Circumstance 12'!$B$6:$AB$15,27,FALSE),IFERROR(VLOOKUP($A771,'Circumstance 12'!$B$18:$AB$28,27,FALSE),TableBPA2[[#This Row],[Base Payment After Circumstance 11]])))</f>
        <v/>
      </c>
      <c r="R771" s="24" t="str">
        <f>IF(R$3="Not used","",IFERROR(VLOOKUP($A771,'Circumstance 13'!$B$6:$AB$15,27,FALSE),IFERROR(VLOOKUP($A771,'Circumstance 13'!$B$18:$AB$28,27,FALSE),TableBPA2[[#This Row],[Base Payment After Circumstance 12]])))</f>
        <v/>
      </c>
      <c r="S771" s="24" t="str">
        <f>IF(S$3="Not used","",IFERROR(VLOOKUP($A771,'Circumstance 14'!$B$6:$AB$15,27,FALSE),IFERROR(VLOOKUP($A771,'Circumstance 14'!$B$18:$AB$28,27,FALSE),TableBPA2[[#This Row],[Base Payment After Circumstance 13]])))</f>
        <v/>
      </c>
      <c r="T771" s="24" t="str">
        <f>IF(T$3="Not used","",IFERROR(VLOOKUP($A771,'Circumstance 15'!$B$6:$AB$15,27,FALSE),IFERROR(VLOOKUP($A771,'Circumstance 15'!$B$18:$AB$28,27,FALSE),TableBPA2[[#This Row],[Base Payment After Circumstance 14]])))</f>
        <v/>
      </c>
      <c r="U771" s="24" t="str">
        <f>IF(U$3="Not used","",IFERROR(VLOOKUP($A771,'Circumstance 16'!$B$6:$AB$15,27,FALSE),IFERROR(VLOOKUP($A771,'Circumstance 16'!$B$18:$AB$28,27,FALSE),TableBPA2[[#This Row],[Base Payment After Circumstance 15]])))</f>
        <v/>
      </c>
      <c r="V771" s="24" t="str">
        <f>IF(V$3="Not used","",IFERROR(VLOOKUP($A771,'Circumstance 17'!$B$6:$AB$15,27,FALSE),IFERROR(VLOOKUP($A771,'Circumstance 17'!$B$18:$AB$28,27,FALSE),TableBPA2[[#This Row],[Base Payment After Circumstance 16]])))</f>
        <v/>
      </c>
      <c r="W771" s="24" t="str">
        <f>IF(W$3="Not used","",IFERROR(VLOOKUP($A771,'Circumstance 18'!$B$6:$AB$15,27,FALSE),IFERROR(VLOOKUP($A771,'Circumstance 18'!$B$18:$AB$28,27,FALSE),TableBPA2[[#This Row],[Base Payment After Circumstance 17]])))</f>
        <v/>
      </c>
      <c r="X771" s="24" t="str">
        <f>IF(X$3="Not used","",IFERROR(VLOOKUP($A771,'Circumstance 19'!$B$6:$AB$15,27,FALSE),IFERROR(VLOOKUP($A771,'Circumstance 19'!$B$18:$AB$28,27,FALSE),TableBPA2[[#This Row],[Base Payment After Circumstance 18]])))</f>
        <v/>
      </c>
      <c r="Y771" s="24" t="str">
        <f>IF(Y$3="Not used","",IFERROR(VLOOKUP($A771,'Circumstance 20'!$B$6:$AB$15,27,FALSE),IFERROR(VLOOKUP($A771,'Circumstance 20'!$B$18:$AB$28,27,FALSE),TableBPA2[[#This Row],[Base Payment After Circumstance 19]])))</f>
        <v/>
      </c>
    </row>
    <row r="772" spans="1:25" x14ac:dyDescent="0.25">
      <c r="A772" s="11" t="str">
        <f>IF('LEA Information'!A781="","",'LEA Information'!A781)</f>
        <v/>
      </c>
      <c r="B772" s="11" t="str">
        <f>IF('LEA Information'!B781="","",'LEA Information'!B781)</f>
        <v/>
      </c>
      <c r="C772" s="68" t="str">
        <f>IF('LEA Information'!C781="","",'LEA Information'!C781)</f>
        <v/>
      </c>
      <c r="D772" s="8" t="str">
        <f>IF('LEA Information'!D781="","",'LEA Information'!D781)</f>
        <v/>
      </c>
      <c r="E772" s="32" t="str">
        <f t="shared" si="11"/>
        <v/>
      </c>
      <c r="F772" s="3" t="str">
        <f>IF(F$3="Not used","",IFERROR(VLOOKUP($A772,'Circumstance 1'!$B$6:$AB$15,27,FALSE),IFERROR(VLOOKUP(A772,'Circumstance 1'!$B$18:$AB$28,27,FALSE),TableBPA2[[#This Row],[Starting Base Payment]])))</f>
        <v/>
      </c>
      <c r="G772" s="3" t="str">
        <f>IF(G$3="Not used","",IFERROR(VLOOKUP($A772,'Circumstance 2'!$B$6:$AB$15,27,FALSE),IFERROR(VLOOKUP($A772,'Circumstance 2'!$B$18:$AB$28,27,FALSE),TableBPA2[[#This Row],[Base Payment After Circumstance 1]])))</f>
        <v/>
      </c>
      <c r="H772" s="3" t="str">
        <f>IF(H$3="Not used","",IFERROR(VLOOKUP($A772,'Circumstance 3'!$B$6:$AB$15,27,FALSE),IFERROR(VLOOKUP($A772,'Circumstance 3'!$B$18:$AB$28,27,FALSE),TableBPA2[[#This Row],[Base Payment After Circumstance 2]])))</f>
        <v/>
      </c>
      <c r="I772" s="3" t="str">
        <f>IF(I$3="Not used","",IFERROR(VLOOKUP($A772,'Circumstance 4'!$B$6:$AB$15,27,FALSE),IFERROR(VLOOKUP($A772,'Circumstance 4'!$B$18:$AB$28,27,FALSE),TableBPA2[[#This Row],[Base Payment After Circumstance 3]])))</f>
        <v/>
      </c>
      <c r="J772" s="3" t="str">
        <f>IF(J$3="Not used","",IFERROR(VLOOKUP($A772,'Circumstance 5'!$B$6:$AB$15,27,FALSE),IFERROR(VLOOKUP($A772,'Circumstance 5'!$B$18:$AB$28,27,FALSE),TableBPA2[[#This Row],[Base Payment After Circumstance 4]])))</f>
        <v/>
      </c>
      <c r="K772" s="3" t="str">
        <f>IF(K$3="Not used","",IFERROR(VLOOKUP($A772,'Circumstance 6'!$B$6:$AB$15,27,FALSE),IFERROR(VLOOKUP($A772,'Circumstance 6'!$B$18:$AB$28,27,FALSE),TableBPA2[[#This Row],[Base Payment After Circumstance 5]])))</f>
        <v/>
      </c>
      <c r="L772" s="3" t="str">
        <f>IF(L$3="Not used","",IFERROR(VLOOKUP($A772,'Circumstance 7'!$B$6:$AB$15,27,FALSE),IFERROR(VLOOKUP($A772,'Circumstance 7'!$B$18:$AB$28,27,FALSE),TableBPA2[[#This Row],[Base Payment After Circumstance 6]])))</f>
        <v/>
      </c>
      <c r="M772" s="3" t="str">
        <f>IF(M$3="Not used","",IFERROR(VLOOKUP($A772,'Circumstance 8'!$B$6:$AB$15,27,FALSE),IFERROR(VLOOKUP($A772,'Circumstance 8'!$B$18:$AB$28,27,FALSE),TableBPA2[[#This Row],[Base Payment After Circumstance 7]])))</f>
        <v/>
      </c>
      <c r="N772" s="3" t="str">
        <f>IF(N$3="Not used","",IFERROR(VLOOKUP($A772,'Circumstance 9'!$B$6:$AB$15,27,FALSE),IFERROR(VLOOKUP($A772,'Circumstance 9'!$B$18:$AB$28,27,FALSE),TableBPA2[[#This Row],[Base Payment After Circumstance 8]])))</f>
        <v/>
      </c>
      <c r="O772" s="3" t="str">
        <f>IF(O$3="Not used","",IFERROR(VLOOKUP($A772,'Circumstance 10'!$B$6:$AB$15,27,FALSE),IFERROR(VLOOKUP($A772,'Circumstance 10'!$B$18:$AB$28,27,FALSE),TableBPA2[[#This Row],[Base Payment After Circumstance 9]])))</f>
        <v/>
      </c>
      <c r="P772" s="24" t="str">
        <f>IF(P$3="Not used","",IFERROR(VLOOKUP($A772,'Circumstance 11'!$B$6:$AB$15,27,FALSE),IFERROR(VLOOKUP($A772,'Circumstance 11'!$B$18:$AB$28,27,FALSE),TableBPA2[[#This Row],[Base Payment After Circumstance 10]])))</f>
        <v/>
      </c>
      <c r="Q772" s="24" t="str">
        <f>IF(Q$3="Not used","",IFERROR(VLOOKUP($A772,'Circumstance 12'!$B$6:$AB$15,27,FALSE),IFERROR(VLOOKUP($A772,'Circumstance 12'!$B$18:$AB$28,27,FALSE),TableBPA2[[#This Row],[Base Payment After Circumstance 11]])))</f>
        <v/>
      </c>
      <c r="R772" s="24" t="str">
        <f>IF(R$3="Not used","",IFERROR(VLOOKUP($A772,'Circumstance 13'!$B$6:$AB$15,27,FALSE),IFERROR(VLOOKUP($A772,'Circumstance 13'!$B$18:$AB$28,27,FALSE),TableBPA2[[#This Row],[Base Payment After Circumstance 12]])))</f>
        <v/>
      </c>
      <c r="S772" s="24" t="str">
        <f>IF(S$3="Not used","",IFERROR(VLOOKUP($A772,'Circumstance 14'!$B$6:$AB$15,27,FALSE),IFERROR(VLOOKUP($A772,'Circumstance 14'!$B$18:$AB$28,27,FALSE),TableBPA2[[#This Row],[Base Payment After Circumstance 13]])))</f>
        <v/>
      </c>
      <c r="T772" s="24" t="str">
        <f>IF(T$3="Not used","",IFERROR(VLOOKUP($A772,'Circumstance 15'!$B$6:$AB$15,27,FALSE),IFERROR(VLOOKUP($A772,'Circumstance 15'!$B$18:$AB$28,27,FALSE),TableBPA2[[#This Row],[Base Payment After Circumstance 14]])))</f>
        <v/>
      </c>
      <c r="U772" s="24" t="str">
        <f>IF(U$3="Not used","",IFERROR(VLOOKUP($A772,'Circumstance 16'!$B$6:$AB$15,27,FALSE),IFERROR(VLOOKUP($A772,'Circumstance 16'!$B$18:$AB$28,27,FALSE),TableBPA2[[#This Row],[Base Payment After Circumstance 15]])))</f>
        <v/>
      </c>
      <c r="V772" s="24" t="str">
        <f>IF(V$3="Not used","",IFERROR(VLOOKUP($A772,'Circumstance 17'!$B$6:$AB$15,27,FALSE),IFERROR(VLOOKUP($A772,'Circumstance 17'!$B$18:$AB$28,27,FALSE),TableBPA2[[#This Row],[Base Payment After Circumstance 16]])))</f>
        <v/>
      </c>
      <c r="W772" s="24" t="str">
        <f>IF(W$3="Not used","",IFERROR(VLOOKUP($A772,'Circumstance 18'!$B$6:$AB$15,27,FALSE),IFERROR(VLOOKUP($A772,'Circumstance 18'!$B$18:$AB$28,27,FALSE),TableBPA2[[#This Row],[Base Payment After Circumstance 17]])))</f>
        <v/>
      </c>
      <c r="X772" s="24" t="str">
        <f>IF(X$3="Not used","",IFERROR(VLOOKUP($A772,'Circumstance 19'!$B$6:$AB$15,27,FALSE),IFERROR(VLOOKUP($A772,'Circumstance 19'!$B$18:$AB$28,27,FALSE),TableBPA2[[#This Row],[Base Payment After Circumstance 18]])))</f>
        <v/>
      </c>
      <c r="Y772" s="24" t="str">
        <f>IF(Y$3="Not used","",IFERROR(VLOOKUP($A772,'Circumstance 20'!$B$6:$AB$15,27,FALSE),IFERROR(VLOOKUP($A772,'Circumstance 20'!$B$18:$AB$28,27,FALSE),TableBPA2[[#This Row],[Base Payment After Circumstance 19]])))</f>
        <v/>
      </c>
    </row>
    <row r="773" spans="1:25" x14ac:dyDescent="0.25">
      <c r="A773" s="11" t="str">
        <f>IF('LEA Information'!A782="","",'LEA Information'!A782)</f>
        <v/>
      </c>
      <c r="B773" s="11" t="str">
        <f>IF('LEA Information'!B782="","",'LEA Information'!B782)</f>
        <v/>
      </c>
      <c r="C773" s="68" t="str">
        <f>IF('LEA Information'!C782="","",'LEA Information'!C782)</f>
        <v/>
      </c>
      <c r="D773" s="8" t="str">
        <f>IF('LEA Information'!D782="","",'LEA Information'!D782)</f>
        <v/>
      </c>
      <c r="E773" s="32" t="str">
        <f t="shared" si="11"/>
        <v/>
      </c>
      <c r="F773" s="3" t="str">
        <f>IF(F$3="Not used","",IFERROR(VLOOKUP($A773,'Circumstance 1'!$B$6:$AB$15,27,FALSE),IFERROR(VLOOKUP(A773,'Circumstance 1'!$B$18:$AB$28,27,FALSE),TableBPA2[[#This Row],[Starting Base Payment]])))</f>
        <v/>
      </c>
      <c r="G773" s="3" t="str">
        <f>IF(G$3="Not used","",IFERROR(VLOOKUP($A773,'Circumstance 2'!$B$6:$AB$15,27,FALSE),IFERROR(VLOOKUP($A773,'Circumstance 2'!$B$18:$AB$28,27,FALSE),TableBPA2[[#This Row],[Base Payment After Circumstance 1]])))</f>
        <v/>
      </c>
      <c r="H773" s="3" t="str">
        <f>IF(H$3="Not used","",IFERROR(VLOOKUP($A773,'Circumstance 3'!$B$6:$AB$15,27,FALSE),IFERROR(VLOOKUP($A773,'Circumstance 3'!$B$18:$AB$28,27,FALSE),TableBPA2[[#This Row],[Base Payment After Circumstance 2]])))</f>
        <v/>
      </c>
      <c r="I773" s="3" t="str">
        <f>IF(I$3="Not used","",IFERROR(VLOOKUP($A773,'Circumstance 4'!$B$6:$AB$15,27,FALSE),IFERROR(VLOOKUP($A773,'Circumstance 4'!$B$18:$AB$28,27,FALSE),TableBPA2[[#This Row],[Base Payment After Circumstance 3]])))</f>
        <v/>
      </c>
      <c r="J773" s="3" t="str">
        <f>IF(J$3="Not used","",IFERROR(VLOOKUP($A773,'Circumstance 5'!$B$6:$AB$15,27,FALSE),IFERROR(VLOOKUP($A773,'Circumstance 5'!$B$18:$AB$28,27,FALSE),TableBPA2[[#This Row],[Base Payment After Circumstance 4]])))</f>
        <v/>
      </c>
      <c r="K773" s="3" t="str">
        <f>IF(K$3="Not used","",IFERROR(VLOOKUP($A773,'Circumstance 6'!$B$6:$AB$15,27,FALSE),IFERROR(VLOOKUP($A773,'Circumstance 6'!$B$18:$AB$28,27,FALSE),TableBPA2[[#This Row],[Base Payment After Circumstance 5]])))</f>
        <v/>
      </c>
      <c r="L773" s="3" t="str">
        <f>IF(L$3="Not used","",IFERROR(VLOOKUP($A773,'Circumstance 7'!$B$6:$AB$15,27,FALSE),IFERROR(VLOOKUP($A773,'Circumstance 7'!$B$18:$AB$28,27,FALSE),TableBPA2[[#This Row],[Base Payment After Circumstance 6]])))</f>
        <v/>
      </c>
      <c r="M773" s="3" t="str">
        <f>IF(M$3="Not used","",IFERROR(VLOOKUP($A773,'Circumstance 8'!$B$6:$AB$15,27,FALSE),IFERROR(VLOOKUP($A773,'Circumstance 8'!$B$18:$AB$28,27,FALSE),TableBPA2[[#This Row],[Base Payment After Circumstance 7]])))</f>
        <v/>
      </c>
      <c r="N773" s="3" t="str">
        <f>IF(N$3="Not used","",IFERROR(VLOOKUP($A773,'Circumstance 9'!$B$6:$AB$15,27,FALSE),IFERROR(VLOOKUP($A773,'Circumstance 9'!$B$18:$AB$28,27,FALSE),TableBPA2[[#This Row],[Base Payment After Circumstance 8]])))</f>
        <v/>
      </c>
      <c r="O773" s="3" t="str">
        <f>IF(O$3="Not used","",IFERROR(VLOOKUP($A773,'Circumstance 10'!$B$6:$AB$15,27,FALSE),IFERROR(VLOOKUP($A773,'Circumstance 10'!$B$18:$AB$28,27,FALSE),TableBPA2[[#This Row],[Base Payment After Circumstance 9]])))</f>
        <v/>
      </c>
      <c r="P773" s="24" t="str">
        <f>IF(P$3="Not used","",IFERROR(VLOOKUP($A773,'Circumstance 11'!$B$6:$AB$15,27,FALSE),IFERROR(VLOOKUP($A773,'Circumstance 11'!$B$18:$AB$28,27,FALSE),TableBPA2[[#This Row],[Base Payment After Circumstance 10]])))</f>
        <v/>
      </c>
      <c r="Q773" s="24" t="str">
        <f>IF(Q$3="Not used","",IFERROR(VLOOKUP($A773,'Circumstance 12'!$B$6:$AB$15,27,FALSE),IFERROR(VLOOKUP($A773,'Circumstance 12'!$B$18:$AB$28,27,FALSE),TableBPA2[[#This Row],[Base Payment After Circumstance 11]])))</f>
        <v/>
      </c>
      <c r="R773" s="24" t="str">
        <f>IF(R$3="Not used","",IFERROR(VLOOKUP($A773,'Circumstance 13'!$B$6:$AB$15,27,FALSE),IFERROR(VLOOKUP($A773,'Circumstance 13'!$B$18:$AB$28,27,FALSE),TableBPA2[[#This Row],[Base Payment After Circumstance 12]])))</f>
        <v/>
      </c>
      <c r="S773" s="24" t="str">
        <f>IF(S$3="Not used","",IFERROR(VLOOKUP($A773,'Circumstance 14'!$B$6:$AB$15,27,FALSE),IFERROR(VLOOKUP($A773,'Circumstance 14'!$B$18:$AB$28,27,FALSE),TableBPA2[[#This Row],[Base Payment After Circumstance 13]])))</f>
        <v/>
      </c>
      <c r="T773" s="24" t="str">
        <f>IF(T$3="Not used","",IFERROR(VLOOKUP($A773,'Circumstance 15'!$B$6:$AB$15,27,FALSE),IFERROR(VLOOKUP($A773,'Circumstance 15'!$B$18:$AB$28,27,FALSE),TableBPA2[[#This Row],[Base Payment After Circumstance 14]])))</f>
        <v/>
      </c>
      <c r="U773" s="24" t="str">
        <f>IF(U$3="Not used","",IFERROR(VLOOKUP($A773,'Circumstance 16'!$B$6:$AB$15,27,FALSE),IFERROR(VLOOKUP($A773,'Circumstance 16'!$B$18:$AB$28,27,FALSE),TableBPA2[[#This Row],[Base Payment After Circumstance 15]])))</f>
        <v/>
      </c>
      <c r="V773" s="24" t="str">
        <f>IF(V$3="Not used","",IFERROR(VLOOKUP($A773,'Circumstance 17'!$B$6:$AB$15,27,FALSE),IFERROR(VLOOKUP($A773,'Circumstance 17'!$B$18:$AB$28,27,FALSE),TableBPA2[[#This Row],[Base Payment After Circumstance 16]])))</f>
        <v/>
      </c>
      <c r="W773" s="24" t="str">
        <f>IF(W$3="Not used","",IFERROR(VLOOKUP($A773,'Circumstance 18'!$B$6:$AB$15,27,FALSE),IFERROR(VLOOKUP($A773,'Circumstance 18'!$B$18:$AB$28,27,FALSE),TableBPA2[[#This Row],[Base Payment After Circumstance 17]])))</f>
        <v/>
      </c>
      <c r="X773" s="24" t="str">
        <f>IF(X$3="Not used","",IFERROR(VLOOKUP($A773,'Circumstance 19'!$B$6:$AB$15,27,FALSE),IFERROR(VLOOKUP($A773,'Circumstance 19'!$B$18:$AB$28,27,FALSE),TableBPA2[[#This Row],[Base Payment After Circumstance 18]])))</f>
        <v/>
      </c>
      <c r="Y773" s="24" t="str">
        <f>IF(Y$3="Not used","",IFERROR(VLOOKUP($A773,'Circumstance 20'!$B$6:$AB$15,27,FALSE),IFERROR(VLOOKUP($A773,'Circumstance 20'!$B$18:$AB$28,27,FALSE),TableBPA2[[#This Row],[Base Payment After Circumstance 19]])))</f>
        <v/>
      </c>
    </row>
    <row r="774" spans="1:25" x14ac:dyDescent="0.25">
      <c r="A774" s="11" t="str">
        <f>IF('LEA Information'!A783="","",'LEA Information'!A783)</f>
        <v/>
      </c>
      <c r="B774" s="11" t="str">
        <f>IF('LEA Information'!B783="","",'LEA Information'!B783)</f>
        <v/>
      </c>
      <c r="C774" s="68" t="str">
        <f>IF('LEA Information'!C783="","",'LEA Information'!C783)</f>
        <v/>
      </c>
      <c r="D774" s="8" t="str">
        <f>IF('LEA Information'!D783="","",'LEA Information'!D783)</f>
        <v/>
      </c>
      <c r="E774" s="32" t="str">
        <f t="shared" si="11"/>
        <v/>
      </c>
      <c r="F774" s="3" t="str">
        <f>IF(F$3="Not used","",IFERROR(VLOOKUP($A774,'Circumstance 1'!$B$6:$AB$15,27,FALSE),IFERROR(VLOOKUP(A774,'Circumstance 1'!$B$18:$AB$28,27,FALSE),TableBPA2[[#This Row],[Starting Base Payment]])))</f>
        <v/>
      </c>
      <c r="G774" s="3" t="str">
        <f>IF(G$3="Not used","",IFERROR(VLOOKUP($A774,'Circumstance 2'!$B$6:$AB$15,27,FALSE),IFERROR(VLOOKUP($A774,'Circumstance 2'!$B$18:$AB$28,27,FALSE),TableBPA2[[#This Row],[Base Payment After Circumstance 1]])))</f>
        <v/>
      </c>
      <c r="H774" s="3" t="str">
        <f>IF(H$3="Not used","",IFERROR(VLOOKUP($A774,'Circumstance 3'!$B$6:$AB$15,27,FALSE),IFERROR(VLOOKUP($A774,'Circumstance 3'!$B$18:$AB$28,27,FALSE),TableBPA2[[#This Row],[Base Payment After Circumstance 2]])))</f>
        <v/>
      </c>
      <c r="I774" s="3" t="str">
        <f>IF(I$3="Not used","",IFERROR(VLOOKUP($A774,'Circumstance 4'!$B$6:$AB$15,27,FALSE),IFERROR(VLOOKUP($A774,'Circumstance 4'!$B$18:$AB$28,27,FALSE),TableBPA2[[#This Row],[Base Payment After Circumstance 3]])))</f>
        <v/>
      </c>
      <c r="J774" s="3" t="str">
        <f>IF(J$3="Not used","",IFERROR(VLOOKUP($A774,'Circumstance 5'!$B$6:$AB$15,27,FALSE),IFERROR(VLOOKUP($A774,'Circumstance 5'!$B$18:$AB$28,27,FALSE),TableBPA2[[#This Row],[Base Payment After Circumstance 4]])))</f>
        <v/>
      </c>
      <c r="K774" s="3" t="str">
        <f>IF(K$3="Not used","",IFERROR(VLOOKUP($A774,'Circumstance 6'!$B$6:$AB$15,27,FALSE),IFERROR(VLOOKUP($A774,'Circumstance 6'!$B$18:$AB$28,27,FALSE),TableBPA2[[#This Row],[Base Payment After Circumstance 5]])))</f>
        <v/>
      </c>
      <c r="L774" s="3" t="str">
        <f>IF(L$3="Not used","",IFERROR(VLOOKUP($A774,'Circumstance 7'!$B$6:$AB$15,27,FALSE),IFERROR(VLOOKUP($A774,'Circumstance 7'!$B$18:$AB$28,27,FALSE),TableBPA2[[#This Row],[Base Payment After Circumstance 6]])))</f>
        <v/>
      </c>
      <c r="M774" s="3" t="str">
        <f>IF(M$3="Not used","",IFERROR(VLOOKUP($A774,'Circumstance 8'!$B$6:$AB$15,27,FALSE),IFERROR(VLOOKUP($A774,'Circumstance 8'!$B$18:$AB$28,27,FALSE),TableBPA2[[#This Row],[Base Payment After Circumstance 7]])))</f>
        <v/>
      </c>
      <c r="N774" s="3" t="str">
        <f>IF(N$3="Not used","",IFERROR(VLOOKUP($A774,'Circumstance 9'!$B$6:$AB$15,27,FALSE),IFERROR(VLOOKUP($A774,'Circumstance 9'!$B$18:$AB$28,27,FALSE),TableBPA2[[#This Row],[Base Payment After Circumstance 8]])))</f>
        <v/>
      </c>
      <c r="O774" s="3" t="str">
        <f>IF(O$3="Not used","",IFERROR(VLOOKUP($A774,'Circumstance 10'!$B$6:$AB$15,27,FALSE),IFERROR(VLOOKUP($A774,'Circumstance 10'!$B$18:$AB$28,27,FALSE),TableBPA2[[#This Row],[Base Payment After Circumstance 9]])))</f>
        <v/>
      </c>
      <c r="P774" s="24" t="str">
        <f>IF(P$3="Not used","",IFERROR(VLOOKUP($A774,'Circumstance 11'!$B$6:$AB$15,27,FALSE),IFERROR(VLOOKUP($A774,'Circumstance 11'!$B$18:$AB$28,27,FALSE),TableBPA2[[#This Row],[Base Payment After Circumstance 10]])))</f>
        <v/>
      </c>
      <c r="Q774" s="24" t="str">
        <f>IF(Q$3="Not used","",IFERROR(VLOOKUP($A774,'Circumstance 12'!$B$6:$AB$15,27,FALSE),IFERROR(VLOOKUP($A774,'Circumstance 12'!$B$18:$AB$28,27,FALSE),TableBPA2[[#This Row],[Base Payment After Circumstance 11]])))</f>
        <v/>
      </c>
      <c r="R774" s="24" t="str">
        <f>IF(R$3="Not used","",IFERROR(VLOOKUP($A774,'Circumstance 13'!$B$6:$AB$15,27,FALSE),IFERROR(VLOOKUP($A774,'Circumstance 13'!$B$18:$AB$28,27,FALSE),TableBPA2[[#This Row],[Base Payment After Circumstance 12]])))</f>
        <v/>
      </c>
      <c r="S774" s="24" t="str">
        <f>IF(S$3="Not used","",IFERROR(VLOOKUP($A774,'Circumstance 14'!$B$6:$AB$15,27,FALSE),IFERROR(VLOOKUP($A774,'Circumstance 14'!$B$18:$AB$28,27,FALSE),TableBPA2[[#This Row],[Base Payment After Circumstance 13]])))</f>
        <v/>
      </c>
      <c r="T774" s="24" t="str">
        <f>IF(T$3="Not used","",IFERROR(VLOOKUP($A774,'Circumstance 15'!$B$6:$AB$15,27,FALSE),IFERROR(VLOOKUP($A774,'Circumstance 15'!$B$18:$AB$28,27,FALSE),TableBPA2[[#This Row],[Base Payment After Circumstance 14]])))</f>
        <v/>
      </c>
      <c r="U774" s="24" t="str">
        <f>IF(U$3="Not used","",IFERROR(VLOOKUP($A774,'Circumstance 16'!$B$6:$AB$15,27,FALSE),IFERROR(VLOOKUP($A774,'Circumstance 16'!$B$18:$AB$28,27,FALSE),TableBPA2[[#This Row],[Base Payment After Circumstance 15]])))</f>
        <v/>
      </c>
      <c r="V774" s="24" t="str">
        <f>IF(V$3="Not used","",IFERROR(VLOOKUP($A774,'Circumstance 17'!$B$6:$AB$15,27,FALSE),IFERROR(VLOOKUP($A774,'Circumstance 17'!$B$18:$AB$28,27,FALSE),TableBPA2[[#This Row],[Base Payment After Circumstance 16]])))</f>
        <v/>
      </c>
      <c r="W774" s="24" t="str">
        <f>IF(W$3="Not used","",IFERROR(VLOOKUP($A774,'Circumstance 18'!$B$6:$AB$15,27,FALSE),IFERROR(VLOOKUP($A774,'Circumstance 18'!$B$18:$AB$28,27,FALSE),TableBPA2[[#This Row],[Base Payment After Circumstance 17]])))</f>
        <v/>
      </c>
      <c r="X774" s="24" t="str">
        <f>IF(X$3="Not used","",IFERROR(VLOOKUP($A774,'Circumstance 19'!$B$6:$AB$15,27,FALSE),IFERROR(VLOOKUP($A774,'Circumstance 19'!$B$18:$AB$28,27,FALSE),TableBPA2[[#This Row],[Base Payment After Circumstance 18]])))</f>
        <v/>
      </c>
      <c r="Y774" s="24" t="str">
        <f>IF(Y$3="Not used","",IFERROR(VLOOKUP($A774,'Circumstance 20'!$B$6:$AB$15,27,FALSE),IFERROR(VLOOKUP($A774,'Circumstance 20'!$B$18:$AB$28,27,FALSE),TableBPA2[[#This Row],[Base Payment After Circumstance 19]])))</f>
        <v/>
      </c>
    </row>
    <row r="775" spans="1:25" x14ac:dyDescent="0.25">
      <c r="A775" s="11" t="str">
        <f>IF('LEA Information'!A784="","",'LEA Information'!A784)</f>
        <v/>
      </c>
      <c r="B775" s="11" t="str">
        <f>IF('LEA Information'!B784="","",'LEA Information'!B784)</f>
        <v/>
      </c>
      <c r="C775" s="68" t="str">
        <f>IF('LEA Information'!C784="","",'LEA Information'!C784)</f>
        <v/>
      </c>
      <c r="D775" s="8" t="str">
        <f>IF('LEA Information'!D784="","",'LEA Information'!D784)</f>
        <v/>
      </c>
      <c r="E775" s="32" t="str">
        <f t="shared" ref="E775:E838" si="12">IF(A775="","",(LOOKUP(2,1/(ISNUMBER($F775:$Y775)),$F775:$Y775)))</f>
        <v/>
      </c>
      <c r="F775" s="3" t="str">
        <f>IF(F$3="Not used","",IFERROR(VLOOKUP($A775,'Circumstance 1'!$B$6:$AB$15,27,FALSE),IFERROR(VLOOKUP(A775,'Circumstance 1'!$B$18:$AB$28,27,FALSE),TableBPA2[[#This Row],[Starting Base Payment]])))</f>
        <v/>
      </c>
      <c r="G775" s="3" t="str">
        <f>IF(G$3="Not used","",IFERROR(VLOOKUP($A775,'Circumstance 2'!$B$6:$AB$15,27,FALSE),IFERROR(VLOOKUP($A775,'Circumstance 2'!$B$18:$AB$28,27,FALSE),TableBPA2[[#This Row],[Base Payment After Circumstance 1]])))</f>
        <v/>
      </c>
      <c r="H775" s="3" t="str">
        <f>IF(H$3="Not used","",IFERROR(VLOOKUP($A775,'Circumstance 3'!$B$6:$AB$15,27,FALSE),IFERROR(VLOOKUP($A775,'Circumstance 3'!$B$18:$AB$28,27,FALSE),TableBPA2[[#This Row],[Base Payment After Circumstance 2]])))</f>
        <v/>
      </c>
      <c r="I775" s="3" t="str">
        <f>IF(I$3="Not used","",IFERROR(VLOOKUP($A775,'Circumstance 4'!$B$6:$AB$15,27,FALSE),IFERROR(VLOOKUP($A775,'Circumstance 4'!$B$18:$AB$28,27,FALSE),TableBPA2[[#This Row],[Base Payment After Circumstance 3]])))</f>
        <v/>
      </c>
      <c r="J775" s="3" t="str">
        <f>IF(J$3="Not used","",IFERROR(VLOOKUP($A775,'Circumstance 5'!$B$6:$AB$15,27,FALSE),IFERROR(VLOOKUP($A775,'Circumstance 5'!$B$18:$AB$28,27,FALSE),TableBPA2[[#This Row],[Base Payment After Circumstance 4]])))</f>
        <v/>
      </c>
      <c r="K775" s="3" t="str">
        <f>IF(K$3="Not used","",IFERROR(VLOOKUP($A775,'Circumstance 6'!$B$6:$AB$15,27,FALSE),IFERROR(VLOOKUP($A775,'Circumstance 6'!$B$18:$AB$28,27,FALSE),TableBPA2[[#This Row],[Base Payment After Circumstance 5]])))</f>
        <v/>
      </c>
      <c r="L775" s="3" t="str">
        <f>IF(L$3="Not used","",IFERROR(VLOOKUP($A775,'Circumstance 7'!$B$6:$AB$15,27,FALSE),IFERROR(VLOOKUP($A775,'Circumstance 7'!$B$18:$AB$28,27,FALSE),TableBPA2[[#This Row],[Base Payment After Circumstance 6]])))</f>
        <v/>
      </c>
      <c r="M775" s="3" t="str">
        <f>IF(M$3="Not used","",IFERROR(VLOOKUP($A775,'Circumstance 8'!$B$6:$AB$15,27,FALSE),IFERROR(VLOOKUP($A775,'Circumstance 8'!$B$18:$AB$28,27,FALSE),TableBPA2[[#This Row],[Base Payment After Circumstance 7]])))</f>
        <v/>
      </c>
      <c r="N775" s="3" t="str">
        <f>IF(N$3="Not used","",IFERROR(VLOOKUP($A775,'Circumstance 9'!$B$6:$AB$15,27,FALSE),IFERROR(VLOOKUP($A775,'Circumstance 9'!$B$18:$AB$28,27,FALSE),TableBPA2[[#This Row],[Base Payment After Circumstance 8]])))</f>
        <v/>
      </c>
      <c r="O775" s="3" t="str">
        <f>IF(O$3="Not used","",IFERROR(VLOOKUP($A775,'Circumstance 10'!$B$6:$AB$15,27,FALSE),IFERROR(VLOOKUP($A775,'Circumstance 10'!$B$18:$AB$28,27,FALSE),TableBPA2[[#This Row],[Base Payment After Circumstance 9]])))</f>
        <v/>
      </c>
      <c r="P775" s="24" t="str">
        <f>IF(P$3="Not used","",IFERROR(VLOOKUP($A775,'Circumstance 11'!$B$6:$AB$15,27,FALSE),IFERROR(VLOOKUP($A775,'Circumstance 11'!$B$18:$AB$28,27,FALSE),TableBPA2[[#This Row],[Base Payment After Circumstance 10]])))</f>
        <v/>
      </c>
      <c r="Q775" s="24" t="str">
        <f>IF(Q$3="Not used","",IFERROR(VLOOKUP($A775,'Circumstance 12'!$B$6:$AB$15,27,FALSE),IFERROR(VLOOKUP($A775,'Circumstance 12'!$B$18:$AB$28,27,FALSE),TableBPA2[[#This Row],[Base Payment After Circumstance 11]])))</f>
        <v/>
      </c>
      <c r="R775" s="24" t="str">
        <f>IF(R$3="Not used","",IFERROR(VLOOKUP($A775,'Circumstance 13'!$B$6:$AB$15,27,FALSE),IFERROR(VLOOKUP($A775,'Circumstance 13'!$B$18:$AB$28,27,FALSE),TableBPA2[[#This Row],[Base Payment After Circumstance 12]])))</f>
        <v/>
      </c>
      <c r="S775" s="24" t="str">
        <f>IF(S$3="Not used","",IFERROR(VLOOKUP($A775,'Circumstance 14'!$B$6:$AB$15,27,FALSE),IFERROR(VLOOKUP($A775,'Circumstance 14'!$B$18:$AB$28,27,FALSE),TableBPA2[[#This Row],[Base Payment After Circumstance 13]])))</f>
        <v/>
      </c>
      <c r="T775" s="24" t="str">
        <f>IF(T$3="Not used","",IFERROR(VLOOKUP($A775,'Circumstance 15'!$B$6:$AB$15,27,FALSE),IFERROR(VLOOKUP($A775,'Circumstance 15'!$B$18:$AB$28,27,FALSE),TableBPA2[[#This Row],[Base Payment After Circumstance 14]])))</f>
        <v/>
      </c>
      <c r="U775" s="24" t="str">
        <f>IF(U$3="Not used","",IFERROR(VLOOKUP($A775,'Circumstance 16'!$B$6:$AB$15,27,FALSE),IFERROR(VLOOKUP($A775,'Circumstance 16'!$B$18:$AB$28,27,FALSE),TableBPA2[[#This Row],[Base Payment After Circumstance 15]])))</f>
        <v/>
      </c>
      <c r="V775" s="24" t="str">
        <f>IF(V$3="Not used","",IFERROR(VLOOKUP($A775,'Circumstance 17'!$B$6:$AB$15,27,FALSE),IFERROR(VLOOKUP($A775,'Circumstance 17'!$B$18:$AB$28,27,FALSE),TableBPA2[[#This Row],[Base Payment After Circumstance 16]])))</f>
        <v/>
      </c>
      <c r="W775" s="24" t="str">
        <f>IF(W$3="Not used","",IFERROR(VLOOKUP($A775,'Circumstance 18'!$B$6:$AB$15,27,FALSE),IFERROR(VLOOKUP($A775,'Circumstance 18'!$B$18:$AB$28,27,FALSE),TableBPA2[[#This Row],[Base Payment After Circumstance 17]])))</f>
        <v/>
      </c>
      <c r="X775" s="24" t="str">
        <f>IF(X$3="Not used","",IFERROR(VLOOKUP($A775,'Circumstance 19'!$B$6:$AB$15,27,FALSE),IFERROR(VLOOKUP($A775,'Circumstance 19'!$B$18:$AB$28,27,FALSE),TableBPA2[[#This Row],[Base Payment After Circumstance 18]])))</f>
        <v/>
      </c>
      <c r="Y775" s="24" t="str">
        <f>IF(Y$3="Not used","",IFERROR(VLOOKUP($A775,'Circumstance 20'!$B$6:$AB$15,27,FALSE),IFERROR(VLOOKUP($A775,'Circumstance 20'!$B$18:$AB$28,27,FALSE),TableBPA2[[#This Row],[Base Payment After Circumstance 19]])))</f>
        <v/>
      </c>
    </row>
    <row r="776" spans="1:25" x14ac:dyDescent="0.25">
      <c r="A776" s="11" t="str">
        <f>IF('LEA Information'!A785="","",'LEA Information'!A785)</f>
        <v/>
      </c>
      <c r="B776" s="11" t="str">
        <f>IF('LEA Information'!B785="","",'LEA Information'!B785)</f>
        <v/>
      </c>
      <c r="C776" s="68" t="str">
        <f>IF('LEA Information'!C785="","",'LEA Information'!C785)</f>
        <v/>
      </c>
      <c r="D776" s="8" t="str">
        <f>IF('LEA Information'!D785="","",'LEA Information'!D785)</f>
        <v/>
      </c>
      <c r="E776" s="32" t="str">
        <f t="shared" si="12"/>
        <v/>
      </c>
      <c r="F776" s="3" t="str">
        <f>IF(F$3="Not used","",IFERROR(VLOOKUP($A776,'Circumstance 1'!$B$6:$AB$15,27,FALSE),IFERROR(VLOOKUP(A776,'Circumstance 1'!$B$18:$AB$28,27,FALSE),TableBPA2[[#This Row],[Starting Base Payment]])))</f>
        <v/>
      </c>
      <c r="G776" s="3" t="str">
        <f>IF(G$3="Not used","",IFERROR(VLOOKUP($A776,'Circumstance 2'!$B$6:$AB$15,27,FALSE),IFERROR(VLOOKUP($A776,'Circumstance 2'!$B$18:$AB$28,27,FALSE),TableBPA2[[#This Row],[Base Payment After Circumstance 1]])))</f>
        <v/>
      </c>
      <c r="H776" s="3" t="str">
        <f>IF(H$3="Not used","",IFERROR(VLOOKUP($A776,'Circumstance 3'!$B$6:$AB$15,27,FALSE),IFERROR(VLOOKUP($A776,'Circumstance 3'!$B$18:$AB$28,27,FALSE),TableBPA2[[#This Row],[Base Payment After Circumstance 2]])))</f>
        <v/>
      </c>
      <c r="I776" s="3" t="str">
        <f>IF(I$3="Not used","",IFERROR(VLOOKUP($A776,'Circumstance 4'!$B$6:$AB$15,27,FALSE),IFERROR(VLOOKUP($A776,'Circumstance 4'!$B$18:$AB$28,27,FALSE),TableBPA2[[#This Row],[Base Payment After Circumstance 3]])))</f>
        <v/>
      </c>
      <c r="J776" s="3" t="str">
        <f>IF(J$3="Not used","",IFERROR(VLOOKUP($A776,'Circumstance 5'!$B$6:$AB$15,27,FALSE),IFERROR(VLOOKUP($A776,'Circumstance 5'!$B$18:$AB$28,27,FALSE),TableBPA2[[#This Row],[Base Payment After Circumstance 4]])))</f>
        <v/>
      </c>
      <c r="K776" s="3" t="str">
        <f>IF(K$3="Not used","",IFERROR(VLOOKUP($A776,'Circumstance 6'!$B$6:$AB$15,27,FALSE),IFERROR(VLOOKUP($A776,'Circumstance 6'!$B$18:$AB$28,27,FALSE),TableBPA2[[#This Row],[Base Payment After Circumstance 5]])))</f>
        <v/>
      </c>
      <c r="L776" s="3" t="str">
        <f>IF(L$3="Not used","",IFERROR(VLOOKUP($A776,'Circumstance 7'!$B$6:$AB$15,27,FALSE),IFERROR(VLOOKUP($A776,'Circumstance 7'!$B$18:$AB$28,27,FALSE),TableBPA2[[#This Row],[Base Payment After Circumstance 6]])))</f>
        <v/>
      </c>
      <c r="M776" s="3" t="str">
        <f>IF(M$3="Not used","",IFERROR(VLOOKUP($A776,'Circumstance 8'!$B$6:$AB$15,27,FALSE),IFERROR(VLOOKUP($A776,'Circumstance 8'!$B$18:$AB$28,27,FALSE),TableBPA2[[#This Row],[Base Payment After Circumstance 7]])))</f>
        <v/>
      </c>
      <c r="N776" s="3" t="str">
        <f>IF(N$3="Not used","",IFERROR(VLOOKUP($A776,'Circumstance 9'!$B$6:$AB$15,27,FALSE),IFERROR(VLOOKUP($A776,'Circumstance 9'!$B$18:$AB$28,27,FALSE),TableBPA2[[#This Row],[Base Payment After Circumstance 8]])))</f>
        <v/>
      </c>
      <c r="O776" s="3" t="str">
        <f>IF(O$3="Not used","",IFERROR(VLOOKUP($A776,'Circumstance 10'!$B$6:$AB$15,27,FALSE),IFERROR(VLOOKUP($A776,'Circumstance 10'!$B$18:$AB$28,27,FALSE),TableBPA2[[#This Row],[Base Payment After Circumstance 9]])))</f>
        <v/>
      </c>
      <c r="P776" s="24" t="str">
        <f>IF(P$3="Not used","",IFERROR(VLOOKUP($A776,'Circumstance 11'!$B$6:$AB$15,27,FALSE),IFERROR(VLOOKUP($A776,'Circumstance 11'!$B$18:$AB$28,27,FALSE),TableBPA2[[#This Row],[Base Payment After Circumstance 10]])))</f>
        <v/>
      </c>
      <c r="Q776" s="24" t="str">
        <f>IF(Q$3="Not used","",IFERROR(VLOOKUP($A776,'Circumstance 12'!$B$6:$AB$15,27,FALSE),IFERROR(VLOOKUP($A776,'Circumstance 12'!$B$18:$AB$28,27,FALSE),TableBPA2[[#This Row],[Base Payment After Circumstance 11]])))</f>
        <v/>
      </c>
      <c r="R776" s="24" t="str">
        <f>IF(R$3="Not used","",IFERROR(VLOOKUP($A776,'Circumstance 13'!$B$6:$AB$15,27,FALSE),IFERROR(VLOOKUP($A776,'Circumstance 13'!$B$18:$AB$28,27,FALSE),TableBPA2[[#This Row],[Base Payment After Circumstance 12]])))</f>
        <v/>
      </c>
      <c r="S776" s="24" t="str">
        <f>IF(S$3="Not used","",IFERROR(VLOOKUP($A776,'Circumstance 14'!$B$6:$AB$15,27,FALSE),IFERROR(VLOOKUP($A776,'Circumstance 14'!$B$18:$AB$28,27,FALSE),TableBPA2[[#This Row],[Base Payment After Circumstance 13]])))</f>
        <v/>
      </c>
      <c r="T776" s="24" t="str">
        <f>IF(T$3="Not used","",IFERROR(VLOOKUP($A776,'Circumstance 15'!$B$6:$AB$15,27,FALSE),IFERROR(VLOOKUP($A776,'Circumstance 15'!$B$18:$AB$28,27,FALSE),TableBPA2[[#This Row],[Base Payment After Circumstance 14]])))</f>
        <v/>
      </c>
      <c r="U776" s="24" t="str">
        <f>IF(U$3="Not used","",IFERROR(VLOOKUP($A776,'Circumstance 16'!$B$6:$AB$15,27,FALSE),IFERROR(VLOOKUP($A776,'Circumstance 16'!$B$18:$AB$28,27,FALSE),TableBPA2[[#This Row],[Base Payment After Circumstance 15]])))</f>
        <v/>
      </c>
      <c r="V776" s="24" t="str">
        <f>IF(V$3="Not used","",IFERROR(VLOOKUP($A776,'Circumstance 17'!$B$6:$AB$15,27,FALSE),IFERROR(VLOOKUP($A776,'Circumstance 17'!$B$18:$AB$28,27,FALSE),TableBPA2[[#This Row],[Base Payment After Circumstance 16]])))</f>
        <v/>
      </c>
      <c r="W776" s="24" t="str">
        <f>IF(W$3="Not used","",IFERROR(VLOOKUP($A776,'Circumstance 18'!$B$6:$AB$15,27,FALSE),IFERROR(VLOOKUP($A776,'Circumstance 18'!$B$18:$AB$28,27,FALSE),TableBPA2[[#This Row],[Base Payment After Circumstance 17]])))</f>
        <v/>
      </c>
      <c r="X776" s="24" t="str">
        <f>IF(X$3="Not used","",IFERROR(VLOOKUP($A776,'Circumstance 19'!$B$6:$AB$15,27,FALSE),IFERROR(VLOOKUP($A776,'Circumstance 19'!$B$18:$AB$28,27,FALSE),TableBPA2[[#This Row],[Base Payment After Circumstance 18]])))</f>
        <v/>
      </c>
      <c r="Y776" s="24" t="str">
        <f>IF(Y$3="Not used","",IFERROR(VLOOKUP($A776,'Circumstance 20'!$B$6:$AB$15,27,FALSE),IFERROR(VLOOKUP($A776,'Circumstance 20'!$B$18:$AB$28,27,FALSE),TableBPA2[[#This Row],[Base Payment After Circumstance 19]])))</f>
        <v/>
      </c>
    </row>
    <row r="777" spans="1:25" x14ac:dyDescent="0.25">
      <c r="A777" s="11" t="str">
        <f>IF('LEA Information'!A786="","",'LEA Information'!A786)</f>
        <v/>
      </c>
      <c r="B777" s="11" t="str">
        <f>IF('LEA Information'!B786="","",'LEA Information'!B786)</f>
        <v/>
      </c>
      <c r="C777" s="68" t="str">
        <f>IF('LEA Information'!C786="","",'LEA Information'!C786)</f>
        <v/>
      </c>
      <c r="D777" s="8" t="str">
        <f>IF('LEA Information'!D786="","",'LEA Information'!D786)</f>
        <v/>
      </c>
      <c r="E777" s="32" t="str">
        <f t="shared" si="12"/>
        <v/>
      </c>
      <c r="F777" s="3" t="str">
        <f>IF(F$3="Not used","",IFERROR(VLOOKUP($A777,'Circumstance 1'!$B$6:$AB$15,27,FALSE),IFERROR(VLOOKUP(A777,'Circumstance 1'!$B$18:$AB$28,27,FALSE),TableBPA2[[#This Row],[Starting Base Payment]])))</f>
        <v/>
      </c>
      <c r="G777" s="3" t="str">
        <f>IF(G$3="Not used","",IFERROR(VLOOKUP($A777,'Circumstance 2'!$B$6:$AB$15,27,FALSE),IFERROR(VLOOKUP($A777,'Circumstance 2'!$B$18:$AB$28,27,FALSE),TableBPA2[[#This Row],[Base Payment After Circumstance 1]])))</f>
        <v/>
      </c>
      <c r="H777" s="3" t="str">
        <f>IF(H$3="Not used","",IFERROR(VLOOKUP($A777,'Circumstance 3'!$B$6:$AB$15,27,FALSE),IFERROR(VLOOKUP($A777,'Circumstance 3'!$B$18:$AB$28,27,FALSE),TableBPA2[[#This Row],[Base Payment After Circumstance 2]])))</f>
        <v/>
      </c>
      <c r="I777" s="3" t="str">
        <f>IF(I$3="Not used","",IFERROR(VLOOKUP($A777,'Circumstance 4'!$B$6:$AB$15,27,FALSE),IFERROR(VLOOKUP($A777,'Circumstance 4'!$B$18:$AB$28,27,FALSE),TableBPA2[[#This Row],[Base Payment After Circumstance 3]])))</f>
        <v/>
      </c>
      <c r="J777" s="3" t="str">
        <f>IF(J$3="Not used","",IFERROR(VLOOKUP($A777,'Circumstance 5'!$B$6:$AB$15,27,FALSE),IFERROR(VLOOKUP($A777,'Circumstance 5'!$B$18:$AB$28,27,FALSE),TableBPA2[[#This Row],[Base Payment After Circumstance 4]])))</f>
        <v/>
      </c>
      <c r="K777" s="3" t="str">
        <f>IF(K$3="Not used","",IFERROR(VLOOKUP($A777,'Circumstance 6'!$B$6:$AB$15,27,FALSE),IFERROR(VLOOKUP($A777,'Circumstance 6'!$B$18:$AB$28,27,FALSE),TableBPA2[[#This Row],[Base Payment After Circumstance 5]])))</f>
        <v/>
      </c>
      <c r="L777" s="3" t="str">
        <f>IF(L$3="Not used","",IFERROR(VLOOKUP($A777,'Circumstance 7'!$B$6:$AB$15,27,FALSE),IFERROR(VLOOKUP($A777,'Circumstance 7'!$B$18:$AB$28,27,FALSE),TableBPA2[[#This Row],[Base Payment After Circumstance 6]])))</f>
        <v/>
      </c>
      <c r="M777" s="3" t="str">
        <f>IF(M$3="Not used","",IFERROR(VLOOKUP($A777,'Circumstance 8'!$B$6:$AB$15,27,FALSE),IFERROR(VLOOKUP($A777,'Circumstance 8'!$B$18:$AB$28,27,FALSE),TableBPA2[[#This Row],[Base Payment After Circumstance 7]])))</f>
        <v/>
      </c>
      <c r="N777" s="3" t="str">
        <f>IF(N$3="Not used","",IFERROR(VLOOKUP($A777,'Circumstance 9'!$B$6:$AB$15,27,FALSE),IFERROR(VLOOKUP($A777,'Circumstance 9'!$B$18:$AB$28,27,FALSE),TableBPA2[[#This Row],[Base Payment After Circumstance 8]])))</f>
        <v/>
      </c>
      <c r="O777" s="3" t="str">
        <f>IF(O$3="Not used","",IFERROR(VLOOKUP($A777,'Circumstance 10'!$B$6:$AB$15,27,FALSE),IFERROR(VLOOKUP($A777,'Circumstance 10'!$B$18:$AB$28,27,FALSE),TableBPA2[[#This Row],[Base Payment After Circumstance 9]])))</f>
        <v/>
      </c>
      <c r="P777" s="24" t="str">
        <f>IF(P$3="Not used","",IFERROR(VLOOKUP($A777,'Circumstance 11'!$B$6:$AB$15,27,FALSE),IFERROR(VLOOKUP($A777,'Circumstance 11'!$B$18:$AB$28,27,FALSE),TableBPA2[[#This Row],[Base Payment After Circumstance 10]])))</f>
        <v/>
      </c>
      <c r="Q777" s="24" t="str">
        <f>IF(Q$3="Not used","",IFERROR(VLOOKUP($A777,'Circumstance 12'!$B$6:$AB$15,27,FALSE),IFERROR(VLOOKUP($A777,'Circumstance 12'!$B$18:$AB$28,27,FALSE),TableBPA2[[#This Row],[Base Payment After Circumstance 11]])))</f>
        <v/>
      </c>
      <c r="R777" s="24" t="str">
        <f>IF(R$3="Not used","",IFERROR(VLOOKUP($A777,'Circumstance 13'!$B$6:$AB$15,27,FALSE),IFERROR(VLOOKUP($A777,'Circumstance 13'!$B$18:$AB$28,27,FALSE),TableBPA2[[#This Row],[Base Payment After Circumstance 12]])))</f>
        <v/>
      </c>
      <c r="S777" s="24" t="str">
        <f>IF(S$3="Not used","",IFERROR(VLOOKUP($A777,'Circumstance 14'!$B$6:$AB$15,27,FALSE),IFERROR(VLOOKUP($A777,'Circumstance 14'!$B$18:$AB$28,27,FALSE),TableBPA2[[#This Row],[Base Payment After Circumstance 13]])))</f>
        <v/>
      </c>
      <c r="T777" s="24" t="str">
        <f>IF(T$3="Not used","",IFERROR(VLOOKUP($A777,'Circumstance 15'!$B$6:$AB$15,27,FALSE),IFERROR(VLOOKUP($A777,'Circumstance 15'!$B$18:$AB$28,27,FALSE),TableBPA2[[#This Row],[Base Payment After Circumstance 14]])))</f>
        <v/>
      </c>
      <c r="U777" s="24" t="str">
        <f>IF(U$3="Not used","",IFERROR(VLOOKUP($A777,'Circumstance 16'!$B$6:$AB$15,27,FALSE),IFERROR(VLOOKUP($A777,'Circumstance 16'!$B$18:$AB$28,27,FALSE),TableBPA2[[#This Row],[Base Payment After Circumstance 15]])))</f>
        <v/>
      </c>
      <c r="V777" s="24" t="str">
        <f>IF(V$3="Not used","",IFERROR(VLOOKUP($A777,'Circumstance 17'!$B$6:$AB$15,27,FALSE),IFERROR(VLOOKUP($A777,'Circumstance 17'!$B$18:$AB$28,27,FALSE),TableBPA2[[#This Row],[Base Payment After Circumstance 16]])))</f>
        <v/>
      </c>
      <c r="W777" s="24" t="str">
        <f>IF(W$3="Not used","",IFERROR(VLOOKUP($A777,'Circumstance 18'!$B$6:$AB$15,27,FALSE),IFERROR(VLOOKUP($A777,'Circumstance 18'!$B$18:$AB$28,27,FALSE),TableBPA2[[#This Row],[Base Payment After Circumstance 17]])))</f>
        <v/>
      </c>
      <c r="X777" s="24" t="str">
        <f>IF(X$3="Not used","",IFERROR(VLOOKUP($A777,'Circumstance 19'!$B$6:$AB$15,27,FALSE),IFERROR(VLOOKUP($A777,'Circumstance 19'!$B$18:$AB$28,27,FALSE),TableBPA2[[#This Row],[Base Payment After Circumstance 18]])))</f>
        <v/>
      </c>
      <c r="Y777" s="24" t="str">
        <f>IF(Y$3="Not used","",IFERROR(VLOOKUP($A777,'Circumstance 20'!$B$6:$AB$15,27,FALSE),IFERROR(VLOOKUP($A777,'Circumstance 20'!$B$18:$AB$28,27,FALSE),TableBPA2[[#This Row],[Base Payment After Circumstance 19]])))</f>
        <v/>
      </c>
    </row>
    <row r="778" spans="1:25" x14ac:dyDescent="0.25">
      <c r="A778" s="11" t="str">
        <f>IF('LEA Information'!A787="","",'LEA Information'!A787)</f>
        <v/>
      </c>
      <c r="B778" s="11" t="str">
        <f>IF('LEA Information'!B787="","",'LEA Information'!B787)</f>
        <v/>
      </c>
      <c r="C778" s="68" t="str">
        <f>IF('LEA Information'!C787="","",'LEA Information'!C787)</f>
        <v/>
      </c>
      <c r="D778" s="8" t="str">
        <f>IF('LEA Information'!D787="","",'LEA Information'!D787)</f>
        <v/>
      </c>
      <c r="E778" s="32" t="str">
        <f t="shared" si="12"/>
        <v/>
      </c>
      <c r="F778" s="3" t="str">
        <f>IF(F$3="Not used","",IFERROR(VLOOKUP($A778,'Circumstance 1'!$B$6:$AB$15,27,FALSE),IFERROR(VLOOKUP(A778,'Circumstance 1'!$B$18:$AB$28,27,FALSE),TableBPA2[[#This Row],[Starting Base Payment]])))</f>
        <v/>
      </c>
      <c r="G778" s="3" t="str">
        <f>IF(G$3="Not used","",IFERROR(VLOOKUP($A778,'Circumstance 2'!$B$6:$AB$15,27,FALSE),IFERROR(VLOOKUP($A778,'Circumstance 2'!$B$18:$AB$28,27,FALSE),TableBPA2[[#This Row],[Base Payment After Circumstance 1]])))</f>
        <v/>
      </c>
      <c r="H778" s="3" t="str">
        <f>IF(H$3="Not used","",IFERROR(VLOOKUP($A778,'Circumstance 3'!$B$6:$AB$15,27,FALSE),IFERROR(VLOOKUP($A778,'Circumstance 3'!$B$18:$AB$28,27,FALSE),TableBPA2[[#This Row],[Base Payment After Circumstance 2]])))</f>
        <v/>
      </c>
      <c r="I778" s="3" t="str">
        <f>IF(I$3="Not used","",IFERROR(VLOOKUP($A778,'Circumstance 4'!$B$6:$AB$15,27,FALSE),IFERROR(VLOOKUP($A778,'Circumstance 4'!$B$18:$AB$28,27,FALSE),TableBPA2[[#This Row],[Base Payment After Circumstance 3]])))</f>
        <v/>
      </c>
      <c r="J778" s="3" t="str">
        <f>IF(J$3="Not used","",IFERROR(VLOOKUP($A778,'Circumstance 5'!$B$6:$AB$15,27,FALSE),IFERROR(VLOOKUP($A778,'Circumstance 5'!$B$18:$AB$28,27,FALSE),TableBPA2[[#This Row],[Base Payment After Circumstance 4]])))</f>
        <v/>
      </c>
      <c r="K778" s="3" t="str">
        <f>IF(K$3="Not used","",IFERROR(VLOOKUP($A778,'Circumstance 6'!$B$6:$AB$15,27,FALSE),IFERROR(VLOOKUP($A778,'Circumstance 6'!$B$18:$AB$28,27,FALSE),TableBPA2[[#This Row],[Base Payment After Circumstance 5]])))</f>
        <v/>
      </c>
      <c r="L778" s="3" t="str">
        <f>IF(L$3="Not used","",IFERROR(VLOOKUP($A778,'Circumstance 7'!$B$6:$AB$15,27,FALSE),IFERROR(VLOOKUP($A778,'Circumstance 7'!$B$18:$AB$28,27,FALSE),TableBPA2[[#This Row],[Base Payment After Circumstance 6]])))</f>
        <v/>
      </c>
      <c r="M778" s="3" t="str">
        <f>IF(M$3="Not used","",IFERROR(VLOOKUP($A778,'Circumstance 8'!$B$6:$AB$15,27,FALSE),IFERROR(VLOOKUP($A778,'Circumstance 8'!$B$18:$AB$28,27,FALSE),TableBPA2[[#This Row],[Base Payment After Circumstance 7]])))</f>
        <v/>
      </c>
      <c r="N778" s="3" t="str">
        <f>IF(N$3="Not used","",IFERROR(VLOOKUP($A778,'Circumstance 9'!$B$6:$AB$15,27,FALSE),IFERROR(VLOOKUP($A778,'Circumstance 9'!$B$18:$AB$28,27,FALSE),TableBPA2[[#This Row],[Base Payment After Circumstance 8]])))</f>
        <v/>
      </c>
      <c r="O778" s="3" t="str">
        <f>IF(O$3="Not used","",IFERROR(VLOOKUP($A778,'Circumstance 10'!$B$6:$AB$15,27,FALSE),IFERROR(VLOOKUP($A778,'Circumstance 10'!$B$18:$AB$28,27,FALSE),TableBPA2[[#This Row],[Base Payment After Circumstance 9]])))</f>
        <v/>
      </c>
      <c r="P778" s="24" t="str">
        <f>IF(P$3="Not used","",IFERROR(VLOOKUP($A778,'Circumstance 11'!$B$6:$AB$15,27,FALSE),IFERROR(VLOOKUP($A778,'Circumstance 11'!$B$18:$AB$28,27,FALSE),TableBPA2[[#This Row],[Base Payment After Circumstance 10]])))</f>
        <v/>
      </c>
      <c r="Q778" s="24" t="str">
        <f>IF(Q$3="Not used","",IFERROR(VLOOKUP($A778,'Circumstance 12'!$B$6:$AB$15,27,FALSE),IFERROR(VLOOKUP($A778,'Circumstance 12'!$B$18:$AB$28,27,FALSE),TableBPA2[[#This Row],[Base Payment After Circumstance 11]])))</f>
        <v/>
      </c>
      <c r="R778" s="24" t="str">
        <f>IF(R$3="Not used","",IFERROR(VLOOKUP($A778,'Circumstance 13'!$B$6:$AB$15,27,FALSE),IFERROR(VLOOKUP($A778,'Circumstance 13'!$B$18:$AB$28,27,FALSE),TableBPA2[[#This Row],[Base Payment After Circumstance 12]])))</f>
        <v/>
      </c>
      <c r="S778" s="24" t="str">
        <f>IF(S$3="Not used","",IFERROR(VLOOKUP($A778,'Circumstance 14'!$B$6:$AB$15,27,FALSE),IFERROR(VLOOKUP($A778,'Circumstance 14'!$B$18:$AB$28,27,FALSE),TableBPA2[[#This Row],[Base Payment After Circumstance 13]])))</f>
        <v/>
      </c>
      <c r="T778" s="24" t="str">
        <f>IF(T$3="Not used","",IFERROR(VLOOKUP($A778,'Circumstance 15'!$B$6:$AB$15,27,FALSE),IFERROR(VLOOKUP($A778,'Circumstance 15'!$B$18:$AB$28,27,FALSE),TableBPA2[[#This Row],[Base Payment After Circumstance 14]])))</f>
        <v/>
      </c>
      <c r="U778" s="24" t="str">
        <f>IF(U$3="Not used","",IFERROR(VLOOKUP($A778,'Circumstance 16'!$B$6:$AB$15,27,FALSE),IFERROR(VLOOKUP($A778,'Circumstance 16'!$B$18:$AB$28,27,FALSE),TableBPA2[[#This Row],[Base Payment After Circumstance 15]])))</f>
        <v/>
      </c>
      <c r="V778" s="24" t="str">
        <f>IF(V$3="Not used","",IFERROR(VLOOKUP($A778,'Circumstance 17'!$B$6:$AB$15,27,FALSE),IFERROR(VLOOKUP($A778,'Circumstance 17'!$B$18:$AB$28,27,FALSE),TableBPA2[[#This Row],[Base Payment After Circumstance 16]])))</f>
        <v/>
      </c>
      <c r="W778" s="24" t="str">
        <f>IF(W$3="Not used","",IFERROR(VLOOKUP($A778,'Circumstance 18'!$B$6:$AB$15,27,FALSE),IFERROR(VLOOKUP($A778,'Circumstance 18'!$B$18:$AB$28,27,FALSE),TableBPA2[[#This Row],[Base Payment After Circumstance 17]])))</f>
        <v/>
      </c>
      <c r="X778" s="24" t="str">
        <f>IF(X$3="Not used","",IFERROR(VLOOKUP($A778,'Circumstance 19'!$B$6:$AB$15,27,FALSE),IFERROR(VLOOKUP($A778,'Circumstance 19'!$B$18:$AB$28,27,FALSE),TableBPA2[[#This Row],[Base Payment After Circumstance 18]])))</f>
        <v/>
      </c>
      <c r="Y778" s="24" t="str">
        <f>IF(Y$3="Not used","",IFERROR(VLOOKUP($A778,'Circumstance 20'!$B$6:$AB$15,27,FALSE),IFERROR(VLOOKUP($A778,'Circumstance 20'!$B$18:$AB$28,27,FALSE),TableBPA2[[#This Row],[Base Payment After Circumstance 19]])))</f>
        <v/>
      </c>
    </row>
    <row r="779" spans="1:25" x14ac:dyDescent="0.25">
      <c r="A779" s="11" t="str">
        <f>IF('LEA Information'!A788="","",'LEA Information'!A788)</f>
        <v/>
      </c>
      <c r="B779" s="11" t="str">
        <f>IF('LEA Information'!B788="","",'LEA Information'!B788)</f>
        <v/>
      </c>
      <c r="C779" s="68" t="str">
        <f>IF('LEA Information'!C788="","",'LEA Information'!C788)</f>
        <v/>
      </c>
      <c r="D779" s="8" t="str">
        <f>IF('LEA Information'!D788="","",'LEA Information'!D788)</f>
        <v/>
      </c>
      <c r="E779" s="32" t="str">
        <f t="shared" si="12"/>
        <v/>
      </c>
      <c r="F779" s="3" t="str">
        <f>IF(F$3="Not used","",IFERROR(VLOOKUP($A779,'Circumstance 1'!$B$6:$AB$15,27,FALSE),IFERROR(VLOOKUP(A779,'Circumstance 1'!$B$18:$AB$28,27,FALSE),TableBPA2[[#This Row],[Starting Base Payment]])))</f>
        <v/>
      </c>
      <c r="G779" s="3" t="str">
        <f>IF(G$3="Not used","",IFERROR(VLOOKUP($A779,'Circumstance 2'!$B$6:$AB$15,27,FALSE),IFERROR(VLOOKUP($A779,'Circumstance 2'!$B$18:$AB$28,27,FALSE),TableBPA2[[#This Row],[Base Payment After Circumstance 1]])))</f>
        <v/>
      </c>
      <c r="H779" s="3" t="str">
        <f>IF(H$3="Not used","",IFERROR(VLOOKUP($A779,'Circumstance 3'!$B$6:$AB$15,27,FALSE),IFERROR(VLOOKUP($A779,'Circumstance 3'!$B$18:$AB$28,27,FALSE),TableBPA2[[#This Row],[Base Payment After Circumstance 2]])))</f>
        <v/>
      </c>
      <c r="I779" s="3" t="str">
        <f>IF(I$3="Not used","",IFERROR(VLOOKUP($A779,'Circumstance 4'!$B$6:$AB$15,27,FALSE),IFERROR(VLOOKUP($A779,'Circumstance 4'!$B$18:$AB$28,27,FALSE),TableBPA2[[#This Row],[Base Payment After Circumstance 3]])))</f>
        <v/>
      </c>
      <c r="J779" s="3" t="str">
        <f>IF(J$3="Not used","",IFERROR(VLOOKUP($A779,'Circumstance 5'!$B$6:$AB$15,27,FALSE),IFERROR(VLOOKUP($A779,'Circumstance 5'!$B$18:$AB$28,27,FALSE),TableBPA2[[#This Row],[Base Payment After Circumstance 4]])))</f>
        <v/>
      </c>
      <c r="K779" s="3" t="str">
        <f>IF(K$3="Not used","",IFERROR(VLOOKUP($A779,'Circumstance 6'!$B$6:$AB$15,27,FALSE),IFERROR(VLOOKUP($A779,'Circumstance 6'!$B$18:$AB$28,27,FALSE),TableBPA2[[#This Row],[Base Payment After Circumstance 5]])))</f>
        <v/>
      </c>
      <c r="L779" s="3" t="str">
        <f>IF(L$3="Not used","",IFERROR(VLOOKUP($A779,'Circumstance 7'!$B$6:$AB$15,27,FALSE),IFERROR(VLOOKUP($A779,'Circumstance 7'!$B$18:$AB$28,27,FALSE),TableBPA2[[#This Row],[Base Payment After Circumstance 6]])))</f>
        <v/>
      </c>
      <c r="M779" s="3" t="str">
        <f>IF(M$3="Not used","",IFERROR(VLOOKUP($A779,'Circumstance 8'!$B$6:$AB$15,27,FALSE),IFERROR(VLOOKUP($A779,'Circumstance 8'!$B$18:$AB$28,27,FALSE),TableBPA2[[#This Row],[Base Payment After Circumstance 7]])))</f>
        <v/>
      </c>
      <c r="N779" s="3" t="str">
        <f>IF(N$3="Not used","",IFERROR(VLOOKUP($A779,'Circumstance 9'!$B$6:$AB$15,27,FALSE),IFERROR(VLOOKUP($A779,'Circumstance 9'!$B$18:$AB$28,27,FALSE),TableBPA2[[#This Row],[Base Payment After Circumstance 8]])))</f>
        <v/>
      </c>
      <c r="O779" s="3" t="str">
        <f>IF(O$3="Not used","",IFERROR(VLOOKUP($A779,'Circumstance 10'!$B$6:$AB$15,27,FALSE),IFERROR(VLOOKUP($A779,'Circumstance 10'!$B$18:$AB$28,27,FALSE),TableBPA2[[#This Row],[Base Payment After Circumstance 9]])))</f>
        <v/>
      </c>
      <c r="P779" s="24" t="str">
        <f>IF(P$3="Not used","",IFERROR(VLOOKUP($A779,'Circumstance 11'!$B$6:$AB$15,27,FALSE),IFERROR(VLOOKUP($A779,'Circumstance 11'!$B$18:$AB$28,27,FALSE),TableBPA2[[#This Row],[Base Payment After Circumstance 10]])))</f>
        <v/>
      </c>
      <c r="Q779" s="24" t="str">
        <f>IF(Q$3="Not used","",IFERROR(VLOOKUP($A779,'Circumstance 12'!$B$6:$AB$15,27,FALSE),IFERROR(VLOOKUP($A779,'Circumstance 12'!$B$18:$AB$28,27,FALSE),TableBPA2[[#This Row],[Base Payment After Circumstance 11]])))</f>
        <v/>
      </c>
      <c r="R779" s="24" t="str">
        <f>IF(R$3="Not used","",IFERROR(VLOOKUP($A779,'Circumstance 13'!$B$6:$AB$15,27,FALSE),IFERROR(VLOOKUP($A779,'Circumstance 13'!$B$18:$AB$28,27,FALSE),TableBPA2[[#This Row],[Base Payment After Circumstance 12]])))</f>
        <v/>
      </c>
      <c r="S779" s="24" t="str">
        <f>IF(S$3="Not used","",IFERROR(VLOOKUP($A779,'Circumstance 14'!$B$6:$AB$15,27,FALSE),IFERROR(VLOOKUP($A779,'Circumstance 14'!$B$18:$AB$28,27,FALSE),TableBPA2[[#This Row],[Base Payment After Circumstance 13]])))</f>
        <v/>
      </c>
      <c r="T779" s="24" t="str">
        <f>IF(T$3="Not used","",IFERROR(VLOOKUP($A779,'Circumstance 15'!$B$6:$AB$15,27,FALSE),IFERROR(VLOOKUP($A779,'Circumstance 15'!$B$18:$AB$28,27,FALSE),TableBPA2[[#This Row],[Base Payment After Circumstance 14]])))</f>
        <v/>
      </c>
      <c r="U779" s="24" t="str">
        <f>IF(U$3="Not used","",IFERROR(VLOOKUP($A779,'Circumstance 16'!$B$6:$AB$15,27,FALSE),IFERROR(VLOOKUP($A779,'Circumstance 16'!$B$18:$AB$28,27,FALSE),TableBPA2[[#This Row],[Base Payment After Circumstance 15]])))</f>
        <v/>
      </c>
      <c r="V779" s="24" t="str">
        <f>IF(V$3="Not used","",IFERROR(VLOOKUP($A779,'Circumstance 17'!$B$6:$AB$15,27,FALSE),IFERROR(VLOOKUP($A779,'Circumstance 17'!$B$18:$AB$28,27,FALSE),TableBPA2[[#This Row],[Base Payment After Circumstance 16]])))</f>
        <v/>
      </c>
      <c r="W779" s="24" t="str">
        <f>IF(W$3="Not used","",IFERROR(VLOOKUP($A779,'Circumstance 18'!$B$6:$AB$15,27,FALSE),IFERROR(VLOOKUP($A779,'Circumstance 18'!$B$18:$AB$28,27,FALSE),TableBPA2[[#This Row],[Base Payment After Circumstance 17]])))</f>
        <v/>
      </c>
      <c r="X779" s="24" t="str">
        <f>IF(X$3="Not used","",IFERROR(VLOOKUP($A779,'Circumstance 19'!$B$6:$AB$15,27,FALSE),IFERROR(VLOOKUP($A779,'Circumstance 19'!$B$18:$AB$28,27,FALSE),TableBPA2[[#This Row],[Base Payment After Circumstance 18]])))</f>
        <v/>
      </c>
      <c r="Y779" s="24" t="str">
        <f>IF(Y$3="Not used","",IFERROR(VLOOKUP($A779,'Circumstance 20'!$B$6:$AB$15,27,FALSE),IFERROR(VLOOKUP($A779,'Circumstance 20'!$B$18:$AB$28,27,FALSE),TableBPA2[[#This Row],[Base Payment After Circumstance 19]])))</f>
        <v/>
      </c>
    </row>
    <row r="780" spans="1:25" x14ac:dyDescent="0.25">
      <c r="A780" s="11" t="str">
        <f>IF('LEA Information'!A789="","",'LEA Information'!A789)</f>
        <v/>
      </c>
      <c r="B780" s="11" t="str">
        <f>IF('LEA Information'!B789="","",'LEA Information'!B789)</f>
        <v/>
      </c>
      <c r="C780" s="68" t="str">
        <f>IF('LEA Information'!C789="","",'LEA Information'!C789)</f>
        <v/>
      </c>
      <c r="D780" s="8" t="str">
        <f>IF('LEA Information'!D789="","",'LEA Information'!D789)</f>
        <v/>
      </c>
      <c r="E780" s="32" t="str">
        <f t="shared" si="12"/>
        <v/>
      </c>
      <c r="F780" s="3" t="str">
        <f>IF(F$3="Not used","",IFERROR(VLOOKUP($A780,'Circumstance 1'!$B$6:$AB$15,27,FALSE),IFERROR(VLOOKUP(A780,'Circumstance 1'!$B$18:$AB$28,27,FALSE),TableBPA2[[#This Row],[Starting Base Payment]])))</f>
        <v/>
      </c>
      <c r="G780" s="3" t="str">
        <f>IF(G$3="Not used","",IFERROR(VLOOKUP($A780,'Circumstance 2'!$B$6:$AB$15,27,FALSE),IFERROR(VLOOKUP($A780,'Circumstance 2'!$B$18:$AB$28,27,FALSE),TableBPA2[[#This Row],[Base Payment After Circumstance 1]])))</f>
        <v/>
      </c>
      <c r="H780" s="3" t="str">
        <f>IF(H$3="Not used","",IFERROR(VLOOKUP($A780,'Circumstance 3'!$B$6:$AB$15,27,FALSE),IFERROR(VLOOKUP($A780,'Circumstance 3'!$B$18:$AB$28,27,FALSE),TableBPA2[[#This Row],[Base Payment After Circumstance 2]])))</f>
        <v/>
      </c>
      <c r="I780" s="3" t="str">
        <f>IF(I$3="Not used","",IFERROR(VLOOKUP($A780,'Circumstance 4'!$B$6:$AB$15,27,FALSE),IFERROR(VLOOKUP($A780,'Circumstance 4'!$B$18:$AB$28,27,FALSE),TableBPA2[[#This Row],[Base Payment After Circumstance 3]])))</f>
        <v/>
      </c>
      <c r="J780" s="3" t="str">
        <f>IF(J$3="Not used","",IFERROR(VLOOKUP($A780,'Circumstance 5'!$B$6:$AB$15,27,FALSE),IFERROR(VLOOKUP($A780,'Circumstance 5'!$B$18:$AB$28,27,FALSE),TableBPA2[[#This Row],[Base Payment After Circumstance 4]])))</f>
        <v/>
      </c>
      <c r="K780" s="3" t="str">
        <f>IF(K$3="Not used","",IFERROR(VLOOKUP($A780,'Circumstance 6'!$B$6:$AB$15,27,FALSE),IFERROR(VLOOKUP($A780,'Circumstance 6'!$B$18:$AB$28,27,FALSE),TableBPA2[[#This Row],[Base Payment After Circumstance 5]])))</f>
        <v/>
      </c>
      <c r="L780" s="3" t="str">
        <f>IF(L$3="Not used","",IFERROR(VLOOKUP($A780,'Circumstance 7'!$B$6:$AB$15,27,FALSE),IFERROR(VLOOKUP($A780,'Circumstance 7'!$B$18:$AB$28,27,FALSE),TableBPA2[[#This Row],[Base Payment After Circumstance 6]])))</f>
        <v/>
      </c>
      <c r="M780" s="3" t="str">
        <f>IF(M$3="Not used","",IFERROR(VLOOKUP($A780,'Circumstance 8'!$B$6:$AB$15,27,FALSE),IFERROR(VLOOKUP($A780,'Circumstance 8'!$B$18:$AB$28,27,FALSE),TableBPA2[[#This Row],[Base Payment After Circumstance 7]])))</f>
        <v/>
      </c>
      <c r="N780" s="3" t="str">
        <f>IF(N$3="Not used","",IFERROR(VLOOKUP($A780,'Circumstance 9'!$B$6:$AB$15,27,FALSE),IFERROR(VLOOKUP($A780,'Circumstance 9'!$B$18:$AB$28,27,FALSE),TableBPA2[[#This Row],[Base Payment After Circumstance 8]])))</f>
        <v/>
      </c>
      <c r="O780" s="3" t="str">
        <f>IF(O$3="Not used","",IFERROR(VLOOKUP($A780,'Circumstance 10'!$B$6:$AB$15,27,FALSE),IFERROR(VLOOKUP($A780,'Circumstance 10'!$B$18:$AB$28,27,FALSE),TableBPA2[[#This Row],[Base Payment After Circumstance 9]])))</f>
        <v/>
      </c>
      <c r="P780" s="24" t="str">
        <f>IF(P$3="Not used","",IFERROR(VLOOKUP($A780,'Circumstance 11'!$B$6:$AB$15,27,FALSE),IFERROR(VLOOKUP($A780,'Circumstance 11'!$B$18:$AB$28,27,FALSE),TableBPA2[[#This Row],[Base Payment After Circumstance 10]])))</f>
        <v/>
      </c>
      <c r="Q780" s="24" t="str">
        <f>IF(Q$3="Not used","",IFERROR(VLOOKUP($A780,'Circumstance 12'!$B$6:$AB$15,27,FALSE),IFERROR(VLOOKUP($A780,'Circumstance 12'!$B$18:$AB$28,27,FALSE),TableBPA2[[#This Row],[Base Payment After Circumstance 11]])))</f>
        <v/>
      </c>
      <c r="R780" s="24" t="str">
        <f>IF(R$3="Not used","",IFERROR(VLOOKUP($A780,'Circumstance 13'!$B$6:$AB$15,27,FALSE),IFERROR(VLOOKUP($A780,'Circumstance 13'!$B$18:$AB$28,27,FALSE),TableBPA2[[#This Row],[Base Payment After Circumstance 12]])))</f>
        <v/>
      </c>
      <c r="S780" s="24" t="str">
        <f>IF(S$3="Not used","",IFERROR(VLOOKUP($A780,'Circumstance 14'!$B$6:$AB$15,27,FALSE),IFERROR(VLOOKUP($A780,'Circumstance 14'!$B$18:$AB$28,27,FALSE),TableBPA2[[#This Row],[Base Payment After Circumstance 13]])))</f>
        <v/>
      </c>
      <c r="T780" s="24" t="str">
        <f>IF(T$3="Not used","",IFERROR(VLOOKUP($A780,'Circumstance 15'!$B$6:$AB$15,27,FALSE),IFERROR(VLOOKUP($A780,'Circumstance 15'!$B$18:$AB$28,27,FALSE),TableBPA2[[#This Row],[Base Payment After Circumstance 14]])))</f>
        <v/>
      </c>
      <c r="U780" s="24" t="str">
        <f>IF(U$3="Not used","",IFERROR(VLOOKUP($A780,'Circumstance 16'!$B$6:$AB$15,27,FALSE),IFERROR(VLOOKUP($A780,'Circumstance 16'!$B$18:$AB$28,27,FALSE),TableBPA2[[#This Row],[Base Payment After Circumstance 15]])))</f>
        <v/>
      </c>
      <c r="V780" s="24" t="str">
        <f>IF(V$3="Not used","",IFERROR(VLOOKUP($A780,'Circumstance 17'!$B$6:$AB$15,27,FALSE),IFERROR(VLOOKUP($A780,'Circumstance 17'!$B$18:$AB$28,27,FALSE),TableBPA2[[#This Row],[Base Payment After Circumstance 16]])))</f>
        <v/>
      </c>
      <c r="W780" s="24" t="str">
        <f>IF(W$3="Not used","",IFERROR(VLOOKUP($A780,'Circumstance 18'!$B$6:$AB$15,27,FALSE),IFERROR(VLOOKUP($A780,'Circumstance 18'!$B$18:$AB$28,27,FALSE),TableBPA2[[#This Row],[Base Payment After Circumstance 17]])))</f>
        <v/>
      </c>
      <c r="X780" s="24" t="str">
        <f>IF(X$3="Not used","",IFERROR(VLOOKUP($A780,'Circumstance 19'!$B$6:$AB$15,27,FALSE),IFERROR(VLOOKUP($A780,'Circumstance 19'!$B$18:$AB$28,27,FALSE),TableBPA2[[#This Row],[Base Payment After Circumstance 18]])))</f>
        <v/>
      </c>
      <c r="Y780" s="24" t="str">
        <f>IF(Y$3="Not used","",IFERROR(VLOOKUP($A780,'Circumstance 20'!$B$6:$AB$15,27,FALSE),IFERROR(VLOOKUP($A780,'Circumstance 20'!$B$18:$AB$28,27,FALSE),TableBPA2[[#This Row],[Base Payment After Circumstance 19]])))</f>
        <v/>
      </c>
    </row>
    <row r="781" spans="1:25" x14ac:dyDescent="0.25">
      <c r="A781" s="11" t="str">
        <f>IF('LEA Information'!A790="","",'LEA Information'!A790)</f>
        <v/>
      </c>
      <c r="B781" s="11" t="str">
        <f>IF('LEA Information'!B790="","",'LEA Information'!B790)</f>
        <v/>
      </c>
      <c r="C781" s="68" t="str">
        <f>IF('LEA Information'!C790="","",'LEA Information'!C790)</f>
        <v/>
      </c>
      <c r="D781" s="8" t="str">
        <f>IF('LEA Information'!D790="","",'LEA Information'!D790)</f>
        <v/>
      </c>
      <c r="E781" s="32" t="str">
        <f t="shared" si="12"/>
        <v/>
      </c>
      <c r="F781" s="3" t="str">
        <f>IF(F$3="Not used","",IFERROR(VLOOKUP($A781,'Circumstance 1'!$B$6:$AB$15,27,FALSE),IFERROR(VLOOKUP(A781,'Circumstance 1'!$B$18:$AB$28,27,FALSE),TableBPA2[[#This Row],[Starting Base Payment]])))</f>
        <v/>
      </c>
      <c r="G781" s="3" t="str">
        <f>IF(G$3="Not used","",IFERROR(VLOOKUP($A781,'Circumstance 2'!$B$6:$AB$15,27,FALSE),IFERROR(VLOOKUP($A781,'Circumstance 2'!$B$18:$AB$28,27,FALSE),TableBPA2[[#This Row],[Base Payment After Circumstance 1]])))</f>
        <v/>
      </c>
      <c r="H781" s="3" t="str">
        <f>IF(H$3="Not used","",IFERROR(VLOOKUP($A781,'Circumstance 3'!$B$6:$AB$15,27,FALSE),IFERROR(VLOOKUP($A781,'Circumstance 3'!$B$18:$AB$28,27,FALSE),TableBPA2[[#This Row],[Base Payment After Circumstance 2]])))</f>
        <v/>
      </c>
      <c r="I781" s="3" t="str">
        <f>IF(I$3="Not used","",IFERROR(VLOOKUP($A781,'Circumstance 4'!$B$6:$AB$15,27,FALSE),IFERROR(VLOOKUP($A781,'Circumstance 4'!$B$18:$AB$28,27,FALSE),TableBPA2[[#This Row],[Base Payment After Circumstance 3]])))</f>
        <v/>
      </c>
      <c r="J781" s="3" t="str">
        <f>IF(J$3="Not used","",IFERROR(VLOOKUP($A781,'Circumstance 5'!$B$6:$AB$15,27,FALSE),IFERROR(VLOOKUP($A781,'Circumstance 5'!$B$18:$AB$28,27,FALSE),TableBPA2[[#This Row],[Base Payment After Circumstance 4]])))</f>
        <v/>
      </c>
      <c r="K781" s="3" t="str">
        <f>IF(K$3="Not used","",IFERROR(VLOOKUP($A781,'Circumstance 6'!$B$6:$AB$15,27,FALSE),IFERROR(VLOOKUP($A781,'Circumstance 6'!$B$18:$AB$28,27,FALSE),TableBPA2[[#This Row],[Base Payment After Circumstance 5]])))</f>
        <v/>
      </c>
      <c r="L781" s="3" t="str">
        <f>IF(L$3="Not used","",IFERROR(VLOOKUP($A781,'Circumstance 7'!$B$6:$AB$15,27,FALSE),IFERROR(VLOOKUP($A781,'Circumstance 7'!$B$18:$AB$28,27,FALSE),TableBPA2[[#This Row],[Base Payment After Circumstance 6]])))</f>
        <v/>
      </c>
      <c r="M781" s="3" t="str">
        <f>IF(M$3="Not used","",IFERROR(VLOOKUP($A781,'Circumstance 8'!$B$6:$AB$15,27,FALSE),IFERROR(VLOOKUP($A781,'Circumstance 8'!$B$18:$AB$28,27,FALSE),TableBPA2[[#This Row],[Base Payment After Circumstance 7]])))</f>
        <v/>
      </c>
      <c r="N781" s="3" t="str">
        <f>IF(N$3="Not used","",IFERROR(VLOOKUP($A781,'Circumstance 9'!$B$6:$AB$15,27,FALSE),IFERROR(VLOOKUP($A781,'Circumstance 9'!$B$18:$AB$28,27,FALSE),TableBPA2[[#This Row],[Base Payment After Circumstance 8]])))</f>
        <v/>
      </c>
      <c r="O781" s="3" t="str">
        <f>IF(O$3="Not used","",IFERROR(VLOOKUP($A781,'Circumstance 10'!$B$6:$AB$15,27,FALSE),IFERROR(VLOOKUP($A781,'Circumstance 10'!$B$18:$AB$28,27,FALSE),TableBPA2[[#This Row],[Base Payment After Circumstance 9]])))</f>
        <v/>
      </c>
      <c r="P781" s="24" t="str">
        <f>IF(P$3="Not used","",IFERROR(VLOOKUP($A781,'Circumstance 11'!$B$6:$AB$15,27,FALSE),IFERROR(VLOOKUP($A781,'Circumstance 11'!$B$18:$AB$28,27,FALSE),TableBPA2[[#This Row],[Base Payment After Circumstance 10]])))</f>
        <v/>
      </c>
      <c r="Q781" s="24" t="str">
        <f>IF(Q$3="Not used","",IFERROR(VLOOKUP($A781,'Circumstance 12'!$B$6:$AB$15,27,FALSE),IFERROR(VLOOKUP($A781,'Circumstance 12'!$B$18:$AB$28,27,FALSE),TableBPA2[[#This Row],[Base Payment After Circumstance 11]])))</f>
        <v/>
      </c>
      <c r="R781" s="24" t="str">
        <f>IF(R$3="Not used","",IFERROR(VLOOKUP($A781,'Circumstance 13'!$B$6:$AB$15,27,FALSE),IFERROR(VLOOKUP($A781,'Circumstance 13'!$B$18:$AB$28,27,FALSE),TableBPA2[[#This Row],[Base Payment After Circumstance 12]])))</f>
        <v/>
      </c>
      <c r="S781" s="24" t="str">
        <f>IF(S$3="Not used","",IFERROR(VLOOKUP($A781,'Circumstance 14'!$B$6:$AB$15,27,FALSE),IFERROR(VLOOKUP($A781,'Circumstance 14'!$B$18:$AB$28,27,FALSE),TableBPA2[[#This Row],[Base Payment After Circumstance 13]])))</f>
        <v/>
      </c>
      <c r="T781" s="24" t="str">
        <f>IF(T$3="Not used","",IFERROR(VLOOKUP($A781,'Circumstance 15'!$B$6:$AB$15,27,FALSE),IFERROR(VLOOKUP($A781,'Circumstance 15'!$B$18:$AB$28,27,FALSE),TableBPA2[[#This Row],[Base Payment After Circumstance 14]])))</f>
        <v/>
      </c>
      <c r="U781" s="24" t="str">
        <f>IF(U$3="Not used","",IFERROR(VLOOKUP($A781,'Circumstance 16'!$B$6:$AB$15,27,FALSE),IFERROR(VLOOKUP($A781,'Circumstance 16'!$B$18:$AB$28,27,FALSE),TableBPA2[[#This Row],[Base Payment After Circumstance 15]])))</f>
        <v/>
      </c>
      <c r="V781" s="24" t="str">
        <f>IF(V$3="Not used","",IFERROR(VLOOKUP($A781,'Circumstance 17'!$B$6:$AB$15,27,FALSE),IFERROR(VLOOKUP($A781,'Circumstance 17'!$B$18:$AB$28,27,FALSE),TableBPA2[[#This Row],[Base Payment After Circumstance 16]])))</f>
        <v/>
      </c>
      <c r="W781" s="24" t="str">
        <f>IF(W$3="Not used","",IFERROR(VLOOKUP($A781,'Circumstance 18'!$B$6:$AB$15,27,FALSE),IFERROR(VLOOKUP($A781,'Circumstance 18'!$B$18:$AB$28,27,FALSE),TableBPA2[[#This Row],[Base Payment After Circumstance 17]])))</f>
        <v/>
      </c>
      <c r="X781" s="24" t="str">
        <f>IF(X$3="Not used","",IFERROR(VLOOKUP($A781,'Circumstance 19'!$B$6:$AB$15,27,FALSE),IFERROR(VLOOKUP($A781,'Circumstance 19'!$B$18:$AB$28,27,FALSE),TableBPA2[[#This Row],[Base Payment After Circumstance 18]])))</f>
        <v/>
      </c>
      <c r="Y781" s="24" t="str">
        <f>IF(Y$3="Not used","",IFERROR(VLOOKUP($A781,'Circumstance 20'!$B$6:$AB$15,27,FALSE),IFERROR(VLOOKUP($A781,'Circumstance 20'!$B$18:$AB$28,27,FALSE),TableBPA2[[#This Row],[Base Payment After Circumstance 19]])))</f>
        <v/>
      </c>
    </row>
    <row r="782" spans="1:25" x14ac:dyDescent="0.25">
      <c r="A782" s="11" t="str">
        <f>IF('LEA Information'!A791="","",'LEA Information'!A791)</f>
        <v/>
      </c>
      <c r="B782" s="11" t="str">
        <f>IF('LEA Information'!B791="","",'LEA Information'!B791)</f>
        <v/>
      </c>
      <c r="C782" s="68" t="str">
        <f>IF('LEA Information'!C791="","",'LEA Information'!C791)</f>
        <v/>
      </c>
      <c r="D782" s="8" t="str">
        <f>IF('LEA Information'!D791="","",'LEA Information'!D791)</f>
        <v/>
      </c>
      <c r="E782" s="32" t="str">
        <f t="shared" si="12"/>
        <v/>
      </c>
      <c r="F782" s="3" t="str">
        <f>IF(F$3="Not used","",IFERROR(VLOOKUP($A782,'Circumstance 1'!$B$6:$AB$15,27,FALSE),IFERROR(VLOOKUP(A782,'Circumstance 1'!$B$18:$AB$28,27,FALSE),TableBPA2[[#This Row],[Starting Base Payment]])))</f>
        <v/>
      </c>
      <c r="G782" s="3" t="str">
        <f>IF(G$3="Not used","",IFERROR(VLOOKUP($A782,'Circumstance 2'!$B$6:$AB$15,27,FALSE),IFERROR(VLOOKUP($A782,'Circumstance 2'!$B$18:$AB$28,27,FALSE),TableBPA2[[#This Row],[Base Payment After Circumstance 1]])))</f>
        <v/>
      </c>
      <c r="H782" s="3" t="str">
        <f>IF(H$3="Not used","",IFERROR(VLOOKUP($A782,'Circumstance 3'!$B$6:$AB$15,27,FALSE),IFERROR(VLOOKUP($A782,'Circumstance 3'!$B$18:$AB$28,27,FALSE),TableBPA2[[#This Row],[Base Payment After Circumstance 2]])))</f>
        <v/>
      </c>
      <c r="I782" s="3" t="str">
        <f>IF(I$3="Not used","",IFERROR(VLOOKUP($A782,'Circumstance 4'!$B$6:$AB$15,27,FALSE),IFERROR(VLOOKUP($A782,'Circumstance 4'!$B$18:$AB$28,27,FALSE),TableBPA2[[#This Row],[Base Payment After Circumstance 3]])))</f>
        <v/>
      </c>
      <c r="J782" s="3" t="str">
        <f>IF(J$3="Not used","",IFERROR(VLOOKUP($A782,'Circumstance 5'!$B$6:$AB$15,27,FALSE),IFERROR(VLOOKUP($A782,'Circumstance 5'!$B$18:$AB$28,27,FALSE),TableBPA2[[#This Row],[Base Payment After Circumstance 4]])))</f>
        <v/>
      </c>
      <c r="K782" s="3" t="str">
        <f>IF(K$3="Not used","",IFERROR(VLOOKUP($A782,'Circumstance 6'!$B$6:$AB$15,27,FALSE),IFERROR(VLOOKUP($A782,'Circumstance 6'!$B$18:$AB$28,27,FALSE),TableBPA2[[#This Row],[Base Payment After Circumstance 5]])))</f>
        <v/>
      </c>
      <c r="L782" s="3" t="str">
        <f>IF(L$3="Not used","",IFERROR(VLOOKUP($A782,'Circumstance 7'!$B$6:$AB$15,27,FALSE),IFERROR(VLOOKUP($A782,'Circumstance 7'!$B$18:$AB$28,27,FALSE),TableBPA2[[#This Row],[Base Payment After Circumstance 6]])))</f>
        <v/>
      </c>
      <c r="M782" s="3" t="str">
        <f>IF(M$3="Not used","",IFERROR(VLOOKUP($A782,'Circumstance 8'!$B$6:$AB$15,27,FALSE),IFERROR(VLOOKUP($A782,'Circumstance 8'!$B$18:$AB$28,27,FALSE),TableBPA2[[#This Row],[Base Payment After Circumstance 7]])))</f>
        <v/>
      </c>
      <c r="N782" s="3" t="str">
        <f>IF(N$3="Not used","",IFERROR(VLOOKUP($A782,'Circumstance 9'!$B$6:$AB$15,27,FALSE),IFERROR(VLOOKUP($A782,'Circumstance 9'!$B$18:$AB$28,27,FALSE),TableBPA2[[#This Row],[Base Payment After Circumstance 8]])))</f>
        <v/>
      </c>
      <c r="O782" s="3" t="str">
        <f>IF(O$3="Not used","",IFERROR(VLOOKUP($A782,'Circumstance 10'!$B$6:$AB$15,27,FALSE),IFERROR(VLOOKUP($A782,'Circumstance 10'!$B$18:$AB$28,27,FALSE),TableBPA2[[#This Row],[Base Payment After Circumstance 9]])))</f>
        <v/>
      </c>
      <c r="P782" s="24" t="str">
        <f>IF(P$3="Not used","",IFERROR(VLOOKUP($A782,'Circumstance 11'!$B$6:$AB$15,27,FALSE),IFERROR(VLOOKUP($A782,'Circumstance 11'!$B$18:$AB$28,27,FALSE),TableBPA2[[#This Row],[Base Payment After Circumstance 10]])))</f>
        <v/>
      </c>
      <c r="Q782" s="24" t="str">
        <f>IF(Q$3="Not used","",IFERROR(VLOOKUP($A782,'Circumstance 12'!$B$6:$AB$15,27,FALSE),IFERROR(VLOOKUP($A782,'Circumstance 12'!$B$18:$AB$28,27,FALSE),TableBPA2[[#This Row],[Base Payment After Circumstance 11]])))</f>
        <v/>
      </c>
      <c r="R782" s="24" t="str">
        <f>IF(R$3="Not used","",IFERROR(VLOOKUP($A782,'Circumstance 13'!$B$6:$AB$15,27,FALSE),IFERROR(VLOOKUP($A782,'Circumstance 13'!$B$18:$AB$28,27,FALSE),TableBPA2[[#This Row],[Base Payment After Circumstance 12]])))</f>
        <v/>
      </c>
      <c r="S782" s="24" t="str">
        <f>IF(S$3="Not used","",IFERROR(VLOOKUP($A782,'Circumstance 14'!$B$6:$AB$15,27,FALSE),IFERROR(VLOOKUP($A782,'Circumstance 14'!$B$18:$AB$28,27,FALSE),TableBPA2[[#This Row],[Base Payment After Circumstance 13]])))</f>
        <v/>
      </c>
      <c r="T782" s="24" t="str">
        <f>IF(T$3="Not used","",IFERROR(VLOOKUP($A782,'Circumstance 15'!$B$6:$AB$15,27,FALSE),IFERROR(VLOOKUP($A782,'Circumstance 15'!$B$18:$AB$28,27,FALSE),TableBPA2[[#This Row],[Base Payment After Circumstance 14]])))</f>
        <v/>
      </c>
      <c r="U782" s="24" t="str">
        <f>IF(U$3="Not used","",IFERROR(VLOOKUP($A782,'Circumstance 16'!$B$6:$AB$15,27,FALSE),IFERROR(VLOOKUP($A782,'Circumstance 16'!$B$18:$AB$28,27,FALSE),TableBPA2[[#This Row],[Base Payment After Circumstance 15]])))</f>
        <v/>
      </c>
      <c r="V782" s="24" t="str">
        <f>IF(V$3="Not used","",IFERROR(VLOOKUP($A782,'Circumstance 17'!$B$6:$AB$15,27,FALSE),IFERROR(VLOOKUP($A782,'Circumstance 17'!$B$18:$AB$28,27,FALSE),TableBPA2[[#This Row],[Base Payment After Circumstance 16]])))</f>
        <v/>
      </c>
      <c r="W782" s="24" t="str">
        <f>IF(W$3="Not used","",IFERROR(VLOOKUP($A782,'Circumstance 18'!$B$6:$AB$15,27,FALSE),IFERROR(VLOOKUP($A782,'Circumstance 18'!$B$18:$AB$28,27,FALSE),TableBPA2[[#This Row],[Base Payment After Circumstance 17]])))</f>
        <v/>
      </c>
      <c r="X782" s="24" t="str">
        <f>IF(X$3="Not used","",IFERROR(VLOOKUP($A782,'Circumstance 19'!$B$6:$AB$15,27,FALSE),IFERROR(VLOOKUP($A782,'Circumstance 19'!$B$18:$AB$28,27,FALSE),TableBPA2[[#This Row],[Base Payment After Circumstance 18]])))</f>
        <v/>
      </c>
      <c r="Y782" s="24" t="str">
        <f>IF(Y$3="Not used","",IFERROR(VLOOKUP($A782,'Circumstance 20'!$B$6:$AB$15,27,FALSE),IFERROR(VLOOKUP($A782,'Circumstance 20'!$B$18:$AB$28,27,FALSE),TableBPA2[[#This Row],[Base Payment After Circumstance 19]])))</f>
        <v/>
      </c>
    </row>
    <row r="783" spans="1:25" x14ac:dyDescent="0.25">
      <c r="A783" s="11" t="str">
        <f>IF('LEA Information'!A792="","",'LEA Information'!A792)</f>
        <v/>
      </c>
      <c r="B783" s="11" t="str">
        <f>IF('LEA Information'!B792="","",'LEA Information'!B792)</f>
        <v/>
      </c>
      <c r="C783" s="68" t="str">
        <f>IF('LEA Information'!C792="","",'LEA Information'!C792)</f>
        <v/>
      </c>
      <c r="D783" s="8" t="str">
        <f>IF('LEA Information'!D792="","",'LEA Information'!D792)</f>
        <v/>
      </c>
      <c r="E783" s="32" t="str">
        <f t="shared" si="12"/>
        <v/>
      </c>
      <c r="F783" s="3" t="str">
        <f>IF(F$3="Not used","",IFERROR(VLOOKUP($A783,'Circumstance 1'!$B$6:$AB$15,27,FALSE),IFERROR(VLOOKUP(A783,'Circumstance 1'!$B$18:$AB$28,27,FALSE),TableBPA2[[#This Row],[Starting Base Payment]])))</f>
        <v/>
      </c>
      <c r="G783" s="3" t="str">
        <f>IF(G$3="Not used","",IFERROR(VLOOKUP($A783,'Circumstance 2'!$B$6:$AB$15,27,FALSE),IFERROR(VLOOKUP($A783,'Circumstance 2'!$B$18:$AB$28,27,FALSE),TableBPA2[[#This Row],[Base Payment After Circumstance 1]])))</f>
        <v/>
      </c>
      <c r="H783" s="3" t="str">
        <f>IF(H$3="Not used","",IFERROR(VLOOKUP($A783,'Circumstance 3'!$B$6:$AB$15,27,FALSE),IFERROR(VLOOKUP($A783,'Circumstance 3'!$B$18:$AB$28,27,FALSE),TableBPA2[[#This Row],[Base Payment After Circumstance 2]])))</f>
        <v/>
      </c>
      <c r="I783" s="3" t="str">
        <f>IF(I$3="Not used","",IFERROR(VLOOKUP($A783,'Circumstance 4'!$B$6:$AB$15,27,FALSE),IFERROR(VLOOKUP($A783,'Circumstance 4'!$B$18:$AB$28,27,FALSE),TableBPA2[[#This Row],[Base Payment After Circumstance 3]])))</f>
        <v/>
      </c>
      <c r="J783" s="3" t="str">
        <f>IF(J$3="Not used","",IFERROR(VLOOKUP($A783,'Circumstance 5'!$B$6:$AB$15,27,FALSE),IFERROR(VLOOKUP($A783,'Circumstance 5'!$B$18:$AB$28,27,FALSE),TableBPA2[[#This Row],[Base Payment After Circumstance 4]])))</f>
        <v/>
      </c>
      <c r="K783" s="3" t="str">
        <f>IF(K$3="Not used","",IFERROR(VLOOKUP($A783,'Circumstance 6'!$B$6:$AB$15,27,FALSE),IFERROR(VLOOKUP($A783,'Circumstance 6'!$B$18:$AB$28,27,FALSE),TableBPA2[[#This Row],[Base Payment After Circumstance 5]])))</f>
        <v/>
      </c>
      <c r="L783" s="3" t="str">
        <f>IF(L$3="Not used","",IFERROR(VLOOKUP($A783,'Circumstance 7'!$B$6:$AB$15,27,FALSE),IFERROR(VLOOKUP($A783,'Circumstance 7'!$B$18:$AB$28,27,FALSE),TableBPA2[[#This Row],[Base Payment After Circumstance 6]])))</f>
        <v/>
      </c>
      <c r="M783" s="3" t="str">
        <f>IF(M$3="Not used","",IFERROR(VLOOKUP($A783,'Circumstance 8'!$B$6:$AB$15,27,FALSE),IFERROR(VLOOKUP($A783,'Circumstance 8'!$B$18:$AB$28,27,FALSE),TableBPA2[[#This Row],[Base Payment After Circumstance 7]])))</f>
        <v/>
      </c>
      <c r="N783" s="3" t="str">
        <f>IF(N$3="Not used","",IFERROR(VLOOKUP($A783,'Circumstance 9'!$B$6:$AB$15,27,FALSE),IFERROR(VLOOKUP($A783,'Circumstance 9'!$B$18:$AB$28,27,FALSE),TableBPA2[[#This Row],[Base Payment After Circumstance 8]])))</f>
        <v/>
      </c>
      <c r="O783" s="3" t="str">
        <f>IF(O$3="Not used","",IFERROR(VLOOKUP($A783,'Circumstance 10'!$B$6:$AB$15,27,FALSE),IFERROR(VLOOKUP($A783,'Circumstance 10'!$B$18:$AB$28,27,FALSE),TableBPA2[[#This Row],[Base Payment After Circumstance 9]])))</f>
        <v/>
      </c>
      <c r="P783" s="24" t="str">
        <f>IF(P$3="Not used","",IFERROR(VLOOKUP($A783,'Circumstance 11'!$B$6:$AB$15,27,FALSE),IFERROR(VLOOKUP($A783,'Circumstance 11'!$B$18:$AB$28,27,FALSE),TableBPA2[[#This Row],[Base Payment After Circumstance 10]])))</f>
        <v/>
      </c>
      <c r="Q783" s="24" t="str">
        <f>IF(Q$3="Not used","",IFERROR(VLOOKUP($A783,'Circumstance 12'!$B$6:$AB$15,27,FALSE),IFERROR(VLOOKUP($A783,'Circumstance 12'!$B$18:$AB$28,27,FALSE),TableBPA2[[#This Row],[Base Payment After Circumstance 11]])))</f>
        <v/>
      </c>
      <c r="R783" s="24" t="str">
        <f>IF(R$3="Not used","",IFERROR(VLOOKUP($A783,'Circumstance 13'!$B$6:$AB$15,27,FALSE),IFERROR(VLOOKUP($A783,'Circumstance 13'!$B$18:$AB$28,27,FALSE),TableBPA2[[#This Row],[Base Payment After Circumstance 12]])))</f>
        <v/>
      </c>
      <c r="S783" s="24" t="str">
        <f>IF(S$3="Not used","",IFERROR(VLOOKUP($A783,'Circumstance 14'!$B$6:$AB$15,27,FALSE),IFERROR(VLOOKUP($A783,'Circumstance 14'!$B$18:$AB$28,27,FALSE),TableBPA2[[#This Row],[Base Payment After Circumstance 13]])))</f>
        <v/>
      </c>
      <c r="T783" s="24" t="str">
        <f>IF(T$3="Not used","",IFERROR(VLOOKUP($A783,'Circumstance 15'!$B$6:$AB$15,27,FALSE),IFERROR(VLOOKUP($A783,'Circumstance 15'!$B$18:$AB$28,27,FALSE),TableBPA2[[#This Row],[Base Payment After Circumstance 14]])))</f>
        <v/>
      </c>
      <c r="U783" s="24" t="str">
        <f>IF(U$3="Not used","",IFERROR(VLOOKUP($A783,'Circumstance 16'!$B$6:$AB$15,27,FALSE),IFERROR(VLOOKUP($A783,'Circumstance 16'!$B$18:$AB$28,27,FALSE),TableBPA2[[#This Row],[Base Payment After Circumstance 15]])))</f>
        <v/>
      </c>
      <c r="V783" s="24" t="str">
        <f>IF(V$3="Not used","",IFERROR(VLOOKUP($A783,'Circumstance 17'!$B$6:$AB$15,27,FALSE),IFERROR(VLOOKUP($A783,'Circumstance 17'!$B$18:$AB$28,27,FALSE),TableBPA2[[#This Row],[Base Payment After Circumstance 16]])))</f>
        <v/>
      </c>
      <c r="W783" s="24" t="str">
        <f>IF(W$3="Not used","",IFERROR(VLOOKUP($A783,'Circumstance 18'!$B$6:$AB$15,27,FALSE),IFERROR(VLOOKUP($A783,'Circumstance 18'!$B$18:$AB$28,27,FALSE),TableBPA2[[#This Row],[Base Payment After Circumstance 17]])))</f>
        <v/>
      </c>
      <c r="X783" s="24" t="str">
        <f>IF(X$3="Not used","",IFERROR(VLOOKUP($A783,'Circumstance 19'!$B$6:$AB$15,27,FALSE),IFERROR(VLOOKUP($A783,'Circumstance 19'!$B$18:$AB$28,27,FALSE),TableBPA2[[#This Row],[Base Payment After Circumstance 18]])))</f>
        <v/>
      </c>
      <c r="Y783" s="24" t="str">
        <f>IF(Y$3="Not used","",IFERROR(VLOOKUP($A783,'Circumstance 20'!$B$6:$AB$15,27,FALSE),IFERROR(VLOOKUP($A783,'Circumstance 20'!$B$18:$AB$28,27,FALSE),TableBPA2[[#This Row],[Base Payment After Circumstance 19]])))</f>
        <v/>
      </c>
    </row>
    <row r="784" spans="1:25" x14ac:dyDescent="0.25">
      <c r="A784" s="11" t="str">
        <f>IF('LEA Information'!A793="","",'LEA Information'!A793)</f>
        <v/>
      </c>
      <c r="B784" s="11" t="str">
        <f>IF('LEA Information'!B793="","",'LEA Information'!B793)</f>
        <v/>
      </c>
      <c r="C784" s="68" t="str">
        <f>IF('LEA Information'!C793="","",'LEA Information'!C793)</f>
        <v/>
      </c>
      <c r="D784" s="8" t="str">
        <f>IF('LEA Information'!D793="","",'LEA Information'!D793)</f>
        <v/>
      </c>
      <c r="E784" s="32" t="str">
        <f t="shared" si="12"/>
        <v/>
      </c>
      <c r="F784" s="3" t="str">
        <f>IF(F$3="Not used","",IFERROR(VLOOKUP($A784,'Circumstance 1'!$B$6:$AB$15,27,FALSE),IFERROR(VLOOKUP(A784,'Circumstance 1'!$B$18:$AB$28,27,FALSE),TableBPA2[[#This Row],[Starting Base Payment]])))</f>
        <v/>
      </c>
      <c r="G784" s="3" t="str">
        <f>IF(G$3="Not used","",IFERROR(VLOOKUP($A784,'Circumstance 2'!$B$6:$AB$15,27,FALSE),IFERROR(VLOOKUP($A784,'Circumstance 2'!$B$18:$AB$28,27,FALSE),TableBPA2[[#This Row],[Base Payment After Circumstance 1]])))</f>
        <v/>
      </c>
      <c r="H784" s="3" t="str">
        <f>IF(H$3="Not used","",IFERROR(VLOOKUP($A784,'Circumstance 3'!$B$6:$AB$15,27,FALSE),IFERROR(VLOOKUP($A784,'Circumstance 3'!$B$18:$AB$28,27,FALSE),TableBPA2[[#This Row],[Base Payment After Circumstance 2]])))</f>
        <v/>
      </c>
      <c r="I784" s="3" t="str">
        <f>IF(I$3="Not used","",IFERROR(VLOOKUP($A784,'Circumstance 4'!$B$6:$AB$15,27,FALSE),IFERROR(VLOOKUP($A784,'Circumstance 4'!$B$18:$AB$28,27,FALSE),TableBPA2[[#This Row],[Base Payment After Circumstance 3]])))</f>
        <v/>
      </c>
      <c r="J784" s="3" t="str">
        <f>IF(J$3="Not used","",IFERROR(VLOOKUP($A784,'Circumstance 5'!$B$6:$AB$15,27,FALSE),IFERROR(VLOOKUP($A784,'Circumstance 5'!$B$18:$AB$28,27,FALSE),TableBPA2[[#This Row],[Base Payment After Circumstance 4]])))</f>
        <v/>
      </c>
      <c r="K784" s="3" t="str">
        <f>IF(K$3="Not used","",IFERROR(VLOOKUP($A784,'Circumstance 6'!$B$6:$AB$15,27,FALSE),IFERROR(VLOOKUP($A784,'Circumstance 6'!$B$18:$AB$28,27,FALSE),TableBPA2[[#This Row],[Base Payment After Circumstance 5]])))</f>
        <v/>
      </c>
      <c r="L784" s="3" t="str">
        <f>IF(L$3="Not used","",IFERROR(VLOOKUP($A784,'Circumstance 7'!$B$6:$AB$15,27,FALSE),IFERROR(VLOOKUP($A784,'Circumstance 7'!$B$18:$AB$28,27,FALSE),TableBPA2[[#This Row],[Base Payment After Circumstance 6]])))</f>
        <v/>
      </c>
      <c r="M784" s="3" t="str">
        <f>IF(M$3="Not used","",IFERROR(VLOOKUP($A784,'Circumstance 8'!$B$6:$AB$15,27,FALSE),IFERROR(VLOOKUP($A784,'Circumstance 8'!$B$18:$AB$28,27,FALSE),TableBPA2[[#This Row],[Base Payment After Circumstance 7]])))</f>
        <v/>
      </c>
      <c r="N784" s="3" t="str">
        <f>IF(N$3="Not used","",IFERROR(VLOOKUP($A784,'Circumstance 9'!$B$6:$AB$15,27,FALSE),IFERROR(VLOOKUP($A784,'Circumstance 9'!$B$18:$AB$28,27,FALSE),TableBPA2[[#This Row],[Base Payment After Circumstance 8]])))</f>
        <v/>
      </c>
      <c r="O784" s="3" t="str">
        <f>IF(O$3="Not used","",IFERROR(VLOOKUP($A784,'Circumstance 10'!$B$6:$AB$15,27,FALSE),IFERROR(VLOOKUP($A784,'Circumstance 10'!$B$18:$AB$28,27,FALSE),TableBPA2[[#This Row],[Base Payment After Circumstance 9]])))</f>
        <v/>
      </c>
      <c r="P784" s="24" t="str">
        <f>IF(P$3="Not used","",IFERROR(VLOOKUP($A784,'Circumstance 11'!$B$6:$AB$15,27,FALSE),IFERROR(VLOOKUP($A784,'Circumstance 11'!$B$18:$AB$28,27,FALSE),TableBPA2[[#This Row],[Base Payment After Circumstance 10]])))</f>
        <v/>
      </c>
      <c r="Q784" s="24" t="str">
        <f>IF(Q$3="Not used","",IFERROR(VLOOKUP($A784,'Circumstance 12'!$B$6:$AB$15,27,FALSE),IFERROR(VLOOKUP($A784,'Circumstance 12'!$B$18:$AB$28,27,FALSE),TableBPA2[[#This Row],[Base Payment After Circumstance 11]])))</f>
        <v/>
      </c>
      <c r="R784" s="24" t="str">
        <f>IF(R$3="Not used","",IFERROR(VLOOKUP($A784,'Circumstance 13'!$B$6:$AB$15,27,FALSE),IFERROR(VLOOKUP($A784,'Circumstance 13'!$B$18:$AB$28,27,FALSE),TableBPA2[[#This Row],[Base Payment After Circumstance 12]])))</f>
        <v/>
      </c>
      <c r="S784" s="24" t="str">
        <f>IF(S$3="Not used","",IFERROR(VLOOKUP($A784,'Circumstance 14'!$B$6:$AB$15,27,FALSE),IFERROR(VLOOKUP($A784,'Circumstance 14'!$B$18:$AB$28,27,FALSE),TableBPA2[[#This Row],[Base Payment After Circumstance 13]])))</f>
        <v/>
      </c>
      <c r="T784" s="24" t="str">
        <f>IF(T$3="Not used","",IFERROR(VLOOKUP($A784,'Circumstance 15'!$B$6:$AB$15,27,FALSE),IFERROR(VLOOKUP($A784,'Circumstance 15'!$B$18:$AB$28,27,FALSE),TableBPA2[[#This Row],[Base Payment After Circumstance 14]])))</f>
        <v/>
      </c>
      <c r="U784" s="24" t="str">
        <f>IF(U$3="Not used","",IFERROR(VLOOKUP($A784,'Circumstance 16'!$B$6:$AB$15,27,FALSE),IFERROR(VLOOKUP($A784,'Circumstance 16'!$B$18:$AB$28,27,FALSE),TableBPA2[[#This Row],[Base Payment After Circumstance 15]])))</f>
        <v/>
      </c>
      <c r="V784" s="24" t="str">
        <f>IF(V$3="Not used","",IFERROR(VLOOKUP($A784,'Circumstance 17'!$B$6:$AB$15,27,FALSE),IFERROR(VLOOKUP($A784,'Circumstance 17'!$B$18:$AB$28,27,FALSE),TableBPA2[[#This Row],[Base Payment After Circumstance 16]])))</f>
        <v/>
      </c>
      <c r="W784" s="24" t="str">
        <f>IF(W$3="Not used","",IFERROR(VLOOKUP($A784,'Circumstance 18'!$B$6:$AB$15,27,FALSE),IFERROR(VLOOKUP($A784,'Circumstance 18'!$B$18:$AB$28,27,FALSE),TableBPA2[[#This Row],[Base Payment After Circumstance 17]])))</f>
        <v/>
      </c>
      <c r="X784" s="24" t="str">
        <f>IF(X$3="Not used","",IFERROR(VLOOKUP($A784,'Circumstance 19'!$B$6:$AB$15,27,FALSE),IFERROR(VLOOKUP($A784,'Circumstance 19'!$B$18:$AB$28,27,FALSE),TableBPA2[[#This Row],[Base Payment After Circumstance 18]])))</f>
        <v/>
      </c>
      <c r="Y784" s="24" t="str">
        <f>IF(Y$3="Not used","",IFERROR(VLOOKUP($A784,'Circumstance 20'!$B$6:$AB$15,27,FALSE),IFERROR(VLOOKUP($A784,'Circumstance 20'!$B$18:$AB$28,27,FALSE),TableBPA2[[#This Row],[Base Payment After Circumstance 19]])))</f>
        <v/>
      </c>
    </row>
    <row r="785" spans="1:25" x14ac:dyDescent="0.25">
      <c r="A785" s="11" t="str">
        <f>IF('LEA Information'!A794="","",'LEA Information'!A794)</f>
        <v/>
      </c>
      <c r="B785" s="11" t="str">
        <f>IF('LEA Information'!B794="","",'LEA Information'!B794)</f>
        <v/>
      </c>
      <c r="C785" s="68" t="str">
        <f>IF('LEA Information'!C794="","",'LEA Information'!C794)</f>
        <v/>
      </c>
      <c r="D785" s="8" t="str">
        <f>IF('LEA Information'!D794="","",'LEA Information'!D794)</f>
        <v/>
      </c>
      <c r="E785" s="32" t="str">
        <f t="shared" si="12"/>
        <v/>
      </c>
      <c r="F785" s="3" t="str">
        <f>IF(F$3="Not used","",IFERROR(VLOOKUP($A785,'Circumstance 1'!$B$6:$AB$15,27,FALSE),IFERROR(VLOOKUP(A785,'Circumstance 1'!$B$18:$AB$28,27,FALSE),TableBPA2[[#This Row],[Starting Base Payment]])))</f>
        <v/>
      </c>
      <c r="G785" s="3" t="str">
        <f>IF(G$3="Not used","",IFERROR(VLOOKUP($A785,'Circumstance 2'!$B$6:$AB$15,27,FALSE),IFERROR(VLOOKUP($A785,'Circumstance 2'!$B$18:$AB$28,27,FALSE),TableBPA2[[#This Row],[Base Payment After Circumstance 1]])))</f>
        <v/>
      </c>
      <c r="H785" s="3" t="str">
        <f>IF(H$3="Not used","",IFERROR(VLOOKUP($A785,'Circumstance 3'!$B$6:$AB$15,27,FALSE),IFERROR(VLOOKUP($A785,'Circumstance 3'!$B$18:$AB$28,27,FALSE),TableBPA2[[#This Row],[Base Payment After Circumstance 2]])))</f>
        <v/>
      </c>
      <c r="I785" s="3" t="str">
        <f>IF(I$3="Not used","",IFERROR(VLOOKUP($A785,'Circumstance 4'!$B$6:$AB$15,27,FALSE),IFERROR(VLOOKUP($A785,'Circumstance 4'!$B$18:$AB$28,27,FALSE),TableBPA2[[#This Row],[Base Payment After Circumstance 3]])))</f>
        <v/>
      </c>
      <c r="J785" s="3" t="str">
        <f>IF(J$3="Not used","",IFERROR(VLOOKUP($A785,'Circumstance 5'!$B$6:$AB$15,27,FALSE),IFERROR(VLOOKUP($A785,'Circumstance 5'!$B$18:$AB$28,27,FALSE),TableBPA2[[#This Row],[Base Payment After Circumstance 4]])))</f>
        <v/>
      </c>
      <c r="K785" s="3" t="str">
        <f>IF(K$3="Not used","",IFERROR(VLOOKUP($A785,'Circumstance 6'!$B$6:$AB$15,27,FALSE),IFERROR(VLOOKUP($A785,'Circumstance 6'!$B$18:$AB$28,27,FALSE),TableBPA2[[#This Row],[Base Payment After Circumstance 5]])))</f>
        <v/>
      </c>
      <c r="L785" s="3" t="str">
        <f>IF(L$3="Not used","",IFERROR(VLOOKUP($A785,'Circumstance 7'!$B$6:$AB$15,27,FALSE),IFERROR(VLOOKUP($A785,'Circumstance 7'!$B$18:$AB$28,27,FALSE),TableBPA2[[#This Row],[Base Payment After Circumstance 6]])))</f>
        <v/>
      </c>
      <c r="M785" s="3" t="str">
        <f>IF(M$3="Not used","",IFERROR(VLOOKUP($A785,'Circumstance 8'!$B$6:$AB$15,27,FALSE),IFERROR(VLOOKUP($A785,'Circumstance 8'!$B$18:$AB$28,27,FALSE),TableBPA2[[#This Row],[Base Payment After Circumstance 7]])))</f>
        <v/>
      </c>
      <c r="N785" s="3" t="str">
        <f>IF(N$3="Not used","",IFERROR(VLOOKUP($A785,'Circumstance 9'!$B$6:$AB$15,27,FALSE),IFERROR(VLOOKUP($A785,'Circumstance 9'!$B$18:$AB$28,27,FALSE),TableBPA2[[#This Row],[Base Payment After Circumstance 8]])))</f>
        <v/>
      </c>
      <c r="O785" s="3" t="str">
        <f>IF(O$3="Not used","",IFERROR(VLOOKUP($A785,'Circumstance 10'!$B$6:$AB$15,27,FALSE),IFERROR(VLOOKUP($A785,'Circumstance 10'!$B$18:$AB$28,27,FALSE),TableBPA2[[#This Row],[Base Payment After Circumstance 9]])))</f>
        <v/>
      </c>
      <c r="P785" s="24" t="str">
        <f>IF(P$3="Not used","",IFERROR(VLOOKUP($A785,'Circumstance 11'!$B$6:$AB$15,27,FALSE),IFERROR(VLOOKUP($A785,'Circumstance 11'!$B$18:$AB$28,27,FALSE),TableBPA2[[#This Row],[Base Payment After Circumstance 10]])))</f>
        <v/>
      </c>
      <c r="Q785" s="24" t="str">
        <f>IF(Q$3="Not used","",IFERROR(VLOOKUP($A785,'Circumstance 12'!$B$6:$AB$15,27,FALSE),IFERROR(VLOOKUP($A785,'Circumstance 12'!$B$18:$AB$28,27,FALSE),TableBPA2[[#This Row],[Base Payment After Circumstance 11]])))</f>
        <v/>
      </c>
      <c r="R785" s="24" t="str">
        <f>IF(R$3="Not used","",IFERROR(VLOOKUP($A785,'Circumstance 13'!$B$6:$AB$15,27,FALSE),IFERROR(VLOOKUP($A785,'Circumstance 13'!$B$18:$AB$28,27,FALSE),TableBPA2[[#This Row],[Base Payment After Circumstance 12]])))</f>
        <v/>
      </c>
      <c r="S785" s="24" t="str">
        <f>IF(S$3="Not used","",IFERROR(VLOOKUP($A785,'Circumstance 14'!$B$6:$AB$15,27,FALSE),IFERROR(VLOOKUP($A785,'Circumstance 14'!$B$18:$AB$28,27,FALSE),TableBPA2[[#This Row],[Base Payment After Circumstance 13]])))</f>
        <v/>
      </c>
      <c r="T785" s="24" t="str">
        <f>IF(T$3="Not used","",IFERROR(VLOOKUP($A785,'Circumstance 15'!$B$6:$AB$15,27,FALSE),IFERROR(VLOOKUP($A785,'Circumstance 15'!$B$18:$AB$28,27,FALSE),TableBPA2[[#This Row],[Base Payment After Circumstance 14]])))</f>
        <v/>
      </c>
      <c r="U785" s="24" t="str">
        <f>IF(U$3="Not used","",IFERROR(VLOOKUP($A785,'Circumstance 16'!$B$6:$AB$15,27,FALSE),IFERROR(VLOOKUP($A785,'Circumstance 16'!$B$18:$AB$28,27,FALSE),TableBPA2[[#This Row],[Base Payment After Circumstance 15]])))</f>
        <v/>
      </c>
      <c r="V785" s="24" t="str">
        <f>IF(V$3="Not used","",IFERROR(VLOOKUP($A785,'Circumstance 17'!$B$6:$AB$15,27,FALSE),IFERROR(VLOOKUP($A785,'Circumstance 17'!$B$18:$AB$28,27,FALSE),TableBPA2[[#This Row],[Base Payment After Circumstance 16]])))</f>
        <v/>
      </c>
      <c r="W785" s="24" t="str">
        <f>IF(W$3="Not used","",IFERROR(VLOOKUP($A785,'Circumstance 18'!$B$6:$AB$15,27,FALSE),IFERROR(VLOOKUP($A785,'Circumstance 18'!$B$18:$AB$28,27,FALSE),TableBPA2[[#This Row],[Base Payment After Circumstance 17]])))</f>
        <v/>
      </c>
      <c r="X785" s="24" t="str">
        <f>IF(X$3="Not used","",IFERROR(VLOOKUP($A785,'Circumstance 19'!$B$6:$AB$15,27,FALSE),IFERROR(VLOOKUP($A785,'Circumstance 19'!$B$18:$AB$28,27,FALSE),TableBPA2[[#This Row],[Base Payment After Circumstance 18]])))</f>
        <v/>
      </c>
      <c r="Y785" s="24" t="str">
        <f>IF(Y$3="Not used","",IFERROR(VLOOKUP($A785,'Circumstance 20'!$B$6:$AB$15,27,FALSE),IFERROR(VLOOKUP($A785,'Circumstance 20'!$B$18:$AB$28,27,FALSE),TableBPA2[[#This Row],[Base Payment After Circumstance 19]])))</f>
        <v/>
      </c>
    </row>
    <row r="786" spans="1:25" x14ac:dyDescent="0.25">
      <c r="A786" s="11" t="str">
        <f>IF('LEA Information'!A795="","",'LEA Information'!A795)</f>
        <v/>
      </c>
      <c r="B786" s="11" t="str">
        <f>IF('LEA Information'!B795="","",'LEA Information'!B795)</f>
        <v/>
      </c>
      <c r="C786" s="68" t="str">
        <f>IF('LEA Information'!C795="","",'LEA Information'!C795)</f>
        <v/>
      </c>
      <c r="D786" s="8" t="str">
        <f>IF('LEA Information'!D795="","",'LEA Information'!D795)</f>
        <v/>
      </c>
      <c r="E786" s="32" t="str">
        <f t="shared" si="12"/>
        <v/>
      </c>
      <c r="F786" s="3" t="str">
        <f>IF(F$3="Not used","",IFERROR(VLOOKUP($A786,'Circumstance 1'!$B$6:$AB$15,27,FALSE),IFERROR(VLOOKUP(A786,'Circumstance 1'!$B$18:$AB$28,27,FALSE),TableBPA2[[#This Row],[Starting Base Payment]])))</f>
        <v/>
      </c>
      <c r="G786" s="3" t="str">
        <f>IF(G$3="Not used","",IFERROR(VLOOKUP($A786,'Circumstance 2'!$B$6:$AB$15,27,FALSE),IFERROR(VLOOKUP($A786,'Circumstance 2'!$B$18:$AB$28,27,FALSE),TableBPA2[[#This Row],[Base Payment After Circumstance 1]])))</f>
        <v/>
      </c>
      <c r="H786" s="3" t="str">
        <f>IF(H$3="Not used","",IFERROR(VLOOKUP($A786,'Circumstance 3'!$B$6:$AB$15,27,FALSE),IFERROR(VLOOKUP($A786,'Circumstance 3'!$B$18:$AB$28,27,FALSE),TableBPA2[[#This Row],[Base Payment After Circumstance 2]])))</f>
        <v/>
      </c>
      <c r="I786" s="3" t="str">
        <f>IF(I$3="Not used","",IFERROR(VLOOKUP($A786,'Circumstance 4'!$B$6:$AB$15,27,FALSE),IFERROR(VLOOKUP($A786,'Circumstance 4'!$B$18:$AB$28,27,FALSE),TableBPA2[[#This Row],[Base Payment After Circumstance 3]])))</f>
        <v/>
      </c>
      <c r="J786" s="3" t="str">
        <f>IF(J$3="Not used","",IFERROR(VLOOKUP($A786,'Circumstance 5'!$B$6:$AB$15,27,FALSE),IFERROR(VLOOKUP($A786,'Circumstance 5'!$B$18:$AB$28,27,FALSE),TableBPA2[[#This Row],[Base Payment After Circumstance 4]])))</f>
        <v/>
      </c>
      <c r="K786" s="3" t="str">
        <f>IF(K$3="Not used","",IFERROR(VLOOKUP($A786,'Circumstance 6'!$B$6:$AB$15,27,FALSE),IFERROR(VLOOKUP($A786,'Circumstance 6'!$B$18:$AB$28,27,FALSE),TableBPA2[[#This Row],[Base Payment After Circumstance 5]])))</f>
        <v/>
      </c>
      <c r="L786" s="3" t="str">
        <f>IF(L$3="Not used","",IFERROR(VLOOKUP($A786,'Circumstance 7'!$B$6:$AB$15,27,FALSE),IFERROR(VLOOKUP($A786,'Circumstance 7'!$B$18:$AB$28,27,FALSE),TableBPA2[[#This Row],[Base Payment After Circumstance 6]])))</f>
        <v/>
      </c>
      <c r="M786" s="3" t="str">
        <f>IF(M$3="Not used","",IFERROR(VLOOKUP($A786,'Circumstance 8'!$B$6:$AB$15,27,FALSE),IFERROR(VLOOKUP($A786,'Circumstance 8'!$B$18:$AB$28,27,FALSE),TableBPA2[[#This Row],[Base Payment After Circumstance 7]])))</f>
        <v/>
      </c>
      <c r="N786" s="3" t="str">
        <f>IF(N$3="Not used","",IFERROR(VLOOKUP($A786,'Circumstance 9'!$B$6:$AB$15,27,FALSE),IFERROR(VLOOKUP($A786,'Circumstance 9'!$B$18:$AB$28,27,FALSE),TableBPA2[[#This Row],[Base Payment After Circumstance 8]])))</f>
        <v/>
      </c>
      <c r="O786" s="3" t="str">
        <f>IF(O$3="Not used","",IFERROR(VLOOKUP($A786,'Circumstance 10'!$B$6:$AB$15,27,FALSE),IFERROR(VLOOKUP($A786,'Circumstance 10'!$B$18:$AB$28,27,FALSE),TableBPA2[[#This Row],[Base Payment After Circumstance 9]])))</f>
        <v/>
      </c>
      <c r="P786" s="24" t="str">
        <f>IF(P$3="Not used","",IFERROR(VLOOKUP($A786,'Circumstance 11'!$B$6:$AB$15,27,FALSE),IFERROR(VLOOKUP($A786,'Circumstance 11'!$B$18:$AB$28,27,FALSE),TableBPA2[[#This Row],[Base Payment After Circumstance 10]])))</f>
        <v/>
      </c>
      <c r="Q786" s="24" t="str">
        <f>IF(Q$3="Not used","",IFERROR(VLOOKUP($A786,'Circumstance 12'!$B$6:$AB$15,27,FALSE),IFERROR(VLOOKUP($A786,'Circumstance 12'!$B$18:$AB$28,27,FALSE),TableBPA2[[#This Row],[Base Payment After Circumstance 11]])))</f>
        <v/>
      </c>
      <c r="R786" s="24" t="str">
        <f>IF(R$3="Not used","",IFERROR(VLOOKUP($A786,'Circumstance 13'!$B$6:$AB$15,27,FALSE),IFERROR(VLOOKUP($A786,'Circumstance 13'!$B$18:$AB$28,27,FALSE),TableBPA2[[#This Row],[Base Payment After Circumstance 12]])))</f>
        <v/>
      </c>
      <c r="S786" s="24" t="str">
        <f>IF(S$3="Not used","",IFERROR(VLOOKUP($A786,'Circumstance 14'!$B$6:$AB$15,27,FALSE),IFERROR(VLOOKUP($A786,'Circumstance 14'!$B$18:$AB$28,27,FALSE),TableBPA2[[#This Row],[Base Payment After Circumstance 13]])))</f>
        <v/>
      </c>
      <c r="T786" s="24" t="str">
        <f>IF(T$3="Not used","",IFERROR(VLOOKUP($A786,'Circumstance 15'!$B$6:$AB$15,27,FALSE),IFERROR(VLOOKUP($A786,'Circumstance 15'!$B$18:$AB$28,27,FALSE),TableBPA2[[#This Row],[Base Payment After Circumstance 14]])))</f>
        <v/>
      </c>
      <c r="U786" s="24" t="str">
        <f>IF(U$3="Not used","",IFERROR(VLOOKUP($A786,'Circumstance 16'!$B$6:$AB$15,27,FALSE),IFERROR(VLOOKUP($A786,'Circumstance 16'!$B$18:$AB$28,27,FALSE),TableBPA2[[#This Row],[Base Payment After Circumstance 15]])))</f>
        <v/>
      </c>
      <c r="V786" s="24" t="str">
        <f>IF(V$3="Not used","",IFERROR(VLOOKUP($A786,'Circumstance 17'!$B$6:$AB$15,27,FALSE),IFERROR(VLOOKUP($A786,'Circumstance 17'!$B$18:$AB$28,27,FALSE),TableBPA2[[#This Row],[Base Payment After Circumstance 16]])))</f>
        <v/>
      </c>
      <c r="W786" s="24" t="str">
        <f>IF(W$3="Not used","",IFERROR(VLOOKUP($A786,'Circumstance 18'!$B$6:$AB$15,27,FALSE),IFERROR(VLOOKUP($A786,'Circumstance 18'!$B$18:$AB$28,27,FALSE),TableBPA2[[#This Row],[Base Payment After Circumstance 17]])))</f>
        <v/>
      </c>
      <c r="X786" s="24" t="str">
        <f>IF(X$3="Not used","",IFERROR(VLOOKUP($A786,'Circumstance 19'!$B$6:$AB$15,27,FALSE),IFERROR(VLOOKUP($A786,'Circumstance 19'!$B$18:$AB$28,27,FALSE),TableBPA2[[#This Row],[Base Payment After Circumstance 18]])))</f>
        <v/>
      </c>
      <c r="Y786" s="24" t="str">
        <f>IF(Y$3="Not used","",IFERROR(VLOOKUP($A786,'Circumstance 20'!$B$6:$AB$15,27,FALSE),IFERROR(VLOOKUP($A786,'Circumstance 20'!$B$18:$AB$28,27,FALSE),TableBPA2[[#This Row],[Base Payment After Circumstance 19]])))</f>
        <v/>
      </c>
    </row>
    <row r="787" spans="1:25" x14ac:dyDescent="0.25">
      <c r="A787" s="11" t="str">
        <f>IF('LEA Information'!A796="","",'LEA Information'!A796)</f>
        <v/>
      </c>
      <c r="B787" s="11" t="str">
        <f>IF('LEA Information'!B796="","",'LEA Information'!B796)</f>
        <v/>
      </c>
      <c r="C787" s="68" t="str">
        <f>IF('LEA Information'!C796="","",'LEA Information'!C796)</f>
        <v/>
      </c>
      <c r="D787" s="8" t="str">
        <f>IF('LEA Information'!D796="","",'LEA Information'!D796)</f>
        <v/>
      </c>
      <c r="E787" s="32" t="str">
        <f t="shared" si="12"/>
        <v/>
      </c>
      <c r="F787" s="3" t="str">
        <f>IF(F$3="Not used","",IFERROR(VLOOKUP($A787,'Circumstance 1'!$B$6:$AB$15,27,FALSE),IFERROR(VLOOKUP(A787,'Circumstance 1'!$B$18:$AB$28,27,FALSE),TableBPA2[[#This Row],[Starting Base Payment]])))</f>
        <v/>
      </c>
      <c r="G787" s="3" t="str">
        <f>IF(G$3="Not used","",IFERROR(VLOOKUP($A787,'Circumstance 2'!$B$6:$AB$15,27,FALSE),IFERROR(VLOOKUP($A787,'Circumstance 2'!$B$18:$AB$28,27,FALSE),TableBPA2[[#This Row],[Base Payment After Circumstance 1]])))</f>
        <v/>
      </c>
      <c r="H787" s="3" t="str">
        <f>IF(H$3="Not used","",IFERROR(VLOOKUP($A787,'Circumstance 3'!$B$6:$AB$15,27,FALSE),IFERROR(VLOOKUP($A787,'Circumstance 3'!$B$18:$AB$28,27,FALSE),TableBPA2[[#This Row],[Base Payment After Circumstance 2]])))</f>
        <v/>
      </c>
      <c r="I787" s="3" t="str">
        <f>IF(I$3="Not used","",IFERROR(VLOOKUP($A787,'Circumstance 4'!$B$6:$AB$15,27,FALSE),IFERROR(VLOOKUP($A787,'Circumstance 4'!$B$18:$AB$28,27,FALSE),TableBPA2[[#This Row],[Base Payment After Circumstance 3]])))</f>
        <v/>
      </c>
      <c r="J787" s="3" t="str">
        <f>IF(J$3="Not used","",IFERROR(VLOOKUP($A787,'Circumstance 5'!$B$6:$AB$15,27,FALSE),IFERROR(VLOOKUP($A787,'Circumstance 5'!$B$18:$AB$28,27,FALSE),TableBPA2[[#This Row],[Base Payment After Circumstance 4]])))</f>
        <v/>
      </c>
      <c r="K787" s="3" t="str">
        <f>IF(K$3="Not used","",IFERROR(VLOOKUP($A787,'Circumstance 6'!$B$6:$AB$15,27,FALSE),IFERROR(VLOOKUP($A787,'Circumstance 6'!$B$18:$AB$28,27,FALSE),TableBPA2[[#This Row],[Base Payment After Circumstance 5]])))</f>
        <v/>
      </c>
      <c r="L787" s="3" t="str">
        <f>IF(L$3="Not used","",IFERROR(VLOOKUP($A787,'Circumstance 7'!$B$6:$AB$15,27,FALSE),IFERROR(VLOOKUP($A787,'Circumstance 7'!$B$18:$AB$28,27,FALSE),TableBPA2[[#This Row],[Base Payment After Circumstance 6]])))</f>
        <v/>
      </c>
      <c r="M787" s="3" t="str">
        <f>IF(M$3="Not used","",IFERROR(VLOOKUP($A787,'Circumstance 8'!$B$6:$AB$15,27,FALSE),IFERROR(VLOOKUP($A787,'Circumstance 8'!$B$18:$AB$28,27,FALSE),TableBPA2[[#This Row],[Base Payment After Circumstance 7]])))</f>
        <v/>
      </c>
      <c r="N787" s="3" t="str">
        <f>IF(N$3="Not used","",IFERROR(VLOOKUP($A787,'Circumstance 9'!$B$6:$AB$15,27,FALSE),IFERROR(VLOOKUP($A787,'Circumstance 9'!$B$18:$AB$28,27,FALSE),TableBPA2[[#This Row],[Base Payment After Circumstance 8]])))</f>
        <v/>
      </c>
      <c r="O787" s="3" t="str">
        <f>IF(O$3="Not used","",IFERROR(VLOOKUP($A787,'Circumstance 10'!$B$6:$AB$15,27,FALSE),IFERROR(VLOOKUP($A787,'Circumstance 10'!$B$18:$AB$28,27,FALSE),TableBPA2[[#This Row],[Base Payment After Circumstance 9]])))</f>
        <v/>
      </c>
      <c r="P787" s="24" t="str">
        <f>IF(P$3="Not used","",IFERROR(VLOOKUP($A787,'Circumstance 11'!$B$6:$AB$15,27,FALSE),IFERROR(VLOOKUP($A787,'Circumstance 11'!$B$18:$AB$28,27,FALSE),TableBPA2[[#This Row],[Base Payment After Circumstance 10]])))</f>
        <v/>
      </c>
      <c r="Q787" s="24" t="str">
        <f>IF(Q$3="Not used","",IFERROR(VLOOKUP($A787,'Circumstance 12'!$B$6:$AB$15,27,FALSE),IFERROR(VLOOKUP($A787,'Circumstance 12'!$B$18:$AB$28,27,FALSE),TableBPA2[[#This Row],[Base Payment After Circumstance 11]])))</f>
        <v/>
      </c>
      <c r="R787" s="24" t="str">
        <f>IF(R$3="Not used","",IFERROR(VLOOKUP($A787,'Circumstance 13'!$B$6:$AB$15,27,FALSE),IFERROR(VLOOKUP($A787,'Circumstance 13'!$B$18:$AB$28,27,FALSE),TableBPA2[[#This Row],[Base Payment After Circumstance 12]])))</f>
        <v/>
      </c>
      <c r="S787" s="24" t="str">
        <f>IF(S$3="Not used","",IFERROR(VLOOKUP($A787,'Circumstance 14'!$B$6:$AB$15,27,FALSE),IFERROR(VLOOKUP($A787,'Circumstance 14'!$B$18:$AB$28,27,FALSE),TableBPA2[[#This Row],[Base Payment After Circumstance 13]])))</f>
        <v/>
      </c>
      <c r="T787" s="24" t="str">
        <f>IF(T$3="Not used","",IFERROR(VLOOKUP($A787,'Circumstance 15'!$B$6:$AB$15,27,FALSE),IFERROR(VLOOKUP($A787,'Circumstance 15'!$B$18:$AB$28,27,FALSE),TableBPA2[[#This Row],[Base Payment After Circumstance 14]])))</f>
        <v/>
      </c>
      <c r="U787" s="24" t="str">
        <f>IF(U$3="Not used","",IFERROR(VLOOKUP($A787,'Circumstance 16'!$B$6:$AB$15,27,FALSE),IFERROR(VLOOKUP($A787,'Circumstance 16'!$B$18:$AB$28,27,FALSE),TableBPA2[[#This Row],[Base Payment After Circumstance 15]])))</f>
        <v/>
      </c>
      <c r="V787" s="24" t="str">
        <f>IF(V$3="Not used","",IFERROR(VLOOKUP($A787,'Circumstance 17'!$B$6:$AB$15,27,FALSE),IFERROR(VLOOKUP($A787,'Circumstance 17'!$B$18:$AB$28,27,FALSE),TableBPA2[[#This Row],[Base Payment After Circumstance 16]])))</f>
        <v/>
      </c>
      <c r="W787" s="24" t="str">
        <f>IF(W$3="Not used","",IFERROR(VLOOKUP($A787,'Circumstance 18'!$B$6:$AB$15,27,FALSE),IFERROR(VLOOKUP($A787,'Circumstance 18'!$B$18:$AB$28,27,FALSE),TableBPA2[[#This Row],[Base Payment After Circumstance 17]])))</f>
        <v/>
      </c>
      <c r="X787" s="24" t="str">
        <f>IF(X$3="Not used","",IFERROR(VLOOKUP($A787,'Circumstance 19'!$B$6:$AB$15,27,FALSE),IFERROR(VLOOKUP($A787,'Circumstance 19'!$B$18:$AB$28,27,FALSE),TableBPA2[[#This Row],[Base Payment After Circumstance 18]])))</f>
        <v/>
      </c>
      <c r="Y787" s="24" t="str">
        <f>IF(Y$3="Not used","",IFERROR(VLOOKUP($A787,'Circumstance 20'!$B$6:$AB$15,27,FALSE),IFERROR(VLOOKUP($A787,'Circumstance 20'!$B$18:$AB$28,27,FALSE),TableBPA2[[#This Row],[Base Payment After Circumstance 19]])))</f>
        <v/>
      </c>
    </row>
    <row r="788" spans="1:25" x14ac:dyDescent="0.25">
      <c r="A788" s="11" t="str">
        <f>IF('LEA Information'!A797="","",'LEA Information'!A797)</f>
        <v/>
      </c>
      <c r="B788" s="11" t="str">
        <f>IF('LEA Information'!B797="","",'LEA Information'!B797)</f>
        <v/>
      </c>
      <c r="C788" s="68" t="str">
        <f>IF('LEA Information'!C797="","",'LEA Information'!C797)</f>
        <v/>
      </c>
      <c r="D788" s="8" t="str">
        <f>IF('LEA Information'!D797="","",'LEA Information'!D797)</f>
        <v/>
      </c>
      <c r="E788" s="32" t="str">
        <f t="shared" si="12"/>
        <v/>
      </c>
      <c r="F788" s="3" t="str">
        <f>IF(F$3="Not used","",IFERROR(VLOOKUP($A788,'Circumstance 1'!$B$6:$AB$15,27,FALSE),IFERROR(VLOOKUP(A788,'Circumstance 1'!$B$18:$AB$28,27,FALSE),TableBPA2[[#This Row],[Starting Base Payment]])))</f>
        <v/>
      </c>
      <c r="G788" s="3" t="str">
        <f>IF(G$3="Not used","",IFERROR(VLOOKUP($A788,'Circumstance 2'!$B$6:$AB$15,27,FALSE),IFERROR(VLOOKUP($A788,'Circumstance 2'!$B$18:$AB$28,27,FALSE),TableBPA2[[#This Row],[Base Payment After Circumstance 1]])))</f>
        <v/>
      </c>
      <c r="H788" s="3" t="str">
        <f>IF(H$3="Not used","",IFERROR(VLOOKUP($A788,'Circumstance 3'!$B$6:$AB$15,27,FALSE),IFERROR(VLOOKUP($A788,'Circumstance 3'!$B$18:$AB$28,27,FALSE),TableBPA2[[#This Row],[Base Payment After Circumstance 2]])))</f>
        <v/>
      </c>
      <c r="I788" s="3" t="str">
        <f>IF(I$3="Not used","",IFERROR(VLOOKUP($A788,'Circumstance 4'!$B$6:$AB$15,27,FALSE),IFERROR(VLOOKUP($A788,'Circumstance 4'!$B$18:$AB$28,27,FALSE),TableBPA2[[#This Row],[Base Payment After Circumstance 3]])))</f>
        <v/>
      </c>
      <c r="J788" s="3" t="str">
        <f>IF(J$3="Not used","",IFERROR(VLOOKUP($A788,'Circumstance 5'!$B$6:$AB$15,27,FALSE),IFERROR(VLOOKUP($A788,'Circumstance 5'!$B$18:$AB$28,27,FALSE),TableBPA2[[#This Row],[Base Payment After Circumstance 4]])))</f>
        <v/>
      </c>
      <c r="K788" s="3" t="str">
        <f>IF(K$3="Not used","",IFERROR(VLOOKUP($A788,'Circumstance 6'!$B$6:$AB$15,27,FALSE),IFERROR(VLOOKUP($A788,'Circumstance 6'!$B$18:$AB$28,27,FALSE),TableBPA2[[#This Row],[Base Payment After Circumstance 5]])))</f>
        <v/>
      </c>
      <c r="L788" s="3" t="str">
        <f>IF(L$3="Not used","",IFERROR(VLOOKUP($A788,'Circumstance 7'!$B$6:$AB$15,27,FALSE),IFERROR(VLOOKUP($A788,'Circumstance 7'!$B$18:$AB$28,27,FALSE),TableBPA2[[#This Row],[Base Payment After Circumstance 6]])))</f>
        <v/>
      </c>
      <c r="M788" s="3" t="str">
        <f>IF(M$3="Not used","",IFERROR(VLOOKUP($A788,'Circumstance 8'!$B$6:$AB$15,27,FALSE),IFERROR(VLOOKUP($A788,'Circumstance 8'!$B$18:$AB$28,27,FALSE),TableBPA2[[#This Row],[Base Payment After Circumstance 7]])))</f>
        <v/>
      </c>
      <c r="N788" s="3" t="str">
        <f>IF(N$3="Not used","",IFERROR(VLOOKUP($A788,'Circumstance 9'!$B$6:$AB$15,27,FALSE),IFERROR(VLOOKUP($A788,'Circumstance 9'!$B$18:$AB$28,27,FALSE),TableBPA2[[#This Row],[Base Payment After Circumstance 8]])))</f>
        <v/>
      </c>
      <c r="O788" s="3" t="str">
        <f>IF(O$3="Not used","",IFERROR(VLOOKUP($A788,'Circumstance 10'!$B$6:$AB$15,27,FALSE),IFERROR(VLOOKUP($A788,'Circumstance 10'!$B$18:$AB$28,27,FALSE),TableBPA2[[#This Row],[Base Payment After Circumstance 9]])))</f>
        <v/>
      </c>
      <c r="P788" s="24" t="str">
        <f>IF(P$3="Not used","",IFERROR(VLOOKUP($A788,'Circumstance 11'!$B$6:$AB$15,27,FALSE),IFERROR(VLOOKUP($A788,'Circumstance 11'!$B$18:$AB$28,27,FALSE),TableBPA2[[#This Row],[Base Payment After Circumstance 10]])))</f>
        <v/>
      </c>
      <c r="Q788" s="24" t="str">
        <f>IF(Q$3="Not used","",IFERROR(VLOOKUP($A788,'Circumstance 12'!$B$6:$AB$15,27,FALSE),IFERROR(VLOOKUP($A788,'Circumstance 12'!$B$18:$AB$28,27,FALSE),TableBPA2[[#This Row],[Base Payment After Circumstance 11]])))</f>
        <v/>
      </c>
      <c r="R788" s="24" t="str">
        <f>IF(R$3="Not used","",IFERROR(VLOOKUP($A788,'Circumstance 13'!$B$6:$AB$15,27,FALSE),IFERROR(VLOOKUP($A788,'Circumstance 13'!$B$18:$AB$28,27,FALSE),TableBPA2[[#This Row],[Base Payment After Circumstance 12]])))</f>
        <v/>
      </c>
      <c r="S788" s="24" t="str">
        <f>IF(S$3="Not used","",IFERROR(VLOOKUP($A788,'Circumstance 14'!$B$6:$AB$15,27,FALSE),IFERROR(VLOOKUP($A788,'Circumstance 14'!$B$18:$AB$28,27,FALSE),TableBPA2[[#This Row],[Base Payment After Circumstance 13]])))</f>
        <v/>
      </c>
      <c r="T788" s="24" t="str">
        <f>IF(T$3="Not used","",IFERROR(VLOOKUP($A788,'Circumstance 15'!$B$6:$AB$15,27,FALSE),IFERROR(VLOOKUP($A788,'Circumstance 15'!$B$18:$AB$28,27,FALSE),TableBPA2[[#This Row],[Base Payment After Circumstance 14]])))</f>
        <v/>
      </c>
      <c r="U788" s="24" t="str">
        <f>IF(U$3="Not used","",IFERROR(VLOOKUP($A788,'Circumstance 16'!$B$6:$AB$15,27,FALSE),IFERROR(VLOOKUP($A788,'Circumstance 16'!$B$18:$AB$28,27,FALSE),TableBPA2[[#This Row],[Base Payment After Circumstance 15]])))</f>
        <v/>
      </c>
      <c r="V788" s="24" t="str">
        <f>IF(V$3="Not used","",IFERROR(VLOOKUP($A788,'Circumstance 17'!$B$6:$AB$15,27,FALSE),IFERROR(VLOOKUP($A788,'Circumstance 17'!$B$18:$AB$28,27,FALSE),TableBPA2[[#This Row],[Base Payment After Circumstance 16]])))</f>
        <v/>
      </c>
      <c r="W788" s="24" t="str">
        <f>IF(W$3="Not used","",IFERROR(VLOOKUP($A788,'Circumstance 18'!$B$6:$AB$15,27,FALSE),IFERROR(VLOOKUP($A788,'Circumstance 18'!$B$18:$AB$28,27,FALSE),TableBPA2[[#This Row],[Base Payment After Circumstance 17]])))</f>
        <v/>
      </c>
      <c r="X788" s="24" t="str">
        <f>IF(X$3="Not used","",IFERROR(VLOOKUP($A788,'Circumstance 19'!$B$6:$AB$15,27,FALSE),IFERROR(VLOOKUP($A788,'Circumstance 19'!$B$18:$AB$28,27,FALSE),TableBPA2[[#This Row],[Base Payment After Circumstance 18]])))</f>
        <v/>
      </c>
      <c r="Y788" s="24" t="str">
        <f>IF(Y$3="Not used","",IFERROR(VLOOKUP($A788,'Circumstance 20'!$B$6:$AB$15,27,FALSE),IFERROR(VLOOKUP($A788,'Circumstance 20'!$B$18:$AB$28,27,FALSE),TableBPA2[[#This Row],[Base Payment After Circumstance 19]])))</f>
        <v/>
      </c>
    </row>
    <row r="789" spans="1:25" x14ac:dyDescent="0.25">
      <c r="A789" s="11" t="str">
        <f>IF('LEA Information'!A798="","",'LEA Information'!A798)</f>
        <v/>
      </c>
      <c r="B789" s="11" t="str">
        <f>IF('LEA Information'!B798="","",'LEA Information'!B798)</f>
        <v/>
      </c>
      <c r="C789" s="68" t="str">
        <f>IF('LEA Information'!C798="","",'LEA Information'!C798)</f>
        <v/>
      </c>
      <c r="D789" s="8" t="str">
        <f>IF('LEA Information'!D798="","",'LEA Information'!D798)</f>
        <v/>
      </c>
      <c r="E789" s="32" t="str">
        <f t="shared" si="12"/>
        <v/>
      </c>
      <c r="F789" s="3" t="str">
        <f>IF(F$3="Not used","",IFERROR(VLOOKUP($A789,'Circumstance 1'!$B$6:$AB$15,27,FALSE),IFERROR(VLOOKUP(A789,'Circumstance 1'!$B$18:$AB$28,27,FALSE),TableBPA2[[#This Row],[Starting Base Payment]])))</f>
        <v/>
      </c>
      <c r="G789" s="3" t="str">
        <f>IF(G$3="Not used","",IFERROR(VLOOKUP($A789,'Circumstance 2'!$B$6:$AB$15,27,FALSE),IFERROR(VLOOKUP($A789,'Circumstance 2'!$B$18:$AB$28,27,FALSE),TableBPA2[[#This Row],[Base Payment After Circumstance 1]])))</f>
        <v/>
      </c>
      <c r="H789" s="3" t="str">
        <f>IF(H$3="Not used","",IFERROR(VLOOKUP($A789,'Circumstance 3'!$B$6:$AB$15,27,FALSE),IFERROR(VLOOKUP($A789,'Circumstance 3'!$B$18:$AB$28,27,FALSE),TableBPA2[[#This Row],[Base Payment After Circumstance 2]])))</f>
        <v/>
      </c>
      <c r="I789" s="3" t="str">
        <f>IF(I$3="Not used","",IFERROR(VLOOKUP($A789,'Circumstance 4'!$B$6:$AB$15,27,FALSE),IFERROR(VLOOKUP($A789,'Circumstance 4'!$B$18:$AB$28,27,FALSE),TableBPA2[[#This Row],[Base Payment After Circumstance 3]])))</f>
        <v/>
      </c>
      <c r="J789" s="3" t="str">
        <f>IF(J$3="Not used","",IFERROR(VLOOKUP($A789,'Circumstance 5'!$B$6:$AB$15,27,FALSE),IFERROR(VLOOKUP($A789,'Circumstance 5'!$B$18:$AB$28,27,FALSE),TableBPA2[[#This Row],[Base Payment After Circumstance 4]])))</f>
        <v/>
      </c>
      <c r="K789" s="3" t="str">
        <f>IF(K$3="Not used","",IFERROR(VLOOKUP($A789,'Circumstance 6'!$B$6:$AB$15,27,FALSE),IFERROR(VLOOKUP($A789,'Circumstance 6'!$B$18:$AB$28,27,FALSE),TableBPA2[[#This Row],[Base Payment After Circumstance 5]])))</f>
        <v/>
      </c>
      <c r="L789" s="3" t="str">
        <f>IF(L$3="Not used","",IFERROR(VLOOKUP($A789,'Circumstance 7'!$B$6:$AB$15,27,FALSE),IFERROR(VLOOKUP($A789,'Circumstance 7'!$B$18:$AB$28,27,FALSE),TableBPA2[[#This Row],[Base Payment After Circumstance 6]])))</f>
        <v/>
      </c>
      <c r="M789" s="3" t="str">
        <f>IF(M$3="Not used","",IFERROR(VLOOKUP($A789,'Circumstance 8'!$B$6:$AB$15,27,FALSE),IFERROR(VLOOKUP($A789,'Circumstance 8'!$B$18:$AB$28,27,FALSE),TableBPA2[[#This Row],[Base Payment After Circumstance 7]])))</f>
        <v/>
      </c>
      <c r="N789" s="3" t="str">
        <f>IF(N$3="Not used","",IFERROR(VLOOKUP($A789,'Circumstance 9'!$B$6:$AB$15,27,FALSE),IFERROR(VLOOKUP($A789,'Circumstance 9'!$B$18:$AB$28,27,FALSE),TableBPA2[[#This Row],[Base Payment After Circumstance 8]])))</f>
        <v/>
      </c>
      <c r="O789" s="3" t="str">
        <f>IF(O$3="Not used","",IFERROR(VLOOKUP($A789,'Circumstance 10'!$B$6:$AB$15,27,FALSE),IFERROR(VLOOKUP($A789,'Circumstance 10'!$B$18:$AB$28,27,FALSE),TableBPA2[[#This Row],[Base Payment After Circumstance 9]])))</f>
        <v/>
      </c>
      <c r="P789" s="24" t="str">
        <f>IF(P$3="Not used","",IFERROR(VLOOKUP($A789,'Circumstance 11'!$B$6:$AB$15,27,FALSE),IFERROR(VLOOKUP($A789,'Circumstance 11'!$B$18:$AB$28,27,FALSE),TableBPA2[[#This Row],[Base Payment After Circumstance 10]])))</f>
        <v/>
      </c>
      <c r="Q789" s="24" t="str">
        <f>IF(Q$3="Not used","",IFERROR(VLOOKUP($A789,'Circumstance 12'!$B$6:$AB$15,27,FALSE),IFERROR(VLOOKUP($A789,'Circumstance 12'!$B$18:$AB$28,27,FALSE),TableBPA2[[#This Row],[Base Payment After Circumstance 11]])))</f>
        <v/>
      </c>
      <c r="R789" s="24" t="str">
        <f>IF(R$3="Not used","",IFERROR(VLOOKUP($A789,'Circumstance 13'!$B$6:$AB$15,27,FALSE),IFERROR(VLOOKUP($A789,'Circumstance 13'!$B$18:$AB$28,27,FALSE),TableBPA2[[#This Row],[Base Payment After Circumstance 12]])))</f>
        <v/>
      </c>
      <c r="S789" s="24" t="str">
        <f>IF(S$3="Not used","",IFERROR(VLOOKUP($A789,'Circumstance 14'!$B$6:$AB$15,27,FALSE),IFERROR(VLOOKUP($A789,'Circumstance 14'!$B$18:$AB$28,27,FALSE),TableBPA2[[#This Row],[Base Payment After Circumstance 13]])))</f>
        <v/>
      </c>
      <c r="T789" s="24" t="str">
        <f>IF(T$3="Not used","",IFERROR(VLOOKUP($A789,'Circumstance 15'!$B$6:$AB$15,27,FALSE),IFERROR(VLOOKUP($A789,'Circumstance 15'!$B$18:$AB$28,27,FALSE),TableBPA2[[#This Row],[Base Payment After Circumstance 14]])))</f>
        <v/>
      </c>
      <c r="U789" s="24" t="str">
        <f>IF(U$3="Not used","",IFERROR(VLOOKUP($A789,'Circumstance 16'!$B$6:$AB$15,27,FALSE),IFERROR(VLOOKUP($A789,'Circumstance 16'!$B$18:$AB$28,27,FALSE),TableBPA2[[#This Row],[Base Payment After Circumstance 15]])))</f>
        <v/>
      </c>
      <c r="V789" s="24" t="str">
        <f>IF(V$3="Not used","",IFERROR(VLOOKUP($A789,'Circumstance 17'!$B$6:$AB$15,27,FALSE),IFERROR(VLOOKUP($A789,'Circumstance 17'!$B$18:$AB$28,27,FALSE),TableBPA2[[#This Row],[Base Payment After Circumstance 16]])))</f>
        <v/>
      </c>
      <c r="W789" s="24" t="str">
        <f>IF(W$3="Not used","",IFERROR(VLOOKUP($A789,'Circumstance 18'!$B$6:$AB$15,27,FALSE),IFERROR(VLOOKUP($A789,'Circumstance 18'!$B$18:$AB$28,27,FALSE),TableBPA2[[#This Row],[Base Payment After Circumstance 17]])))</f>
        <v/>
      </c>
      <c r="X789" s="24" t="str">
        <f>IF(X$3="Not used","",IFERROR(VLOOKUP($A789,'Circumstance 19'!$B$6:$AB$15,27,FALSE),IFERROR(VLOOKUP($A789,'Circumstance 19'!$B$18:$AB$28,27,FALSE),TableBPA2[[#This Row],[Base Payment After Circumstance 18]])))</f>
        <v/>
      </c>
      <c r="Y789" s="24" t="str">
        <f>IF(Y$3="Not used","",IFERROR(VLOOKUP($A789,'Circumstance 20'!$B$6:$AB$15,27,FALSE),IFERROR(VLOOKUP($A789,'Circumstance 20'!$B$18:$AB$28,27,FALSE),TableBPA2[[#This Row],[Base Payment After Circumstance 19]])))</f>
        <v/>
      </c>
    </row>
    <row r="790" spans="1:25" x14ac:dyDescent="0.25">
      <c r="A790" s="11" t="str">
        <f>IF('LEA Information'!A799="","",'LEA Information'!A799)</f>
        <v/>
      </c>
      <c r="B790" s="11" t="str">
        <f>IF('LEA Information'!B799="","",'LEA Information'!B799)</f>
        <v/>
      </c>
      <c r="C790" s="68" t="str">
        <f>IF('LEA Information'!C799="","",'LEA Information'!C799)</f>
        <v/>
      </c>
      <c r="D790" s="8" t="str">
        <f>IF('LEA Information'!D799="","",'LEA Information'!D799)</f>
        <v/>
      </c>
      <c r="E790" s="32" t="str">
        <f t="shared" si="12"/>
        <v/>
      </c>
      <c r="F790" s="3" t="str">
        <f>IF(F$3="Not used","",IFERROR(VLOOKUP($A790,'Circumstance 1'!$B$6:$AB$15,27,FALSE),IFERROR(VLOOKUP(A790,'Circumstance 1'!$B$18:$AB$28,27,FALSE),TableBPA2[[#This Row],[Starting Base Payment]])))</f>
        <v/>
      </c>
      <c r="G790" s="3" t="str">
        <f>IF(G$3="Not used","",IFERROR(VLOOKUP($A790,'Circumstance 2'!$B$6:$AB$15,27,FALSE),IFERROR(VLOOKUP($A790,'Circumstance 2'!$B$18:$AB$28,27,FALSE),TableBPA2[[#This Row],[Base Payment After Circumstance 1]])))</f>
        <v/>
      </c>
      <c r="H790" s="3" t="str">
        <f>IF(H$3="Not used","",IFERROR(VLOOKUP($A790,'Circumstance 3'!$B$6:$AB$15,27,FALSE),IFERROR(VLOOKUP($A790,'Circumstance 3'!$B$18:$AB$28,27,FALSE),TableBPA2[[#This Row],[Base Payment After Circumstance 2]])))</f>
        <v/>
      </c>
      <c r="I790" s="3" t="str">
        <f>IF(I$3="Not used","",IFERROR(VLOOKUP($A790,'Circumstance 4'!$B$6:$AB$15,27,FALSE),IFERROR(VLOOKUP($A790,'Circumstance 4'!$B$18:$AB$28,27,FALSE),TableBPA2[[#This Row],[Base Payment After Circumstance 3]])))</f>
        <v/>
      </c>
      <c r="J790" s="3" t="str">
        <f>IF(J$3="Not used","",IFERROR(VLOOKUP($A790,'Circumstance 5'!$B$6:$AB$15,27,FALSE),IFERROR(VLOOKUP($A790,'Circumstance 5'!$B$18:$AB$28,27,FALSE),TableBPA2[[#This Row],[Base Payment After Circumstance 4]])))</f>
        <v/>
      </c>
      <c r="K790" s="3" t="str">
        <f>IF(K$3="Not used","",IFERROR(VLOOKUP($A790,'Circumstance 6'!$B$6:$AB$15,27,FALSE),IFERROR(VLOOKUP($A790,'Circumstance 6'!$B$18:$AB$28,27,FALSE),TableBPA2[[#This Row],[Base Payment After Circumstance 5]])))</f>
        <v/>
      </c>
      <c r="L790" s="3" t="str">
        <f>IF(L$3="Not used","",IFERROR(VLOOKUP($A790,'Circumstance 7'!$B$6:$AB$15,27,FALSE),IFERROR(VLOOKUP($A790,'Circumstance 7'!$B$18:$AB$28,27,FALSE),TableBPA2[[#This Row],[Base Payment After Circumstance 6]])))</f>
        <v/>
      </c>
      <c r="M790" s="3" t="str">
        <f>IF(M$3="Not used","",IFERROR(VLOOKUP($A790,'Circumstance 8'!$B$6:$AB$15,27,FALSE),IFERROR(VLOOKUP($A790,'Circumstance 8'!$B$18:$AB$28,27,FALSE),TableBPA2[[#This Row],[Base Payment After Circumstance 7]])))</f>
        <v/>
      </c>
      <c r="N790" s="3" t="str">
        <f>IF(N$3="Not used","",IFERROR(VLOOKUP($A790,'Circumstance 9'!$B$6:$AB$15,27,FALSE),IFERROR(VLOOKUP($A790,'Circumstance 9'!$B$18:$AB$28,27,FALSE),TableBPA2[[#This Row],[Base Payment After Circumstance 8]])))</f>
        <v/>
      </c>
      <c r="O790" s="3" t="str">
        <f>IF(O$3="Not used","",IFERROR(VLOOKUP($A790,'Circumstance 10'!$B$6:$AB$15,27,FALSE),IFERROR(VLOOKUP($A790,'Circumstance 10'!$B$18:$AB$28,27,FALSE),TableBPA2[[#This Row],[Base Payment After Circumstance 9]])))</f>
        <v/>
      </c>
      <c r="P790" s="24" t="str">
        <f>IF(P$3="Not used","",IFERROR(VLOOKUP($A790,'Circumstance 11'!$B$6:$AB$15,27,FALSE),IFERROR(VLOOKUP($A790,'Circumstance 11'!$B$18:$AB$28,27,FALSE),TableBPA2[[#This Row],[Base Payment After Circumstance 10]])))</f>
        <v/>
      </c>
      <c r="Q790" s="24" t="str">
        <f>IF(Q$3="Not used","",IFERROR(VLOOKUP($A790,'Circumstance 12'!$B$6:$AB$15,27,FALSE),IFERROR(VLOOKUP($A790,'Circumstance 12'!$B$18:$AB$28,27,FALSE),TableBPA2[[#This Row],[Base Payment After Circumstance 11]])))</f>
        <v/>
      </c>
      <c r="R790" s="24" t="str">
        <f>IF(R$3="Not used","",IFERROR(VLOOKUP($A790,'Circumstance 13'!$B$6:$AB$15,27,FALSE),IFERROR(VLOOKUP($A790,'Circumstance 13'!$B$18:$AB$28,27,FALSE),TableBPA2[[#This Row],[Base Payment After Circumstance 12]])))</f>
        <v/>
      </c>
      <c r="S790" s="24" t="str">
        <f>IF(S$3="Not used","",IFERROR(VLOOKUP($A790,'Circumstance 14'!$B$6:$AB$15,27,FALSE),IFERROR(VLOOKUP($A790,'Circumstance 14'!$B$18:$AB$28,27,FALSE),TableBPA2[[#This Row],[Base Payment After Circumstance 13]])))</f>
        <v/>
      </c>
      <c r="T790" s="24" t="str">
        <f>IF(T$3="Not used","",IFERROR(VLOOKUP($A790,'Circumstance 15'!$B$6:$AB$15,27,FALSE),IFERROR(VLOOKUP($A790,'Circumstance 15'!$B$18:$AB$28,27,FALSE),TableBPA2[[#This Row],[Base Payment After Circumstance 14]])))</f>
        <v/>
      </c>
      <c r="U790" s="24" t="str">
        <f>IF(U$3="Not used","",IFERROR(VLOOKUP($A790,'Circumstance 16'!$B$6:$AB$15,27,FALSE),IFERROR(VLOOKUP($A790,'Circumstance 16'!$B$18:$AB$28,27,FALSE),TableBPA2[[#This Row],[Base Payment After Circumstance 15]])))</f>
        <v/>
      </c>
      <c r="V790" s="24" t="str">
        <f>IF(V$3="Not used","",IFERROR(VLOOKUP($A790,'Circumstance 17'!$B$6:$AB$15,27,FALSE),IFERROR(VLOOKUP($A790,'Circumstance 17'!$B$18:$AB$28,27,FALSE),TableBPA2[[#This Row],[Base Payment After Circumstance 16]])))</f>
        <v/>
      </c>
      <c r="W790" s="24" t="str">
        <f>IF(W$3="Not used","",IFERROR(VLOOKUP($A790,'Circumstance 18'!$B$6:$AB$15,27,FALSE),IFERROR(VLOOKUP($A790,'Circumstance 18'!$B$18:$AB$28,27,FALSE),TableBPA2[[#This Row],[Base Payment After Circumstance 17]])))</f>
        <v/>
      </c>
      <c r="X790" s="24" t="str">
        <f>IF(X$3="Not used","",IFERROR(VLOOKUP($A790,'Circumstance 19'!$B$6:$AB$15,27,FALSE),IFERROR(VLOOKUP($A790,'Circumstance 19'!$B$18:$AB$28,27,FALSE),TableBPA2[[#This Row],[Base Payment After Circumstance 18]])))</f>
        <v/>
      </c>
      <c r="Y790" s="24" t="str">
        <f>IF(Y$3="Not used","",IFERROR(VLOOKUP($A790,'Circumstance 20'!$B$6:$AB$15,27,FALSE),IFERROR(VLOOKUP($A790,'Circumstance 20'!$B$18:$AB$28,27,FALSE),TableBPA2[[#This Row],[Base Payment After Circumstance 19]])))</f>
        <v/>
      </c>
    </row>
    <row r="791" spans="1:25" x14ac:dyDescent="0.25">
      <c r="A791" s="11" t="str">
        <f>IF('LEA Information'!A800="","",'LEA Information'!A800)</f>
        <v/>
      </c>
      <c r="B791" s="11" t="str">
        <f>IF('LEA Information'!B800="","",'LEA Information'!B800)</f>
        <v/>
      </c>
      <c r="C791" s="68" t="str">
        <f>IF('LEA Information'!C800="","",'LEA Information'!C800)</f>
        <v/>
      </c>
      <c r="D791" s="8" t="str">
        <f>IF('LEA Information'!D800="","",'LEA Information'!D800)</f>
        <v/>
      </c>
      <c r="E791" s="32" t="str">
        <f t="shared" si="12"/>
        <v/>
      </c>
      <c r="F791" s="3" t="str">
        <f>IF(F$3="Not used","",IFERROR(VLOOKUP($A791,'Circumstance 1'!$B$6:$AB$15,27,FALSE),IFERROR(VLOOKUP(A791,'Circumstance 1'!$B$18:$AB$28,27,FALSE),TableBPA2[[#This Row],[Starting Base Payment]])))</f>
        <v/>
      </c>
      <c r="G791" s="3" t="str">
        <f>IF(G$3="Not used","",IFERROR(VLOOKUP($A791,'Circumstance 2'!$B$6:$AB$15,27,FALSE),IFERROR(VLOOKUP($A791,'Circumstance 2'!$B$18:$AB$28,27,FALSE),TableBPA2[[#This Row],[Base Payment After Circumstance 1]])))</f>
        <v/>
      </c>
      <c r="H791" s="3" t="str">
        <f>IF(H$3="Not used","",IFERROR(VLOOKUP($A791,'Circumstance 3'!$B$6:$AB$15,27,FALSE),IFERROR(VLOOKUP($A791,'Circumstance 3'!$B$18:$AB$28,27,FALSE),TableBPA2[[#This Row],[Base Payment After Circumstance 2]])))</f>
        <v/>
      </c>
      <c r="I791" s="3" t="str">
        <f>IF(I$3="Not used","",IFERROR(VLOOKUP($A791,'Circumstance 4'!$B$6:$AB$15,27,FALSE),IFERROR(VLOOKUP($A791,'Circumstance 4'!$B$18:$AB$28,27,FALSE),TableBPA2[[#This Row],[Base Payment After Circumstance 3]])))</f>
        <v/>
      </c>
      <c r="J791" s="3" t="str">
        <f>IF(J$3="Not used","",IFERROR(VLOOKUP($A791,'Circumstance 5'!$B$6:$AB$15,27,FALSE),IFERROR(VLOOKUP($A791,'Circumstance 5'!$B$18:$AB$28,27,FALSE),TableBPA2[[#This Row],[Base Payment After Circumstance 4]])))</f>
        <v/>
      </c>
      <c r="K791" s="3" t="str">
        <f>IF(K$3="Not used","",IFERROR(VLOOKUP($A791,'Circumstance 6'!$B$6:$AB$15,27,FALSE),IFERROR(VLOOKUP($A791,'Circumstance 6'!$B$18:$AB$28,27,FALSE),TableBPA2[[#This Row],[Base Payment After Circumstance 5]])))</f>
        <v/>
      </c>
      <c r="L791" s="3" t="str">
        <f>IF(L$3="Not used","",IFERROR(VLOOKUP($A791,'Circumstance 7'!$B$6:$AB$15,27,FALSE),IFERROR(VLOOKUP($A791,'Circumstance 7'!$B$18:$AB$28,27,FALSE),TableBPA2[[#This Row],[Base Payment After Circumstance 6]])))</f>
        <v/>
      </c>
      <c r="M791" s="3" t="str">
        <f>IF(M$3="Not used","",IFERROR(VLOOKUP($A791,'Circumstance 8'!$B$6:$AB$15,27,FALSE),IFERROR(VLOOKUP($A791,'Circumstance 8'!$B$18:$AB$28,27,FALSE),TableBPA2[[#This Row],[Base Payment After Circumstance 7]])))</f>
        <v/>
      </c>
      <c r="N791" s="3" t="str">
        <f>IF(N$3="Not used","",IFERROR(VLOOKUP($A791,'Circumstance 9'!$B$6:$AB$15,27,FALSE),IFERROR(VLOOKUP($A791,'Circumstance 9'!$B$18:$AB$28,27,FALSE),TableBPA2[[#This Row],[Base Payment After Circumstance 8]])))</f>
        <v/>
      </c>
      <c r="O791" s="3" t="str">
        <f>IF(O$3="Not used","",IFERROR(VLOOKUP($A791,'Circumstance 10'!$B$6:$AB$15,27,FALSE),IFERROR(VLOOKUP($A791,'Circumstance 10'!$B$18:$AB$28,27,FALSE),TableBPA2[[#This Row],[Base Payment After Circumstance 9]])))</f>
        <v/>
      </c>
      <c r="P791" s="24" t="str">
        <f>IF(P$3="Not used","",IFERROR(VLOOKUP($A791,'Circumstance 11'!$B$6:$AB$15,27,FALSE),IFERROR(VLOOKUP($A791,'Circumstance 11'!$B$18:$AB$28,27,FALSE),TableBPA2[[#This Row],[Base Payment After Circumstance 10]])))</f>
        <v/>
      </c>
      <c r="Q791" s="24" t="str">
        <f>IF(Q$3="Not used","",IFERROR(VLOOKUP($A791,'Circumstance 12'!$B$6:$AB$15,27,FALSE),IFERROR(VLOOKUP($A791,'Circumstance 12'!$B$18:$AB$28,27,FALSE),TableBPA2[[#This Row],[Base Payment After Circumstance 11]])))</f>
        <v/>
      </c>
      <c r="R791" s="24" t="str">
        <f>IF(R$3="Not used","",IFERROR(VLOOKUP($A791,'Circumstance 13'!$B$6:$AB$15,27,FALSE),IFERROR(VLOOKUP($A791,'Circumstance 13'!$B$18:$AB$28,27,FALSE),TableBPA2[[#This Row],[Base Payment After Circumstance 12]])))</f>
        <v/>
      </c>
      <c r="S791" s="24" t="str">
        <f>IF(S$3="Not used","",IFERROR(VLOOKUP($A791,'Circumstance 14'!$B$6:$AB$15,27,FALSE),IFERROR(VLOOKUP($A791,'Circumstance 14'!$B$18:$AB$28,27,FALSE),TableBPA2[[#This Row],[Base Payment After Circumstance 13]])))</f>
        <v/>
      </c>
      <c r="T791" s="24" t="str">
        <f>IF(T$3="Not used","",IFERROR(VLOOKUP($A791,'Circumstance 15'!$B$6:$AB$15,27,FALSE),IFERROR(VLOOKUP($A791,'Circumstance 15'!$B$18:$AB$28,27,FALSE),TableBPA2[[#This Row],[Base Payment After Circumstance 14]])))</f>
        <v/>
      </c>
      <c r="U791" s="24" t="str">
        <f>IF(U$3="Not used","",IFERROR(VLOOKUP($A791,'Circumstance 16'!$B$6:$AB$15,27,FALSE),IFERROR(VLOOKUP($A791,'Circumstance 16'!$B$18:$AB$28,27,FALSE),TableBPA2[[#This Row],[Base Payment After Circumstance 15]])))</f>
        <v/>
      </c>
      <c r="V791" s="24" t="str">
        <f>IF(V$3="Not used","",IFERROR(VLOOKUP($A791,'Circumstance 17'!$B$6:$AB$15,27,FALSE),IFERROR(VLOOKUP($A791,'Circumstance 17'!$B$18:$AB$28,27,FALSE),TableBPA2[[#This Row],[Base Payment After Circumstance 16]])))</f>
        <v/>
      </c>
      <c r="W791" s="24" t="str">
        <f>IF(W$3="Not used","",IFERROR(VLOOKUP($A791,'Circumstance 18'!$B$6:$AB$15,27,FALSE),IFERROR(VLOOKUP($A791,'Circumstance 18'!$B$18:$AB$28,27,FALSE),TableBPA2[[#This Row],[Base Payment After Circumstance 17]])))</f>
        <v/>
      </c>
      <c r="X791" s="24" t="str">
        <f>IF(X$3="Not used","",IFERROR(VLOOKUP($A791,'Circumstance 19'!$B$6:$AB$15,27,FALSE),IFERROR(VLOOKUP($A791,'Circumstance 19'!$B$18:$AB$28,27,FALSE),TableBPA2[[#This Row],[Base Payment After Circumstance 18]])))</f>
        <v/>
      </c>
      <c r="Y791" s="24" t="str">
        <f>IF(Y$3="Not used","",IFERROR(VLOOKUP($A791,'Circumstance 20'!$B$6:$AB$15,27,FALSE),IFERROR(VLOOKUP($A791,'Circumstance 20'!$B$18:$AB$28,27,FALSE),TableBPA2[[#This Row],[Base Payment After Circumstance 19]])))</f>
        <v/>
      </c>
    </row>
    <row r="792" spans="1:25" x14ac:dyDescent="0.25">
      <c r="A792" s="11" t="str">
        <f>IF('LEA Information'!A801="","",'LEA Information'!A801)</f>
        <v/>
      </c>
      <c r="B792" s="11" t="str">
        <f>IF('LEA Information'!B801="","",'LEA Information'!B801)</f>
        <v/>
      </c>
      <c r="C792" s="68" t="str">
        <f>IF('LEA Information'!C801="","",'LEA Information'!C801)</f>
        <v/>
      </c>
      <c r="D792" s="8" t="str">
        <f>IF('LEA Information'!D801="","",'LEA Information'!D801)</f>
        <v/>
      </c>
      <c r="E792" s="32" t="str">
        <f t="shared" si="12"/>
        <v/>
      </c>
      <c r="F792" s="3" t="str">
        <f>IF(F$3="Not used","",IFERROR(VLOOKUP($A792,'Circumstance 1'!$B$6:$AB$15,27,FALSE),IFERROR(VLOOKUP(A792,'Circumstance 1'!$B$18:$AB$28,27,FALSE),TableBPA2[[#This Row],[Starting Base Payment]])))</f>
        <v/>
      </c>
      <c r="G792" s="3" t="str">
        <f>IF(G$3="Not used","",IFERROR(VLOOKUP($A792,'Circumstance 2'!$B$6:$AB$15,27,FALSE),IFERROR(VLOOKUP($A792,'Circumstance 2'!$B$18:$AB$28,27,FALSE),TableBPA2[[#This Row],[Base Payment After Circumstance 1]])))</f>
        <v/>
      </c>
      <c r="H792" s="3" t="str">
        <f>IF(H$3="Not used","",IFERROR(VLOOKUP($A792,'Circumstance 3'!$B$6:$AB$15,27,FALSE),IFERROR(VLOOKUP($A792,'Circumstance 3'!$B$18:$AB$28,27,FALSE),TableBPA2[[#This Row],[Base Payment After Circumstance 2]])))</f>
        <v/>
      </c>
      <c r="I792" s="3" t="str">
        <f>IF(I$3="Not used","",IFERROR(VLOOKUP($A792,'Circumstance 4'!$B$6:$AB$15,27,FALSE),IFERROR(VLOOKUP($A792,'Circumstance 4'!$B$18:$AB$28,27,FALSE),TableBPA2[[#This Row],[Base Payment After Circumstance 3]])))</f>
        <v/>
      </c>
      <c r="J792" s="3" t="str">
        <f>IF(J$3="Not used","",IFERROR(VLOOKUP($A792,'Circumstance 5'!$B$6:$AB$15,27,FALSE),IFERROR(VLOOKUP($A792,'Circumstance 5'!$B$18:$AB$28,27,FALSE),TableBPA2[[#This Row],[Base Payment After Circumstance 4]])))</f>
        <v/>
      </c>
      <c r="K792" s="3" t="str">
        <f>IF(K$3="Not used","",IFERROR(VLOOKUP($A792,'Circumstance 6'!$B$6:$AB$15,27,FALSE),IFERROR(VLOOKUP($A792,'Circumstance 6'!$B$18:$AB$28,27,FALSE),TableBPA2[[#This Row],[Base Payment After Circumstance 5]])))</f>
        <v/>
      </c>
      <c r="L792" s="3" t="str">
        <f>IF(L$3="Not used","",IFERROR(VLOOKUP($A792,'Circumstance 7'!$B$6:$AB$15,27,FALSE),IFERROR(VLOOKUP($A792,'Circumstance 7'!$B$18:$AB$28,27,FALSE),TableBPA2[[#This Row],[Base Payment After Circumstance 6]])))</f>
        <v/>
      </c>
      <c r="M792" s="3" t="str">
        <f>IF(M$3="Not used","",IFERROR(VLOOKUP($A792,'Circumstance 8'!$B$6:$AB$15,27,FALSE),IFERROR(VLOOKUP($A792,'Circumstance 8'!$B$18:$AB$28,27,FALSE),TableBPA2[[#This Row],[Base Payment After Circumstance 7]])))</f>
        <v/>
      </c>
      <c r="N792" s="3" t="str">
        <f>IF(N$3="Not used","",IFERROR(VLOOKUP($A792,'Circumstance 9'!$B$6:$AB$15,27,FALSE),IFERROR(VLOOKUP($A792,'Circumstance 9'!$B$18:$AB$28,27,FALSE),TableBPA2[[#This Row],[Base Payment After Circumstance 8]])))</f>
        <v/>
      </c>
      <c r="O792" s="3" t="str">
        <f>IF(O$3="Not used","",IFERROR(VLOOKUP($A792,'Circumstance 10'!$B$6:$AB$15,27,FALSE),IFERROR(VLOOKUP($A792,'Circumstance 10'!$B$18:$AB$28,27,FALSE),TableBPA2[[#This Row],[Base Payment After Circumstance 9]])))</f>
        <v/>
      </c>
      <c r="P792" s="24" t="str">
        <f>IF(P$3="Not used","",IFERROR(VLOOKUP($A792,'Circumstance 11'!$B$6:$AB$15,27,FALSE),IFERROR(VLOOKUP($A792,'Circumstance 11'!$B$18:$AB$28,27,FALSE),TableBPA2[[#This Row],[Base Payment After Circumstance 10]])))</f>
        <v/>
      </c>
      <c r="Q792" s="24" t="str">
        <f>IF(Q$3="Not used","",IFERROR(VLOOKUP($A792,'Circumstance 12'!$B$6:$AB$15,27,FALSE),IFERROR(VLOOKUP($A792,'Circumstance 12'!$B$18:$AB$28,27,FALSE),TableBPA2[[#This Row],[Base Payment After Circumstance 11]])))</f>
        <v/>
      </c>
      <c r="R792" s="24" t="str">
        <f>IF(R$3="Not used","",IFERROR(VLOOKUP($A792,'Circumstance 13'!$B$6:$AB$15,27,FALSE),IFERROR(VLOOKUP($A792,'Circumstance 13'!$B$18:$AB$28,27,FALSE),TableBPA2[[#This Row],[Base Payment After Circumstance 12]])))</f>
        <v/>
      </c>
      <c r="S792" s="24" t="str">
        <f>IF(S$3="Not used","",IFERROR(VLOOKUP($A792,'Circumstance 14'!$B$6:$AB$15,27,FALSE),IFERROR(VLOOKUP($A792,'Circumstance 14'!$B$18:$AB$28,27,FALSE),TableBPA2[[#This Row],[Base Payment After Circumstance 13]])))</f>
        <v/>
      </c>
      <c r="T792" s="24" t="str">
        <f>IF(T$3="Not used","",IFERROR(VLOOKUP($A792,'Circumstance 15'!$B$6:$AB$15,27,FALSE),IFERROR(VLOOKUP($A792,'Circumstance 15'!$B$18:$AB$28,27,FALSE),TableBPA2[[#This Row],[Base Payment After Circumstance 14]])))</f>
        <v/>
      </c>
      <c r="U792" s="24" t="str">
        <f>IF(U$3="Not used","",IFERROR(VLOOKUP($A792,'Circumstance 16'!$B$6:$AB$15,27,FALSE),IFERROR(VLOOKUP($A792,'Circumstance 16'!$B$18:$AB$28,27,FALSE),TableBPA2[[#This Row],[Base Payment After Circumstance 15]])))</f>
        <v/>
      </c>
      <c r="V792" s="24" t="str">
        <f>IF(V$3="Not used","",IFERROR(VLOOKUP($A792,'Circumstance 17'!$B$6:$AB$15,27,FALSE),IFERROR(VLOOKUP($A792,'Circumstance 17'!$B$18:$AB$28,27,FALSE),TableBPA2[[#This Row],[Base Payment After Circumstance 16]])))</f>
        <v/>
      </c>
      <c r="W792" s="24" t="str">
        <f>IF(W$3="Not used","",IFERROR(VLOOKUP($A792,'Circumstance 18'!$B$6:$AB$15,27,FALSE),IFERROR(VLOOKUP($A792,'Circumstance 18'!$B$18:$AB$28,27,FALSE),TableBPA2[[#This Row],[Base Payment After Circumstance 17]])))</f>
        <v/>
      </c>
      <c r="X792" s="24" t="str">
        <f>IF(X$3="Not used","",IFERROR(VLOOKUP($A792,'Circumstance 19'!$B$6:$AB$15,27,FALSE),IFERROR(VLOOKUP($A792,'Circumstance 19'!$B$18:$AB$28,27,FALSE),TableBPA2[[#This Row],[Base Payment After Circumstance 18]])))</f>
        <v/>
      </c>
      <c r="Y792" s="24" t="str">
        <f>IF(Y$3="Not used","",IFERROR(VLOOKUP($A792,'Circumstance 20'!$B$6:$AB$15,27,FALSE),IFERROR(VLOOKUP($A792,'Circumstance 20'!$B$18:$AB$28,27,FALSE),TableBPA2[[#This Row],[Base Payment After Circumstance 19]])))</f>
        <v/>
      </c>
    </row>
    <row r="793" spans="1:25" x14ac:dyDescent="0.25">
      <c r="A793" s="11" t="str">
        <f>IF('LEA Information'!A802="","",'LEA Information'!A802)</f>
        <v/>
      </c>
      <c r="B793" s="11" t="str">
        <f>IF('LEA Information'!B802="","",'LEA Information'!B802)</f>
        <v/>
      </c>
      <c r="C793" s="68" t="str">
        <f>IF('LEA Information'!C802="","",'LEA Information'!C802)</f>
        <v/>
      </c>
      <c r="D793" s="8" t="str">
        <f>IF('LEA Information'!D802="","",'LEA Information'!D802)</f>
        <v/>
      </c>
      <c r="E793" s="32" t="str">
        <f t="shared" si="12"/>
        <v/>
      </c>
      <c r="F793" s="3" t="str">
        <f>IF(F$3="Not used","",IFERROR(VLOOKUP($A793,'Circumstance 1'!$B$6:$AB$15,27,FALSE),IFERROR(VLOOKUP(A793,'Circumstance 1'!$B$18:$AB$28,27,FALSE),TableBPA2[[#This Row],[Starting Base Payment]])))</f>
        <v/>
      </c>
      <c r="G793" s="3" t="str">
        <f>IF(G$3="Not used","",IFERROR(VLOOKUP($A793,'Circumstance 2'!$B$6:$AB$15,27,FALSE),IFERROR(VLOOKUP($A793,'Circumstance 2'!$B$18:$AB$28,27,FALSE),TableBPA2[[#This Row],[Base Payment After Circumstance 1]])))</f>
        <v/>
      </c>
      <c r="H793" s="3" t="str">
        <f>IF(H$3="Not used","",IFERROR(VLOOKUP($A793,'Circumstance 3'!$B$6:$AB$15,27,FALSE),IFERROR(VLOOKUP($A793,'Circumstance 3'!$B$18:$AB$28,27,FALSE),TableBPA2[[#This Row],[Base Payment After Circumstance 2]])))</f>
        <v/>
      </c>
      <c r="I793" s="3" t="str">
        <f>IF(I$3="Not used","",IFERROR(VLOOKUP($A793,'Circumstance 4'!$B$6:$AB$15,27,FALSE),IFERROR(VLOOKUP($A793,'Circumstance 4'!$B$18:$AB$28,27,FALSE),TableBPA2[[#This Row],[Base Payment After Circumstance 3]])))</f>
        <v/>
      </c>
      <c r="J793" s="3" t="str">
        <f>IF(J$3="Not used","",IFERROR(VLOOKUP($A793,'Circumstance 5'!$B$6:$AB$15,27,FALSE),IFERROR(VLOOKUP($A793,'Circumstance 5'!$B$18:$AB$28,27,FALSE),TableBPA2[[#This Row],[Base Payment After Circumstance 4]])))</f>
        <v/>
      </c>
      <c r="K793" s="3" t="str">
        <f>IF(K$3="Not used","",IFERROR(VLOOKUP($A793,'Circumstance 6'!$B$6:$AB$15,27,FALSE),IFERROR(VLOOKUP($A793,'Circumstance 6'!$B$18:$AB$28,27,FALSE),TableBPA2[[#This Row],[Base Payment After Circumstance 5]])))</f>
        <v/>
      </c>
      <c r="L793" s="3" t="str">
        <f>IF(L$3="Not used","",IFERROR(VLOOKUP($A793,'Circumstance 7'!$B$6:$AB$15,27,FALSE),IFERROR(VLOOKUP($A793,'Circumstance 7'!$B$18:$AB$28,27,FALSE),TableBPA2[[#This Row],[Base Payment After Circumstance 6]])))</f>
        <v/>
      </c>
      <c r="M793" s="3" t="str">
        <f>IF(M$3="Not used","",IFERROR(VLOOKUP($A793,'Circumstance 8'!$B$6:$AB$15,27,FALSE),IFERROR(VLOOKUP($A793,'Circumstance 8'!$B$18:$AB$28,27,FALSE),TableBPA2[[#This Row],[Base Payment After Circumstance 7]])))</f>
        <v/>
      </c>
      <c r="N793" s="3" t="str">
        <f>IF(N$3="Not used","",IFERROR(VLOOKUP($A793,'Circumstance 9'!$B$6:$AB$15,27,FALSE),IFERROR(VLOOKUP($A793,'Circumstance 9'!$B$18:$AB$28,27,FALSE),TableBPA2[[#This Row],[Base Payment After Circumstance 8]])))</f>
        <v/>
      </c>
      <c r="O793" s="3" t="str">
        <f>IF(O$3="Not used","",IFERROR(VLOOKUP($A793,'Circumstance 10'!$B$6:$AB$15,27,FALSE),IFERROR(VLOOKUP($A793,'Circumstance 10'!$B$18:$AB$28,27,FALSE),TableBPA2[[#This Row],[Base Payment After Circumstance 9]])))</f>
        <v/>
      </c>
      <c r="P793" s="24" t="str">
        <f>IF(P$3="Not used","",IFERROR(VLOOKUP($A793,'Circumstance 11'!$B$6:$AB$15,27,FALSE),IFERROR(VLOOKUP($A793,'Circumstance 11'!$B$18:$AB$28,27,FALSE),TableBPA2[[#This Row],[Base Payment After Circumstance 10]])))</f>
        <v/>
      </c>
      <c r="Q793" s="24" t="str">
        <f>IF(Q$3="Not used","",IFERROR(VLOOKUP($A793,'Circumstance 12'!$B$6:$AB$15,27,FALSE),IFERROR(VLOOKUP($A793,'Circumstance 12'!$B$18:$AB$28,27,FALSE),TableBPA2[[#This Row],[Base Payment After Circumstance 11]])))</f>
        <v/>
      </c>
      <c r="R793" s="24" t="str">
        <f>IF(R$3="Not used","",IFERROR(VLOOKUP($A793,'Circumstance 13'!$B$6:$AB$15,27,FALSE),IFERROR(VLOOKUP($A793,'Circumstance 13'!$B$18:$AB$28,27,FALSE),TableBPA2[[#This Row],[Base Payment After Circumstance 12]])))</f>
        <v/>
      </c>
      <c r="S793" s="24" t="str">
        <f>IF(S$3="Not used","",IFERROR(VLOOKUP($A793,'Circumstance 14'!$B$6:$AB$15,27,FALSE),IFERROR(VLOOKUP($A793,'Circumstance 14'!$B$18:$AB$28,27,FALSE),TableBPA2[[#This Row],[Base Payment After Circumstance 13]])))</f>
        <v/>
      </c>
      <c r="T793" s="24" t="str">
        <f>IF(T$3="Not used","",IFERROR(VLOOKUP($A793,'Circumstance 15'!$B$6:$AB$15,27,FALSE),IFERROR(VLOOKUP($A793,'Circumstance 15'!$B$18:$AB$28,27,FALSE),TableBPA2[[#This Row],[Base Payment After Circumstance 14]])))</f>
        <v/>
      </c>
      <c r="U793" s="24" t="str">
        <f>IF(U$3="Not used","",IFERROR(VLOOKUP($A793,'Circumstance 16'!$B$6:$AB$15,27,FALSE),IFERROR(VLOOKUP($A793,'Circumstance 16'!$B$18:$AB$28,27,FALSE),TableBPA2[[#This Row],[Base Payment After Circumstance 15]])))</f>
        <v/>
      </c>
      <c r="V793" s="24" t="str">
        <f>IF(V$3="Not used","",IFERROR(VLOOKUP($A793,'Circumstance 17'!$B$6:$AB$15,27,FALSE),IFERROR(VLOOKUP($A793,'Circumstance 17'!$B$18:$AB$28,27,FALSE),TableBPA2[[#This Row],[Base Payment After Circumstance 16]])))</f>
        <v/>
      </c>
      <c r="W793" s="24" t="str">
        <f>IF(W$3="Not used","",IFERROR(VLOOKUP($A793,'Circumstance 18'!$B$6:$AB$15,27,FALSE),IFERROR(VLOOKUP($A793,'Circumstance 18'!$B$18:$AB$28,27,FALSE),TableBPA2[[#This Row],[Base Payment After Circumstance 17]])))</f>
        <v/>
      </c>
      <c r="X793" s="24" t="str">
        <f>IF(X$3="Not used","",IFERROR(VLOOKUP($A793,'Circumstance 19'!$B$6:$AB$15,27,FALSE),IFERROR(VLOOKUP($A793,'Circumstance 19'!$B$18:$AB$28,27,FALSE),TableBPA2[[#This Row],[Base Payment After Circumstance 18]])))</f>
        <v/>
      </c>
      <c r="Y793" s="24" t="str">
        <f>IF(Y$3="Not used","",IFERROR(VLOOKUP($A793,'Circumstance 20'!$B$6:$AB$15,27,FALSE),IFERROR(VLOOKUP($A793,'Circumstance 20'!$B$18:$AB$28,27,FALSE),TableBPA2[[#This Row],[Base Payment After Circumstance 19]])))</f>
        <v/>
      </c>
    </row>
    <row r="794" spans="1:25" x14ac:dyDescent="0.25">
      <c r="A794" s="11" t="str">
        <f>IF('LEA Information'!A803="","",'LEA Information'!A803)</f>
        <v/>
      </c>
      <c r="B794" s="11" t="str">
        <f>IF('LEA Information'!B803="","",'LEA Information'!B803)</f>
        <v/>
      </c>
      <c r="C794" s="68" t="str">
        <f>IF('LEA Information'!C803="","",'LEA Information'!C803)</f>
        <v/>
      </c>
      <c r="D794" s="8" t="str">
        <f>IF('LEA Information'!D803="","",'LEA Information'!D803)</f>
        <v/>
      </c>
      <c r="E794" s="32" t="str">
        <f t="shared" si="12"/>
        <v/>
      </c>
      <c r="F794" s="3" t="str">
        <f>IF(F$3="Not used","",IFERROR(VLOOKUP($A794,'Circumstance 1'!$B$6:$AB$15,27,FALSE),IFERROR(VLOOKUP(A794,'Circumstance 1'!$B$18:$AB$28,27,FALSE),TableBPA2[[#This Row],[Starting Base Payment]])))</f>
        <v/>
      </c>
      <c r="G794" s="3" t="str">
        <f>IF(G$3="Not used","",IFERROR(VLOOKUP($A794,'Circumstance 2'!$B$6:$AB$15,27,FALSE),IFERROR(VLOOKUP($A794,'Circumstance 2'!$B$18:$AB$28,27,FALSE),TableBPA2[[#This Row],[Base Payment After Circumstance 1]])))</f>
        <v/>
      </c>
      <c r="H794" s="3" t="str">
        <f>IF(H$3="Not used","",IFERROR(VLOOKUP($A794,'Circumstance 3'!$B$6:$AB$15,27,FALSE),IFERROR(VLOOKUP($A794,'Circumstance 3'!$B$18:$AB$28,27,FALSE),TableBPA2[[#This Row],[Base Payment After Circumstance 2]])))</f>
        <v/>
      </c>
      <c r="I794" s="3" t="str">
        <f>IF(I$3="Not used","",IFERROR(VLOOKUP($A794,'Circumstance 4'!$B$6:$AB$15,27,FALSE),IFERROR(VLOOKUP($A794,'Circumstance 4'!$B$18:$AB$28,27,FALSE),TableBPA2[[#This Row],[Base Payment After Circumstance 3]])))</f>
        <v/>
      </c>
      <c r="J794" s="3" t="str">
        <f>IF(J$3="Not used","",IFERROR(VLOOKUP($A794,'Circumstance 5'!$B$6:$AB$15,27,FALSE),IFERROR(VLOOKUP($A794,'Circumstance 5'!$B$18:$AB$28,27,FALSE),TableBPA2[[#This Row],[Base Payment After Circumstance 4]])))</f>
        <v/>
      </c>
      <c r="K794" s="3" t="str">
        <f>IF(K$3="Not used","",IFERROR(VLOOKUP($A794,'Circumstance 6'!$B$6:$AB$15,27,FALSE),IFERROR(VLOOKUP($A794,'Circumstance 6'!$B$18:$AB$28,27,FALSE),TableBPA2[[#This Row],[Base Payment After Circumstance 5]])))</f>
        <v/>
      </c>
      <c r="L794" s="3" t="str">
        <f>IF(L$3="Not used","",IFERROR(VLOOKUP($A794,'Circumstance 7'!$B$6:$AB$15,27,FALSE),IFERROR(VLOOKUP($A794,'Circumstance 7'!$B$18:$AB$28,27,FALSE),TableBPA2[[#This Row],[Base Payment After Circumstance 6]])))</f>
        <v/>
      </c>
      <c r="M794" s="3" t="str">
        <f>IF(M$3="Not used","",IFERROR(VLOOKUP($A794,'Circumstance 8'!$B$6:$AB$15,27,FALSE),IFERROR(VLOOKUP($A794,'Circumstance 8'!$B$18:$AB$28,27,FALSE),TableBPA2[[#This Row],[Base Payment After Circumstance 7]])))</f>
        <v/>
      </c>
      <c r="N794" s="3" t="str">
        <f>IF(N$3="Not used","",IFERROR(VLOOKUP($A794,'Circumstance 9'!$B$6:$AB$15,27,FALSE),IFERROR(VLOOKUP($A794,'Circumstance 9'!$B$18:$AB$28,27,FALSE),TableBPA2[[#This Row],[Base Payment After Circumstance 8]])))</f>
        <v/>
      </c>
      <c r="O794" s="3" t="str">
        <f>IF(O$3="Not used","",IFERROR(VLOOKUP($A794,'Circumstance 10'!$B$6:$AB$15,27,FALSE),IFERROR(VLOOKUP($A794,'Circumstance 10'!$B$18:$AB$28,27,FALSE),TableBPA2[[#This Row],[Base Payment After Circumstance 9]])))</f>
        <v/>
      </c>
      <c r="P794" s="24" t="str">
        <f>IF(P$3="Not used","",IFERROR(VLOOKUP($A794,'Circumstance 11'!$B$6:$AB$15,27,FALSE),IFERROR(VLOOKUP($A794,'Circumstance 11'!$B$18:$AB$28,27,FALSE),TableBPA2[[#This Row],[Base Payment After Circumstance 10]])))</f>
        <v/>
      </c>
      <c r="Q794" s="24" t="str">
        <f>IF(Q$3="Not used","",IFERROR(VLOOKUP($A794,'Circumstance 12'!$B$6:$AB$15,27,FALSE),IFERROR(VLOOKUP($A794,'Circumstance 12'!$B$18:$AB$28,27,FALSE),TableBPA2[[#This Row],[Base Payment After Circumstance 11]])))</f>
        <v/>
      </c>
      <c r="R794" s="24" t="str">
        <f>IF(R$3="Not used","",IFERROR(VLOOKUP($A794,'Circumstance 13'!$B$6:$AB$15,27,FALSE),IFERROR(VLOOKUP($A794,'Circumstance 13'!$B$18:$AB$28,27,FALSE),TableBPA2[[#This Row],[Base Payment After Circumstance 12]])))</f>
        <v/>
      </c>
      <c r="S794" s="24" t="str">
        <f>IF(S$3="Not used","",IFERROR(VLOOKUP($A794,'Circumstance 14'!$B$6:$AB$15,27,FALSE),IFERROR(VLOOKUP($A794,'Circumstance 14'!$B$18:$AB$28,27,FALSE),TableBPA2[[#This Row],[Base Payment After Circumstance 13]])))</f>
        <v/>
      </c>
      <c r="T794" s="24" t="str">
        <f>IF(T$3="Not used","",IFERROR(VLOOKUP($A794,'Circumstance 15'!$B$6:$AB$15,27,FALSE),IFERROR(VLOOKUP($A794,'Circumstance 15'!$B$18:$AB$28,27,FALSE),TableBPA2[[#This Row],[Base Payment After Circumstance 14]])))</f>
        <v/>
      </c>
      <c r="U794" s="24" t="str">
        <f>IF(U$3="Not used","",IFERROR(VLOOKUP($A794,'Circumstance 16'!$B$6:$AB$15,27,FALSE),IFERROR(VLOOKUP($A794,'Circumstance 16'!$B$18:$AB$28,27,FALSE),TableBPA2[[#This Row],[Base Payment After Circumstance 15]])))</f>
        <v/>
      </c>
      <c r="V794" s="24" t="str">
        <f>IF(V$3="Not used","",IFERROR(VLOOKUP($A794,'Circumstance 17'!$B$6:$AB$15,27,FALSE),IFERROR(VLOOKUP($A794,'Circumstance 17'!$B$18:$AB$28,27,FALSE),TableBPA2[[#This Row],[Base Payment After Circumstance 16]])))</f>
        <v/>
      </c>
      <c r="W794" s="24" t="str">
        <f>IF(W$3="Not used","",IFERROR(VLOOKUP($A794,'Circumstance 18'!$B$6:$AB$15,27,FALSE),IFERROR(VLOOKUP($A794,'Circumstance 18'!$B$18:$AB$28,27,FALSE),TableBPA2[[#This Row],[Base Payment After Circumstance 17]])))</f>
        <v/>
      </c>
      <c r="X794" s="24" t="str">
        <f>IF(X$3="Not used","",IFERROR(VLOOKUP($A794,'Circumstance 19'!$B$6:$AB$15,27,FALSE),IFERROR(VLOOKUP($A794,'Circumstance 19'!$B$18:$AB$28,27,FALSE),TableBPA2[[#This Row],[Base Payment After Circumstance 18]])))</f>
        <v/>
      </c>
      <c r="Y794" s="24" t="str">
        <f>IF(Y$3="Not used","",IFERROR(VLOOKUP($A794,'Circumstance 20'!$B$6:$AB$15,27,FALSE),IFERROR(VLOOKUP($A794,'Circumstance 20'!$B$18:$AB$28,27,FALSE),TableBPA2[[#This Row],[Base Payment After Circumstance 19]])))</f>
        <v/>
      </c>
    </row>
    <row r="795" spans="1:25" x14ac:dyDescent="0.25">
      <c r="A795" s="11" t="str">
        <f>IF('LEA Information'!A804="","",'LEA Information'!A804)</f>
        <v/>
      </c>
      <c r="B795" s="11" t="str">
        <f>IF('LEA Information'!B804="","",'LEA Information'!B804)</f>
        <v/>
      </c>
      <c r="C795" s="68" t="str">
        <f>IF('LEA Information'!C804="","",'LEA Information'!C804)</f>
        <v/>
      </c>
      <c r="D795" s="8" t="str">
        <f>IF('LEA Information'!D804="","",'LEA Information'!D804)</f>
        <v/>
      </c>
      <c r="E795" s="32" t="str">
        <f t="shared" si="12"/>
        <v/>
      </c>
      <c r="F795" s="3" t="str">
        <f>IF(F$3="Not used","",IFERROR(VLOOKUP($A795,'Circumstance 1'!$B$6:$AB$15,27,FALSE),IFERROR(VLOOKUP(A795,'Circumstance 1'!$B$18:$AB$28,27,FALSE),TableBPA2[[#This Row],[Starting Base Payment]])))</f>
        <v/>
      </c>
      <c r="G795" s="3" t="str">
        <f>IF(G$3="Not used","",IFERROR(VLOOKUP($A795,'Circumstance 2'!$B$6:$AB$15,27,FALSE),IFERROR(VLOOKUP($A795,'Circumstance 2'!$B$18:$AB$28,27,FALSE),TableBPA2[[#This Row],[Base Payment After Circumstance 1]])))</f>
        <v/>
      </c>
      <c r="H795" s="3" t="str">
        <f>IF(H$3="Not used","",IFERROR(VLOOKUP($A795,'Circumstance 3'!$B$6:$AB$15,27,FALSE),IFERROR(VLOOKUP($A795,'Circumstance 3'!$B$18:$AB$28,27,FALSE),TableBPA2[[#This Row],[Base Payment After Circumstance 2]])))</f>
        <v/>
      </c>
      <c r="I795" s="3" t="str">
        <f>IF(I$3="Not used","",IFERROR(VLOOKUP($A795,'Circumstance 4'!$B$6:$AB$15,27,FALSE),IFERROR(VLOOKUP($A795,'Circumstance 4'!$B$18:$AB$28,27,FALSE),TableBPA2[[#This Row],[Base Payment After Circumstance 3]])))</f>
        <v/>
      </c>
      <c r="J795" s="3" t="str">
        <f>IF(J$3="Not used","",IFERROR(VLOOKUP($A795,'Circumstance 5'!$B$6:$AB$15,27,FALSE),IFERROR(VLOOKUP($A795,'Circumstance 5'!$B$18:$AB$28,27,FALSE),TableBPA2[[#This Row],[Base Payment After Circumstance 4]])))</f>
        <v/>
      </c>
      <c r="K795" s="3" t="str">
        <f>IF(K$3="Not used","",IFERROR(VLOOKUP($A795,'Circumstance 6'!$B$6:$AB$15,27,FALSE),IFERROR(VLOOKUP($A795,'Circumstance 6'!$B$18:$AB$28,27,FALSE),TableBPA2[[#This Row],[Base Payment After Circumstance 5]])))</f>
        <v/>
      </c>
      <c r="L795" s="3" t="str">
        <f>IF(L$3="Not used","",IFERROR(VLOOKUP($A795,'Circumstance 7'!$B$6:$AB$15,27,FALSE),IFERROR(VLOOKUP($A795,'Circumstance 7'!$B$18:$AB$28,27,FALSE),TableBPA2[[#This Row],[Base Payment After Circumstance 6]])))</f>
        <v/>
      </c>
      <c r="M795" s="3" t="str">
        <f>IF(M$3="Not used","",IFERROR(VLOOKUP($A795,'Circumstance 8'!$B$6:$AB$15,27,FALSE),IFERROR(VLOOKUP($A795,'Circumstance 8'!$B$18:$AB$28,27,FALSE),TableBPA2[[#This Row],[Base Payment After Circumstance 7]])))</f>
        <v/>
      </c>
      <c r="N795" s="3" t="str">
        <f>IF(N$3="Not used","",IFERROR(VLOOKUP($A795,'Circumstance 9'!$B$6:$AB$15,27,FALSE),IFERROR(VLOOKUP($A795,'Circumstance 9'!$B$18:$AB$28,27,FALSE),TableBPA2[[#This Row],[Base Payment After Circumstance 8]])))</f>
        <v/>
      </c>
      <c r="O795" s="3" t="str">
        <f>IF(O$3="Not used","",IFERROR(VLOOKUP($A795,'Circumstance 10'!$B$6:$AB$15,27,FALSE),IFERROR(VLOOKUP($A795,'Circumstance 10'!$B$18:$AB$28,27,FALSE),TableBPA2[[#This Row],[Base Payment After Circumstance 9]])))</f>
        <v/>
      </c>
      <c r="P795" s="24" t="str">
        <f>IF(P$3="Not used","",IFERROR(VLOOKUP($A795,'Circumstance 11'!$B$6:$AB$15,27,FALSE),IFERROR(VLOOKUP($A795,'Circumstance 11'!$B$18:$AB$28,27,FALSE),TableBPA2[[#This Row],[Base Payment After Circumstance 10]])))</f>
        <v/>
      </c>
      <c r="Q795" s="24" t="str">
        <f>IF(Q$3="Not used","",IFERROR(VLOOKUP($A795,'Circumstance 12'!$B$6:$AB$15,27,FALSE),IFERROR(VLOOKUP($A795,'Circumstance 12'!$B$18:$AB$28,27,FALSE),TableBPA2[[#This Row],[Base Payment After Circumstance 11]])))</f>
        <v/>
      </c>
      <c r="R795" s="24" t="str">
        <f>IF(R$3="Not used","",IFERROR(VLOOKUP($A795,'Circumstance 13'!$B$6:$AB$15,27,FALSE),IFERROR(VLOOKUP($A795,'Circumstance 13'!$B$18:$AB$28,27,FALSE),TableBPA2[[#This Row],[Base Payment After Circumstance 12]])))</f>
        <v/>
      </c>
      <c r="S795" s="24" t="str">
        <f>IF(S$3="Not used","",IFERROR(VLOOKUP($A795,'Circumstance 14'!$B$6:$AB$15,27,FALSE),IFERROR(VLOOKUP($A795,'Circumstance 14'!$B$18:$AB$28,27,FALSE),TableBPA2[[#This Row],[Base Payment After Circumstance 13]])))</f>
        <v/>
      </c>
      <c r="T795" s="24" t="str">
        <f>IF(T$3="Not used","",IFERROR(VLOOKUP($A795,'Circumstance 15'!$B$6:$AB$15,27,FALSE),IFERROR(VLOOKUP($A795,'Circumstance 15'!$B$18:$AB$28,27,FALSE),TableBPA2[[#This Row],[Base Payment After Circumstance 14]])))</f>
        <v/>
      </c>
      <c r="U795" s="24" t="str">
        <f>IF(U$3="Not used","",IFERROR(VLOOKUP($A795,'Circumstance 16'!$B$6:$AB$15,27,FALSE),IFERROR(VLOOKUP($A795,'Circumstance 16'!$B$18:$AB$28,27,FALSE),TableBPA2[[#This Row],[Base Payment After Circumstance 15]])))</f>
        <v/>
      </c>
      <c r="V795" s="24" t="str">
        <f>IF(V$3="Not used","",IFERROR(VLOOKUP($A795,'Circumstance 17'!$B$6:$AB$15,27,FALSE),IFERROR(VLOOKUP($A795,'Circumstance 17'!$B$18:$AB$28,27,FALSE),TableBPA2[[#This Row],[Base Payment After Circumstance 16]])))</f>
        <v/>
      </c>
      <c r="W795" s="24" t="str">
        <f>IF(W$3="Not used","",IFERROR(VLOOKUP($A795,'Circumstance 18'!$B$6:$AB$15,27,FALSE),IFERROR(VLOOKUP($A795,'Circumstance 18'!$B$18:$AB$28,27,FALSE),TableBPA2[[#This Row],[Base Payment After Circumstance 17]])))</f>
        <v/>
      </c>
      <c r="X795" s="24" t="str">
        <f>IF(X$3="Not used","",IFERROR(VLOOKUP($A795,'Circumstance 19'!$B$6:$AB$15,27,FALSE),IFERROR(VLOOKUP($A795,'Circumstance 19'!$B$18:$AB$28,27,FALSE),TableBPA2[[#This Row],[Base Payment After Circumstance 18]])))</f>
        <v/>
      </c>
      <c r="Y795" s="24" t="str">
        <f>IF(Y$3="Not used","",IFERROR(VLOOKUP($A795,'Circumstance 20'!$B$6:$AB$15,27,FALSE),IFERROR(VLOOKUP($A795,'Circumstance 20'!$B$18:$AB$28,27,FALSE),TableBPA2[[#This Row],[Base Payment After Circumstance 19]])))</f>
        <v/>
      </c>
    </row>
    <row r="796" spans="1:25" x14ac:dyDescent="0.25">
      <c r="A796" s="11" t="str">
        <f>IF('LEA Information'!A805="","",'LEA Information'!A805)</f>
        <v/>
      </c>
      <c r="B796" s="11" t="str">
        <f>IF('LEA Information'!B805="","",'LEA Information'!B805)</f>
        <v/>
      </c>
      <c r="C796" s="68" t="str">
        <f>IF('LEA Information'!C805="","",'LEA Information'!C805)</f>
        <v/>
      </c>
      <c r="D796" s="8" t="str">
        <f>IF('LEA Information'!D805="","",'LEA Information'!D805)</f>
        <v/>
      </c>
      <c r="E796" s="32" t="str">
        <f t="shared" si="12"/>
        <v/>
      </c>
      <c r="F796" s="3" t="str">
        <f>IF(F$3="Not used","",IFERROR(VLOOKUP($A796,'Circumstance 1'!$B$6:$AB$15,27,FALSE),IFERROR(VLOOKUP(A796,'Circumstance 1'!$B$18:$AB$28,27,FALSE),TableBPA2[[#This Row],[Starting Base Payment]])))</f>
        <v/>
      </c>
      <c r="G796" s="3" t="str">
        <f>IF(G$3="Not used","",IFERROR(VLOOKUP($A796,'Circumstance 2'!$B$6:$AB$15,27,FALSE),IFERROR(VLOOKUP($A796,'Circumstance 2'!$B$18:$AB$28,27,FALSE),TableBPA2[[#This Row],[Base Payment After Circumstance 1]])))</f>
        <v/>
      </c>
      <c r="H796" s="3" t="str">
        <f>IF(H$3="Not used","",IFERROR(VLOOKUP($A796,'Circumstance 3'!$B$6:$AB$15,27,FALSE),IFERROR(VLOOKUP($A796,'Circumstance 3'!$B$18:$AB$28,27,FALSE),TableBPA2[[#This Row],[Base Payment After Circumstance 2]])))</f>
        <v/>
      </c>
      <c r="I796" s="3" t="str">
        <f>IF(I$3="Not used","",IFERROR(VLOOKUP($A796,'Circumstance 4'!$B$6:$AB$15,27,FALSE),IFERROR(VLOOKUP($A796,'Circumstance 4'!$B$18:$AB$28,27,FALSE),TableBPA2[[#This Row],[Base Payment After Circumstance 3]])))</f>
        <v/>
      </c>
      <c r="J796" s="3" t="str">
        <f>IF(J$3="Not used","",IFERROR(VLOOKUP($A796,'Circumstance 5'!$B$6:$AB$15,27,FALSE),IFERROR(VLOOKUP($A796,'Circumstance 5'!$B$18:$AB$28,27,FALSE),TableBPA2[[#This Row],[Base Payment After Circumstance 4]])))</f>
        <v/>
      </c>
      <c r="K796" s="3" t="str">
        <f>IF(K$3="Not used","",IFERROR(VLOOKUP($A796,'Circumstance 6'!$B$6:$AB$15,27,FALSE),IFERROR(VLOOKUP($A796,'Circumstance 6'!$B$18:$AB$28,27,FALSE),TableBPA2[[#This Row],[Base Payment After Circumstance 5]])))</f>
        <v/>
      </c>
      <c r="L796" s="3" t="str">
        <f>IF(L$3="Not used","",IFERROR(VLOOKUP($A796,'Circumstance 7'!$B$6:$AB$15,27,FALSE),IFERROR(VLOOKUP($A796,'Circumstance 7'!$B$18:$AB$28,27,FALSE),TableBPA2[[#This Row],[Base Payment After Circumstance 6]])))</f>
        <v/>
      </c>
      <c r="M796" s="3" t="str">
        <f>IF(M$3="Not used","",IFERROR(VLOOKUP($A796,'Circumstance 8'!$B$6:$AB$15,27,FALSE),IFERROR(VLOOKUP($A796,'Circumstance 8'!$B$18:$AB$28,27,FALSE),TableBPA2[[#This Row],[Base Payment After Circumstance 7]])))</f>
        <v/>
      </c>
      <c r="N796" s="3" t="str">
        <f>IF(N$3="Not used","",IFERROR(VLOOKUP($A796,'Circumstance 9'!$B$6:$AB$15,27,FALSE),IFERROR(VLOOKUP($A796,'Circumstance 9'!$B$18:$AB$28,27,FALSE),TableBPA2[[#This Row],[Base Payment After Circumstance 8]])))</f>
        <v/>
      </c>
      <c r="O796" s="3" t="str">
        <f>IF(O$3="Not used","",IFERROR(VLOOKUP($A796,'Circumstance 10'!$B$6:$AB$15,27,FALSE),IFERROR(VLOOKUP($A796,'Circumstance 10'!$B$18:$AB$28,27,FALSE),TableBPA2[[#This Row],[Base Payment After Circumstance 9]])))</f>
        <v/>
      </c>
      <c r="P796" s="24" t="str">
        <f>IF(P$3="Not used","",IFERROR(VLOOKUP($A796,'Circumstance 11'!$B$6:$AB$15,27,FALSE),IFERROR(VLOOKUP($A796,'Circumstance 11'!$B$18:$AB$28,27,FALSE),TableBPA2[[#This Row],[Base Payment After Circumstance 10]])))</f>
        <v/>
      </c>
      <c r="Q796" s="24" t="str">
        <f>IF(Q$3="Not used","",IFERROR(VLOOKUP($A796,'Circumstance 12'!$B$6:$AB$15,27,FALSE),IFERROR(VLOOKUP($A796,'Circumstance 12'!$B$18:$AB$28,27,FALSE),TableBPA2[[#This Row],[Base Payment After Circumstance 11]])))</f>
        <v/>
      </c>
      <c r="R796" s="24" t="str">
        <f>IF(R$3="Not used","",IFERROR(VLOOKUP($A796,'Circumstance 13'!$B$6:$AB$15,27,FALSE),IFERROR(VLOOKUP($A796,'Circumstance 13'!$B$18:$AB$28,27,FALSE),TableBPA2[[#This Row],[Base Payment After Circumstance 12]])))</f>
        <v/>
      </c>
      <c r="S796" s="24" t="str">
        <f>IF(S$3="Not used","",IFERROR(VLOOKUP($A796,'Circumstance 14'!$B$6:$AB$15,27,FALSE),IFERROR(VLOOKUP($A796,'Circumstance 14'!$B$18:$AB$28,27,FALSE),TableBPA2[[#This Row],[Base Payment After Circumstance 13]])))</f>
        <v/>
      </c>
      <c r="T796" s="24" t="str">
        <f>IF(T$3="Not used","",IFERROR(VLOOKUP($A796,'Circumstance 15'!$B$6:$AB$15,27,FALSE),IFERROR(VLOOKUP($A796,'Circumstance 15'!$B$18:$AB$28,27,FALSE),TableBPA2[[#This Row],[Base Payment After Circumstance 14]])))</f>
        <v/>
      </c>
      <c r="U796" s="24" t="str">
        <f>IF(U$3="Not used","",IFERROR(VLOOKUP($A796,'Circumstance 16'!$B$6:$AB$15,27,FALSE),IFERROR(VLOOKUP($A796,'Circumstance 16'!$B$18:$AB$28,27,FALSE),TableBPA2[[#This Row],[Base Payment After Circumstance 15]])))</f>
        <v/>
      </c>
      <c r="V796" s="24" t="str">
        <f>IF(V$3="Not used","",IFERROR(VLOOKUP($A796,'Circumstance 17'!$B$6:$AB$15,27,FALSE),IFERROR(VLOOKUP($A796,'Circumstance 17'!$B$18:$AB$28,27,FALSE),TableBPA2[[#This Row],[Base Payment After Circumstance 16]])))</f>
        <v/>
      </c>
      <c r="W796" s="24" t="str">
        <f>IF(W$3="Not used","",IFERROR(VLOOKUP($A796,'Circumstance 18'!$B$6:$AB$15,27,FALSE),IFERROR(VLOOKUP($A796,'Circumstance 18'!$B$18:$AB$28,27,FALSE),TableBPA2[[#This Row],[Base Payment After Circumstance 17]])))</f>
        <v/>
      </c>
      <c r="X796" s="24" t="str">
        <f>IF(X$3="Not used","",IFERROR(VLOOKUP($A796,'Circumstance 19'!$B$6:$AB$15,27,FALSE),IFERROR(VLOOKUP($A796,'Circumstance 19'!$B$18:$AB$28,27,FALSE),TableBPA2[[#This Row],[Base Payment After Circumstance 18]])))</f>
        <v/>
      </c>
      <c r="Y796" s="24" t="str">
        <f>IF(Y$3="Not used","",IFERROR(VLOOKUP($A796,'Circumstance 20'!$B$6:$AB$15,27,FALSE),IFERROR(VLOOKUP($A796,'Circumstance 20'!$B$18:$AB$28,27,FALSE),TableBPA2[[#This Row],[Base Payment After Circumstance 19]])))</f>
        <v/>
      </c>
    </row>
    <row r="797" spans="1:25" x14ac:dyDescent="0.25">
      <c r="A797" s="11" t="str">
        <f>IF('LEA Information'!A806="","",'LEA Information'!A806)</f>
        <v/>
      </c>
      <c r="B797" s="11" t="str">
        <f>IF('LEA Information'!B806="","",'LEA Information'!B806)</f>
        <v/>
      </c>
      <c r="C797" s="68" t="str">
        <f>IF('LEA Information'!C806="","",'LEA Information'!C806)</f>
        <v/>
      </c>
      <c r="D797" s="8" t="str">
        <f>IF('LEA Information'!D806="","",'LEA Information'!D806)</f>
        <v/>
      </c>
      <c r="E797" s="32" t="str">
        <f t="shared" si="12"/>
        <v/>
      </c>
      <c r="F797" s="3" t="str">
        <f>IF(F$3="Not used","",IFERROR(VLOOKUP($A797,'Circumstance 1'!$B$6:$AB$15,27,FALSE),IFERROR(VLOOKUP(A797,'Circumstance 1'!$B$18:$AB$28,27,FALSE),TableBPA2[[#This Row],[Starting Base Payment]])))</f>
        <v/>
      </c>
      <c r="G797" s="3" t="str">
        <f>IF(G$3="Not used","",IFERROR(VLOOKUP($A797,'Circumstance 2'!$B$6:$AB$15,27,FALSE),IFERROR(VLOOKUP($A797,'Circumstance 2'!$B$18:$AB$28,27,FALSE),TableBPA2[[#This Row],[Base Payment After Circumstance 1]])))</f>
        <v/>
      </c>
      <c r="H797" s="3" t="str">
        <f>IF(H$3="Not used","",IFERROR(VLOOKUP($A797,'Circumstance 3'!$B$6:$AB$15,27,FALSE),IFERROR(VLOOKUP($A797,'Circumstance 3'!$B$18:$AB$28,27,FALSE),TableBPA2[[#This Row],[Base Payment After Circumstance 2]])))</f>
        <v/>
      </c>
      <c r="I797" s="3" t="str">
        <f>IF(I$3="Not used","",IFERROR(VLOOKUP($A797,'Circumstance 4'!$B$6:$AB$15,27,FALSE),IFERROR(VLOOKUP($A797,'Circumstance 4'!$B$18:$AB$28,27,FALSE),TableBPA2[[#This Row],[Base Payment After Circumstance 3]])))</f>
        <v/>
      </c>
      <c r="J797" s="3" t="str">
        <f>IF(J$3="Not used","",IFERROR(VLOOKUP($A797,'Circumstance 5'!$B$6:$AB$15,27,FALSE),IFERROR(VLOOKUP($A797,'Circumstance 5'!$B$18:$AB$28,27,FALSE),TableBPA2[[#This Row],[Base Payment After Circumstance 4]])))</f>
        <v/>
      </c>
      <c r="K797" s="3" t="str">
        <f>IF(K$3="Not used","",IFERROR(VLOOKUP($A797,'Circumstance 6'!$B$6:$AB$15,27,FALSE),IFERROR(VLOOKUP($A797,'Circumstance 6'!$B$18:$AB$28,27,FALSE),TableBPA2[[#This Row],[Base Payment After Circumstance 5]])))</f>
        <v/>
      </c>
      <c r="L797" s="3" t="str">
        <f>IF(L$3="Not used","",IFERROR(VLOOKUP($A797,'Circumstance 7'!$B$6:$AB$15,27,FALSE),IFERROR(VLOOKUP($A797,'Circumstance 7'!$B$18:$AB$28,27,FALSE),TableBPA2[[#This Row],[Base Payment After Circumstance 6]])))</f>
        <v/>
      </c>
      <c r="M797" s="3" t="str">
        <f>IF(M$3="Not used","",IFERROR(VLOOKUP($A797,'Circumstance 8'!$B$6:$AB$15,27,FALSE),IFERROR(VLOOKUP($A797,'Circumstance 8'!$B$18:$AB$28,27,FALSE),TableBPA2[[#This Row],[Base Payment After Circumstance 7]])))</f>
        <v/>
      </c>
      <c r="N797" s="3" t="str">
        <f>IF(N$3="Not used","",IFERROR(VLOOKUP($A797,'Circumstance 9'!$B$6:$AB$15,27,FALSE),IFERROR(VLOOKUP($A797,'Circumstance 9'!$B$18:$AB$28,27,FALSE),TableBPA2[[#This Row],[Base Payment After Circumstance 8]])))</f>
        <v/>
      </c>
      <c r="O797" s="3" t="str">
        <f>IF(O$3="Not used","",IFERROR(VLOOKUP($A797,'Circumstance 10'!$B$6:$AB$15,27,FALSE),IFERROR(VLOOKUP($A797,'Circumstance 10'!$B$18:$AB$28,27,FALSE),TableBPA2[[#This Row],[Base Payment After Circumstance 9]])))</f>
        <v/>
      </c>
      <c r="P797" s="24" t="str">
        <f>IF(P$3="Not used","",IFERROR(VLOOKUP($A797,'Circumstance 11'!$B$6:$AB$15,27,FALSE),IFERROR(VLOOKUP($A797,'Circumstance 11'!$B$18:$AB$28,27,FALSE),TableBPA2[[#This Row],[Base Payment After Circumstance 10]])))</f>
        <v/>
      </c>
      <c r="Q797" s="24" t="str">
        <f>IF(Q$3="Not used","",IFERROR(VLOOKUP($A797,'Circumstance 12'!$B$6:$AB$15,27,FALSE),IFERROR(VLOOKUP($A797,'Circumstance 12'!$B$18:$AB$28,27,FALSE),TableBPA2[[#This Row],[Base Payment After Circumstance 11]])))</f>
        <v/>
      </c>
      <c r="R797" s="24" t="str">
        <f>IF(R$3="Not used","",IFERROR(VLOOKUP($A797,'Circumstance 13'!$B$6:$AB$15,27,FALSE),IFERROR(VLOOKUP($A797,'Circumstance 13'!$B$18:$AB$28,27,FALSE),TableBPA2[[#This Row],[Base Payment After Circumstance 12]])))</f>
        <v/>
      </c>
      <c r="S797" s="24" t="str">
        <f>IF(S$3="Not used","",IFERROR(VLOOKUP($A797,'Circumstance 14'!$B$6:$AB$15,27,FALSE),IFERROR(VLOOKUP($A797,'Circumstance 14'!$B$18:$AB$28,27,FALSE),TableBPA2[[#This Row],[Base Payment After Circumstance 13]])))</f>
        <v/>
      </c>
      <c r="T797" s="24" t="str">
        <f>IF(T$3="Not used","",IFERROR(VLOOKUP($A797,'Circumstance 15'!$B$6:$AB$15,27,FALSE),IFERROR(VLOOKUP($A797,'Circumstance 15'!$B$18:$AB$28,27,FALSE),TableBPA2[[#This Row],[Base Payment After Circumstance 14]])))</f>
        <v/>
      </c>
      <c r="U797" s="24" t="str">
        <f>IF(U$3="Not used","",IFERROR(VLOOKUP($A797,'Circumstance 16'!$B$6:$AB$15,27,FALSE),IFERROR(VLOOKUP($A797,'Circumstance 16'!$B$18:$AB$28,27,FALSE),TableBPA2[[#This Row],[Base Payment After Circumstance 15]])))</f>
        <v/>
      </c>
      <c r="V797" s="24" t="str">
        <f>IF(V$3="Not used","",IFERROR(VLOOKUP($A797,'Circumstance 17'!$B$6:$AB$15,27,FALSE),IFERROR(VLOOKUP($A797,'Circumstance 17'!$B$18:$AB$28,27,FALSE),TableBPA2[[#This Row],[Base Payment After Circumstance 16]])))</f>
        <v/>
      </c>
      <c r="W797" s="24" t="str">
        <f>IF(W$3="Not used","",IFERROR(VLOOKUP($A797,'Circumstance 18'!$B$6:$AB$15,27,FALSE),IFERROR(VLOOKUP($A797,'Circumstance 18'!$B$18:$AB$28,27,FALSE),TableBPA2[[#This Row],[Base Payment After Circumstance 17]])))</f>
        <v/>
      </c>
      <c r="X797" s="24" t="str">
        <f>IF(X$3="Not used","",IFERROR(VLOOKUP($A797,'Circumstance 19'!$B$6:$AB$15,27,FALSE),IFERROR(VLOOKUP($A797,'Circumstance 19'!$B$18:$AB$28,27,FALSE),TableBPA2[[#This Row],[Base Payment After Circumstance 18]])))</f>
        <v/>
      </c>
      <c r="Y797" s="24" t="str">
        <f>IF(Y$3="Not used","",IFERROR(VLOOKUP($A797,'Circumstance 20'!$B$6:$AB$15,27,FALSE),IFERROR(VLOOKUP($A797,'Circumstance 20'!$B$18:$AB$28,27,FALSE),TableBPA2[[#This Row],[Base Payment After Circumstance 19]])))</f>
        <v/>
      </c>
    </row>
    <row r="798" spans="1:25" x14ac:dyDescent="0.25">
      <c r="A798" s="11" t="str">
        <f>IF('LEA Information'!A807="","",'LEA Information'!A807)</f>
        <v/>
      </c>
      <c r="B798" s="11" t="str">
        <f>IF('LEA Information'!B807="","",'LEA Information'!B807)</f>
        <v/>
      </c>
      <c r="C798" s="68" t="str">
        <f>IF('LEA Information'!C807="","",'LEA Information'!C807)</f>
        <v/>
      </c>
      <c r="D798" s="8" t="str">
        <f>IF('LEA Information'!D807="","",'LEA Information'!D807)</f>
        <v/>
      </c>
      <c r="E798" s="32" t="str">
        <f t="shared" si="12"/>
        <v/>
      </c>
      <c r="F798" s="3" t="str">
        <f>IF(F$3="Not used","",IFERROR(VLOOKUP($A798,'Circumstance 1'!$B$6:$AB$15,27,FALSE),IFERROR(VLOOKUP(A798,'Circumstance 1'!$B$18:$AB$28,27,FALSE),TableBPA2[[#This Row],[Starting Base Payment]])))</f>
        <v/>
      </c>
      <c r="G798" s="3" t="str">
        <f>IF(G$3="Not used","",IFERROR(VLOOKUP($A798,'Circumstance 2'!$B$6:$AB$15,27,FALSE),IFERROR(VLOOKUP($A798,'Circumstance 2'!$B$18:$AB$28,27,FALSE),TableBPA2[[#This Row],[Base Payment After Circumstance 1]])))</f>
        <v/>
      </c>
      <c r="H798" s="3" t="str">
        <f>IF(H$3="Not used","",IFERROR(VLOOKUP($A798,'Circumstance 3'!$B$6:$AB$15,27,FALSE),IFERROR(VLOOKUP($A798,'Circumstance 3'!$B$18:$AB$28,27,FALSE),TableBPA2[[#This Row],[Base Payment After Circumstance 2]])))</f>
        <v/>
      </c>
      <c r="I798" s="3" t="str">
        <f>IF(I$3="Not used","",IFERROR(VLOOKUP($A798,'Circumstance 4'!$B$6:$AB$15,27,FALSE),IFERROR(VLOOKUP($A798,'Circumstance 4'!$B$18:$AB$28,27,FALSE),TableBPA2[[#This Row],[Base Payment After Circumstance 3]])))</f>
        <v/>
      </c>
      <c r="J798" s="3" t="str">
        <f>IF(J$3="Not used","",IFERROR(VLOOKUP($A798,'Circumstance 5'!$B$6:$AB$15,27,FALSE),IFERROR(VLOOKUP($A798,'Circumstance 5'!$B$18:$AB$28,27,FALSE),TableBPA2[[#This Row],[Base Payment After Circumstance 4]])))</f>
        <v/>
      </c>
      <c r="K798" s="3" t="str">
        <f>IF(K$3="Not used","",IFERROR(VLOOKUP($A798,'Circumstance 6'!$B$6:$AB$15,27,FALSE),IFERROR(VLOOKUP($A798,'Circumstance 6'!$B$18:$AB$28,27,FALSE),TableBPA2[[#This Row],[Base Payment After Circumstance 5]])))</f>
        <v/>
      </c>
      <c r="L798" s="3" t="str">
        <f>IF(L$3="Not used","",IFERROR(VLOOKUP($A798,'Circumstance 7'!$B$6:$AB$15,27,FALSE),IFERROR(VLOOKUP($A798,'Circumstance 7'!$B$18:$AB$28,27,FALSE),TableBPA2[[#This Row],[Base Payment After Circumstance 6]])))</f>
        <v/>
      </c>
      <c r="M798" s="3" t="str">
        <f>IF(M$3="Not used","",IFERROR(VLOOKUP($A798,'Circumstance 8'!$B$6:$AB$15,27,FALSE),IFERROR(VLOOKUP($A798,'Circumstance 8'!$B$18:$AB$28,27,FALSE),TableBPA2[[#This Row],[Base Payment After Circumstance 7]])))</f>
        <v/>
      </c>
      <c r="N798" s="3" t="str">
        <f>IF(N$3="Not used","",IFERROR(VLOOKUP($A798,'Circumstance 9'!$B$6:$AB$15,27,FALSE),IFERROR(VLOOKUP($A798,'Circumstance 9'!$B$18:$AB$28,27,FALSE),TableBPA2[[#This Row],[Base Payment After Circumstance 8]])))</f>
        <v/>
      </c>
      <c r="O798" s="3" t="str">
        <f>IF(O$3="Not used","",IFERROR(VLOOKUP($A798,'Circumstance 10'!$B$6:$AB$15,27,FALSE),IFERROR(VLOOKUP($A798,'Circumstance 10'!$B$18:$AB$28,27,FALSE),TableBPA2[[#This Row],[Base Payment After Circumstance 9]])))</f>
        <v/>
      </c>
      <c r="P798" s="24" t="str">
        <f>IF(P$3="Not used","",IFERROR(VLOOKUP($A798,'Circumstance 11'!$B$6:$AB$15,27,FALSE),IFERROR(VLOOKUP($A798,'Circumstance 11'!$B$18:$AB$28,27,FALSE),TableBPA2[[#This Row],[Base Payment After Circumstance 10]])))</f>
        <v/>
      </c>
      <c r="Q798" s="24" t="str">
        <f>IF(Q$3="Not used","",IFERROR(VLOOKUP($A798,'Circumstance 12'!$B$6:$AB$15,27,FALSE),IFERROR(VLOOKUP($A798,'Circumstance 12'!$B$18:$AB$28,27,FALSE),TableBPA2[[#This Row],[Base Payment After Circumstance 11]])))</f>
        <v/>
      </c>
      <c r="R798" s="24" t="str">
        <f>IF(R$3="Not used","",IFERROR(VLOOKUP($A798,'Circumstance 13'!$B$6:$AB$15,27,FALSE),IFERROR(VLOOKUP($A798,'Circumstance 13'!$B$18:$AB$28,27,FALSE),TableBPA2[[#This Row],[Base Payment After Circumstance 12]])))</f>
        <v/>
      </c>
      <c r="S798" s="24" t="str">
        <f>IF(S$3="Not used","",IFERROR(VLOOKUP($A798,'Circumstance 14'!$B$6:$AB$15,27,FALSE),IFERROR(VLOOKUP($A798,'Circumstance 14'!$B$18:$AB$28,27,FALSE),TableBPA2[[#This Row],[Base Payment After Circumstance 13]])))</f>
        <v/>
      </c>
      <c r="T798" s="24" t="str">
        <f>IF(T$3="Not used","",IFERROR(VLOOKUP($A798,'Circumstance 15'!$B$6:$AB$15,27,FALSE),IFERROR(VLOOKUP($A798,'Circumstance 15'!$B$18:$AB$28,27,FALSE),TableBPA2[[#This Row],[Base Payment After Circumstance 14]])))</f>
        <v/>
      </c>
      <c r="U798" s="24" t="str">
        <f>IF(U$3="Not used","",IFERROR(VLOOKUP($A798,'Circumstance 16'!$B$6:$AB$15,27,FALSE),IFERROR(VLOOKUP($A798,'Circumstance 16'!$B$18:$AB$28,27,FALSE),TableBPA2[[#This Row],[Base Payment After Circumstance 15]])))</f>
        <v/>
      </c>
      <c r="V798" s="24" t="str">
        <f>IF(V$3="Not used","",IFERROR(VLOOKUP($A798,'Circumstance 17'!$B$6:$AB$15,27,FALSE),IFERROR(VLOOKUP($A798,'Circumstance 17'!$B$18:$AB$28,27,FALSE),TableBPA2[[#This Row],[Base Payment After Circumstance 16]])))</f>
        <v/>
      </c>
      <c r="W798" s="24" t="str">
        <f>IF(W$3="Not used","",IFERROR(VLOOKUP($A798,'Circumstance 18'!$B$6:$AB$15,27,FALSE),IFERROR(VLOOKUP($A798,'Circumstance 18'!$B$18:$AB$28,27,FALSE),TableBPA2[[#This Row],[Base Payment After Circumstance 17]])))</f>
        <v/>
      </c>
      <c r="X798" s="24" t="str">
        <f>IF(X$3="Not used","",IFERROR(VLOOKUP($A798,'Circumstance 19'!$B$6:$AB$15,27,FALSE),IFERROR(VLOOKUP($A798,'Circumstance 19'!$B$18:$AB$28,27,FALSE),TableBPA2[[#This Row],[Base Payment After Circumstance 18]])))</f>
        <v/>
      </c>
      <c r="Y798" s="24" t="str">
        <f>IF(Y$3="Not used","",IFERROR(VLOOKUP($A798,'Circumstance 20'!$B$6:$AB$15,27,FALSE),IFERROR(VLOOKUP($A798,'Circumstance 20'!$B$18:$AB$28,27,FALSE),TableBPA2[[#This Row],[Base Payment After Circumstance 19]])))</f>
        <v/>
      </c>
    </row>
    <row r="799" spans="1:25" x14ac:dyDescent="0.25">
      <c r="A799" s="11" t="str">
        <f>IF('LEA Information'!A808="","",'LEA Information'!A808)</f>
        <v/>
      </c>
      <c r="B799" s="11" t="str">
        <f>IF('LEA Information'!B808="","",'LEA Information'!B808)</f>
        <v/>
      </c>
      <c r="C799" s="68" t="str">
        <f>IF('LEA Information'!C808="","",'LEA Information'!C808)</f>
        <v/>
      </c>
      <c r="D799" s="8" t="str">
        <f>IF('LEA Information'!D808="","",'LEA Information'!D808)</f>
        <v/>
      </c>
      <c r="E799" s="32" t="str">
        <f t="shared" si="12"/>
        <v/>
      </c>
      <c r="F799" s="3" t="str">
        <f>IF(F$3="Not used","",IFERROR(VLOOKUP($A799,'Circumstance 1'!$B$6:$AB$15,27,FALSE),IFERROR(VLOOKUP(A799,'Circumstance 1'!$B$18:$AB$28,27,FALSE),TableBPA2[[#This Row],[Starting Base Payment]])))</f>
        <v/>
      </c>
      <c r="G799" s="3" t="str">
        <f>IF(G$3="Not used","",IFERROR(VLOOKUP($A799,'Circumstance 2'!$B$6:$AB$15,27,FALSE),IFERROR(VLOOKUP($A799,'Circumstance 2'!$B$18:$AB$28,27,FALSE),TableBPA2[[#This Row],[Base Payment After Circumstance 1]])))</f>
        <v/>
      </c>
      <c r="H799" s="3" t="str">
        <f>IF(H$3="Not used","",IFERROR(VLOOKUP($A799,'Circumstance 3'!$B$6:$AB$15,27,FALSE),IFERROR(VLOOKUP($A799,'Circumstance 3'!$B$18:$AB$28,27,FALSE),TableBPA2[[#This Row],[Base Payment After Circumstance 2]])))</f>
        <v/>
      </c>
      <c r="I799" s="3" t="str">
        <f>IF(I$3="Not used","",IFERROR(VLOOKUP($A799,'Circumstance 4'!$B$6:$AB$15,27,FALSE),IFERROR(VLOOKUP($A799,'Circumstance 4'!$B$18:$AB$28,27,FALSE),TableBPA2[[#This Row],[Base Payment After Circumstance 3]])))</f>
        <v/>
      </c>
      <c r="J799" s="3" t="str">
        <f>IF(J$3="Not used","",IFERROR(VLOOKUP($A799,'Circumstance 5'!$B$6:$AB$15,27,FALSE),IFERROR(VLOOKUP($A799,'Circumstance 5'!$B$18:$AB$28,27,FALSE),TableBPA2[[#This Row],[Base Payment After Circumstance 4]])))</f>
        <v/>
      </c>
      <c r="K799" s="3" t="str">
        <f>IF(K$3="Not used","",IFERROR(VLOOKUP($A799,'Circumstance 6'!$B$6:$AB$15,27,FALSE),IFERROR(VLOOKUP($A799,'Circumstance 6'!$B$18:$AB$28,27,FALSE),TableBPA2[[#This Row],[Base Payment After Circumstance 5]])))</f>
        <v/>
      </c>
      <c r="L799" s="3" t="str">
        <f>IF(L$3="Not used","",IFERROR(VLOOKUP($A799,'Circumstance 7'!$B$6:$AB$15,27,FALSE),IFERROR(VLOOKUP($A799,'Circumstance 7'!$B$18:$AB$28,27,FALSE),TableBPA2[[#This Row],[Base Payment After Circumstance 6]])))</f>
        <v/>
      </c>
      <c r="M799" s="3" t="str">
        <f>IF(M$3="Not used","",IFERROR(VLOOKUP($A799,'Circumstance 8'!$B$6:$AB$15,27,FALSE),IFERROR(VLOOKUP($A799,'Circumstance 8'!$B$18:$AB$28,27,FALSE),TableBPA2[[#This Row],[Base Payment After Circumstance 7]])))</f>
        <v/>
      </c>
      <c r="N799" s="3" t="str">
        <f>IF(N$3="Not used","",IFERROR(VLOOKUP($A799,'Circumstance 9'!$B$6:$AB$15,27,FALSE),IFERROR(VLOOKUP($A799,'Circumstance 9'!$B$18:$AB$28,27,FALSE),TableBPA2[[#This Row],[Base Payment After Circumstance 8]])))</f>
        <v/>
      </c>
      <c r="O799" s="3" t="str">
        <f>IF(O$3="Not used","",IFERROR(VLOOKUP($A799,'Circumstance 10'!$B$6:$AB$15,27,FALSE),IFERROR(VLOOKUP($A799,'Circumstance 10'!$B$18:$AB$28,27,FALSE),TableBPA2[[#This Row],[Base Payment After Circumstance 9]])))</f>
        <v/>
      </c>
      <c r="P799" s="24" t="str">
        <f>IF(P$3="Not used","",IFERROR(VLOOKUP($A799,'Circumstance 11'!$B$6:$AB$15,27,FALSE),IFERROR(VLOOKUP($A799,'Circumstance 11'!$B$18:$AB$28,27,FALSE),TableBPA2[[#This Row],[Base Payment After Circumstance 10]])))</f>
        <v/>
      </c>
      <c r="Q799" s="24" t="str">
        <f>IF(Q$3="Not used","",IFERROR(VLOOKUP($A799,'Circumstance 12'!$B$6:$AB$15,27,FALSE),IFERROR(VLOOKUP($A799,'Circumstance 12'!$B$18:$AB$28,27,FALSE),TableBPA2[[#This Row],[Base Payment After Circumstance 11]])))</f>
        <v/>
      </c>
      <c r="R799" s="24" t="str">
        <f>IF(R$3="Not used","",IFERROR(VLOOKUP($A799,'Circumstance 13'!$B$6:$AB$15,27,FALSE),IFERROR(VLOOKUP($A799,'Circumstance 13'!$B$18:$AB$28,27,FALSE),TableBPA2[[#This Row],[Base Payment After Circumstance 12]])))</f>
        <v/>
      </c>
      <c r="S799" s="24" t="str">
        <f>IF(S$3="Not used","",IFERROR(VLOOKUP($A799,'Circumstance 14'!$B$6:$AB$15,27,FALSE),IFERROR(VLOOKUP($A799,'Circumstance 14'!$B$18:$AB$28,27,FALSE),TableBPA2[[#This Row],[Base Payment After Circumstance 13]])))</f>
        <v/>
      </c>
      <c r="T799" s="24" t="str">
        <f>IF(T$3="Not used","",IFERROR(VLOOKUP($A799,'Circumstance 15'!$B$6:$AB$15,27,FALSE),IFERROR(VLOOKUP($A799,'Circumstance 15'!$B$18:$AB$28,27,FALSE),TableBPA2[[#This Row],[Base Payment After Circumstance 14]])))</f>
        <v/>
      </c>
      <c r="U799" s="24" t="str">
        <f>IF(U$3="Not used","",IFERROR(VLOOKUP($A799,'Circumstance 16'!$B$6:$AB$15,27,FALSE),IFERROR(VLOOKUP($A799,'Circumstance 16'!$B$18:$AB$28,27,FALSE),TableBPA2[[#This Row],[Base Payment After Circumstance 15]])))</f>
        <v/>
      </c>
      <c r="V799" s="24" t="str">
        <f>IF(V$3="Not used","",IFERROR(VLOOKUP($A799,'Circumstance 17'!$B$6:$AB$15,27,FALSE),IFERROR(VLOOKUP($A799,'Circumstance 17'!$B$18:$AB$28,27,FALSE),TableBPA2[[#This Row],[Base Payment After Circumstance 16]])))</f>
        <v/>
      </c>
      <c r="W799" s="24" t="str">
        <f>IF(W$3="Not used","",IFERROR(VLOOKUP($A799,'Circumstance 18'!$B$6:$AB$15,27,FALSE),IFERROR(VLOOKUP($A799,'Circumstance 18'!$B$18:$AB$28,27,FALSE),TableBPA2[[#This Row],[Base Payment After Circumstance 17]])))</f>
        <v/>
      </c>
      <c r="X799" s="24" t="str">
        <f>IF(X$3="Not used","",IFERROR(VLOOKUP($A799,'Circumstance 19'!$B$6:$AB$15,27,FALSE),IFERROR(VLOOKUP($A799,'Circumstance 19'!$B$18:$AB$28,27,FALSE),TableBPA2[[#This Row],[Base Payment After Circumstance 18]])))</f>
        <v/>
      </c>
      <c r="Y799" s="24" t="str">
        <f>IF(Y$3="Not used","",IFERROR(VLOOKUP($A799,'Circumstance 20'!$B$6:$AB$15,27,FALSE),IFERROR(VLOOKUP($A799,'Circumstance 20'!$B$18:$AB$28,27,FALSE),TableBPA2[[#This Row],[Base Payment After Circumstance 19]])))</f>
        <v/>
      </c>
    </row>
    <row r="800" spans="1:25" x14ac:dyDescent="0.25">
      <c r="A800" s="11" t="str">
        <f>IF('LEA Information'!A809="","",'LEA Information'!A809)</f>
        <v/>
      </c>
      <c r="B800" s="11" t="str">
        <f>IF('LEA Information'!B809="","",'LEA Information'!B809)</f>
        <v/>
      </c>
      <c r="C800" s="68" t="str">
        <f>IF('LEA Information'!C809="","",'LEA Information'!C809)</f>
        <v/>
      </c>
      <c r="D800" s="8" t="str">
        <f>IF('LEA Information'!D809="","",'LEA Information'!D809)</f>
        <v/>
      </c>
      <c r="E800" s="32" t="str">
        <f t="shared" si="12"/>
        <v/>
      </c>
      <c r="F800" s="3" t="str">
        <f>IF(F$3="Not used","",IFERROR(VLOOKUP($A800,'Circumstance 1'!$B$6:$AB$15,27,FALSE),IFERROR(VLOOKUP(A800,'Circumstance 1'!$B$18:$AB$28,27,FALSE),TableBPA2[[#This Row],[Starting Base Payment]])))</f>
        <v/>
      </c>
      <c r="G800" s="3" t="str">
        <f>IF(G$3="Not used","",IFERROR(VLOOKUP($A800,'Circumstance 2'!$B$6:$AB$15,27,FALSE),IFERROR(VLOOKUP($A800,'Circumstance 2'!$B$18:$AB$28,27,FALSE),TableBPA2[[#This Row],[Base Payment After Circumstance 1]])))</f>
        <v/>
      </c>
      <c r="H800" s="3" t="str">
        <f>IF(H$3="Not used","",IFERROR(VLOOKUP($A800,'Circumstance 3'!$B$6:$AB$15,27,FALSE),IFERROR(VLOOKUP($A800,'Circumstance 3'!$B$18:$AB$28,27,FALSE),TableBPA2[[#This Row],[Base Payment After Circumstance 2]])))</f>
        <v/>
      </c>
      <c r="I800" s="3" t="str">
        <f>IF(I$3="Not used","",IFERROR(VLOOKUP($A800,'Circumstance 4'!$B$6:$AB$15,27,FALSE),IFERROR(VLOOKUP($A800,'Circumstance 4'!$B$18:$AB$28,27,FALSE),TableBPA2[[#This Row],[Base Payment After Circumstance 3]])))</f>
        <v/>
      </c>
      <c r="J800" s="3" t="str">
        <f>IF(J$3="Not used","",IFERROR(VLOOKUP($A800,'Circumstance 5'!$B$6:$AB$15,27,FALSE),IFERROR(VLOOKUP($A800,'Circumstance 5'!$B$18:$AB$28,27,FALSE),TableBPA2[[#This Row],[Base Payment After Circumstance 4]])))</f>
        <v/>
      </c>
      <c r="K800" s="3" t="str">
        <f>IF(K$3="Not used","",IFERROR(VLOOKUP($A800,'Circumstance 6'!$B$6:$AB$15,27,FALSE),IFERROR(VLOOKUP($A800,'Circumstance 6'!$B$18:$AB$28,27,FALSE),TableBPA2[[#This Row],[Base Payment After Circumstance 5]])))</f>
        <v/>
      </c>
      <c r="L800" s="3" t="str">
        <f>IF(L$3="Not used","",IFERROR(VLOOKUP($A800,'Circumstance 7'!$B$6:$AB$15,27,FALSE),IFERROR(VLOOKUP($A800,'Circumstance 7'!$B$18:$AB$28,27,FALSE),TableBPA2[[#This Row],[Base Payment After Circumstance 6]])))</f>
        <v/>
      </c>
      <c r="M800" s="3" t="str">
        <f>IF(M$3="Not used","",IFERROR(VLOOKUP($A800,'Circumstance 8'!$B$6:$AB$15,27,FALSE),IFERROR(VLOOKUP($A800,'Circumstance 8'!$B$18:$AB$28,27,FALSE),TableBPA2[[#This Row],[Base Payment After Circumstance 7]])))</f>
        <v/>
      </c>
      <c r="N800" s="3" t="str">
        <f>IF(N$3="Not used","",IFERROR(VLOOKUP($A800,'Circumstance 9'!$B$6:$AB$15,27,FALSE),IFERROR(VLOOKUP($A800,'Circumstance 9'!$B$18:$AB$28,27,FALSE),TableBPA2[[#This Row],[Base Payment After Circumstance 8]])))</f>
        <v/>
      </c>
      <c r="O800" s="3" t="str">
        <f>IF(O$3="Not used","",IFERROR(VLOOKUP($A800,'Circumstance 10'!$B$6:$AB$15,27,FALSE),IFERROR(VLOOKUP($A800,'Circumstance 10'!$B$18:$AB$28,27,FALSE),TableBPA2[[#This Row],[Base Payment After Circumstance 9]])))</f>
        <v/>
      </c>
      <c r="P800" s="24" t="str">
        <f>IF(P$3="Not used","",IFERROR(VLOOKUP($A800,'Circumstance 11'!$B$6:$AB$15,27,FALSE),IFERROR(VLOOKUP($A800,'Circumstance 11'!$B$18:$AB$28,27,FALSE),TableBPA2[[#This Row],[Base Payment After Circumstance 10]])))</f>
        <v/>
      </c>
      <c r="Q800" s="24" t="str">
        <f>IF(Q$3="Not used","",IFERROR(VLOOKUP($A800,'Circumstance 12'!$B$6:$AB$15,27,FALSE),IFERROR(VLOOKUP($A800,'Circumstance 12'!$B$18:$AB$28,27,FALSE),TableBPA2[[#This Row],[Base Payment After Circumstance 11]])))</f>
        <v/>
      </c>
      <c r="R800" s="24" t="str">
        <f>IF(R$3="Not used","",IFERROR(VLOOKUP($A800,'Circumstance 13'!$B$6:$AB$15,27,FALSE),IFERROR(VLOOKUP($A800,'Circumstance 13'!$B$18:$AB$28,27,FALSE),TableBPA2[[#This Row],[Base Payment After Circumstance 12]])))</f>
        <v/>
      </c>
      <c r="S800" s="24" t="str">
        <f>IF(S$3="Not used","",IFERROR(VLOOKUP($A800,'Circumstance 14'!$B$6:$AB$15,27,FALSE),IFERROR(VLOOKUP($A800,'Circumstance 14'!$B$18:$AB$28,27,FALSE),TableBPA2[[#This Row],[Base Payment After Circumstance 13]])))</f>
        <v/>
      </c>
      <c r="T800" s="24" t="str">
        <f>IF(T$3="Not used","",IFERROR(VLOOKUP($A800,'Circumstance 15'!$B$6:$AB$15,27,FALSE),IFERROR(VLOOKUP($A800,'Circumstance 15'!$B$18:$AB$28,27,FALSE),TableBPA2[[#This Row],[Base Payment After Circumstance 14]])))</f>
        <v/>
      </c>
      <c r="U800" s="24" t="str">
        <f>IF(U$3="Not used","",IFERROR(VLOOKUP($A800,'Circumstance 16'!$B$6:$AB$15,27,FALSE),IFERROR(VLOOKUP($A800,'Circumstance 16'!$B$18:$AB$28,27,FALSE),TableBPA2[[#This Row],[Base Payment After Circumstance 15]])))</f>
        <v/>
      </c>
      <c r="V800" s="24" t="str">
        <f>IF(V$3="Not used","",IFERROR(VLOOKUP($A800,'Circumstance 17'!$B$6:$AB$15,27,FALSE),IFERROR(VLOOKUP($A800,'Circumstance 17'!$B$18:$AB$28,27,FALSE),TableBPA2[[#This Row],[Base Payment After Circumstance 16]])))</f>
        <v/>
      </c>
      <c r="W800" s="24" t="str">
        <f>IF(W$3="Not used","",IFERROR(VLOOKUP($A800,'Circumstance 18'!$B$6:$AB$15,27,FALSE),IFERROR(VLOOKUP($A800,'Circumstance 18'!$B$18:$AB$28,27,FALSE),TableBPA2[[#This Row],[Base Payment After Circumstance 17]])))</f>
        <v/>
      </c>
      <c r="X800" s="24" t="str">
        <f>IF(X$3="Not used","",IFERROR(VLOOKUP($A800,'Circumstance 19'!$B$6:$AB$15,27,FALSE),IFERROR(VLOOKUP($A800,'Circumstance 19'!$B$18:$AB$28,27,FALSE),TableBPA2[[#This Row],[Base Payment After Circumstance 18]])))</f>
        <v/>
      </c>
      <c r="Y800" s="24" t="str">
        <f>IF(Y$3="Not used","",IFERROR(VLOOKUP($A800,'Circumstance 20'!$B$6:$AB$15,27,FALSE),IFERROR(VLOOKUP($A800,'Circumstance 20'!$B$18:$AB$28,27,FALSE),TableBPA2[[#This Row],[Base Payment After Circumstance 19]])))</f>
        <v/>
      </c>
    </row>
    <row r="801" spans="1:25" x14ac:dyDescent="0.25">
      <c r="A801" s="11" t="str">
        <f>IF('LEA Information'!A810="","",'LEA Information'!A810)</f>
        <v/>
      </c>
      <c r="B801" s="11" t="str">
        <f>IF('LEA Information'!B810="","",'LEA Information'!B810)</f>
        <v/>
      </c>
      <c r="C801" s="68" t="str">
        <f>IF('LEA Information'!C810="","",'LEA Information'!C810)</f>
        <v/>
      </c>
      <c r="D801" s="8" t="str">
        <f>IF('LEA Information'!D810="","",'LEA Information'!D810)</f>
        <v/>
      </c>
      <c r="E801" s="32" t="str">
        <f t="shared" si="12"/>
        <v/>
      </c>
      <c r="F801" s="3" t="str">
        <f>IF(F$3="Not used","",IFERROR(VLOOKUP($A801,'Circumstance 1'!$B$6:$AB$15,27,FALSE),IFERROR(VLOOKUP(A801,'Circumstance 1'!$B$18:$AB$28,27,FALSE),TableBPA2[[#This Row],[Starting Base Payment]])))</f>
        <v/>
      </c>
      <c r="G801" s="3" t="str">
        <f>IF(G$3="Not used","",IFERROR(VLOOKUP($A801,'Circumstance 2'!$B$6:$AB$15,27,FALSE),IFERROR(VLOOKUP($A801,'Circumstance 2'!$B$18:$AB$28,27,FALSE),TableBPA2[[#This Row],[Base Payment After Circumstance 1]])))</f>
        <v/>
      </c>
      <c r="H801" s="3" t="str">
        <f>IF(H$3="Not used","",IFERROR(VLOOKUP($A801,'Circumstance 3'!$B$6:$AB$15,27,FALSE),IFERROR(VLOOKUP($A801,'Circumstance 3'!$B$18:$AB$28,27,FALSE),TableBPA2[[#This Row],[Base Payment After Circumstance 2]])))</f>
        <v/>
      </c>
      <c r="I801" s="3" t="str">
        <f>IF(I$3="Not used","",IFERROR(VLOOKUP($A801,'Circumstance 4'!$B$6:$AB$15,27,FALSE),IFERROR(VLOOKUP($A801,'Circumstance 4'!$B$18:$AB$28,27,FALSE),TableBPA2[[#This Row],[Base Payment After Circumstance 3]])))</f>
        <v/>
      </c>
      <c r="J801" s="3" t="str">
        <f>IF(J$3="Not used","",IFERROR(VLOOKUP($A801,'Circumstance 5'!$B$6:$AB$15,27,FALSE),IFERROR(VLOOKUP($A801,'Circumstance 5'!$B$18:$AB$28,27,FALSE),TableBPA2[[#This Row],[Base Payment After Circumstance 4]])))</f>
        <v/>
      </c>
      <c r="K801" s="3" t="str">
        <f>IF(K$3="Not used","",IFERROR(VLOOKUP($A801,'Circumstance 6'!$B$6:$AB$15,27,FALSE),IFERROR(VLOOKUP($A801,'Circumstance 6'!$B$18:$AB$28,27,FALSE),TableBPA2[[#This Row],[Base Payment After Circumstance 5]])))</f>
        <v/>
      </c>
      <c r="L801" s="3" t="str">
        <f>IF(L$3="Not used","",IFERROR(VLOOKUP($A801,'Circumstance 7'!$B$6:$AB$15,27,FALSE),IFERROR(VLOOKUP($A801,'Circumstance 7'!$B$18:$AB$28,27,FALSE),TableBPA2[[#This Row],[Base Payment After Circumstance 6]])))</f>
        <v/>
      </c>
      <c r="M801" s="3" t="str">
        <f>IF(M$3="Not used","",IFERROR(VLOOKUP($A801,'Circumstance 8'!$B$6:$AB$15,27,FALSE),IFERROR(VLOOKUP($A801,'Circumstance 8'!$B$18:$AB$28,27,FALSE),TableBPA2[[#This Row],[Base Payment After Circumstance 7]])))</f>
        <v/>
      </c>
      <c r="N801" s="3" t="str">
        <f>IF(N$3="Not used","",IFERROR(VLOOKUP($A801,'Circumstance 9'!$B$6:$AB$15,27,FALSE),IFERROR(VLOOKUP($A801,'Circumstance 9'!$B$18:$AB$28,27,FALSE),TableBPA2[[#This Row],[Base Payment After Circumstance 8]])))</f>
        <v/>
      </c>
      <c r="O801" s="3" t="str">
        <f>IF(O$3="Not used","",IFERROR(VLOOKUP($A801,'Circumstance 10'!$B$6:$AB$15,27,FALSE),IFERROR(VLOOKUP($A801,'Circumstance 10'!$B$18:$AB$28,27,FALSE),TableBPA2[[#This Row],[Base Payment After Circumstance 9]])))</f>
        <v/>
      </c>
      <c r="P801" s="24" t="str">
        <f>IF(P$3="Not used","",IFERROR(VLOOKUP($A801,'Circumstance 11'!$B$6:$AB$15,27,FALSE),IFERROR(VLOOKUP($A801,'Circumstance 11'!$B$18:$AB$28,27,FALSE),TableBPA2[[#This Row],[Base Payment After Circumstance 10]])))</f>
        <v/>
      </c>
      <c r="Q801" s="24" t="str">
        <f>IF(Q$3="Not used","",IFERROR(VLOOKUP($A801,'Circumstance 12'!$B$6:$AB$15,27,FALSE),IFERROR(VLOOKUP($A801,'Circumstance 12'!$B$18:$AB$28,27,FALSE),TableBPA2[[#This Row],[Base Payment After Circumstance 11]])))</f>
        <v/>
      </c>
      <c r="R801" s="24" t="str">
        <f>IF(R$3="Not used","",IFERROR(VLOOKUP($A801,'Circumstance 13'!$B$6:$AB$15,27,FALSE),IFERROR(VLOOKUP($A801,'Circumstance 13'!$B$18:$AB$28,27,FALSE),TableBPA2[[#This Row],[Base Payment After Circumstance 12]])))</f>
        <v/>
      </c>
      <c r="S801" s="24" t="str">
        <f>IF(S$3="Not used","",IFERROR(VLOOKUP($A801,'Circumstance 14'!$B$6:$AB$15,27,FALSE),IFERROR(VLOOKUP($A801,'Circumstance 14'!$B$18:$AB$28,27,FALSE),TableBPA2[[#This Row],[Base Payment After Circumstance 13]])))</f>
        <v/>
      </c>
      <c r="T801" s="24" t="str">
        <f>IF(T$3="Not used","",IFERROR(VLOOKUP($A801,'Circumstance 15'!$B$6:$AB$15,27,FALSE),IFERROR(VLOOKUP($A801,'Circumstance 15'!$B$18:$AB$28,27,FALSE),TableBPA2[[#This Row],[Base Payment After Circumstance 14]])))</f>
        <v/>
      </c>
      <c r="U801" s="24" t="str">
        <f>IF(U$3="Not used","",IFERROR(VLOOKUP($A801,'Circumstance 16'!$B$6:$AB$15,27,FALSE),IFERROR(VLOOKUP($A801,'Circumstance 16'!$B$18:$AB$28,27,FALSE),TableBPA2[[#This Row],[Base Payment After Circumstance 15]])))</f>
        <v/>
      </c>
      <c r="V801" s="24" t="str">
        <f>IF(V$3="Not used","",IFERROR(VLOOKUP($A801,'Circumstance 17'!$B$6:$AB$15,27,FALSE),IFERROR(VLOOKUP($A801,'Circumstance 17'!$B$18:$AB$28,27,FALSE),TableBPA2[[#This Row],[Base Payment After Circumstance 16]])))</f>
        <v/>
      </c>
      <c r="W801" s="24" t="str">
        <f>IF(W$3="Not used","",IFERROR(VLOOKUP($A801,'Circumstance 18'!$B$6:$AB$15,27,FALSE),IFERROR(VLOOKUP($A801,'Circumstance 18'!$B$18:$AB$28,27,FALSE),TableBPA2[[#This Row],[Base Payment After Circumstance 17]])))</f>
        <v/>
      </c>
      <c r="X801" s="24" t="str">
        <f>IF(X$3="Not used","",IFERROR(VLOOKUP($A801,'Circumstance 19'!$B$6:$AB$15,27,FALSE),IFERROR(VLOOKUP($A801,'Circumstance 19'!$B$18:$AB$28,27,FALSE),TableBPA2[[#This Row],[Base Payment After Circumstance 18]])))</f>
        <v/>
      </c>
      <c r="Y801" s="24" t="str">
        <f>IF(Y$3="Not used","",IFERROR(VLOOKUP($A801,'Circumstance 20'!$B$6:$AB$15,27,FALSE),IFERROR(VLOOKUP($A801,'Circumstance 20'!$B$18:$AB$28,27,FALSE),TableBPA2[[#This Row],[Base Payment After Circumstance 19]])))</f>
        <v/>
      </c>
    </row>
    <row r="802" spans="1:25" x14ac:dyDescent="0.25">
      <c r="A802" s="11" t="str">
        <f>IF('LEA Information'!A811="","",'LEA Information'!A811)</f>
        <v/>
      </c>
      <c r="B802" s="11" t="str">
        <f>IF('LEA Information'!B811="","",'LEA Information'!B811)</f>
        <v/>
      </c>
      <c r="C802" s="68" t="str">
        <f>IF('LEA Information'!C811="","",'LEA Information'!C811)</f>
        <v/>
      </c>
      <c r="D802" s="8" t="str">
        <f>IF('LEA Information'!D811="","",'LEA Information'!D811)</f>
        <v/>
      </c>
      <c r="E802" s="32" t="str">
        <f t="shared" si="12"/>
        <v/>
      </c>
      <c r="F802" s="3" t="str">
        <f>IF(F$3="Not used","",IFERROR(VLOOKUP($A802,'Circumstance 1'!$B$6:$AB$15,27,FALSE),IFERROR(VLOOKUP(A802,'Circumstance 1'!$B$18:$AB$28,27,FALSE),TableBPA2[[#This Row],[Starting Base Payment]])))</f>
        <v/>
      </c>
      <c r="G802" s="3" t="str">
        <f>IF(G$3="Not used","",IFERROR(VLOOKUP($A802,'Circumstance 2'!$B$6:$AB$15,27,FALSE),IFERROR(VLOOKUP($A802,'Circumstance 2'!$B$18:$AB$28,27,FALSE),TableBPA2[[#This Row],[Base Payment After Circumstance 1]])))</f>
        <v/>
      </c>
      <c r="H802" s="3" t="str">
        <f>IF(H$3="Not used","",IFERROR(VLOOKUP($A802,'Circumstance 3'!$B$6:$AB$15,27,FALSE),IFERROR(VLOOKUP($A802,'Circumstance 3'!$B$18:$AB$28,27,FALSE),TableBPA2[[#This Row],[Base Payment After Circumstance 2]])))</f>
        <v/>
      </c>
      <c r="I802" s="3" t="str">
        <f>IF(I$3="Not used","",IFERROR(VLOOKUP($A802,'Circumstance 4'!$B$6:$AB$15,27,FALSE),IFERROR(VLOOKUP($A802,'Circumstance 4'!$B$18:$AB$28,27,FALSE),TableBPA2[[#This Row],[Base Payment After Circumstance 3]])))</f>
        <v/>
      </c>
      <c r="J802" s="3" t="str">
        <f>IF(J$3="Not used","",IFERROR(VLOOKUP($A802,'Circumstance 5'!$B$6:$AB$15,27,FALSE),IFERROR(VLOOKUP($A802,'Circumstance 5'!$B$18:$AB$28,27,FALSE),TableBPA2[[#This Row],[Base Payment After Circumstance 4]])))</f>
        <v/>
      </c>
      <c r="K802" s="3" t="str">
        <f>IF(K$3="Not used","",IFERROR(VLOOKUP($A802,'Circumstance 6'!$B$6:$AB$15,27,FALSE),IFERROR(VLOOKUP($A802,'Circumstance 6'!$B$18:$AB$28,27,FALSE),TableBPA2[[#This Row],[Base Payment After Circumstance 5]])))</f>
        <v/>
      </c>
      <c r="L802" s="3" t="str">
        <f>IF(L$3="Not used","",IFERROR(VLOOKUP($A802,'Circumstance 7'!$B$6:$AB$15,27,FALSE),IFERROR(VLOOKUP($A802,'Circumstance 7'!$B$18:$AB$28,27,FALSE),TableBPA2[[#This Row],[Base Payment After Circumstance 6]])))</f>
        <v/>
      </c>
      <c r="M802" s="3" t="str">
        <f>IF(M$3="Not used","",IFERROR(VLOOKUP($A802,'Circumstance 8'!$B$6:$AB$15,27,FALSE),IFERROR(VLOOKUP($A802,'Circumstance 8'!$B$18:$AB$28,27,FALSE),TableBPA2[[#This Row],[Base Payment After Circumstance 7]])))</f>
        <v/>
      </c>
      <c r="N802" s="3" t="str">
        <f>IF(N$3="Not used","",IFERROR(VLOOKUP($A802,'Circumstance 9'!$B$6:$AB$15,27,FALSE),IFERROR(VLOOKUP($A802,'Circumstance 9'!$B$18:$AB$28,27,FALSE),TableBPA2[[#This Row],[Base Payment After Circumstance 8]])))</f>
        <v/>
      </c>
      <c r="O802" s="3" t="str">
        <f>IF(O$3="Not used","",IFERROR(VLOOKUP($A802,'Circumstance 10'!$B$6:$AB$15,27,FALSE),IFERROR(VLOOKUP($A802,'Circumstance 10'!$B$18:$AB$28,27,FALSE),TableBPA2[[#This Row],[Base Payment After Circumstance 9]])))</f>
        <v/>
      </c>
      <c r="P802" s="24" t="str">
        <f>IF(P$3="Not used","",IFERROR(VLOOKUP($A802,'Circumstance 11'!$B$6:$AB$15,27,FALSE),IFERROR(VLOOKUP($A802,'Circumstance 11'!$B$18:$AB$28,27,FALSE),TableBPA2[[#This Row],[Base Payment After Circumstance 10]])))</f>
        <v/>
      </c>
      <c r="Q802" s="24" t="str">
        <f>IF(Q$3="Not used","",IFERROR(VLOOKUP($A802,'Circumstance 12'!$B$6:$AB$15,27,FALSE),IFERROR(VLOOKUP($A802,'Circumstance 12'!$B$18:$AB$28,27,FALSE),TableBPA2[[#This Row],[Base Payment After Circumstance 11]])))</f>
        <v/>
      </c>
      <c r="R802" s="24" t="str">
        <f>IF(R$3="Not used","",IFERROR(VLOOKUP($A802,'Circumstance 13'!$B$6:$AB$15,27,FALSE),IFERROR(VLOOKUP($A802,'Circumstance 13'!$B$18:$AB$28,27,FALSE),TableBPA2[[#This Row],[Base Payment After Circumstance 12]])))</f>
        <v/>
      </c>
      <c r="S802" s="24" t="str">
        <f>IF(S$3="Not used","",IFERROR(VLOOKUP($A802,'Circumstance 14'!$B$6:$AB$15,27,FALSE),IFERROR(VLOOKUP($A802,'Circumstance 14'!$B$18:$AB$28,27,FALSE),TableBPA2[[#This Row],[Base Payment After Circumstance 13]])))</f>
        <v/>
      </c>
      <c r="T802" s="24" t="str">
        <f>IF(T$3="Not used","",IFERROR(VLOOKUP($A802,'Circumstance 15'!$B$6:$AB$15,27,FALSE),IFERROR(VLOOKUP($A802,'Circumstance 15'!$B$18:$AB$28,27,FALSE),TableBPA2[[#This Row],[Base Payment After Circumstance 14]])))</f>
        <v/>
      </c>
      <c r="U802" s="24" t="str">
        <f>IF(U$3="Not used","",IFERROR(VLOOKUP($A802,'Circumstance 16'!$B$6:$AB$15,27,FALSE),IFERROR(VLOOKUP($A802,'Circumstance 16'!$B$18:$AB$28,27,FALSE),TableBPA2[[#This Row],[Base Payment After Circumstance 15]])))</f>
        <v/>
      </c>
      <c r="V802" s="24" t="str">
        <f>IF(V$3="Not used","",IFERROR(VLOOKUP($A802,'Circumstance 17'!$B$6:$AB$15,27,FALSE),IFERROR(VLOOKUP($A802,'Circumstance 17'!$B$18:$AB$28,27,FALSE),TableBPA2[[#This Row],[Base Payment After Circumstance 16]])))</f>
        <v/>
      </c>
      <c r="W802" s="24" t="str">
        <f>IF(W$3="Not used","",IFERROR(VLOOKUP($A802,'Circumstance 18'!$B$6:$AB$15,27,FALSE),IFERROR(VLOOKUP($A802,'Circumstance 18'!$B$18:$AB$28,27,FALSE),TableBPA2[[#This Row],[Base Payment After Circumstance 17]])))</f>
        <v/>
      </c>
      <c r="X802" s="24" t="str">
        <f>IF(X$3="Not used","",IFERROR(VLOOKUP($A802,'Circumstance 19'!$B$6:$AB$15,27,FALSE),IFERROR(VLOOKUP($A802,'Circumstance 19'!$B$18:$AB$28,27,FALSE),TableBPA2[[#This Row],[Base Payment After Circumstance 18]])))</f>
        <v/>
      </c>
      <c r="Y802" s="24" t="str">
        <f>IF(Y$3="Not used","",IFERROR(VLOOKUP($A802,'Circumstance 20'!$B$6:$AB$15,27,FALSE),IFERROR(VLOOKUP($A802,'Circumstance 20'!$B$18:$AB$28,27,FALSE),TableBPA2[[#This Row],[Base Payment After Circumstance 19]])))</f>
        <v/>
      </c>
    </row>
    <row r="803" spans="1:25" x14ac:dyDescent="0.25">
      <c r="A803" s="11" t="str">
        <f>IF('LEA Information'!A812="","",'LEA Information'!A812)</f>
        <v/>
      </c>
      <c r="B803" s="11" t="str">
        <f>IF('LEA Information'!B812="","",'LEA Information'!B812)</f>
        <v/>
      </c>
      <c r="C803" s="68" t="str">
        <f>IF('LEA Information'!C812="","",'LEA Information'!C812)</f>
        <v/>
      </c>
      <c r="D803" s="8" t="str">
        <f>IF('LEA Information'!D812="","",'LEA Information'!D812)</f>
        <v/>
      </c>
      <c r="E803" s="32" t="str">
        <f t="shared" si="12"/>
        <v/>
      </c>
      <c r="F803" s="3" t="str">
        <f>IF(F$3="Not used","",IFERROR(VLOOKUP($A803,'Circumstance 1'!$B$6:$AB$15,27,FALSE),IFERROR(VLOOKUP(A803,'Circumstance 1'!$B$18:$AB$28,27,FALSE),TableBPA2[[#This Row],[Starting Base Payment]])))</f>
        <v/>
      </c>
      <c r="G803" s="3" t="str">
        <f>IF(G$3="Not used","",IFERROR(VLOOKUP($A803,'Circumstance 2'!$B$6:$AB$15,27,FALSE),IFERROR(VLOOKUP($A803,'Circumstance 2'!$B$18:$AB$28,27,FALSE),TableBPA2[[#This Row],[Base Payment After Circumstance 1]])))</f>
        <v/>
      </c>
      <c r="H803" s="3" t="str">
        <f>IF(H$3="Not used","",IFERROR(VLOOKUP($A803,'Circumstance 3'!$B$6:$AB$15,27,FALSE),IFERROR(VLOOKUP($A803,'Circumstance 3'!$B$18:$AB$28,27,FALSE),TableBPA2[[#This Row],[Base Payment After Circumstance 2]])))</f>
        <v/>
      </c>
      <c r="I803" s="3" t="str">
        <f>IF(I$3="Not used","",IFERROR(VLOOKUP($A803,'Circumstance 4'!$B$6:$AB$15,27,FALSE),IFERROR(VLOOKUP($A803,'Circumstance 4'!$B$18:$AB$28,27,FALSE),TableBPA2[[#This Row],[Base Payment After Circumstance 3]])))</f>
        <v/>
      </c>
      <c r="J803" s="3" t="str">
        <f>IF(J$3="Not used","",IFERROR(VLOOKUP($A803,'Circumstance 5'!$B$6:$AB$15,27,FALSE),IFERROR(VLOOKUP($A803,'Circumstance 5'!$B$18:$AB$28,27,FALSE),TableBPA2[[#This Row],[Base Payment After Circumstance 4]])))</f>
        <v/>
      </c>
      <c r="K803" s="3" t="str">
        <f>IF(K$3="Not used","",IFERROR(VLOOKUP($A803,'Circumstance 6'!$B$6:$AB$15,27,FALSE),IFERROR(VLOOKUP($A803,'Circumstance 6'!$B$18:$AB$28,27,FALSE),TableBPA2[[#This Row],[Base Payment After Circumstance 5]])))</f>
        <v/>
      </c>
      <c r="L803" s="3" t="str">
        <f>IF(L$3="Not used","",IFERROR(VLOOKUP($A803,'Circumstance 7'!$B$6:$AB$15,27,FALSE),IFERROR(VLOOKUP($A803,'Circumstance 7'!$B$18:$AB$28,27,FALSE),TableBPA2[[#This Row],[Base Payment After Circumstance 6]])))</f>
        <v/>
      </c>
      <c r="M803" s="3" t="str">
        <f>IF(M$3="Not used","",IFERROR(VLOOKUP($A803,'Circumstance 8'!$B$6:$AB$15,27,FALSE),IFERROR(VLOOKUP($A803,'Circumstance 8'!$B$18:$AB$28,27,FALSE),TableBPA2[[#This Row],[Base Payment After Circumstance 7]])))</f>
        <v/>
      </c>
      <c r="N803" s="3" t="str">
        <f>IF(N$3="Not used","",IFERROR(VLOOKUP($A803,'Circumstance 9'!$B$6:$AB$15,27,FALSE),IFERROR(VLOOKUP($A803,'Circumstance 9'!$B$18:$AB$28,27,FALSE),TableBPA2[[#This Row],[Base Payment After Circumstance 8]])))</f>
        <v/>
      </c>
      <c r="O803" s="3" t="str">
        <f>IF(O$3="Not used","",IFERROR(VLOOKUP($A803,'Circumstance 10'!$B$6:$AB$15,27,FALSE),IFERROR(VLOOKUP($A803,'Circumstance 10'!$B$18:$AB$28,27,FALSE),TableBPA2[[#This Row],[Base Payment After Circumstance 9]])))</f>
        <v/>
      </c>
      <c r="P803" s="24" t="str">
        <f>IF(P$3="Not used","",IFERROR(VLOOKUP($A803,'Circumstance 11'!$B$6:$AB$15,27,FALSE),IFERROR(VLOOKUP($A803,'Circumstance 11'!$B$18:$AB$28,27,FALSE),TableBPA2[[#This Row],[Base Payment After Circumstance 10]])))</f>
        <v/>
      </c>
      <c r="Q803" s="24" t="str">
        <f>IF(Q$3="Not used","",IFERROR(VLOOKUP($A803,'Circumstance 12'!$B$6:$AB$15,27,FALSE),IFERROR(VLOOKUP($A803,'Circumstance 12'!$B$18:$AB$28,27,FALSE),TableBPA2[[#This Row],[Base Payment After Circumstance 11]])))</f>
        <v/>
      </c>
      <c r="R803" s="24" t="str">
        <f>IF(R$3="Not used","",IFERROR(VLOOKUP($A803,'Circumstance 13'!$B$6:$AB$15,27,FALSE),IFERROR(VLOOKUP($A803,'Circumstance 13'!$B$18:$AB$28,27,FALSE),TableBPA2[[#This Row],[Base Payment After Circumstance 12]])))</f>
        <v/>
      </c>
      <c r="S803" s="24" t="str">
        <f>IF(S$3="Not used","",IFERROR(VLOOKUP($A803,'Circumstance 14'!$B$6:$AB$15,27,FALSE),IFERROR(VLOOKUP($A803,'Circumstance 14'!$B$18:$AB$28,27,FALSE),TableBPA2[[#This Row],[Base Payment After Circumstance 13]])))</f>
        <v/>
      </c>
      <c r="T803" s="24" t="str">
        <f>IF(T$3="Not used","",IFERROR(VLOOKUP($A803,'Circumstance 15'!$B$6:$AB$15,27,FALSE),IFERROR(VLOOKUP($A803,'Circumstance 15'!$B$18:$AB$28,27,FALSE),TableBPA2[[#This Row],[Base Payment After Circumstance 14]])))</f>
        <v/>
      </c>
      <c r="U803" s="24" t="str">
        <f>IF(U$3="Not used","",IFERROR(VLOOKUP($A803,'Circumstance 16'!$B$6:$AB$15,27,FALSE),IFERROR(VLOOKUP($A803,'Circumstance 16'!$B$18:$AB$28,27,FALSE),TableBPA2[[#This Row],[Base Payment After Circumstance 15]])))</f>
        <v/>
      </c>
      <c r="V803" s="24" t="str">
        <f>IF(V$3="Not used","",IFERROR(VLOOKUP($A803,'Circumstance 17'!$B$6:$AB$15,27,FALSE),IFERROR(VLOOKUP($A803,'Circumstance 17'!$B$18:$AB$28,27,FALSE),TableBPA2[[#This Row],[Base Payment After Circumstance 16]])))</f>
        <v/>
      </c>
      <c r="W803" s="24" t="str">
        <f>IF(W$3="Not used","",IFERROR(VLOOKUP($A803,'Circumstance 18'!$B$6:$AB$15,27,FALSE),IFERROR(VLOOKUP($A803,'Circumstance 18'!$B$18:$AB$28,27,FALSE),TableBPA2[[#This Row],[Base Payment After Circumstance 17]])))</f>
        <v/>
      </c>
      <c r="X803" s="24" t="str">
        <f>IF(X$3="Not used","",IFERROR(VLOOKUP($A803,'Circumstance 19'!$B$6:$AB$15,27,FALSE),IFERROR(VLOOKUP($A803,'Circumstance 19'!$B$18:$AB$28,27,FALSE),TableBPA2[[#This Row],[Base Payment After Circumstance 18]])))</f>
        <v/>
      </c>
      <c r="Y803" s="24" t="str">
        <f>IF(Y$3="Not used","",IFERROR(VLOOKUP($A803,'Circumstance 20'!$B$6:$AB$15,27,FALSE),IFERROR(VLOOKUP($A803,'Circumstance 20'!$B$18:$AB$28,27,FALSE),TableBPA2[[#This Row],[Base Payment After Circumstance 19]])))</f>
        <v/>
      </c>
    </row>
    <row r="804" spans="1:25" x14ac:dyDescent="0.25">
      <c r="A804" s="11" t="str">
        <f>IF('LEA Information'!A813="","",'LEA Information'!A813)</f>
        <v/>
      </c>
      <c r="B804" s="11" t="str">
        <f>IF('LEA Information'!B813="","",'LEA Information'!B813)</f>
        <v/>
      </c>
      <c r="C804" s="68" t="str">
        <f>IF('LEA Information'!C813="","",'LEA Information'!C813)</f>
        <v/>
      </c>
      <c r="D804" s="8" t="str">
        <f>IF('LEA Information'!D813="","",'LEA Information'!D813)</f>
        <v/>
      </c>
      <c r="E804" s="32" t="str">
        <f t="shared" si="12"/>
        <v/>
      </c>
      <c r="F804" s="3" t="str">
        <f>IF(F$3="Not used","",IFERROR(VLOOKUP($A804,'Circumstance 1'!$B$6:$AB$15,27,FALSE),IFERROR(VLOOKUP(A804,'Circumstance 1'!$B$18:$AB$28,27,FALSE),TableBPA2[[#This Row],[Starting Base Payment]])))</f>
        <v/>
      </c>
      <c r="G804" s="3" t="str">
        <f>IF(G$3="Not used","",IFERROR(VLOOKUP($A804,'Circumstance 2'!$B$6:$AB$15,27,FALSE),IFERROR(VLOOKUP($A804,'Circumstance 2'!$B$18:$AB$28,27,FALSE),TableBPA2[[#This Row],[Base Payment After Circumstance 1]])))</f>
        <v/>
      </c>
      <c r="H804" s="3" t="str">
        <f>IF(H$3="Not used","",IFERROR(VLOOKUP($A804,'Circumstance 3'!$B$6:$AB$15,27,FALSE),IFERROR(VLOOKUP($A804,'Circumstance 3'!$B$18:$AB$28,27,FALSE),TableBPA2[[#This Row],[Base Payment After Circumstance 2]])))</f>
        <v/>
      </c>
      <c r="I804" s="3" t="str">
        <f>IF(I$3="Not used","",IFERROR(VLOOKUP($A804,'Circumstance 4'!$B$6:$AB$15,27,FALSE),IFERROR(VLOOKUP($A804,'Circumstance 4'!$B$18:$AB$28,27,FALSE),TableBPA2[[#This Row],[Base Payment After Circumstance 3]])))</f>
        <v/>
      </c>
      <c r="J804" s="3" t="str">
        <f>IF(J$3="Not used","",IFERROR(VLOOKUP($A804,'Circumstance 5'!$B$6:$AB$15,27,FALSE),IFERROR(VLOOKUP($A804,'Circumstance 5'!$B$18:$AB$28,27,FALSE),TableBPA2[[#This Row],[Base Payment After Circumstance 4]])))</f>
        <v/>
      </c>
      <c r="K804" s="3" t="str">
        <f>IF(K$3="Not used","",IFERROR(VLOOKUP($A804,'Circumstance 6'!$B$6:$AB$15,27,FALSE),IFERROR(VLOOKUP($A804,'Circumstance 6'!$B$18:$AB$28,27,FALSE),TableBPA2[[#This Row],[Base Payment After Circumstance 5]])))</f>
        <v/>
      </c>
      <c r="L804" s="3" t="str">
        <f>IF(L$3="Not used","",IFERROR(VLOOKUP($A804,'Circumstance 7'!$B$6:$AB$15,27,FALSE),IFERROR(VLOOKUP($A804,'Circumstance 7'!$B$18:$AB$28,27,FALSE),TableBPA2[[#This Row],[Base Payment After Circumstance 6]])))</f>
        <v/>
      </c>
      <c r="M804" s="3" t="str">
        <f>IF(M$3="Not used","",IFERROR(VLOOKUP($A804,'Circumstance 8'!$B$6:$AB$15,27,FALSE),IFERROR(VLOOKUP($A804,'Circumstance 8'!$B$18:$AB$28,27,FALSE),TableBPA2[[#This Row],[Base Payment After Circumstance 7]])))</f>
        <v/>
      </c>
      <c r="N804" s="3" t="str">
        <f>IF(N$3="Not used","",IFERROR(VLOOKUP($A804,'Circumstance 9'!$B$6:$AB$15,27,FALSE),IFERROR(VLOOKUP($A804,'Circumstance 9'!$B$18:$AB$28,27,FALSE),TableBPA2[[#This Row],[Base Payment After Circumstance 8]])))</f>
        <v/>
      </c>
      <c r="O804" s="3" t="str">
        <f>IF(O$3="Not used","",IFERROR(VLOOKUP($A804,'Circumstance 10'!$B$6:$AB$15,27,FALSE),IFERROR(VLOOKUP($A804,'Circumstance 10'!$B$18:$AB$28,27,FALSE),TableBPA2[[#This Row],[Base Payment After Circumstance 9]])))</f>
        <v/>
      </c>
      <c r="P804" s="24" t="str">
        <f>IF(P$3="Not used","",IFERROR(VLOOKUP($A804,'Circumstance 11'!$B$6:$AB$15,27,FALSE),IFERROR(VLOOKUP($A804,'Circumstance 11'!$B$18:$AB$28,27,FALSE),TableBPA2[[#This Row],[Base Payment After Circumstance 10]])))</f>
        <v/>
      </c>
      <c r="Q804" s="24" t="str">
        <f>IF(Q$3="Not used","",IFERROR(VLOOKUP($A804,'Circumstance 12'!$B$6:$AB$15,27,FALSE),IFERROR(VLOOKUP($A804,'Circumstance 12'!$B$18:$AB$28,27,FALSE),TableBPA2[[#This Row],[Base Payment After Circumstance 11]])))</f>
        <v/>
      </c>
      <c r="R804" s="24" t="str">
        <f>IF(R$3="Not used","",IFERROR(VLOOKUP($A804,'Circumstance 13'!$B$6:$AB$15,27,FALSE),IFERROR(VLOOKUP($A804,'Circumstance 13'!$B$18:$AB$28,27,FALSE),TableBPA2[[#This Row],[Base Payment After Circumstance 12]])))</f>
        <v/>
      </c>
      <c r="S804" s="24" t="str">
        <f>IF(S$3="Not used","",IFERROR(VLOOKUP($A804,'Circumstance 14'!$B$6:$AB$15,27,FALSE),IFERROR(VLOOKUP($A804,'Circumstance 14'!$B$18:$AB$28,27,FALSE),TableBPA2[[#This Row],[Base Payment After Circumstance 13]])))</f>
        <v/>
      </c>
      <c r="T804" s="24" t="str">
        <f>IF(T$3="Not used","",IFERROR(VLOOKUP($A804,'Circumstance 15'!$B$6:$AB$15,27,FALSE),IFERROR(VLOOKUP($A804,'Circumstance 15'!$B$18:$AB$28,27,FALSE),TableBPA2[[#This Row],[Base Payment After Circumstance 14]])))</f>
        <v/>
      </c>
      <c r="U804" s="24" t="str">
        <f>IF(U$3="Not used","",IFERROR(VLOOKUP($A804,'Circumstance 16'!$B$6:$AB$15,27,FALSE),IFERROR(VLOOKUP($A804,'Circumstance 16'!$B$18:$AB$28,27,FALSE),TableBPA2[[#This Row],[Base Payment After Circumstance 15]])))</f>
        <v/>
      </c>
      <c r="V804" s="24" t="str">
        <f>IF(V$3="Not used","",IFERROR(VLOOKUP($A804,'Circumstance 17'!$B$6:$AB$15,27,FALSE),IFERROR(VLOOKUP($A804,'Circumstance 17'!$B$18:$AB$28,27,FALSE),TableBPA2[[#This Row],[Base Payment After Circumstance 16]])))</f>
        <v/>
      </c>
      <c r="W804" s="24" t="str">
        <f>IF(W$3="Not used","",IFERROR(VLOOKUP($A804,'Circumstance 18'!$B$6:$AB$15,27,FALSE),IFERROR(VLOOKUP($A804,'Circumstance 18'!$B$18:$AB$28,27,FALSE),TableBPA2[[#This Row],[Base Payment After Circumstance 17]])))</f>
        <v/>
      </c>
      <c r="X804" s="24" t="str">
        <f>IF(X$3="Not used","",IFERROR(VLOOKUP($A804,'Circumstance 19'!$B$6:$AB$15,27,FALSE),IFERROR(VLOOKUP($A804,'Circumstance 19'!$B$18:$AB$28,27,FALSE),TableBPA2[[#This Row],[Base Payment After Circumstance 18]])))</f>
        <v/>
      </c>
      <c r="Y804" s="24" t="str">
        <f>IF(Y$3="Not used","",IFERROR(VLOOKUP($A804,'Circumstance 20'!$B$6:$AB$15,27,FALSE),IFERROR(VLOOKUP($A804,'Circumstance 20'!$B$18:$AB$28,27,FALSE),TableBPA2[[#This Row],[Base Payment After Circumstance 19]])))</f>
        <v/>
      </c>
    </row>
    <row r="805" spans="1:25" x14ac:dyDescent="0.25">
      <c r="A805" s="11" t="str">
        <f>IF('LEA Information'!A814="","",'LEA Information'!A814)</f>
        <v/>
      </c>
      <c r="B805" s="11" t="str">
        <f>IF('LEA Information'!B814="","",'LEA Information'!B814)</f>
        <v/>
      </c>
      <c r="C805" s="68" t="str">
        <f>IF('LEA Information'!C814="","",'LEA Information'!C814)</f>
        <v/>
      </c>
      <c r="D805" s="8" t="str">
        <f>IF('LEA Information'!D814="","",'LEA Information'!D814)</f>
        <v/>
      </c>
      <c r="E805" s="32" t="str">
        <f t="shared" si="12"/>
        <v/>
      </c>
      <c r="F805" s="3" t="str">
        <f>IF(F$3="Not used","",IFERROR(VLOOKUP($A805,'Circumstance 1'!$B$6:$AB$15,27,FALSE),IFERROR(VLOOKUP(A805,'Circumstance 1'!$B$18:$AB$28,27,FALSE),TableBPA2[[#This Row],[Starting Base Payment]])))</f>
        <v/>
      </c>
      <c r="G805" s="3" t="str">
        <f>IF(G$3="Not used","",IFERROR(VLOOKUP($A805,'Circumstance 2'!$B$6:$AB$15,27,FALSE),IFERROR(VLOOKUP($A805,'Circumstance 2'!$B$18:$AB$28,27,FALSE),TableBPA2[[#This Row],[Base Payment After Circumstance 1]])))</f>
        <v/>
      </c>
      <c r="H805" s="3" t="str">
        <f>IF(H$3="Not used","",IFERROR(VLOOKUP($A805,'Circumstance 3'!$B$6:$AB$15,27,FALSE),IFERROR(VLOOKUP($A805,'Circumstance 3'!$B$18:$AB$28,27,FALSE),TableBPA2[[#This Row],[Base Payment After Circumstance 2]])))</f>
        <v/>
      </c>
      <c r="I805" s="3" t="str">
        <f>IF(I$3="Not used","",IFERROR(VLOOKUP($A805,'Circumstance 4'!$B$6:$AB$15,27,FALSE),IFERROR(VLOOKUP($A805,'Circumstance 4'!$B$18:$AB$28,27,FALSE),TableBPA2[[#This Row],[Base Payment After Circumstance 3]])))</f>
        <v/>
      </c>
      <c r="J805" s="3" t="str">
        <f>IF(J$3="Not used","",IFERROR(VLOOKUP($A805,'Circumstance 5'!$B$6:$AB$15,27,FALSE),IFERROR(VLOOKUP($A805,'Circumstance 5'!$B$18:$AB$28,27,FALSE),TableBPA2[[#This Row],[Base Payment After Circumstance 4]])))</f>
        <v/>
      </c>
      <c r="K805" s="3" t="str">
        <f>IF(K$3="Not used","",IFERROR(VLOOKUP($A805,'Circumstance 6'!$B$6:$AB$15,27,FALSE),IFERROR(VLOOKUP($A805,'Circumstance 6'!$B$18:$AB$28,27,FALSE),TableBPA2[[#This Row],[Base Payment After Circumstance 5]])))</f>
        <v/>
      </c>
      <c r="L805" s="3" t="str">
        <f>IF(L$3="Not used","",IFERROR(VLOOKUP($A805,'Circumstance 7'!$B$6:$AB$15,27,FALSE),IFERROR(VLOOKUP($A805,'Circumstance 7'!$B$18:$AB$28,27,FALSE),TableBPA2[[#This Row],[Base Payment After Circumstance 6]])))</f>
        <v/>
      </c>
      <c r="M805" s="3" t="str">
        <f>IF(M$3="Not used","",IFERROR(VLOOKUP($A805,'Circumstance 8'!$B$6:$AB$15,27,FALSE),IFERROR(VLOOKUP($A805,'Circumstance 8'!$B$18:$AB$28,27,FALSE),TableBPA2[[#This Row],[Base Payment After Circumstance 7]])))</f>
        <v/>
      </c>
      <c r="N805" s="3" t="str">
        <f>IF(N$3="Not used","",IFERROR(VLOOKUP($A805,'Circumstance 9'!$B$6:$AB$15,27,FALSE),IFERROR(VLOOKUP($A805,'Circumstance 9'!$B$18:$AB$28,27,FALSE),TableBPA2[[#This Row],[Base Payment After Circumstance 8]])))</f>
        <v/>
      </c>
      <c r="O805" s="3" t="str">
        <f>IF(O$3="Not used","",IFERROR(VLOOKUP($A805,'Circumstance 10'!$B$6:$AB$15,27,FALSE),IFERROR(VLOOKUP($A805,'Circumstance 10'!$B$18:$AB$28,27,FALSE),TableBPA2[[#This Row],[Base Payment After Circumstance 9]])))</f>
        <v/>
      </c>
      <c r="P805" s="24" t="str">
        <f>IF(P$3="Not used","",IFERROR(VLOOKUP($A805,'Circumstance 11'!$B$6:$AB$15,27,FALSE),IFERROR(VLOOKUP($A805,'Circumstance 11'!$B$18:$AB$28,27,FALSE),TableBPA2[[#This Row],[Base Payment After Circumstance 10]])))</f>
        <v/>
      </c>
      <c r="Q805" s="24" t="str">
        <f>IF(Q$3="Not used","",IFERROR(VLOOKUP($A805,'Circumstance 12'!$B$6:$AB$15,27,FALSE),IFERROR(VLOOKUP($A805,'Circumstance 12'!$B$18:$AB$28,27,FALSE),TableBPA2[[#This Row],[Base Payment After Circumstance 11]])))</f>
        <v/>
      </c>
      <c r="R805" s="24" t="str">
        <f>IF(R$3="Not used","",IFERROR(VLOOKUP($A805,'Circumstance 13'!$B$6:$AB$15,27,FALSE),IFERROR(VLOOKUP($A805,'Circumstance 13'!$B$18:$AB$28,27,FALSE),TableBPA2[[#This Row],[Base Payment After Circumstance 12]])))</f>
        <v/>
      </c>
      <c r="S805" s="24" t="str">
        <f>IF(S$3="Not used","",IFERROR(VLOOKUP($A805,'Circumstance 14'!$B$6:$AB$15,27,FALSE),IFERROR(VLOOKUP($A805,'Circumstance 14'!$B$18:$AB$28,27,FALSE),TableBPA2[[#This Row],[Base Payment After Circumstance 13]])))</f>
        <v/>
      </c>
      <c r="T805" s="24" t="str">
        <f>IF(T$3="Not used","",IFERROR(VLOOKUP($A805,'Circumstance 15'!$B$6:$AB$15,27,FALSE),IFERROR(VLOOKUP($A805,'Circumstance 15'!$B$18:$AB$28,27,FALSE),TableBPA2[[#This Row],[Base Payment After Circumstance 14]])))</f>
        <v/>
      </c>
      <c r="U805" s="24" t="str">
        <f>IF(U$3="Not used","",IFERROR(VLOOKUP($A805,'Circumstance 16'!$B$6:$AB$15,27,FALSE),IFERROR(VLOOKUP($A805,'Circumstance 16'!$B$18:$AB$28,27,FALSE),TableBPA2[[#This Row],[Base Payment After Circumstance 15]])))</f>
        <v/>
      </c>
      <c r="V805" s="24" t="str">
        <f>IF(V$3="Not used","",IFERROR(VLOOKUP($A805,'Circumstance 17'!$B$6:$AB$15,27,FALSE),IFERROR(VLOOKUP($A805,'Circumstance 17'!$B$18:$AB$28,27,FALSE),TableBPA2[[#This Row],[Base Payment After Circumstance 16]])))</f>
        <v/>
      </c>
      <c r="W805" s="24" t="str">
        <f>IF(W$3="Not used","",IFERROR(VLOOKUP($A805,'Circumstance 18'!$B$6:$AB$15,27,FALSE),IFERROR(VLOOKUP($A805,'Circumstance 18'!$B$18:$AB$28,27,FALSE),TableBPA2[[#This Row],[Base Payment After Circumstance 17]])))</f>
        <v/>
      </c>
      <c r="X805" s="24" t="str">
        <f>IF(X$3="Not used","",IFERROR(VLOOKUP($A805,'Circumstance 19'!$B$6:$AB$15,27,FALSE),IFERROR(VLOOKUP($A805,'Circumstance 19'!$B$18:$AB$28,27,FALSE),TableBPA2[[#This Row],[Base Payment After Circumstance 18]])))</f>
        <v/>
      </c>
      <c r="Y805" s="24" t="str">
        <f>IF(Y$3="Not used","",IFERROR(VLOOKUP($A805,'Circumstance 20'!$B$6:$AB$15,27,FALSE),IFERROR(VLOOKUP($A805,'Circumstance 20'!$B$18:$AB$28,27,FALSE),TableBPA2[[#This Row],[Base Payment After Circumstance 19]])))</f>
        <v/>
      </c>
    </row>
    <row r="806" spans="1:25" x14ac:dyDescent="0.25">
      <c r="A806" s="11" t="str">
        <f>IF('LEA Information'!A815="","",'LEA Information'!A815)</f>
        <v/>
      </c>
      <c r="B806" s="11" t="str">
        <f>IF('LEA Information'!B815="","",'LEA Information'!B815)</f>
        <v/>
      </c>
      <c r="C806" s="68" t="str">
        <f>IF('LEA Information'!C815="","",'LEA Information'!C815)</f>
        <v/>
      </c>
      <c r="D806" s="8" t="str">
        <f>IF('LEA Information'!D815="","",'LEA Information'!D815)</f>
        <v/>
      </c>
      <c r="E806" s="32" t="str">
        <f t="shared" si="12"/>
        <v/>
      </c>
      <c r="F806" s="3" t="str">
        <f>IF(F$3="Not used","",IFERROR(VLOOKUP($A806,'Circumstance 1'!$B$6:$AB$15,27,FALSE),IFERROR(VLOOKUP(A806,'Circumstance 1'!$B$18:$AB$28,27,FALSE),TableBPA2[[#This Row],[Starting Base Payment]])))</f>
        <v/>
      </c>
      <c r="G806" s="3" t="str">
        <f>IF(G$3="Not used","",IFERROR(VLOOKUP($A806,'Circumstance 2'!$B$6:$AB$15,27,FALSE),IFERROR(VLOOKUP($A806,'Circumstance 2'!$B$18:$AB$28,27,FALSE),TableBPA2[[#This Row],[Base Payment After Circumstance 1]])))</f>
        <v/>
      </c>
      <c r="H806" s="3" t="str">
        <f>IF(H$3="Not used","",IFERROR(VLOOKUP($A806,'Circumstance 3'!$B$6:$AB$15,27,FALSE),IFERROR(VLOOKUP($A806,'Circumstance 3'!$B$18:$AB$28,27,FALSE),TableBPA2[[#This Row],[Base Payment After Circumstance 2]])))</f>
        <v/>
      </c>
      <c r="I806" s="3" t="str">
        <f>IF(I$3="Not used","",IFERROR(VLOOKUP($A806,'Circumstance 4'!$B$6:$AB$15,27,FALSE),IFERROR(VLOOKUP($A806,'Circumstance 4'!$B$18:$AB$28,27,FALSE),TableBPA2[[#This Row],[Base Payment After Circumstance 3]])))</f>
        <v/>
      </c>
      <c r="J806" s="3" t="str">
        <f>IF(J$3="Not used","",IFERROR(VLOOKUP($A806,'Circumstance 5'!$B$6:$AB$15,27,FALSE),IFERROR(VLOOKUP($A806,'Circumstance 5'!$B$18:$AB$28,27,FALSE),TableBPA2[[#This Row],[Base Payment After Circumstance 4]])))</f>
        <v/>
      </c>
      <c r="K806" s="3" t="str">
        <f>IF(K$3="Not used","",IFERROR(VLOOKUP($A806,'Circumstance 6'!$B$6:$AB$15,27,FALSE),IFERROR(VLOOKUP($A806,'Circumstance 6'!$B$18:$AB$28,27,FALSE),TableBPA2[[#This Row],[Base Payment After Circumstance 5]])))</f>
        <v/>
      </c>
      <c r="L806" s="3" t="str">
        <f>IF(L$3="Not used","",IFERROR(VLOOKUP($A806,'Circumstance 7'!$B$6:$AB$15,27,FALSE),IFERROR(VLOOKUP($A806,'Circumstance 7'!$B$18:$AB$28,27,FALSE),TableBPA2[[#This Row],[Base Payment After Circumstance 6]])))</f>
        <v/>
      </c>
      <c r="M806" s="3" t="str">
        <f>IF(M$3="Not used","",IFERROR(VLOOKUP($A806,'Circumstance 8'!$B$6:$AB$15,27,FALSE),IFERROR(VLOOKUP($A806,'Circumstance 8'!$B$18:$AB$28,27,FALSE),TableBPA2[[#This Row],[Base Payment After Circumstance 7]])))</f>
        <v/>
      </c>
      <c r="N806" s="3" t="str">
        <f>IF(N$3="Not used","",IFERROR(VLOOKUP($A806,'Circumstance 9'!$B$6:$AB$15,27,FALSE),IFERROR(VLOOKUP($A806,'Circumstance 9'!$B$18:$AB$28,27,FALSE),TableBPA2[[#This Row],[Base Payment After Circumstance 8]])))</f>
        <v/>
      </c>
      <c r="O806" s="3" t="str">
        <f>IF(O$3="Not used","",IFERROR(VLOOKUP($A806,'Circumstance 10'!$B$6:$AB$15,27,FALSE),IFERROR(VLOOKUP($A806,'Circumstance 10'!$B$18:$AB$28,27,FALSE),TableBPA2[[#This Row],[Base Payment After Circumstance 9]])))</f>
        <v/>
      </c>
      <c r="P806" s="24" t="str">
        <f>IF(P$3="Not used","",IFERROR(VLOOKUP($A806,'Circumstance 11'!$B$6:$AB$15,27,FALSE),IFERROR(VLOOKUP($A806,'Circumstance 11'!$B$18:$AB$28,27,FALSE),TableBPA2[[#This Row],[Base Payment After Circumstance 10]])))</f>
        <v/>
      </c>
      <c r="Q806" s="24" t="str">
        <f>IF(Q$3="Not used","",IFERROR(VLOOKUP($A806,'Circumstance 12'!$B$6:$AB$15,27,FALSE),IFERROR(VLOOKUP($A806,'Circumstance 12'!$B$18:$AB$28,27,FALSE),TableBPA2[[#This Row],[Base Payment After Circumstance 11]])))</f>
        <v/>
      </c>
      <c r="R806" s="24" t="str">
        <f>IF(R$3="Not used","",IFERROR(VLOOKUP($A806,'Circumstance 13'!$B$6:$AB$15,27,FALSE),IFERROR(VLOOKUP($A806,'Circumstance 13'!$B$18:$AB$28,27,FALSE),TableBPA2[[#This Row],[Base Payment After Circumstance 12]])))</f>
        <v/>
      </c>
      <c r="S806" s="24" t="str">
        <f>IF(S$3="Not used","",IFERROR(VLOOKUP($A806,'Circumstance 14'!$B$6:$AB$15,27,FALSE),IFERROR(VLOOKUP($A806,'Circumstance 14'!$B$18:$AB$28,27,FALSE),TableBPA2[[#This Row],[Base Payment After Circumstance 13]])))</f>
        <v/>
      </c>
      <c r="T806" s="24" t="str">
        <f>IF(T$3="Not used","",IFERROR(VLOOKUP($A806,'Circumstance 15'!$B$6:$AB$15,27,FALSE),IFERROR(VLOOKUP($A806,'Circumstance 15'!$B$18:$AB$28,27,FALSE),TableBPA2[[#This Row],[Base Payment After Circumstance 14]])))</f>
        <v/>
      </c>
      <c r="U806" s="24" t="str">
        <f>IF(U$3="Not used","",IFERROR(VLOOKUP($A806,'Circumstance 16'!$B$6:$AB$15,27,FALSE),IFERROR(VLOOKUP($A806,'Circumstance 16'!$B$18:$AB$28,27,FALSE),TableBPA2[[#This Row],[Base Payment After Circumstance 15]])))</f>
        <v/>
      </c>
      <c r="V806" s="24" t="str">
        <f>IF(V$3="Not used","",IFERROR(VLOOKUP($A806,'Circumstance 17'!$B$6:$AB$15,27,FALSE),IFERROR(VLOOKUP($A806,'Circumstance 17'!$B$18:$AB$28,27,FALSE),TableBPA2[[#This Row],[Base Payment After Circumstance 16]])))</f>
        <v/>
      </c>
      <c r="W806" s="24" t="str">
        <f>IF(W$3="Not used","",IFERROR(VLOOKUP($A806,'Circumstance 18'!$B$6:$AB$15,27,FALSE),IFERROR(VLOOKUP($A806,'Circumstance 18'!$B$18:$AB$28,27,FALSE),TableBPA2[[#This Row],[Base Payment After Circumstance 17]])))</f>
        <v/>
      </c>
      <c r="X806" s="24" t="str">
        <f>IF(X$3="Not used","",IFERROR(VLOOKUP($A806,'Circumstance 19'!$B$6:$AB$15,27,FALSE),IFERROR(VLOOKUP($A806,'Circumstance 19'!$B$18:$AB$28,27,FALSE),TableBPA2[[#This Row],[Base Payment After Circumstance 18]])))</f>
        <v/>
      </c>
      <c r="Y806" s="24" t="str">
        <f>IF(Y$3="Not used","",IFERROR(VLOOKUP($A806,'Circumstance 20'!$B$6:$AB$15,27,FALSE),IFERROR(VLOOKUP($A806,'Circumstance 20'!$B$18:$AB$28,27,FALSE),TableBPA2[[#This Row],[Base Payment After Circumstance 19]])))</f>
        <v/>
      </c>
    </row>
    <row r="807" spans="1:25" x14ac:dyDescent="0.25">
      <c r="A807" s="11" t="str">
        <f>IF('LEA Information'!A816="","",'LEA Information'!A816)</f>
        <v/>
      </c>
      <c r="B807" s="11" t="str">
        <f>IF('LEA Information'!B816="","",'LEA Information'!B816)</f>
        <v/>
      </c>
      <c r="C807" s="68" t="str">
        <f>IF('LEA Information'!C816="","",'LEA Information'!C816)</f>
        <v/>
      </c>
      <c r="D807" s="8" t="str">
        <f>IF('LEA Information'!D816="","",'LEA Information'!D816)</f>
        <v/>
      </c>
      <c r="E807" s="32" t="str">
        <f t="shared" si="12"/>
        <v/>
      </c>
      <c r="F807" s="3" t="str">
        <f>IF(F$3="Not used","",IFERROR(VLOOKUP($A807,'Circumstance 1'!$B$6:$AB$15,27,FALSE),IFERROR(VLOOKUP(A807,'Circumstance 1'!$B$18:$AB$28,27,FALSE),TableBPA2[[#This Row],[Starting Base Payment]])))</f>
        <v/>
      </c>
      <c r="G807" s="3" t="str">
        <f>IF(G$3="Not used","",IFERROR(VLOOKUP($A807,'Circumstance 2'!$B$6:$AB$15,27,FALSE),IFERROR(VLOOKUP($A807,'Circumstance 2'!$B$18:$AB$28,27,FALSE),TableBPA2[[#This Row],[Base Payment After Circumstance 1]])))</f>
        <v/>
      </c>
      <c r="H807" s="3" t="str">
        <f>IF(H$3="Not used","",IFERROR(VLOOKUP($A807,'Circumstance 3'!$B$6:$AB$15,27,FALSE),IFERROR(VLOOKUP($A807,'Circumstance 3'!$B$18:$AB$28,27,FALSE),TableBPA2[[#This Row],[Base Payment After Circumstance 2]])))</f>
        <v/>
      </c>
      <c r="I807" s="3" t="str">
        <f>IF(I$3="Not used","",IFERROR(VLOOKUP($A807,'Circumstance 4'!$B$6:$AB$15,27,FALSE),IFERROR(VLOOKUP($A807,'Circumstance 4'!$B$18:$AB$28,27,FALSE),TableBPA2[[#This Row],[Base Payment After Circumstance 3]])))</f>
        <v/>
      </c>
      <c r="J807" s="3" t="str">
        <f>IF(J$3="Not used","",IFERROR(VLOOKUP($A807,'Circumstance 5'!$B$6:$AB$15,27,FALSE),IFERROR(VLOOKUP($A807,'Circumstance 5'!$B$18:$AB$28,27,FALSE),TableBPA2[[#This Row],[Base Payment After Circumstance 4]])))</f>
        <v/>
      </c>
      <c r="K807" s="3" t="str">
        <f>IF(K$3="Not used","",IFERROR(VLOOKUP($A807,'Circumstance 6'!$B$6:$AB$15,27,FALSE),IFERROR(VLOOKUP($A807,'Circumstance 6'!$B$18:$AB$28,27,FALSE),TableBPA2[[#This Row],[Base Payment After Circumstance 5]])))</f>
        <v/>
      </c>
      <c r="L807" s="3" t="str">
        <f>IF(L$3="Not used","",IFERROR(VLOOKUP($A807,'Circumstance 7'!$B$6:$AB$15,27,FALSE),IFERROR(VLOOKUP($A807,'Circumstance 7'!$B$18:$AB$28,27,FALSE),TableBPA2[[#This Row],[Base Payment After Circumstance 6]])))</f>
        <v/>
      </c>
      <c r="M807" s="3" t="str">
        <f>IF(M$3="Not used","",IFERROR(VLOOKUP($A807,'Circumstance 8'!$B$6:$AB$15,27,FALSE),IFERROR(VLOOKUP($A807,'Circumstance 8'!$B$18:$AB$28,27,FALSE),TableBPA2[[#This Row],[Base Payment After Circumstance 7]])))</f>
        <v/>
      </c>
      <c r="N807" s="3" t="str">
        <f>IF(N$3="Not used","",IFERROR(VLOOKUP($A807,'Circumstance 9'!$B$6:$AB$15,27,FALSE),IFERROR(VLOOKUP($A807,'Circumstance 9'!$B$18:$AB$28,27,FALSE),TableBPA2[[#This Row],[Base Payment After Circumstance 8]])))</f>
        <v/>
      </c>
      <c r="O807" s="3" t="str">
        <f>IF(O$3="Not used","",IFERROR(VLOOKUP($A807,'Circumstance 10'!$B$6:$AB$15,27,FALSE),IFERROR(VLOOKUP($A807,'Circumstance 10'!$B$18:$AB$28,27,FALSE),TableBPA2[[#This Row],[Base Payment After Circumstance 9]])))</f>
        <v/>
      </c>
      <c r="P807" s="24" t="str">
        <f>IF(P$3="Not used","",IFERROR(VLOOKUP($A807,'Circumstance 11'!$B$6:$AB$15,27,FALSE),IFERROR(VLOOKUP($A807,'Circumstance 11'!$B$18:$AB$28,27,FALSE),TableBPA2[[#This Row],[Base Payment After Circumstance 10]])))</f>
        <v/>
      </c>
      <c r="Q807" s="24" t="str">
        <f>IF(Q$3="Not used","",IFERROR(VLOOKUP($A807,'Circumstance 12'!$B$6:$AB$15,27,FALSE),IFERROR(VLOOKUP($A807,'Circumstance 12'!$B$18:$AB$28,27,FALSE),TableBPA2[[#This Row],[Base Payment After Circumstance 11]])))</f>
        <v/>
      </c>
      <c r="R807" s="24" t="str">
        <f>IF(R$3="Not used","",IFERROR(VLOOKUP($A807,'Circumstance 13'!$B$6:$AB$15,27,FALSE),IFERROR(VLOOKUP($A807,'Circumstance 13'!$B$18:$AB$28,27,FALSE),TableBPA2[[#This Row],[Base Payment After Circumstance 12]])))</f>
        <v/>
      </c>
      <c r="S807" s="24" t="str">
        <f>IF(S$3="Not used","",IFERROR(VLOOKUP($A807,'Circumstance 14'!$B$6:$AB$15,27,FALSE),IFERROR(VLOOKUP($A807,'Circumstance 14'!$B$18:$AB$28,27,FALSE),TableBPA2[[#This Row],[Base Payment After Circumstance 13]])))</f>
        <v/>
      </c>
      <c r="T807" s="24" t="str">
        <f>IF(T$3="Not used","",IFERROR(VLOOKUP($A807,'Circumstance 15'!$B$6:$AB$15,27,FALSE),IFERROR(VLOOKUP($A807,'Circumstance 15'!$B$18:$AB$28,27,FALSE),TableBPA2[[#This Row],[Base Payment After Circumstance 14]])))</f>
        <v/>
      </c>
      <c r="U807" s="24" t="str">
        <f>IF(U$3="Not used","",IFERROR(VLOOKUP($A807,'Circumstance 16'!$B$6:$AB$15,27,FALSE),IFERROR(VLOOKUP($A807,'Circumstance 16'!$B$18:$AB$28,27,FALSE),TableBPA2[[#This Row],[Base Payment After Circumstance 15]])))</f>
        <v/>
      </c>
      <c r="V807" s="24" t="str">
        <f>IF(V$3="Not used","",IFERROR(VLOOKUP($A807,'Circumstance 17'!$B$6:$AB$15,27,FALSE),IFERROR(VLOOKUP($A807,'Circumstance 17'!$B$18:$AB$28,27,FALSE),TableBPA2[[#This Row],[Base Payment After Circumstance 16]])))</f>
        <v/>
      </c>
      <c r="W807" s="24" t="str">
        <f>IF(W$3="Not used","",IFERROR(VLOOKUP($A807,'Circumstance 18'!$B$6:$AB$15,27,FALSE),IFERROR(VLOOKUP($A807,'Circumstance 18'!$B$18:$AB$28,27,FALSE),TableBPA2[[#This Row],[Base Payment After Circumstance 17]])))</f>
        <v/>
      </c>
      <c r="X807" s="24" t="str">
        <f>IF(X$3="Not used","",IFERROR(VLOOKUP($A807,'Circumstance 19'!$B$6:$AB$15,27,FALSE),IFERROR(VLOOKUP($A807,'Circumstance 19'!$B$18:$AB$28,27,FALSE),TableBPA2[[#This Row],[Base Payment After Circumstance 18]])))</f>
        <v/>
      </c>
      <c r="Y807" s="24" t="str">
        <f>IF(Y$3="Not used","",IFERROR(VLOOKUP($A807,'Circumstance 20'!$B$6:$AB$15,27,FALSE),IFERROR(VLOOKUP($A807,'Circumstance 20'!$B$18:$AB$28,27,FALSE),TableBPA2[[#This Row],[Base Payment After Circumstance 19]])))</f>
        <v/>
      </c>
    </row>
    <row r="808" spans="1:25" x14ac:dyDescent="0.25">
      <c r="A808" s="11" t="str">
        <f>IF('LEA Information'!A817="","",'LEA Information'!A817)</f>
        <v/>
      </c>
      <c r="B808" s="11" t="str">
        <f>IF('LEA Information'!B817="","",'LEA Information'!B817)</f>
        <v/>
      </c>
      <c r="C808" s="68" t="str">
        <f>IF('LEA Information'!C817="","",'LEA Information'!C817)</f>
        <v/>
      </c>
      <c r="D808" s="8" t="str">
        <f>IF('LEA Information'!D817="","",'LEA Information'!D817)</f>
        <v/>
      </c>
      <c r="E808" s="32" t="str">
        <f t="shared" si="12"/>
        <v/>
      </c>
      <c r="F808" s="3" t="str">
        <f>IF(F$3="Not used","",IFERROR(VLOOKUP($A808,'Circumstance 1'!$B$6:$AB$15,27,FALSE),IFERROR(VLOOKUP(A808,'Circumstance 1'!$B$18:$AB$28,27,FALSE),TableBPA2[[#This Row],[Starting Base Payment]])))</f>
        <v/>
      </c>
      <c r="G808" s="3" t="str">
        <f>IF(G$3="Not used","",IFERROR(VLOOKUP($A808,'Circumstance 2'!$B$6:$AB$15,27,FALSE),IFERROR(VLOOKUP($A808,'Circumstance 2'!$B$18:$AB$28,27,FALSE),TableBPA2[[#This Row],[Base Payment After Circumstance 1]])))</f>
        <v/>
      </c>
      <c r="H808" s="3" t="str">
        <f>IF(H$3="Not used","",IFERROR(VLOOKUP($A808,'Circumstance 3'!$B$6:$AB$15,27,FALSE),IFERROR(VLOOKUP($A808,'Circumstance 3'!$B$18:$AB$28,27,FALSE),TableBPA2[[#This Row],[Base Payment After Circumstance 2]])))</f>
        <v/>
      </c>
      <c r="I808" s="3" t="str">
        <f>IF(I$3="Not used","",IFERROR(VLOOKUP($A808,'Circumstance 4'!$B$6:$AB$15,27,FALSE),IFERROR(VLOOKUP($A808,'Circumstance 4'!$B$18:$AB$28,27,FALSE),TableBPA2[[#This Row],[Base Payment After Circumstance 3]])))</f>
        <v/>
      </c>
      <c r="J808" s="3" t="str">
        <f>IF(J$3="Not used","",IFERROR(VLOOKUP($A808,'Circumstance 5'!$B$6:$AB$15,27,FALSE),IFERROR(VLOOKUP($A808,'Circumstance 5'!$B$18:$AB$28,27,FALSE),TableBPA2[[#This Row],[Base Payment After Circumstance 4]])))</f>
        <v/>
      </c>
      <c r="K808" s="3" t="str">
        <f>IF(K$3="Not used","",IFERROR(VLOOKUP($A808,'Circumstance 6'!$B$6:$AB$15,27,FALSE),IFERROR(VLOOKUP($A808,'Circumstance 6'!$B$18:$AB$28,27,FALSE),TableBPA2[[#This Row],[Base Payment After Circumstance 5]])))</f>
        <v/>
      </c>
      <c r="L808" s="3" t="str">
        <f>IF(L$3="Not used","",IFERROR(VLOOKUP($A808,'Circumstance 7'!$B$6:$AB$15,27,FALSE),IFERROR(VLOOKUP($A808,'Circumstance 7'!$B$18:$AB$28,27,FALSE),TableBPA2[[#This Row],[Base Payment After Circumstance 6]])))</f>
        <v/>
      </c>
      <c r="M808" s="3" t="str">
        <f>IF(M$3="Not used","",IFERROR(VLOOKUP($A808,'Circumstance 8'!$B$6:$AB$15,27,FALSE),IFERROR(VLOOKUP($A808,'Circumstance 8'!$B$18:$AB$28,27,FALSE),TableBPA2[[#This Row],[Base Payment After Circumstance 7]])))</f>
        <v/>
      </c>
      <c r="N808" s="3" t="str">
        <f>IF(N$3="Not used","",IFERROR(VLOOKUP($A808,'Circumstance 9'!$B$6:$AB$15,27,FALSE),IFERROR(VLOOKUP($A808,'Circumstance 9'!$B$18:$AB$28,27,FALSE),TableBPA2[[#This Row],[Base Payment After Circumstance 8]])))</f>
        <v/>
      </c>
      <c r="O808" s="3" t="str">
        <f>IF(O$3="Not used","",IFERROR(VLOOKUP($A808,'Circumstance 10'!$B$6:$AB$15,27,FALSE),IFERROR(VLOOKUP($A808,'Circumstance 10'!$B$18:$AB$28,27,FALSE),TableBPA2[[#This Row],[Base Payment After Circumstance 9]])))</f>
        <v/>
      </c>
      <c r="P808" s="24" t="str">
        <f>IF(P$3="Not used","",IFERROR(VLOOKUP($A808,'Circumstance 11'!$B$6:$AB$15,27,FALSE),IFERROR(VLOOKUP($A808,'Circumstance 11'!$B$18:$AB$28,27,FALSE),TableBPA2[[#This Row],[Base Payment After Circumstance 10]])))</f>
        <v/>
      </c>
      <c r="Q808" s="24" t="str">
        <f>IF(Q$3="Not used","",IFERROR(VLOOKUP($A808,'Circumstance 12'!$B$6:$AB$15,27,FALSE),IFERROR(VLOOKUP($A808,'Circumstance 12'!$B$18:$AB$28,27,FALSE),TableBPA2[[#This Row],[Base Payment After Circumstance 11]])))</f>
        <v/>
      </c>
      <c r="R808" s="24" t="str">
        <f>IF(R$3="Not used","",IFERROR(VLOOKUP($A808,'Circumstance 13'!$B$6:$AB$15,27,FALSE),IFERROR(VLOOKUP($A808,'Circumstance 13'!$B$18:$AB$28,27,FALSE),TableBPA2[[#This Row],[Base Payment After Circumstance 12]])))</f>
        <v/>
      </c>
      <c r="S808" s="24" t="str">
        <f>IF(S$3="Not used","",IFERROR(VLOOKUP($A808,'Circumstance 14'!$B$6:$AB$15,27,FALSE),IFERROR(VLOOKUP($A808,'Circumstance 14'!$B$18:$AB$28,27,FALSE),TableBPA2[[#This Row],[Base Payment After Circumstance 13]])))</f>
        <v/>
      </c>
      <c r="T808" s="24" t="str">
        <f>IF(T$3="Not used","",IFERROR(VLOOKUP($A808,'Circumstance 15'!$B$6:$AB$15,27,FALSE),IFERROR(VLOOKUP($A808,'Circumstance 15'!$B$18:$AB$28,27,FALSE),TableBPA2[[#This Row],[Base Payment After Circumstance 14]])))</f>
        <v/>
      </c>
      <c r="U808" s="24" t="str">
        <f>IF(U$3="Not used","",IFERROR(VLOOKUP($A808,'Circumstance 16'!$B$6:$AB$15,27,FALSE),IFERROR(VLOOKUP($A808,'Circumstance 16'!$B$18:$AB$28,27,FALSE),TableBPA2[[#This Row],[Base Payment After Circumstance 15]])))</f>
        <v/>
      </c>
      <c r="V808" s="24" t="str">
        <f>IF(V$3="Not used","",IFERROR(VLOOKUP($A808,'Circumstance 17'!$B$6:$AB$15,27,FALSE),IFERROR(VLOOKUP($A808,'Circumstance 17'!$B$18:$AB$28,27,FALSE),TableBPA2[[#This Row],[Base Payment After Circumstance 16]])))</f>
        <v/>
      </c>
      <c r="W808" s="24" t="str">
        <f>IF(W$3="Not used","",IFERROR(VLOOKUP($A808,'Circumstance 18'!$B$6:$AB$15,27,FALSE),IFERROR(VLOOKUP($A808,'Circumstance 18'!$B$18:$AB$28,27,FALSE),TableBPA2[[#This Row],[Base Payment After Circumstance 17]])))</f>
        <v/>
      </c>
      <c r="X808" s="24" t="str">
        <f>IF(X$3="Not used","",IFERROR(VLOOKUP($A808,'Circumstance 19'!$B$6:$AB$15,27,FALSE),IFERROR(VLOOKUP($A808,'Circumstance 19'!$B$18:$AB$28,27,FALSE),TableBPA2[[#This Row],[Base Payment After Circumstance 18]])))</f>
        <v/>
      </c>
      <c r="Y808" s="24" t="str">
        <f>IF(Y$3="Not used","",IFERROR(VLOOKUP($A808,'Circumstance 20'!$B$6:$AB$15,27,FALSE),IFERROR(VLOOKUP($A808,'Circumstance 20'!$B$18:$AB$28,27,FALSE),TableBPA2[[#This Row],[Base Payment After Circumstance 19]])))</f>
        <v/>
      </c>
    </row>
    <row r="809" spans="1:25" x14ac:dyDescent="0.25">
      <c r="A809" s="11" t="str">
        <f>IF('LEA Information'!A818="","",'LEA Information'!A818)</f>
        <v/>
      </c>
      <c r="B809" s="11" t="str">
        <f>IF('LEA Information'!B818="","",'LEA Information'!B818)</f>
        <v/>
      </c>
      <c r="C809" s="68" t="str">
        <f>IF('LEA Information'!C818="","",'LEA Information'!C818)</f>
        <v/>
      </c>
      <c r="D809" s="8" t="str">
        <f>IF('LEA Information'!D818="","",'LEA Information'!D818)</f>
        <v/>
      </c>
      <c r="E809" s="32" t="str">
        <f t="shared" si="12"/>
        <v/>
      </c>
      <c r="F809" s="3" t="str">
        <f>IF(F$3="Not used","",IFERROR(VLOOKUP($A809,'Circumstance 1'!$B$6:$AB$15,27,FALSE),IFERROR(VLOOKUP(A809,'Circumstance 1'!$B$18:$AB$28,27,FALSE),TableBPA2[[#This Row],[Starting Base Payment]])))</f>
        <v/>
      </c>
      <c r="G809" s="3" t="str">
        <f>IF(G$3="Not used","",IFERROR(VLOOKUP($A809,'Circumstance 2'!$B$6:$AB$15,27,FALSE),IFERROR(VLOOKUP($A809,'Circumstance 2'!$B$18:$AB$28,27,FALSE),TableBPA2[[#This Row],[Base Payment After Circumstance 1]])))</f>
        <v/>
      </c>
      <c r="H809" s="3" t="str">
        <f>IF(H$3="Not used","",IFERROR(VLOOKUP($A809,'Circumstance 3'!$B$6:$AB$15,27,FALSE),IFERROR(VLOOKUP($A809,'Circumstance 3'!$B$18:$AB$28,27,FALSE),TableBPA2[[#This Row],[Base Payment After Circumstance 2]])))</f>
        <v/>
      </c>
      <c r="I809" s="3" t="str">
        <f>IF(I$3="Not used","",IFERROR(VLOOKUP($A809,'Circumstance 4'!$B$6:$AB$15,27,FALSE),IFERROR(VLOOKUP($A809,'Circumstance 4'!$B$18:$AB$28,27,FALSE),TableBPA2[[#This Row],[Base Payment After Circumstance 3]])))</f>
        <v/>
      </c>
      <c r="J809" s="3" t="str">
        <f>IF(J$3="Not used","",IFERROR(VLOOKUP($A809,'Circumstance 5'!$B$6:$AB$15,27,FALSE),IFERROR(VLOOKUP($A809,'Circumstance 5'!$B$18:$AB$28,27,FALSE),TableBPA2[[#This Row],[Base Payment After Circumstance 4]])))</f>
        <v/>
      </c>
      <c r="K809" s="3" t="str">
        <f>IF(K$3="Not used","",IFERROR(VLOOKUP($A809,'Circumstance 6'!$B$6:$AB$15,27,FALSE),IFERROR(VLOOKUP($A809,'Circumstance 6'!$B$18:$AB$28,27,FALSE),TableBPA2[[#This Row],[Base Payment After Circumstance 5]])))</f>
        <v/>
      </c>
      <c r="L809" s="3" t="str">
        <f>IF(L$3="Not used","",IFERROR(VLOOKUP($A809,'Circumstance 7'!$B$6:$AB$15,27,FALSE),IFERROR(VLOOKUP($A809,'Circumstance 7'!$B$18:$AB$28,27,FALSE),TableBPA2[[#This Row],[Base Payment After Circumstance 6]])))</f>
        <v/>
      </c>
      <c r="M809" s="3" t="str">
        <f>IF(M$3="Not used","",IFERROR(VLOOKUP($A809,'Circumstance 8'!$B$6:$AB$15,27,FALSE),IFERROR(VLOOKUP($A809,'Circumstance 8'!$B$18:$AB$28,27,FALSE),TableBPA2[[#This Row],[Base Payment After Circumstance 7]])))</f>
        <v/>
      </c>
      <c r="N809" s="3" t="str">
        <f>IF(N$3="Not used","",IFERROR(VLOOKUP($A809,'Circumstance 9'!$B$6:$AB$15,27,FALSE),IFERROR(VLOOKUP($A809,'Circumstance 9'!$B$18:$AB$28,27,FALSE),TableBPA2[[#This Row],[Base Payment After Circumstance 8]])))</f>
        <v/>
      </c>
      <c r="O809" s="3" t="str">
        <f>IF(O$3="Not used","",IFERROR(VLOOKUP($A809,'Circumstance 10'!$B$6:$AB$15,27,FALSE),IFERROR(VLOOKUP($A809,'Circumstance 10'!$B$18:$AB$28,27,FALSE),TableBPA2[[#This Row],[Base Payment After Circumstance 9]])))</f>
        <v/>
      </c>
      <c r="P809" s="24" t="str">
        <f>IF(P$3="Not used","",IFERROR(VLOOKUP($A809,'Circumstance 11'!$B$6:$AB$15,27,FALSE),IFERROR(VLOOKUP($A809,'Circumstance 11'!$B$18:$AB$28,27,FALSE),TableBPA2[[#This Row],[Base Payment After Circumstance 10]])))</f>
        <v/>
      </c>
      <c r="Q809" s="24" t="str">
        <f>IF(Q$3="Not used","",IFERROR(VLOOKUP($A809,'Circumstance 12'!$B$6:$AB$15,27,FALSE),IFERROR(VLOOKUP($A809,'Circumstance 12'!$B$18:$AB$28,27,FALSE),TableBPA2[[#This Row],[Base Payment After Circumstance 11]])))</f>
        <v/>
      </c>
      <c r="R809" s="24" t="str">
        <f>IF(R$3="Not used","",IFERROR(VLOOKUP($A809,'Circumstance 13'!$B$6:$AB$15,27,FALSE),IFERROR(VLOOKUP($A809,'Circumstance 13'!$B$18:$AB$28,27,FALSE),TableBPA2[[#This Row],[Base Payment After Circumstance 12]])))</f>
        <v/>
      </c>
      <c r="S809" s="24" t="str">
        <f>IF(S$3="Not used","",IFERROR(VLOOKUP($A809,'Circumstance 14'!$B$6:$AB$15,27,FALSE),IFERROR(VLOOKUP($A809,'Circumstance 14'!$B$18:$AB$28,27,FALSE),TableBPA2[[#This Row],[Base Payment After Circumstance 13]])))</f>
        <v/>
      </c>
      <c r="T809" s="24" t="str">
        <f>IF(T$3="Not used","",IFERROR(VLOOKUP($A809,'Circumstance 15'!$B$6:$AB$15,27,FALSE),IFERROR(VLOOKUP($A809,'Circumstance 15'!$B$18:$AB$28,27,FALSE),TableBPA2[[#This Row],[Base Payment After Circumstance 14]])))</f>
        <v/>
      </c>
      <c r="U809" s="24" t="str">
        <f>IF(U$3="Not used","",IFERROR(VLOOKUP($A809,'Circumstance 16'!$B$6:$AB$15,27,FALSE),IFERROR(VLOOKUP($A809,'Circumstance 16'!$B$18:$AB$28,27,FALSE),TableBPA2[[#This Row],[Base Payment After Circumstance 15]])))</f>
        <v/>
      </c>
      <c r="V809" s="24" t="str">
        <f>IF(V$3="Not used","",IFERROR(VLOOKUP($A809,'Circumstance 17'!$B$6:$AB$15,27,FALSE),IFERROR(VLOOKUP($A809,'Circumstance 17'!$B$18:$AB$28,27,FALSE),TableBPA2[[#This Row],[Base Payment After Circumstance 16]])))</f>
        <v/>
      </c>
      <c r="W809" s="24" t="str">
        <f>IF(W$3="Not used","",IFERROR(VLOOKUP($A809,'Circumstance 18'!$B$6:$AB$15,27,FALSE),IFERROR(VLOOKUP($A809,'Circumstance 18'!$B$18:$AB$28,27,FALSE),TableBPA2[[#This Row],[Base Payment After Circumstance 17]])))</f>
        <v/>
      </c>
      <c r="X809" s="24" t="str">
        <f>IF(X$3="Not used","",IFERROR(VLOOKUP($A809,'Circumstance 19'!$B$6:$AB$15,27,FALSE),IFERROR(VLOOKUP($A809,'Circumstance 19'!$B$18:$AB$28,27,FALSE),TableBPA2[[#This Row],[Base Payment After Circumstance 18]])))</f>
        <v/>
      </c>
      <c r="Y809" s="24" t="str">
        <f>IF(Y$3="Not used","",IFERROR(VLOOKUP($A809,'Circumstance 20'!$B$6:$AB$15,27,FALSE),IFERROR(VLOOKUP($A809,'Circumstance 20'!$B$18:$AB$28,27,FALSE),TableBPA2[[#This Row],[Base Payment After Circumstance 19]])))</f>
        <v/>
      </c>
    </row>
    <row r="810" spans="1:25" x14ac:dyDescent="0.25">
      <c r="A810" s="11" t="str">
        <f>IF('LEA Information'!A819="","",'LEA Information'!A819)</f>
        <v/>
      </c>
      <c r="B810" s="11" t="str">
        <f>IF('LEA Information'!B819="","",'LEA Information'!B819)</f>
        <v/>
      </c>
      <c r="C810" s="68" t="str">
        <f>IF('LEA Information'!C819="","",'LEA Information'!C819)</f>
        <v/>
      </c>
      <c r="D810" s="8" t="str">
        <f>IF('LEA Information'!D819="","",'LEA Information'!D819)</f>
        <v/>
      </c>
      <c r="E810" s="32" t="str">
        <f t="shared" si="12"/>
        <v/>
      </c>
      <c r="F810" s="3" t="str">
        <f>IF(F$3="Not used","",IFERROR(VLOOKUP($A810,'Circumstance 1'!$B$6:$AB$15,27,FALSE),IFERROR(VLOOKUP(A810,'Circumstance 1'!$B$18:$AB$28,27,FALSE),TableBPA2[[#This Row],[Starting Base Payment]])))</f>
        <v/>
      </c>
      <c r="G810" s="3" t="str">
        <f>IF(G$3="Not used","",IFERROR(VLOOKUP($A810,'Circumstance 2'!$B$6:$AB$15,27,FALSE),IFERROR(VLOOKUP($A810,'Circumstance 2'!$B$18:$AB$28,27,FALSE),TableBPA2[[#This Row],[Base Payment After Circumstance 1]])))</f>
        <v/>
      </c>
      <c r="H810" s="3" t="str">
        <f>IF(H$3="Not used","",IFERROR(VLOOKUP($A810,'Circumstance 3'!$B$6:$AB$15,27,FALSE),IFERROR(VLOOKUP($A810,'Circumstance 3'!$B$18:$AB$28,27,FALSE),TableBPA2[[#This Row],[Base Payment After Circumstance 2]])))</f>
        <v/>
      </c>
      <c r="I810" s="3" t="str">
        <f>IF(I$3="Not used","",IFERROR(VLOOKUP($A810,'Circumstance 4'!$B$6:$AB$15,27,FALSE),IFERROR(VLOOKUP($A810,'Circumstance 4'!$B$18:$AB$28,27,FALSE),TableBPA2[[#This Row],[Base Payment After Circumstance 3]])))</f>
        <v/>
      </c>
      <c r="J810" s="3" t="str">
        <f>IF(J$3="Not used","",IFERROR(VLOOKUP($A810,'Circumstance 5'!$B$6:$AB$15,27,FALSE),IFERROR(VLOOKUP($A810,'Circumstance 5'!$B$18:$AB$28,27,FALSE),TableBPA2[[#This Row],[Base Payment After Circumstance 4]])))</f>
        <v/>
      </c>
      <c r="K810" s="3" t="str">
        <f>IF(K$3="Not used","",IFERROR(VLOOKUP($A810,'Circumstance 6'!$B$6:$AB$15,27,FALSE),IFERROR(VLOOKUP($A810,'Circumstance 6'!$B$18:$AB$28,27,FALSE),TableBPA2[[#This Row],[Base Payment After Circumstance 5]])))</f>
        <v/>
      </c>
      <c r="L810" s="3" t="str">
        <f>IF(L$3="Not used","",IFERROR(VLOOKUP($A810,'Circumstance 7'!$B$6:$AB$15,27,FALSE),IFERROR(VLOOKUP($A810,'Circumstance 7'!$B$18:$AB$28,27,FALSE),TableBPA2[[#This Row],[Base Payment After Circumstance 6]])))</f>
        <v/>
      </c>
      <c r="M810" s="3" t="str">
        <f>IF(M$3="Not used","",IFERROR(VLOOKUP($A810,'Circumstance 8'!$B$6:$AB$15,27,FALSE),IFERROR(VLOOKUP($A810,'Circumstance 8'!$B$18:$AB$28,27,FALSE),TableBPA2[[#This Row],[Base Payment After Circumstance 7]])))</f>
        <v/>
      </c>
      <c r="N810" s="3" t="str">
        <f>IF(N$3="Not used","",IFERROR(VLOOKUP($A810,'Circumstance 9'!$B$6:$AB$15,27,FALSE),IFERROR(VLOOKUP($A810,'Circumstance 9'!$B$18:$AB$28,27,FALSE),TableBPA2[[#This Row],[Base Payment After Circumstance 8]])))</f>
        <v/>
      </c>
      <c r="O810" s="3" t="str">
        <f>IF(O$3="Not used","",IFERROR(VLOOKUP($A810,'Circumstance 10'!$B$6:$AB$15,27,FALSE),IFERROR(VLOOKUP($A810,'Circumstance 10'!$B$18:$AB$28,27,FALSE),TableBPA2[[#This Row],[Base Payment After Circumstance 9]])))</f>
        <v/>
      </c>
      <c r="P810" s="24" t="str">
        <f>IF(P$3="Not used","",IFERROR(VLOOKUP($A810,'Circumstance 11'!$B$6:$AB$15,27,FALSE),IFERROR(VLOOKUP($A810,'Circumstance 11'!$B$18:$AB$28,27,FALSE),TableBPA2[[#This Row],[Base Payment After Circumstance 10]])))</f>
        <v/>
      </c>
      <c r="Q810" s="24" t="str">
        <f>IF(Q$3="Not used","",IFERROR(VLOOKUP($A810,'Circumstance 12'!$B$6:$AB$15,27,FALSE),IFERROR(VLOOKUP($A810,'Circumstance 12'!$B$18:$AB$28,27,FALSE),TableBPA2[[#This Row],[Base Payment After Circumstance 11]])))</f>
        <v/>
      </c>
      <c r="R810" s="24" t="str">
        <f>IF(R$3="Not used","",IFERROR(VLOOKUP($A810,'Circumstance 13'!$B$6:$AB$15,27,FALSE),IFERROR(VLOOKUP($A810,'Circumstance 13'!$B$18:$AB$28,27,FALSE),TableBPA2[[#This Row],[Base Payment After Circumstance 12]])))</f>
        <v/>
      </c>
      <c r="S810" s="24" t="str">
        <f>IF(S$3="Not used","",IFERROR(VLOOKUP($A810,'Circumstance 14'!$B$6:$AB$15,27,FALSE),IFERROR(VLOOKUP($A810,'Circumstance 14'!$B$18:$AB$28,27,FALSE),TableBPA2[[#This Row],[Base Payment After Circumstance 13]])))</f>
        <v/>
      </c>
      <c r="T810" s="24" t="str">
        <f>IF(T$3="Not used","",IFERROR(VLOOKUP($A810,'Circumstance 15'!$B$6:$AB$15,27,FALSE),IFERROR(VLOOKUP($A810,'Circumstance 15'!$B$18:$AB$28,27,FALSE),TableBPA2[[#This Row],[Base Payment After Circumstance 14]])))</f>
        <v/>
      </c>
      <c r="U810" s="24" t="str">
        <f>IF(U$3="Not used","",IFERROR(VLOOKUP($A810,'Circumstance 16'!$B$6:$AB$15,27,FALSE),IFERROR(VLOOKUP($A810,'Circumstance 16'!$B$18:$AB$28,27,FALSE),TableBPA2[[#This Row],[Base Payment After Circumstance 15]])))</f>
        <v/>
      </c>
      <c r="V810" s="24" t="str">
        <f>IF(V$3="Not used","",IFERROR(VLOOKUP($A810,'Circumstance 17'!$B$6:$AB$15,27,FALSE),IFERROR(VLOOKUP($A810,'Circumstance 17'!$B$18:$AB$28,27,FALSE),TableBPA2[[#This Row],[Base Payment After Circumstance 16]])))</f>
        <v/>
      </c>
      <c r="W810" s="24" t="str">
        <f>IF(W$3="Not used","",IFERROR(VLOOKUP($A810,'Circumstance 18'!$B$6:$AB$15,27,FALSE),IFERROR(VLOOKUP($A810,'Circumstance 18'!$B$18:$AB$28,27,FALSE),TableBPA2[[#This Row],[Base Payment After Circumstance 17]])))</f>
        <v/>
      </c>
      <c r="X810" s="24" t="str">
        <f>IF(X$3="Not used","",IFERROR(VLOOKUP($A810,'Circumstance 19'!$B$6:$AB$15,27,FALSE),IFERROR(VLOOKUP($A810,'Circumstance 19'!$B$18:$AB$28,27,FALSE),TableBPA2[[#This Row],[Base Payment After Circumstance 18]])))</f>
        <v/>
      </c>
      <c r="Y810" s="24" t="str">
        <f>IF(Y$3="Not used","",IFERROR(VLOOKUP($A810,'Circumstance 20'!$B$6:$AB$15,27,FALSE),IFERROR(VLOOKUP($A810,'Circumstance 20'!$B$18:$AB$28,27,FALSE),TableBPA2[[#This Row],[Base Payment After Circumstance 19]])))</f>
        <v/>
      </c>
    </row>
    <row r="811" spans="1:25" x14ac:dyDescent="0.25">
      <c r="A811" s="11" t="str">
        <f>IF('LEA Information'!A820="","",'LEA Information'!A820)</f>
        <v/>
      </c>
      <c r="B811" s="11" t="str">
        <f>IF('LEA Information'!B820="","",'LEA Information'!B820)</f>
        <v/>
      </c>
      <c r="C811" s="68" t="str">
        <f>IF('LEA Information'!C820="","",'LEA Information'!C820)</f>
        <v/>
      </c>
      <c r="D811" s="8" t="str">
        <f>IF('LEA Information'!D820="","",'LEA Information'!D820)</f>
        <v/>
      </c>
      <c r="E811" s="32" t="str">
        <f t="shared" si="12"/>
        <v/>
      </c>
      <c r="F811" s="3" t="str">
        <f>IF(F$3="Not used","",IFERROR(VLOOKUP($A811,'Circumstance 1'!$B$6:$AB$15,27,FALSE),IFERROR(VLOOKUP(A811,'Circumstance 1'!$B$18:$AB$28,27,FALSE),TableBPA2[[#This Row],[Starting Base Payment]])))</f>
        <v/>
      </c>
      <c r="G811" s="3" t="str">
        <f>IF(G$3="Not used","",IFERROR(VLOOKUP($A811,'Circumstance 2'!$B$6:$AB$15,27,FALSE),IFERROR(VLOOKUP($A811,'Circumstance 2'!$B$18:$AB$28,27,FALSE),TableBPA2[[#This Row],[Base Payment After Circumstance 1]])))</f>
        <v/>
      </c>
      <c r="H811" s="3" t="str">
        <f>IF(H$3="Not used","",IFERROR(VLOOKUP($A811,'Circumstance 3'!$B$6:$AB$15,27,FALSE),IFERROR(VLOOKUP($A811,'Circumstance 3'!$B$18:$AB$28,27,FALSE),TableBPA2[[#This Row],[Base Payment After Circumstance 2]])))</f>
        <v/>
      </c>
      <c r="I811" s="3" t="str">
        <f>IF(I$3="Not used","",IFERROR(VLOOKUP($A811,'Circumstance 4'!$B$6:$AB$15,27,FALSE),IFERROR(VLOOKUP($A811,'Circumstance 4'!$B$18:$AB$28,27,FALSE),TableBPA2[[#This Row],[Base Payment After Circumstance 3]])))</f>
        <v/>
      </c>
      <c r="J811" s="3" t="str">
        <f>IF(J$3="Not used","",IFERROR(VLOOKUP($A811,'Circumstance 5'!$B$6:$AB$15,27,FALSE),IFERROR(VLOOKUP($A811,'Circumstance 5'!$B$18:$AB$28,27,FALSE),TableBPA2[[#This Row],[Base Payment After Circumstance 4]])))</f>
        <v/>
      </c>
      <c r="K811" s="3" t="str">
        <f>IF(K$3="Not used","",IFERROR(VLOOKUP($A811,'Circumstance 6'!$B$6:$AB$15,27,FALSE),IFERROR(VLOOKUP($A811,'Circumstance 6'!$B$18:$AB$28,27,FALSE),TableBPA2[[#This Row],[Base Payment After Circumstance 5]])))</f>
        <v/>
      </c>
      <c r="L811" s="3" t="str">
        <f>IF(L$3="Not used","",IFERROR(VLOOKUP($A811,'Circumstance 7'!$B$6:$AB$15,27,FALSE),IFERROR(VLOOKUP($A811,'Circumstance 7'!$B$18:$AB$28,27,FALSE),TableBPA2[[#This Row],[Base Payment After Circumstance 6]])))</f>
        <v/>
      </c>
      <c r="M811" s="3" t="str">
        <f>IF(M$3="Not used","",IFERROR(VLOOKUP($A811,'Circumstance 8'!$B$6:$AB$15,27,FALSE),IFERROR(VLOOKUP($A811,'Circumstance 8'!$B$18:$AB$28,27,FALSE),TableBPA2[[#This Row],[Base Payment After Circumstance 7]])))</f>
        <v/>
      </c>
      <c r="N811" s="3" t="str">
        <f>IF(N$3="Not used","",IFERROR(VLOOKUP($A811,'Circumstance 9'!$B$6:$AB$15,27,FALSE),IFERROR(VLOOKUP($A811,'Circumstance 9'!$B$18:$AB$28,27,FALSE),TableBPA2[[#This Row],[Base Payment After Circumstance 8]])))</f>
        <v/>
      </c>
      <c r="O811" s="3" t="str">
        <f>IF(O$3="Not used","",IFERROR(VLOOKUP($A811,'Circumstance 10'!$B$6:$AB$15,27,FALSE),IFERROR(VLOOKUP($A811,'Circumstance 10'!$B$18:$AB$28,27,FALSE),TableBPA2[[#This Row],[Base Payment After Circumstance 9]])))</f>
        <v/>
      </c>
      <c r="P811" s="24" t="str">
        <f>IF(P$3="Not used","",IFERROR(VLOOKUP($A811,'Circumstance 11'!$B$6:$AB$15,27,FALSE),IFERROR(VLOOKUP($A811,'Circumstance 11'!$B$18:$AB$28,27,FALSE),TableBPA2[[#This Row],[Base Payment After Circumstance 10]])))</f>
        <v/>
      </c>
      <c r="Q811" s="24" t="str">
        <f>IF(Q$3="Not used","",IFERROR(VLOOKUP($A811,'Circumstance 12'!$B$6:$AB$15,27,FALSE),IFERROR(VLOOKUP($A811,'Circumstance 12'!$B$18:$AB$28,27,FALSE),TableBPA2[[#This Row],[Base Payment After Circumstance 11]])))</f>
        <v/>
      </c>
      <c r="R811" s="24" t="str">
        <f>IF(R$3="Not used","",IFERROR(VLOOKUP($A811,'Circumstance 13'!$B$6:$AB$15,27,FALSE),IFERROR(VLOOKUP($A811,'Circumstance 13'!$B$18:$AB$28,27,FALSE),TableBPA2[[#This Row],[Base Payment After Circumstance 12]])))</f>
        <v/>
      </c>
      <c r="S811" s="24" t="str">
        <f>IF(S$3="Not used","",IFERROR(VLOOKUP($A811,'Circumstance 14'!$B$6:$AB$15,27,FALSE),IFERROR(VLOOKUP($A811,'Circumstance 14'!$B$18:$AB$28,27,FALSE),TableBPA2[[#This Row],[Base Payment After Circumstance 13]])))</f>
        <v/>
      </c>
      <c r="T811" s="24" t="str">
        <f>IF(T$3="Not used","",IFERROR(VLOOKUP($A811,'Circumstance 15'!$B$6:$AB$15,27,FALSE),IFERROR(VLOOKUP($A811,'Circumstance 15'!$B$18:$AB$28,27,FALSE),TableBPA2[[#This Row],[Base Payment After Circumstance 14]])))</f>
        <v/>
      </c>
      <c r="U811" s="24" t="str">
        <f>IF(U$3="Not used","",IFERROR(VLOOKUP($A811,'Circumstance 16'!$B$6:$AB$15,27,FALSE),IFERROR(VLOOKUP($A811,'Circumstance 16'!$B$18:$AB$28,27,FALSE),TableBPA2[[#This Row],[Base Payment After Circumstance 15]])))</f>
        <v/>
      </c>
      <c r="V811" s="24" t="str">
        <f>IF(V$3="Not used","",IFERROR(VLOOKUP($A811,'Circumstance 17'!$B$6:$AB$15,27,FALSE),IFERROR(VLOOKUP($A811,'Circumstance 17'!$B$18:$AB$28,27,FALSE),TableBPA2[[#This Row],[Base Payment After Circumstance 16]])))</f>
        <v/>
      </c>
      <c r="W811" s="24" t="str">
        <f>IF(W$3="Not used","",IFERROR(VLOOKUP($A811,'Circumstance 18'!$B$6:$AB$15,27,FALSE),IFERROR(VLOOKUP($A811,'Circumstance 18'!$B$18:$AB$28,27,FALSE),TableBPA2[[#This Row],[Base Payment After Circumstance 17]])))</f>
        <v/>
      </c>
      <c r="X811" s="24" t="str">
        <f>IF(X$3="Not used","",IFERROR(VLOOKUP($A811,'Circumstance 19'!$B$6:$AB$15,27,FALSE),IFERROR(VLOOKUP($A811,'Circumstance 19'!$B$18:$AB$28,27,FALSE),TableBPA2[[#This Row],[Base Payment After Circumstance 18]])))</f>
        <v/>
      </c>
      <c r="Y811" s="24" t="str">
        <f>IF(Y$3="Not used","",IFERROR(VLOOKUP($A811,'Circumstance 20'!$B$6:$AB$15,27,FALSE),IFERROR(VLOOKUP($A811,'Circumstance 20'!$B$18:$AB$28,27,FALSE),TableBPA2[[#This Row],[Base Payment After Circumstance 19]])))</f>
        <v/>
      </c>
    </row>
    <row r="812" spans="1:25" x14ac:dyDescent="0.25">
      <c r="A812" s="11" t="str">
        <f>IF('LEA Information'!A821="","",'LEA Information'!A821)</f>
        <v/>
      </c>
      <c r="B812" s="11" t="str">
        <f>IF('LEA Information'!B821="","",'LEA Information'!B821)</f>
        <v/>
      </c>
      <c r="C812" s="68" t="str">
        <f>IF('LEA Information'!C821="","",'LEA Information'!C821)</f>
        <v/>
      </c>
      <c r="D812" s="8" t="str">
        <f>IF('LEA Information'!D821="","",'LEA Information'!D821)</f>
        <v/>
      </c>
      <c r="E812" s="32" t="str">
        <f t="shared" si="12"/>
        <v/>
      </c>
      <c r="F812" s="3" t="str">
        <f>IF(F$3="Not used","",IFERROR(VLOOKUP($A812,'Circumstance 1'!$B$6:$AB$15,27,FALSE),IFERROR(VLOOKUP(A812,'Circumstance 1'!$B$18:$AB$28,27,FALSE),TableBPA2[[#This Row],[Starting Base Payment]])))</f>
        <v/>
      </c>
      <c r="G812" s="3" t="str">
        <f>IF(G$3="Not used","",IFERROR(VLOOKUP($A812,'Circumstance 2'!$B$6:$AB$15,27,FALSE),IFERROR(VLOOKUP($A812,'Circumstance 2'!$B$18:$AB$28,27,FALSE),TableBPA2[[#This Row],[Base Payment After Circumstance 1]])))</f>
        <v/>
      </c>
      <c r="H812" s="3" t="str">
        <f>IF(H$3="Not used","",IFERROR(VLOOKUP($A812,'Circumstance 3'!$B$6:$AB$15,27,FALSE),IFERROR(VLOOKUP($A812,'Circumstance 3'!$B$18:$AB$28,27,FALSE),TableBPA2[[#This Row],[Base Payment After Circumstance 2]])))</f>
        <v/>
      </c>
      <c r="I812" s="3" t="str">
        <f>IF(I$3="Not used","",IFERROR(VLOOKUP($A812,'Circumstance 4'!$B$6:$AB$15,27,FALSE),IFERROR(VLOOKUP($A812,'Circumstance 4'!$B$18:$AB$28,27,FALSE),TableBPA2[[#This Row],[Base Payment After Circumstance 3]])))</f>
        <v/>
      </c>
      <c r="J812" s="3" t="str">
        <f>IF(J$3="Not used","",IFERROR(VLOOKUP($A812,'Circumstance 5'!$B$6:$AB$15,27,FALSE),IFERROR(VLOOKUP($A812,'Circumstance 5'!$B$18:$AB$28,27,FALSE),TableBPA2[[#This Row],[Base Payment After Circumstance 4]])))</f>
        <v/>
      </c>
      <c r="K812" s="3" t="str">
        <f>IF(K$3="Not used","",IFERROR(VLOOKUP($A812,'Circumstance 6'!$B$6:$AB$15,27,FALSE),IFERROR(VLOOKUP($A812,'Circumstance 6'!$B$18:$AB$28,27,FALSE),TableBPA2[[#This Row],[Base Payment After Circumstance 5]])))</f>
        <v/>
      </c>
      <c r="L812" s="3" t="str">
        <f>IF(L$3="Not used","",IFERROR(VLOOKUP($A812,'Circumstance 7'!$B$6:$AB$15,27,FALSE),IFERROR(VLOOKUP($A812,'Circumstance 7'!$B$18:$AB$28,27,FALSE),TableBPA2[[#This Row],[Base Payment After Circumstance 6]])))</f>
        <v/>
      </c>
      <c r="M812" s="3" t="str">
        <f>IF(M$3="Not used","",IFERROR(VLOOKUP($A812,'Circumstance 8'!$B$6:$AB$15,27,FALSE),IFERROR(VLOOKUP($A812,'Circumstance 8'!$B$18:$AB$28,27,FALSE),TableBPA2[[#This Row],[Base Payment After Circumstance 7]])))</f>
        <v/>
      </c>
      <c r="N812" s="3" t="str">
        <f>IF(N$3="Not used","",IFERROR(VLOOKUP($A812,'Circumstance 9'!$B$6:$AB$15,27,FALSE),IFERROR(VLOOKUP($A812,'Circumstance 9'!$B$18:$AB$28,27,FALSE),TableBPA2[[#This Row],[Base Payment After Circumstance 8]])))</f>
        <v/>
      </c>
      <c r="O812" s="3" t="str">
        <f>IF(O$3="Not used","",IFERROR(VLOOKUP($A812,'Circumstance 10'!$B$6:$AB$15,27,FALSE),IFERROR(VLOOKUP($A812,'Circumstance 10'!$B$18:$AB$28,27,FALSE),TableBPA2[[#This Row],[Base Payment After Circumstance 9]])))</f>
        <v/>
      </c>
      <c r="P812" s="24" t="str">
        <f>IF(P$3="Not used","",IFERROR(VLOOKUP($A812,'Circumstance 11'!$B$6:$AB$15,27,FALSE),IFERROR(VLOOKUP($A812,'Circumstance 11'!$B$18:$AB$28,27,FALSE),TableBPA2[[#This Row],[Base Payment After Circumstance 10]])))</f>
        <v/>
      </c>
      <c r="Q812" s="24" t="str">
        <f>IF(Q$3="Not used","",IFERROR(VLOOKUP($A812,'Circumstance 12'!$B$6:$AB$15,27,FALSE),IFERROR(VLOOKUP($A812,'Circumstance 12'!$B$18:$AB$28,27,FALSE),TableBPA2[[#This Row],[Base Payment After Circumstance 11]])))</f>
        <v/>
      </c>
      <c r="R812" s="24" t="str">
        <f>IF(R$3="Not used","",IFERROR(VLOOKUP($A812,'Circumstance 13'!$B$6:$AB$15,27,FALSE),IFERROR(VLOOKUP($A812,'Circumstance 13'!$B$18:$AB$28,27,FALSE),TableBPA2[[#This Row],[Base Payment After Circumstance 12]])))</f>
        <v/>
      </c>
      <c r="S812" s="24" t="str">
        <f>IF(S$3="Not used","",IFERROR(VLOOKUP($A812,'Circumstance 14'!$B$6:$AB$15,27,FALSE),IFERROR(VLOOKUP($A812,'Circumstance 14'!$B$18:$AB$28,27,FALSE),TableBPA2[[#This Row],[Base Payment After Circumstance 13]])))</f>
        <v/>
      </c>
      <c r="T812" s="24" t="str">
        <f>IF(T$3="Not used","",IFERROR(VLOOKUP($A812,'Circumstance 15'!$B$6:$AB$15,27,FALSE),IFERROR(VLOOKUP($A812,'Circumstance 15'!$B$18:$AB$28,27,FALSE),TableBPA2[[#This Row],[Base Payment After Circumstance 14]])))</f>
        <v/>
      </c>
      <c r="U812" s="24" t="str">
        <f>IF(U$3="Not used","",IFERROR(VLOOKUP($A812,'Circumstance 16'!$B$6:$AB$15,27,FALSE),IFERROR(VLOOKUP($A812,'Circumstance 16'!$B$18:$AB$28,27,FALSE),TableBPA2[[#This Row],[Base Payment After Circumstance 15]])))</f>
        <v/>
      </c>
      <c r="V812" s="24" t="str">
        <f>IF(V$3="Not used","",IFERROR(VLOOKUP($A812,'Circumstance 17'!$B$6:$AB$15,27,FALSE),IFERROR(VLOOKUP($A812,'Circumstance 17'!$B$18:$AB$28,27,FALSE),TableBPA2[[#This Row],[Base Payment After Circumstance 16]])))</f>
        <v/>
      </c>
      <c r="W812" s="24" t="str">
        <f>IF(W$3="Not used","",IFERROR(VLOOKUP($A812,'Circumstance 18'!$B$6:$AB$15,27,FALSE),IFERROR(VLOOKUP($A812,'Circumstance 18'!$B$18:$AB$28,27,FALSE),TableBPA2[[#This Row],[Base Payment After Circumstance 17]])))</f>
        <v/>
      </c>
      <c r="X812" s="24" t="str">
        <f>IF(X$3="Not used","",IFERROR(VLOOKUP($A812,'Circumstance 19'!$B$6:$AB$15,27,FALSE),IFERROR(VLOOKUP($A812,'Circumstance 19'!$B$18:$AB$28,27,FALSE),TableBPA2[[#This Row],[Base Payment After Circumstance 18]])))</f>
        <v/>
      </c>
      <c r="Y812" s="24" t="str">
        <f>IF(Y$3="Not used","",IFERROR(VLOOKUP($A812,'Circumstance 20'!$B$6:$AB$15,27,FALSE),IFERROR(VLOOKUP($A812,'Circumstance 20'!$B$18:$AB$28,27,FALSE),TableBPA2[[#This Row],[Base Payment After Circumstance 19]])))</f>
        <v/>
      </c>
    </row>
    <row r="813" spans="1:25" x14ac:dyDescent="0.25">
      <c r="A813" s="11" t="str">
        <f>IF('LEA Information'!A822="","",'LEA Information'!A822)</f>
        <v/>
      </c>
      <c r="B813" s="11" t="str">
        <f>IF('LEA Information'!B822="","",'LEA Information'!B822)</f>
        <v/>
      </c>
      <c r="C813" s="68" t="str">
        <f>IF('LEA Information'!C822="","",'LEA Information'!C822)</f>
        <v/>
      </c>
      <c r="D813" s="8" t="str">
        <f>IF('LEA Information'!D822="","",'LEA Information'!D822)</f>
        <v/>
      </c>
      <c r="E813" s="32" t="str">
        <f t="shared" si="12"/>
        <v/>
      </c>
      <c r="F813" s="3" t="str">
        <f>IF(F$3="Not used","",IFERROR(VLOOKUP($A813,'Circumstance 1'!$B$6:$AB$15,27,FALSE),IFERROR(VLOOKUP(A813,'Circumstance 1'!$B$18:$AB$28,27,FALSE),TableBPA2[[#This Row],[Starting Base Payment]])))</f>
        <v/>
      </c>
      <c r="G813" s="3" t="str">
        <f>IF(G$3="Not used","",IFERROR(VLOOKUP($A813,'Circumstance 2'!$B$6:$AB$15,27,FALSE),IFERROR(VLOOKUP($A813,'Circumstance 2'!$B$18:$AB$28,27,FALSE),TableBPA2[[#This Row],[Base Payment After Circumstance 1]])))</f>
        <v/>
      </c>
      <c r="H813" s="3" t="str">
        <f>IF(H$3="Not used","",IFERROR(VLOOKUP($A813,'Circumstance 3'!$B$6:$AB$15,27,FALSE),IFERROR(VLOOKUP($A813,'Circumstance 3'!$B$18:$AB$28,27,FALSE),TableBPA2[[#This Row],[Base Payment After Circumstance 2]])))</f>
        <v/>
      </c>
      <c r="I813" s="3" t="str">
        <f>IF(I$3="Not used","",IFERROR(VLOOKUP($A813,'Circumstance 4'!$B$6:$AB$15,27,FALSE),IFERROR(VLOOKUP($A813,'Circumstance 4'!$B$18:$AB$28,27,FALSE),TableBPA2[[#This Row],[Base Payment After Circumstance 3]])))</f>
        <v/>
      </c>
      <c r="J813" s="3" t="str">
        <f>IF(J$3="Not used","",IFERROR(VLOOKUP($A813,'Circumstance 5'!$B$6:$AB$15,27,FALSE),IFERROR(VLOOKUP($A813,'Circumstance 5'!$B$18:$AB$28,27,FALSE),TableBPA2[[#This Row],[Base Payment After Circumstance 4]])))</f>
        <v/>
      </c>
      <c r="K813" s="3" t="str">
        <f>IF(K$3="Not used","",IFERROR(VLOOKUP($A813,'Circumstance 6'!$B$6:$AB$15,27,FALSE),IFERROR(VLOOKUP($A813,'Circumstance 6'!$B$18:$AB$28,27,FALSE),TableBPA2[[#This Row],[Base Payment After Circumstance 5]])))</f>
        <v/>
      </c>
      <c r="L813" s="3" t="str">
        <f>IF(L$3="Not used","",IFERROR(VLOOKUP($A813,'Circumstance 7'!$B$6:$AB$15,27,FALSE),IFERROR(VLOOKUP($A813,'Circumstance 7'!$B$18:$AB$28,27,FALSE),TableBPA2[[#This Row],[Base Payment After Circumstance 6]])))</f>
        <v/>
      </c>
      <c r="M813" s="3" t="str">
        <f>IF(M$3="Not used","",IFERROR(VLOOKUP($A813,'Circumstance 8'!$B$6:$AB$15,27,FALSE),IFERROR(VLOOKUP($A813,'Circumstance 8'!$B$18:$AB$28,27,FALSE),TableBPA2[[#This Row],[Base Payment After Circumstance 7]])))</f>
        <v/>
      </c>
      <c r="N813" s="3" t="str">
        <f>IF(N$3="Not used","",IFERROR(VLOOKUP($A813,'Circumstance 9'!$B$6:$AB$15,27,FALSE),IFERROR(VLOOKUP($A813,'Circumstance 9'!$B$18:$AB$28,27,FALSE),TableBPA2[[#This Row],[Base Payment After Circumstance 8]])))</f>
        <v/>
      </c>
      <c r="O813" s="3" t="str">
        <f>IF(O$3="Not used","",IFERROR(VLOOKUP($A813,'Circumstance 10'!$B$6:$AB$15,27,FALSE),IFERROR(VLOOKUP($A813,'Circumstance 10'!$B$18:$AB$28,27,FALSE),TableBPA2[[#This Row],[Base Payment After Circumstance 9]])))</f>
        <v/>
      </c>
      <c r="P813" s="24" t="str">
        <f>IF(P$3="Not used","",IFERROR(VLOOKUP($A813,'Circumstance 11'!$B$6:$AB$15,27,FALSE),IFERROR(VLOOKUP($A813,'Circumstance 11'!$B$18:$AB$28,27,FALSE),TableBPA2[[#This Row],[Base Payment After Circumstance 10]])))</f>
        <v/>
      </c>
      <c r="Q813" s="24" t="str">
        <f>IF(Q$3="Not used","",IFERROR(VLOOKUP($A813,'Circumstance 12'!$B$6:$AB$15,27,FALSE),IFERROR(VLOOKUP($A813,'Circumstance 12'!$B$18:$AB$28,27,FALSE),TableBPA2[[#This Row],[Base Payment After Circumstance 11]])))</f>
        <v/>
      </c>
      <c r="R813" s="24" t="str">
        <f>IF(R$3="Not used","",IFERROR(VLOOKUP($A813,'Circumstance 13'!$B$6:$AB$15,27,FALSE),IFERROR(VLOOKUP($A813,'Circumstance 13'!$B$18:$AB$28,27,FALSE),TableBPA2[[#This Row],[Base Payment After Circumstance 12]])))</f>
        <v/>
      </c>
      <c r="S813" s="24" t="str">
        <f>IF(S$3="Not used","",IFERROR(VLOOKUP($A813,'Circumstance 14'!$B$6:$AB$15,27,FALSE),IFERROR(VLOOKUP($A813,'Circumstance 14'!$B$18:$AB$28,27,FALSE),TableBPA2[[#This Row],[Base Payment After Circumstance 13]])))</f>
        <v/>
      </c>
      <c r="T813" s="24" t="str">
        <f>IF(T$3="Not used","",IFERROR(VLOOKUP($A813,'Circumstance 15'!$B$6:$AB$15,27,FALSE),IFERROR(VLOOKUP($A813,'Circumstance 15'!$B$18:$AB$28,27,FALSE),TableBPA2[[#This Row],[Base Payment After Circumstance 14]])))</f>
        <v/>
      </c>
      <c r="U813" s="24" t="str">
        <f>IF(U$3="Not used","",IFERROR(VLOOKUP($A813,'Circumstance 16'!$B$6:$AB$15,27,FALSE),IFERROR(VLOOKUP($A813,'Circumstance 16'!$B$18:$AB$28,27,FALSE),TableBPA2[[#This Row],[Base Payment After Circumstance 15]])))</f>
        <v/>
      </c>
      <c r="V813" s="24" t="str">
        <f>IF(V$3="Not used","",IFERROR(VLOOKUP($A813,'Circumstance 17'!$B$6:$AB$15,27,FALSE),IFERROR(VLOOKUP($A813,'Circumstance 17'!$B$18:$AB$28,27,FALSE),TableBPA2[[#This Row],[Base Payment After Circumstance 16]])))</f>
        <v/>
      </c>
      <c r="W813" s="24" t="str">
        <f>IF(W$3="Not used","",IFERROR(VLOOKUP($A813,'Circumstance 18'!$B$6:$AB$15,27,FALSE),IFERROR(VLOOKUP($A813,'Circumstance 18'!$B$18:$AB$28,27,FALSE),TableBPA2[[#This Row],[Base Payment After Circumstance 17]])))</f>
        <v/>
      </c>
      <c r="X813" s="24" t="str">
        <f>IF(X$3="Not used","",IFERROR(VLOOKUP($A813,'Circumstance 19'!$B$6:$AB$15,27,FALSE),IFERROR(VLOOKUP($A813,'Circumstance 19'!$B$18:$AB$28,27,FALSE),TableBPA2[[#This Row],[Base Payment After Circumstance 18]])))</f>
        <v/>
      </c>
      <c r="Y813" s="24" t="str">
        <f>IF(Y$3="Not used","",IFERROR(VLOOKUP($A813,'Circumstance 20'!$B$6:$AB$15,27,FALSE),IFERROR(VLOOKUP($A813,'Circumstance 20'!$B$18:$AB$28,27,FALSE),TableBPA2[[#This Row],[Base Payment After Circumstance 19]])))</f>
        <v/>
      </c>
    </row>
    <row r="814" spans="1:25" x14ac:dyDescent="0.25">
      <c r="A814" s="11" t="str">
        <f>IF('LEA Information'!A823="","",'LEA Information'!A823)</f>
        <v/>
      </c>
      <c r="B814" s="11" t="str">
        <f>IF('LEA Information'!B823="","",'LEA Information'!B823)</f>
        <v/>
      </c>
      <c r="C814" s="68" t="str">
        <f>IF('LEA Information'!C823="","",'LEA Information'!C823)</f>
        <v/>
      </c>
      <c r="D814" s="8" t="str">
        <f>IF('LEA Information'!D823="","",'LEA Information'!D823)</f>
        <v/>
      </c>
      <c r="E814" s="32" t="str">
        <f t="shared" si="12"/>
        <v/>
      </c>
      <c r="F814" s="3" t="str">
        <f>IF(F$3="Not used","",IFERROR(VLOOKUP($A814,'Circumstance 1'!$B$6:$AB$15,27,FALSE),IFERROR(VLOOKUP(A814,'Circumstance 1'!$B$18:$AB$28,27,FALSE),TableBPA2[[#This Row],[Starting Base Payment]])))</f>
        <v/>
      </c>
      <c r="G814" s="3" t="str">
        <f>IF(G$3="Not used","",IFERROR(VLOOKUP($A814,'Circumstance 2'!$B$6:$AB$15,27,FALSE),IFERROR(VLOOKUP($A814,'Circumstance 2'!$B$18:$AB$28,27,FALSE),TableBPA2[[#This Row],[Base Payment After Circumstance 1]])))</f>
        <v/>
      </c>
      <c r="H814" s="3" t="str">
        <f>IF(H$3="Not used","",IFERROR(VLOOKUP($A814,'Circumstance 3'!$B$6:$AB$15,27,FALSE),IFERROR(VLOOKUP($A814,'Circumstance 3'!$B$18:$AB$28,27,FALSE),TableBPA2[[#This Row],[Base Payment After Circumstance 2]])))</f>
        <v/>
      </c>
      <c r="I814" s="3" t="str">
        <f>IF(I$3="Not used","",IFERROR(VLOOKUP($A814,'Circumstance 4'!$B$6:$AB$15,27,FALSE),IFERROR(VLOOKUP($A814,'Circumstance 4'!$B$18:$AB$28,27,FALSE),TableBPA2[[#This Row],[Base Payment After Circumstance 3]])))</f>
        <v/>
      </c>
      <c r="J814" s="3" t="str">
        <f>IF(J$3="Not used","",IFERROR(VLOOKUP($A814,'Circumstance 5'!$B$6:$AB$15,27,FALSE),IFERROR(VLOOKUP($A814,'Circumstance 5'!$B$18:$AB$28,27,FALSE),TableBPA2[[#This Row],[Base Payment After Circumstance 4]])))</f>
        <v/>
      </c>
      <c r="K814" s="3" t="str">
        <f>IF(K$3="Not used","",IFERROR(VLOOKUP($A814,'Circumstance 6'!$B$6:$AB$15,27,FALSE),IFERROR(VLOOKUP($A814,'Circumstance 6'!$B$18:$AB$28,27,FALSE),TableBPA2[[#This Row],[Base Payment After Circumstance 5]])))</f>
        <v/>
      </c>
      <c r="L814" s="3" t="str">
        <f>IF(L$3="Not used","",IFERROR(VLOOKUP($A814,'Circumstance 7'!$B$6:$AB$15,27,FALSE),IFERROR(VLOOKUP($A814,'Circumstance 7'!$B$18:$AB$28,27,FALSE),TableBPA2[[#This Row],[Base Payment After Circumstance 6]])))</f>
        <v/>
      </c>
      <c r="M814" s="3" t="str">
        <f>IF(M$3="Not used","",IFERROR(VLOOKUP($A814,'Circumstance 8'!$B$6:$AB$15,27,FALSE),IFERROR(VLOOKUP($A814,'Circumstance 8'!$B$18:$AB$28,27,FALSE),TableBPA2[[#This Row],[Base Payment After Circumstance 7]])))</f>
        <v/>
      </c>
      <c r="N814" s="3" t="str">
        <f>IF(N$3="Not used","",IFERROR(VLOOKUP($A814,'Circumstance 9'!$B$6:$AB$15,27,FALSE),IFERROR(VLOOKUP($A814,'Circumstance 9'!$B$18:$AB$28,27,FALSE),TableBPA2[[#This Row],[Base Payment After Circumstance 8]])))</f>
        <v/>
      </c>
      <c r="O814" s="3" t="str">
        <f>IF(O$3="Not used","",IFERROR(VLOOKUP($A814,'Circumstance 10'!$B$6:$AB$15,27,FALSE),IFERROR(VLOOKUP($A814,'Circumstance 10'!$B$18:$AB$28,27,FALSE),TableBPA2[[#This Row],[Base Payment After Circumstance 9]])))</f>
        <v/>
      </c>
      <c r="P814" s="24" t="str">
        <f>IF(P$3="Not used","",IFERROR(VLOOKUP($A814,'Circumstance 11'!$B$6:$AB$15,27,FALSE),IFERROR(VLOOKUP($A814,'Circumstance 11'!$B$18:$AB$28,27,FALSE),TableBPA2[[#This Row],[Base Payment After Circumstance 10]])))</f>
        <v/>
      </c>
      <c r="Q814" s="24" t="str">
        <f>IF(Q$3="Not used","",IFERROR(VLOOKUP($A814,'Circumstance 12'!$B$6:$AB$15,27,FALSE),IFERROR(VLOOKUP($A814,'Circumstance 12'!$B$18:$AB$28,27,FALSE),TableBPA2[[#This Row],[Base Payment After Circumstance 11]])))</f>
        <v/>
      </c>
      <c r="R814" s="24" t="str">
        <f>IF(R$3="Not used","",IFERROR(VLOOKUP($A814,'Circumstance 13'!$B$6:$AB$15,27,FALSE),IFERROR(VLOOKUP($A814,'Circumstance 13'!$B$18:$AB$28,27,FALSE),TableBPA2[[#This Row],[Base Payment After Circumstance 12]])))</f>
        <v/>
      </c>
      <c r="S814" s="24" t="str">
        <f>IF(S$3="Not used","",IFERROR(VLOOKUP($A814,'Circumstance 14'!$B$6:$AB$15,27,FALSE),IFERROR(VLOOKUP($A814,'Circumstance 14'!$B$18:$AB$28,27,FALSE),TableBPA2[[#This Row],[Base Payment After Circumstance 13]])))</f>
        <v/>
      </c>
      <c r="T814" s="24" t="str">
        <f>IF(T$3="Not used","",IFERROR(VLOOKUP($A814,'Circumstance 15'!$B$6:$AB$15,27,FALSE),IFERROR(VLOOKUP($A814,'Circumstance 15'!$B$18:$AB$28,27,FALSE),TableBPA2[[#This Row],[Base Payment After Circumstance 14]])))</f>
        <v/>
      </c>
      <c r="U814" s="24" t="str">
        <f>IF(U$3="Not used","",IFERROR(VLOOKUP($A814,'Circumstance 16'!$B$6:$AB$15,27,FALSE),IFERROR(VLOOKUP($A814,'Circumstance 16'!$B$18:$AB$28,27,FALSE),TableBPA2[[#This Row],[Base Payment After Circumstance 15]])))</f>
        <v/>
      </c>
      <c r="V814" s="24" t="str">
        <f>IF(V$3="Not used","",IFERROR(VLOOKUP($A814,'Circumstance 17'!$B$6:$AB$15,27,FALSE),IFERROR(VLOOKUP($A814,'Circumstance 17'!$B$18:$AB$28,27,FALSE),TableBPA2[[#This Row],[Base Payment After Circumstance 16]])))</f>
        <v/>
      </c>
      <c r="W814" s="24" t="str">
        <f>IF(W$3="Not used","",IFERROR(VLOOKUP($A814,'Circumstance 18'!$B$6:$AB$15,27,FALSE),IFERROR(VLOOKUP($A814,'Circumstance 18'!$B$18:$AB$28,27,FALSE),TableBPA2[[#This Row],[Base Payment After Circumstance 17]])))</f>
        <v/>
      </c>
      <c r="X814" s="24" t="str">
        <f>IF(X$3="Not used","",IFERROR(VLOOKUP($A814,'Circumstance 19'!$B$6:$AB$15,27,FALSE),IFERROR(VLOOKUP($A814,'Circumstance 19'!$B$18:$AB$28,27,FALSE),TableBPA2[[#This Row],[Base Payment After Circumstance 18]])))</f>
        <v/>
      </c>
      <c r="Y814" s="24" t="str">
        <f>IF(Y$3="Not used","",IFERROR(VLOOKUP($A814,'Circumstance 20'!$B$6:$AB$15,27,FALSE),IFERROR(VLOOKUP($A814,'Circumstance 20'!$B$18:$AB$28,27,FALSE),TableBPA2[[#This Row],[Base Payment After Circumstance 19]])))</f>
        <v/>
      </c>
    </row>
    <row r="815" spans="1:25" x14ac:dyDescent="0.25">
      <c r="A815" s="11" t="str">
        <f>IF('LEA Information'!A824="","",'LEA Information'!A824)</f>
        <v/>
      </c>
      <c r="B815" s="11" t="str">
        <f>IF('LEA Information'!B824="","",'LEA Information'!B824)</f>
        <v/>
      </c>
      <c r="C815" s="68" t="str">
        <f>IF('LEA Information'!C824="","",'LEA Information'!C824)</f>
        <v/>
      </c>
      <c r="D815" s="8" t="str">
        <f>IF('LEA Information'!D824="","",'LEA Information'!D824)</f>
        <v/>
      </c>
      <c r="E815" s="32" t="str">
        <f t="shared" si="12"/>
        <v/>
      </c>
      <c r="F815" s="3" t="str">
        <f>IF(F$3="Not used","",IFERROR(VLOOKUP($A815,'Circumstance 1'!$B$6:$AB$15,27,FALSE),IFERROR(VLOOKUP(A815,'Circumstance 1'!$B$18:$AB$28,27,FALSE),TableBPA2[[#This Row],[Starting Base Payment]])))</f>
        <v/>
      </c>
      <c r="G815" s="3" t="str">
        <f>IF(G$3="Not used","",IFERROR(VLOOKUP($A815,'Circumstance 2'!$B$6:$AB$15,27,FALSE),IFERROR(VLOOKUP($A815,'Circumstance 2'!$B$18:$AB$28,27,FALSE),TableBPA2[[#This Row],[Base Payment After Circumstance 1]])))</f>
        <v/>
      </c>
      <c r="H815" s="3" t="str">
        <f>IF(H$3="Not used","",IFERROR(VLOOKUP($A815,'Circumstance 3'!$B$6:$AB$15,27,FALSE),IFERROR(VLOOKUP($A815,'Circumstance 3'!$B$18:$AB$28,27,FALSE),TableBPA2[[#This Row],[Base Payment After Circumstance 2]])))</f>
        <v/>
      </c>
      <c r="I815" s="3" t="str">
        <f>IF(I$3="Not used","",IFERROR(VLOOKUP($A815,'Circumstance 4'!$B$6:$AB$15,27,FALSE),IFERROR(VLOOKUP($A815,'Circumstance 4'!$B$18:$AB$28,27,FALSE),TableBPA2[[#This Row],[Base Payment After Circumstance 3]])))</f>
        <v/>
      </c>
      <c r="J815" s="3" t="str">
        <f>IF(J$3="Not used","",IFERROR(VLOOKUP($A815,'Circumstance 5'!$B$6:$AB$15,27,FALSE),IFERROR(VLOOKUP($A815,'Circumstance 5'!$B$18:$AB$28,27,FALSE),TableBPA2[[#This Row],[Base Payment After Circumstance 4]])))</f>
        <v/>
      </c>
      <c r="K815" s="3" t="str">
        <f>IF(K$3="Not used","",IFERROR(VLOOKUP($A815,'Circumstance 6'!$B$6:$AB$15,27,FALSE),IFERROR(VLOOKUP($A815,'Circumstance 6'!$B$18:$AB$28,27,FALSE),TableBPA2[[#This Row],[Base Payment After Circumstance 5]])))</f>
        <v/>
      </c>
      <c r="L815" s="3" t="str">
        <f>IF(L$3="Not used","",IFERROR(VLOOKUP($A815,'Circumstance 7'!$B$6:$AB$15,27,FALSE),IFERROR(VLOOKUP($A815,'Circumstance 7'!$B$18:$AB$28,27,FALSE),TableBPA2[[#This Row],[Base Payment After Circumstance 6]])))</f>
        <v/>
      </c>
      <c r="M815" s="3" t="str">
        <f>IF(M$3="Not used","",IFERROR(VLOOKUP($A815,'Circumstance 8'!$B$6:$AB$15,27,FALSE),IFERROR(VLOOKUP($A815,'Circumstance 8'!$B$18:$AB$28,27,FALSE),TableBPA2[[#This Row],[Base Payment After Circumstance 7]])))</f>
        <v/>
      </c>
      <c r="N815" s="3" t="str">
        <f>IF(N$3="Not used","",IFERROR(VLOOKUP($A815,'Circumstance 9'!$B$6:$AB$15,27,FALSE),IFERROR(VLOOKUP($A815,'Circumstance 9'!$B$18:$AB$28,27,FALSE),TableBPA2[[#This Row],[Base Payment After Circumstance 8]])))</f>
        <v/>
      </c>
      <c r="O815" s="3" t="str">
        <f>IF(O$3="Not used","",IFERROR(VLOOKUP($A815,'Circumstance 10'!$B$6:$AB$15,27,FALSE),IFERROR(VLOOKUP($A815,'Circumstance 10'!$B$18:$AB$28,27,FALSE),TableBPA2[[#This Row],[Base Payment After Circumstance 9]])))</f>
        <v/>
      </c>
      <c r="P815" s="24" t="str">
        <f>IF(P$3="Not used","",IFERROR(VLOOKUP($A815,'Circumstance 11'!$B$6:$AB$15,27,FALSE),IFERROR(VLOOKUP($A815,'Circumstance 11'!$B$18:$AB$28,27,FALSE),TableBPA2[[#This Row],[Base Payment After Circumstance 10]])))</f>
        <v/>
      </c>
      <c r="Q815" s="24" t="str">
        <f>IF(Q$3="Not used","",IFERROR(VLOOKUP($A815,'Circumstance 12'!$B$6:$AB$15,27,FALSE),IFERROR(VLOOKUP($A815,'Circumstance 12'!$B$18:$AB$28,27,FALSE),TableBPA2[[#This Row],[Base Payment After Circumstance 11]])))</f>
        <v/>
      </c>
      <c r="R815" s="24" t="str">
        <f>IF(R$3="Not used","",IFERROR(VLOOKUP($A815,'Circumstance 13'!$B$6:$AB$15,27,FALSE),IFERROR(VLOOKUP($A815,'Circumstance 13'!$B$18:$AB$28,27,FALSE),TableBPA2[[#This Row],[Base Payment After Circumstance 12]])))</f>
        <v/>
      </c>
      <c r="S815" s="24" t="str">
        <f>IF(S$3="Not used","",IFERROR(VLOOKUP($A815,'Circumstance 14'!$B$6:$AB$15,27,FALSE),IFERROR(VLOOKUP($A815,'Circumstance 14'!$B$18:$AB$28,27,FALSE),TableBPA2[[#This Row],[Base Payment After Circumstance 13]])))</f>
        <v/>
      </c>
      <c r="T815" s="24" t="str">
        <f>IF(T$3="Not used","",IFERROR(VLOOKUP($A815,'Circumstance 15'!$B$6:$AB$15,27,FALSE),IFERROR(VLOOKUP($A815,'Circumstance 15'!$B$18:$AB$28,27,FALSE),TableBPA2[[#This Row],[Base Payment After Circumstance 14]])))</f>
        <v/>
      </c>
      <c r="U815" s="24" t="str">
        <f>IF(U$3="Not used","",IFERROR(VLOOKUP($A815,'Circumstance 16'!$B$6:$AB$15,27,FALSE),IFERROR(VLOOKUP($A815,'Circumstance 16'!$B$18:$AB$28,27,FALSE),TableBPA2[[#This Row],[Base Payment After Circumstance 15]])))</f>
        <v/>
      </c>
      <c r="V815" s="24" t="str">
        <f>IF(V$3="Not used","",IFERROR(VLOOKUP($A815,'Circumstance 17'!$B$6:$AB$15,27,FALSE),IFERROR(VLOOKUP($A815,'Circumstance 17'!$B$18:$AB$28,27,FALSE),TableBPA2[[#This Row],[Base Payment After Circumstance 16]])))</f>
        <v/>
      </c>
      <c r="W815" s="24" t="str">
        <f>IF(W$3="Not used","",IFERROR(VLOOKUP($A815,'Circumstance 18'!$B$6:$AB$15,27,FALSE),IFERROR(VLOOKUP($A815,'Circumstance 18'!$B$18:$AB$28,27,FALSE),TableBPA2[[#This Row],[Base Payment After Circumstance 17]])))</f>
        <v/>
      </c>
      <c r="X815" s="24" t="str">
        <f>IF(X$3="Not used","",IFERROR(VLOOKUP($A815,'Circumstance 19'!$B$6:$AB$15,27,FALSE),IFERROR(VLOOKUP($A815,'Circumstance 19'!$B$18:$AB$28,27,FALSE),TableBPA2[[#This Row],[Base Payment After Circumstance 18]])))</f>
        <v/>
      </c>
      <c r="Y815" s="24" t="str">
        <f>IF(Y$3="Not used","",IFERROR(VLOOKUP($A815,'Circumstance 20'!$B$6:$AB$15,27,FALSE),IFERROR(VLOOKUP($A815,'Circumstance 20'!$B$18:$AB$28,27,FALSE),TableBPA2[[#This Row],[Base Payment After Circumstance 19]])))</f>
        <v/>
      </c>
    </row>
    <row r="816" spans="1:25" x14ac:dyDescent="0.25">
      <c r="A816" s="11" t="str">
        <f>IF('LEA Information'!A825="","",'LEA Information'!A825)</f>
        <v/>
      </c>
      <c r="B816" s="11" t="str">
        <f>IF('LEA Information'!B825="","",'LEA Information'!B825)</f>
        <v/>
      </c>
      <c r="C816" s="68" t="str">
        <f>IF('LEA Information'!C825="","",'LEA Information'!C825)</f>
        <v/>
      </c>
      <c r="D816" s="8" t="str">
        <f>IF('LEA Information'!D825="","",'LEA Information'!D825)</f>
        <v/>
      </c>
      <c r="E816" s="32" t="str">
        <f t="shared" si="12"/>
        <v/>
      </c>
      <c r="F816" s="3" t="str">
        <f>IF(F$3="Not used","",IFERROR(VLOOKUP($A816,'Circumstance 1'!$B$6:$AB$15,27,FALSE),IFERROR(VLOOKUP(A816,'Circumstance 1'!$B$18:$AB$28,27,FALSE),TableBPA2[[#This Row],[Starting Base Payment]])))</f>
        <v/>
      </c>
      <c r="G816" s="3" t="str">
        <f>IF(G$3="Not used","",IFERROR(VLOOKUP($A816,'Circumstance 2'!$B$6:$AB$15,27,FALSE),IFERROR(VLOOKUP($A816,'Circumstance 2'!$B$18:$AB$28,27,FALSE),TableBPA2[[#This Row],[Base Payment After Circumstance 1]])))</f>
        <v/>
      </c>
      <c r="H816" s="3" t="str">
        <f>IF(H$3="Not used","",IFERROR(VLOOKUP($A816,'Circumstance 3'!$B$6:$AB$15,27,FALSE),IFERROR(VLOOKUP($A816,'Circumstance 3'!$B$18:$AB$28,27,FALSE),TableBPA2[[#This Row],[Base Payment After Circumstance 2]])))</f>
        <v/>
      </c>
      <c r="I816" s="3" t="str">
        <f>IF(I$3="Not used","",IFERROR(VLOOKUP($A816,'Circumstance 4'!$B$6:$AB$15,27,FALSE),IFERROR(VLOOKUP($A816,'Circumstance 4'!$B$18:$AB$28,27,FALSE),TableBPA2[[#This Row],[Base Payment After Circumstance 3]])))</f>
        <v/>
      </c>
      <c r="J816" s="3" t="str">
        <f>IF(J$3="Not used","",IFERROR(VLOOKUP($A816,'Circumstance 5'!$B$6:$AB$15,27,FALSE),IFERROR(VLOOKUP($A816,'Circumstance 5'!$B$18:$AB$28,27,FALSE),TableBPA2[[#This Row],[Base Payment After Circumstance 4]])))</f>
        <v/>
      </c>
      <c r="K816" s="3" t="str">
        <f>IF(K$3="Not used","",IFERROR(VLOOKUP($A816,'Circumstance 6'!$B$6:$AB$15,27,FALSE),IFERROR(VLOOKUP($A816,'Circumstance 6'!$B$18:$AB$28,27,FALSE),TableBPA2[[#This Row],[Base Payment After Circumstance 5]])))</f>
        <v/>
      </c>
      <c r="L816" s="3" t="str">
        <f>IF(L$3="Not used","",IFERROR(VLOOKUP($A816,'Circumstance 7'!$B$6:$AB$15,27,FALSE),IFERROR(VLOOKUP($A816,'Circumstance 7'!$B$18:$AB$28,27,FALSE),TableBPA2[[#This Row],[Base Payment After Circumstance 6]])))</f>
        <v/>
      </c>
      <c r="M816" s="3" t="str">
        <f>IF(M$3="Not used","",IFERROR(VLOOKUP($A816,'Circumstance 8'!$B$6:$AB$15,27,FALSE),IFERROR(VLOOKUP($A816,'Circumstance 8'!$B$18:$AB$28,27,FALSE),TableBPA2[[#This Row],[Base Payment After Circumstance 7]])))</f>
        <v/>
      </c>
      <c r="N816" s="3" t="str">
        <f>IF(N$3="Not used","",IFERROR(VLOOKUP($A816,'Circumstance 9'!$B$6:$AB$15,27,FALSE),IFERROR(VLOOKUP($A816,'Circumstance 9'!$B$18:$AB$28,27,FALSE),TableBPA2[[#This Row],[Base Payment After Circumstance 8]])))</f>
        <v/>
      </c>
      <c r="O816" s="3" t="str">
        <f>IF(O$3="Not used","",IFERROR(VLOOKUP($A816,'Circumstance 10'!$B$6:$AB$15,27,FALSE),IFERROR(VLOOKUP($A816,'Circumstance 10'!$B$18:$AB$28,27,FALSE),TableBPA2[[#This Row],[Base Payment After Circumstance 9]])))</f>
        <v/>
      </c>
      <c r="P816" s="24" t="str">
        <f>IF(P$3="Not used","",IFERROR(VLOOKUP($A816,'Circumstance 11'!$B$6:$AB$15,27,FALSE),IFERROR(VLOOKUP($A816,'Circumstance 11'!$B$18:$AB$28,27,FALSE),TableBPA2[[#This Row],[Base Payment After Circumstance 10]])))</f>
        <v/>
      </c>
      <c r="Q816" s="24" t="str">
        <f>IF(Q$3="Not used","",IFERROR(VLOOKUP($A816,'Circumstance 12'!$B$6:$AB$15,27,FALSE),IFERROR(VLOOKUP($A816,'Circumstance 12'!$B$18:$AB$28,27,FALSE),TableBPA2[[#This Row],[Base Payment After Circumstance 11]])))</f>
        <v/>
      </c>
      <c r="R816" s="24" t="str">
        <f>IF(R$3="Not used","",IFERROR(VLOOKUP($A816,'Circumstance 13'!$B$6:$AB$15,27,FALSE),IFERROR(VLOOKUP($A816,'Circumstance 13'!$B$18:$AB$28,27,FALSE),TableBPA2[[#This Row],[Base Payment After Circumstance 12]])))</f>
        <v/>
      </c>
      <c r="S816" s="24" t="str">
        <f>IF(S$3="Not used","",IFERROR(VLOOKUP($A816,'Circumstance 14'!$B$6:$AB$15,27,FALSE),IFERROR(VLOOKUP($A816,'Circumstance 14'!$B$18:$AB$28,27,FALSE),TableBPA2[[#This Row],[Base Payment After Circumstance 13]])))</f>
        <v/>
      </c>
      <c r="T816" s="24" t="str">
        <f>IF(T$3="Not used","",IFERROR(VLOOKUP($A816,'Circumstance 15'!$B$6:$AB$15,27,FALSE),IFERROR(VLOOKUP($A816,'Circumstance 15'!$B$18:$AB$28,27,FALSE),TableBPA2[[#This Row],[Base Payment After Circumstance 14]])))</f>
        <v/>
      </c>
      <c r="U816" s="24" t="str">
        <f>IF(U$3="Not used","",IFERROR(VLOOKUP($A816,'Circumstance 16'!$B$6:$AB$15,27,FALSE),IFERROR(VLOOKUP($A816,'Circumstance 16'!$B$18:$AB$28,27,FALSE),TableBPA2[[#This Row],[Base Payment After Circumstance 15]])))</f>
        <v/>
      </c>
      <c r="V816" s="24" t="str">
        <f>IF(V$3="Not used","",IFERROR(VLOOKUP($A816,'Circumstance 17'!$B$6:$AB$15,27,FALSE),IFERROR(VLOOKUP($A816,'Circumstance 17'!$B$18:$AB$28,27,FALSE),TableBPA2[[#This Row],[Base Payment After Circumstance 16]])))</f>
        <v/>
      </c>
      <c r="W816" s="24" t="str">
        <f>IF(W$3="Not used","",IFERROR(VLOOKUP($A816,'Circumstance 18'!$B$6:$AB$15,27,FALSE),IFERROR(VLOOKUP($A816,'Circumstance 18'!$B$18:$AB$28,27,FALSE),TableBPA2[[#This Row],[Base Payment After Circumstance 17]])))</f>
        <v/>
      </c>
      <c r="X816" s="24" t="str">
        <f>IF(X$3="Not used","",IFERROR(VLOOKUP($A816,'Circumstance 19'!$B$6:$AB$15,27,FALSE),IFERROR(VLOOKUP($A816,'Circumstance 19'!$B$18:$AB$28,27,FALSE),TableBPA2[[#This Row],[Base Payment After Circumstance 18]])))</f>
        <v/>
      </c>
      <c r="Y816" s="24" t="str">
        <f>IF(Y$3="Not used","",IFERROR(VLOOKUP($A816,'Circumstance 20'!$B$6:$AB$15,27,FALSE),IFERROR(VLOOKUP($A816,'Circumstance 20'!$B$18:$AB$28,27,FALSE),TableBPA2[[#This Row],[Base Payment After Circumstance 19]])))</f>
        <v/>
      </c>
    </row>
    <row r="817" spans="1:25" x14ac:dyDescent="0.25">
      <c r="A817" s="11" t="str">
        <f>IF('LEA Information'!A826="","",'LEA Information'!A826)</f>
        <v/>
      </c>
      <c r="B817" s="11" t="str">
        <f>IF('LEA Information'!B826="","",'LEA Information'!B826)</f>
        <v/>
      </c>
      <c r="C817" s="68" t="str">
        <f>IF('LEA Information'!C826="","",'LEA Information'!C826)</f>
        <v/>
      </c>
      <c r="D817" s="8" t="str">
        <f>IF('LEA Information'!D826="","",'LEA Information'!D826)</f>
        <v/>
      </c>
      <c r="E817" s="32" t="str">
        <f t="shared" si="12"/>
        <v/>
      </c>
      <c r="F817" s="3" t="str">
        <f>IF(F$3="Not used","",IFERROR(VLOOKUP($A817,'Circumstance 1'!$B$6:$AB$15,27,FALSE),IFERROR(VLOOKUP(A817,'Circumstance 1'!$B$18:$AB$28,27,FALSE),TableBPA2[[#This Row],[Starting Base Payment]])))</f>
        <v/>
      </c>
      <c r="G817" s="3" t="str">
        <f>IF(G$3="Not used","",IFERROR(VLOOKUP($A817,'Circumstance 2'!$B$6:$AB$15,27,FALSE),IFERROR(VLOOKUP($A817,'Circumstance 2'!$B$18:$AB$28,27,FALSE),TableBPA2[[#This Row],[Base Payment After Circumstance 1]])))</f>
        <v/>
      </c>
      <c r="H817" s="3" t="str">
        <f>IF(H$3="Not used","",IFERROR(VLOOKUP($A817,'Circumstance 3'!$B$6:$AB$15,27,FALSE),IFERROR(VLOOKUP($A817,'Circumstance 3'!$B$18:$AB$28,27,FALSE),TableBPA2[[#This Row],[Base Payment After Circumstance 2]])))</f>
        <v/>
      </c>
      <c r="I817" s="3" t="str">
        <f>IF(I$3="Not used","",IFERROR(VLOOKUP($A817,'Circumstance 4'!$B$6:$AB$15,27,FALSE),IFERROR(VLOOKUP($A817,'Circumstance 4'!$B$18:$AB$28,27,FALSE),TableBPA2[[#This Row],[Base Payment After Circumstance 3]])))</f>
        <v/>
      </c>
      <c r="J817" s="3" t="str">
        <f>IF(J$3="Not used","",IFERROR(VLOOKUP($A817,'Circumstance 5'!$B$6:$AB$15,27,FALSE),IFERROR(VLOOKUP($A817,'Circumstance 5'!$B$18:$AB$28,27,FALSE),TableBPA2[[#This Row],[Base Payment After Circumstance 4]])))</f>
        <v/>
      </c>
      <c r="K817" s="3" t="str">
        <f>IF(K$3="Not used","",IFERROR(VLOOKUP($A817,'Circumstance 6'!$B$6:$AB$15,27,FALSE),IFERROR(VLOOKUP($A817,'Circumstance 6'!$B$18:$AB$28,27,FALSE),TableBPA2[[#This Row],[Base Payment After Circumstance 5]])))</f>
        <v/>
      </c>
      <c r="L817" s="3" t="str">
        <f>IF(L$3="Not used","",IFERROR(VLOOKUP($A817,'Circumstance 7'!$B$6:$AB$15,27,FALSE),IFERROR(VLOOKUP($A817,'Circumstance 7'!$B$18:$AB$28,27,FALSE),TableBPA2[[#This Row],[Base Payment After Circumstance 6]])))</f>
        <v/>
      </c>
      <c r="M817" s="3" t="str">
        <f>IF(M$3="Not used","",IFERROR(VLOOKUP($A817,'Circumstance 8'!$B$6:$AB$15,27,FALSE),IFERROR(VLOOKUP($A817,'Circumstance 8'!$B$18:$AB$28,27,FALSE),TableBPA2[[#This Row],[Base Payment After Circumstance 7]])))</f>
        <v/>
      </c>
      <c r="N817" s="3" t="str">
        <f>IF(N$3="Not used","",IFERROR(VLOOKUP($A817,'Circumstance 9'!$B$6:$AB$15,27,FALSE),IFERROR(VLOOKUP($A817,'Circumstance 9'!$B$18:$AB$28,27,FALSE),TableBPA2[[#This Row],[Base Payment After Circumstance 8]])))</f>
        <v/>
      </c>
      <c r="O817" s="3" t="str">
        <f>IF(O$3="Not used","",IFERROR(VLOOKUP($A817,'Circumstance 10'!$B$6:$AB$15,27,FALSE),IFERROR(VLOOKUP($A817,'Circumstance 10'!$B$18:$AB$28,27,FALSE),TableBPA2[[#This Row],[Base Payment After Circumstance 9]])))</f>
        <v/>
      </c>
      <c r="P817" s="24" t="str">
        <f>IF(P$3="Not used","",IFERROR(VLOOKUP($A817,'Circumstance 11'!$B$6:$AB$15,27,FALSE),IFERROR(VLOOKUP($A817,'Circumstance 11'!$B$18:$AB$28,27,FALSE),TableBPA2[[#This Row],[Base Payment After Circumstance 10]])))</f>
        <v/>
      </c>
      <c r="Q817" s="24" t="str">
        <f>IF(Q$3="Not used","",IFERROR(VLOOKUP($A817,'Circumstance 12'!$B$6:$AB$15,27,FALSE),IFERROR(VLOOKUP($A817,'Circumstance 12'!$B$18:$AB$28,27,FALSE),TableBPA2[[#This Row],[Base Payment After Circumstance 11]])))</f>
        <v/>
      </c>
      <c r="R817" s="24" t="str">
        <f>IF(R$3="Not used","",IFERROR(VLOOKUP($A817,'Circumstance 13'!$B$6:$AB$15,27,FALSE),IFERROR(VLOOKUP($A817,'Circumstance 13'!$B$18:$AB$28,27,FALSE),TableBPA2[[#This Row],[Base Payment After Circumstance 12]])))</f>
        <v/>
      </c>
      <c r="S817" s="24" t="str">
        <f>IF(S$3="Not used","",IFERROR(VLOOKUP($A817,'Circumstance 14'!$B$6:$AB$15,27,FALSE),IFERROR(VLOOKUP($A817,'Circumstance 14'!$B$18:$AB$28,27,FALSE),TableBPA2[[#This Row],[Base Payment After Circumstance 13]])))</f>
        <v/>
      </c>
      <c r="T817" s="24" t="str">
        <f>IF(T$3="Not used","",IFERROR(VLOOKUP($A817,'Circumstance 15'!$B$6:$AB$15,27,FALSE),IFERROR(VLOOKUP($A817,'Circumstance 15'!$B$18:$AB$28,27,FALSE),TableBPA2[[#This Row],[Base Payment After Circumstance 14]])))</f>
        <v/>
      </c>
      <c r="U817" s="24" t="str">
        <f>IF(U$3="Not used","",IFERROR(VLOOKUP($A817,'Circumstance 16'!$B$6:$AB$15,27,FALSE),IFERROR(VLOOKUP($A817,'Circumstance 16'!$B$18:$AB$28,27,FALSE),TableBPA2[[#This Row],[Base Payment After Circumstance 15]])))</f>
        <v/>
      </c>
      <c r="V817" s="24" t="str">
        <f>IF(V$3="Not used","",IFERROR(VLOOKUP($A817,'Circumstance 17'!$B$6:$AB$15,27,FALSE),IFERROR(VLOOKUP($A817,'Circumstance 17'!$B$18:$AB$28,27,FALSE),TableBPA2[[#This Row],[Base Payment After Circumstance 16]])))</f>
        <v/>
      </c>
      <c r="W817" s="24" t="str">
        <f>IF(W$3="Not used","",IFERROR(VLOOKUP($A817,'Circumstance 18'!$B$6:$AB$15,27,FALSE),IFERROR(VLOOKUP($A817,'Circumstance 18'!$B$18:$AB$28,27,FALSE),TableBPA2[[#This Row],[Base Payment After Circumstance 17]])))</f>
        <v/>
      </c>
      <c r="X817" s="24" t="str">
        <f>IF(X$3="Not used","",IFERROR(VLOOKUP($A817,'Circumstance 19'!$B$6:$AB$15,27,FALSE),IFERROR(VLOOKUP($A817,'Circumstance 19'!$B$18:$AB$28,27,FALSE),TableBPA2[[#This Row],[Base Payment After Circumstance 18]])))</f>
        <v/>
      </c>
      <c r="Y817" s="24" t="str">
        <f>IF(Y$3="Not used","",IFERROR(VLOOKUP($A817,'Circumstance 20'!$B$6:$AB$15,27,FALSE),IFERROR(VLOOKUP($A817,'Circumstance 20'!$B$18:$AB$28,27,FALSE),TableBPA2[[#This Row],[Base Payment After Circumstance 19]])))</f>
        <v/>
      </c>
    </row>
    <row r="818" spans="1:25" x14ac:dyDescent="0.25">
      <c r="A818" s="11" t="str">
        <f>IF('LEA Information'!A827="","",'LEA Information'!A827)</f>
        <v/>
      </c>
      <c r="B818" s="11" t="str">
        <f>IF('LEA Information'!B827="","",'LEA Information'!B827)</f>
        <v/>
      </c>
      <c r="C818" s="68" t="str">
        <f>IF('LEA Information'!C827="","",'LEA Information'!C827)</f>
        <v/>
      </c>
      <c r="D818" s="8" t="str">
        <f>IF('LEA Information'!D827="","",'LEA Information'!D827)</f>
        <v/>
      </c>
      <c r="E818" s="32" t="str">
        <f t="shared" si="12"/>
        <v/>
      </c>
      <c r="F818" s="3" t="str">
        <f>IF(F$3="Not used","",IFERROR(VLOOKUP($A818,'Circumstance 1'!$B$6:$AB$15,27,FALSE),IFERROR(VLOOKUP(A818,'Circumstance 1'!$B$18:$AB$28,27,FALSE),TableBPA2[[#This Row],[Starting Base Payment]])))</f>
        <v/>
      </c>
      <c r="G818" s="3" t="str">
        <f>IF(G$3="Not used","",IFERROR(VLOOKUP($A818,'Circumstance 2'!$B$6:$AB$15,27,FALSE),IFERROR(VLOOKUP($A818,'Circumstance 2'!$B$18:$AB$28,27,FALSE),TableBPA2[[#This Row],[Base Payment After Circumstance 1]])))</f>
        <v/>
      </c>
      <c r="H818" s="3" t="str">
        <f>IF(H$3="Not used","",IFERROR(VLOOKUP($A818,'Circumstance 3'!$B$6:$AB$15,27,FALSE),IFERROR(VLOOKUP($A818,'Circumstance 3'!$B$18:$AB$28,27,FALSE),TableBPA2[[#This Row],[Base Payment After Circumstance 2]])))</f>
        <v/>
      </c>
      <c r="I818" s="3" t="str">
        <f>IF(I$3="Not used","",IFERROR(VLOOKUP($A818,'Circumstance 4'!$B$6:$AB$15,27,FALSE),IFERROR(VLOOKUP($A818,'Circumstance 4'!$B$18:$AB$28,27,FALSE),TableBPA2[[#This Row],[Base Payment After Circumstance 3]])))</f>
        <v/>
      </c>
      <c r="J818" s="3" t="str">
        <f>IF(J$3="Not used","",IFERROR(VLOOKUP($A818,'Circumstance 5'!$B$6:$AB$15,27,FALSE),IFERROR(VLOOKUP($A818,'Circumstance 5'!$B$18:$AB$28,27,FALSE),TableBPA2[[#This Row],[Base Payment After Circumstance 4]])))</f>
        <v/>
      </c>
      <c r="K818" s="3" t="str">
        <f>IF(K$3="Not used","",IFERROR(VLOOKUP($A818,'Circumstance 6'!$B$6:$AB$15,27,FALSE),IFERROR(VLOOKUP($A818,'Circumstance 6'!$B$18:$AB$28,27,FALSE),TableBPA2[[#This Row],[Base Payment After Circumstance 5]])))</f>
        <v/>
      </c>
      <c r="L818" s="3" t="str">
        <f>IF(L$3="Not used","",IFERROR(VLOOKUP($A818,'Circumstance 7'!$B$6:$AB$15,27,FALSE),IFERROR(VLOOKUP($A818,'Circumstance 7'!$B$18:$AB$28,27,FALSE),TableBPA2[[#This Row],[Base Payment After Circumstance 6]])))</f>
        <v/>
      </c>
      <c r="M818" s="3" t="str">
        <f>IF(M$3="Not used","",IFERROR(VLOOKUP($A818,'Circumstance 8'!$B$6:$AB$15,27,FALSE),IFERROR(VLOOKUP($A818,'Circumstance 8'!$B$18:$AB$28,27,FALSE),TableBPA2[[#This Row],[Base Payment After Circumstance 7]])))</f>
        <v/>
      </c>
      <c r="N818" s="3" t="str">
        <f>IF(N$3="Not used","",IFERROR(VLOOKUP($A818,'Circumstance 9'!$B$6:$AB$15,27,FALSE),IFERROR(VLOOKUP($A818,'Circumstance 9'!$B$18:$AB$28,27,FALSE),TableBPA2[[#This Row],[Base Payment After Circumstance 8]])))</f>
        <v/>
      </c>
      <c r="O818" s="3" t="str">
        <f>IF(O$3="Not used","",IFERROR(VLOOKUP($A818,'Circumstance 10'!$B$6:$AB$15,27,FALSE),IFERROR(VLOOKUP($A818,'Circumstance 10'!$B$18:$AB$28,27,FALSE),TableBPA2[[#This Row],[Base Payment After Circumstance 9]])))</f>
        <v/>
      </c>
      <c r="P818" s="24" t="str">
        <f>IF(P$3="Not used","",IFERROR(VLOOKUP($A818,'Circumstance 11'!$B$6:$AB$15,27,FALSE),IFERROR(VLOOKUP($A818,'Circumstance 11'!$B$18:$AB$28,27,FALSE),TableBPA2[[#This Row],[Base Payment After Circumstance 10]])))</f>
        <v/>
      </c>
      <c r="Q818" s="24" t="str">
        <f>IF(Q$3="Not used","",IFERROR(VLOOKUP($A818,'Circumstance 12'!$B$6:$AB$15,27,FALSE),IFERROR(VLOOKUP($A818,'Circumstance 12'!$B$18:$AB$28,27,FALSE),TableBPA2[[#This Row],[Base Payment After Circumstance 11]])))</f>
        <v/>
      </c>
      <c r="R818" s="24" t="str">
        <f>IF(R$3="Not used","",IFERROR(VLOOKUP($A818,'Circumstance 13'!$B$6:$AB$15,27,FALSE),IFERROR(VLOOKUP($A818,'Circumstance 13'!$B$18:$AB$28,27,FALSE),TableBPA2[[#This Row],[Base Payment After Circumstance 12]])))</f>
        <v/>
      </c>
      <c r="S818" s="24" t="str">
        <f>IF(S$3="Not used","",IFERROR(VLOOKUP($A818,'Circumstance 14'!$B$6:$AB$15,27,FALSE),IFERROR(VLOOKUP($A818,'Circumstance 14'!$B$18:$AB$28,27,FALSE),TableBPA2[[#This Row],[Base Payment After Circumstance 13]])))</f>
        <v/>
      </c>
      <c r="T818" s="24" t="str">
        <f>IF(T$3="Not used","",IFERROR(VLOOKUP($A818,'Circumstance 15'!$B$6:$AB$15,27,FALSE),IFERROR(VLOOKUP($A818,'Circumstance 15'!$B$18:$AB$28,27,FALSE),TableBPA2[[#This Row],[Base Payment After Circumstance 14]])))</f>
        <v/>
      </c>
      <c r="U818" s="24" t="str">
        <f>IF(U$3="Not used","",IFERROR(VLOOKUP($A818,'Circumstance 16'!$B$6:$AB$15,27,FALSE),IFERROR(VLOOKUP($A818,'Circumstance 16'!$B$18:$AB$28,27,FALSE),TableBPA2[[#This Row],[Base Payment After Circumstance 15]])))</f>
        <v/>
      </c>
      <c r="V818" s="24" t="str">
        <f>IF(V$3="Not used","",IFERROR(VLOOKUP($A818,'Circumstance 17'!$B$6:$AB$15,27,FALSE),IFERROR(VLOOKUP($A818,'Circumstance 17'!$B$18:$AB$28,27,FALSE),TableBPA2[[#This Row],[Base Payment After Circumstance 16]])))</f>
        <v/>
      </c>
      <c r="W818" s="24" t="str">
        <f>IF(W$3="Not used","",IFERROR(VLOOKUP($A818,'Circumstance 18'!$B$6:$AB$15,27,FALSE),IFERROR(VLOOKUP($A818,'Circumstance 18'!$B$18:$AB$28,27,FALSE),TableBPA2[[#This Row],[Base Payment After Circumstance 17]])))</f>
        <v/>
      </c>
      <c r="X818" s="24" t="str">
        <f>IF(X$3="Not used","",IFERROR(VLOOKUP($A818,'Circumstance 19'!$B$6:$AB$15,27,FALSE),IFERROR(VLOOKUP($A818,'Circumstance 19'!$B$18:$AB$28,27,FALSE),TableBPA2[[#This Row],[Base Payment After Circumstance 18]])))</f>
        <v/>
      </c>
      <c r="Y818" s="24" t="str">
        <f>IF(Y$3="Not used","",IFERROR(VLOOKUP($A818,'Circumstance 20'!$B$6:$AB$15,27,FALSE),IFERROR(VLOOKUP($A818,'Circumstance 20'!$B$18:$AB$28,27,FALSE),TableBPA2[[#This Row],[Base Payment After Circumstance 19]])))</f>
        <v/>
      </c>
    </row>
    <row r="819" spans="1:25" x14ac:dyDescent="0.25">
      <c r="A819" s="11" t="str">
        <f>IF('LEA Information'!A828="","",'LEA Information'!A828)</f>
        <v/>
      </c>
      <c r="B819" s="11" t="str">
        <f>IF('LEA Information'!B828="","",'LEA Information'!B828)</f>
        <v/>
      </c>
      <c r="C819" s="68" t="str">
        <f>IF('LEA Information'!C828="","",'LEA Information'!C828)</f>
        <v/>
      </c>
      <c r="D819" s="8" t="str">
        <f>IF('LEA Information'!D828="","",'LEA Information'!D828)</f>
        <v/>
      </c>
      <c r="E819" s="32" t="str">
        <f t="shared" si="12"/>
        <v/>
      </c>
      <c r="F819" s="3" t="str">
        <f>IF(F$3="Not used","",IFERROR(VLOOKUP($A819,'Circumstance 1'!$B$6:$AB$15,27,FALSE),IFERROR(VLOOKUP(A819,'Circumstance 1'!$B$18:$AB$28,27,FALSE),TableBPA2[[#This Row],[Starting Base Payment]])))</f>
        <v/>
      </c>
      <c r="G819" s="3" t="str">
        <f>IF(G$3="Not used","",IFERROR(VLOOKUP($A819,'Circumstance 2'!$B$6:$AB$15,27,FALSE),IFERROR(VLOOKUP($A819,'Circumstance 2'!$B$18:$AB$28,27,FALSE),TableBPA2[[#This Row],[Base Payment After Circumstance 1]])))</f>
        <v/>
      </c>
      <c r="H819" s="3" t="str">
        <f>IF(H$3="Not used","",IFERROR(VLOOKUP($A819,'Circumstance 3'!$B$6:$AB$15,27,FALSE),IFERROR(VLOOKUP($A819,'Circumstance 3'!$B$18:$AB$28,27,FALSE),TableBPA2[[#This Row],[Base Payment After Circumstance 2]])))</f>
        <v/>
      </c>
      <c r="I819" s="3" t="str">
        <f>IF(I$3="Not used","",IFERROR(VLOOKUP($A819,'Circumstance 4'!$B$6:$AB$15,27,FALSE),IFERROR(VLOOKUP($A819,'Circumstance 4'!$B$18:$AB$28,27,FALSE),TableBPA2[[#This Row],[Base Payment After Circumstance 3]])))</f>
        <v/>
      </c>
      <c r="J819" s="3" t="str">
        <f>IF(J$3="Not used","",IFERROR(VLOOKUP($A819,'Circumstance 5'!$B$6:$AB$15,27,FALSE),IFERROR(VLOOKUP($A819,'Circumstance 5'!$B$18:$AB$28,27,FALSE),TableBPA2[[#This Row],[Base Payment After Circumstance 4]])))</f>
        <v/>
      </c>
      <c r="K819" s="3" t="str">
        <f>IF(K$3="Not used","",IFERROR(VLOOKUP($A819,'Circumstance 6'!$B$6:$AB$15,27,FALSE),IFERROR(VLOOKUP($A819,'Circumstance 6'!$B$18:$AB$28,27,FALSE),TableBPA2[[#This Row],[Base Payment After Circumstance 5]])))</f>
        <v/>
      </c>
      <c r="L819" s="3" t="str">
        <f>IF(L$3="Not used","",IFERROR(VLOOKUP($A819,'Circumstance 7'!$B$6:$AB$15,27,FALSE),IFERROR(VLOOKUP($A819,'Circumstance 7'!$B$18:$AB$28,27,FALSE),TableBPA2[[#This Row],[Base Payment After Circumstance 6]])))</f>
        <v/>
      </c>
      <c r="M819" s="3" t="str">
        <f>IF(M$3="Not used","",IFERROR(VLOOKUP($A819,'Circumstance 8'!$B$6:$AB$15,27,FALSE),IFERROR(VLOOKUP($A819,'Circumstance 8'!$B$18:$AB$28,27,FALSE),TableBPA2[[#This Row],[Base Payment After Circumstance 7]])))</f>
        <v/>
      </c>
      <c r="N819" s="3" t="str">
        <f>IF(N$3="Not used","",IFERROR(VLOOKUP($A819,'Circumstance 9'!$B$6:$AB$15,27,FALSE),IFERROR(VLOOKUP($A819,'Circumstance 9'!$B$18:$AB$28,27,FALSE),TableBPA2[[#This Row],[Base Payment After Circumstance 8]])))</f>
        <v/>
      </c>
      <c r="O819" s="3" t="str">
        <f>IF(O$3="Not used","",IFERROR(VLOOKUP($A819,'Circumstance 10'!$B$6:$AB$15,27,FALSE),IFERROR(VLOOKUP($A819,'Circumstance 10'!$B$18:$AB$28,27,FALSE),TableBPA2[[#This Row],[Base Payment After Circumstance 9]])))</f>
        <v/>
      </c>
      <c r="P819" s="24" t="str">
        <f>IF(P$3="Not used","",IFERROR(VLOOKUP($A819,'Circumstance 11'!$B$6:$AB$15,27,FALSE),IFERROR(VLOOKUP($A819,'Circumstance 11'!$B$18:$AB$28,27,FALSE),TableBPA2[[#This Row],[Base Payment After Circumstance 10]])))</f>
        <v/>
      </c>
      <c r="Q819" s="24" t="str">
        <f>IF(Q$3="Not used","",IFERROR(VLOOKUP($A819,'Circumstance 12'!$B$6:$AB$15,27,FALSE),IFERROR(VLOOKUP($A819,'Circumstance 12'!$B$18:$AB$28,27,FALSE),TableBPA2[[#This Row],[Base Payment After Circumstance 11]])))</f>
        <v/>
      </c>
      <c r="R819" s="24" t="str">
        <f>IF(R$3="Not used","",IFERROR(VLOOKUP($A819,'Circumstance 13'!$B$6:$AB$15,27,FALSE),IFERROR(VLOOKUP($A819,'Circumstance 13'!$B$18:$AB$28,27,FALSE),TableBPA2[[#This Row],[Base Payment After Circumstance 12]])))</f>
        <v/>
      </c>
      <c r="S819" s="24" t="str">
        <f>IF(S$3="Not used","",IFERROR(VLOOKUP($A819,'Circumstance 14'!$B$6:$AB$15,27,FALSE),IFERROR(VLOOKUP($A819,'Circumstance 14'!$B$18:$AB$28,27,FALSE),TableBPA2[[#This Row],[Base Payment After Circumstance 13]])))</f>
        <v/>
      </c>
      <c r="T819" s="24" t="str">
        <f>IF(T$3="Not used","",IFERROR(VLOOKUP($A819,'Circumstance 15'!$B$6:$AB$15,27,FALSE),IFERROR(VLOOKUP($A819,'Circumstance 15'!$B$18:$AB$28,27,FALSE),TableBPA2[[#This Row],[Base Payment After Circumstance 14]])))</f>
        <v/>
      </c>
      <c r="U819" s="24" t="str">
        <f>IF(U$3="Not used","",IFERROR(VLOOKUP($A819,'Circumstance 16'!$B$6:$AB$15,27,FALSE),IFERROR(VLOOKUP($A819,'Circumstance 16'!$B$18:$AB$28,27,FALSE),TableBPA2[[#This Row],[Base Payment After Circumstance 15]])))</f>
        <v/>
      </c>
      <c r="V819" s="24" t="str">
        <f>IF(V$3="Not used","",IFERROR(VLOOKUP($A819,'Circumstance 17'!$B$6:$AB$15,27,FALSE),IFERROR(VLOOKUP($A819,'Circumstance 17'!$B$18:$AB$28,27,FALSE),TableBPA2[[#This Row],[Base Payment After Circumstance 16]])))</f>
        <v/>
      </c>
      <c r="W819" s="24" t="str">
        <f>IF(W$3="Not used","",IFERROR(VLOOKUP($A819,'Circumstance 18'!$B$6:$AB$15,27,FALSE),IFERROR(VLOOKUP($A819,'Circumstance 18'!$B$18:$AB$28,27,FALSE),TableBPA2[[#This Row],[Base Payment After Circumstance 17]])))</f>
        <v/>
      </c>
      <c r="X819" s="24" t="str">
        <f>IF(X$3="Not used","",IFERROR(VLOOKUP($A819,'Circumstance 19'!$B$6:$AB$15,27,FALSE),IFERROR(VLOOKUP($A819,'Circumstance 19'!$B$18:$AB$28,27,FALSE),TableBPA2[[#This Row],[Base Payment After Circumstance 18]])))</f>
        <v/>
      </c>
      <c r="Y819" s="24" t="str">
        <f>IF(Y$3="Not used","",IFERROR(VLOOKUP($A819,'Circumstance 20'!$B$6:$AB$15,27,FALSE),IFERROR(VLOOKUP($A819,'Circumstance 20'!$B$18:$AB$28,27,FALSE),TableBPA2[[#This Row],[Base Payment After Circumstance 19]])))</f>
        <v/>
      </c>
    </row>
    <row r="820" spans="1:25" x14ac:dyDescent="0.25">
      <c r="A820" s="11" t="str">
        <f>IF('LEA Information'!A829="","",'LEA Information'!A829)</f>
        <v/>
      </c>
      <c r="B820" s="11" t="str">
        <f>IF('LEA Information'!B829="","",'LEA Information'!B829)</f>
        <v/>
      </c>
      <c r="C820" s="68" t="str">
        <f>IF('LEA Information'!C829="","",'LEA Information'!C829)</f>
        <v/>
      </c>
      <c r="D820" s="8" t="str">
        <f>IF('LEA Information'!D829="","",'LEA Information'!D829)</f>
        <v/>
      </c>
      <c r="E820" s="32" t="str">
        <f t="shared" si="12"/>
        <v/>
      </c>
      <c r="F820" s="3" t="str">
        <f>IF(F$3="Not used","",IFERROR(VLOOKUP($A820,'Circumstance 1'!$B$6:$AB$15,27,FALSE),IFERROR(VLOOKUP(A820,'Circumstance 1'!$B$18:$AB$28,27,FALSE),TableBPA2[[#This Row],[Starting Base Payment]])))</f>
        <v/>
      </c>
      <c r="G820" s="3" t="str">
        <f>IF(G$3="Not used","",IFERROR(VLOOKUP($A820,'Circumstance 2'!$B$6:$AB$15,27,FALSE),IFERROR(VLOOKUP($A820,'Circumstance 2'!$B$18:$AB$28,27,FALSE),TableBPA2[[#This Row],[Base Payment After Circumstance 1]])))</f>
        <v/>
      </c>
      <c r="H820" s="3" t="str">
        <f>IF(H$3="Not used","",IFERROR(VLOOKUP($A820,'Circumstance 3'!$B$6:$AB$15,27,FALSE),IFERROR(VLOOKUP($A820,'Circumstance 3'!$B$18:$AB$28,27,FALSE),TableBPA2[[#This Row],[Base Payment After Circumstance 2]])))</f>
        <v/>
      </c>
      <c r="I820" s="3" t="str">
        <f>IF(I$3="Not used","",IFERROR(VLOOKUP($A820,'Circumstance 4'!$B$6:$AB$15,27,FALSE),IFERROR(VLOOKUP($A820,'Circumstance 4'!$B$18:$AB$28,27,FALSE),TableBPA2[[#This Row],[Base Payment After Circumstance 3]])))</f>
        <v/>
      </c>
      <c r="J820" s="3" t="str">
        <f>IF(J$3="Not used","",IFERROR(VLOOKUP($A820,'Circumstance 5'!$B$6:$AB$15,27,FALSE),IFERROR(VLOOKUP($A820,'Circumstance 5'!$B$18:$AB$28,27,FALSE),TableBPA2[[#This Row],[Base Payment After Circumstance 4]])))</f>
        <v/>
      </c>
      <c r="K820" s="3" t="str">
        <f>IF(K$3="Not used","",IFERROR(VLOOKUP($A820,'Circumstance 6'!$B$6:$AB$15,27,FALSE),IFERROR(VLOOKUP($A820,'Circumstance 6'!$B$18:$AB$28,27,FALSE),TableBPA2[[#This Row],[Base Payment After Circumstance 5]])))</f>
        <v/>
      </c>
      <c r="L820" s="3" t="str">
        <f>IF(L$3="Not used","",IFERROR(VLOOKUP($A820,'Circumstance 7'!$B$6:$AB$15,27,FALSE),IFERROR(VLOOKUP($A820,'Circumstance 7'!$B$18:$AB$28,27,FALSE),TableBPA2[[#This Row],[Base Payment After Circumstance 6]])))</f>
        <v/>
      </c>
      <c r="M820" s="3" t="str">
        <f>IF(M$3="Not used","",IFERROR(VLOOKUP($A820,'Circumstance 8'!$B$6:$AB$15,27,FALSE),IFERROR(VLOOKUP($A820,'Circumstance 8'!$B$18:$AB$28,27,FALSE),TableBPA2[[#This Row],[Base Payment After Circumstance 7]])))</f>
        <v/>
      </c>
      <c r="N820" s="3" t="str">
        <f>IF(N$3="Not used","",IFERROR(VLOOKUP($A820,'Circumstance 9'!$B$6:$AB$15,27,FALSE),IFERROR(VLOOKUP($A820,'Circumstance 9'!$B$18:$AB$28,27,FALSE),TableBPA2[[#This Row],[Base Payment After Circumstance 8]])))</f>
        <v/>
      </c>
      <c r="O820" s="3" t="str">
        <f>IF(O$3="Not used","",IFERROR(VLOOKUP($A820,'Circumstance 10'!$B$6:$AB$15,27,FALSE),IFERROR(VLOOKUP($A820,'Circumstance 10'!$B$18:$AB$28,27,FALSE),TableBPA2[[#This Row],[Base Payment After Circumstance 9]])))</f>
        <v/>
      </c>
      <c r="P820" s="24" t="str">
        <f>IF(P$3="Not used","",IFERROR(VLOOKUP($A820,'Circumstance 11'!$B$6:$AB$15,27,FALSE),IFERROR(VLOOKUP($A820,'Circumstance 11'!$B$18:$AB$28,27,FALSE),TableBPA2[[#This Row],[Base Payment After Circumstance 10]])))</f>
        <v/>
      </c>
      <c r="Q820" s="24" t="str">
        <f>IF(Q$3="Not used","",IFERROR(VLOOKUP($A820,'Circumstance 12'!$B$6:$AB$15,27,FALSE),IFERROR(VLOOKUP($A820,'Circumstance 12'!$B$18:$AB$28,27,FALSE),TableBPA2[[#This Row],[Base Payment After Circumstance 11]])))</f>
        <v/>
      </c>
      <c r="R820" s="24" t="str">
        <f>IF(R$3="Not used","",IFERROR(VLOOKUP($A820,'Circumstance 13'!$B$6:$AB$15,27,FALSE),IFERROR(VLOOKUP($A820,'Circumstance 13'!$B$18:$AB$28,27,FALSE),TableBPA2[[#This Row],[Base Payment After Circumstance 12]])))</f>
        <v/>
      </c>
      <c r="S820" s="24" t="str">
        <f>IF(S$3="Not used","",IFERROR(VLOOKUP($A820,'Circumstance 14'!$B$6:$AB$15,27,FALSE),IFERROR(VLOOKUP($A820,'Circumstance 14'!$B$18:$AB$28,27,FALSE),TableBPA2[[#This Row],[Base Payment After Circumstance 13]])))</f>
        <v/>
      </c>
      <c r="T820" s="24" t="str">
        <f>IF(T$3="Not used","",IFERROR(VLOOKUP($A820,'Circumstance 15'!$B$6:$AB$15,27,FALSE),IFERROR(VLOOKUP($A820,'Circumstance 15'!$B$18:$AB$28,27,FALSE),TableBPA2[[#This Row],[Base Payment After Circumstance 14]])))</f>
        <v/>
      </c>
      <c r="U820" s="24" t="str">
        <f>IF(U$3="Not used","",IFERROR(VLOOKUP($A820,'Circumstance 16'!$B$6:$AB$15,27,FALSE),IFERROR(VLOOKUP($A820,'Circumstance 16'!$B$18:$AB$28,27,FALSE),TableBPA2[[#This Row],[Base Payment After Circumstance 15]])))</f>
        <v/>
      </c>
      <c r="V820" s="24" t="str">
        <f>IF(V$3="Not used","",IFERROR(VLOOKUP($A820,'Circumstance 17'!$B$6:$AB$15,27,FALSE),IFERROR(VLOOKUP($A820,'Circumstance 17'!$B$18:$AB$28,27,FALSE),TableBPA2[[#This Row],[Base Payment After Circumstance 16]])))</f>
        <v/>
      </c>
      <c r="W820" s="24" t="str">
        <f>IF(W$3="Not used","",IFERROR(VLOOKUP($A820,'Circumstance 18'!$B$6:$AB$15,27,FALSE),IFERROR(VLOOKUP($A820,'Circumstance 18'!$B$18:$AB$28,27,FALSE),TableBPA2[[#This Row],[Base Payment After Circumstance 17]])))</f>
        <v/>
      </c>
      <c r="X820" s="24" t="str">
        <f>IF(X$3="Not used","",IFERROR(VLOOKUP($A820,'Circumstance 19'!$B$6:$AB$15,27,FALSE),IFERROR(VLOOKUP($A820,'Circumstance 19'!$B$18:$AB$28,27,FALSE),TableBPA2[[#This Row],[Base Payment After Circumstance 18]])))</f>
        <v/>
      </c>
      <c r="Y820" s="24" t="str">
        <f>IF(Y$3="Not used","",IFERROR(VLOOKUP($A820,'Circumstance 20'!$B$6:$AB$15,27,FALSE),IFERROR(VLOOKUP($A820,'Circumstance 20'!$B$18:$AB$28,27,FALSE),TableBPA2[[#This Row],[Base Payment After Circumstance 19]])))</f>
        <v/>
      </c>
    </row>
    <row r="821" spans="1:25" x14ac:dyDescent="0.25">
      <c r="A821" s="11" t="str">
        <f>IF('LEA Information'!A830="","",'LEA Information'!A830)</f>
        <v/>
      </c>
      <c r="B821" s="11" t="str">
        <f>IF('LEA Information'!B830="","",'LEA Information'!B830)</f>
        <v/>
      </c>
      <c r="C821" s="68" t="str">
        <f>IF('LEA Information'!C830="","",'LEA Information'!C830)</f>
        <v/>
      </c>
      <c r="D821" s="8" t="str">
        <f>IF('LEA Information'!D830="","",'LEA Information'!D830)</f>
        <v/>
      </c>
      <c r="E821" s="32" t="str">
        <f t="shared" si="12"/>
        <v/>
      </c>
      <c r="F821" s="3" t="str">
        <f>IF(F$3="Not used","",IFERROR(VLOOKUP($A821,'Circumstance 1'!$B$6:$AB$15,27,FALSE),IFERROR(VLOOKUP(A821,'Circumstance 1'!$B$18:$AB$28,27,FALSE),TableBPA2[[#This Row],[Starting Base Payment]])))</f>
        <v/>
      </c>
      <c r="G821" s="3" t="str">
        <f>IF(G$3="Not used","",IFERROR(VLOOKUP($A821,'Circumstance 2'!$B$6:$AB$15,27,FALSE),IFERROR(VLOOKUP($A821,'Circumstance 2'!$B$18:$AB$28,27,FALSE),TableBPA2[[#This Row],[Base Payment After Circumstance 1]])))</f>
        <v/>
      </c>
      <c r="H821" s="3" t="str">
        <f>IF(H$3="Not used","",IFERROR(VLOOKUP($A821,'Circumstance 3'!$B$6:$AB$15,27,FALSE),IFERROR(VLOOKUP($A821,'Circumstance 3'!$B$18:$AB$28,27,FALSE),TableBPA2[[#This Row],[Base Payment After Circumstance 2]])))</f>
        <v/>
      </c>
      <c r="I821" s="3" t="str">
        <f>IF(I$3="Not used","",IFERROR(VLOOKUP($A821,'Circumstance 4'!$B$6:$AB$15,27,FALSE),IFERROR(VLOOKUP($A821,'Circumstance 4'!$B$18:$AB$28,27,FALSE),TableBPA2[[#This Row],[Base Payment After Circumstance 3]])))</f>
        <v/>
      </c>
      <c r="J821" s="3" t="str">
        <f>IF(J$3="Not used","",IFERROR(VLOOKUP($A821,'Circumstance 5'!$B$6:$AB$15,27,FALSE),IFERROR(VLOOKUP($A821,'Circumstance 5'!$B$18:$AB$28,27,FALSE),TableBPA2[[#This Row],[Base Payment After Circumstance 4]])))</f>
        <v/>
      </c>
      <c r="K821" s="3" t="str">
        <f>IF(K$3="Not used","",IFERROR(VLOOKUP($A821,'Circumstance 6'!$B$6:$AB$15,27,FALSE),IFERROR(VLOOKUP($A821,'Circumstance 6'!$B$18:$AB$28,27,FALSE),TableBPA2[[#This Row],[Base Payment After Circumstance 5]])))</f>
        <v/>
      </c>
      <c r="L821" s="3" t="str">
        <f>IF(L$3="Not used","",IFERROR(VLOOKUP($A821,'Circumstance 7'!$B$6:$AB$15,27,FALSE),IFERROR(VLOOKUP($A821,'Circumstance 7'!$B$18:$AB$28,27,FALSE),TableBPA2[[#This Row],[Base Payment After Circumstance 6]])))</f>
        <v/>
      </c>
      <c r="M821" s="3" t="str">
        <f>IF(M$3="Not used","",IFERROR(VLOOKUP($A821,'Circumstance 8'!$B$6:$AB$15,27,FALSE),IFERROR(VLOOKUP($A821,'Circumstance 8'!$B$18:$AB$28,27,FALSE),TableBPA2[[#This Row],[Base Payment After Circumstance 7]])))</f>
        <v/>
      </c>
      <c r="N821" s="3" t="str">
        <f>IF(N$3="Not used","",IFERROR(VLOOKUP($A821,'Circumstance 9'!$B$6:$AB$15,27,FALSE),IFERROR(VLOOKUP($A821,'Circumstance 9'!$B$18:$AB$28,27,FALSE),TableBPA2[[#This Row],[Base Payment After Circumstance 8]])))</f>
        <v/>
      </c>
      <c r="O821" s="3" t="str">
        <f>IF(O$3="Not used","",IFERROR(VLOOKUP($A821,'Circumstance 10'!$B$6:$AB$15,27,FALSE),IFERROR(VLOOKUP($A821,'Circumstance 10'!$B$18:$AB$28,27,FALSE),TableBPA2[[#This Row],[Base Payment After Circumstance 9]])))</f>
        <v/>
      </c>
      <c r="P821" s="24" t="str">
        <f>IF(P$3="Not used","",IFERROR(VLOOKUP($A821,'Circumstance 11'!$B$6:$AB$15,27,FALSE),IFERROR(VLOOKUP($A821,'Circumstance 11'!$B$18:$AB$28,27,FALSE),TableBPA2[[#This Row],[Base Payment After Circumstance 10]])))</f>
        <v/>
      </c>
      <c r="Q821" s="24" t="str">
        <f>IF(Q$3="Not used","",IFERROR(VLOOKUP($A821,'Circumstance 12'!$B$6:$AB$15,27,FALSE),IFERROR(VLOOKUP($A821,'Circumstance 12'!$B$18:$AB$28,27,FALSE),TableBPA2[[#This Row],[Base Payment After Circumstance 11]])))</f>
        <v/>
      </c>
      <c r="R821" s="24" t="str">
        <f>IF(R$3="Not used","",IFERROR(VLOOKUP($A821,'Circumstance 13'!$B$6:$AB$15,27,FALSE),IFERROR(VLOOKUP($A821,'Circumstance 13'!$B$18:$AB$28,27,FALSE),TableBPA2[[#This Row],[Base Payment After Circumstance 12]])))</f>
        <v/>
      </c>
      <c r="S821" s="24" t="str">
        <f>IF(S$3="Not used","",IFERROR(VLOOKUP($A821,'Circumstance 14'!$B$6:$AB$15,27,FALSE),IFERROR(VLOOKUP($A821,'Circumstance 14'!$B$18:$AB$28,27,FALSE),TableBPA2[[#This Row],[Base Payment After Circumstance 13]])))</f>
        <v/>
      </c>
      <c r="T821" s="24" t="str">
        <f>IF(T$3="Not used","",IFERROR(VLOOKUP($A821,'Circumstance 15'!$B$6:$AB$15,27,FALSE),IFERROR(VLOOKUP($A821,'Circumstance 15'!$B$18:$AB$28,27,FALSE),TableBPA2[[#This Row],[Base Payment After Circumstance 14]])))</f>
        <v/>
      </c>
      <c r="U821" s="24" t="str">
        <f>IF(U$3="Not used","",IFERROR(VLOOKUP($A821,'Circumstance 16'!$B$6:$AB$15,27,FALSE),IFERROR(VLOOKUP($A821,'Circumstance 16'!$B$18:$AB$28,27,FALSE),TableBPA2[[#This Row],[Base Payment After Circumstance 15]])))</f>
        <v/>
      </c>
      <c r="V821" s="24" t="str">
        <f>IF(V$3="Not used","",IFERROR(VLOOKUP($A821,'Circumstance 17'!$B$6:$AB$15,27,FALSE),IFERROR(VLOOKUP($A821,'Circumstance 17'!$B$18:$AB$28,27,FALSE),TableBPA2[[#This Row],[Base Payment After Circumstance 16]])))</f>
        <v/>
      </c>
      <c r="W821" s="24" t="str">
        <f>IF(W$3="Not used","",IFERROR(VLOOKUP($A821,'Circumstance 18'!$B$6:$AB$15,27,FALSE),IFERROR(VLOOKUP($A821,'Circumstance 18'!$B$18:$AB$28,27,FALSE),TableBPA2[[#This Row],[Base Payment After Circumstance 17]])))</f>
        <v/>
      </c>
      <c r="X821" s="24" t="str">
        <f>IF(X$3="Not used","",IFERROR(VLOOKUP($A821,'Circumstance 19'!$B$6:$AB$15,27,FALSE),IFERROR(VLOOKUP($A821,'Circumstance 19'!$B$18:$AB$28,27,FALSE),TableBPA2[[#This Row],[Base Payment After Circumstance 18]])))</f>
        <v/>
      </c>
      <c r="Y821" s="24" t="str">
        <f>IF(Y$3="Not used","",IFERROR(VLOOKUP($A821,'Circumstance 20'!$B$6:$AB$15,27,FALSE),IFERROR(VLOOKUP($A821,'Circumstance 20'!$B$18:$AB$28,27,FALSE),TableBPA2[[#This Row],[Base Payment After Circumstance 19]])))</f>
        <v/>
      </c>
    </row>
    <row r="822" spans="1:25" x14ac:dyDescent="0.25">
      <c r="A822" s="11" t="str">
        <f>IF('LEA Information'!A831="","",'LEA Information'!A831)</f>
        <v/>
      </c>
      <c r="B822" s="11" t="str">
        <f>IF('LEA Information'!B831="","",'LEA Information'!B831)</f>
        <v/>
      </c>
      <c r="C822" s="68" t="str">
        <f>IF('LEA Information'!C831="","",'LEA Information'!C831)</f>
        <v/>
      </c>
      <c r="D822" s="8" t="str">
        <f>IF('LEA Information'!D831="","",'LEA Information'!D831)</f>
        <v/>
      </c>
      <c r="E822" s="32" t="str">
        <f t="shared" si="12"/>
        <v/>
      </c>
      <c r="F822" s="3" t="str">
        <f>IF(F$3="Not used","",IFERROR(VLOOKUP($A822,'Circumstance 1'!$B$6:$AB$15,27,FALSE),IFERROR(VLOOKUP(A822,'Circumstance 1'!$B$18:$AB$28,27,FALSE),TableBPA2[[#This Row],[Starting Base Payment]])))</f>
        <v/>
      </c>
      <c r="G822" s="3" t="str">
        <f>IF(G$3="Not used","",IFERROR(VLOOKUP($A822,'Circumstance 2'!$B$6:$AB$15,27,FALSE),IFERROR(VLOOKUP($A822,'Circumstance 2'!$B$18:$AB$28,27,FALSE),TableBPA2[[#This Row],[Base Payment After Circumstance 1]])))</f>
        <v/>
      </c>
      <c r="H822" s="3" t="str">
        <f>IF(H$3="Not used","",IFERROR(VLOOKUP($A822,'Circumstance 3'!$B$6:$AB$15,27,FALSE),IFERROR(VLOOKUP($A822,'Circumstance 3'!$B$18:$AB$28,27,FALSE),TableBPA2[[#This Row],[Base Payment After Circumstance 2]])))</f>
        <v/>
      </c>
      <c r="I822" s="3" t="str">
        <f>IF(I$3="Not used","",IFERROR(VLOOKUP($A822,'Circumstance 4'!$B$6:$AB$15,27,FALSE),IFERROR(VLOOKUP($A822,'Circumstance 4'!$B$18:$AB$28,27,FALSE),TableBPA2[[#This Row],[Base Payment After Circumstance 3]])))</f>
        <v/>
      </c>
      <c r="J822" s="3" t="str">
        <f>IF(J$3="Not used","",IFERROR(VLOOKUP($A822,'Circumstance 5'!$B$6:$AB$15,27,FALSE),IFERROR(VLOOKUP($A822,'Circumstance 5'!$B$18:$AB$28,27,FALSE),TableBPA2[[#This Row],[Base Payment After Circumstance 4]])))</f>
        <v/>
      </c>
      <c r="K822" s="3" t="str">
        <f>IF(K$3="Not used","",IFERROR(VLOOKUP($A822,'Circumstance 6'!$B$6:$AB$15,27,FALSE),IFERROR(VLOOKUP($A822,'Circumstance 6'!$B$18:$AB$28,27,FALSE),TableBPA2[[#This Row],[Base Payment After Circumstance 5]])))</f>
        <v/>
      </c>
      <c r="L822" s="3" t="str">
        <f>IF(L$3="Not used","",IFERROR(VLOOKUP($A822,'Circumstance 7'!$B$6:$AB$15,27,FALSE),IFERROR(VLOOKUP($A822,'Circumstance 7'!$B$18:$AB$28,27,FALSE),TableBPA2[[#This Row],[Base Payment After Circumstance 6]])))</f>
        <v/>
      </c>
      <c r="M822" s="3" t="str">
        <f>IF(M$3="Not used","",IFERROR(VLOOKUP($A822,'Circumstance 8'!$B$6:$AB$15,27,FALSE),IFERROR(VLOOKUP($A822,'Circumstance 8'!$B$18:$AB$28,27,FALSE),TableBPA2[[#This Row],[Base Payment After Circumstance 7]])))</f>
        <v/>
      </c>
      <c r="N822" s="3" t="str">
        <f>IF(N$3="Not used","",IFERROR(VLOOKUP($A822,'Circumstance 9'!$B$6:$AB$15,27,FALSE),IFERROR(VLOOKUP($A822,'Circumstance 9'!$B$18:$AB$28,27,FALSE),TableBPA2[[#This Row],[Base Payment After Circumstance 8]])))</f>
        <v/>
      </c>
      <c r="O822" s="3" t="str">
        <f>IF(O$3="Not used","",IFERROR(VLOOKUP($A822,'Circumstance 10'!$B$6:$AB$15,27,FALSE),IFERROR(VLOOKUP($A822,'Circumstance 10'!$B$18:$AB$28,27,FALSE),TableBPA2[[#This Row],[Base Payment After Circumstance 9]])))</f>
        <v/>
      </c>
      <c r="P822" s="24" t="str">
        <f>IF(P$3="Not used","",IFERROR(VLOOKUP($A822,'Circumstance 11'!$B$6:$AB$15,27,FALSE),IFERROR(VLOOKUP($A822,'Circumstance 11'!$B$18:$AB$28,27,FALSE),TableBPA2[[#This Row],[Base Payment After Circumstance 10]])))</f>
        <v/>
      </c>
      <c r="Q822" s="24" t="str">
        <f>IF(Q$3="Not used","",IFERROR(VLOOKUP($A822,'Circumstance 12'!$B$6:$AB$15,27,FALSE),IFERROR(VLOOKUP($A822,'Circumstance 12'!$B$18:$AB$28,27,FALSE),TableBPA2[[#This Row],[Base Payment After Circumstance 11]])))</f>
        <v/>
      </c>
      <c r="R822" s="24" t="str">
        <f>IF(R$3="Not used","",IFERROR(VLOOKUP($A822,'Circumstance 13'!$B$6:$AB$15,27,FALSE),IFERROR(VLOOKUP($A822,'Circumstance 13'!$B$18:$AB$28,27,FALSE),TableBPA2[[#This Row],[Base Payment After Circumstance 12]])))</f>
        <v/>
      </c>
      <c r="S822" s="24" t="str">
        <f>IF(S$3="Not used","",IFERROR(VLOOKUP($A822,'Circumstance 14'!$B$6:$AB$15,27,FALSE),IFERROR(VLOOKUP($A822,'Circumstance 14'!$B$18:$AB$28,27,FALSE),TableBPA2[[#This Row],[Base Payment After Circumstance 13]])))</f>
        <v/>
      </c>
      <c r="T822" s="24" t="str">
        <f>IF(T$3="Not used","",IFERROR(VLOOKUP($A822,'Circumstance 15'!$B$6:$AB$15,27,FALSE),IFERROR(VLOOKUP($A822,'Circumstance 15'!$B$18:$AB$28,27,FALSE),TableBPA2[[#This Row],[Base Payment After Circumstance 14]])))</f>
        <v/>
      </c>
      <c r="U822" s="24" t="str">
        <f>IF(U$3="Not used","",IFERROR(VLOOKUP($A822,'Circumstance 16'!$B$6:$AB$15,27,FALSE),IFERROR(VLOOKUP($A822,'Circumstance 16'!$B$18:$AB$28,27,FALSE),TableBPA2[[#This Row],[Base Payment After Circumstance 15]])))</f>
        <v/>
      </c>
      <c r="V822" s="24" t="str">
        <f>IF(V$3="Not used","",IFERROR(VLOOKUP($A822,'Circumstance 17'!$B$6:$AB$15,27,FALSE),IFERROR(VLOOKUP($A822,'Circumstance 17'!$B$18:$AB$28,27,FALSE),TableBPA2[[#This Row],[Base Payment After Circumstance 16]])))</f>
        <v/>
      </c>
      <c r="W822" s="24" t="str">
        <f>IF(W$3="Not used","",IFERROR(VLOOKUP($A822,'Circumstance 18'!$B$6:$AB$15,27,FALSE),IFERROR(VLOOKUP($A822,'Circumstance 18'!$B$18:$AB$28,27,FALSE),TableBPA2[[#This Row],[Base Payment After Circumstance 17]])))</f>
        <v/>
      </c>
      <c r="X822" s="24" t="str">
        <f>IF(X$3="Not used","",IFERROR(VLOOKUP($A822,'Circumstance 19'!$B$6:$AB$15,27,FALSE),IFERROR(VLOOKUP($A822,'Circumstance 19'!$B$18:$AB$28,27,FALSE),TableBPA2[[#This Row],[Base Payment After Circumstance 18]])))</f>
        <v/>
      </c>
      <c r="Y822" s="24" t="str">
        <f>IF(Y$3="Not used","",IFERROR(VLOOKUP($A822,'Circumstance 20'!$B$6:$AB$15,27,FALSE),IFERROR(VLOOKUP($A822,'Circumstance 20'!$B$18:$AB$28,27,FALSE),TableBPA2[[#This Row],[Base Payment After Circumstance 19]])))</f>
        <v/>
      </c>
    </row>
    <row r="823" spans="1:25" x14ac:dyDescent="0.25">
      <c r="A823" s="11" t="str">
        <f>IF('LEA Information'!A832="","",'LEA Information'!A832)</f>
        <v/>
      </c>
      <c r="B823" s="11" t="str">
        <f>IF('LEA Information'!B832="","",'LEA Information'!B832)</f>
        <v/>
      </c>
      <c r="C823" s="68" t="str">
        <f>IF('LEA Information'!C832="","",'LEA Information'!C832)</f>
        <v/>
      </c>
      <c r="D823" s="8" t="str">
        <f>IF('LEA Information'!D832="","",'LEA Information'!D832)</f>
        <v/>
      </c>
      <c r="E823" s="32" t="str">
        <f t="shared" si="12"/>
        <v/>
      </c>
      <c r="F823" s="3" t="str">
        <f>IF(F$3="Not used","",IFERROR(VLOOKUP($A823,'Circumstance 1'!$B$6:$AB$15,27,FALSE),IFERROR(VLOOKUP(A823,'Circumstance 1'!$B$18:$AB$28,27,FALSE),TableBPA2[[#This Row],[Starting Base Payment]])))</f>
        <v/>
      </c>
      <c r="G823" s="3" t="str">
        <f>IF(G$3="Not used","",IFERROR(VLOOKUP($A823,'Circumstance 2'!$B$6:$AB$15,27,FALSE),IFERROR(VLOOKUP($A823,'Circumstance 2'!$B$18:$AB$28,27,FALSE),TableBPA2[[#This Row],[Base Payment After Circumstance 1]])))</f>
        <v/>
      </c>
      <c r="H823" s="3" t="str">
        <f>IF(H$3="Not used","",IFERROR(VLOOKUP($A823,'Circumstance 3'!$B$6:$AB$15,27,FALSE),IFERROR(VLOOKUP($A823,'Circumstance 3'!$B$18:$AB$28,27,FALSE),TableBPA2[[#This Row],[Base Payment After Circumstance 2]])))</f>
        <v/>
      </c>
      <c r="I823" s="3" t="str">
        <f>IF(I$3="Not used","",IFERROR(VLOOKUP($A823,'Circumstance 4'!$B$6:$AB$15,27,FALSE),IFERROR(VLOOKUP($A823,'Circumstance 4'!$B$18:$AB$28,27,FALSE),TableBPA2[[#This Row],[Base Payment After Circumstance 3]])))</f>
        <v/>
      </c>
      <c r="J823" s="3" t="str">
        <f>IF(J$3="Not used","",IFERROR(VLOOKUP($A823,'Circumstance 5'!$B$6:$AB$15,27,FALSE),IFERROR(VLOOKUP($A823,'Circumstance 5'!$B$18:$AB$28,27,FALSE),TableBPA2[[#This Row],[Base Payment After Circumstance 4]])))</f>
        <v/>
      </c>
      <c r="K823" s="3" t="str">
        <f>IF(K$3="Not used","",IFERROR(VLOOKUP($A823,'Circumstance 6'!$B$6:$AB$15,27,FALSE),IFERROR(VLOOKUP($A823,'Circumstance 6'!$B$18:$AB$28,27,FALSE),TableBPA2[[#This Row],[Base Payment After Circumstance 5]])))</f>
        <v/>
      </c>
      <c r="L823" s="3" t="str">
        <f>IF(L$3="Not used","",IFERROR(VLOOKUP($A823,'Circumstance 7'!$B$6:$AB$15,27,FALSE),IFERROR(VLOOKUP($A823,'Circumstance 7'!$B$18:$AB$28,27,FALSE),TableBPA2[[#This Row],[Base Payment After Circumstance 6]])))</f>
        <v/>
      </c>
      <c r="M823" s="3" t="str">
        <f>IF(M$3="Not used","",IFERROR(VLOOKUP($A823,'Circumstance 8'!$B$6:$AB$15,27,FALSE),IFERROR(VLOOKUP($A823,'Circumstance 8'!$B$18:$AB$28,27,FALSE),TableBPA2[[#This Row],[Base Payment After Circumstance 7]])))</f>
        <v/>
      </c>
      <c r="N823" s="3" t="str">
        <f>IF(N$3="Not used","",IFERROR(VLOOKUP($A823,'Circumstance 9'!$B$6:$AB$15,27,FALSE),IFERROR(VLOOKUP($A823,'Circumstance 9'!$B$18:$AB$28,27,FALSE),TableBPA2[[#This Row],[Base Payment After Circumstance 8]])))</f>
        <v/>
      </c>
      <c r="O823" s="3" t="str">
        <f>IF(O$3="Not used","",IFERROR(VLOOKUP($A823,'Circumstance 10'!$B$6:$AB$15,27,FALSE),IFERROR(VLOOKUP($A823,'Circumstance 10'!$B$18:$AB$28,27,FALSE),TableBPA2[[#This Row],[Base Payment After Circumstance 9]])))</f>
        <v/>
      </c>
      <c r="P823" s="24" t="str">
        <f>IF(P$3="Not used","",IFERROR(VLOOKUP($A823,'Circumstance 11'!$B$6:$AB$15,27,FALSE),IFERROR(VLOOKUP($A823,'Circumstance 11'!$B$18:$AB$28,27,FALSE),TableBPA2[[#This Row],[Base Payment After Circumstance 10]])))</f>
        <v/>
      </c>
      <c r="Q823" s="24" t="str">
        <f>IF(Q$3="Not used","",IFERROR(VLOOKUP($A823,'Circumstance 12'!$B$6:$AB$15,27,FALSE),IFERROR(VLOOKUP($A823,'Circumstance 12'!$B$18:$AB$28,27,FALSE),TableBPA2[[#This Row],[Base Payment After Circumstance 11]])))</f>
        <v/>
      </c>
      <c r="R823" s="24" t="str">
        <f>IF(R$3="Not used","",IFERROR(VLOOKUP($A823,'Circumstance 13'!$B$6:$AB$15,27,FALSE),IFERROR(VLOOKUP($A823,'Circumstance 13'!$B$18:$AB$28,27,FALSE),TableBPA2[[#This Row],[Base Payment After Circumstance 12]])))</f>
        <v/>
      </c>
      <c r="S823" s="24" t="str">
        <f>IF(S$3="Not used","",IFERROR(VLOOKUP($A823,'Circumstance 14'!$B$6:$AB$15,27,FALSE),IFERROR(VLOOKUP($A823,'Circumstance 14'!$B$18:$AB$28,27,FALSE),TableBPA2[[#This Row],[Base Payment After Circumstance 13]])))</f>
        <v/>
      </c>
      <c r="T823" s="24" t="str">
        <f>IF(T$3="Not used","",IFERROR(VLOOKUP($A823,'Circumstance 15'!$B$6:$AB$15,27,FALSE),IFERROR(VLOOKUP($A823,'Circumstance 15'!$B$18:$AB$28,27,FALSE),TableBPA2[[#This Row],[Base Payment After Circumstance 14]])))</f>
        <v/>
      </c>
      <c r="U823" s="24" t="str">
        <f>IF(U$3="Not used","",IFERROR(VLOOKUP($A823,'Circumstance 16'!$B$6:$AB$15,27,FALSE),IFERROR(VLOOKUP($A823,'Circumstance 16'!$B$18:$AB$28,27,FALSE),TableBPA2[[#This Row],[Base Payment After Circumstance 15]])))</f>
        <v/>
      </c>
      <c r="V823" s="24" t="str">
        <f>IF(V$3="Not used","",IFERROR(VLOOKUP($A823,'Circumstance 17'!$B$6:$AB$15,27,FALSE),IFERROR(VLOOKUP($A823,'Circumstance 17'!$B$18:$AB$28,27,FALSE),TableBPA2[[#This Row],[Base Payment After Circumstance 16]])))</f>
        <v/>
      </c>
      <c r="W823" s="24" t="str">
        <f>IF(W$3="Not used","",IFERROR(VLOOKUP($A823,'Circumstance 18'!$B$6:$AB$15,27,FALSE),IFERROR(VLOOKUP($A823,'Circumstance 18'!$B$18:$AB$28,27,FALSE),TableBPA2[[#This Row],[Base Payment After Circumstance 17]])))</f>
        <v/>
      </c>
      <c r="X823" s="24" t="str">
        <f>IF(X$3="Not used","",IFERROR(VLOOKUP($A823,'Circumstance 19'!$B$6:$AB$15,27,FALSE),IFERROR(VLOOKUP($A823,'Circumstance 19'!$B$18:$AB$28,27,FALSE),TableBPA2[[#This Row],[Base Payment After Circumstance 18]])))</f>
        <v/>
      </c>
      <c r="Y823" s="24" t="str">
        <f>IF(Y$3="Not used","",IFERROR(VLOOKUP($A823,'Circumstance 20'!$B$6:$AB$15,27,FALSE),IFERROR(VLOOKUP($A823,'Circumstance 20'!$B$18:$AB$28,27,FALSE),TableBPA2[[#This Row],[Base Payment After Circumstance 19]])))</f>
        <v/>
      </c>
    </row>
    <row r="824" spans="1:25" x14ac:dyDescent="0.25">
      <c r="A824" s="11" t="str">
        <f>IF('LEA Information'!A833="","",'LEA Information'!A833)</f>
        <v/>
      </c>
      <c r="B824" s="11" t="str">
        <f>IF('LEA Information'!B833="","",'LEA Information'!B833)</f>
        <v/>
      </c>
      <c r="C824" s="68" t="str">
        <f>IF('LEA Information'!C833="","",'LEA Information'!C833)</f>
        <v/>
      </c>
      <c r="D824" s="8" t="str">
        <f>IF('LEA Information'!D833="","",'LEA Information'!D833)</f>
        <v/>
      </c>
      <c r="E824" s="32" t="str">
        <f t="shared" si="12"/>
        <v/>
      </c>
      <c r="F824" s="3" t="str">
        <f>IF(F$3="Not used","",IFERROR(VLOOKUP($A824,'Circumstance 1'!$B$6:$AB$15,27,FALSE),IFERROR(VLOOKUP(A824,'Circumstance 1'!$B$18:$AB$28,27,FALSE),TableBPA2[[#This Row],[Starting Base Payment]])))</f>
        <v/>
      </c>
      <c r="G824" s="3" t="str">
        <f>IF(G$3="Not used","",IFERROR(VLOOKUP($A824,'Circumstance 2'!$B$6:$AB$15,27,FALSE),IFERROR(VLOOKUP($A824,'Circumstance 2'!$B$18:$AB$28,27,FALSE),TableBPA2[[#This Row],[Base Payment After Circumstance 1]])))</f>
        <v/>
      </c>
      <c r="H824" s="3" t="str">
        <f>IF(H$3="Not used","",IFERROR(VLOOKUP($A824,'Circumstance 3'!$B$6:$AB$15,27,FALSE),IFERROR(VLOOKUP($A824,'Circumstance 3'!$B$18:$AB$28,27,FALSE),TableBPA2[[#This Row],[Base Payment After Circumstance 2]])))</f>
        <v/>
      </c>
      <c r="I824" s="3" t="str">
        <f>IF(I$3="Not used","",IFERROR(VLOOKUP($A824,'Circumstance 4'!$B$6:$AB$15,27,FALSE),IFERROR(VLOOKUP($A824,'Circumstance 4'!$B$18:$AB$28,27,FALSE),TableBPA2[[#This Row],[Base Payment After Circumstance 3]])))</f>
        <v/>
      </c>
      <c r="J824" s="3" t="str">
        <f>IF(J$3="Not used","",IFERROR(VLOOKUP($A824,'Circumstance 5'!$B$6:$AB$15,27,FALSE),IFERROR(VLOOKUP($A824,'Circumstance 5'!$B$18:$AB$28,27,FALSE),TableBPA2[[#This Row],[Base Payment After Circumstance 4]])))</f>
        <v/>
      </c>
      <c r="K824" s="3" t="str">
        <f>IF(K$3="Not used","",IFERROR(VLOOKUP($A824,'Circumstance 6'!$B$6:$AB$15,27,FALSE),IFERROR(VLOOKUP($A824,'Circumstance 6'!$B$18:$AB$28,27,FALSE),TableBPA2[[#This Row],[Base Payment After Circumstance 5]])))</f>
        <v/>
      </c>
      <c r="L824" s="3" t="str">
        <f>IF(L$3="Not used","",IFERROR(VLOOKUP($A824,'Circumstance 7'!$B$6:$AB$15,27,FALSE),IFERROR(VLOOKUP($A824,'Circumstance 7'!$B$18:$AB$28,27,FALSE),TableBPA2[[#This Row],[Base Payment After Circumstance 6]])))</f>
        <v/>
      </c>
      <c r="M824" s="3" t="str">
        <f>IF(M$3="Not used","",IFERROR(VLOOKUP($A824,'Circumstance 8'!$B$6:$AB$15,27,FALSE),IFERROR(VLOOKUP($A824,'Circumstance 8'!$B$18:$AB$28,27,FALSE),TableBPA2[[#This Row],[Base Payment After Circumstance 7]])))</f>
        <v/>
      </c>
      <c r="N824" s="3" t="str">
        <f>IF(N$3="Not used","",IFERROR(VLOOKUP($A824,'Circumstance 9'!$B$6:$AB$15,27,FALSE),IFERROR(VLOOKUP($A824,'Circumstance 9'!$B$18:$AB$28,27,FALSE),TableBPA2[[#This Row],[Base Payment After Circumstance 8]])))</f>
        <v/>
      </c>
      <c r="O824" s="3" t="str">
        <f>IF(O$3="Not used","",IFERROR(VLOOKUP($A824,'Circumstance 10'!$B$6:$AB$15,27,FALSE),IFERROR(VLOOKUP($A824,'Circumstance 10'!$B$18:$AB$28,27,FALSE),TableBPA2[[#This Row],[Base Payment After Circumstance 9]])))</f>
        <v/>
      </c>
      <c r="P824" s="24" t="str">
        <f>IF(P$3="Not used","",IFERROR(VLOOKUP($A824,'Circumstance 11'!$B$6:$AB$15,27,FALSE),IFERROR(VLOOKUP($A824,'Circumstance 11'!$B$18:$AB$28,27,FALSE),TableBPA2[[#This Row],[Base Payment After Circumstance 10]])))</f>
        <v/>
      </c>
      <c r="Q824" s="24" t="str">
        <f>IF(Q$3="Not used","",IFERROR(VLOOKUP($A824,'Circumstance 12'!$B$6:$AB$15,27,FALSE),IFERROR(VLOOKUP($A824,'Circumstance 12'!$B$18:$AB$28,27,FALSE),TableBPA2[[#This Row],[Base Payment After Circumstance 11]])))</f>
        <v/>
      </c>
      <c r="R824" s="24" t="str">
        <f>IF(R$3="Not used","",IFERROR(VLOOKUP($A824,'Circumstance 13'!$B$6:$AB$15,27,FALSE),IFERROR(VLOOKUP($A824,'Circumstance 13'!$B$18:$AB$28,27,FALSE),TableBPA2[[#This Row],[Base Payment After Circumstance 12]])))</f>
        <v/>
      </c>
      <c r="S824" s="24" t="str">
        <f>IF(S$3="Not used","",IFERROR(VLOOKUP($A824,'Circumstance 14'!$B$6:$AB$15,27,FALSE),IFERROR(VLOOKUP($A824,'Circumstance 14'!$B$18:$AB$28,27,FALSE),TableBPA2[[#This Row],[Base Payment After Circumstance 13]])))</f>
        <v/>
      </c>
      <c r="T824" s="24" t="str">
        <f>IF(T$3="Not used","",IFERROR(VLOOKUP($A824,'Circumstance 15'!$B$6:$AB$15,27,FALSE),IFERROR(VLOOKUP($A824,'Circumstance 15'!$B$18:$AB$28,27,FALSE),TableBPA2[[#This Row],[Base Payment After Circumstance 14]])))</f>
        <v/>
      </c>
      <c r="U824" s="24" t="str">
        <f>IF(U$3="Not used","",IFERROR(VLOOKUP($A824,'Circumstance 16'!$B$6:$AB$15,27,FALSE),IFERROR(VLOOKUP($A824,'Circumstance 16'!$B$18:$AB$28,27,FALSE),TableBPA2[[#This Row],[Base Payment After Circumstance 15]])))</f>
        <v/>
      </c>
      <c r="V824" s="24" t="str">
        <f>IF(V$3="Not used","",IFERROR(VLOOKUP($A824,'Circumstance 17'!$B$6:$AB$15,27,FALSE),IFERROR(VLOOKUP($A824,'Circumstance 17'!$B$18:$AB$28,27,FALSE),TableBPA2[[#This Row],[Base Payment After Circumstance 16]])))</f>
        <v/>
      </c>
      <c r="W824" s="24" t="str">
        <f>IF(W$3="Not used","",IFERROR(VLOOKUP($A824,'Circumstance 18'!$B$6:$AB$15,27,FALSE),IFERROR(VLOOKUP($A824,'Circumstance 18'!$B$18:$AB$28,27,FALSE),TableBPA2[[#This Row],[Base Payment After Circumstance 17]])))</f>
        <v/>
      </c>
      <c r="X824" s="24" t="str">
        <f>IF(X$3="Not used","",IFERROR(VLOOKUP($A824,'Circumstance 19'!$B$6:$AB$15,27,FALSE),IFERROR(VLOOKUP($A824,'Circumstance 19'!$B$18:$AB$28,27,FALSE),TableBPA2[[#This Row],[Base Payment After Circumstance 18]])))</f>
        <v/>
      </c>
      <c r="Y824" s="24" t="str">
        <f>IF(Y$3="Not used","",IFERROR(VLOOKUP($A824,'Circumstance 20'!$B$6:$AB$15,27,FALSE),IFERROR(VLOOKUP($A824,'Circumstance 20'!$B$18:$AB$28,27,FALSE),TableBPA2[[#This Row],[Base Payment After Circumstance 19]])))</f>
        <v/>
      </c>
    </row>
    <row r="825" spans="1:25" x14ac:dyDescent="0.25">
      <c r="A825" s="11" t="str">
        <f>IF('LEA Information'!A834="","",'LEA Information'!A834)</f>
        <v/>
      </c>
      <c r="B825" s="11" t="str">
        <f>IF('LEA Information'!B834="","",'LEA Information'!B834)</f>
        <v/>
      </c>
      <c r="C825" s="68" t="str">
        <f>IF('LEA Information'!C834="","",'LEA Information'!C834)</f>
        <v/>
      </c>
      <c r="D825" s="8" t="str">
        <f>IF('LEA Information'!D834="","",'LEA Information'!D834)</f>
        <v/>
      </c>
      <c r="E825" s="32" t="str">
        <f t="shared" si="12"/>
        <v/>
      </c>
      <c r="F825" s="3" t="str">
        <f>IF(F$3="Not used","",IFERROR(VLOOKUP($A825,'Circumstance 1'!$B$6:$AB$15,27,FALSE),IFERROR(VLOOKUP(A825,'Circumstance 1'!$B$18:$AB$28,27,FALSE),TableBPA2[[#This Row],[Starting Base Payment]])))</f>
        <v/>
      </c>
      <c r="G825" s="3" t="str">
        <f>IF(G$3="Not used","",IFERROR(VLOOKUP($A825,'Circumstance 2'!$B$6:$AB$15,27,FALSE),IFERROR(VLOOKUP($A825,'Circumstance 2'!$B$18:$AB$28,27,FALSE),TableBPA2[[#This Row],[Base Payment After Circumstance 1]])))</f>
        <v/>
      </c>
      <c r="H825" s="3" t="str">
        <f>IF(H$3="Not used","",IFERROR(VLOOKUP($A825,'Circumstance 3'!$B$6:$AB$15,27,FALSE),IFERROR(VLOOKUP($A825,'Circumstance 3'!$B$18:$AB$28,27,FALSE),TableBPA2[[#This Row],[Base Payment After Circumstance 2]])))</f>
        <v/>
      </c>
      <c r="I825" s="3" t="str">
        <f>IF(I$3="Not used","",IFERROR(VLOOKUP($A825,'Circumstance 4'!$B$6:$AB$15,27,FALSE),IFERROR(VLOOKUP($A825,'Circumstance 4'!$B$18:$AB$28,27,FALSE),TableBPA2[[#This Row],[Base Payment After Circumstance 3]])))</f>
        <v/>
      </c>
      <c r="J825" s="3" t="str">
        <f>IF(J$3="Not used","",IFERROR(VLOOKUP($A825,'Circumstance 5'!$B$6:$AB$15,27,FALSE),IFERROR(VLOOKUP($A825,'Circumstance 5'!$B$18:$AB$28,27,FALSE),TableBPA2[[#This Row],[Base Payment After Circumstance 4]])))</f>
        <v/>
      </c>
      <c r="K825" s="3" t="str">
        <f>IF(K$3="Not used","",IFERROR(VLOOKUP($A825,'Circumstance 6'!$B$6:$AB$15,27,FALSE),IFERROR(VLOOKUP($A825,'Circumstance 6'!$B$18:$AB$28,27,FALSE),TableBPA2[[#This Row],[Base Payment After Circumstance 5]])))</f>
        <v/>
      </c>
      <c r="L825" s="3" t="str">
        <f>IF(L$3="Not used","",IFERROR(VLOOKUP($A825,'Circumstance 7'!$B$6:$AB$15,27,FALSE),IFERROR(VLOOKUP($A825,'Circumstance 7'!$B$18:$AB$28,27,FALSE),TableBPA2[[#This Row],[Base Payment After Circumstance 6]])))</f>
        <v/>
      </c>
      <c r="M825" s="3" t="str">
        <f>IF(M$3="Not used","",IFERROR(VLOOKUP($A825,'Circumstance 8'!$B$6:$AB$15,27,FALSE),IFERROR(VLOOKUP($A825,'Circumstance 8'!$B$18:$AB$28,27,FALSE),TableBPA2[[#This Row],[Base Payment After Circumstance 7]])))</f>
        <v/>
      </c>
      <c r="N825" s="3" t="str">
        <f>IF(N$3="Not used","",IFERROR(VLOOKUP($A825,'Circumstance 9'!$B$6:$AB$15,27,FALSE),IFERROR(VLOOKUP($A825,'Circumstance 9'!$B$18:$AB$28,27,FALSE),TableBPA2[[#This Row],[Base Payment After Circumstance 8]])))</f>
        <v/>
      </c>
      <c r="O825" s="3" t="str">
        <f>IF(O$3="Not used","",IFERROR(VLOOKUP($A825,'Circumstance 10'!$B$6:$AB$15,27,FALSE),IFERROR(VLOOKUP($A825,'Circumstance 10'!$B$18:$AB$28,27,FALSE),TableBPA2[[#This Row],[Base Payment After Circumstance 9]])))</f>
        <v/>
      </c>
      <c r="P825" s="24" t="str">
        <f>IF(P$3="Not used","",IFERROR(VLOOKUP($A825,'Circumstance 11'!$B$6:$AB$15,27,FALSE),IFERROR(VLOOKUP($A825,'Circumstance 11'!$B$18:$AB$28,27,FALSE),TableBPA2[[#This Row],[Base Payment After Circumstance 10]])))</f>
        <v/>
      </c>
      <c r="Q825" s="24" t="str">
        <f>IF(Q$3="Not used","",IFERROR(VLOOKUP($A825,'Circumstance 12'!$B$6:$AB$15,27,FALSE),IFERROR(VLOOKUP($A825,'Circumstance 12'!$B$18:$AB$28,27,FALSE),TableBPA2[[#This Row],[Base Payment After Circumstance 11]])))</f>
        <v/>
      </c>
      <c r="R825" s="24" t="str">
        <f>IF(R$3="Not used","",IFERROR(VLOOKUP($A825,'Circumstance 13'!$B$6:$AB$15,27,FALSE),IFERROR(VLOOKUP($A825,'Circumstance 13'!$B$18:$AB$28,27,FALSE),TableBPA2[[#This Row],[Base Payment After Circumstance 12]])))</f>
        <v/>
      </c>
      <c r="S825" s="24" t="str">
        <f>IF(S$3="Not used","",IFERROR(VLOOKUP($A825,'Circumstance 14'!$B$6:$AB$15,27,FALSE),IFERROR(VLOOKUP($A825,'Circumstance 14'!$B$18:$AB$28,27,FALSE),TableBPA2[[#This Row],[Base Payment After Circumstance 13]])))</f>
        <v/>
      </c>
      <c r="T825" s="24" t="str">
        <f>IF(T$3="Not used","",IFERROR(VLOOKUP($A825,'Circumstance 15'!$B$6:$AB$15,27,FALSE),IFERROR(VLOOKUP($A825,'Circumstance 15'!$B$18:$AB$28,27,FALSE),TableBPA2[[#This Row],[Base Payment After Circumstance 14]])))</f>
        <v/>
      </c>
      <c r="U825" s="24" t="str">
        <f>IF(U$3="Not used","",IFERROR(VLOOKUP($A825,'Circumstance 16'!$B$6:$AB$15,27,FALSE),IFERROR(VLOOKUP($A825,'Circumstance 16'!$B$18:$AB$28,27,FALSE),TableBPA2[[#This Row],[Base Payment After Circumstance 15]])))</f>
        <v/>
      </c>
      <c r="V825" s="24" t="str">
        <f>IF(V$3="Not used","",IFERROR(VLOOKUP($A825,'Circumstance 17'!$B$6:$AB$15,27,FALSE),IFERROR(VLOOKUP($A825,'Circumstance 17'!$B$18:$AB$28,27,FALSE),TableBPA2[[#This Row],[Base Payment After Circumstance 16]])))</f>
        <v/>
      </c>
      <c r="W825" s="24" t="str">
        <f>IF(W$3="Not used","",IFERROR(VLOOKUP($A825,'Circumstance 18'!$B$6:$AB$15,27,FALSE),IFERROR(VLOOKUP($A825,'Circumstance 18'!$B$18:$AB$28,27,FALSE),TableBPA2[[#This Row],[Base Payment After Circumstance 17]])))</f>
        <v/>
      </c>
      <c r="X825" s="24" t="str">
        <f>IF(X$3="Not used","",IFERROR(VLOOKUP($A825,'Circumstance 19'!$B$6:$AB$15,27,FALSE),IFERROR(VLOOKUP($A825,'Circumstance 19'!$B$18:$AB$28,27,FALSE),TableBPA2[[#This Row],[Base Payment After Circumstance 18]])))</f>
        <v/>
      </c>
      <c r="Y825" s="24" t="str">
        <f>IF(Y$3="Not used","",IFERROR(VLOOKUP($A825,'Circumstance 20'!$B$6:$AB$15,27,FALSE),IFERROR(VLOOKUP($A825,'Circumstance 20'!$B$18:$AB$28,27,FALSE),TableBPA2[[#This Row],[Base Payment After Circumstance 19]])))</f>
        <v/>
      </c>
    </row>
    <row r="826" spans="1:25" x14ac:dyDescent="0.25">
      <c r="A826" s="11" t="str">
        <f>IF('LEA Information'!A835="","",'LEA Information'!A835)</f>
        <v/>
      </c>
      <c r="B826" s="11" t="str">
        <f>IF('LEA Information'!B835="","",'LEA Information'!B835)</f>
        <v/>
      </c>
      <c r="C826" s="68" t="str">
        <f>IF('LEA Information'!C835="","",'LEA Information'!C835)</f>
        <v/>
      </c>
      <c r="D826" s="8" t="str">
        <f>IF('LEA Information'!D835="","",'LEA Information'!D835)</f>
        <v/>
      </c>
      <c r="E826" s="32" t="str">
        <f t="shared" si="12"/>
        <v/>
      </c>
      <c r="F826" s="3" t="str">
        <f>IF(F$3="Not used","",IFERROR(VLOOKUP($A826,'Circumstance 1'!$B$6:$AB$15,27,FALSE),IFERROR(VLOOKUP(A826,'Circumstance 1'!$B$18:$AB$28,27,FALSE),TableBPA2[[#This Row],[Starting Base Payment]])))</f>
        <v/>
      </c>
      <c r="G826" s="3" t="str">
        <f>IF(G$3="Not used","",IFERROR(VLOOKUP($A826,'Circumstance 2'!$B$6:$AB$15,27,FALSE),IFERROR(VLOOKUP($A826,'Circumstance 2'!$B$18:$AB$28,27,FALSE),TableBPA2[[#This Row],[Base Payment After Circumstance 1]])))</f>
        <v/>
      </c>
      <c r="H826" s="3" t="str">
        <f>IF(H$3="Not used","",IFERROR(VLOOKUP($A826,'Circumstance 3'!$B$6:$AB$15,27,FALSE),IFERROR(VLOOKUP($A826,'Circumstance 3'!$B$18:$AB$28,27,FALSE),TableBPA2[[#This Row],[Base Payment After Circumstance 2]])))</f>
        <v/>
      </c>
      <c r="I826" s="3" t="str">
        <f>IF(I$3="Not used","",IFERROR(VLOOKUP($A826,'Circumstance 4'!$B$6:$AB$15,27,FALSE),IFERROR(VLOOKUP($A826,'Circumstance 4'!$B$18:$AB$28,27,FALSE),TableBPA2[[#This Row],[Base Payment After Circumstance 3]])))</f>
        <v/>
      </c>
      <c r="J826" s="3" t="str">
        <f>IF(J$3="Not used","",IFERROR(VLOOKUP($A826,'Circumstance 5'!$B$6:$AB$15,27,FALSE),IFERROR(VLOOKUP($A826,'Circumstance 5'!$B$18:$AB$28,27,FALSE),TableBPA2[[#This Row],[Base Payment After Circumstance 4]])))</f>
        <v/>
      </c>
      <c r="K826" s="3" t="str">
        <f>IF(K$3="Not used","",IFERROR(VLOOKUP($A826,'Circumstance 6'!$B$6:$AB$15,27,FALSE),IFERROR(VLOOKUP($A826,'Circumstance 6'!$B$18:$AB$28,27,FALSE),TableBPA2[[#This Row],[Base Payment After Circumstance 5]])))</f>
        <v/>
      </c>
      <c r="L826" s="3" t="str">
        <f>IF(L$3="Not used","",IFERROR(VLOOKUP($A826,'Circumstance 7'!$B$6:$AB$15,27,FALSE),IFERROR(VLOOKUP($A826,'Circumstance 7'!$B$18:$AB$28,27,FALSE),TableBPA2[[#This Row],[Base Payment After Circumstance 6]])))</f>
        <v/>
      </c>
      <c r="M826" s="3" t="str">
        <f>IF(M$3="Not used","",IFERROR(VLOOKUP($A826,'Circumstance 8'!$B$6:$AB$15,27,FALSE),IFERROR(VLOOKUP($A826,'Circumstance 8'!$B$18:$AB$28,27,FALSE),TableBPA2[[#This Row],[Base Payment After Circumstance 7]])))</f>
        <v/>
      </c>
      <c r="N826" s="3" t="str">
        <f>IF(N$3="Not used","",IFERROR(VLOOKUP($A826,'Circumstance 9'!$B$6:$AB$15,27,FALSE),IFERROR(VLOOKUP($A826,'Circumstance 9'!$B$18:$AB$28,27,FALSE),TableBPA2[[#This Row],[Base Payment After Circumstance 8]])))</f>
        <v/>
      </c>
      <c r="O826" s="3" t="str">
        <f>IF(O$3="Not used","",IFERROR(VLOOKUP($A826,'Circumstance 10'!$B$6:$AB$15,27,FALSE),IFERROR(VLOOKUP($A826,'Circumstance 10'!$B$18:$AB$28,27,FALSE),TableBPA2[[#This Row],[Base Payment After Circumstance 9]])))</f>
        <v/>
      </c>
      <c r="P826" s="24" t="str">
        <f>IF(P$3="Not used","",IFERROR(VLOOKUP($A826,'Circumstance 11'!$B$6:$AB$15,27,FALSE),IFERROR(VLOOKUP($A826,'Circumstance 11'!$B$18:$AB$28,27,FALSE),TableBPA2[[#This Row],[Base Payment After Circumstance 10]])))</f>
        <v/>
      </c>
      <c r="Q826" s="24" t="str">
        <f>IF(Q$3="Not used","",IFERROR(VLOOKUP($A826,'Circumstance 12'!$B$6:$AB$15,27,FALSE),IFERROR(VLOOKUP($A826,'Circumstance 12'!$B$18:$AB$28,27,FALSE),TableBPA2[[#This Row],[Base Payment After Circumstance 11]])))</f>
        <v/>
      </c>
      <c r="R826" s="24" t="str">
        <f>IF(R$3="Not used","",IFERROR(VLOOKUP($A826,'Circumstance 13'!$B$6:$AB$15,27,FALSE),IFERROR(VLOOKUP($A826,'Circumstance 13'!$B$18:$AB$28,27,FALSE),TableBPA2[[#This Row],[Base Payment After Circumstance 12]])))</f>
        <v/>
      </c>
      <c r="S826" s="24" t="str">
        <f>IF(S$3="Not used","",IFERROR(VLOOKUP($A826,'Circumstance 14'!$B$6:$AB$15,27,FALSE),IFERROR(VLOOKUP($A826,'Circumstance 14'!$B$18:$AB$28,27,FALSE),TableBPA2[[#This Row],[Base Payment After Circumstance 13]])))</f>
        <v/>
      </c>
      <c r="T826" s="24" t="str">
        <f>IF(T$3="Not used","",IFERROR(VLOOKUP($A826,'Circumstance 15'!$B$6:$AB$15,27,FALSE),IFERROR(VLOOKUP($A826,'Circumstance 15'!$B$18:$AB$28,27,FALSE),TableBPA2[[#This Row],[Base Payment After Circumstance 14]])))</f>
        <v/>
      </c>
      <c r="U826" s="24" t="str">
        <f>IF(U$3="Not used","",IFERROR(VLOOKUP($A826,'Circumstance 16'!$B$6:$AB$15,27,FALSE),IFERROR(VLOOKUP($A826,'Circumstance 16'!$B$18:$AB$28,27,FALSE),TableBPA2[[#This Row],[Base Payment After Circumstance 15]])))</f>
        <v/>
      </c>
      <c r="V826" s="24" t="str">
        <f>IF(V$3="Not used","",IFERROR(VLOOKUP($A826,'Circumstance 17'!$B$6:$AB$15,27,FALSE),IFERROR(VLOOKUP($A826,'Circumstance 17'!$B$18:$AB$28,27,FALSE),TableBPA2[[#This Row],[Base Payment After Circumstance 16]])))</f>
        <v/>
      </c>
      <c r="W826" s="24" t="str">
        <f>IF(W$3="Not used","",IFERROR(VLOOKUP($A826,'Circumstance 18'!$B$6:$AB$15,27,FALSE),IFERROR(VLOOKUP($A826,'Circumstance 18'!$B$18:$AB$28,27,FALSE),TableBPA2[[#This Row],[Base Payment After Circumstance 17]])))</f>
        <v/>
      </c>
      <c r="X826" s="24" t="str">
        <f>IF(X$3="Not used","",IFERROR(VLOOKUP($A826,'Circumstance 19'!$B$6:$AB$15,27,FALSE),IFERROR(VLOOKUP($A826,'Circumstance 19'!$B$18:$AB$28,27,FALSE),TableBPA2[[#This Row],[Base Payment After Circumstance 18]])))</f>
        <v/>
      </c>
      <c r="Y826" s="24" t="str">
        <f>IF(Y$3="Not used","",IFERROR(VLOOKUP($A826,'Circumstance 20'!$B$6:$AB$15,27,FALSE),IFERROR(VLOOKUP($A826,'Circumstance 20'!$B$18:$AB$28,27,FALSE),TableBPA2[[#This Row],[Base Payment After Circumstance 19]])))</f>
        <v/>
      </c>
    </row>
    <row r="827" spans="1:25" x14ac:dyDescent="0.25">
      <c r="A827" s="11" t="str">
        <f>IF('LEA Information'!A836="","",'LEA Information'!A836)</f>
        <v/>
      </c>
      <c r="B827" s="11" t="str">
        <f>IF('LEA Information'!B836="","",'LEA Information'!B836)</f>
        <v/>
      </c>
      <c r="C827" s="68" t="str">
        <f>IF('LEA Information'!C836="","",'LEA Information'!C836)</f>
        <v/>
      </c>
      <c r="D827" s="8" t="str">
        <f>IF('LEA Information'!D836="","",'LEA Information'!D836)</f>
        <v/>
      </c>
      <c r="E827" s="32" t="str">
        <f t="shared" si="12"/>
        <v/>
      </c>
      <c r="F827" s="3" t="str">
        <f>IF(F$3="Not used","",IFERROR(VLOOKUP($A827,'Circumstance 1'!$B$6:$AB$15,27,FALSE),IFERROR(VLOOKUP(A827,'Circumstance 1'!$B$18:$AB$28,27,FALSE),TableBPA2[[#This Row],[Starting Base Payment]])))</f>
        <v/>
      </c>
      <c r="G827" s="3" t="str">
        <f>IF(G$3="Not used","",IFERROR(VLOOKUP($A827,'Circumstance 2'!$B$6:$AB$15,27,FALSE),IFERROR(VLOOKUP($A827,'Circumstance 2'!$B$18:$AB$28,27,FALSE),TableBPA2[[#This Row],[Base Payment After Circumstance 1]])))</f>
        <v/>
      </c>
      <c r="H827" s="3" t="str">
        <f>IF(H$3="Not used","",IFERROR(VLOOKUP($A827,'Circumstance 3'!$B$6:$AB$15,27,FALSE),IFERROR(VLOOKUP($A827,'Circumstance 3'!$B$18:$AB$28,27,FALSE),TableBPA2[[#This Row],[Base Payment After Circumstance 2]])))</f>
        <v/>
      </c>
      <c r="I827" s="3" t="str">
        <f>IF(I$3="Not used","",IFERROR(VLOOKUP($A827,'Circumstance 4'!$B$6:$AB$15,27,FALSE),IFERROR(VLOOKUP($A827,'Circumstance 4'!$B$18:$AB$28,27,FALSE),TableBPA2[[#This Row],[Base Payment After Circumstance 3]])))</f>
        <v/>
      </c>
      <c r="J827" s="3" t="str">
        <f>IF(J$3="Not used","",IFERROR(VLOOKUP($A827,'Circumstance 5'!$B$6:$AB$15,27,FALSE),IFERROR(VLOOKUP($A827,'Circumstance 5'!$B$18:$AB$28,27,FALSE),TableBPA2[[#This Row],[Base Payment After Circumstance 4]])))</f>
        <v/>
      </c>
      <c r="K827" s="3" t="str">
        <f>IF(K$3="Not used","",IFERROR(VLOOKUP($A827,'Circumstance 6'!$B$6:$AB$15,27,FALSE),IFERROR(VLOOKUP($A827,'Circumstance 6'!$B$18:$AB$28,27,FALSE),TableBPA2[[#This Row],[Base Payment After Circumstance 5]])))</f>
        <v/>
      </c>
      <c r="L827" s="3" t="str">
        <f>IF(L$3="Not used","",IFERROR(VLOOKUP($A827,'Circumstance 7'!$B$6:$AB$15,27,FALSE),IFERROR(VLOOKUP($A827,'Circumstance 7'!$B$18:$AB$28,27,FALSE),TableBPA2[[#This Row],[Base Payment After Circumstance 6]])))</f>
        <v/>
      </c>
      <c r="M827" s="3" t="str">
        <f>IF(M$3="Not used","",IFERROR(VLOOKUP($A827,'Circumstance 8'!$B$6:$AB$15,27,FALSE),IFERROR(VLOOKUP($A827,'Circumstance 8'!$B$18:$AB$28,27,FALSE),TableBPA2[[#This Row],[Base Payment After Circumstance 7]])))</f>
        <v/>
      </c>
      <c r="N827" s="3" t="str">
        <f>IF(N$3="Not used","",IFERROR(VLOOKUP($A827,'Circumstance 9'!$B$6:$AB$15,27,FALSE),IFERROR(VLOOKUP($A827,'Circumstance 9'!$B$18:$AB$28,27,FALSE),TableBPA2[[#This Row],[Base Payment After Circumstance 8]])))</f>
        <v/>
      </c>
      <c r="O827" s="3" t="str">
        <f>IF(O$3="Not used","",IFERROR(VLOOKUP($A827,'Circumstance 10'!$B$6:$AB$15,27,FALSE),IFERROR(VLOOKUP($A827,'Circumstance 10'!$B$18:$AB$28,27,FALSE),TableBPA2[[#This Row],[Base Payment After Circumstance 9]])))</f>
        <v/>
      </c>
      <c r="P827" s="24" t="str">
        <f>IF(P$3="Not used","",IFERROR(VLOOKUP($A827,'Circumstance 11'!$B$6:$AB$15,27,FALSE),IFERROR(VLOOKUP($A827,'Circumstance 11'!$B$18:$AB$28,27,FALSE),TableBPA2[[#This Row],[Base Payment After Circumstance 10]])))</f>
        <v/>
      </c>
      <c r="Q827" s="24" t="str">
        <f>IF(Q$3="Not used","",IFERROR(VLOOKUP($A827,'Circumstance 12'!$B$6:$AB$15,27,FALSE),IFERROR(VLOOKUP($A827,'Circumstance 12'!$B$18:$AB$28,27,FALSE),TableBPA2[[#This Row],[Base Payment After Circumstance 11]])))</f>
        <v/>
      </c>
      <c r="R827" s="24" t="str">
        <f>IF(R$3="Not used","",IFERROR(VLOOKUP($A827,'Circumstance 13'!$B$6:$AB$15,27,FALSE),IFERROR(VLOOKUP($A827,'Circumstance 13'!$B$18:$AB$28,27,FALSE),TableBPA2[[#This Row],[Base Payment After Circumstance 12]])))</f>
        <v/>
      </c>
      <c r="S827" s="24" t="str">
        <f>IF(S$3="Not used","",IFERROR(VLOOKUP($A827,'Circumstance 14'!$B$6:$AB$15,27,FALSE),IFERROR(VLOOKUP($A827,'Circumstance 14'!$B$18:$AB$28,27,FALSE),TableBPA2[[#This Row],[Base Payment After Circumstance 13]])))</f>
        <v/>
      </c>
      <c r="T827" s="24" t="str">
        <f>IF(T$3="Not used","",IFERROR(VLOOKUP($A827,'Circumstance 15'!$B$6:$AB$15,27,FALSE),IFERROR(VLOOKUP($A827,'Circumstance 15'!$B$18:$AB$28,27,FALSE),TableBPA2[[#This Row],[Base Payment After Circumstance 14]])))</f>
        <v/>
      </c>
      <c r="U827" s="24" t="str">
        <f>IF(U$3="Not used","",IFERROR(VLOOKUP($A827,'Circumstance 16'!$B$6:$AB$15,27,FALSE),IFERROR(VLOOKUP($A827,'Circumstance 16'!$B$18:$AB$28,27,FALSE),TableBPA2[[#This Row],[Base Payment After Circumstance 15]])))</f>
        <v/>
      </c>
      <c r="V827" s="24" t="str">
        <f>IF(V$3="Not used","",IFERROR(VLOOKUP($A827,'Circumstance 17'!$B$6:$AB$15,27,FALSE),IFERROR(VLOOKUP($A827,'Circumstance 17'!$B$18:$AB$28,27,FALSE),TableBPA2[[#This Row],[Base Payment After Circumstance 16]])))</f>
        <v/>
      </c>
      <c r="W827" s="24" t="str">
        <f>IF(W$3="Not used","",IFERROR(VLOOKUP($A827,'Circumstance 18'!$B$6:$AB$15,27,FALSE),IFERROR(VLOOKUP($A827,'Circumstance 18'!$B$18:$AB$28,27,FALSE),TableBPA2[[#This Row],[Base Payment After Circumstance 17]])))</f>
        <v/>
      </c>
      <c r="X827" s="24" t="str">
        <f>IF(X$3="Not used","",IFERROR(VLOOKUP($A827,'Circumstance 19'!$B$6:$AB$15,27,FALSE),IFERROR(VLOOKUP($A827,'Circumstance 19'!$B$18:$AB$28,27,FALSE),TableBPA2[[#This Row],[Base Payment After Circumstance 18]])))</f>
        <v/>
      </c>
      <c r="Y827" s="24" t="str">
        <f>IF(Y$3="Not used","",IFERROR(VLOOKUP($A827,'Circumstance 20'!$B$6:$AB$15,27,FALSE),IFERROR(VLOOKUP($A827,'Circumstance 20'!$B$18:$AB$28,27,FALSE),TableBPA2[[#This Row],[Base Payment After Circumstance 19]])))</f>
        <v/>
      </c>
    </row>
    <row r="828" spans="1:25" x14ac:dyDescent="0.25">
      <c r="A828" s="11" t="str">
        <f>IF('LEA Information'!A837="","",'LEA Information'!A837)</f>
        <v/>
      </c>
      <c r="B828" s="11" t="str">
        <f>IF('LEA Information'!B837="","",'LEA Information'!B837)</f>
        <v/>
      </c>
      <c r="C828" s="68" t="str">
        <f>IF('LEA Information'!C837="","",'LEA Information'!C837)</f>
        <v/>
      </c>
      <c r="D828" s="8" t="str">
        <f>IF('LEA Information'!D837="","",'LEA Information'!D837)</f>
        <v/>
      </c>
      <c r="E828" s="32" t="str">
        <f t="shared" si="12"/>
        <v/>
      </c>
      <c r="F828" s="3" t="str">
        <f>IF(F$3="Not used","",IFERROR(VLOOKUP($A828,'Circumstance 1'!$B$6:$AB$15,27,FALSE),IFERROR(VLOOKUP(A828,'Circumstance 1'!$B$18:$AB$28,27,FALSE),TableBPA2[[#This Row],[Starting Base Payment]])))</f>
        <v/>
      </c>
      <c r="G828" s="3" t="str">
        <f>IF(G$3="Not used","",IFERROR(VLOOKUP($A828,'Circumstance 2'!$B$6:$AB$15,27,FALSE),IFERROR(VLOOKUP($A828,'Circumstance 2'!$B$18:$AB$28,27,FALSE),TableBPA2[[#This Row],[Base Payment After Circumstance 1]])))</f>
        <v/>
      </c>
      <c r="H828" s="3" t="str">
        <f>IF(H$3="Not used","",IFERROR(VLOOKUP($A828,'Circumstance 3'!$B$6:$AB$15,27,FALSE),IFERROR(VLOOKUP($A828,'Circumstance 3'!$B$18:$AB$28,27,FALSE),TableBPA2[[#This Row],[Base Payment After Circumstance 2]])))</f>
        <v/>
      </c>
      <c r="I828" s="3" t="str">
        <f>IF(I$3="Not used","",IFERROR(VLOOKUP($A828,'Circumstance 4'!$B$6:$AB$15,27,FALSE),IFERROR(VLOOKUP($A828,'Circumstance 4'!$B$18:$AB$28,27,FALSE),TableBPA2[[#This Row],[Base Payment After Circumstance 3]])))</f>
        <v/>
      </c>
      <c r="J828" s="3" t="str">
        <f>IF(J$3="Not used","",IFERROR(VLOOKUP($A828,'Circumstance 5'!$B$6:$AB$15,27,FALSE),IFERROR(VLOOKUP($A828,'Circumstance 5'!$B$18:$AB$28,27,FALSE),TableBPA2[[#This Row],[Base Payment After Circumstance 4]])))</f>
        <v/>
      </c>
      <c r="K828" s="3" t="str">
        <f>IF(K$3="Not used","",IFERROR(VLOOKUP($A828,'Circumstance 6'!$B$6:$AB$15,27,FALSE),IFERROR(VLOOKUP($A828,'Circumstance 6'!$B$18:$AB$28,27,FALSE),TableBPA2[[#This Row],[Base Payment After Circumstance 5]])))</f>
        <v/>
      </c>
      <c r="L828" s="3" t="str">
        <f>IF(L$3="Not used","",IFERROR(VLOOKUP($A828,'Circumstance 7'!$B$6:$AB$15,27,FALSE),IFERROR(VLOOKUP($A828,'Circumstance 7'!$B$18:$AB$28,27,FALSE),TableBPA2[[#This Row],[Base Payment After Circumstance 6]])))</f>
        <v/>
      </c>
      <c r="M828" s="3" t="str">
        <f>IF(M$3="Not used","",IFERROR(VLOOKUP($A828,'Circumstance 8'!$B$6:$AB$15,27,FALSE),IFERROR(VLOOKUP($A828,'Circumstance 8'!$B$18:$AB$28,27,FALSE),TableBPA2[[#This Row],[Base Payment After Circumstance 7]])))</f>
        <v/>
      </c>
      <c r="N828" s="3" t="str">
        <f>IF(N$3="Not used","",IFERROR(VLOOKUP($A828,'Circumstance 9'!$B$6:$AB$15,27,FALSE),IFERROR(VLOOKUP($A828,'Circumstance 9'!$B$18:$AB$28,27,FALSE),TableBPA2[[#This Row],[Base Payment After Circumstance 8]])))</f>
        <v/>
      </c>
      <c r="O828" s="3" t="str">
        <f>IF(O$3="Not used","",IFERROR(VLOOKUP($A828,'Circumstance 10'!$B$6:$AB$15,27,FALSE),IFERROR(VLOOKUP($A828,'Circumstance 10'!$B$18:$AB$28,27,FALSE),TableBPA2[[#This Row],[Base Payment After Circumstance 9]])))</f>
        <v/>
      </c>
      <c r="P828" s="24" t="str">
        <f>IF(P$3="Not used","",IFERROR(VLOOKUP($A828,'Circumstance 11'!$B$6:$AB$15,27,FALSE),IFERROR(VLOOKUP($A828,'Circumstance 11'!$B$18:$AB$28,27,FALSE),TableBPA2[[#This Row],[Base Payment After Circumstance 10]])))</f>
        <v/>
      </c>
      <c r="Q828" s="24" t="str">
        <f>IF(Q$3="Not used","",IFERROR(VLOOKUP($A828,'Circumstance 12'!$B$6:$AB$15,27,FALSE),IFERROR(VLOOKUP($A828,'Circumstance 12'!$B$18:$AB$28,27,FALSE),TableBPA2[[#This Row],[Base Payment After Circumstance 11]])))</f>
        <v/>
      </c>
      <c r="R828" s="24" t="str">
        <f>IF(R$3="Not used","",IFERROR(VLOOKUP($A828,'Circumstance 13'!$B$6:$AB$15,27,FALSE),IFERROR(VLOOKUP($A828,'Circumstance 13'!$B$18:$AB$28,27,FALSE),TableBPA2[[#This Row],[Base Payment After Circumstance 12]])))</f>
        <v/>
      </c>
      <c r="S828" s="24" t="str">
        <f>IF(S$3="Not used","",IFERROR(VLOOKUP($A828,'Circumstance 14'!$B$6:$AB$15,27,FALSE),IFERROR(VLOOKUP($A828,'Circumstance 14'!$B$18:$AB$28,27,FALSE),TableBPA2[[#This Row],[Base Payment After Circumstance 13]])))</f>
        <v/>
      </c>
      <c r="T828" s="24" t="str">
        <f>IF(T$3="Not used","",IFERROR(VLOOKUP($A828,'Circumstance 15'!$B$6:$AB$15,27,FALSE),IFERROR(VLOOKUP($A828,'Circumstance 15'!$B$18:$AB$28,27,FALSE),TableBPA2[[#This Row],[Base Payment After Circumstance 14]])))</f>
        <v/>
      </c>
      <c r="U828" s="24" t="str">
        <f>IF(U$3="Not used","",IFERROR(VLOOKUP($A828,'Circumstance 16'!$B$6:$AB$15,27,FALSE),IFERROR(VLOOKUP($A828,'Circumstance 16'!$B$18:$AB$28,27,FALSE),TableBPA2[[#This Row],[Base Payment After Circumstance 15]])))</f>
        <v/>
      </c>
      <c r="V828" s="24" t="str">
        <f>IF(V$3="Not used","",IFERROR(VLOOKUP($A828,'Circumstance 17'!$B$6:$AB$15,27,FALSE),IFERROR(VLOOKUP($A828,'Circumstance 17'!$B$18:$AB$28,27,FALSE),TableBPA2[[#This Row],[Base Payment After Circumstance 16]])))</f>
        <v/>
      </c>
      <c r="W828" s="24" t="str">
        <f>IF(W$3="Not used","",IFERROR(VLOOKUP($A828,'Circumstance 18'!$B$6:$AB$15,27,FALSE),IFERROR(VLOOKUP($A828,'Circumstance 18'!$B$18:$AB$28,27,FALSE),TableBPA2[[#This Row],[Base Payment After Circumstance 17]])))</f>
        <v/>
      </c>
      <c r="X828" s="24" t="str">
        <f>IF(X$3="Not used","",IFERROR(VLOOKUP($A828,'Circumstance 19'!$B$6:$AB$15,27,FALSE),IFERROR(VLOOKUP($A828,'Circumstance 19'!$B$18:$AB$28,27,FALSE),TableBPA2[[#This Row],[Base Payment After Circumstance 18]])))</f>
        <v/>
      </c>
      <c r="Y828" s="24" t="str">
        <f>IF(Y$3="Not used","",IFERROR(VLOOKUP($A828,'Circumstance 20'!$B$6:$AB$15,27,FALSE),IFERROR(VLOOKUP($A828,'Circumstance 20'!$B$18:$AB$28,27,FALSE),TableBPA2[[#This Row],[Base Payment After Circumstance 19]])))</f>
        <v/>
      </c>
    </row>
    <row r="829" spans="1:25" x14ac:dyDescent="0.25">
      <c r="A829" s="11" t="str">
        <f>IF('LEA Information'!A838="","",'LEA Information'!A838)</f>
        <v/>
      </c>
      <c r="B829" s="11" t="str">
        <f>IF('LEA Information'!B838="","",'LEA Information'!B838)</f>
        <v/>
      </c>
      <c r="C829" s="68" t="str">
        <f>IF('LEA Information'!C838="","",'LEA Information'!C838)</f>
        <v/>
      </c>
      <c r="D829" s="8" t="str">
        <f>IF('LEA Information'!D838="","",'LEA Information'!D838)</f>
        <v/>
      </c>
      <c r="E829" s="32" t="str">
        <f t="shared" si="12"/>
        <v/>
      </c>
      <c r="F829" s="3" t="str">
        <f>IF(F$3="Not used","",IFERROR(VLOOKUP($A829,'Circumstance 1'!$B$6:$AB$15,27,FALSE),IFERROR(VLOOKUP(A829,'Circumstance 1'!$B$18:$AB$28,27,FALSE),TableBPA2[[#This Row],[Starting Base Payment]])))</f>
        <v/>
      </c>
      <c r="G829" s="3" t="str">
        <f>IF(G$3="Not used","",IFERROR(VLOOKUP($A829,'Circumstance 2'!$B$6:$AB$15,27,FALSE),IFERROR(VLOOKUP($A829,'Circumstance 2'!$B$18:$AB$28,27,FALSE),TableBPA2[[#This Row],[Base Payment After Circumstance 1]])))</f>
        <v/>
      </c>
      <c r="H829" s="3" t="str">
        <f>IF(H$3="Not used","",IFERROR(VLOOKUP($A829,'Circumstance 3'!$B$6:$AB$15,27,FALSE),IFERROR(VLOOKUP($A829,'Circumstance 3'!$B$18:$AB$28,27,FALSE),TableBPA2[[#This Row],[Base Payment After Circumstance 2]])))</f>
        <v/>
      </c>
      <c r="I829" s="3" t="str">
        <f>IF(I$3="Not used","",IFERROR(VLOOKUP($A829,'Circumstance 4'!$B$6:$AB$15,27,FALSE),IFERROR(VLOOKUP($A829,'Circumstance 4'!$B$18:$AB$28,27,FALSE),TableBPA2[[#This Row],[Base Payment After Circumstance 3]])))</f>
        <v/>
      </c>
      <c r="J829" s="3" t="str">
        <f>IF(J$3="Not used","",IFERROR(VLOOKUP($A829,'Circumstance 5'!$B$6:$AB$15,27,FALSE),IFERROR(VLOOKUP($A829,'Circumstance 5'!$B$18:$AB$28,27,FALSE),TableBPA2[[#This Row],[Base Payment After Circumstance 4]])))</f>
        <v/>
      </c>
      <c r="K829" s="3" t="str">
        <f>IF(K$3="Not used","",IFERROR(VLOOKUP($A829,'Circumstance 6'!$B$6:$AB$15,27,FALSE),IFERROR(VLOOKUP($A829,'Circumstance 6'!$B$18:$AB$28,27,FALSE),TableBPA2[[#This Row],[Base Payment After Circumstance 5]])))</f>
        <v/>
      </c>
      <c r="L829" s="3" t="str">
        <f>IF(L$3="Not used","",IFERROR(VLOOKUP($A829,'Circumstance 7'!$B$6:$AB$15,27,FALSE),IFERROR(VLOOKUP($A829,'Circumstance 7'!$B$18:$AB$28,27,FALSE),TableBPA2[[#This Row],[Base Payment After Circumstance 6]])))</f>
        <v/>
      </c>
      <c r="M829" s="3" t="str">
        <f>IF(M$3="Not used","",IFERROR(VLOOKUP($A829,'Circumstance 8'!$B$6:$AB$15,27,FALSE),IFERROR(VLOOKUP($A829,'Circumstance 8'!$B$18:$AB$28,27,FALSE),TableBPA2[[#This Row],[Base Payment After Circumstance 7]])))</f>
        <v/>
      </c>
      <c r="N829" s="3" t="str">
        <f>IF(N$3="Not used","",IFERROR(VLOOKUP($A829,'Circumstance 9'!$B$6:$AB$15,27,FALSE),IFERROR(VLOOKUP($A829,'Circumstance 9'!$B$18:$AB$28,27,FALSE),TableBPA2[[#This Row],[Base Payment After Circumstance 8]])))</f>
        <v/>
      </c>
      <c r="O829" s="3" t="str">
        <f>IF(O$3="Not used","",IFERROR(VLOOKUP($A829,'Circumstance 10'!$B$6:$AB$15,27,FALSE),IFERROR(VLOOKUP($A829,'Circumstance 10'!$B$18:$AB$28,27,FALSE),TableBPA2[[#This Row],[Base Payment After Circumstance 9]])))</f>
        <v/>
      </c>
      <c r="P829" s="24" t="str">
        <f>IF(P$3="Not used","",IFERROR(VLOOKUP($A829,'Circumstance 11'!$B$6:$AB$15,27,FALSE),IFERROR(VLOOKUP($A829,'Circumstance 11'!$B$18:$AB$28,27,FALSE),TableBPA2[[#This Row],[Base Payment After Circumstance 10]])))</f>
        <v/>
      </c>
      <c r="Q829" s="24" t="str">
        <f>IF(Q$3="Not used","",IFERROR(VLOOKUP($A829,'Circumstance 12'!$B$6:$AB$15,27,FALSE),IFERROR(VLOOKUP($A829,'Circumstance 12'!$B$18:$AB$28,27,FALSE),TableBPA2[[#This Row],[Base Payment After Circumstance 11]])))</f>
        <v/>
      </c>
      <c r="R829" s="24" t="str">
        <f>IF(R$3="Not used","",IFERROR(VLOOKUP($A829,'Circumstance 13'!$B$6:$AB$15,27,FALSE),IFERROR(VLOOKUP($A829,'Circumstance 13'!$B$18:$AB$28,27,FALSE),TableBPA2[[#This Row],[Base Payment After Circumstance 12]])))</f>
        <v/>
      </c>
      <c r="S829" s="24" t="str">
        <f>IF(S$3="Not used","",IFERROR(VLOOKUP($A829,'Circumstance 14'!$B$6:$AB$15,27,FALSE),IFERROR(VLOOKUP($A829,'Circumstance 14'!$B$18:$AB$28,27,FALSE),TableBPA2[[#This Row],[Base Payment After Circumstance 13]])))</f>
        <v/>
      </c>
      <c r="T829" s="24" t="str">
        <f>IF(T$3="Not used","",IFERROR(VLOOKUP($A829,'Circumstance 15'!$B$6:$AB$15,27,FALSE),IFERROR(VLOOKUP($A829,'Circumstance 15'!$B$18:$AB$28,27,FALSE),TableBPA2[[#This Row],[Base Payment After Circumstance 14]])))</f>
        <v/>
      </c>
      <c r="U829" s="24" t="str">
        <f>IF(U$3="Not used","",IFERROR(VLOOKUP($A829,'Circumstance 16'!$B$6:$AB$15,27,FALSE),IFERROR(VLOOKUP($A829,'Circumstance 16'!$B$18:$AB$28,27,FALSE),TableBPA2[[#This Row],[Base Payment After Circumstance 15]])))</f>
        <v/>
      </c>
      <c r="V829" s="24" t="str">
        <f>IF(V$3="Not used","",IFERROR(VLOOKUP($A829,'Circumstance 17'!$B$6:$AB$15,27,FALSE),IFERROR(VLOOKUP($A829,'Circumstance 17'!$B$18:$AB$28,27,FALSE),TableBPA2[[#This Row],[Base Payment After Circumstance 16]])))</f>
        <v/>
      </c>
      <c r="W829" s="24" t="str">
        <f>IF(W$3="Not used","",IFERROR(VLOOKUP($A829,'Circumstance 18'!$B$6:$AB$15,27,FALSE),IFERROR(VLOOKUP($A829,'Circumstance 18'!$B$18:$AB$28,27,FALSE),TableBPA2[[#This Row],[Base Payment After Circumstance 17]])))</f>
        <v/>
      </c>
      <c r="X829" s="24" t="str">
        <f>IF(X$3="Not used","",IFERROR(VLOOKUP($A829,'Circumstance 19'!$B$6:$AB$15,27,FALSE),IFERROR(VLOOKUP($A829,'Circumstance 19'!$B$18:$AB$28,27,FALSE),TableBPA2[[#This Row],[Base Payment After Circumstance 18]])))</f>
        <v/>
      </c>
      <c r="Y829" s="24" t="str">
        <f>IF(Y$3="Not used","",IFERROR(VLOOKUP($A829,'Circumstance 20'!$B$6:$AB$15,27,FALSE),IFERROR(VLOOKUP($A829,'Circumstance 20'!$B$18:$AB$28,27,FALSE),TableBPA2[[#This Row],[Base Payment After Circumstance 19]])))</f>
        <v/>
      </c>
    </row>
    <row r="830" spans="1:25" x14ac:dyDescent="0.25">
      <c r="A830" s="11" t="str">
        <f>IF('LEA Information'!A839="","",'LEA Information'!A839)</f>
        <v/>
      </c>
      <c r="B830" s="11" t="str">
        <f>IF('LEA Information'!B839="","",'LEA Information'!B839)</f>
        <v/>
      </c>
      <c r="C830" s="68" t="str">
        <f>IF('LEA Information'!C839="","",'LEA Information'!C839)</f>
        <v/>
      </c>
      <c r="D830" s="8" t="str">
        <f>IF('LEA Information'!D839="","",'LEA Information'!D839)</f>
        <v/>
      </c>
      <c r="E830" s="32" t="str">
        <f t="shared" si="12"/>
        <v/>
      </c>
      <c r="F830" s="3" t="str">
        <f>IF(F$3="Not used","",IFERROR(VLOOKUP($A830,'Circumstance 1'!$B$6:$AB$15,27,FALSE),IFERROR(VLOOKUP(A830,'Circumstance 1'!$B$18:$AB$28,27,FALSE),TableBPA2[[#This Row],[Starting Base Payment]])))</f>
        <v/>
      </c>
      <c r="G830" s="3" t="str">
        <f>IF(G$3="Not used","",IFERROR(VLOOKUP($A830,'Circumstance 2'!$B$6:$AB$15,27,FALSE),IFERROR(VLOOKUP($A830,'Circumstance 2'!$B$18:$AB$28,27,FALSE),TableBPA2[[#This Row],[Base Payment After Circumstance 1]])))</f>
        <v/>
      </c>
      <c r="H830" s="3" t="str">
        <f>IF(H$3="Not used","",IFERROR(VLOOKUP($A830,'Circumstance 3'!$B$6:$AB$15,27,FALSE),IFERROR(VLOOKUP($A830,'Circumstance 3'!$B$18:$AB$28,27,FALSE),TableBPA2[[#This Row],[Base Payment After Circumstance 2]])))</f>
        <v/>
      </c>
      <c r="I830" s="3" t="str">
        <f>IF(I$3="Not used","",IFERROR(VLOOKUP($A830,'Circumstance 4'!$B$6:$AB$15,27,FALSE),IFERROR(VLOOKUP($A830,'Circumstance 4'!$B$18:$AB$28,27,FALSE),TableBPA2[[#This Row],[Base Payment After Circumstance 3]])))</f>
        <v/>
      </c>
      <c r="J830" s="3" t="str">
        <f>IF(J$3="Not used","",IFERROR(VLOOKUP($A830,'Circumstance 5'!$B$6:$AB$15,27,FALSE),IFERROR(VLOOKUP($A830,'Circumstance 5'!$B$18:$AB$28,27,FALSE),TableBPA2[[#This Row],[Base Payment After Circumstance 4]])))</f>
        <v/>
      </c>
      <c r="K830" s="3" t="str">
        <f>IF(K$3="Not used","",IFERROR(VLOOKUP($A830,'Circumstance 6'!$B$6:$AB$15,27,FALSE),IFERROR(VLOOKUP($A830,'Circumstance 6'!$B$18:$AB$28,27,FALSE),TableBPA2[[#This Row],[Base Payment After Circumstance 5]])))</f>
        <v/>
      </c>
      <c r="L830" s="3" t="str">
        <f>IF(L$3="Not used","",IFERROR(VLOOKUP($A830,'Circumstance 7'!$B$6:$AB$15,27,FALSE),IFERROR(VLOOKUP($A830,'Circumstance 7'!$B$18:$AB$28,27,FALSE),TableBPA2[[#This Row],[Base Payment After Circumstance 6]])))</f>
        <v/>
      </c>
      <c r="M830" s="3" t="str">
        <f>IF(M$3="Not used","",IFERROR(VLOOKUP($A830,'Circumstance 8'!$B$6:$AB$15,27,FALSE),IFERROR(VLOOKUP($A830,'Circumstance 8'!$B$18:$AB$28,27,FALSE),TableBPA2[[#This Row],[Base Payment After Circumstance 7]])))</f>
        <v/>
      </c>
      <c r="N830" s="3" t="str">
        <f>IF(N$3="Not used","",IFERROR(VLOOKUP($A830,'Circumstance 9'!$B$6:$AB$15,27,FALSE),IFERROR(VLOOKUP($A830,'Circumstance 9'!$B$18:$AB$28,27,FALSE),TableBPA2[[#This Row],[Base Payment After Circumstance 8]])))</f>
        <v/>
      </c>
      <c r="O830" s="3" t="str">
        <f>IF(O$3="Not used","",IFERROR(VLOOKUP($A830,'Circumstance 10'!$B$6:$AB$15,27,FALSE),IFERROR(VLOOKUP($A830,'Circumstance 10'!$B$18:$AB$28,27,FALSE),TableBPA2[[#This Row],[Base Payment After Circumstance 9]])))</f>
        <v/>
      </c>
      <c r="P830" s="24" t="str">
        <f>IF(P$3="Not used","",IFERROR(VLOOKUP($A830,'Circumstance 11'!$B$6:$AB$15,27,FALSE),IFERROR(VLOOKUP($A830,'Circumstance 11'!$B$18:$AB$28,27,FALSE),TableBPA2[[#This Row],[Base Payment After Circumstance 10]])))</f>
        <v/>
      </c>
      <c r="Q830" s="24" t="str">
        <f>IF(Q$3="Not used","",IFERROR(VLOOKUP($A830,'Circumstance 12'!$B$6:$AB$15,27,FALSE),IFERROR(VLOOKUP($A830,'Circumstance 12'!$B$18:$AB$28,27,FALSE),TableBPA2[[#This Row],[Base Payment After Circumstance 11]])))</f>
        <v/>
      </c>
      <c r="R830" s="24" t="str">
        <f>IF(R$3="Not used","",IFERROR(VLOOKUP($A830,'Circumstance 13'!$B$6:$AB$15,27,FALSE),IFERROR(VLOOKUP($A830,'Circumstance 13'!$B$18:$AB$28,27,FALSE),TableBPA2[[#This Row],[Base Payment After Circumstance 12]])))</f>
        <v/>
      </c>
      <c r="S830" s="24" t="str">
        <f>IF(S$3="Not used","",IFERROR(VLOOKUP($A830,'Circumstance 14'!$B$6:$AB$15,27,FALSE),IFERROR(VLOOKUP($A830,'Circumstance 14'!$B$18:$AB$28,27,FALSE),TableBPA2[[#This Row],[Base Payment After Circumstance 13]])))</f>
        <v/>
      </c>
      <c r="T830" s="24" t="str">
        <f>IF(T$3="Not used","",IFERROR(VLOOKUP($A830,'Circumstance 15'!$B$6:$AB$15,27,FALSE),IFERROR(VLOOKUP($A830,'Circumstance 15'!$B$18:$AB$28,27,FALSE),TableBPA2[[#This Row],[Base Payment After Circumstance 14]])))</f>
        <v/>
      </c>
      <c r="U830" s="24" t="str">
        <f>IF(U$3="Not used","",IFERROR(VLOOKUP($A830,'Circumstance 16'!$B$6:$AB$15,27,FALSE),IFERROR(VLOOKUP($A830,'Circumstance 16'!$B$18:$AB$28,27,FALSE),TableBPA2[[#This Row],[Base Payment After Circumstance 15]])))</f>
        <v/>
      </c>
      <c r="V830" s="24" t="str">
        <f>IF(V$3="Not used","",IFERROR(VLOOKUP($A830,'Circumstance 17'!$B$6:$AB$15,27,FALSE),IFERROR(VLOOKUP($A830,'Circumstance 17'!$B$18:$AB$28,27,FALSE),TableBPA2[[#This Row],[Base Payment After Circumstance 16]])))</f>
        <v/>
      </c>
      <c r="W830" s="24" t="str">
        <f>IF(W$3="Not used","",IFERROR(VLOOKUP($A830,'Circumstance 18'!$B$6:$AB$15,27,FALSE),IFERROR(VLOOKUP($A830,'Circumstance 18'!$B$18:$AB$28,27,FALSE),TableBPA2[[#This Row],[Base Payment After Circumstance 17]])))</f>
        <v/>
      </c>
      <c r="X830" s="24" t="str">
        <f>IF(X$3="Not used","",IFERROR(VLOOKUP($A830,'Circumstance 19'!$B$6:$AB$15,27,FALSE),IFERROR(VLOOKUP($A830,'Circumstance 19'!$B$18:$AB$28,27,FALSE),TableBPA2[[#This Row],[Base Payment After Circumstance 18]])))</f>
        <v/>
      </c>
      <c r="Y830" s="24" t="str">
        <f>IF(Y$3="Not used","",IFERROR(VLOOKUP($A830,'Circumstance 20'!$B$6:$AB$15,27,FALSE),IFERROR(VLOOKUP($A830,'Circumstance 20'!$B$18:$AB$28,27,FALSE),TableBPA2[[#This Row],[Base Payment After Circumstance 19]])))</f>
        <v/>
      </c>
    </row>
    <row r="831" spans="1:25" x14ac:dyDescent="0.25">
      <c r="A831" s="11" t="str">
        <f>IF('LEA Information'!A840="","",'LEA Information'!A840)</f>
        <v/>
      </c>
      <c r="B831" s="11" t="str">
        <f>IF('LEA Information'!B840="","",'LEA Information'!B840)</f>
        <v/>
      </c>
      <c r="C831" s="68" t="str">
        <f>IF('LEA Information'!C840="","",'LEA Information'!C840)</f>
        <v/>
      </c>
      <c r="D831" s="8" t="str">
        <f>IF('LEA Information'!D840="","",'LEA Information'!D840)</f>
        <v/>
      </c>
      <c r="E831" s="32" t="str">
        <f t="shared" si="12"/>
        <v/>
      </c>
      <c r="F831" s="3" t="str">
        <f>IF(F$3="Not used","",IFERROR(VLOOKUP($A831,'Circumstance 1'!$B$6:$AB$15,27,FALSE),IFERROR(VLOOKUP(A831,'Circumstance 1'!$B$18:$AB$28,27,FALSE),TableBPA2[[#This Row],[Starting Base Payment]])))</f>
        <v/>
      </c>
      <c r="G831" s="3" t="str">
        <f>IF(G$3="Not used","",IFERROR(VLOOKUP($A831,'Circumstance 2'!$B$6:$AB$15,27,FALSE),IFERROR(VLOOKUP($A831,'Circumstance 2'!$B$18:$AB$28,27,FALSE),TableBPA2[[#This Row],[Base Payment After Circumstance 1]])))</f>
        <v/>
      </c>
      <c r="H831" s="3" t="str">
        <f>IF(H$3="Not used","",IFERROR(VLOOKUP($A831,'Circumstance 3'!$B$6:$AB$15,27,FALSE),IFERROR(VLOOKUP($A831,'Circumstance 3'!$B$18:$AB$28,27,FALSE),TableBPA2[[#This Row],[Base Payment After Circumstance 2]])))</f>
        <v/>
      </c>
      <c r="I831" s="3" t="str">
        <f>IF(I$3="Not used","",IFERROR(VLOOKUP($A831,'Circumstance 4'!$B$6:$AB$15,27,FALSE),IFERROR(VLOOKUP($A831,'Circumstance 4'!$B$18:$AB$28,27,FALSE),TableBPA2[[#This Row],[Base Payment After Circumstance 3]])))</f>
        <v/>
      </c>
      <c r="J831" s="3" t="str">
        <f>IF(J$3="Not used","",IFERROR(VLOOKUP($A831,'Circumstance 5'!$B$6:$AB$15,27,FALSE),IFERROR(VLOOKUP($A831,'Circumstance 5'!$B$18:$AB$28,27,FALSE),TableBPA2[[#This Row],[Base Payment After Circumstance 4]])))</f>
        <v/>
      </c>
      <c r="K831" s="3" t="str">
        <f>IF(K$3="Not used","",IFERROR(VLOOKUP($A831,'Circumstance 6'!$B$6:$AB$15,27,FALSE),IFERROR(VLOOKUP($A831,'Circumstance 6'!$B$18:$AB$28,27,FALSE),TableBPA2[[#This Row],[Base Payment After Circumstance 5]])))</f>
        <v/>
      </c>
      <c r="L831" s="3" t="str">
        <f>IF(L$3="Not used","",IFERROR(VLOOKUP($A831,'Circumstance 7'!$B$6:$AB$15,27,FALSE),IFERROR(VLOOKUP($A831,'Circumstance 7'!$B$18:$AB$28,27,FALSE),TableBPA2[[#This Row],[Base Payment After Circumstance 6]])))</f>
        <v/>
      </c>
      <c r="M831" s="3" t="str">
        <f>IF(M$3="Not used","",IFERROR(VLOOKUP($A831,'Circumstance 8'!$B$6:$AB$15,27,FALSE),IFERROR(VLOOKUP($A831,'Circumstance 8'!$B$18:$AB$28,27,FALSE),TableBPA2[[#This Row],[Base Payment After Circumstance 7]])))</f>
        <v/>
      </c>
      <c r="N831" s="3" t="str">
        <f>IF(N$3="Not used","",IFERROR(VLOOKUP($A831,'Circumstance 9'!$B$6:$AB$15,27,FALSE),IFERROR(VLOOKUP($A831,'Circumstance 9'!$B$18:$AB$28,27,FALSE),TableBPA2[[#This Row],[Base Payment After Circumstance 8]])))</f>
        <v/>
      </c>
      <c r="O831" s="3" t="str">
        <f>IF(O$3="Not used","",IFERROR(VLOOKUP($A831,'Circumstance 10'!$B$6:$AB$15,27,FALSE),IFERROR(VLOOKUP($A831,'Circumstance 10'!$B$18:$AB$28,27,FALSE),TableBPA2[[#This Row],[Base Payment After Circumstance 9]])))</f>
        <v/>
      </c>
      <c r="P831" s="24" t="str">
        <f>IF(P$3="Not used","",IFERROR(VLOOKUP($A831,'Circumstance 11'!$B$6:$AB$15,27,FALSE),IFERROR(VLOOKUP($A831,'Circumstance 11'!$B$18:$AB$28,27,FALSE),TableBPA2[[#This Row],[Base Payment After Circumstance 10]])))</f>
        <v/>
      </c>
      <c r="Q831" s="24" t="str">
        <f>IF(Q$3="Not used","",IFERROR(VLOOKUP($A831,'Circumstance 12'!$B$6:$AB$15,27,FALSE),IFERROR(VLOOKUP($A831,'Circumstance 12'!$B$18:$AB$28,27,FALSE),TableBPA2[[#This Row],[Base Payment After Circumstance 11]])))</f>
        <v/>
      </c>
      <c r="R831" s="24" t="str">
        <f>IF(R$3="Not used","",IFERROR(VLOOKUP($A831,'Circumstance 13'!$B$6:$AB$15,27,FALSE),IFERROR(VLOOKUP($A831,'Circumstance 13'!$B$18:$AB$28,27,FALSE),TableBPA2[[#This Row],[Base Payment After Circumstance 12]])))</f>
        <v/>
      </c>
      <c r="S831" s="24" t="str">
        <f>IF(S$3="Not used","",IFERROR(VLOOKUP($A831,'Circumstance 14'!$B$6:$AB$15,27,FALSE),IFERROR(VLOOKUP($A831,'Circumstance 14'!$B$18:$AB$28,27,FALSE),TableBPA2[[#This Row],[Base Payment After Circumstance 13]])))</f>
        <v/>
      </c>
      <c r="T831" s="24" t="str">
        <f>IF(T$3="Not used","",IFERROR(VLOOKUP($A831,'Circumstance 15'!$B$6:$AB$15,27,FALSE),IFERROR(VLOOKUP($A831,'Circumstance 15'!$B$18:$AB$28,27,FALSE),TableBPA2[[#This Row],[Base Payment After Circumstance 14]])))</f>
        <v/>
      </c>
      <c r="U831" s="24" t="str">
        <f>IF(U$3="Not used","",IFERROR(VLOOKUP($A831,'Circumstance 16'!$B$6:$AB$15,27,FALSE),IFERROR(VLOOKUP($A831,'Circumstance 16'!$B$18:$AB$28,27,FALSE),TableBPA2[[#This Row],[Base Payment After Circumstance 15]])))</f>
        <v/>
      </c>
      <c r="V831" s="24" t="str">
        <f>IF(V$3="Not used","",IFERROR(VLOOKUP($A831,'Circumstance 17'!$B$6:$AB$15,27,FALSE),IFERROR(VLOOKUP($A831,'Circumstance 17'!$B$18:$AB$28,27,FALSE),TableBPA2[[#This Row],[Base Payment After Circumstance 16]])))</f>
        <v/>
      </c>
      <c r="W831" s="24" t="str">
        <f>IF(W$3="Not used","",IFERROR(VLOOKUP($A831,'Circumstance 18'!$B$6:$AB$15,27,FALSE),IFERROR(VLOOKUP($A831,'Circumstance 18'!$B$18:$AB$28,27,FALSE),TableBPA2[[#This Row],[Base Payment After Circumstance 17]])))</f>
        <v/>
      </c>
      <c r="X831" s="24" t="str">
        <f>IF(X$3="Not used","",IFERROR(VLOOKUP($A831,'Circumstance 19'!$B$6:$AB$15,27,FALSE),IFERROR(VLOOKUP($A831,'Circumstance 19'!$B$18:$AB$28,27,FALSE),TableBPA2[[#This Row],[Base Payment After Circumstance 18]])))</f>
        <v/>
      </c>
      <c r="Y831" s="24" t="str">
        <f>IF(Y$3="Not used","",IFERROR(VLOOKUP($A831,'Circumstance 20'!$B$6:$AB$15,27,FALSE),IFERROR(VLOOKUP($A831,'Circumstance 20'!$B$18:$AB$28,27,FALSE),TableBPA2[[#This Row],[Base Payment After Circumstance 19]])))</f>
        <v/>
      </c>
    </row>
    <row r="832" spans="1:25" x14ac:dyDescent="0.25">
      <c r="A832" s="11" t="str">
        <f>IF('LEA Information'!A841="","",'LEA Information'!A841)</f>
        <v/>
      </c>
      <c r="B832" s="11" t="str">
        <f>IF('LEA Information'!B841="","",'LEA Information'!B841)</f>
        <v/>
      </c>
      <c r="C832" s="68" t="str">
        <f>IF('LEA Information'!C841="","",'LEA Information'!C841)</f>
        <v/>
      </c>
      <c r="D832" s="8" t="str">
        <f>IF('LEA Information'!D841="","",'LEA Information'!D841)</f>
        <v/>
      </c>
      <c r="E832" s="32" t="str">
        <f t="shared" si="12"/>
        <v/>
      </c>
      <c r="F832" s="3" t="str">
        <f>IF(F$3="Not used","",IFERROR(VLOOKUP($A832,'Circumstance 1'!$B$6:$AB$15,27,FALSE),IFERROR(VLOOKUP(A832,'Circumstance 1'!$B$18:$AB$28,27,FALSE),TableBPA2[[#This Row],[Starting Base Payment]])))</f>
        <v/>
      </c>
      <c r="G832" s="3" t="str">
        <f>IF(G$3="Not used","",IFERROR(VLOOKUP($A832,'Circumstance 2'!$B$6:$AB$15,27,FALSE),IFERROR(VLOOKUP($A832,'Circumstance 2'!$B$18:$AB$28,27,FALSE),TableBPA2[[#This Row],[Base Payment After Circumstance 1]])))</f>
        <v/>
      </c>
      <c r="H832" s="3" t="str">
        <f>IF(H$3="Not used","",IFERROR(VLOOKUP($A832,'Circumstance 3'!$B$6:$AB$15,27,FALSE),IFERROR(VLOOKUP($A832,'Circumstance 3'!$B$18:$AB$28,27,FALSE),TableBPA2[[#This Row],[Base Payment After Circumstance 2]])))</f>
        <v/>
      </c>
      <c r="I832" s="3" t="str">
        <f>IF(I$3="Not used","",IFERROR(VLOOKUP($A832,'Circumstance 4'!$B$6:$AB$15,27,FALSE),IFERROR(VLOOKUP($A832,'Circumstance 4'!$B$18:$AB$28,27,FALSE),TableBPA2[[#This Row],[Base Payment After Circumstance 3]])))</f>
        <v/>
      </c>
      <c r="J832" s="3" t="str">
        <f>IF(J$3="Not used","",IFERROR(VLOOKUP($A832,'Circumstance 5'!$B$6:$AB$15,27,FALSE),IFERROR(VLOOKUP($A832,'Circumstance 5'!$B$18:$AB$28,27,FALSE),TableBPA2[[#This Row],[Base Payment After Circumstance 4]])))</f>
        <v/>
      </c>
      <c r="K832" s="3" t="str">
        <f>IF(K$3="Not used","",IFERROR(VLOOKUP($A832,'Circumstance 6'!$B$6:$AB$15,27,FALSE),IFERROR(VLOOKUP($A832,'Circumstance 6'!$B$18:$AB$28,27,FALSE),TableBPA2[[#This Row],[Base Payment After Circumstance 5]])))</f>
        <v/>
      </c>
      <c r="L832" s="3" t="str">
        <f>IF(L$3="Not used","",IFERROR(VLOOKUP($A832,'Circumstance 7'!$B$6:$AB$15,27,FALSE),IFERROR(VLOOKUP($A832,'Circumstance 7'!$B$18:$AB$28,27,FALSE),TableBPA2[[#This Row],[Base Payment After Circumstance 6]])))</f>
        <v/>
      </c>
      <c r="M832" s="3" t="str">
        <f>IF(M$3="Not used","",IFERROR(VLOOKUP($A832,'Circumstance 8'!$B$6:$AB$15,27,FALSE),IFERROR(VLOOKUP($A832,'Circumstance 8'!$B$18:$AB$28,27,FALSE),TableBPA2[[#This Row],[Base Payment After Circumstance 7]])))</f>
        <v/>
      </c>
      <c r="N832" s="3" t="str">
        <f>IF(N$3="Not used","",IFERROR(VLOOKUP($A832,'Circumstance 9'!$B$6:$AB$15,27,FALSE),IFERROR(VLOOKUP($A832,'Circumstance 9'!$B$18:$AB$28,27,FALSE),TableBPA2[[#This Row],[Base Payment After Circumstance 8]])))</f>
        <v/>
      </c>
      <c r="O832" s="3" t="str">
        <f>IF(O$3="Not used","",IFERROR(VLOOKUP($A832,'Circumstance 10'!$B$6:$AB$15,27,FALSE),IFERROR(VLOOKUP($A832,'Circumstance 10'!$B$18:$AB$28,27,FALSE),TableBPA2[[#This Row],[Base Payment After Circumstance 9]])))</f>
        <v/>
      </c>
      <c r="P832" s="24" t="str">
        <f>IF(P$3="Not used","",IFERROR(VLOOKUP($A832,'Circumstance 11'!$B$6:$AB$15,27,FALSE),IFERROR(VLOOKUP($A832,'Circumstance 11'!$B$18:$AB$28,27,FALSE),TableBPA2[[#This Row],[Base Payment After Circumstance 10]])))</f>
        <v/>
      </c>
      <c r="Q832" s="24" t="str">
        <f>IF(Q$3="Not used","",IFERROR(VLOOKUP($A832,'Circumstance 12'!$B$6:$AB$15,27,FALSE),IFERROR(VLOOKUP($A832,'Circumstance 12'!$B$18:$AB$28,27,FALSE),TableBPA2[[#This Row],[Base Payment After Circumstance 11]])))</f>
        <v/>
      </c>
      <c r="R832" s="24" t="str">
        <f>IF(R$3="Not used","",IFERROR(VLOOKUP($A832,'Circumstance 13'!$B$6:$AB$15,27,FALSE),IFERROR(VLOOKUP($A832,'Circumstance 13'!$B$18:$AB$28,27,FALSE),TableBPA2[[#This Row],[Base Payment After Circumstance 12]])))</f>
        <v/>
      </c>
      <c r="S832" s="24" t="str">
        <f>IF(S$3="Not used","",IFERROR(VLOOKUP($A832,'Circumstance 14'!$B$6:$AB$15,27,FALSE),IFERROR(VLOOKUP($A832,'Circumstance 14'!$B$18:$AB$28,27,FALSE),TableBPA2[[#This Row],[Base Payment After Circumstance 13]])))</f>
        <v/>
      </c>
      <c r="T832" s="24" t="str">
        <f>IF(T$3="Not used","",IFERROR(VLOOKUP($A832,'Circumstance 15'!$B$6:$AB$15,27,FALSE),IFERROR(VLOOKUP($A832,'Circumstance 15'!$B$18:$AB$28,27,FALSE),TableBPA2[[#This Row],[Base Payment After Circumstance 14]])))</f>
        <v/>
      </c>
      <c r="U832" s="24" t="str">
        <f>IF(U$3="Not used","",IFERROR(VLOOKUP($A832,'Circumstance 16'!$B$6:$AB$15,27,FALSE),IFERROR(VLOOKUP($A832,'Circumstance 16'!$B$18:$AB$28,27,FALSE),TableBPA2[[#This Row],[Base Payment After Circumstance 15]])))</f>
        <v/>
      </c>
      <c r="V832" s="24" t="str">
        <f>IF(V$3="Not used","",IFERROR(VLOOKUP($A832,'Circumstance 17'!$B$6:$AB$15,27,FALSE),IFERROR(VLOOKUP($A832,'Circumstance 17'!$B$18:$AB$28,27,FALSE),TableBPA2[[#This Row],[Base Payment After Circumstance 16]])))</f>
        <v/>
      </c>
      <c r="W832" s="24" t="str">
        <f>IF(W$3="Not used","",IFERROR(VLOOKUP($A832,'Circumstance 18'!$B$6:$AB$15,27,FALSE),IFERROR(VLOOKUP($A832,'Circumstance 18'!$B$18:$AB$28,27,FALSE),TableBPA2[[#This Row],[Base Payment After Circumstance 17]])))</f>
        <v/>
      </c>
      <c r="X832" s="24" t="str">
        <f>IF(X$3="Not used","",IFERROR(VLOOKUP($A832,'Circumstance 19'!$B$6:$AB$15,27,FALSE),IFERROR(VLOOKUP($A832,'Circumstance 19'!$B$18:$AB$28,27,FALSE),TableBPA2[[#This Row],[Base Payment After Circumstance 18]])))</f>
        <v/>
      </c>
      <c r="Y832" s="24" t="str">
        <f>IF(Y$3="Not used","",IFERROR(VLOOKUP($A832,'Circumstance 20'!$B$6:$AB$15,27,FALSE),IFERROR(VLOOKUP($A832,'Circumstance 20'!$B$18:$AB$28,27,FALSE),TableBPA2[[#This Row],[Base Payment After Circumstance 19]])))</f>
        <v/>
      </c>
    </row>
    <row r="833" spans="1:25" x14ac:dyDescent="0.25">
      <c r="A833" s="11" t="str">
        <f>IF('LEA Information'!A842="","",'LEA Information'!A842)</f>
        <v/>
      </c>
      <c r="B833" s="11" t="str">
        <f>IF('LEA Information'!B842="","",'LEA Information'!B842)</f>
        <v/>
      </c>
      <c r="C833" s="68" t="str">
        <f>IF('LEA Information'!C842="","",'LEA Information'!C842)</f>
        <v/>
      </c>
      <c r="D833" s="8" t="str">
        <f>IF('LEA Information'!D842="","",'LEA Information'!D842)</f>
        <v/>
      </c>
      <c r="E833" s="32" t="str">
        <f t="shared" si="12"/>
        <v/>
      </c>
      <c r="F833" s="3" t="str">
        <f>IF(F$3="Not used","",IFERROR(VLOOKUP($A833,'Circumstance 1'!$B$6:$AB$15,27,FALSE),IFERROR(VLOOKUP(A833,'Circumstance 1'!$B$18:$AB$28,27,FALSE),TableBPA2[[#This Row],[Starting Base Payment]])))</f>
        <v/>
      </c>
      <c r="G833" s="3" t="str">
        <f>IF(G$3="Not used","",IFERROR(VLOOKUP($A833,'Circumstance 2'!$B$6:$AB$15,27,FALSE),IFERROR(VLOOKUP($A833,'Circumstance 2'!$B$18:$AB$28,27,FALSE),TableBPA2[[#This Row],[Base Payment After Circumstance 1]])))</f>
        <v/>
      </c>
      <c r="H833" s="3" t="str">
        <f>IF(H$3="Not used","",IFERROR(VLOOKUP($A833,'Circumstance 3'!$B$6:$AB$15,27,FALSE),IFERROR(VLOOKUP($A833,'Circumstance 3'!$B$18:$AB$28,27,FALSE),TableBPA2[[#This Row],[Base Payment After Circumstance 2]])))</f>
        <v/>
      </c>
      <c r="I833" s="3" t="str">
        <f>IF(I$3="Not used","",IFERROR(VLOOKUP($A833,'Circumstance 4'!$B$6:$AB$15,27,FALSE),IFERROR(VLOOKUP($A833,'Circumstance 4'!$B$18:$AB$28,27,FALSE),TableBPA2[[#This Row],[Base Payment After Circumstance 3]])))</f>
        <v/>
      </c>
      <c r="J833" s="3" t="str">
        <f>IF(J$3="Not used","",IFERROR(VLOOKUP($A833,'Circumstance 5'!$B$6:$AB$15,27,FALSE),IFERROR(VLOOKUP($A833,'Circumstance 5'!$B$18:$AB$28,27,FALSE),TableBPA2[[#This Row],[Base Payment After Circumstance 4]])))</f>
        <v/>
      </c>
      <c r="K833" s="3" t="str">
        <f>IF(K$3="Not used","",IFERROR(VLOOKUP($A833,'Circumstance 6'!$B$6:$AB$15,27,FALSE),IFERROR(VLOOKUP($A833,'Circumstance 6'!$B$18:$AB$28,27,FALSE),TableBPA2[[#This Row],[Base Payment After Circumstance 5]])))</f>
        <v/>
      </c>
      <c r="L833" s="3" t="str">
        <f>IF(L$3="Not used","",IFERROR(VLOOKUP($A833,'Circumstance 7'!$B$6:$AB$15,27,FALSE),IFERROR(VLOOKUP($A833,'Circumstance 7'!$B$18:$AB$28,27,FALSE),TableBPA2[[#This Row],[Base Payment After Circumstance 6]])))</f>
        <v/>
      </c>
      <c r="M833" s="3" t="str">
        <f>IF(M$3="Not used","",IFERROR(VLOOKUP($A833,'Circumstance 8'!$B$6:$AB$15,27,FALSE),IFERROR(VLOOKUP($A833,'Circumstance 8'!$B$18:$AB$28,27,FALSE),TableBPA2[[#This Row],[Base Payment After Circumstance 7]])))</f>
        <v/>
      </c>
      <c r="N833" s="3" t="str">
        <f>IF(N$3="Not used","",IFERROR(VLOOKUP($A833,'Circumstance 9'!$B$6:$AB$15,27,FALSE),IFERROR(VLOOKUP($A833,'Circumstance 9'!$B$18:$AB$28,27,FALSE),TableBPA2[[#This Row],[Base Payment After Circumstance 8]])))</f>
        <v/>
      </c>
      <c r="O833" s="3" t="str">
        <f>IF(O$3="Not used","",IFERROR(VLOOKUP($A833,'Circumstance 10'!$B$6:$AB$15,27,FALSE),IFERROR(VLOOKUP($A833,'Circumstance 10'!$B$18:$AB$28,27,FALSE),TableBPA2[[#This Row],[Base Payment After Circumstance 9]])))</f>
        <v/>
      </c>
      <c r="P833" s="24" t="str">
        <f>IF(P$3="Not used","",IFERROR(VLOOKUP($A833,'Circumstance 11'!$B$6:$AB$15,27,FALSE),IFERROR(VLOOKUP($A833,'Circumstance 11'!$B$18:$AB$28,27,FALSE),TableBPA2[[#This Row],[Base Payment After Circumstance 10]])))</f>
        <v/>
      </c>
      <c r="Q833" s="24" t="str">
        <f>IF(Q$3="Not used","",IFERROR(VLOOKUP($A833,'Circumstance 12'!$B$6:$AB$15,27,FALSE),IFERROR(VLOOKUP($A833,'Circumstance 12'!$B$18:$AB$28,27,FALSE),TableBPA2[[#This Row],[Base Payment After Circumstance 11]])))</f>
        <v/>
      </c>
      <c r="R833" s="24" t="str">
        <f>IF(R$3="Not used","",IFERROR(VLOOKUP($A833,'Circumstance 13'!$B$6:$AB$15,27,FALSE),IFERROR(VLOOKUP($A833,'Circumstance 13'!$B$18:$AB$28,27,FALSE),TableBPA2[[#This Row],[Base Payment After Circumstance 12]])))</f>
        <v/>
      </c>
      <c r="S833" s="24" t="str">
        <f>IF(S$3="Not used","",IFERROR(VLOOKUP($A833,'Circumstance 14'!$B$6:$AB$15,27,FALSE),IFERROR(VLOOKUP($A833,'Circumstance 14'!$B$18:$AB$28,27,FALSE),TableBPA2[[#This Row],[Base Payment After Circumstance 13]])))</f>
        <v/>
      </c>
      <c r="T833" s="24" t="str">
        <f>IF(T$3="Not used","",IFERROR(VLOOKUP($A833,'Circumstance 15'!$B$6:$AB$15,27,FALSE),IFERROR(VLOOKUP($A833,'Circumstance 15'!$B$18:$AB$28,27,FALSE),TableBPA2[[#This Row],[Base Payment After Circumstance 14]])))</f>
        <v/>
      </c>
      <c r="U833" s="24" t="str">
        <f>IF(U$3="Not used","",IFERROR(VLOOKUP($A833,'Circumstance 16'!$B$6:$AB$15,27,FALSE),IFERROR(VLOOKUP($A833,'Circumstance 16'!$B$18:$AB$28,27,FALSE),TableBPA2[[#This Row],[Base Payment After Circumstance 15]])))</f>
        <v/>
      </c>
      <c r="V833" s="24" t="str">
        <f>IF(V$3="Not used","",IFERROR(VLOOKUP($A833,'Circumstance 17'!$B$6:$AB$15,27,FALSE),IFERROR(VLOOKUP($A833,'Circumstance 17'!$B$18:$AB$28,27,FALSE),TableBPA2[[#This Row],[Base Payment After Circumstance 16]])))</f>
        <v/>
      </c>
      <c r="W833" s="24" t="str">
        <f>IF(W$3="Not used","",IFERROR(VLOOKUP($A833,'Circumstance 18'!$B$6:$AB$15,27,FALSE),IFERROR(VLOOKUP($A833,'Circumstance 18'!$B$18:$AB$28,27,FALSE),TableBPA2[[#This Row],[Base Payment After Circumstance 17]])))</f>
        <v/>
      </c>
      <c r="X833" s="24" t="str">
        <f>IF(X$3="Not used","",IFERROR(VLOOKUP($A833,'Circumstance 19'!$B$6:$AB$15,27,FALSE),IFERROR(VLOOKUP($A833,'Circumstance 19'!$B$18:$AB$28,27,FALSE),TableBPA2[[#This Row],[Base Payment After Circumstance 18]])))</f>
        <v/>
      </c>
      <c r="Y833" s="24" t="str">
        <f>IF(Y$3="Not used","",IFERROR(VLOOKUP($A833,'Circumstance 20'!$B$6:$AB$15,27,FALSE),IFERROR(VLOOKUP($A833,'Circumstance 20'!$B$18:$AB$28,27,FALSE),TableBPA2[[#This Row],[Base Payment After Circumstance 19]])))</f>
        <v/>
      </c>
    </row>
    <row r="834" spans="1:25" x14ac:dyDescent="0.25">
      <c r="A834" s="11" t="str">
        <f>IF('LEA Information'!A843="","",'LEA Information'!A843)</f>
        <v/>
      </c>
      <c r="B834" s="11" t="str">
        <f>IF('LEA Information'!B843="","",'LEA Information'!B843)</f>
        <v/>
      </c>
      <c r="C834" s="68" t="str">
        <f>IF('LEA Information'!C843="","",'LEA Information'!C843)</f>
        <v/>
      </c>
      <c r="D834" s="8" t="str">
        <f>IF('LEA Information'!D843="","",'LEA Information'!D843)</f>
        <v/>
      </c>
      <c r="E834" s="32" t="str">
        <f t="shared" si="12"/>
        <v/>
      </c>
      <c r="F834" s="3" t="str">
        <f>IF(F$3="Not used","",IFERROR(VLOOKUP($A834,'Circumstance 1'!$B$6:$AB$15,27,FALSE),IFERROR(VLOOKUP(A834,'Circumstance 1'!$B$18:$AB$28,27,FALSE),TableBPA2[[#This Row],[Starting Base Payment]])))</f>
        <v/>
      </c>
      <c r="G834" s="3" t="str">
        <f>IF(G$3="Not used","",IFERROR(VLOOKUP($A834,'Circumstance 2'!$B$6:$AB$15,27,FALSE),IFERROR(VLOOKUP($A834,'Circumstance 2'!$B$18:$AB$28,27,FALSE),TableBPA2[[#This Row],[Base Payment After Circumstance 1]])))</f>
        <v/>
      </c>
      <c r="H834" s="3" t="str">
        <f>IF(H$3="Not used","",IFERROR(VLOOKUP($A834,'Circumstance 3'!$B$6:$AB$15,27,FALSE),IFERROR(VLOOKUP($A834,'Circumstance 3'!$B$18:$AB$28,27,FALSE),TableBPA2[[#This Row],[Base Payment After Circumstance 2]])))</f>
        <v/>
      </c>
      <c r="I834" s="3" t="str">
        <f>IF(I$3="Not used","",IFERROR(VLOOKUP($A834,'Circumstance 4'!$B$6:$AB$15,27,FALSE),IFERROR(VLOOKUP($A834,'Circumstance 4'!$B$18:$AB$28,27,FALSE),TableBPA2[[#This Row],[Base Payment After Circumstance 3]])))</f>
        <v/>
      </c>
      <c r="J834" s="3" t="str">
        <f>IF(J$3="Not used","",IFERROR(VLOOKUP($A834,'Circumstance 5'!$B$6:$AB$15,27,FALSE),IFERROR(VLOOKUP($A834,'Circumstance 5'!$B$18:$AB$28,27,FALSE),TableBPA2[[#This Row],[Base Payment After Circumstance 4]])))</f>
        <v/>
      </c>
      <c r="K834" s="3" t="str">
        <f>IF(K$3="Not used","",IFERROR(VLOOKUP($A834,'Circumstance 6'!$B$6:$AB$15,27,FALSE),IFERROR(VLOOKUP($A834,'Circumstance 6'!$B$18:$AB$28,27,FALSE),TableBPA2[[#This Row],[Base Payment After Circumstance 5]])))</f>
        <v/>
      </c>
      <c r="L834" s="3" t="str">
        <f>IF(L$3="Not used","",IFERROR(VLOOKUP($A834,'Circumstance 7'!$B$6:$AB$15,27,FALSE),IFERROR(VLOOKUP($A834,'Circumstance 7'!$B$18:$AB$28,27,FALSE),TableBPA2[[#This Row],[Base Payment After Circumstance 6]])))</f>
        <v/>
      </c>
      <c r="M834" s="3" t="str">
        <f>IF(M$3="Not used","",IFERROR(VLOOKUP($A834,'Circumstance 8'!$B$6:$AB$15,27,FALSE),IFERROR(VLOOKUP($A834,'Circumstance 8'!$B$18:$AB$28,27,FALSE),TableBPA2[[#This Row],[Base Payment After Circumstance 7]])))</f>
        <v/>
      </c>
      <c r="N834" s="3" t="str">
        <f>IF(N$3="Not used","",IFERROR(VLOOKUP($A834,'Circumstance 9'!$B$6:$AB$15,27,FALSE),IFERROR(VLOOKUP($A834,'Circumstance 9'!$B$18:$AB$28,27,FALSE),TableBPA2[[#This Row],[Base Payment After Circumstance 8]])))</f>
        <v/>
      </c>
      <c r="O834" s="3" t="str">
        <f>IF(O$3="Not used","",IFERROR(VLOOKUP($A834,'Circumstance 10'!$B$6:$AB$15,27,FALSE),IFERROR(VLOOKUP($A834,'Circumstance 10'!$B$18:$AB$28,27,FALSE),TableBPA2[[#This Row],[Base Payment After Circumstance 9]])))</f>
        <v/>
      </c>
      <c r="P834" s="24" t="str">
        <f>IF(P$3="Not used","",IFERROR(VLOOKUP($A834,'Circumstance 11'!$B$6:$AB$15,27,FALSE),IFERROR(VLOOKUP($A834,'Circumstance 11'!$B$18:$AB$28,27,FALSE),TableBPA2[[#This Row],[Base Payment After Circumstance 10]])))</f>
        <v/>
      </c>
      <c r="Q834" s="24" t="str">
        <f>IF(Q$3="Not used","",IFERROR(VLOOKUP($A834,'Circumstance 12'!$B$6:$AB$15,27,FALSE),IFERROR(VLOOKUP($A834,'Circumstance 12'!$B$18:$AB$28,27,FALSE),TableBPA2[[#This Row],[Base Payment After Circumstance 11]])))</f>
        <v/>
      </c>
      <c r="R834" s="24" t="str">
        <f>IF(R$3="Not used","",IFERROR(VLOOKUP($A834,'Circumstance 13'!$B$6:$AB$15,27,FALSE),IFERROR(VLOOKUP($A834,'Circumstance 13'!$B$18:$AB$28,27,FALSE),TableBPA2[[#This Row],[Base Payment After Circumstance 12]])))</f>
        <v/>
      </c>
      <c r="S834" s="24" t="str">
        <f>IF(S$3="Not used","",IFERROR(VLOOKUP($A834,'Circumstance 14'!$B$6:$AB$15,27,FALSE),IFERROR(VLOOKUP($A834,'Circumstance 14'!$B$18:$AB$28,27,FALSE),TableBPA2[[#This Row],[Base Payment After Circumstance 13]])))</f>
        <v/>
      </c>
      <c r="T834" s="24" t="str">
        <f>IF(T$3="Not used","",IFERROR(VLOOKUP($A834,'Circumstance 15'!$B$6:$AB$15,27,FALSE),IFERROR(VLOOKUP($A834,'Circumstance 15'!$B$18:$AB$28,27,FALSE),TableBPA2[[#This Row],[Base Payment After Circumstance 14]])))</f>
        <v/>
      </c>
      <c r="U834" s="24" t="str">
        <f>IF(U$3="Not used","",IFERROR(VLOOKUP($A834,'Circumstance 16'!$B$6:$AB$15,27,FALSE),IFERROR(VLOOKUP($A834,'Circumstance 16'!$B$18:$AB$28,27,FALSE),TableBPA2[[#This Row],[Base Payment After Circumstance 15]])))</f>
        <v/>
      </c>
      <c r="V834" s="24" t="str">
        <f>IF(V$3="Not used","",IFERROR(VLOOKUP($A834,'Circumstance 17'!$B$6:$AB$15,27,FALSE),IFERROR(VLOOKUP($A834,'Circumstance 17'!$B$18:$AB$28,27,FALSE),TableBPA2[[#This Row],[Base Payment After Circumstance 16]])))</f>
        <v/>
      </c>
      <c r="W834" s="24" t="str">
        <f>IF(W$3="Not used","",IFERROR(VLOOKUP($A834,'Circumstance 18'!$B$6:$AB$15,27,FALSE),IFERROR(VLOOKUP($A834,'Circumstance 18'!$B$18:$AB$28,27,FALSE),TableBPA2[[#This Row],[Base Payment After Circumstance 17]])))</f>
        <v/>
      </c>
      <c r="X834" s="24" t="str">
        <f>IF(X$3="Not used","",IFERROR(VLOOKUP($A834,'Circumstance 19'!$B$6:$AB$15,27,FALSE),IFERROR(VLOOKUP($A834,'Circumstance 19'!$B$18:$AB$28,27,FALSE),TableBPA2[[#This Row],[Base Payment After Circumstance 18]])))</f>
        <v/>
      </c>
      <c r="Y834" s="24" t="str">
        <f>IF(Y$3="Not used","",IFERROR(VLOOKUP($A834,'Circumstance 20'!$B$6:$AB$15,27,FALSE),IFERROR(VLOOKUP($A834,'Circumstance 20'!$B$18:$AB$28,27,FALSE),TableBPA2[[#This Row],[Base Payment After Circumstance 19]])))</f>
        <v/>
      </c>
    </row>
    <row r="835" spans="1:25" x14ac:dyDescent="0.25">
      <c r="A835" s="11" t="str">
        <f>IF('LEA Information'!A844="","",'LEA Information'!A844)</f>
        <v/>
      </c>
      <c r="B835" s="11" t="str">
        <f>IF('LEA Information'!B844="","",'LEA Information'!B844)</f>
        <v/>
      </c>
      <c r="C835" s="68" t="str">
        <f>IF('LEA Information'!C844="","",'LEA Information'!C844)</f>
        <v/>
      </c>
      <c r="D835" s="8" t="str">
        <f>IF('LEA Information'!D844="","",'LEA Information'!D844)</f>
        <v/>
      </c>
      <c r="E835" s="32" t="str">
        <f t="shared" si="12"/>
        <v/>
      </c>
      <c r="F835" s="3" t="str">
        <f>IF(F$3="Not used","",IFERROR(VLOOKUP($A835,'Circumstance 1'!$B$6:$AB$15,27,FALSE),IFERROR(VLOOKUP(A835,'Circumstance 1'!$B$18:$AB$28,27,FALSE),TableBPA2[[#This Row],[Starting Base Payment]])))</f>
        <v/>
      </c>
      <c r="G835" s="3" t="str">
        <f>IF(G$3="Not used","",IFERROR(VLOOKUP($A835,'Circumstance 2'!$B$6:$AB$15,27,FALSE),IFERROR(VLOOKUP($A835,'Circumstance 2'!$B$18:$AB$28,27,FALSE),TableBPA2[[#This Row],[Base Payment After Circumstance 1]])))</f>
        <v/>
      </c>
      <c r="H835" s="3" t="str">
        <f>IF(H$3="Not used","",IFERROR(VLOOKUP($A835,'Circumstance 3'!$B$6:$AB$15,27,FALSE),IFERROR(VLOOKUP($A835,'Circumstance 3'!$B$18:$AB$28,27,FALSE),TableBPA2[[#This Row],[Base Payment After Circumstance 2]])))</f>
        <v/>
      </c>
      <c r="I835" s="3" t="str">
        <f>IF(I$3="Not used","",IFERROR(VLOOKUP($A835,'Circumstance 4'!$B$6:$AB$15,27,FALSE),IFERROR(VLOOKUP($A835,'Circumstance 4'!$B$18:$AB$28,27,FALSE),TableBPA2[[#This Row],[Base Payment After Circumstance 3]])))</f>
        <v/>
      </c>
      <c r="J835" s="3" t="str">
        <f>IF(J$3="Not used","",IFERROR(VLOOKUP($A835,'Circumstance 5'!$B$6:$AB$15,27,FALSE),IFERROR(VLOOKUP($A835,'Circumstance 5'!$B$18:$AB$28,27,FALSE),TableBPA2[[#This Row],[Base Payment After Circumstance 4]])))</f>
        <v/>
      </c>
      <c r="K835" s="3" t="str">
        <f>IF(K$3="Not used","",IFERROR(VLOOKUP($A835,'Circumstance 6'!$B$6:$AB$15,27,FALSE),IFERROR(VLOOKUP($A835,'Circumstance 6'!$B$18:$AB$28,27,FALSE),TableBPA2[[#This Row],[Base Payment After Circumstance 5]])))</f>
        <v/>
      </c>
      <c r="L835" s="3" t="str">
        <f>IF(L$3="Not used","",IFERROR(VLOOKUP($A835,'Circumstance 7'!$B$6:$AB$15,27,FALSE),IFERROR(VLOOKUP($A835,'Circumstance 7'!$B$18:$AB$28,27,FALSE),TableBPA2[[#This Row],[Base Payment After Circumstance 6]])))</f>
        <v/>
      </c>
      <c r="M835" s="3" t="str">
        <f>IF(M$3="Not used","",IFERROR(VLOOKUP($A835,'Circumstance 8'!$B$6:$AB$15,27,FALSE),IFERROR(VLOOKUP($A835,'Circumstance 8'!$B$18:$AB$28,27,FALSE),TableBPA2[[#This Row],[Base Payment After Circumstance 7]])))</f>
        <v/>
      </c>
      <c r="N835" s="3" t="str">
        <f>IF(N$3="Not used","",IFERROR(VLOOKUP($A835,'Circumstance 9'!$B$6:$AB$15,27,FALSE),IFERROR(VLOOKUP($A835,'Circumstance 9'!$B$18:$AB$28,27,FALSE),TableBPA2[[#This Row],[Base Payment After Circumstance 8]])))</f>
        <v/>
      </c>
      <c r="O835" s="3" t="str">
        <f>IF(O$3="Not used","",IFERROR(VLOOKUP($A835,'Circumstance 10'!$B$6:$AB$15,27,FALSE),IFERROR(VLOOKUP($A835,'Circumstance 10'!$B$18:$AB$28,27,FALSE),TableBPA2[[#This Row],[Base Payment After Circumstance 9]])))</f>
        <v/>
      </c>
      <c r="P835" s="24" t="str">
        <f>IF(P$3="Not used","",IFERROR(VLOOKUP($A835,'Circumstance 11'!$B$6:$AB$15,27,FALSE),IFERROR(VLOOKUP($A835,'Circumstance 11'!$B$18:$AB$28,27,FALSE),TableBPA2[[#This Row],[Base Payment After Circumstance 10]])))</f>
        <v/>
      </c>
      <c r="Q835" s="24" t="str">
        <f>IF(Q$3="Not used","",IFERROR(VLOOKUP($A835,'Circumstance 12'!$B$6:$AB$15,27,FALSE),IFERROR(VLOOKUP($A835,'Circumstance 12'!$B$18:$AB$28,27,FALSE),TableBPA2[[#This Row],[Base Payment After Circumstance 11]])))</f>
        <v/>
      </c>
      <c r="R835" s="24" t="str">
        <f>IF(R$3="Not used","",IFERROR(VLOOKUP($A835,'Circumstance 13'!$B$6:$AB$15,27,FALSE),IFERROR(VLOOKUP($A835,'Circumstance 13'!$B$18:$AB$28,27,FALSE),TableBPA2[[#This Row],[Base Payment After Circumstance 12]])))</f>
        <v/>
      </c>
      <c r="S835" s="24" t="str">
        <f>IF(S$3="Not used","",IFERROR(VLOOKUP($A835,'Circumstance 14'!$B$6:$AB$15,27,FALSE),IFERROR(VLOOKUP($A835,'Circumstance 14'!$B$18:$AB$28,27,FALSE),TableBPA2[[#This Row],[Base Payment After Circumstance 13]])))</f>
        <v/>
      </c>
      <c r="T835" s="24" t="str">
        <f>IF(T$3="Not used","",IFERROR(VLOOKUP($A835,'Circumstance 15'!$B$6:$AB$15,27,FALSE),IFERROR(VLOOKUP($A835,'Circumstance 15'!$B$18:$AB$28,27,FALSE),TableBPA2[[#This Row],[Base Payment After Circumstance 14]])))</f>
        <v/>
      </c>
      <c r="U835" s="24" t="str">
        <f>IF(U$3="Not used","",IFERROR(VLOOKUP($A835,'Circumstance 16'!$B$6:$AB$15,27,FALSE),IFERROR(VLOOKUP($A835,'Circumstance 16'!$B$18:$AB$28,27,FALSE),TableBPA2[[#This Row],[Base Payment After Circumstance 15]])))</f>
        <v/>
      </c>
      <c r="V835" s="24" t="str">
        <f>IF(V$3="Not used","",IFERROR(VLOOKUP($A835,'Circumstance 17'!$B$6:$AB$15,27,FALSE),IFERROR(VLOOKUP($A835,'Circumstance 17'!$B$18:$AB$28,27,FALSE),TableBPA2[[#This Row],[Base Payment After Circumstance 16]])))</f>
        <v/>
      </c>
      <c r="W835" s="24" t="str">
        <f>IF(W$3="Not used","",IFERROR(VLOOKUP($A835,'Circumstance 18'!$B$6:$AB$15,27,FALSE),IFERROR(VLOOKUP($A835,'Circumstance 18'!$B$18:$AB$28,27,FALSE),TableBPA2[[#This Row],[Base Payment After Circumstance 17]])))</f>
        <v/>
      </c>
      <c r="X835" s="24" t="str">
        <f>IF(X$3="Not used","",IFERROR(VLOOKUP($A835,'Circumstance 19'!$B$6:$AB$15,27,FALSE),IFERROR(VLOOKUP($A835,'Circumstance 19'!$B$18:$AB$28,27,FALSE),TableBPA2[[#This Row],[Base Payment After Circumstance 18]])))</f>
        <v/>
      </c>
      <c r="Y835" s="24" t="str">
        <f>IF(Y$3="Not used","",IFERROR(VLOOKUP($A835,'Circumstance 20'!$B$6:$AB$15,27,FALSE),IFERROR(VLOOKUP($A835,'Circumstance 20'!$B$18:$AB$28,27,FALSE),TableBPA2[[#This Row],[Base Payment After Circumstance 19]])))</f>
        <v/>
      </c>
    </row>
    <row r="836" spans="1:25" x14ac:dyDescent="0.25">
      <c r="A836" s="11" t="str">
        <f>IF('LEA Information'!A845="","",'LEA Information'!A845)</f>
        <v/>
      </c>
      <c r="B836" s="11" t="str">
        <f>IF('LEA Information'!B845="","",'LEA Information'!B845)</f>
        <v/>
      </c>
      <c r="C836" s="68" t="str">
        <f>IF('LEA Information'!C845="","",'LEA Information'!C845)</f>
        <v/>
      </c>
      <c r="D836" s="8" t="str">
        <f>IF('LEA Information'!D845="","",'LEA Information'!D845)</f>
        <v/>
      </c>
      <c r="E836" s="32" t="str">
        <f t="shared" si="12"/>
        <v/>
      </c>
      <c r="F836" s="3" t="str">
        <f>IF(F$3="Not used","",IFERROR(VLOOKUP($A836,'Circumstance 1'!$B$6:$AB$15,27,FALSE),IFERROR(VLOOKUP(A836,'Circumstance 1'!$B$18:$AB$28,27,FALSE),TableBPA2[[#This Row],[Starting Base Payment]])))</f>
        <v/>
      </c>
      <c r="G836" s="3" t="str">
        <f>IF(G$3="Not used","",IFERROR(VLOOKUP($A836,'Circumstance 2'!$B$6:$AB$15,27,FALSE),IFERROR(VLOOKUP($A836,'Circumstance 2'!$B$18:$AB$28,27,FALSE),TableBPA2[[#This Row],[Base Payment After Circumstance 1]])))</f>
        <v/>
      </c>
      <c r="H836" s="3" t="str">
        <f>IF(H$3="Not used","",IFERROR(VLOOKUP($A836,'Circumstance 3'!$B$6:$AB$15,27,FALSE),IFERROR(VLOOKUP($A836,'Circumstance 3'!$B$18:$AB$28,27,FALSE),TableBPA2[[#This Row],[Base Payment After Circumstance 2]])))</f>
        <v/>
      </c>
      <c r="I836" s="3" t="str">
        <f>IF(I$3="Not used","",IFERROR(VLOOKUP($A836,'Circumstance 4'!$B$6:$AB$15,27,FALSE),IFERROR(VLOOKUP($A836,'Circumstance 4'!$B$18:$AB$28,27,FALSE),TableBPA2[[#This Row],[Base Payment After Circumstance 3]])))</f>
        <v/>
      </c>
      <c r="J836" s="3" t="str">
        <f>IF(J$3="Not used","",IFERROR(VLOOKUP($A836,'Circumstance 5'!$B$6:$AB$15,27,FALSE),IFERROR(VLOOKUP($A836,'Circumstance 5'!$B$18:$AB$28,27,FALSE),TableBPA2[[#This Row],[Base Payment After Circumstance 4]])))</f>
        <v/>
      </c>
      <c r="K836" s="3" t="str">
        <f>IF(K$3="Not used","",IFERROR(VLOOKUP($A836,'Circumstance 6'!$B$6:$AB$15,27,FALSE),IFERROR(VLOOKUP($A836,'Circumstance 6'!$B$18:$AB$28,27,FALSE),TableBPA2[[#This Row],[Base Payment After Circumstance 5]])))</f>
        <v/>
      </c>
      <c r="L836" s="3" t="str">
        <f>IF(L$3="Not used","",IFERROR(VLOOKUP($A836,'Circumstance 7'!$B$6:$AB$15,27,FALSE),IFERROR(VLOOKUP($A836,'Circumstance 7'!$B$18:$AB$28,27,FALSE),TableBPA2[[#This Row],[Base Payment After Circumstance 6]])))</f>
        <v/>
      </c>
      <c r="M836" s="3" t="str">
        <f>IF(M$3="Not used","",IFERROR(VLOOKUP($A836,'Circumstance 8'!$B$6:$AB$15,27,FALSE),IFERROR(VLOOKUP($A836,'Circumstance 8'!$B$18:$AB$28,27,FALSE),TableBPA2[[#This Row],[Base Payment After Circumstance 7]])))</f>
        <v/>
      </c>
      <c r="N836" s="3" t="str">
        <f>IF(N$3="Not used","",IFERROR(VLOOKUP($A836,'Circumstance 9'!$B$6:$AB$15,27,FALSE),IFERROR(VLOOKUP($A836,'Circumstance 9'!$B$18:$AB$28,27,FALSE),TableBPA2[[#This Row],[Base Payment After Circumstance 8]])))</f>
        <v/>
      </c>
      <c r="O836" s="3" t="str">
        <f>IF(O$3="Not used","",IFERROR(VLOOKUP($A836,'Circumstance 10'!$B$6:$AB$15,27,FALSE),IFERROR(VLOOKUP($A836,'Circumstance 10'!$B$18:$AB$28,27,FALSE),TableBPA2[[#This Row],[Base Payment After Circumstance 9]])))</f>
        <v/>
      </c>
      <c r="P836" s="24" t="str">
        <f>IF(P$3="Not used","",IFERROR(VLOOKUP($A836,'Circumstance 11'!$B$6:$AB$15,27,FALSE),IFERROR(VLOOKUP($A836,'Circumstance 11'!$B$18:$AB$28,27,FALSE),TableBPA2[[#This Row],[Base Payment After Circumstance 10]])))</f>
        <v/>
      </c>
      <c r="Q836" s="24" t="str">
        <f>IF(Q$3="Not used","",IFERROR(VLOOKUP($A836,'Circumstance 12'!$B$6:$AB$15,27,FALSE),IFERROR(VLOOKUP($A836,'Circumstance 12'!$B$18:$AB$28,27,FALSE),TableBPA2[[#This Row],[Base Payment After Circumstance 11]])))</f>
        <v/>
      </c>
      <c r="R836" s="24" t="str">
        <f>IF(R$3="Not used","",IFERROR(VLOOKUP($A836,'Circumstance 13'!$B$6:$AB$15,27,FALSE),IFERROR(VLOOKUP($A836,'Circumstance 13'!$B$18:$AB$28,27,FALSE),TableBPA2[[#This Row],[Base Payment After Circumstance 12]])))</f>
        <v/>
      </c>
      <c r="S836" s="24" t="str">
        <f>IF(S$3="Not used","",IFERROR(VLOOKUP($A836,'Circumstance 14'!$B$6:$AB$15,27,FALSE),IFERROR(VLOOKUP($A836,'Circumstance 14'!$B$18:$AB$28,27,FALSE),TableBPA2[[#This Row],[Base Payment After Circumstance 13]])))</f>
        <v/>
      </c>
      <c r="T836" s="24" t="str">
        <f>IF(T$3="Not used","",IFERROR(VLOOKUP($A836,'Circumstance 15'!$B$6:$AB$15,27,FALSE),IFERROR(VLOOKUP($A836,'Circumstance 15'!$B$18:$AB$28,27,FALSE),TableBPA2[[#This Row],[Base Payment After Circumstance 14]])))</f>
        <v/>
      </c>
      <c r="U836" s="24" t="str">
        <f>IF(U$3="Not used","",IFERROR(VLOOKUP($A836,'Circumstance 16'!$B$6:$AB$15,27,FALSE),IFERROR(VLOOKUP($A836,'Circumstance 16'!$B$18:$AB$28,27,FALSE),TableBPA2[[#This Row],[Base Payment After Circumstance 15]])))</f>
        <v/>
      </c>
      <c r="V836" s="24" t="str">
        <f>IF(V$3="Not used","",IFERROR(VLOOKUP($A836,'Circumstance 17'!$B$6:$AB$15,27,FALSE),IFERROR(VLOOKUP($A836,'Circumstance 17'!$B$18:$AB$28,27,FALSE),TableBPA2[[#This Row],[Base Payment After Circumstance 16]])))</f>
        <v/>
      </c>
      <c r="W836" s="24" t="str">
        <f>IF(W$3="Not used","",IFERROR(VLOOKUP($A836,'Circumstance 18'!$B$6:$AB$15,27,FALSE),IFERROR(VLOOKUP($A836,'Circumstance 18'!$B$18:$AB$28,27,FALSE),TableBPA2[[#This Row],[Base Payment After Circumstance 17]])))</f>
        <v/>
      </c>
      <c r="X836" s="24" t="str">
        <f>IF(X$3="Not used","",IFERROR(VLOOKUP($A836,'Circumstance 19'!$B$6:$AB$15,27,FALSE),IFERROR(VLOOKUP($A836,'Circumstance 19'!$B$18:$AB$28,27,FALSE),TableBPA2[[#This Row],[Base Payment After Circumstance 18]])))</f>
        <v/>
      </c>
      <c r="Y836" s="24" t="str">
        <f>IF(Y$3="Not used","",IFERROR(VLOOKUP($A836,'Circumstance 20'!$B$6:$AB$15,27,FALSE),IFERROR(VLOOKUP($A836,'Circumstance 20'!$B$18:$AB$28,27,FALSE),TableBPA2[[#This Row],[Base Payment After Circumstance 19]])))</f>
        <v/>
      </c>
    </row>
    <row r="837" spans="1:25" x14ac:dyDescent="0.25">
      <c r="A837" s="11" t="str">
        <f>IF('LEA Information'!A846="","",'LEA Information'!A846)</f>
        <v/>
      </c>
      <c r="B837" s="11" t="str">
        <f>IF('LEA Information'!B846="","",'LEA Information'!B846)</f>
        <v/>
      </c>
      <c r="C837" s="68" t="str">
        <f>IF('LEA Information'!C846="","",'LEA Information'!C846)</f>
        <v/>
      </c>
      <c r="D837" s="8" t="str">
        <f>IF('LEA Information'!D846="","",'LEA Information'!D846)</f>
        <v/>
      </c>
      <c r="E837" s="32" t="str">
        <f t="shared" si="12"/>
        <v/>
      </c>
      <c r="F837" s="3" t="str">
        <f>IF(F$3="Not used","",IFERROR(VLOOKUP($A837,'Circumstance 1'!$B$6:$AB$15,27,FALSE),IFERROR(VLOOKUP(A837,'Circumstance 1'!$B$18:$AB$28,27,FALSE),TableBPA2[[#This Row],[Starting Base Payment]])))</f>
        <v/>
      </c>
      <c r="G837" s="3" t="str">
        <f>IF(G$3="Not used","",IFERROR(VLOOKUP($A837,'Circumstance 2'!$B$6:$AB$15,27,FALSE),IFERROR(VLOOKUP($A837,'Circumstance 2'!$B$18:$AB$28,27,FALSE),TableBPA2[[#This Row],[Base Payment After Circumstance 1]])))</f>
        <v/>
      </c>
      <c r="H837" s="3" t="str">
        <f>IF(H$3="Not used","",IFERROR(VLOOKUP($A837,'Circumstance 3'!$B$6:$AB$15,27,FALSE),IFERROR(VLOOKUP($A837,'Circumstance 3'!$B$18:$AB$28,27,FALSE),TableBPA2[[#This Row],[Base Payment After Circumstance 2]])))</f>
        <v/>
      </c>
      <c r="I837" s="3" t="str">
        <f>IF(I$3="Not used","",IFERROR(VLOOKUP($A837,'Circumstance 4'!$B$6:$AB$15,27,FALSE),IFERROR(VLOOKUP($A837,'Circumstance 4'!$B$18:$AB$28,27,FALSE),TableBPA2[[#This Row],[Base Payment After Circumstance 3]])))</f>
        <v/>
      </c>
      <c r="J837" s="3" t="str">
        <f>IF(J$3="Not used","",IFERROR(VLOOKUP($A837,'Circumstance 5'!$B$6:$AB$15,27,FALSE),IFERROR(VLOOKUP($A837,'Circumstance 5'!$B$18:$AB$28,27,FALSE),TableBPA2[[#This Row],[Base Payment After Circumstance 4]])))</f>
        <v/>
      </c>
      <c r="K837" s="3" t="str">
        <f>IF(K$3="Not used","",IFERROR(VLOOKUP($A837,'Circumstance 6'!$B$6:$AB$15,27,FALSE),IFERROR(VLOOKUP($A837,'Circumstance 6'!$B$18:$AB$28,27,FALSE),TableBPA2[[#This Row],[Base Payment After Circumstance 5]])))</f>
        <v/>
      </c>
      <c r="L837" s="3" t="str">
        <f>IF(L$3="Not used","",IFERROR(VLOOKUP($A837,'Circumstance 7'!$B$6:$AB$15,27,FALSE),IFERROR(VLOOKUP($A837,'Circumstance 7'!$B$18:$AB$28,27,FALSE),TableBPA2[[#This Row],[Base Payment After Circumstance 6]])))</f>
        <v/>
      </c>
      <c r="M837" s="3" t="str">
        <f>IF(M$3="Not used","",IFERROR(VLOOKUP($A837,'Circumstance 8'!$B$6:$AB$15,27,FALSE),IFERROR(VLOOKUP($A837,'Circumstance 8'!$B$18:$AB$28,27,FALSE),TableBPA2[[#This Row],[Base Payment After Circumstance 7]])))</f>
        <v/>
      </c>
      <c r="N837" s="3" t="str">
        <f>IF(N$3="Not used","",IFERROR(VLOOKUP($A837,'Circumstance 9'!$B$6:$AB$15,27,FALSE),IFERROR(VLOOKUP($A837,'Circumstance 9'!$B$18:$AB$28,27,FALSE),TableBPA2[[#This Row],[Base Payment After Circumstance 8]])))</f>
        <v/>
      </c>
      <c r="O837" s="3" t="str">
        <f>IF(O$3="Not used","",IFERROR(VLOOKUP($A837,'Circumstance 10'!$B$6:$AB$15,27,FALSE),IFERROR(VLOOKUP($A837,'Circumstance 10'!$B$18:$AB$28,27,FALSE),TableBPA2[[#This Row],[Base Payment After Circumstance 9]])))</f>
        <v/>
      </c>
      <c r="P837" s="24" t="str">
        <f>IF(P$3="Not used","",IFERROR(VLOOKUP($A837,'Circumstance 11'!$B$6:$AB$15,27,FALSE),IFERROR(VLOOKUP($A837,'Circumstance 11'!$B$18:$AB$28,27,FALSE),TableBPA2[[#This Row],[Base Payment After Circumstance 10]])))</f>
        <v/>
      </c>
      <c r="Q837" s="24" t="str">
        <f>IF(Q$3="Not used","",IFERROR(VLOOKUP($A837,'Circumstance 12'!$B$6:$AB$15,27,FALSE),IFERROR(VLOOKUP($A837,'Circumstance 12'!$B$18:$AB$28,27,FALSE),TableBPA2[[#This Row],[Base Payment After Circumstance 11]])))</f>
        <v/>
      </c>
      <c r="R837" s="24" t="str">
        <f>IF(R$3="Not used","",IFERROR(VLOOKUP($A837,'Circumstance 13'!$B$6:$AB$15,27,FALSE),IFERROR(VLOOKUP($A837,'Circumstance 13'!$B$18:$AB$28,27,FALSE),TableBPA2[[#This Row],[Base Payment After Circumstance 12]])))</f>
        <v/>
      </c>
      <c r="S837" s="24" t="str">
        <f>IF(S$3="Not used","",IFERROR(VLOOKUP($A837,'Circumstance 14'!$B$6:$AB$15,27,FALSE),IFERROR(VLOOKUP($A837,'Circumstance 14'!$B$18:$AB$28,27,FALSE),TableBPA2[[#This Row],[Base Payment After Circumstance 13]])))</f>
        <v/>
      </c>
      <c r="T837" s="24" t="str">
        <f>IF(T$3="Not used","",IFERROR(VLOOKUP($A837,'Circumstance 15'!$B$6:$AB$15,27,FALSE),IFERROR(VLOOKUP($A837,'Circumstance 15'!$B$18:$AB$28,27,FALSE),TableBPA2[[#This Row],[Base Payment After Circumstance 14]])))</f>
        <v/>
      </c>
      <c r="U837" s="24" t="str">
        <f>IF(U$3="Not used","",IFERROR(VLOOKUP($A837,'Circumstance 16'!$B$6:$AB$15,27,FALSE),IFERROR(VLOOKUP($A837,'Circumstance 16'!$B$18:$AB$28,27,FALSE),TableBPA2[[#This Row],[Base Payment After Circumstance 15]])))</f>
        <v/>
      </c>
      <c r="V837" s="24" t="str">
        <f>IF(V$3="Not used","",IFERROR(VLOOKUP($A837,'Circumstance 17'!$B$6:$AB$15,27,FALSE),IFERROR(VLOOKUP($A837,'Circumstance 17'!$B$18:$AB$28,27,FALSE),TableBPA2[[#This Row],[Base Payment After Circumstance 16]])))</f>
        <v/>
      </c>
      <c r="W837" s="24" t="str">
        <f>IF(W$3="Not used","",IFERROR(VLOOKUP($A837,'Circumstance 18'!$B$6:$AB$15,27,FALSE),IFERROR(VLOOKUP($A837,'Circumstance 18'!$B$18:$AB$28,27,FALSE),TableBPA2[[#This Row],[Base Payment After Circumstance 17]])))</f>
        <v/>
      </c>
      <c r="X837" s="24" t="str">
        <f>IF(X$3="Not used","",IFERROR(VLOOKUP($A837,'Circumstance 19'!$B$6:$AB$15,27,FALSE),IFERROR(VLOOKUP($A837,'Circumstance 19'!$B$18:$AB$28,27,FALSE),TableBPA2[[#This Row],[Base Payment After Circumstance 18]])))</f>
        <v/>
      </c>
      <c r="Y837" s="24" t="str">
        <f>IF(Y$3="Not used","",IFERROR(VLOOKUP($A837,'Circumstance 20'!$B$6:$AB$15,27,FALSE),IFERROR(VLOOKUP($A837,'Circumstance 20'!$B$18:$AB$28,27,FALSE),TableBPA2[[#This Row],[Base Payment After Circumstance 19]])))</f>
        <v/>
      </c>
    </row>
    <row r="838" spans="1:25" x14ac:dyDescent="0.25">
      <c r="A838" s="11" t="str">
        <f>IF('LEA Information'!A847="","",'LEA Information'!A847)</f>
        <v/>
      </c>
      <c r="B838" s="11" t="str">
        <f>IF('LEA Information'!B847="","",'LEA Information'!B847)</f>
        <v/>
      </c>
      <c r="C838" s="68" t="str">
        <f>IF('LEA Information'!C847="","",'LEA Information'!C847)</f>
        <v/>
      </c>
      <c r="D838" s="8" t="str">
        <f>IF('LEA Information'!D847="","",'LEA Information'!D847)</f>
        <v/>
      </c>
      <c r="E838" s="32" t="str">
        <f t="shared" si="12"/>
        <v/>
      </c>
      <c r="F838" s="3" t="str">
        <f>IF(F$3="Not used","",IFERROR(VLOOKUP($A838,'Circumstance 1'!$B$6:$AB$15,27,FALSE),IFERROR(VLOOKUP(A838,'Circumstance 1'!$B$18:$AB$28,27,FALSE),TableBPA2[[#This Row],[Starting Base Payment]])))</f>
        <v/>
      </c>
      <c r="G838" s="3" t="str">
        <f>IF(G$3="Not used","",IFERROR(VLOOKUP($A838,'Circumstance 2'!$B$6:$AB$15,27,FALSE),IFERROR(VLOOKUP($A838,'Circumstance 2'!$B$18:$AB$28,27,FALSE),TableBPA2[[#This Row],[Base Payment After Circumstance 1]])))</f>
        <v/>
      </c>
      <c r="H838" s="3" t="str">
        <f>IF(H$3="Not used","",IFERROR(VLOOKUP($A838,'Circumstance 3'!$B$6:$AB$15,27,FALSE),IFERROR(VLOOKUP($A838,'Circumstance 3'!$B$18:$AB$28,27,FALSE),TableBPA2[[#This Row],[Base Payment After Circumstance 2]])))</f>
        <v/>
      </c>
      <c r="I838" s="3" t="str">
        <f>IF(I$3="Not used","",IFERROR(VLOOKUP($A838,'Circumstance 4'!$B$6:$AB$15,27,FALSE),IFERROR(VLOOKUP($A838,'Circumstance 4'!$B$18:$AB$28,27,FALSE),TableBPA2[[#This Row],[Base Payment After Circumstance 3]])))</f>
        <v/>
      </c>
      <c r="J838" s="3" t="str">
        <f>IF(J$3="Not used","",IFERROR(VLOOKUP($A838,'Circumstance 5'!$B$6:$AB$15,27,FALSE),IFERROR(VLOOKUP($A838,'Circumstance 5'!$B$18:$AB$28,27,FALSE),TableBPA2[[#This Row],[Base Payment After Circumstance 4]])))</f>
        <v/>
      </c>
      <c r="K838" s="3" t="str">
        <f>IF(K$3="Not used","",IFERROR(VLOOKUP($A838,'Circumstance 6'!$B$6:$AB$15,27,FALSE),IFERROR(VLOOKUP($A838,'Circumstance 6'!$B$18:$AB$28,27,FALSE),TableBPA2[[#This Row],[Base Payment After Circumstance 5]])))</f>
        <v/>
      </c>
      <c r="L838" s="3" t="str">
        <f>IF(L$3="Not used","",IFERROR(VLOOKUP($A838,'Circumstance 7'!$B$6:$AB$15,27,FALSE),IFERROR(VLOOKUP($A838,'Circumstance 7'!$B$18:$AB$28,27,FALSE),TableBPA2[[#This Row],[Base Payment After Circumstance 6]])))</f>
        <v/>
      </c>
      <c r="M838" s="3" t="str">
        <f>IF(M$3="Not used","",IFERROR(VLOOKUP($A838,'Circumstance 8'!$B$6:$AB$15,27,FALSE),IFERROR(VLOOKUP($A838,'Circumstance 8'!$B$18:$AB$28,27,FALSE),TableBPA2[[#This Row],[Base Payment After Circumstance 7]])))</f>
        <v/>
      </c>
      <c r="N838" s="3" t="str">
        <f>IF(N$3="Not used","",IFERROR(VLOOKUP($A838,'Circumstance 9'!$B$6:$AB$15,27,FALSE),IFERROR(VLOOKUP($A838,'Circumstance 9'!$B$18:$AB$28,27,FALSE),TableBPA2[[#This Row],[Base Payment After Circumstance 8]])))</f>
        <v/>
      </c>
      <c r="O838" s="3" t="str">
        <f>IF(O$3="Not used","",IFERROR(VLOOKUP($A838,'Circumstance 10'!$B$6:$AB$15,27,FALSE),IFERROR(VLOOKUP($A838,'Circumstance 10'!$B$18:$AB$28,27,FALSE),TableBPA2[[#This Row],[Base Payment After Circumstance 9]])))</f>
        <v/>
      </c>
      <c r="P838" s="24" t="str">
        <f>IF(P$3="Not used","",IFERROR(VLOOKUP($A838,'Circumstance 11'!$B$6:$AB$15,27,FALSE),IFERROR(VLOOKUP($A838,'Circumstance 11'!$B$18:$AB$28,27,FALSE),TableBPA2[[#This Row],[Base Payment After Circumstance 10]])))</f>
        <v/>
      </c>
      <c r="Q838" s="24" t="str">
        <f>IF(Q$3="Not used","",IFERROR(VLOOKUP($A838,'Circumstance 12'!$B$6:$AB$15,27,FALSE),IFERROR(VLOOKUP($A838,'Circumstance 12'!$B$18:$AB$28,27,FALSE),TableBPA2[[#This Row],[Base Payment After Circumstance 11]])))</f>
        <v/>
      </c>
      <c r="R838" s="24" t="str">
        <f>IF(R$3="Not used","",IFERROR(VLOOKUP($A838,'Circumstance 13'!$B$6:$AB$15,27,FALSE),IFERROR(VLOOKUP($A838,'Circumstance 13'!$B$18:$AB$28,27,FALSE),TableBPA2[[#This Row],[Base Payment After Circumstance 12]])))</f>
        <v/>
      </c>
      <c r="S838" s="24" t="str">
        <f>IF(S$3="Not used","",IFERROR(VLOOKUP($A838,'Circumstance 14'!$B$6:$AB$15,27,FALSE),IFERROR(VLOOKUP($A838,'Circumstance 14'!$B$18:$AB$28,27,FALSE),TableBPA2[[#This Row],[Base Payment After Circumstance 13]])))</f>
        <v/>
      </c>
      <c r="T838" s="24" t="str">
        <f>IF(T$3="Not used","",IFERROR(VLOOKUP($A838,'Circumstance 15'!$B$6:$AB$15,27,FALSE),IFERROR(VLOOKUP($A838,'Circumstance 15'!$B$18:$AB$28,27,FALSE),TableBPA2[[#This Row],[Base Payment After Circumstance 14]])))</f>
        <v/>
      </c>
      <c r="U838" s="24" t="str">
        <f>IF(U$3="Not used","",IFERROR(VLOOKUP($A838,'Circumstance 16'!$B$6:$AB$15,27,FALSE),IFERROR(VLOOKUP($A838,'Circumstance 16'!$B$18:$AB$28,27,FALSE),TableBPA2[[#This Row],[Base Payment After Circumstance 15]])))</f>
        <v/>
      </c>
      <c r="V838" s="24" t="str">
        <f>IF(V$3="Not used","",IFERROR(VLOOKUP($A838,'Circumstance 17'!$B$6:$AB$15,27,FALSE),IFERROR(VLOOKUP($A838,'Circumstance 17'!$B$18:$AB$28,27,FALSE),TableBPA2[[#This Row],[Base Payment After Circumstance 16]])))</f>
        <v/>
      </c>
      <c r="W838" s="24" t="str">
        <f>IF(W$3="Not used","",IFERROR(VLOOKUP($A838,'Circumstance 18'!$B$6:$AB$15,27,FALSE),IFERROR(VLOOKUP($A838,'Circumstance 18'!$B$18:$AB$28,27,FALSE),TableBPA2[[#This Row],[Base Payment After Circumstance 17]])))</f>
        <v/>
      </c>
      <c r="X838" s="24" t="str">
        <f>IF(X$3="Not used","",IFERROR(VLOOKUP($A838,'Circumstance 19'!$B$6:$AB$15,27,FALSE),IFERROR(VLOOKUP($A838,'Circumstance 19'!$B$18:$AB$28,27,FALSE),TableBPA2[[#This Row],[Base Payment After Circumstance 18]])))</f>
        <v/>
      </c>
      <c r="Y838" s="24" t="str">
        <f>IF(Y$3="Not used","",IFERROR(VLOOKUP($A838,'Circumstance 20'!$B$6:$AB$15,27,FALSE),IFERROR(VLOOKUP($A838,'Circumstance 20'!$B$18:$AB$28,27,FALSE),TableBPA2[[#This Row],[Base Payment After Circumstance 19]])))</f>
        <v/>
      </c>
    </row>
    <row r="839" spans="1:25" x14ac:dyDescent="0.25">
      <c r="A839" s="11" t="str">
        <f>IF('LEA Information'!A848="","",'LEA Information'!A848)</f>
        <v/>
      </c>
      <c r="B839" s="11" t="str">
        <f>IF('LEA Information'!B848="","",'LEA Information'!B848)</f>
        <v/>
      </c>
      <c r="C839" s="68" t="str">
        <f>IF('LEA Information'!C848="","",'LEA Information'!C848)</f>
        <v/>
      </c>
      <c r="D839" s="8" t="str">
        <f>IF('LEA Information'!D848="","",'LEA Information'!D848)</f>
        <v/>
      </c>
      <c r="E839" s="32" t="str">
        <f t="shared" ref="E839:E902" si="13">IF(A839="","",(LOOKUP(2,1/(ISNUMBER($F839:$Y839)),$F839:$Y839)))</f>
        <v/>
      </c>
      <c r="F839" s="3" t="str">
        <f>IF(F$3="Not used","",IFERROR(VLOOKUP($A839,'Circumstance 1'!$B$6:$AB$15,27,FALSE),IFERROR(VLOOKUP(A839,'Circumstance 1'!$B$18:$AB$28,27,FALSE),TableBPA2[[#This Row],[Starting Base Payment]])))</f>
        <v/>
      </c>
      <c r="G839" s="3" t="str">
        <f>IF(G$3="Not used","",IFERROR(VLOOKUP($A839,'Circumstance 2'!$B$6:$AB$15,27,FALSE),IFERROR(VLOOKUP($A839,'Circumstance 2'!$B$18:$AB$28,27,FALSE),TableBPA2[[#This Row],[Base Payment After Circumstance 1]])))</f>
        <v/>
      </c>
      <c r="H839" s="3" t="str">
        <f>IF(H$3="Not used","",IFERROR(VLOOKUP($A839,'Circumstance 3'!$B$6:$AB$15,27,FALSE),IFERROR(VLOOKUP($A839,'Circumstance 3'!$B$18:$AB$28,27,FALSE),TableBPA2[[#This Row],[Base Payment After Circumstance 2]])))</f>
        <v/>
      </c>
      <c r="I839" s="3" t="str">
        <f>IF(I$3="Not used","",IFERROR(VLOOKUP($A839,'Circumstance 4'!$B$6:$AB$15,27,FALSE),IFERROR(VLOOKUP($A839,'Circumstance 4'!$B$18:$AB$28,27,FALSE),TableBPA2[[#This Row],[Base Payment After Circumstance 3]])))</f>
        <v/>
      </c>
      <c r="J839" s="3" t="str">
        <f>IF(J$3="Not used","",IFERROR(VLOOKUP($A839,'Circumstance 5'!$B$6:$AB$15,27,FALSE),IFERROR(VLOOKUP($A839,'Circumstance 5'!$B$18:$AB$28,27,FALSE),TableBPA2[[#This Row],[Base Payment After Circumstance 4]])))</f>
        <v/>
      </c>
      <c r="K839" s="3" t="str">
        <f>IF(K$3="Not used","",IFERROR(VLOOKUP($A839,'Circumstance 6'!$B$6:$AB$15,27,FALSE),IFERROR(VLOOKUP($A839,'Circumstance 6'!$B$18:$AB$28,27,FALSE),TableBPA2[[#This Row],[Base Payment After Circumstance 5]])))</f>
        <v/>
      </c>
      <c r="L839" s="3" t="str">
        <f>IF(L$3="Not used","",IFERROR(VLOOKUP($A839,'Circumstance 7'!$B$6:$AB$15,27,FALSE),IFERROR(VLOOKUP($A839,'Circumstance 7'!$B$18:$AB$28,27,FALSE),TableBPA2[[#This Row],[Base Payment After Circumstance 6]])))</f>
        <v/>
      </c>
      <c r="M839" s="3" t="str">
        <f>IF(M$3="Not used","",IFERROR(VLOOKUP($A839,'Circumstance 8'!$B$6:$AB$15,27,FALSE),IFERROR(VLOOKUP($A839,'Circumstance 8'!$B$18:$AB$28,27,FALSE),TableBPA2[[#This Row],[Base Payment After Circumstance 7]])))</f>
        <v/>
      </c>
      <c r="N839" s="3" t="str">
        <f>IF(N$3="Not used","",IFERROR(VLOOKUP($A839,'Circumstance 9'!$B$6:$AB$15,27,FALSE),IFERROR(VLOOKUP($A839,'Circumstance 9'!$B$18:$AB$28,27,FALSE),TableBPA2[[#This Row],[Base Payment After Circumstance 8]])))</f>
        <v/>
      </c>
      <c r="O839" s="3" t="str">
        <f>IF(O$3="Not used","",IFERROR(VLOOKUP($A839,'Circumstance 10'!$B$6:$AB$15,27,FALSE),IFERROR(VLOOKUP($A839,'Circumstance 10'!$B$18:$AB$28,27,FALSE),TableBPA2[[#This Row],[Base Payment After Circumstance 9]])))</f>
        <v/>
      </c>
      <c r="P839" s="24" t="str">
        <f>IF(P$3="Not used","",IFERROR(VLOOKUP($A839,'Circumstance 11'!$B$6:$AB$15,27,FALSE),IFERROR(VLOOKUP($A839,'Circumstance 11'!$B$18:$AB$28,27,FALSE),TableBPA2[[#This Row],[Base Payment After Circumstance 10]])))</f>
        <v/>
      </c>
      <c r="Q839" s="24" t="str">
        <f>IF(Q$3="Not used","",IFERROR(VLOOKUP($A839,'Circumstance 12'!$B$6:$AB$15,27,FALSE),IFERROR(VLOOKUP($A839,'Circumstance 12'!$B$18:$AB$28,27,FALSE),TableBPA2[[#This Row],[Base Payment After Circumstance 11]])))</f>
        <v/>
      </c>
      <c r="R839" s="24" t="str">
        <f>IF(R$3="Not used","",IFERROR(VLOOKUP($A839,'Circumstance 13'!$B$6:$AB$15,27,FALSE),IFERROR(VLOOKUP($A839,'Circumstance 13'!$B$18:$AB$28,27,FALSE),TableBPA2[[#This Row],[Base Payment After Circumstance 12]])))</f>
        <v/>
      </c>
      <c r="S839" s="24" t="str">
        <f>IF(S$3="Not used","",IFERROR(VLOOKUP($A839,'Circumstance 14'!$B$6:$AB$15,27,FALSE),IFERROR(VLOOKUP($A839,'Circumstance 14'!$B$18:$AB$28,27,FALSE),TableBPA2[[#This Row],[Base Payment After Circumstance 13]])))</f>
        <v/>
      </c>
      <c r="T839" s="24" t="str">
        <f>IF(T$3="Not used","",IFERROR(VLOOKUP($A839,'Circumstance 15'!$B$6:$AB$15,27,FALSE),IFERROR(VLOOKUP($A839,'Circumstance 15'!$B$18:$AB$28,27,FALSE),TableBPA2[[#This Row],[Base Payment After Circumstance 14]])))</f>
        <v/>
      </c>
      <c r="U839" s="24" t="str">
        <f>IF(U$3="Not used","",IFERROR(VLOOKUP($A839,'Circumstance 16'!$B$6:$AB$15,27,FALSE),IFERROR(VLOOKUP($A839,'Circumstance 16'!$B$18:$AB$28,27,FALSE),TableBPA2[[#This Row],[Base Payment After Circumstance 15]])))</f>
        <v/>
      </c>
      <c r="V839" s="24" t="str">
        <f>IF(V$3="Not used","",IFERROR(VLOOKUP($A839,'Circumstance 17'!$B$6:$AB$15,27,FALSE),IFERROR(VLOOKUP($A839,'Circumstance 17'!$B$18:$AB$28,27,FALSE),TableBPA2[[#This Row],[Base Payment After Circumstance 16]])))</f>
        <v/>
      </c>
      <c r="W839" s="24" t="str">
        <f>IF(W$3="Not used","",IFERROR(VLOOKUP($A839,'Circumstance 18'!$B$6:$AB$15,27,FALSE),IFERROR(VLOOKUP($A839,'Circumstance 18'!$B$18:$AB$28,27,FALSE),TableBPA2[[#This Row],[Base Payment After Circumstance 17]])))</f>
        <v/>
      </c>
      <c r="X839" s="24" t="str">
        <f>IF(X$3="Not used","",IFERROR(VLOOKUP($A839,'Circumstance 19'!$B$6:$AB$15,27,FALSE),IFERROR(VLOOKUP($A839,'Circumstance 19'!$B$18:$AB$28,27,FALSE),TableBPA2[[#This Row],[Base Payment After Circumstance 18]])))</f>
        <v/>
      </c>
      <c r="Y839" s="24" t="str">
        <f>IF(Y$3="Not used","",IFERROR(VLOOKUP($A839,'Circumstance 20'!$B$6:$AB$15,27,FALSE),IFERROR(VLOOKUP($A839,'Circumstance 20'!$B$18:$AB$28,27,FALSE),TableBPA2[[#This Row],[Base Payment After Circumstance 19]])))</f>
        <v/>
      </c>
    </row>
    <row r="840" spans="1:25" x14ac:dyDescent="0.25">
      <c r="A840" s="11" t="str">
        <f>IF('LEA Information'!A849="","",'LEA Information'!A849)</f>
        <v/>
      </c>
      <c r="B840" s="11" t="str">
        <f>IF('LEA Information'!B849="","",'LEA Information'!B849)</f>
        <v/>
      </c>
      <c r="C840" s="68" t="str">
        <f>IF('LEA Information'!C849="","",'LEA Information'!C849)</f>
        <v/>
      </c>
      <c r="D840" s="8" t="str">
        <f>IF('LEA Information'!D849="","",'LEA Information'!D849)</f>
        <v/>
      </c>
      <c r="E840" s="32" t="str">
        <f t="shared" si="13"/>
        <v/>
      </c>
      <c r="F840" s="3" t="str">
        <f>IF(F$3="Not used","",IFERROR(VLOOKUP($A840,'Circumstance 1'!$B$6:$AB$15,27,FALSE),IFERROR(VLOOKUP(A840,'Circumstance 1'!$B$18:$AB$28,27,FALSE),TableBPA2[[#This Row],[Starting Base Payment]])))</f>
        <v/>
      </c>
      <c r="G840" s="3" t="str">
        <f>IF(G$3="Not used","",IFERROR(VLOOKUP($A840,'Circumstance 2'!$B$6:$AB$15,27,FALSE),IFERROR(VLOOKUP($A840,'Circumstance 2'!$B$18:$AB$28,27,FALSE),TableBPA2[[#This Row],[Base Payment After Circumstance 1]])))</f>
        <v/>
      </c>
      <c r="H840" s="3" t="str">
        <f>IF(H$3="Not used","",IFERROR(VLOOKUP($A840,'Circumstance 3'!$B$6:$AB$15,27,FALSE),IFERROR(VLOOKUP($A840,'Circumstance 3'!$B$18:$AB$28,27,FALSE),TableBPA2[[#This Row],[Base Payment After Circumstance 2]])))</f>
        <v/>
      </c>
      <c r="I840" s="3" t="str">
        <f>IF(I$3="Not used","",IFERROR(VLOOKUP($A840,'Circumstance 4'!$B$6:$AB$15,27,FALSE),IFERROR(VLOOKUP($A840,'Circumstance 4'!$B$18:$AB$28,27,FALSE),TableBPA2[[#This Row],[Base Payment After Circumstance 3]])))</f>
        <v/>
      </c>
      <c r="J840" s="3" t="str">
        <f>IF(J$3="Not used","",IFERROR(VLOOKUP($A840,'Circumstance 5'!$B$6:$AB$15,27,FALSE),IFERROR(VLOOKUP($A840,'Circumstance 5'!$B$18:$AB$28,27,FALSE),TableBPA2[[#This Row],[Base Payment After Circumstance 4]])))</f>
        <v/>
      </c>
      <c r="K840" s="3" t="str">
        <f>IF(K$3="Not used","",IFERROR(VLOOKUP($A840,'Circumstance 6'!$B$6:$AB$15,27,FALSE),IFERROR(VLOOKUP($A840,'Circumstance 6'!$B$18:$AB$28,27,FALSE),TableBPA2[[#This Row],[Base Payment After Circumstance 5]])))</f>
        <v/>
      </c>
      <c r="L840" s="3" t="str">
        <f>IF(L$3="Not used","",IFERROR(VLOOKUP($A840,'Circumstance 7'!$B$6:$AB$15,27,FALSE),IFERROR(VLOOKUP($A840,'Circumstance 7'!$B$18:$AB$28,27,FALSE),TableBPA2[[#This Row],[Base Payment After Circumstance 6]])))</f>
        <v/>
      </c>
      <c r="M840" s="3" t="str">
        <f>IF(M$3="Not used","",IFERROR(VLOOKUP($A840,'Circumstance 8'!$B$6:$AB$15,27,FALSE),IFERROR(VLOOKUP($A840,'Circumstance 8'!$B$18:$AB$28,27,FALSE),TableBPA2[[#This Row],[Base Payment After Circumstance 7]])))</f>
        <v/>
      </c>
      <c r="N840" s="3" t="str">
        <f>IF(N$3="Not used","",IFERROR(VLOOKUP($A840,'Circumstance 9'!$B$6:$AB$15,27,FALSE),IFERROR(VLOOKUP($A840,'Circumstance 9'!$B$18:$AB$28,27,FALSE),TableBPA2[[#This Row],[Base Payment After Circumstance 8]])))</f>
        <v/>
      </c>
      <c r="O840" s="3" t="str">
        <f>IF(O$3="Not used","",IFERROR(VLOOKUP($A840,'Circumstance 10'!$B$6:$AB$15,27,FALSE),IFERROR(VLOOKUP($A840,'Circumstance 10'!$B$18:$AB$28,27,FALSE),TableBPA2[[#This Row],[Base Payment After Circumstance 9]])))</f>
        <v/>
      </c>
      <c r="P840" s="24" t="str">
        <f>IF(P$3="Not used","",IFERROR(VLOOKUP($A840,'Circumstance 11'!$B$6:$AB$15,27,FALSE),IFERROR(VLOOKUP($A840,'Circumstance 11'!$B$18:$AB$28,27,FALSE),TableBPA2[[#This Row],[Base Payment After Circumstance 10]])))</f>
        <v/>
      </c>
      <c r="Q840" s="24" t="str">
        <f>IF(Q$3="Not used","",IFERROR(VLOOKUP($A840,'Circumstance 12'!$B$6:$AB$15,27,FALSE),IFERROR(VLOOKUP($A840,'Circumstance 12'!$B$18:$AB$28,27,FALSE),TableBPA2[[#This Row],[Base Payment After Circumstance 11]])))</f>
        <v/>
      </c>
      <c r="R840" s="24" t="str">
        <f>IF(R$3="Not used","",IFERROR(VLOOKUP($A840,'Circumstance 13'!$B$6:$AB$15,27,FALSE),IFERROR(VLOOKUP($A840,'Circumstance 13'!$B$18:$AB$28,27,FALSE),TableBPA2[[#This Row],[Base Payment After Circumstance 12]])))</f>
        <v/>
      </c>
      <c r="S840" s="24" t="str">
        <f>IF(S$3="Not used","",IFERROR(VLOOKUP($A840,'Circumstance 14'!$B$6:$AB$15,27,FALSE),IFERROR(VLOOKUP($A840,'Circumstance 14'!$B$18:$AB$28,27,FALSE),TableBPA2[[#This Row],[Base Payment After Circumstance 13]])))</f>
        <v/>
      </c>
      <c r="T840" s="24" t="str">
        <f>IF(T$3="Not used","",IFERROR(VLOOKUP($A840,'Circumstance 15'!$B$6:$AB$15,27,FALSE),IFERROR(VLOOKUP($A840,'Circumstance 15'!$B$18:$AB$28,27,FALSE),TableBPA2[[#This Row],[Base Payment After Circumstance 14]])))</f>
        <v/>
      </c>
      <c r="U840" s="24" t="str">
        <f>IF(U$3="Not used","",IFERROR(VLOOKUP($A840,'Circumstance 16'!$B$6:$AB$15,27,FALSE),IFERROR(VLOOKUP($A840,'Circumstance 16'!$B$18:$AB$28,27,FALSE),TableBPA2[[#This Row],[Base Payment After Circumstance 15]])))</f>
        <v/>
      </c>
      <c r="V840" s="24" t="str">
        <f>IF(V$3="Not used","",IFERROR(VLOOKUP($A840,'Circumstance 17'!$B$6:$AB$15,27,FALSE),IFERROR(VLOOKUP($A840,'Circumstance 17'!$B$18:$AB$28,27,FALSE),TableBPA2[[#This Row],[Base Payment After Circumstance 16]])))</f>
        <v/>
      </c>
      <c r="W840" s="24" t="str">
        <f>IF(W$3="Not used","",IFERROR(VLOOKUP($A840,'Circumstance 18'!$B$6:$AB$15,27,FALSE),IFERROR(VLOOKUP($A840,'Circumstance 18'!$B$18:$AB$28,27,FALSE),TableBPA2[[#This Row],[Base Payment After Circumstance 17]])))</f>
        <v/>
      </c>
      <c r="X840" s="24" t="str">
        <f>IF(X$3="Not used","",IFERROR(VLOOKUP($A840,'Circumstance 19'!$B$6:$AB$15,27,FALSE),IFERROR(VLOOKUP($A840,'Circumstance 19'!$B$18:$AB$28,27,FALSE),TableBPA2[[#This Row],[Base Payment After Circumstance 18]])))</f>
        <v/>
      </c>
      <c r="Y840" s="24" t="str">
        <f>IF(Y$3="Not used","",IFERROR(VLOOKUP($A840,'Circumstance 20'!$B$6:$AB$15,27,FALSE),IFERROR(VLOOKUP($A840,'Circumstance 20'!$B$18:$AB$28,27,FALSE),TableBPA2[[#This Row],[Base Payment After Circumstance 19]])))</f>
        <v/>
      </c>
    </row>
    <row r="841" spans="1:25" x14ac:dyDescent="0.25">
      <c r="A841" s="11" t="str">
        <f>IF('LEA Information'!A850="","",'LEA Information'!A850)</f>
        <v/>
      </c>
      <c r="B841" s="11" t="str">
        <f>IF('LEA Information'!B850="","",'LEA Information'!B850)</f>
        <v/>
      </c>
      <c r="C841" s="68" t="str">
        <f>IF('LEA Information'!C850="","",'LEA Information'!C850)</f>
        <v/>
      </c>
      <c r="D841" s="8" t="str">
        <f>IF('LEA Information'!D850="","",'LEA Information'!D850)</f>
        <v/>
      </c>
      <c r="E841" s="32" t="str">
        <f t="shared" si="13"/>
        <v/>
      </c>
      <c r="F841" s="3" t="str">
        <f>IF(F$3="Not used","",IFERROR(VLOOKUP($A841,'Circumstance 1'!$B$6:$AB$15,27,FALSE),IFERROR(VLOOKUP(A841,'Circumstance 1'!$B$18:$AB$28,27,FALSE),TableBPA2[[#This Row],[Starting Base Payment]])))</f>
        <v/>
      </c>
      <c r="G841" s="3" t="str">
        <f>IF(G$3="Not used","",IFERROR(VLOOKUP($A841,'Circumstance 2'!$B$6:$AB$15,27,FALSE),IFERROR(VLOOKUP($A841,'Circumstance 2'!$B$18:$AB$28,27,FALSE),TableBPA2[[#This Row],[Base Payment After Circumstance 1]])))</f>
        <v/>
      </c>
      <c r="H841" s="3" t="str">
        <f>IF(H$3="Not used","",IFERROR(VLOOKUP($A841,'Circumstance 3'!$B$6:$AB$15,27,FALSE),IFERROR(VLOOKUP($A841,'Circumstance 3'!$B$18:$AB$28,27,FALSE),TableBPA2[[#This Row],[Base Payment After Circumstance 2]])))</f>
        <v/>
      </c>
      <c r="I841" s="3" t="str">
        <f>IF(I$3="Not used","",IFERROR(VLOOKUP($A841,'Circumstance 4'!$B$6:$AB$15,27,FALSE),IFERROR(VLOOKUP($A841,'Circumstance 4'!$B$18:$AB$28,27,FALSE),TableBPA2[[#This Row],[Base Payment After Circumstance 3]])))</f>
        <v/>
      </c>
      <c r="J841" s="3" t="str">
        <f>IF(J$3="Not used","",IFERROR(VLOOKUP($A841,'Circumstance 5'!$B$6:$AB$15,27,FALSE),IFERROR(VLOOKUP($A841,'Circumstance 5'!$B$18:$AB$28,27,FALSE),TableBPA2[[#This Row],[Base Payment After Circumstance 4]])))</f>
        <v/>
      </c>
      <c r="K841" s="3" t="str">
        <f>IF(K$3="Not used","",IFERROR(VLOOKUP($A841,'Circumstance 6'!$B$6:$AB$15,27,FALSE),IFERROR(VLOOKUP($A841,'Circumstance 6'!$B$18:$AB$28,27,FALSE),TableBPA2[[#This Row],[Base Payment After Circumstance 5]])))</f>
        <v/>
      </c>
      <c r="L841" s="3" t="str">
        <f>IF(L$3="Not used","",IFERROR(VLOOKUP($A841,'Circumstance 7'!$B$6:$AB$15,27,FALSE),IFERROR(VLOOKUP($A841,'Circumstance 7'!$B$18:$AB$28,27,FALSE),TableBPA2[[#This Row],[Base Payment After Circumstance 6]])))</f>
        <v/>
      </c>
      <c r="M841" s="3" t="str">
        <f>IF(M$3="Not used","",IFERROR(VLOOKUP($A841,'Circumstance 8'!$B$6:$AB$15,27,FALSE),IFERROR(VLOOKUP($A841,'Circumstance 8'!$B$18:$AB$28,27,FALSE),TableBPA2[[#This Row],[Base Payment After Circumstance 7]])))</f>
        <v/>
      </c>
      <c r="N841" s="3" t="str">
        <f>IF(N$3="Not used","",IFERROR(VLOOKUP($A841,'Circumstance 9'!$B$6:$AB$15,27,FALSE),IFERROR(VLOOKUP($A841,'Circumstance 9'!$B$18:$AB$28,27,FALSE),TableBPA2[[#This Row],[Base Payment After Circumstance 8]])))</f>
        <v/>
      </c>
      <c r="O841" s="3" t="str">
        <f>IF(O$3="Not used","",IFERROR(VLOOKUP($A841,'Circumstance 10'!$B$6:$AB$15,27,FALSE),IFERROR(VLOOKUP($A841,'Circumstance 10'!$B$18:$AB$28,27,FALSE),TableBPA2[[#This Row],[Base Payment After Circumstance 9]])))</f>
        <v/>
      </c>
      <c r="P841" s="24" t="str">
        <f>IF(P$3="Not used","",IFERROR(VLOOKUP($A841,'Circumstance 11'!$B$6:$AB$15,27,FALSE),IFERROR(VLOOKUP($A841,'Circumstance 11'!$B$18:$AB$28,27,FALSE),TableBPA2[[#This Row],[Base Payment After Circumstance 10]])))</f>
        <v/>
      </c>
      <c r="Q841" s="24" t="str">
        <f>IF(Q$3="Not used","",IFERROR(VLOOKUP($A841,'Circumstance 12'!$B$6:$AB$15,27,FALSE),IFERROR(VLOOKUP($A841,'Circumstance 12'!$B$18:$AB$28,27,FALSE),TableBPA2[[#This Row],[Base Payment After Circumstance 11]])))</f>
        <v/>
      </c>
      <c r="R841" s="24" t="str">
        <f>IF(R$3="Not used","",IFERROR(VLOOKUP($A841,'Circumstance 13'!$B$6:$AB$15,27,FALSE),IFERROR(VLOOKUP($A841,'Circumstance 13'!$B$18:$AB$28,27,FALSE),TableBPA2[[#This Row],[Base Payment After Circumstance 12]])))</f>
        <v/>
      </c>
      <c r="S841" s="24" t="str">
        <f>IF(S$3="Not used","",IFERROR(VLOOKUP($A841,'Circumstance 14'!$B$6:$AB$15,27,FALSE),IFERROR(VLOOKUP($A841,'Circumstance 14'!$B$18:$AB$28,27,FALSE),TableBPA2[[#This Row],[Base Payment After Circumstance 13]])))</f>
        <v/>
      </c>
      <c r="T841" s="24" t="str">
        <f>IF(T$3="Not used","",IFERROR(VLOOKUP($A841,'Circumstance 15'!$B$6:$AB$15,27,FALSE),IFERROR(VLOOKUP($A841,'Circumstance 15'!$B$18:$AB$28,27,FALSE),TableBPA2[[#This Row],[Base Payment After Circumstance 14]])))</f>
        <v/>
      </c>
      <c r="U841" s="24" t="str">
        <f>IF(U$3="Not used","",IFERROR(VLOOKUP($A841,'Circumstance 16'!$B$6:$AB$15,27,FALSE),IFERROR(VLOOKUP($A841,'Circumstance 16'!$B$18:$AB$28,27,FALSE),TableBPA2[[#This Row],[Base Payment After Circumstance 15]])))</f>
        <v/>
      </c>
      <c r="V841" s="24" t="str">
        <f>IF(V$3="Not used","",IFERROR(VLOOKUP($A841,'Circumstance 17'!$B$6:$AB$15,27,FALSE),IFERROR(VLOOKUP($A841,'Circumstance 17'!$B$18:$AB$28,27,FALSE),TableBPA2[[#This Row],[Base Payment After Circumstance 16]])))</f>
        <v/>
      </c>
      <c r="W841" s="24" t="str">
        <f>IF(W$3="Not used","",IFERROR(VLOOKUP($A841,'Circumstance 18'!$B$6:$AB$15,27,FALSE),IFERROR(VLOOKUP($A841,'Circumstance 18'!$B$18:$AB$28,27,FALSE),TableBPA2[[#This Row],[Base Payment After Circumstance 17]])))</f>
        <v/>
      </c>
      <c r="X841" s="24" t="str">
        <f>IF(X$3="Not used","",IFERROR(VLOOKUP($A841,'Circumstance 19'!$B$6:$AB$15,27,FALSE),IFERROR(VLOOKUP($A841,'Circumstance 19'!$B$18:$AB$28,27,FALSE),TableBPA2[[#This Row],[Base Payment After Circumstance 18]])))</f>
        <v/>
      </c>
      <c r="Y841" s="24" t="str">
        <f>IF(Y$3="Not used","",IFERROR(VLOOKUP($A841,'Circumstance 20'!$B$6:$AB$15,27,FALSE),IFERROR(VLOOKUP($A841,'Circumstance 20'!$B$18:$AB$28,27,FALSE),TableBPA2[[#This Row],[Base Payment After Circumstance 19]])))</f>
        <v/>
      </c>
    </row>
    <row r="842" spans="1:25" x14ac:dyDescent="0.25">
      <c r="A842" s="11" t="str">
        <f>IF('LEA Information'!A851="","",'LEA Information'!A851)</f>
        <v/>
      </c>
      <c r="B842" s="11" t="str">
        <f>IF('LEA Information'!B851="","",'LEA Information'!B851)</f>
        <v/>
      </c>
      <c r="C842" s="68" t="str">
        <f>IF('LEA Information'!C851="","",'LEA Information'!C851)</f>
        <v/>
      </c>
      <c r="D842" s="8" t="str">
        <f>IF('LEA Information'!D851="","",'LEA Information'!D851)</f>
        <v/>
      </c>
      <c r="E842" s="32" t="str">
        <f t="shared" si="13"/>
        <v/>
      </c>
      <c r="F842" s="3" t="str">
        <f>IF(F$3="Not used","",IFERROR(VLOOKUP($A842,'Circumstance 1'!$B$6:$AB$15,27,FALSE),IFERROR(VLOOKUP(A842,'Circumstance 1'!$B$18:$AB$28,27,FALSE),TableBPA2[[#This Row],[Starting Base Payment]])))</f>
        <v/>
      </c>
      <c r="G842" s="3" t="str">
        <f>IF(G$3="Not used","",IFERROR(VLOOKUP($A842,'Circumstance 2'!$B$6:$AB$15,27,FALSE),IFERROR(VLOOKUP($A842,'Circumstance 2'!$B$18:$AB$28,27,FALSE),TableBPA2[[#This Row],[Base Payment After Circumstance 1]])))</f>
        <v/>
      </c>
      <c r="H842" s="3" t="str">
        <f>IF(H$3="Not used","",IFERROR(VLOOKUP($A842,'Circumstance 3'!$B$6:$AB$15,27,FALSE),IFERROR(VLOOKUP($A842,'Circumstance 3'!$B$18:$AB$28,27,FALSE),TableBPA2[[#This Row],[Base Payment After Circumstance 2]])))</f>
        <v/>
      </c>
      <c r="I842" s="3" t="str">
        <f>IF(I$3="Not used","",IFERROR(VLOOKUP($A842,'Circumstance 4'!$B$6:$AB$15,27,FALSE),IFERROR(VLOOKUP($A842,'Circumstance 4'!$B$18:$AB$28,27,FALSE),TableBPA2[[#This Row],[Base Payment After Circumstance 3]])))</f>
        <v/>
      </c>
      <c r="J842" s="3" t="str">
        <f>IF(J$3="Not used","",IFERROR(VLOOKUP($A842,'Circumstance 5'!$B$6:$AB$15,27,FALSE),IFERROR(VLOOKUP($A842,'Circumstance 5'!$B$18:$AB$28,27,FALSE),TableBPA2[[#This Row],[Base Payment After Circumstance 4]])))</f>
        <v/>
      </c>
      <c r="K842" s="3" t="str">
        <f>IF(K$3="Not used","",IFERROR(VLOOKUP($A842,'Circumstance 6'!$B$6:$AB$15,27,FALSE),IFERROR(VLOOKUP($A842,'Circumstance 6'!$B$18:$AB$28,27,FALSE),TableBPA2[[#This Row],[Base Payment After Circumstance 5]])))</f>
        <v/>
      </c>
      <c r="L842" s="3" t="str">
        <f>IF(L$3="Not used","",IFERROR(VLOOKUP($A842,'Circumstance 7'!$B$6:$AB$15,27,FALSE),IFERROR(VLOOKUP($A842,'Circumstance 7'!$B$18:$AB$28,27,FALSE),TableBPA2[[#This Row],[Base Payment After Circumstance 6]])))</f>
        <v/>
      </c>
      <c r="M842" s="3" t="str">
        <f>IF(M$3="Not used","",IFERROR(VLOOKUP($A842,'Circumstance 8'!$B$6:$AB$15,27,FALSE),IFERROR(VLOOKUP($A842,'Circumstance 8'!$B$18:$AB$28,27,FALSE),TableBPA2[[#This Row],[Base Payment After Circumstance 7]])))</f>
        <v/>
      </c>
      <c r="N842" s="3" t="str">
        <f>IF(N$3="Not used","",IFERROR(VLOOKUP($A842,'Circumstance 9'!$B$6:$AB$15,27,FALSE),IFERROR(VLOOKUP($A842,'Circumstance 9'!$B$18:$AB$28,27,FALSE),TableBPA2[[#This Row],[Base Payment After Circumstance 8]])))</f>
        <v/>
      </c>
      <c r="O842" s="3" t="str">
        <f>IF(O$3="Not used","",IFERROR(VLOOKUP($A842,'Circumstance 10'!$B$6:$AB$15,27,FALSE),IFERROR(VLOOKUP($A842,'Circumstance 10'!$B$18:$AB$28,27,FALSE),TableBPA2[[#This Row],[Base Payment After Circumstance 9]])))</f>
        <v/>
      </c>
      <c r="P842" s="24" t="str">
        <f>IF(P$3="Not used","",IFERROR(VLOOKUP($A842,'Circumstance 11'!$B$6:$AB$15,27,FALSE),IFERROR(VLOOKUP($A842,'Circumstance 11'!$B$18:$AB$28,27,FALSE),TableBPA2[[#This Row],[Base Payment After Circumstance 10]])))</f>
        <v/>
      </c>
      <c r="Q842" s="24" t="str">
        <f>IF(Q$3="Not used","",IFERROR(VLOOKUP($A842,'Circumstance 12'!$B$6:$AB$15,27,FALSE),IFERROR(VLOOKUP($A842,'Circumstance 12'!$B$18:$AB$28,27,FALSE),TableBPA2[[#This Row],[Base Payment After Circumstance 11]])))</f>
        <v/>
      </c>
      <c r="R842" s="24" t="str">
        <f>IF(R$3="Not used","",IFERROR(VLOOKUP($A842,'Circumstance 13'!$B$6:$AB$15,27,FALSE),IFERROR(VLOOKUP($A842,'Circumstance 13'!$B$18:$AB$28,27,FALSE),TableBPA2[[#This Row],[Base Payment After Circumstance 12]])))</f>
        <v/>
      </c>
      <c r="S842" s="24" t="str">
        <f>IF(S$3="Not used","",IFERROR(VLOOKUP($A842,'Circumstance 14'!$B$6:$AB$15,27,FALSE),IFERROR(VLOOKUP($A842,'Circumstance 14'!$B$18:$AB$28,27,FALSE),TableBPA2[[#This Row],[Base Payment After Circumstance 13]])))</f>
        <v/>
      </c>
      <c r="T842" s="24" t="str">
        <f>IF(T$3="Not used","",IFERROR(VLOOKUP($A842,'Circumstance 15'!$B$6:$AB$15,27,FALSE),IFERROR(VLOOKUP($A842,'Circumstance 15'!$B$18:$AB$28,27,FALSE),TableBPA2[[#This Row],[Base Payment After Circumstance 14]])))</f>
        <v/>
      </c>
      <c r="U842" s="24" t="str">
        <f>IF(U$3="Not used","",IFERROR(VLOOKUP($A842,'Circumstance 16'!$B$6:$AB$15,27,FALSE),IFERROR(VLOOKUP($A842,'Circumstance 16'!$B$18:$AB$28,27,FALSE),TableBPA2[[#This Row],[Base Payment After Circumstance 15]])))</f>
        <v/>
      </c>
      <c r="V842" s="24" t="str">
        <f>IF(V$3="Not used","",IFERROR(VLOOKUP($A842,'Circumstance 17'!$B$6:$AB$15,27,FALSE),IFERROR(VLOOKUP($A842,'Circumstance 17'!$B$18:$AB$28,27,FALSE),TableBPA2[[#This Row],[Base Payment After Circumstance 16]])))</f>
        <v/>
      </c>
      <c r="W842" s="24" t="str">
        <f>IF(W$3="Not used","",IFERROR(VLOOKUP($A842,'Circumstance 18'!$B$6:$AB$15,27,FALSE),IFERROR(VLOOKUP($A842,'Circumstance 18'!$B$18:$AB$28,27,FALSE),TableBPA2[[#This Row],[Base Payment After Circumstance 17]])))</f>
        <v/>
      </c>
      <c r="X842" s="24" t="str">
        <f>IF(X$3="Not used","",IFERROR(VLOOKUP($A842,'Circumstance 19'!$B$6:$AB$15,27,FALSE),IFERROR(VLOOKUP($A842,'Circumstance 19'!$B$18:$AB$28,27,FALSE),TableBPA2[[#This Row],[Base Payment After Circumstance 18]])))</f>
        <v/>
      </c>
      <c r="Y842" s="24" t="str">
        <f>IF(Y$3="Not used","",IFERROR(VLOOKUP($A842,'Circumstance 20'!$B$6:$AB$15,27,FALSE),IFERROR(VLOOKUP($A842,'Circumstance 20'!$B$18:$AB$28,27,FALSE),TableBPA2[[#This Row],[Base Payment After Circumstance 19]])))</f>
        <v/>
      </c>
    </row>
    <row r="843" spans="1:25" x14ac:dyDescent="0.25">
      <c r="A843" s="11" t="str">
        <f>IF('LEA Information'!A852="","",'LEA Information'!A852)</f>
        <v/>
      </c>
      <c r="B843" s="11" t="str">
        <f>IF('LEA Information'!B852="","",'LEA Information'!B852)</f>
        <v/>
      </c>
      <c r="C843" s="68" t="str">
        <f>IF('LEA Information'!C852="","",'LEA Information'!C852)</f>
        <v/>
      </c>
      <c r="D843" s="8" t="str">
        <f>IF('LEA Information'!D852="","",'LEA Information'!D852)</f>
        <v/>
      </c>
      <c r="E843" s="32" t="str">
        <f t="shared" si="13"/>
        <v/>
      </c>
      <c r="F843" s="3" t="str">
        <f>IF(F$3="Not used","",IFERROR(VLOOKUP($A843,'Circumstance 1'!$B$6:$AB$15,27,FALSE),IFERROR(VLOOKUP(A843,'Circumstance 1'!$B$18:$AB$28,27,FALSE),TableBPA2[[#This Row],[Starting Base Payment]])))</f>
        <v/>
      </c>
      <c r="G843" s="3" t="str">
        <f>IF(G$3="Not used","",IFERROR(VLOOKUP($A843,'Circumstance 2'!$B$6:$AB$15,27,FALSE),IFERROR(VLOOKUP($A843,'Circumstance 2'!$B$18:$AB$28,27,FALSE),TableBPA2[[#This Row],[Base Payment After Circumstance 1]])))</f>
        <v/>
      </c>
      <c r="H843" s="3" t="str">
        <f>IF(H$3="Not used","",IFERROR(VLOOKUP($A843,'Circumstance 3'!$B$6:$AB$15,27,FALSE),IFERROR(VLOOKUP($A843,'Circumstance 3'!$B$18:$AB$28,27,FALSE),TableBPA2[[#This Row],[Base Payment After Circumstance 2]])))</f>
        <v/>
      </c>
      <c r="I843" s="3" t="str">
        <f>IF(I$3="Not used","",IFERROR(VLOOKUP($A843,'Circumstance 4'!$B$6:$AB$15,27,FALSE),IFERROR(VLOOKUP($A843,'Circumstance 4'!$B$18:$AB$28,27,FALSE),TableBPA2[[#This Row],[Base Payment After Circumstance 3]])))</f>
        <v/>
      </c>
      <c r="J843" s="3" t="str">
        <f>IF(J$3="Not used","",IFERROR(VLOOKUP($A843,'Circumstance 5'!$B$6:$AB$15,27,FALSE),IFERROR(VLOOKUP($A843,'Circumstance 5'!$B$18:$AB$28,27,FALSE),TableBPA2[[#This Row],[Base Payment After Circumstance 4]])))</f>
        <v/>
      </c>
      <c r="K843" s="3" t="str">
        <f>IF(K$3="Not used","",IFERROR(VLOOKUP($A843,'Circumstance 6'!$B$6:$AB$15,27,FALSE),IFERROR(VLOOKUP($A843,'Circumstance 6'!$B$18:$AB$28,27,FALSE),TableBPA2[[#This Row],[Base Payment After Circumstance 5]])))</f>
        <v/>
      </c>
      <c r="L843" s="3" t="str">
        <f>IF(L$3="Not used","",IFERROR(VLOOKUP($A843,'Circumstance 7'!$B$6:$AB$15,27,FALSE),IFERROR(VLOOKUP($A843,'Circumstance 7'!$B$18:$AB$28,27,FALSE),TableBPA2[[#This Row],[Base Payment After Circumstance 6]])))</f>
        <v/>
      </c>
      <c r="M843" s="3" t="str">
        <f>IF(M$3="Not used","",IFERROR(VLOOKUP($A843,'Circumstance 8'!$B$6:$AB$15,27,FALSE),IFERROR(VLOOKUP($A843,'Circumstance 8'!$B$18:$AB$28,27,FALSE),TableBPA2[[#This Row],[Base Payment After Circumstance 7]])))</f>
        <v/>
      </c>
      <c r="N843" s="3" t="str">
        <f>IF(N$3="Not used","",IFERROR(VLOOKUP($A843,'Circumstance 9'!$B$6:$AB$15,27,FALSE),IFERROR(VLOOKUP($A843,'Circumstance 9'!$B$18:$AB$28,27,FALSE),TableBPA2[[#This Row],[Base Payment After Circumstance 8]])))</f>
        <v/>
      </c>
      <c r="O843" s="3" t="str">
        <f>IF(O$3="Not used","",IFERROR(VLOOKUP($A843,'Circumstance 10'!$B$6:$AB$15,27,FALSE),IFERROR(VLOOKUP($A843,'Circumstance 10'!$B$18:$AB$28,27,FALSE),TableBPA2[[#This Row],[Base Payment After Circumstance 9]])))</f>
        <v/>
      </c>
      <c r="P843" s="24" t="str">
        <f>IF(P$3="Not used","",IFERROR(VLOOKUP($A843,'Circumstance 11'!$B$6:$AB$15,27,FALSE),IFERROR(VLOOKUP($A843,'Circumstance 11'!$B$18:$AB$28,27,FALSE),TableBPA2[[#This Row],[Base Payment After Circumstance 10]])))</f>
        <v/>
      </c>
      <c r="Q843" s="24" t="str">
        <f>IF(Q$3="Not used","",IFERROR(VLOOKUP($A843,'Circumstance 12'!$B$6:$AB$15,27,FALSE),IFERROR(VLOOKUP($A843,'Circumstance 12'!$B$18:$AB$28,27,FALSE),TableBPA2[[#This Row],[Base Payment After Circumstance 11]])))</f>
        <v/>
      </c>
      <c r="R843" s="24" t="str">
        <f>IF(R$3="Not used","",IFERROR(VLOOKUP($A843,'Circumstance 13'!$B$6:$AB$15,27,FALSE),IFERROR(VLOOKUP($A843,'Circumstance 13'!$B$18:$AB$28,27,FALSE),TableBPA2[[#This Row],[Base Payment After Circumstance 12]])))</f>
        <v/>
      </c>
      <c r="S843" s="24" t="str">
        <f>IF(S$3="Not used","",IFERROR(VLOOKUP($A843,'Circumstance 14'!$B$6:$AB$15,27,FALSE),IFERROR(VLOOKUP($A843,'Circumstance 14'!$B$18:$AB$28,27,FALSE),TableBPA2[[#This Row],[Base Payment After Circumstance 13]])))</f>
        <v/>
      </c>
      <c r="T843" s="24" t="str">
        <f>IF(T$3="Not used","",IFERROR(VLOOKUP($A843,'Circumstance 15'!$B$6:$AB$15,27,FALSE),IFERROR(VLOOKUP($A843,'Circumstance 15'!$B$18:$AB$28,27,FALSE),TableBPA2[[#This Row],[Base Payment After Circumstance 14]])))</f>
        <v/>
      </c>
      <c r="U843" s="24" t="str">
        <f>IF(U$3="Not used","",IFERROR(VLOOKUP($A843,'Circumstance 16'!$B$6:$AB$15,27,FALSE),IFERROR(VLOOKUP($A843,'Circumstance 16'!$B$18:$AB$28,27,FALSE),TableBPA2[[#This Row],[Base Payment After Circumstance 15]])))</f>
        <v/>
      </c>
      <c r="V843" s="24" t="str">
        <f>IF(V$3="Not used","",IFERROR(VLOOKUP($A843,'Circumstance 17'!$B$6:$AB$15,27,FALSE),IFERROR(VLOOKUP($A843,'Circumstance 17'!$B$18:$AB$28,27,FALSE),TableBPA2[[#This Row],[Base Payment After Circumstance 16]])))</f>
        <v/>
      </c>
      <c r="W843" s="24" t="str">
        <f>IF(W$3="Not used","",IFERROR(VLOOKUP($A843,'Circumstance 18'!$B$6:$AB$15,27,FALSE),IFERROR(VLOOKUP($A843,'Circumstance 18'!$B$18:$AB$28,27,FALSE),TableBPA2[[#This Row],[Base Payment After Circumstance 17]])))</f>
        <v/>
      </c>
      <c r="X843" s="24" t="str">
        <f>IF(X$3="Not used","",IFERROR(VLOOKUP($A843,'Circumstance 19'!$B$6:$AB$15,27,FALSE),IFERROR(VLOOKUP($A843,'Circumstance 19'!$B$18:$AB$28,27,FALSE),TableBPA2[[#This Row],[Base Payment After Circumstance 18]])))</f>
        <v/>
      </c>
      <c r="Y843" s="24" t="str">
        <f>IF(Y$3="Not used","",IFERROR(VLOOKUP($A843,'Circumstance 20'!$B$6:$AB$15,27,FALSE),IFERROR(VLOOKUP($A843,'Circumstance 20'!$B$18:$AB$28,27,FALSE),TableBPA2[[#This Row],[Base Payment After Circumstance 19]])))</f>
        <v/>
      </c>
    </row>
    <row r="844" spans="1:25" x14ac:dyDescent="0.25">
      <c r="A844" s="11" t="str">
        <f>IF('LEA Information'!A853="","",'LEA Information'!A853)</f>
        <v/>
      </c>
      <c r="B844" s="11" t="str">
        <f>IF('LEA Information'!B853="","",'LEA Information'!B853)</f>
        <v/>
      </c>
      <c r="C844" s="68" t="str">
        <f>IF('LEA Information'!C853="","",'LEA Information'!C853)</f>
        <v/>
      </c>
      <c r="D844" s="8" t="str">
        <f>IF('LEA Information'!D853="","",'LEA Information'!D853)</f>
        <v/>
      </c>
      <c r="E844" s="32" t="str">
        <f t="shared" si="13"/>
        <v/>
      </c>
      <c r="F844" s="3" t="str">
        <f>IF(F$3="Not used","",IFERROR(VLOOKUP($A844,'Circumstance 1'!$B$6:$AB$15,27,FALSE),IFERROR(VLOOKUP(A844,'Circumstance 1'!$B$18:$AB$28,27,FALSE),TableBPA2[[#This Row],[Starting Base Payment]])))</f>
        <v/>
      </c>
      <c r="G844" s="3" t="str">
        <f>IF(G$3="Not used","",IFERROR(VLOOKUP($A844,'Circumstance 2'!$B$6:$AB$15,27,FALSE),IFERROR(VLOOKUP($A844,'Circumstance 2'!$B$18:$AB$28,27,FALSE),TableBPA2[[#This Row],[Base Payment After Circumstance 1]])))</f>
        <v/>
      </c>
      <c r="H844" s="3" t="str">
        <f>IF(H$3="Not used","",IFERROR(VLOOKUP($A844,'Circumstance 3'!$B$6:$AB$15,27,FALSE),IFERROR(VLOOKUP($A844,'Circumstance 3'!$B$18:$AB$28,27,FALSE),TableBPA2[[#This Row],[Base Payment After Circumstance 2]])))</f>
        <v/>
      </c>
      <c r="I844" s="3" t="str">
        <f>IF(I$3="Not used","",IFERROR(VLOOKUP($A844,'Circumstance 4'!$B$6:$AB$15,27,FALSE),IFERROR(VLOOKUP($A844,'Circumstance 4'!$B$18:$AB$28,27,FALSE),TableBPA2[[#This Row],[Base Payment After Circumstance 3]])))</f>
        <v/>
      </c>
      <c r="J844" s="3" t="str">
        <f>IF(J$3="Not used","",IFERROR(VLOOKUP($A844,'Circumstance 5'!$B$6:$AB$15,27,FALSE),IFERROR(VLOOKUP($A844,'Circumstance 5'!$B$18:$AB$28,27,FALSE),TableBPA2[[#This Row],[Base Payment After Circumstance 4]])))</f>
        <v/>
      </c>
      <c r="K844" s="3" t="str">
        <f>IF(K$3="Not used","",IFERROR(VLOOKUP($A844,'Circumstance 6'!$B$6:$AB$15,27,FALSE),IFERROR(VLOOKUP($A844,'Circumstance 6'!$B$18:$AB$28,27,FALSE),TableBPA2[[#This Row],[Base Payment After Circumstance 5]])))</f>
        <v/>
      </c>
      <c r="L844" s="3" t="str">
        <f>IF(L$3="Not used","",IFERROR(VLOOKUP($A844,'Circumstance 7'!$B$6:$AB$15,27,FALSE),IFERROR(VLOOKUP($A844,'Circumstance 7'!$B$18:$AB$28,27,FALSE),TableBPA2[[#This Row],[Base Payment After Circumstance 6]])))</f>
        <v/>
      </c>
      <c r="M844" s="3" t="str">
        <f>IF(M$3="Not used","",IFERROR(VLOOKUP($A844,'Circumstance 8'!$B$6:$AB$15,27,FALSE),IFERROR(VLOOKUP($A844,'Circumstance 8'!$B$18:$AB$28,27,FALSE),TableBPA2[[#This Row],[Base Payment After Circumstance 7]])))</f>
        <v/>
      </c>
      <c r="N844" s="3" t="str">
        <f>IF(N$3="Not used","",IFERROR(VLOOKUP($A844,'Circumstance 9'!$B$6:$AB$15,27,FALSE),IFERROR(VLOOKUP($A844,'Circumstance 9'!$B$18:$AB$28,27,FALSE),TableBPA2[[#This Row],[Base Payment After Circumstance 8]])))</f>
        <v/>
      </c>
      <c r="O844" s="3" t="str">
        <f>IF(O$3="Not used","",IFERROR(VLOOKUP($A844,'Circumstance 10'!$B$6:$AB$15,27,FALSE),IFERROR(VLOOKUP($A844,'Circumstance 10'!$B$18:$AB$28,27,FALSE),TableBPA2[[#This Row],[Base Payment After Circumstance 9]])))</f>
        <v/>
      </c>
      <c r="P844" s="24" t="str">
        <f>IF(P$3="Not used","",IFERROR(VLOOKUP($A844,'Circumstance 11'!$B$6:$AB$15,27,FALSE),IFERROR(VLOOKUP($A844,'Circumstance 11'!$B$18:$AB$28,27,FALSE),TableBPA2[[#This Row],[Base Payment After Circumstance 10]])))</f>
        <v/>
      </c>
      <c r="Q844" s="24" t="str">
        <f>IF(Q$3="Not used","",IFERROR(VLOOKUP($A844,'Circumstance 12'!$B$6:$AB$15,27,FALSE),IFERROR(VLOOKUP($A844,'Circumstance 12'!$B$18:$AB$28,27,FALSE),TableBPA2[[#This Row],[Base Payment After Circumstance 11]])))</f>
        <v/>
      </c>
      <c r="R844" s="24" t="str">
        <f>IF(R$3="Not used","",IFERROR(VLOOKUP($A844,'Circumstance 13'!$B$6:$AB$15,27,FALSE),IFERROR(VLOOKUP($A844,'Circumstance 13'!$B$18:$AB$28,27,FALSE),TableBPA2[[#This Row],[Base Payment After Circumstance 12]])))</f>
        <v/>
      </c>
      <c r="S844" s="24" t="str">
        <f>IF(S$3="Not used","",IFERROR(VLOOKUP($A844,'Circumstance 14'!$B$6:$AB$15,27,FALSE),IFERROR(VLOOKUP($A844,'Circumstance 14'!$B$18:$AB$28,27,FALSE),TableBPA2[[#This Row],[Base Payment After Circumstance 13]])))</f>
        <v/>
      </c>
      <c r="T844" s="24" t="str">
        <f>IF(T$3="Not used","",IFERROR(VLOOKUP($A844,'Circumstance 15'!$B$6:$AB$15,27,FALSE),IFERROR(VLOOKUP($A844,'Circumstance 15'!$B$18:$AB$28,27,FALSE),TableBPA2[[#This Row],[Base Payment After Circumstance 14]])))</f>
        <v/>
      </c>
      <c r="U844" s="24" t="str">
        <f>IF(U$3="Not used","",IFERROR(VLOOKUP($A844,'Circumstance 16'!$B$6:$AB$15,27,FALSE),IFERROR(VLOOKUP($A844,'Circumstance 16'!$B$18:$AB$28,27,FALSE),TableBPA2[[#This Row],[Base Payment After Circumstance 15]])))</f>
        <v/>
      </c>
      <c r="V844" s="24" t="str">
        <f>IF(V$3="Not used","",IFERROR(VLOOKUP($A844,'Circumstance 17'!$B$6:$AB$15,27,FALSE),IFERROR(VLOOKUP($A844,'Circumstance 17'!$B$18:$AB$28,27,FALSE),TableBPA2[[#This Row],[Base Payment After Circumstance 16]])))</f>
        <v/>
      </c>
      <c r="W844" s="24" t="str">
        <f>IF(W$3="Not used","",IFERROR(VLOOKUP($A844,'Circumstance 18'!$B$6:$AB$15,27,FALSE),IFERROR(VLOOKUP($A844,'Circumstance 18'!$B$18:$AB$28,27,FALSE),TableBPA2[[#This Row],[Base Payment After Circumstance 17]])))</f>
        <v/>
      </c>
      <c r="X844" s="24" t="str">
        <f>IF(X$3="Not used","",IFERROR(VLOOKUP($A844,'Circumstance 19'!$B$6:$AB$15,27,FALSE),IFERROR(VLOOKUP($A844,'Circumstance 19'!$B$18:$AB$28,27,FALSE),TableBPA2[[#This Row],[Base Payment After Circumstance 18]])))</f>
        <v/>
      </c>
      <c r="Y844" s="24" t="str">
        <f>IF(Y$3="Not used","",IFERROR(VLOOKUP($A844,'Circumstance 20'!$B$6:$AB$15,27,FALSE),IFERROR(VLOOKUP($A844,'Circumstance 20'!$B$18:$AB$28,27,FALSE),TableBPA2[[#This Row],[Base Payment After Circumstance 19]])))</f>
        <v/>
      </c>
    </row>
    <row r="845" spans="1:25" x14ac:dyDescent="0.25">
      <c r="A845" s="11" t="str">
        <f>IF('LEA Information'!A854="","",'LEA Information'!A854)</f>
        <v/>
      </c>
      <c r="B845" s="11" t="str">
        <f>IF('LEA Information'!B854="","",'LEA Information'!B854)</f>
        <v/>
      </c>
      <c r="C845" s="68" t="str">
        <f>IF('LEA Information'!C854="","",'LEA Information'!C854)</f>
        <v/>
      </c>
      <c r="D845" s="8" t="str">
        <f>IF('LEA Information'!D854="","",'LEA Information'!D854)</f>
        <v/>
      </c>
      <c r="E845" s="32" t="str">
        <f t="shared" si="13"/>
        <v/>
      </c>
      <c r="F845" s="3" t="str">
        <f>IF(F$3="Not used","",IFERROR(VLOOKUP($A845,'Circumstance 1'!$B$6:$AB$15,27,FALSE),IFERROR(VLOOKUP(A845,'Circumstance 1'!$B$18:$AB$28,27,FALSE),TableBPA2[[#This Row],[Starting Base Payment]])))</f>
        <v/>
      </c>
      <c r="G845" s="3" t="str">
        <f>IF(G$3="Not used","",IFERROR(VLOOKUP($A845,'Circumstance 2'!$B$6:$AB$15,27,FALSE),IFERROR(VLOOKUP($A845,'Circumstance 2'!$B$18:$AB$28,27,FALSE),TableBPA2[[#This Row],[Base Payment After Circumstance 1]])))</f>
        <v/>
      </c>
      <c r="H845" s="3" t="str">
        <f>IF(H$3="Not used","",IFERROR(VLOOKUP($A845,'Circumstance 3'!$B$6:$AB$15,27,FALSE),IFERROR(VLOOKUP($A845,'Circumstance 3'!$B$18:$AB$28,27,FALSE),TableBPA2[[#This Row],[Base Payment After Circumstance 2]])))</f>
        <v/>
      </c>
      <c r="I845" s="3" t="str">
        <f>IF(I$3="Not used","",IFERROR(VLOOKUP($A845,'Circumstance 4'!$B$6:$AB$15,27,FALSE),IFERROR(VLOOKUP($A845,'Circumstance 4'!$B$18:$AB$28,27,FALSE),TableBPA2[[#This Row],[Base Payment After Circumstance 3]])))</f>
        <v/>
      </c>
      <c r="J845" s="3" t="str">
        <f>IF(J$3="Not used","",IFERROR(VLOOKUP($A845,'Circumstance 5'!$B$6:$AB$15,27,FALSE),IFERROR(VLOOKUP($A845,'Circumstance 5'!$B$18:$AB$28,27,FALSE),TableBPA2[[#This Row],[Base Payment After Circumstance 4]])))</f>
        <v/>
      </c>
      <c r="K845" s="3" t="str">
        <f>IF(K$3="Not used","",IFERROR(VLOOKUP($A845,'Circumstance 6'!$B$6:$AB$15,27,FALSE),IFERROR(VLOOKUP($A845,'Circumstance 6'!$B$18:$AB$28,27,FALSE),TableBPA2[[#This Row],[Base Payment After Circumstance 5]])))</f>
        <v/>
      </c>
      <c r="L845" s="3" t="str">
        <f>IF(L$3="Not used","",IFERROR(VLOOKUP($A845,'Circumstance 7'!$B$6:$AB$15,27,FALSE),IFERROR(VLOOKUP($A845,'Circumstance 7'!$B$18:$AB$28,27,FALSE),TableBPA2[[#This Row],[Base Payment After Circumstance 6]])))</f>
        <v/>
      </c>
      <c r="M845" s="3" t="str">
        <f>IF(M$3="Not used","",IFERROR(VLOOKUP($A845,'Circumstance 8'!$B$6:$AB$15,27,FALSE),IFERROR(VLOOKUP($A845,'Circumstance 8'!$B$18:$AB$28,27,FALSE),TableBPA2[[#This Row],[Base Payment After Circumstance 7]])))</f>
        <v/>
      </c>
      <c r="N845" s="3" t="str">
        <f>IF(N$3="Not used","",IFERROR(VLOOKUP($A845,'Circumstance 9'!$B$6:$AB$15,27,FALSE),IFERROR(VLOOKUP($A845,'Circumstance 9'!$B$18:$AB$28,27,FALSE),TableBPA2[[#This Row],[Base Payment After Circumstance 8]])))</f>
        <v/>
      </c>
      <c r="O845" s="3" t="str">
        <f>IF(O$3="Not used","",IFERROR(VLOOKUP($A845,'Circumstance 10'!$B$6:$AB$15,27,FALSE),IFERROR(VLOOKUP($A845,'Circumstance 10'!$B$18:$AB$28,27,FALSE),TableBPA2[[#This Row],[Base Payment After Circumstance 9]])))</f>
        <v/>
      </c>
      <c r="P845" s="24" t="str">
        <f>IF(P$3="Not used","",IFERROR(VLOOKUP($A845,'Circumstance 11'!$B$6:$AB$15,27,FALSE),IFERROR(VLOOKUP($A845,'Circumstance 11'!$B$18:$AB$28,27,FALSE),TableBPA2[[#This Row],[Base Payment After Circumstance 10]])))</f>
        <v/>
      </c>
      <c r="Q845" s="24" t="str">
        <f>IF(Q$3="Not used","",IFERROR(VLOOKUP($A845,'Circumstance 12'!$B$6:$AB$15,27,FALSE),IFERROR(VLOOKUP($A845,'Circumstance 12'!$B$18:$AB$28,27,FALSE),TableBPA2[[#This Row],[Base Payment After Circumstance 11]])))</f>
        <v/>
      </c>
      <c r="R845" s="24" t="str">
        <f>IF(R$3="Not used","",IFERROR(VLOOKUP($A845,'Circumstance 13'!$B$6:$AB$15,27,FALSE),IFERROR(VLOOKUP($A845,'Circumstance 13'!$B$18:$AB$28,27,FALSE),TableBPA2[[#This Row],[Base Payment After Circumstance 12]])))</f>
        <v/>
      </c>
      <c r="S845" s="24" t="str">
        <f>IF(S$3="Not used","",IFERROR(VLOOKUP($A845,'Circumstance 14'!$B$6:$AB$15,27,FALSE),IFERROR(VLOOKUP($A845,'Circumstance 14'!$B$18:$AB$28,27,FALSE),TableBPA2[[#This Row],[Base Payment After Circumstance 13]])))</f>
        <v/>
      </c>
      <c r="T845" s="24" t="str">
        <f>IF(T$3="Not used","",IFERROR(VLOOKUP($A845,'Circumstance 15'!$B$6:$AB$15,27,FALSE),IFERROR(VLOOKUP($A845,'Circumstance 15'!$B$18:$AB$28,27,FALSE),TableBPA2[[#This Row],[Base Payment After Circumstance 14]])))</f>
        <v/>
      </c>
      <c r="U845" s="24" t="str">
        <f>IF(U$3="Not used","",IFERROR(VLOOKUP($A845,'Circumstance 16'!$B$6:$AB$15,27,FALSE),IFERROR(VLOOKUP($A845,'Circumstance 16'!$B$18:$AB$28,27,FALSE),TableBPA2[[#This Row],[Base Payment After Circumstance 15]])))</f>
        <v/>
      </c>
      <c r="V845" s="24" t="str">
        <f>IF(V$3="Not used","",IFERROR(VLOOKUP($A845,'Circumstance 17'!$B$6:$AB$15,27,FALSE),IFERROR(VLOOKUP($A845,'Circumstance 17'!$B$18:$AB$28,27,FALSE),TableBPA2[[#This Row],[Base Payment After Circumstance 16]])))</f>
        <v/>
      </c>
      <c r="W845" s="24" t="str">
        <f>IF(W$3="Not used","",IFERROR(VLOOKUP($A845,'Circumstance 18'!$B$6:$AB$15,27,FALSE),IFERROR(VLOOKUP($A845,'Circumstance 18'!$B$18:$AB$28,27,FALSE),TableBPA2[[#This Row],[Base Payment After Circumstance 17]])))</f>
        <v/>
      </c>
      <c r="X845" s="24" t="str">
        <f>IF(X$3="Not used","",IFERROR(VLOOKUP($A845,'Circumstance 19'!$B$6:$AB$15,27,FALSE),IFERROR(VLOOKUP($A845,'Circumstance 19'!$B$18:$AB$28,27,FALSE),TableBPA2[[#This Row],[Base Payment After Circumstance 18]])))</f>
        <v/>
      </c>
      <c r="Y845" s="24" t="str">
        <f>IF(Y$3="Not used","",IFERROR(VLOOKUP($A845,'Circumstance 20'!$B$6:$AB$15,27,FALSE),IFERROR(VLOOKUP($A845,'Circumstance 20'!$B$18:$AB$28,27,FALSE),TableBPA2[[#This Row],[Base Payment After Circumstance 19]])))</f>
        <v/>
      </c>
    </row>
    <row r="846" spans="1:25" x14ac:dyDescent="0.25">
      <c r="A846" s="11" t="str">
        <f>IF('LEA Information'!A855="","",'LEA Information'!A855)</f>
        <v/>
      </c>
      <c r="B846" s="11" t="str">
        <f>IF('LEA Information'!B855="","",'LEA Information'!B855)</f>
        <v/>
      </c>
      <c r="C846" s="68" t="str">
        <f>IF('LEA Information'!C855="","",'LEA Information'!C855)</f>
        <v/>
      </c>
      <c r="D846" s="8" t="str">
        <f>IF('LEA Information'!D855="","",'LEA Information'!D855)</f>
        <v/>
      </c>
      <c r="E846" s="32" t="str">
        <f t="shared" si="13"/>
        <v/>
      </c>
      <c r="F846" s="3" t="str">
        <f>IF(F$3="Not used","",IFERROR(VLOOKUP($A846,'Circumstance 1'!$B$6:$AB$15,27,FALSE),IFERROR(VLOOKUP(A846,'Circumstance 1'!$B$18:$AB$28,27,FALSE),TableBPA2[[#This Row],[Starting Base Payment]])))</f>
        <v/>
      </c>
      <c r="G846" s="3" t="str">
        <f>IF(G$3="Not used","",IFERROR(VLOOKUP($A846,'Circumstance 2'!$B$6:$AB$15,27,FALSE),IFERROR(VLOOKUP($A846,'Circumstance 2'!$B$18:$AB$28,27,FALSE),TableBPA2[[#This Row],[Base Payment After Circumstance 1]])))</f>
        <v/>
      </c>
      <c r="H846" s="3" t="str">
        <f>IF(H$3="Not used","",IFERROR(VLOOKUP($A846,'Circumstance 3'!$B$6:$AB$15,27,FALSE),IFERROR(VLOOKUP($A846,'Circumstance 3'!$B$18:$AB$28,27,FALSE),TableBPA2[[#This Row],[Base Payment After Circumstance 2]])))</f>
        <v/>
      </c>
      <c r="I846" s="3" t="str">
        <f>IF(I$3="Not used","",IFERROR(VLOOKUP($A846,'Circumstance 4'!$B$6:$AB$15,27,FALSE),IFERROR(VLOOKUP($A846,'Circumstance 4'!$B$18:$AB$28,27,FALSE),TableBPA2[[#This Row],[Base Payment After Circumstance 3]])))</f>
        <v/>
      </c>
      <c r="J846" s="3" t="str">
        <f>IF(J$3="Not used","",IFERROR(VLOOKUP($A846,'Circumstance 5'!$B$6:$AB$15,27,FALSE),IFERROR(VLOOKUP($A846,'Circumstance 5'!$B$18:$AB$28,27,FALSE),TableBPA2[[#This Row],[Base Payment After Circumstance 4]])))</f>
        <v/>
      </c>
      <c r="K846" s="3" t="str">
        <f>IF(K$3="Not used","",IFERROR(VLOOKUP($A846,'Circumstance 6'!$B$6:$AB$15,27,FALSE),IFERROR(VLOOKUP($A846,'Circumstance 6'!$B$18:$AB$28,27,FALSE),TableBPA2[[#This Row],[Base Payment After Circumstance 5]])))</f>
        <v/>
      </c>
      <c r="L846" s="3" t="str">
        <f>IF(L$3="Not used","",IFERROR(VLOOKUP($A846,'Circumstance 7'!$B$6:$AB$15,27,FALSE),IFERROR(VLOOKUP($A846,'Circumstance 7'!$B$18:$AB$28,27,FALSE),TableBPA2[[#This Row],[Base Payment After Circumstance 6]])))</f>
        <v/>
      </c>
      <c r="M846" s="3" t="str">
        <f>IF(M$3="Not used","",IFERROR(VLOOKUP($A846,'Circumstance 8'!$B$6:$AB$15,27,FALSE),IFERROR(VLOOKUP($A846,'Circumstance 8'!$B$18:$AB$28,27,FALSE),TableBPA2[[#This Row],[Base Payment After Circumstance 7]])))</f>
        <v/>
      </c>
      <c r="N846" s="3" t="str">
        <f>IF(N$3="Not used","",IFERROR(VLOOKUP($A846,'Circumstance 9'!$B$6:$AB$15,27,FALSE),IFERROR(VLOOKUP($A846,'Circumstance 9'!$B$18:$AB$28,27,FALSE),TableBPA2[[#This Row],[Base Payment After Circumstance 8]])))</f>
        <v/>
      </c>
      <c r="O846" s="3" t="str">
        <f>IF(O$3="Not used","",IFERROR(VLOOKUP($A846,'Circumstance 10'!$B$6:$AB$15,27,FALSE),IFERROR(VLOOKUP($A846,'Circumstance 10'!$B$18:$AB$28,27,FALSE),TableBPA2[[#This Row],[Base Payment After Circumstance 9]])))</f>
        <v/>
      </c>
      <c r="P846" s="24" t="str">
        <f>IF(P$3="Not used","",IFERROR(VLOOKUP($A846,'Circumstance 11'!$B$6:$AB$15,27,FALSE),IFERROR(VLOOKUP($A846,'Circumstance 11'!$B$18:$AB$28,27,FALSE),TableBPA2[[#This Row],[Base Payment After Circumstance 10]])))</f>
        <v/>
      </c>
      <c r="Q846" s="24" t="str">
        <f>IF(Q$3="Not used","",IFERROR(VLOOKUP($A846,'Circumstance 12'!$B$6:$AB$15,27,FALSE),IFERROR(VLOOKUP($A846,'Circumstance 12'!$B$18:$AB$28,27,FALSE),TableBPA2[[#This Row],[Base Payment After Circumstance 11]])))</f>
        <v/>
      </c>
      <c r="R846" s="24" t="str">
        <f>IF(R$3="Not used","",IFERROR(VLOOKUP($A846,'Circumstance 13'!$B$6:$AB$15,27,FALSE),IFERROR(VLOOKUP($A846,'Circumstance 13'!$B$18:$AB$28,27,FALSE),TableBPA2[[#This Row],[Base Payment After Circumstance 12]])))</f>
        <v/>
      </c>
      <c r="S846" s="24" t="str">
        <f>IF(S$3="Not used","",IFERROR(VLOOKUP($A846,'Circumstance 14'!$B$6:$AB$15,27,FALSE),IFERROR(VLOOKUP($A846,'Circumstance 14'!$B$18:$AB$28,27,FALSE),TableBPA2[[#This Row],[Base Payment After Circumstance 13]])))</f>
        <v/>
      </c>
      <c r="T846" s="24" t="str">
        <f>IF(T$3="Not used","",IFERROR(VLOOKUP($A846,'Circumstance 15'!$B$6:$AB$15,27,FALSE),IFERROR(VLOOKUP($A846,'Circumstance 15'!$B$18:$AB$28,27,FALSE),TableBPA2[[#This Row],[Base Payment After Circumstance 14]])))</f>
        <v/>
      </c>
      <c r="U846" s="24" t="str">
        <f>IF(U$3="Not used","",IFERROR(VLOOKUP($A846,'Circumstance 16'!$B$6:$AB$15,27,FALSE),IFERROR(VLOOKUP($A846,'Circumstance 16'!$B$18:$AB$28,27,FALSE),TableBPA2[[#This Row],[Base Payment After Circumstance 15]])))</f>
        <v/>
      </c>
      <c r="V846" s="24" t="str">
        <f>IF(V$3="Not used","",IFERROR(VLOOKUP($A846,'Circumstance 17'!$B$6:$AB$15,27,FALSE),IFERROR(VLOOKUP($A846,'Circumstance 17'!$B$18:$AB$28,27,FALSE),TableBPA2[[#This Row],[Base Payment After Circumstance 16]])))</f>
        <v/>
      </c>
      <c r="W846" s="24" t="str">
        <f>IF(W$3="Not used","",IFERROR(VLOOKUP($A846,'Circumstance 18'!$B$6:$AB$15,27,FALSE),IFERROR(VLOOKUP($A846,'Circumstance 18'!$B$18:$AB$28,27,FALSE),TableBPA2[[#This Row],[Base Payment After Circumstance 17]])))</f>
        <v/>
      </c>
      <c r="X846" s="24" t="str">
        <f>IF(X$3="Not used","",IFERROR(VLOOKUP($A846,'Circumstance 19'!$B$6:$AB$15,27,FALSE),IFERROR(VLOOKUP($A846,'Circumstance 19'!$B$18:$AB$28,27,FALSE),TableBPA2[[#This Row],[Base Payment After Circumstance 18]])))</f>
        <v/>
      </c>
      <c r="Y846" s="24" t="str">
        <f>IF(Y$3="Not used","",IFERROR(VLOOKUP($A846,'Circumstance 20'!$B$6:$AB$15,27,FALSE),IFERROR(VLOOKUP($A846,'Circumstance 20'!$B$18:$AB$28,27,FALSE),TableBPA2[[#This Row],[Base Payment After Circumstance 19]])))</f>
        <v/>
      </c>
    </row>
    <row r="847" spans="1:25" x14ac:dyDescent="0.25">
      <c r="A847" s="11" t="str">
        <f>IF('LEA Information'!A856="","",'LEA Information'!A856)</f>
        <v/>
      </c>
      <c r="B847" s="11" t="str">
        <f>IF('LEA Information'!B856="","",'LEA Information'!B856)</f>
        <v/>
      </c>
      <c r="C847" s="68" t="str">
        <f>IF('LEA Information'!C856="","",'LEA Information'!C856)</f>
        <v/>
      </c>
      <c r="D847" s="8" t="str">
        <f>IF('LEA Information'!D856="","",'LEA Information'!D856)</f>
        <v/>
      </c>
      <c r="E847" s="32" t="str">
        <f t="shared" si="13"/>
        <v/>
      </c>
      <c r="F847" s="3" t="str">
        <f>IF(F$3="Not used","",IFERROR(VLOOKUP($A847,'Circumstance 1'!$B$6:$AB$15,27,FALSE),IFERROR(VLOOKUP(A847,'Circumstance 1'!$B$18:$AB$28,27,FALSE),TableBPA2[[#This Row],[Starting Base Payment]])))</f>
        <v/>
      </c>
      <c r="G847" s="3" t="str">
        <f>IF(G$3="Not used","",IFERROR(VLOOKUP($A847,'Circumstance 2'!$B$6:$AB$15,27,FALSE),IFERROR(VLOOKUP($A847,'Circumstance 2'!$B$18:$AB$28,27,FALSE),TableBPA2[[#This Row],[Base Payment After Circumstance 1]])))</f>
        <v/>
      </c>
      <c r="H847" s="3" t="str">
        <f>IF(H$3="Not used","",IFERROR(VLOOKUP($A847,'Circumstance 3'!$B$6:$AB$15,27,FALSE),IFERROR(VLOOKUP($A847,'Circumstance 3'!$B$18:$AB$28,27,FALSE),TableBPA2[[#This Row],[Base Payment After Circumstance 2]])))</f>
        <v/>
      </c>
      <c r="I847" s="3" t="str">
        <f>IF(I$3="Not used","",IFERROR(VLOOKUP($A847,'Circumstance 4'!$B$6:$AB$15,27,FALSE),IFERROR(VLOOKUP($A847,'Circumstance 4'!$B$18:$AB$28,27,FALSE),TableBPA2[[#This Row],[Base Payment After Circumstance 3]])))</f>
        <v/>
      </c>
      <c r="J847" s="3" t="str">
        <f>IF(J$3="Not used","",IFERROR(VLOOKUP($A847,'Circumstance 5'!$B$6:$AB$15,27,FALSE),IFERROR(VLOOKUP($A847,'Circumstance 5'!$B$18:$AB$28,27,FALSE),TableBPA2[[#This Row],[Base Payment After Circumstance 4]])))</f>
        <v/>
      </c>
      <c r="K847" s="3" t="str">
        <f>IF(K$3="Not used","",IFERROR(VLOOKUP($A847,'Circumstance 6'!$B$6:$AB$15,27,FALSE),IFERROR(VLOOKUP($A847,'Circumstance 6'!$B$18:$AB$28,27,FALSE),TableBPA2[[#This Row],[Base Payment After Circumstance 5]])))</f>
        <v/>
      </c>
      <c r="L847" s="3" t="str">
        <f>IF(L$3="Not used","",IFERROR(VLOOKUP($A847,'Circumstance 7'!$B$6:$AB$15,27,FALSE),IFERROR(VLOOKUP($A847,'Circumstance 7'!$B$18:$AB$28,27,FALSE),TableBPA2[[#This Row],[Base Payment After Circumstance 6]])))</f>
        <v/>
      </c>
      <c r="M847" s="3" t="str">
        <f>IF(M$3="Not used","",IFERROR(VLOOKUP($A847,'Circumstance 8'!$B$6:$AB$15,27,FALSE),IFERROR(VLOOKUP($A847,'Circumstance 8'!$B$18:$AB$28,27,FALSE),TableBPA2[[#This Row],[Base Payment After Circumstance 7]])))</f>
        <v/>
      </c>
      <c r="N847" s="3" t="str">
        <f>IF(N$3="Not used","",IFERROR(VLOOKUP($A847,'Circumstance 9'!$B$6:$AB$15,27,FALSE),IFERROR(VLOOKUP($A847,'Circumstance 9'!$B$18:$AB$28,27,FALSE),TableBPA2[[#This Row],[Base Payment After Circumstance 8]])))</f>
        <v/>
      </c>
      <c r="O847" s="3" t="str">
        <f>IF(O$3="Not used","",IFERROR(VLOOKUP($A847,'Circumstance 10'!$B$6:$AB$15,27,FALSE),IFERROR(VLOOKUP($A847,'Circumstance 10'!$B$18:$AB$28,27,FALSE),TableBPA2[[#This Row],[Base Payment After Circumstance 9]])))</f>
        <v/>
      </c>
      <c r="P847" s="24" t="str">
        <f>IF(P$3="Not used","",IFERROR(VLOOKUP($A847,'Circumstance 11'!$B$6:$AB$15,27,FALSE),IFERROR(VLOOKUP($A847,'Circumstance 11'!$B$18:$AB$28,27,FALSE),TableBPA2[[#This Row],[Base Payment After Circumstance 10]])))</f>
        <v/>
      </c>
      <c r="Q847" s="24" t="str">
        <f>IF(Q$3="Not used","",IFERROR(VLOOKUP($A847,'Circumstance 12'!$B$6:$AB$15,27,FALSE),IFERROR(VLOOKUP($A847,'Circumstance 12'!$B$18:$AB$28,27,FALSE),TableBPA2[[#This Row],[Base Payment After Circumstance 11]])))</f>
        <v/>
      </c>
      <c r="R847" s="24" t="str">
        <f>IF(R$3="Not used","",IFERROR(VLOOKUP($A847,'Circumstance 13'!$B$6:$AB$15,27,FALSE),IFERROR(VLOOKUP($A847,'Circumstance 13'!$B$18:$AB$28,27,FALSE),TableBPA2[[#This Row],[Base Payment After Circumstance 12]])))</f>
        <v/>
      </c>
      <c r="S847" s="24" t="str">
        <f>IF(S$3="Not used","",IFERROR(VLOOKUP($A847,'Circumstance 14'!$B$6:$AB$15,27,FALSE),IFERROR(VLOOKUP($A847,'Circumstance 14'!$B$18:$AB$28,27,FALSE),TableBPA2[[#This Row],[Base Payment After Circumstance 13]])))</f>
        <v/>
      </c>
      <c r="T847" s="24" t="str">
        <f>IF(T$3="Not used","",IFERROR(VLOOKUP($A847,'Circumstance 15'!$B$6:$AB$15,27,FALSE),IFERROR(VLOOKUP($A847,'Circumstance 15'!$B$18:$AB$28,27,FALSE),TableBPA2[[#This Row],[Base Payment After Circumstance 14]])))</f>
        <v/>
      </c>
      <c r="U847" s="24" t="str">
        <f>IF(U$3="Not used","",IFERROR(VLOOKUP($A847,'Circumstance 16'!$B$6:$AB$15,27,FALSE),IFERROR(VLOOKUP($A847,'Circumstance 16'!$B$18:$AB$28,27,FALSE),TableBPA2[[#This Row],[Base Payment After Circumstance 15]])))</f>
        <v/>
      </c>
      <c r="V847" s="24" t="str">
        <f>IF(V$3="Not used","",IFERROR(VLOOKUP($A847,'Circumstance 17'!$B$6:$AB$15,27,FALSE),IFERROR(VLOOKUP($A847,'Circumstance 17'!$B$18:$AB$28,27,FALSE),TableBPA2[[#This Row],[Base Payment After Circumstance 16]])))</f>
        <v/>
      </c>
      <c r="W847" s="24" t="str">
        <f>IF(W$3="Not used","",IFERROR(VLOOKUP($A847,'Circumstance 18'!$B$6:$AB$15,27,FALSE),IFERROR(VLOOKUP($A847,'Circumstance 18'!$B$18:$AB$28,27,FALSE),TableBPA2[[#This Row],[Base Payment After Circumstance 17]])))</f>
        <v/>
      </c>
      <c r="X847" s="24" t="str">
        <f>IF(X$3="Not used","",IFERROR(VLOOKUP($A847,'Circumstance 19'!$B$6:$AB$15,27,FALSE),IFERROR(VLOOKUP($A847,'Circumstance 19'!$B$18:$AB$28,27,FALSE),TableBPA2[[#This Row],[Base Payment After Circumstance 18]])))</f>
        <v/>
      </c>
      <c r="Y847" s="24" t="str">
        <f>IF(Y$3="Not used","",IFERROR(VLOOKUP($A847,'Circumstance 20'!$B$6:$AB$15,27,FALSE),IFERROR(VLOOKUP($A847,'Circumstance 20'!$B$18:$AB$28,27,FALSE),TableBPA2[[#This Row],[Base Payment After Circumstance 19]])))</f>
        <v/>
      </c>
    </row>
    <row r="848" spans="1:25" x14ac:dyDescent="0.25">
      <c r="A848" s="11" t="str">
        <f>IF('LEA Information'!A857="","",'LEA Information'!A857)</f>
        <v/>
      </c>
      <c r="B848" s="11" t="str">
        <f>IF('LEA Information'!B857="","",'LEA Information'!B857)</f>
        <v/>
      </c>
      <c r="C848" s="68" t="str">
        <f>IF('LEA Information'!C857="","",'LEA Information'!C857)</f>
        <v/>
      </c>
      <c r="D848" s="8" t="str">
        <f>IF('LEA Information'!D857="","",'LEA Information'!D857)</f>
        <v/>
      </c>
      <c r="E848" s="32" t="str">
        <f t="shared" si="13"/>
        <v/>
      </c>
      <c r="F848" s="3" t="str">
        <f>IF(F$3="Not used","",IFERROR(VLOOKUP($A848,'Circumstance 1'!$B$6:$AB$15,27,FALSE),IFERROR(VLOOKUP(A848,'Circumstance 1'!$B$18:$AB$28,27,FALSE),TableBPA2[[#This Row],[Starting Base Payment]])))</f>
        <v/>
      </c>
      <c r="G848" s="3" t="str">
        <f>IF(G$3="Not used","",IFERROR(VLOOKUP($A848,'Circumstance 2'!$B$6:$AB$15,27,FALSE),IFERROR(VLOOKUP($A848,'Circumstance 2'!$B$18:$AB$28,27,FALSE),TableBPA2[[#This Row],[Base Payment After Circumstance 1]])))</f>
        <v/>
      </c>
      <c r="H848" s="3" t="str">
        <f>IF(H$3="Not used","",IFERROR(VLOOKUP($A848,'Circumstance 3'!$B$6:$AB$15,27,FALSE),IFERROR(VLOOKUP($A848,'Circumstance 3'!$B$18:$AB$28,27,FALSE),TableBPA2[[#This Row],[Base Payment After Circumstance 2]])))</f>
        <v/>
      </c>
      <c r="I848" s="3" t="str">
        <f>IF(I$3="Not used","",IFERROR(VLOOKUP($A848,'Circumstance 4'!$B$6:$AB$15,27,FALSE),IFERROR(VLOOKUP($A848,'Circumstance 4'!$B$18:$AB$28,27,FALSE),TableBPA2[[#This Row],[Base Payment After Circumstance 3]])))</f>
        <v/>
      </c>
      <c r="J848" s="3" t="str">
        <f>IF(J$3="Not used","",IFERROR(VLOOKUP($A848,'Circumstance 5'!$B$6:$AB$15,27,FALSE),IFERROR(VLOOKUP($A848,'Circumstance 5'!$B$18:$AB$28,27,FALSE),TableBPA2[[#This Row],[Base Payment After Circumstance 4]])))</f>
        <v/>
      </c>
      <c r="K848" s="3" t="str">
        <f>IF(K$3="Not used","",IFERROR(VLOOKUP($A848,'Circumstance 6'!$B$6:$AB$15,27,FALSE),IFERROR(VLOOKUP($A848,'Circumstance 6'!$B$18:$AB$28,27,FALSE),TableBPA2[[#This Row],[Base Payment After Circumstance 5]])))</f>
        <v/>
      </c>
      <c r="L848" s="3" t="str">
        <f>IF(L$3="Not used","",IFERROR(VLOOKUP($A848,'Circumstance 7'!$B$6:$AB$15,27,FALSE),IFERROR(VLOOKUP($A848,'Circumstance 7'!$B$18:$AB$28,27,FALSE),TableBPA2[[#This Row],[Base Payment After Circumstance 6]])))</f>
        <v/>
      </c>
      <c r="M848" s="3" t="str">
        <f>IF(M$3="Not used","",IFERROR(VLOOKUP($A848,'Circumstance 8'!$B$6:$AB$15,27,FALSE),IFERROR(VLOOKUP($A848,'Circumstance 8'!$B$18:$AB$28,27,FALSE),TableBPA2[[#This Row],[Base Payment After Circumstance 7]])))</f>
        <v/>
      </c>
      <c r="N848" s="3" t="str">
        <f>IF(N$3="Not used","",IFERROR(VLOOKUP($A848,'Circumstance 9'!$B$6:$AB$15,27,FALSE),IFERROR(VLOOKUP($A848,'Circumstance 9'!$B$18:$AB$28,27,FALSE),TableBPA2[[#This Row],[Base Payment After Circumstance 8]])))</f>
        <v/>
      </c>
      <c r="O848" s="3" t="str">
        <f>IF(O$3="Not used","",IFERROR(VLOOKUP($A848,'Circumstance 10'!$B$6:$AB$15,27,FALSE),IFERROR(VLOOKUP($A848,'Circumstance 10'!$B$18:$AB$28,27,FALSE),TableBPA2[[#This Row],[Base Payment After Circumstance 9]])))</f>
        <v/>
      </c>
      <c r="P848" s="24" t="str">
        <f>IF(P$3="Not used","",IFERROR(VLOOKUP($A848,'Circumstance 11'!$B$6:$AB$15,27,FALSE),IFERROR(VLOOKUP($A848,'Circumstance 11'!$B$18:$AB$28,27,FALSE),TableBPA2[[#This Row],[Base Payment After Circumstance 10]])))</f>
        <v/>
      </c>
      <c r="Q848" s="24" t="str">
        <f>IF(Q$3="Not used","",IFERROR(VLOOKUP($A848,'Circumstance 12'!$B$6:$AB$15,27,FALSE),IFERROR(VLOOKUP($A848,'Circumstance 12'!$B$18:$AB$28,27,FALSE),TableBPA2[[#This Row],[Base Payment After Circumstance 11]])))</f>
        <v/>
      </c>
      <c r="R848" s="24" t="str">
        <f>IF(R$3="Not used","",IFERROR(VLOOKUP($A848,'Circumstance 13'!$B$6:$AB$15,27,FALSE),IFERROR(VLOOKUP($A848,'Circumstance 13'!$B$18:$AB$28,27,FALSE),TableBPA2[[#This Row],[Base Payment After Circumstance 12]])))</f>
        <v/>
      </c>
      <c r="S848" s="24" t="str">
        <f>IF(S$3="Not used","",IFERROR(VLOOKUP($A848,'Circumstance 14'!$B$6:$AB$15,27,FALSE),IFERROR(VLOOKUP($A848,'Circumstance 14'!$B$18:$AB$28,27,FALSE),TableBPA2[[#This Row],[Base Payment After Circumstance 13]])))</f>
        <v/>
      </c>
      <c r="T848" s="24" t="str">
        <f>IF(T$3="Not used","",IFERROR(VLOOKUP($A848,'Circumstance 15'!$B$6:$AB$15,27,FALSE),IFERROR(VLOOKUP($A848,'Circumstance 15'!$B$18:$AB$28,27,FALSE),TableBPA2[[#This Row],[Base Payment After Circumstance 14]])))</f>
        <v/>
      </c>
      <c r="U848" s="24" t="str">
        <f>IF(U$3="Not used","",IFERROR(VLOOKUP($A848,'Circumstance 16'!$B$6:$AB$15,27,FALSE),IFERROR(VLOOKUP($A848,'Circumstance 16'!$B$18:$AB$28,27,FALSE),TableBPA2[[#This Row],[Base Payment After Circumstance 15]])))</f>
        <v/>
      </c>
      <c r="V848" s="24" t="str">
        <f>IF(V$3="Not used","",IFERROR(VLOOKUP($A848,'Circumstance 17'!$B$6:$AB$15,27,FALSE),IFERROR(VLOOKUP($A848,'Circumstance 17'!$B$18:$AB$28,27,FALSE),TableBPA2[[#This Row],[Base Payment After Circumstance 16]])))</f>
        <v/>
      </c>
      <c r="W848" s="24" t="str">
        <f>IF(W$3="Not used","",IFERROR(VLOOKUP($A848,'Circumstance 18'!$B$6:$AB$15,27,FALSE),IFERROR(VLOOKUP($A848,'Circumstance 18'!$B$18:$AB$28,27,FALSE),TableBPA2[[#This Row],[Base Payment After Circumstance 17]])))</f>
        <v/>
      </c>
      <c r="X848" s="24" t="str">
        <f>IF(X$3="Not used","",IFERROR(VLOOKUP($A848,'Circumstance 19'!$B$6:$AB$15,27,FALSE),IFERROR(VLOOKUP($A848,'Circumstance 19'!$B$18:$AB$28,27,FALSE),TableBPA2[[#This Row],[Base Payment After Circumstance 18]])))</f>
        <v/>
      </c>
      <c r="Y848" s="24" t="str">
        <f>IF(Y$3="Not used","",IFERROR(VLOOKUP($A848,'Circumstance 20'!$B$6:$AB$15,27,FALSE),IFERROR(VLOOKUP($A848,'Circumstance 20'!$B$18:$AB$28,27,FALSE),TableBPA2[[#This Row],[Base Payment After Circumstance 19]])))</f>
        <v/>
      </c>
    </row>
    <row r="849" spans="1:25" x14ac:dyDescent="0.25">
      <c r="A849" s="11" t="str">
        <f>IF('LEA Information'!A858="","",'LEA Information'!A858)</f>
        <v/>
      </c>
      <c r="B849" s="11" t="str">
        <f>IF('LEA Information'!B858="","",'LEA Information'!B858)</f>
        <v/>
      </c>
      <c r="C849" s="68" t="str">
        <f>IF('LEA Information'!C858="","",'LEA Information'!C858)</f>
        <v/>
      </c>
      <c r="D849" s="8" t="str">
        <f>IF('LEA Information'!D858="","",'LEA Information'!D858)</f>
        <v/>
      </c>
      <c r="E849" s="32" t="str">
        <f t="shared" si="13"/>
        <v/>
      </c>
      <c r="F849" s="3" t="str">
        <f>IF(F$3="Not used","",IFERROR(VLOOKUP($A849,'Circumstance 1'!$B$6:$AB$15,27,FALSE),IFERROR(VLOOKUP(A849,'Circumstance 1'!$B$18:$AB$28,27,FALSE),TableBPA2[[#This Row],[Starting Base Payment]])))</f>
        <v/>
      </c>
      <c r="G849" s="3" t="str">
        <f>IF(G$3="Not used","",IFERROR(VLOOKUP($A849,'Circumstance 2'!$B$6:$AB$15,27,FALSE),IFERROR(VLOOKUP($A849,'Circumstance 2'!$B$18:$AB$28,27,FALSE),TableBPA2[[#This Row],[Base Payment After Circumstance 1]])))</f>
        <v/>
      </c>
      <c r="H849" s="3" t="str">
        <f>IF(H$3="Not used","",IFERROR(VLOOKUP($A849,'Circumstance 3'!$B$6:$AB$15,27,FALSE),IFERROR(VLOOKUP($A849,'Circumstance 3'!$B$18:$AB$28,27,FALSE),TableBPA2[[#This Row],[Base Payment After Circumstance 2]])))</f>
        <v/>
      </c>
      <c r="I849" s="3" t="str">
        <f>IF(I$3="Not used","",IFERROR(VLOOKUP($A849,'Circumstance 4'!$B$6:$AB$15,27,FALSE),IFERROR(VLOOKUP($A849,'Circumstance 4'!$B$18:$AB$28,27,FALSE),TableBPA2[[#This Row],[Base Payment After Circumstance 3]])))</f>
        <v/>
      </c>
      <c r="J849" s="3" t="str">
        <f>IF(J$3="Not used","",IFERROR(VLOOKUP($A849,'Circumstance 5'!$B$6:$AB$15,27,FALSE),IFERROR(VLOOKUP($A849,'Circumstance 5'!$B$18:$AB$28,27,FALSE),TableBPA2[[#This Row],[Base Payment After Circumstance 4]])))</f>
        <v/>
      </c>
      <c r="K849" s="3" t="str">
        <f>IF(K$3="Not used","",IFERROR(VLOOKUP($A849,'Circumstance 6'!$B$6:$AB$15,27,FALSE),IFERROR(VLOOKUP($A849,'Circumstance 6'!$B$18:$AB$28,27,FALSE),TableBPA2[[#This Row],[Base Payment After Circumstance 5]])))</f>
        <v/>
      </c>
      <c r="L849" s="3" t="str">
        <f>IF(L$3="Not used","",IFERROR(VLOOKUP($A849,'Circumstance 7'!$B$6:$AB$15,27,FALSE),IFERROR(VLOOKUP($A849,'Circumstance 7'!$B$18:$AB$28,27,FALSE),TableBPA2[[#This Row],[Base Payment After Circumstance 6]])))</f>
        <v/>
      </c>
      <c r="M849" s="3" t="str">
        <f>IF(M$3="Not used","",IFERROR(VLOOKUP($A849,'Circumstance 8'!$B$6:$AB$15,27,FALSE),IFERROR(VLOOKUP($A849,'Circumstance 8'!$B$18:$AB$28,27,FALSE),TableBPA2[[#This Row],[Base Payment After Circumstance 7]])))</f>
        <v/>
      </c>
      <c r="N849" s="3" t="str">
        <f>IF(N$3="Not used","",IFERROR(VLOOKUP($A849,'Circumstance 9'!$B$6:$AB$15,27,FALSE),IFERROR(VLOOKUP($A849,'Circumstance 9'!$B$18:$AB$28,27,FALSE),TableBPA2[[#This Row],[Base Payment After Circumstance 8]])))</f>
        <v/>
      </c>
      <c r="O849" s="3" t="str">
        <f>IF(O$3="Not used","",IFERROR(VLOOKUP($A849,'Circumstance 10'!$B$6:$AB$15,27,FALSE),IFERROR(VLOOKUP($A849,'Circumstance 10'!$B$18:$AB$28,27,FALSE),TableBPA2[[#This Row],[Base Payment After Circumstance 9]])))</f>
        <v/>
      </c>
      <c r="P849" s="24" t="str">
        <f>IF(P$3="Not used","",IFERROR(VLOOKUP($A849,'Circumstance 11'!$B$6:$AB$15,27,FALSE),IFERROR(VLOOKUP($A849,'Circumstance 11'!$B$18:$AB$28,27,FALSE),TableBPA2[[#This Row],[Base Payment After Circumstance 10]])))</f>
        <v/>
      </c>
      <c r="Q849" s="24" t="str">
        <f>IF(Q$3="Not used","",IFERROR(VLOOKUP($A849,'Circumstance 12'!$B$6:$AB$15,27,FALSE),IFERROR(VLOOKUP($A849,'Circumstance 12'!$B$18:$AB$28,27,FALSE),TableBPA2[[#This Row],[Base Payment After Circumstance 11]])))</f>
        <v/>
      </c>
      <c r="R849" s="24" t="str">
        <f>IF(R$3="Not used","",IFERROR(VLOOKUP($A849,'Circumstance 13'!$B$6:$AB$15,27,FALSE),IFERROR(VLOOKUP($A849,'Circumstance 13'!$B$18:$AB$28,27,FALSE),TableBPA2[[#This Row],[Base Payment After Circumstance 12]])))</f>
        <v/>
      </c>
      <c r="S849" s="24" t="str">
        <f>IF(S$3="Not used","",IFERROR(VLOOKUP($A849,'Circumstance 14'!$B$6:$AB$15,27,FALSE),IFERROR(VLOOKUP($A849,'Circumstance 14'!$B$18:$AB$28,27,FALSE),TableBPA2[[#This Row],[Base Payment After Circumstance 13]])))</f>
        <v/>
      </c>
      <c r="T849" s="24" t="str">
        <f>IF(T$3="Not used","",IFERROR(VLOOKUP($A849,'Circumstance 15'!$B$6:$AB$15,27,FALSE),IFERROR(VLOOKUP($A849,'Circumstance 15'!$B$18:$AB$28,27,FALSE),TableBPA2[[#This Row],[Base Payment After Circumstance 14]])))</f>
        <v/>
      </c>
      <c r="U849" s="24" t="str">
        <f>IF(U$3="Not used","",IFERROR(VLOOKUP($A849,'Circumstance 16'!$B$6:$AB$15,27,FALSE),IFERROR(VLOOKUP($A849,'Circumstance 16'!$B$18:$AB$28,27,FALSE),TableBPA2[[#This Row],[Base Payment After Circumstance 15]])))</f>
        <v/>
      </c>
      <c r="V849" s="24" t="str">
        <f>IF(V$3="Not used","",IFERROR(VLOOKUP($A849,'Circumstance 17'!$B$6:$AB$15,27,FALSE),IFERROR(VLOOKUP($A849,'Circumstance 17'!$B$18:$AB$28,27,FALSE),TableBPA2[[#This Row],[Base Payment After Circumstance 16]])))</f>
        <v/>
      </c>
      <c r="W849" s="24" t="str">
        <f>IF(W$3="Not used","",IFERROR(VLOOKUP($A849,'Circumstance 18'!$B$6:$AB$15,27,FALSE),IFERROR(VLOOKUP($A849,'Circumstance 18'!$B$18:$AB$28,27,FALSE),TableBPA2[[#This Row],[Base Payment After Circumstance 17]])))</f>
        <v/>
      </c>
      <c r="X849" s="24" t="str">
        <f>IF(X$3="Not used","",IFERROR(VLOOKUP($A849,'Circumstance 19'!$B$6:$AB$15,27,FALSE),IFERROR(VLOOKUP($A849,'Circumstance 19'!$B$18:$AB$28,27,FALSE),TableBPA2[[#This Row],[Base Payment After Circumstance 18]])))</f>
        <v/>
      </c>
      <c r="Y849" s="24" t="str">
        <f>IF(Y$3="Not used","",IFERROR(VLOOKUP($A849,'Circumstance 20'!$B$6:$AB$15,27,FALSE),IFERROR(VLOOKUP($A849,'Circumstance 20'!$B$18:$AB$28,27,FALSE),TableBPA2[[#This Row],[Base Payment After Circumstance 19]])))</f>
        <v/>
      </c>
    </row>
    <row r="850" spans="1:25" x14ac:dyDescent="0.25">
      <c r="A850" s="11" t="str">
        <f>IF('LEA Information'!A859="","",'LEA Information'!A859)</f>
        <v/>
      </c>
      <c r="B850" s="11" t="str">
        <f>IF('LEA Information'!B859="","",'LEA Information'!B859)</f>
        <v/>
      </c>
      <c r="C850" s="68" t="str">
        <f>IF('LEA Information'!C859="","",'LEA Information'!C859)</f>
        <v/>
      </c>
      <c r="D850" s="8" t="str">
        <f>IF('LEA Information'!D859="","",'LEA Information'!D859)</f>
        <v/>
      </c>
      <c r="E850" s="32" t="str">
        <f t="shared" si="13"/>
        <v/>
      </c>
      <c r="F850" s="3" t="str">
        <f>IF(F$3="Not used","",IFERROR(VLOOKUP($A850,'Circumstance 1'!$B$6:$AB$15,27,FALSE),IFERROR(VLOOKUP(A850,'Circumstance 1'!$B$18:$AB$28,27,FALSE),TableBPA2[[#This Row],[Starting Base Payment]])))</f>
        <v/>
      </c>
      <c r="G850" s="3" t="str">
        <f>IF(G$3="Not used","",IFERROR(VLOOKUP($A850,'Circumstance 2'!$B$6:$AB$15,27,FALSE),IFERROR(VLOOKUP($A850,'Circumstance 2'!$B$18:$AB$28,27,FALSE),TableBPA2[[#This Row],[Base Payment After Circumstance 1]])))</f>
        <v/>
      </c>
      <c r="H850" s="3" t="str">
        <f>IF(H$3="Not used","",IFERROR(VLOOKUP($A850,'Circumstance 3'!$B$6:$AB$15,27,FALSE),IFERROR(VLOOKUP($A850,'Circumstance 3'!$B$18:$AB$28,27,FALSE),TableBPA2[[#This Row],[Base Payment After Circumstance 2]])))</f>
        <v/>
      </c>
      <c r="I850" s="3" t="str">
        <f>IF(I$3="Not used","",IFERROR(VLOOKUP($A850,'Circumstance 4'!$B$6:$AB$15,27,FALSE),IFERROR(VLOOKUP($A850,'Circumstance 4'!$B$18:$AB$28,27,FALSE),TableBPA2[[#This Row],[Base Payment After Circumstance 3]])))</f>
        <v/>
      </c>
      <c r="J850" s="3" t="str">
        <f>IF(J$3="Not used","",IFERROR(VLOOKUP($A850,'Circumstance 5'!$B$6:$AB$15,27,FALSE),IFERROR(VLOOKUP($A850,'Circumstance 5'!$B$18:$AB$28,27,FALSE),TableBPA2[[#This Row],[Base Payment After Circumstance 4]])))</f>
        <v/>
      </c>
      <c r="K850" s="3" t="str">
        <f>IF(K$3="Not used","",IFERROR(VLOOKUP($A850,'Circumstance 6'!$B$6:$AB$15,27,FALSE),IFERROR(VLOOKUP($A850,'Circumstance 6'!$B$18:$AB$28,27,FALSE),TableBPA2[[#This Row],[Base Payment After Circumstance 5]])))</f>
        <v/>
      </c>
      <c r="L850" s="3" t="str">
        <f>IF(L$3="Not used","",IFERROR(VLOOKUP($A850,'Circumstance 7'!$B$6:$AB$15,27,FALSE),IFERROR(VLOOKUP($A850,'Circumstance 7'!$B$18:$AB$28,27,FALSE),TableBPA2[[#This Row],[Base Payment After Circumstance 6]])))</f>
        <v/>
      </c>
      <c r="M850" s="3" t="str">
        <f>IF(M$3="Not used","",IFERROR(VLOOKUP($A850,'Circumstance 8'!$B$6:$AB$15,27,FALSE),IFERROR(VLOOKUP($A850,'Circumstance 8'!$B$18:$AB$28,27,FALSE),TableBPA2[[#This Row],[Base Payment After Circumstance 7]])))</f>
        <v/>
      </c>
      <c r="N850" s="3" t="str">
        <f>IF(N$3="Not used","",IFERROR(VLOOKUP($A850,'Circumstance 9'!$B$6:$AB$15,27,FALSE),IFERROR(VLOOKUP($A850,'Circumstance 9'!$B$18:$AB$28,27,FALSE),TableBPA2[[#This Row],[Base Payment After Circumstance 8]])))</f>
        <v/>
      </c>
      <c r="O850" s="3" t="str">
        <f>IF(O$3="Not used","",IFERROR(VLOOKUP($A850,'Circumstance 10'!$B$6:$AB$15,27,FALSE),IFERROR(VLOOKUP($A850,'Circumstance 10'!$B$18:$AB$28,27,FALSE),TableBPA2[[#This Row],[Base Payment After Circumstance 9]])))</f>
        <v/>
      </c>
      <c r="P850" s="24" t="str">
        <f>IF(P$3="Not used","",IFERROR(VLOOKUP($A850,'Circumstance 11'!$B$6:$AB$15,27,FALSE),IFERROR(VLOOKUP($A850,'Circumstance 11'!$B$18:$AB$28,27,FALSE),TableBPA2[[#This Row],[Base Payment After Circumstance 10]])))</f>
        <v/>
      </c>
      <c r="Q850" s="24" t="str">
        <f>IF(Q$3="Not used","",IFERROR(VLOOKUP($A850,'Circumstance 12'!$B$6:$AB$15,27,FALSE),IFERROR(VLOOKUP($A850,'Circumstance 12'!$B$18:$AB$28,27,FALSE),TableBPA2[[#This Row],[Base Payment After Circumstance 11]])))</f>
        <v/>
      </c>
      <c r="R850" s="24" t="str">
        <f>IF(R$3="Not used","",IFERROR(VLOOKUP($A850,'Circumstance 13'!$B$6:$AB$15,27,FALSE),IFERROR(VLOOKUP($A850,'Circumstance 13'!$B$18:$AB$28,27,FALSE),TableBPA2[[#This Row],[Base Payment After Circumstance 12]])))</f>
        <v/>
      </c>
      <c r="S850" s="24" t="str">
        <f>IF(S$3="Not used","",IFERROR(VLOOKUP($A850,'Circumstance 14'!$B$6:$AB$15,27,FALSE),IFERROR(VLOOKUP($A850,'Circumstance 14'!$B$18:$AB$28,27,FALSE),TableBPA2[[#This Row],[Base Payment After Circumstance 13]])))</f>
        <v/>
      </c>
      <c r="T850" s="24" t="str">
        <f>IF(T$3="Not used","",IFERROR(VLOOKUP($A850,'Circumstance 15'!$B$6:$AB$15,27,FALSE),IFERROR(VLOOKUP($A850,'Circumstance 15'!$B$18:$AB$28,27,FALSE),TableBPA2[[#This Row],[Base Payment After Circumstance 14]])))</f>
        <v/>
      </c>
      <c r="U850" s="24" t="str">
        <f>IF(U$3="Not used","",IFERROR(VLOOKUP($A850,'Circumstance 16'!$B$6:$AB$15,27,FALSE),IFERROR(VLOOKUP($A850,'Circumstance 16'!$B$18:$AB$28,27,FALSE),TableBPA2[[#This Row],[Base Payment After Circumstance 15]])))</f>
        <v/>
      </c>
      <c r="V850" s="24" t="str">
        <f>IF(V$3="Not used","",IFERROR(VLOOKUP($A850,'Circumstance 17'!$B$6:$AB$15,27,FALSE),IFERROR(VLOOKUP($A850,'Circumstance 17'!$B$18:$AB$28,27,FALSE),TableBPA2[[#This Row],[Base Payment After Circumstance 16]])))</f>
        <v/>
      </c>
      <c r="W850" s="24" t="str">
        <f>IF(W$3="Not used","",IFERROR(VLOOKUP($A850,'Circumstance 18'!$B$6:$AB$15,27,FALSE),IFERROR(VLOOKUP($A850,'Circumstance 18'!$B$18:$AB$28,27,FALSE),TableBPA2[[#This Row],[Base Payment After Circumstance 17]])))</f>
        <v/>
      </c>
      <c r="X850" s="24" t="str">
        <f>IF(X$3="Not used","",IFERROR(VLOOKUP($A850,'Circumstance 19'!$B$6:$AB$15,27,FALSE),IFERROR(VLOOKUP($A850,'Circumstance 19'!$B$18:$AB$28,27,FALSE),TableBPA2[[#This Row],[Base Payment After Circumstance 18]])))</f>
        <v/>
      </c>
      <c r="Y850" s="24" t="str">
        <f>IF(Y$3="Not used","",IFERROR(VLOOKUP($A850,'Circumstance 20'!$B$6:$AB$15,27,FALSE),IFERROR(VLOOKUP($A850,'Circumstance 20'!$B$18:$AB$28,27,FALSE),TableBPA2[[#This Row],[Base Payment After Circumstance 19]])))</f>
        <v/>
      </c>
    </row>
    <row r="851" spans="1:25" x14ac:dyDescent="0.25">
      <c r="A851" s="11" t="str">
        <f>IF('LEA Information'!A860="","",'LEA Information'!A860)</f>
        <v/>
      </c>
      <c r="B851" s="11" t="str">
        <f>IF('LEA Information'!B860="","",'LEA Information'!B860)</f>
        <v/>
      </c>
      <c r="C851" s="68" t="str">
        <f>IF('LEA Information'!C860="","",'LEA Information'!C860)</f>
        <v/>
      </c>
      <c r="D851" s="8" t="str">
        <f>IF('LEA Information'!D860="","",'LEA Information'!D860)</f>
        <v/>
      </c>
      <c r="E851" s="32" t="str">
        <f t="shared" si="13"/>
        <v/>
      </c>
      <c r="F851" s="3" t="str">
        <f>IF(F$3="Not used","",IFERROR(VLOOKUP($A851,'Circumstance 1'!$B$6:$AB$15,27,FALSE),IFERROR(VLOOKUP(A851,'Circumstance 1'!$B$18:$AB$28,27,FALSE),TableBPA2[[#This Row],[Starting Base Payment]])))</f>
        <v/>
      </c>
      <c r="G851" s="3" t="str">
        <f>IF(G$3="Not used","",IFERROR(VLOOKUP($A851,'Circumstance 2'!$B$6:$AB$15,27,FALSE),IFERROR(VLOOKUP($A851,'Circumstance 2'!$B$18:$AB$28,27,FALSE),TableBPA2[[#This Row],[Base Payment After Circumstance 1]])))</f>
        <v/>
      </c>
      <c r="H851" s="3" t="str">
        <f>IF(H$3="Not used","",IFERROR(VLOOKUP($A851,'Circumstance 3'!$B$6:$AB$15,27,FALSE),IFERROR(VLOOKUP($A851,'Circumstance 3'!$B$18:$AB$28,27,FALSE),TableBPA2[[#This Row],[Base Payment After Circumstance 2]])))</f>
        <v/>
      </c>
      <c r="I851" s="3" t="str">
        <f>IF(I$3="Not used","",IFERROR(VLOOKUP($A851,'Circumstance 4'!$B$6:$AB$15,27,FALSE),IFERROR(VLOOKUP($A851,'Circumstance 4'!$B$18:$AB$28,27,FALSE),TableBPA2[[#This Row],[Base Payment After Circumstance 3]])))</f>
        <v/>
      </c>
      <c r="J851" s="3" t="str">
        <f>IF(J$3="Not used","",IFERROR(VLOOKUP($A851,'Circumstance 5'!$B$6:$AB$15,27,FALSE),IFERROR(VLOOKUP($A851,'Circumstance 5'!$B$18:$AB$28,27,FALSE),TableBPA2[[#This Row],[Base Payment After Circumstance 4]])))</f>
        <v/>
      </c>
      <c r="K851" s="3" t="str">
        <f>IF(K$3="Not used","",IFERROR(VLOOKUP($A851,'Circumstance 6'!$B$6:$AB$15,27,FALSE),IFERROR(VLOOKUP($A851,'Circumstance 6'!$B$18:$AB$28,27,FALSE),TableBPA2[[#This Row],[Base Payment After Circumstance 5]])))</f>
        <v/>
      </c>
      <c r="L851" s="3" t="str">
        <f>IF(L$3="Not used","",IFERROR(VLOOKUP($A851,'Circumstance 7'!$B$6:$AB$15,27,FALSE),IFERROR(VLOOKUP($A851,'Circumstance 7'!$B$18:$AB$28,27,FALSE),TableBPA2[[#This Row],[Base Payment After Circumstance 6]])))</f>
        <v/>
      </c>
      <c r="M851" s="3" t="str">
        <f>IF(M$3="Not used","",IFERROR(VLOOKUP($A851,'Circumstance 8'!$B$6:$AB$15,27,FALSE),IFERROR(VLOOKUP($A851,'Circumstance 8'!$B$18:$AB$28,27,FALSE),TableBPA2[[#This Row],[Base Payment After Circumstance 7]])))</f>
        <v/>
      </c>
      <c r="N851" s="3" t="str">
        <f>IF(N$3="Not used","",IFERROR(VLOOKUP($A851,'Circumstance 9'!$B$6:$AB$15,27,FALSE),IFERROR(VLOOKUP($A851,'Circumstance 9'!$B$18:$AB$28,27,FALSE),TableBPA2[[#This Row],[Base Payment After Circumstance 8]])))</f>
        <v/>
      </c>
      <c r="O851" s="3" t="str">
        <f>IF(O$3="Not used","",IFERROR(VLOOKUP($A851,'Circumstance 10'!$B$6:$AB$15,27,FALSE),IFERROR(VLOOKUP($A851,'Circumstance 10'!$B$18:$AB$28,27,FALSE),TableBPA2[[#This Row],[Base Payment After Circumstance 9]])))</f>
        <v/>
      </c>
      <c r="P851" s="24" t="str">
        <f>IF(P$3="Not used","",IFERROR(VLOOKUP($A851,'Circumstance 11'!$B$6:$AB$15,27,FALSE),IFERROR(VLOOKUP($A851,'Circumstance 11'!$B$18:$AB$28,27,FALSE),TableBPA2[[#This Row],[Base Payment After Circumstance 10]])))</f>
        <v/>
      </c>
      <c r="Q851" s="24" t="str">
        <f>IF(Q$3="Not used","",IFERROR(VLOOKUP($A851,'Circumstance 12'!$B$6:$AB$15,27,FALSE),IFERROR(VLOOKUP($A851,'Circumstance 12'!$B$18:$AB$28,27,FALSE),TableBPA2[[#This Row],[Base Payment After Circumstance 11]])))</f>
        <v/>
      </c>
      <c r="R851" s="24" t="str">
        <f>IF(R$3="Not used","",IFERROR(VLOOKUP($A851,'Circumstance 13'!$B$6:$AB$15,27,FALSE),IFERROR(VLOOKUP($A851,'Circumstance 13'!$B$18:$AB$28,27,FALSE),TableBPA2[[#This Row],[Base Payment After Circumstance 12]])))</f>
        <v/>
      </c>
      <c r="S851" s="24" t="str">
        <f>IF(S$3="Not used","",IFERROR(VLOOKUP($A851,'Circumstance 14'!$B$6:$AB$15,27,FALSE),IFERROR(VLOOKUP($A851,'Circumstance 14'!$B$18:$AB$28,27,FALSE),TableBPA2[[#This Row],[Base Payment After Circumstance 13]])))</f>
        <v/>
      </c>
      <c r="T851" s="24" t="str">
        <f>IF(T$3="Not used","",IFERROR(VLOOKUP($A851,'Circumstance 15'!$B$6:$AB$15,27,FALSE),IFERROR(VLOOKUP($A851,'Circumstance 15'!$B$18:$AB$28,27,FALSE),TableBPA2[[#This Row],[Base Payment After Circumstance 14]])))</f>
        <v/>
      </c>
      <c r="U851" s="24" t="str">
        <f>IF(U$3="Not used","",IFERROR(VLOOKUP($A851,'Circumstance 16'!$B$6:$AB$15,27,FALSE),IFERROR(VLOOKUP($A851,'Circumstance 16'!$B$18:$AB$28,27,FALSE),TableBPA2[[#This Row],[Base Payment After Circumstance 15]])))</f>
        <v/>
      </c>
      <c r="V851" s="24" t="str">
        <f>IF(V$3="Not used","",IFERROR(VLOOKUP($A851,'Circumstance 17'!$B$6:$AB$15,27,FALSE),IFERROR(VLOOKUP($A851,'Circumstance 17'!$B$18:$AB$28,27,FALSE),TableBPA2[[#This Row],[Base Payment After Circumstance 16]])))</f>
        <v/>
      </c>
      <c r="W851" s="24" t="str">
        <f>IF(W$3="Not used","",IFERROR(VLOOKUP($A851,'Circumstance 18'!$B$6:$AB$15,27,FALSE),IFERROR(VLOOKUP($A851,'Circumstance 18'!$B$18:$AB$28,27,FALSE),TableBPA2[[#This Row],[Base Payment After Circumstance 17]])))</f>
        <v/>
      </c>
      <c r="X851" s="24" t="str">
        <f>IF(X$3="Not used","",IFERROR(VLOOKUP($A851,'Circumstance 19'!$B$6:$AB$15,27,FALSE),IFERROR(VLOOKUP($A851,'Circumstance 19'!$B$18:$AB$28,27,FALSE),TableBPA2[[#This Row],[Base Payment After Circumstance 18]])))</f>
        <v/>
      </c>
      <c r="Y851" s="24" t="str">
        <f>IF(Y$3="Not used","",IFERROR(VLOOKUP($A851,'Circumstance 20'!$B$6:$AB$15,27,FALSE),IFERROR(VLOOKUP($A851,'Circumstance 20'!$B$18:$AB$28,27,FALSE),TableBPA2[[#This Row],[Base Payment After Circumstance 19]])))</f>
        <v/>
      </c>
    </row>
    <row r="852" spans="1:25" x14ac:dyDescent="0.25">
      <c r="A852" s="11" t="str">
        <f>IF('LEA Information'!A861="","",'LEA Information'!A861)</f>
        <v/>
      </c>
      <c r="B852" s="11" t="str">
        <f>IF('LEA Information'!B861="","",'LEA Information'!B861)</f>
        <v/>
      </c>
      <c r="C852" s="68" t="str">
        <f>IF('LEA Information'!C861="","",'LEA Information'!C861)</f>
        <v/>
      </c>
      <c r="D852" s="8" t="str">
        <f>IF('LEA Information'!D861="","",'LEA Information'!D861)</f>
        <v/>
      </c>
      <c r="E852" s="32" t="str">
        <f t="shared" si="13"/>
        <v/>
      </c>
      <c r="F852" s="3" t="str">
        <f>IF(F$3="Not used","",IFERROR(VLOOKUP($A852,'Circumstance 1'!$B$6:$AB$15,27,FALSE),IFERROR(VLOOKUP(A852,'Circumstance 1'!$B$18:$AB$28,27,FALSE),TableBPA2[[#This Row],[Starting Base Payment]])))</f>
        <v/>
      </c>
      <c r="G852" s="3" t="str">
        <f>IF(G$3="Not used","",IFERROR(VLOOKUP($A852,'Circumstance 2'!$B$6:$AB$15,27,FALSE),IFERROR(VLOOKUP($A852,'Circumstance 2'!$B$18:$AB$28,27,FALSE),TableBPA2[[#This Row],[Base Payment After Circumstance 1]])))</f>
        <v/>
      </c>
      <c r="H852" s="3" t="str">
        <f>IF(H$3="Not used","",IFERROR(VLOOKUP($A852,'Circumstance 3'!$B$6:$AB$15,27,FALSE),IFERROR(VLOOKUP($A852,'Circumstance 3'!$B$18:$AB$28,27,FALSE),TableBPA2[[#This Row],[Base Payment After Circumstance 2]])))</f>
        <v/>
      </c>
      <c r="I852" s="3" t="str">
        <f>IF(I$3="Not used","",IFERROR(VLOOKUP($A852,'Circumstance 4'!$B$6:$AB$15,27,FALSE),IFERROR(VLOOKUP($A852,'Circumstance 4'!$B$18:$AB$28,27,FALSE),TableBPA2[[#This Row],[Base Payment After Circumstance 3]])))</f>
        <v/>
      </c>
      <c r="J852" s="3" t="str">
        <f>IF(J$3="Not used","",IFERROR(VLOOKUP($A852,'Circumstance 5'!$B$6:$AB$15,27,FALSE),IFERROR(VLOOKUP($A852,'Circumstance 5'!$B$18:$AB$28,27,FALSE),TableBPA2[[#This Row],[Base Payment After Circumstance 4]])))</f>
        <v/>
      </c>
      <c r="K852" s="3" t="str">
        <f>IF(K$3="Not used","",IFERROR(VLOOKUP($A852,'Circumstance 6'!$B$6:$AB$15,27,FALSE),IFERROR(VLOOKUP($A852,'Circumstance 6'!$B$18:$AB$28,27,FALSE),TableBPA2[[#This Row],[Base Payment After Circumstance 5]])))</f>
        <v/>
      </c>
      <c r="L852" s="3" t="str">
        <f>IF(L$3="Not used","",IFERROR(VLOOKUP($A852,'Circumstance 7'!$B$6:$AB$15,27,FALSE),IFERROR(VLOOKUP($A852,'Circumstance 7'!$B$18:$AB$28,27,FALSE),TableBPA2[[#This Row],[Base Payment After Circumstance 6]])))</f>
        <v/>
      </c>
      <c r="M852" s="3" t="str">
        <f>IF(M$3="Not used","",IFERROR(VLOOKUP($A852,'Circumstance 8'!$B$6:$AB$15,27,FALSE),IFERROR(VLOOKUP($A852,'Circumstance 8'!$B$18:$AB$28,27,FALSE),TableBPA2[[#This Row],[Base Payment After Circumstance 7]])))</f>
        <v/>
      </c>
      <c r="N852" s="3" t="str">
        <f>IF(N$3="Not used","",IFERROR(VLOOKUP($A852,'Circumstance 9'!$B$6:$AB$15,27,FALSE),IFERROR(VLOOKUP($A852,'Circumstance 9'!$B$18:$AB$28,27,FALSE),TableBPA2[[#This Row],[Base Payment After Circumstance 8]])))</f>
        <v/>
      </c>
      <c r="O852" s="3" t="str">
        <f>IF(O$3="Not used","",IFERROR(VLOOKUP($A852,'Circumstance 10'!$B$6:$AB$15,27,FALSE),IFERROR(VLOOKUP($A852,'Circumstance 10'!$B$18:$AB$28,27,FALSE),TableBPA2[[#This Row],[Base Payment After Circumstance 9]])))</f>
        <v/>
      </c>
      <c r="P852" s="24" t="str">
        <f>IF(P$3="Not used","",IFERROR(VLOOKUP($A852,'Circumstance 11'!$B$6:$AB$15,27,FALSE),IFERROR(VLOOKUP($A852,'Circumstance 11'!$B$18:$AB$28,27,FALSE),TableBPA2[[#This Row],[Base Payment After Circumstance 10]])))</f>
        <v/>
      </c>
      <c r="Q852" s="24" t="str">
        <f>IF(Q$3="Not used","",IFERROR(VLOOKUP($A852,'Circumstance 12'!$B$6:$AB$15,27,FALSE),IFERROR(VLOOKUP($A852,'Circumstance 12'!$B$18:$AB$28,27,FALSE),TableBPA2[[#This Row],[Base Payment After Circumstance 11]])))</f>
        <v/>
      </c>
      <c r="R852" s="24" t="str">
        <f>IF(R$3="Not used","",IFERROR(VLOOKUP($A852,'Circumstance 13'!$B$6:$AB$15,27,FALSE),IFERROR(VLOOKUP($A852,'Circumstance 13'!$B$18:$AB$28,27,FALSE),TableBPA2[[#This Row],[Base Payment After Circumstance 12]])))</f>
        <v/>
      </c>
      <c r="S852" s="24" t="str">
        <f>IF(S$3="Not used","",IFERROR(VLOOKUP($A852,'Circumstance 14'!$B$6:$AB$15,27,FALSE),IFERROR(VLOOKUP($A852,'Circumstance 14'!$B$18:$AB$28,27,FALSE),TableBPA2[[#This Row],[Base Payment After Circumstance 13]])))</f>
        <v/>
      </c>
      <c r="T852" s="24" t="str">
        <f>IF(T$3="Not used","",IFERROR(VLOOKUP($A852,'Circumstance 15'!$B$6:$AB$15,27,FALSE),IFERROR(VLOOKUP($A852,'Circumstance 15'!$B$18:$AB$28,27,FALSE),TableBPA2[[#This Row],[Base Payment After Circumstance 14]])))</f>
        <v/>
      </c>
      <c r="U852" s="24" t="str">
        <f>IF(U$3="Not used","",IFERROR(VLOOKUP($A852,'Circumstance 16'!$B$6:$AB$15,27,FALSE),IFERROR(VLOOKUP($A852,'Circumstance 16'!$B$18:$AB$28,27,FALSE),TableBPA2[[#This Row],[Base Payment After Circumstance 15]])))</f>
        <v/>
      </c>
      <c r="V852" s="24" t="str">
        <f>IF(V$3="Not used","",IFERROR(VLOOKUP($A852,'Circumstance 17'!$B$6:$AB$15,27,FALSE),IFERROR(VLOOKUP($A852,'Circumstance 17'!$B$18:$AB$28,27,FALSE),TableBPA2[[#This Row],[Base Payment After Circumstance 16]])))</f>
        <v/>
      </c>
      <c r="W852" s="24" t="str">
        <f>IF(W$3="Not used","",IFERROR(VLOOKUP($A852,'Circumstance 18'!$B$6:$AB$15,27,FALSE),IFERROR(VLOOKUP($A852,'Circumstance 18'!$B$18:$AB$28,27,FALSE),TableBPA2[[#This Row],[Base Payment After Circumstance 17]])))</f>
        <v/>
      </c>
      <c r="X852" s="24" t="str">
        <f>IF(X$3="Not used","",IFERROR(VLOOKUP($A852,'Circumstance 19'!$B$6:$AB$15,27,FALSE),IFERROR(VLOOKUP($A852,'Circumstance 19'!$B$18:$AB$28,27,FALSE),TableBPA2[[#This Row],[Base Payment After Circumstance 18]])))</f>
        <v/>
      </c>
      <c r="Y852" s="24" t="str">
        <f>IF(Y$3="Not used","",IFERROR(VLOOKUP($A852,'Circumstance 20'!$B$6:$AB$15,27,FALSE),IFERROR(VLOOKUP($A852,'Circumstance 20'!$B$18:$AB$28,27,FALSE),TableBPA2[[#This Row],[Base Payment After Circumstance 19]])))</f>
        <v/>
      </c>
    </row>
    <row r="853" spans="1:25" x14ac:dyDescent="0.25">
      <c r="A853" s="11" t="str">
        <f>IF('LEA Information'!A862="","",'LEA Information'!A862)</f>
        <v/>
      </c>
      <c r="B853" s="11" t="str">
        <f>IF('LEA Information'!B862="","",'LEA Information'!B862)</f>
        <v/>
      </c>
      <c r="C853" s="68" t="str">
        <f>IF('LEA Information'!C862="","",'LEA Information'!C862)</f>
        <v/>
      </c>
      <c r="D853" s="8" t="str">
        <f>IF('LEA Information'!D862="","",'LEA Information'!D862)</f>
        <v/>
      </c>
      <c r="E853" s="32" t="str">
        <f t="shared" si="13"/>
        <v/>
      </c>
      <c r="F853" s="3" t="str">
        <f>IF(F$3="Not used","",IFERROR(VLOOKUP($A853,'Circumstance 1'!$B$6:$AB$15,27,FALSE),IFERROR(VLOOKUP(A853,'Circumstance 1'!$B$18:$AB$28,27,FALSE),TableBPA2[[#This Row],[Starting Base Payment]])))</f>
        <v/>
      </c>
      <c r="G853" s="3" t="str">
        <f>IF(G$3="Not used","",IFERROR(VLOOKUP($A853,'Circumstance 2'!$B$6:$AB$15,27,FALSE),IFERROR(VLOOKUP($A853,'Circumstance 2'!$B$18:$AB$28,27,FALSE),TableBPA2[[#This Row],[Base Payment After Circumstance 1]])))</f>
        <v/>
      </c>
      <c r="H853" s="3" t="str">
        <f>IF(H$3="Not used","",IFERROR(VLOOKUP($A853,'Circumstance 3'!$B$6:$AB$15,27,FALSE),IFERROR(VLOOKUP($A853,'Circumstance 3'!$B$18:$AB$28,27,FALSE),TableBPA2[[#This Row],[Base Payment After Circumstance 2]])))</f>
        <v/>
      </c>
      <c r="I853" s="3" t="str">
        <f>IF(I$3="Not used","",IFERROR(VLOOKUP($A853,'Circumstance 4'!$B$6:$AB$15,27,FALSE),IFERROR(VLOOKUP($A853,'Circumstance 4'!$B$18:$AB$28,27,FALSE),TableBPA2[[#This Row],[Base Payment After Circumstance 3]])))</f>
        <v/>
      </c>
      <c r="J853" s="3" t="str">
        <f>IF(J$3="Not used","",IFERROR(VLOOKUP($A853,'Circumstance 5'!$B$6:$AB$15,27,FALSE),IFERROR(VLOOKUP($A853,'Circumstance 5'!$B$18:$AB$28,27,FALSE),TableBPA2[[#This Row],[Base Payment After Circumstance 4]])))</f>
        <v/>
      </c>
      <c r="K853" s="3" t="str">
        <f>IF(K$3="Not used","",IFERROR(VLOOKUP($A853,'Circumstance 6'!$B$6:$AB$15,27,FALSE),IFERROR(VLOOKUP($A853,'Circumstance 6'!$B$18:$AB$28,27,FALSE),TableBPA2[[#This Row],[Base Payment After Circumstance 5]])))</f>
        <v/>
      </c>
      <c r="L853" s="3" t="str">
        <f>IF(L$3="Not used","",IFERROR(VLOOKUP($A853,'Circumstance 7'!$B$6:$AB$15,27,FALSE),IFERROR(VLOOKUP($A853,'Circumstance 7'!$B$18:$AB$28,27,FALSE),TableBPA2[[#This Row],[Base Payment After Circumstance 6]])))</f>
        <v/>
      </c>
      <c r="M853" s="3" t="str">
        <f>IF(M$3="Not used","",IFERROR(VLOOKUP($A853,'Circumstance 8'!$B$6:$AB$15,27,FALSE),IFERROR(VLOOKUP($A853,'Circumstance 8'!$B$18:$AB$28,27,FALSE),TableBPA2[[#This Row],[Base Payment After Circumstance 7]])))</f>
        <v/>
      </c>
      <c r="N853" s="3" t="str">
        <f>IF(N$3="Not used","",IFERROR(VLOOKUP($A853,'Circumstance 9'!$B$6:$AB$15,27,FALSE),IFERROR(VLOOKUP($A853,'Circumstance 9'!$B$18:$AB$28,27,FALSE),TableBPA2[[#This Row],[Base Payment After Circumstance 8]])))</f>
        <v/>
      </c>
      <c r="O853" s="3" t="str">
        <f>IF(O$3="Not used","",IFERROR(VLOOKUP($A853,'Circumstance 10'!$B$6:$AB$15,27,FALSE),IFERROR(VLOOKUP($A853,'Circumstance 10'!$B$18:$AB$28,27,FALSE),TableBPA2[[#This Row],[Base Payment After Circumstance 9]])))</f>
        <v/>
      </c>
      <c r="P853" s="24" t="str">
        <f>IF(P$3="Not used","",IFERROR(VLOOKUP($A853,'Circumstance 11'!$B$6:$AB$15,27,FALSE),IFERROR(VLOOKUP($A853,'Circumstance 11'!$B$18:$AB$28,27,FALSE),TableBPA2[[#This Row],[Base Payment After Circumstance 10]])))</f>
        <v/>
      </c>
      <c r="Q853" s="24" t="str">
        <f>IF(Q$3="Not used","",IFERROR(VLOOKUP($A853,'Circumstance 12'!$B$6:$AB$15,27,FALSE),IFERROR(VLOOKUP($A853,'Circumstance 12'!$B$18:$AB$28,27,FALSE),TableBPA2[[#This Row],[Base Payment After Circumstance 11]])))</f>
        <v/>
      </c>
      <c r="R853" s="24" t="str">
        <f>IF(R$3="Not used","",IFERROR(VLOOKUP($A853,'Circumstance 13'!$B$6:$AB$15,27,FALSE),IFERROR(VLOOKUP($A853,'Circumstance 13'!$B$18:$AB$28,27,FALSE),TableBPA2[[#This Row],[Base Payment After Circumstance 12]])))</f>
        <v/>
      </c>
      <c r="S853" s="24" t="str">
        <f>IF(S$3="Not used","",IFERROR(VLOOKUP($A853,'Circumstance 14'!$B$6:$AB$15,27,FALSE),IFERROR(VLOOKUP($A853,'Circumstance 14'!$B$18:$AB$28,27,FALSE),TableBPA2[[#This Row],[Base Payment After Circumstance 13]])))</f>
        <v/>
      </c>
      <c r="T853" s="24" t="str">
        <f>IF(T$3="Not used","",IFERROR(VLOOKUP($A853,'Circumstance 15'!$B$6:$AB$15,27,FALSE),IFERROR(VLOOKUP($A853,'Circumstance 15'!$B$18:$AB$28,27,FALSE),TableBPA2[[#This Row],[Base Payment After Circumstance 14]])))</f>
        <v/>
      </c>
      <c r="U853" s="24" t="str">
        <f>IF(U$3="Not used","",IFERROR(VLOOKUP($A853,'Circumstance 16'!$B$6:$AB$15,27,FALSE),IFERROR(VLOOKUP($A853,'Circumstance 16'!$B$18:$AB$28,27,FALSE),TableBPA2[[#This Row],[Base Payment After Circumstance 15]])))</f>
        <v/>
      </c>
      <c r="V853" s="24" t="str">
        <f>IF(V$3="Not used","",IFERROR(VLOOKUP($A853,'Circumstance 17'!$B$6:$AB$15,27,FALSE),IFERROR(VLOOKUP($A853,'Circumstance 17'!$B$18:$AB$28,27,FALSE),TableBPA2[[#This Row],[Base Payment After Circumstance 16]])))</f>
        <v/>
      </c>
      <c r="W853" s="24" t="str">
        <f>IF(W$3="Not used","",IFERROR(VLOOKUP($A853,'Circumstance 18'!$B$6:$AB$15,27,FALSE),IFERROR(VLOOKUP($A853,'Circumstance 18'!$B$18:$AB$28,27,FALSE),TableBPA2[[#This Row],[Base Payment After Circumstance 17]])))</f>
        <v/>
      </c>
      <c r="X853" s="24" t="str">
        <f>IF(X$3="Not used","",IFERROR(VLOOKUP($A853,'Circumstance 19'!$B$6:$AB$15,27,FALSE),IFERROR(VLOOKUP($A853,'Circumstance 19'!$B$18:$AB$28,27,FALSE),TableBPA2[[#This Row],[Base Payment After Circumstance 18]])))</f>
        <v/>
      </c>
      <c r="Y853" s="24" t="str">
        <f>IF(Y$3="Not used","",IFERROR(VLOOKUP($A853,'Circumstance 20'!$B$6:$AB$15,27,FALSE),IFERROR(VLOOKUP($A853,'Circumstance 20'!$B$18:$AB$28,27,FALSE),TableBPA2[[#This Row],[Base Payment After Circumstance 19]])))</f>
        <v/>
      </c>
    </row>
    <row r="854" spans="1:25" x14ac:dyDescent="0.25">
      <c r="A854" s="11" t="str">
        <f>IF('LEA Information'!A863="","",'LEA Information'!A863)</f>
        <v/>
      </c>
      <c r="B854" s="11" t="str">
        <f>IF('LEA Information'!B863="","",'LEA Information'!B863)</f>
        <v/>
      </c>
      <c r="C854" s="68" t="str">
        <f>IF('LEA Information'!C863="","",'LEA Information'!C863)</f>
        <v/>
      </c>
      <c r="D854" s="8" t="str">
        <f>IF('LEA Information'!D863="","",'LEA Information'!D863)</f>
        <v/>
      </c>
      <c r="E854" s="32" t="str">
        <f t="shared" si="13"/>
        <v/>
      </c>
      <c r="F854" s="3" t="str">
        <f>IF(F$3="Not used","",IFERROR(VLOOKUP($A854,'Circumstance 1'!$B$6:$AB$15,27,FALSE),IFERROR(VLOOKUP(A854,'Circumstance 1'!$B$18:$AB$28,27,FALSE),TableBPA2[[#This Row],[Starting Base Payment]])))</f>
        <v/>
      </c>
      <c r="G854" s="3" t="str">
        <f>IF(G$3="Not used","",IFERROR(VLOOKUP($A854,'Circumstance 2'!$B$6:$AB$15,27,FALSE),IFERROR(VLOOKUP($A854,'Circumstance 2'!$B$18:$AB$28,27,FALSE),TableBPA2[[#This Row],[Base Payment After Circumstance 1]])))</f>
        <v/>
      </c>
      <c r="H854" s="3" t="str">
        <f>IF(H$3="Not used","",IFERROR(VLOOKUP($A854,'Circumstance 3'!$B$6:$AB$15,27,FALSE),IFERROR(VLOOKUP($A854,'Circumstance 3'!$B$18:$AB$28,27,FALSE),TableBPA2[[#This Row],[Base Payment After Circumstance 2]])))</f>
        <v/>
      </c>
      <c r="I854" s="3" t="str">
        <f>IF(I$3="Not used","",IFERROR(VLOOKUP($A854,'Circumstance 4'!$B$6:$AB$15,27,FALSE),IFERROR(VLOOKUP($A854,'Circumstance 4'!$B$18:$AB$28,27,FALSE),TableBPA2[[#This Row],[Base Payment After Circumstance 3]])))</f>
        <v/>
      </c>
      <c r="J854" s="3" t="str">
        <f>IF(J$3="Not used","",IFERROR(VLOOKUP($A854,'Circumstance 5'!$B$6:$AB$15,27,FALSE),IFERROR(VLOOKUP($A854,'Circumstance 5'!$B$18:$AB$28,27,FALSE),TableBPA2[[#This Row],[Base Payment After Circumstance 4]])))</f>
        <v/>
      </c>
      <c r="K854" s="3" t="str">
        <f>IF(K$3="Not used","",IFERROR(VLOOKUP($A854,'Circumstance 6'!$B$6:$AB$15,27,FALSE),IFERROR(VLOOKUP($A854,'Circumstance 6'!$B$18:$AB$28,27,FALSE),TableBPA2[[#This Row],[Base Payment After Circumstance 5]])))</f>
        <v/>
      </c>
      <c r="L854" s="3" t="str">
        <f>IF(L$3="Not used","",IFERROR(VLOOKUP($A854,'Circumstance 7'!$B$6:$AB$15,27,FALSE),IFERROR(VLOOKUP($A854,'Circumstance 7'!$B$18:$AB$28,27,FALSE),TableBPA2[[#This Row],[Base Payment After Circumstance 6]])))</f>
        <v/>
      </c>
      <c r="M854" s="3" t="str">
        <f>IF(M$3="Not used","",IFERROR(VLOOKUP($A854,'Circumstance 8'!$B$6:$AB$15,27,FALSE),IFERROR(VLOOKUP($A854,'Circumstance 8'!$B$18:$AB$28,27,FALSE),TableBPA2[[#This Row],[Base Payment After Circumstance 7]])))</f>
        <v/>
      </c>
      <c r="N854" s="3" t="str">
        <f>IF(N$3="Not used","",IFERROR(VLOOKUP($A854,'Circumstance 9'!$B$6:$AB$15,27,FALSE),IFERROR(VLOOKUP($A854,'Circumstance 9'!$B$18:$AB$28,27,FALSE),TableBPA2[[#This Row],[Base Payment After Circumstance 8]])))</f>
        <v/>
      </c>
      <c r="O854" s="3" t="str">
        <f>IF(O$3="Not used","",IFERROR(VLOOKUP($A854,'Circumstance 10'!$B$6:$AB$15,27,FALSE),IFERROR(VLOOKUP($A854,'Circumstance 10'!$B$18:$AB$28,27,FALSE),TableBPA2[[#This Row],[Base Payment After Circumstance 9]])))</f>
        <v/>
      </c>
      <c r="P854" s="24" t="str">
        <f>IF(P$3="Not used","",IFERROR(VLOOKUP($A854,'Circumstance 11'!$B$6:$AB$15,27,FALSE),IFERROR(VLOOKUP($A854,'Circumstance 11'!$B$18:$AB$28,27,FALSE),TableBPA2[[#This Row],[Base Payment After Circumstance 10]])))</f>
        <v/>
      </c>
      <c r="Q854" s="24" t="str">
        <f>IF(Q$3="Not used","",IFERROR(VLOOKUP($A854,'Circumstance 12'!$B$6:$AB$15,27,FALSE),IFERROR(VLOOKUP($A854,'Circumstance 12'!$B$18:$AB$28,27,FALSE),TableBPA2[[#This Row],[Base Payment After Circumstance 11]])))</f>
        <v/>
      </c>
      <c r="R854" s="24" t="str">
        <f>IF(R$3="Not used","",IFERROR(VLOOKUP($A854,'Circumstance 13'!$B$6:$AB$15,27,FALSE),IFERROR(VLOOKUP($A854,'Circumstance 13'!$B$18:$AB$28,27,FALSE),TableBPA2[[#This Row],[Base Payment After Circumstance 12]])))</f>
        <v/>
      </c>
      <c r="S854" s="24" t="str">
        <f>IF(S$3="Not used","",IFERROR(VLOOKUP($A854,'Circumstance 14'!$B$6:$AB$15,27,FALSE),IFERROR(VLOOKUP($A854,'Circumstance 14'!$B$18:$AB$28,27,FALSE),TableBPA2[[#This Row],[Base Payment After Circumstance 13]])))</f>
        <v/>
      </c>
      <c r="T854" s="24" t="str">
        <f>IF(T$3="Not used","",IFERROR(VLOOKUP($A854,'Circumstance 15'!$B$6:$AB$15,27,FALSE),IFERROR(VLOOKUP($A854,'Circumstance 15'!$B$18:$AB$28,27,FALSE),TableBPA2[[#This Row],[Base Payment After Circumstance 14]])))</f>
        <v/>
      </c>
      <c r="U854" s="24" t="str">
        <f>IF(U$3="Not used","",IFERROR(VLOOKUP($A854,'Circumstance 16'!$B$6:$AB$15,27,FALSE),IFERROR(VLOOKUP($A854,'Circumstance 16'!$B$18:$AB$28,27,FALSE),TableBPA2[[#This Row],[Base Payment After Circumstance 15]])))</f>
        <v/>
      </c>
      <c r="V854" s="24" t="str">
        <f>IF(V$3="Not used","",IFERROR(VLOOKUP($A854,'Circumstance 17'!$B$6:$AB$15,27,FALSE),IFERROR(VLOOKUP($A854,'Circumstance 17'!$B$18:$AB$28,27,FALSE),TableBPA2[[#This Row],[Base Payment After Circumstance 16]])))</f>
        <v/>
      </c>
      <c r="W854" s="24" t="str">
        <f>IF(W$3="Not used","",IFERROR(VLOOKUP($A854,'Circumstance 18'!$B$6:$AB$15,27,FALSE),IFERROR(VLOOKUP($A854,'Circumstance 18'!$B$18:$AB$28,27,FALSE),TableBPA2[[#This Row],[Base Payment After Circumstance 17]])))</f>
        <v/>
      </c>
      <c r="X854" s="24" t="str">
        <f>IF(X$3="Not used","",IFERROR(VLOOKUP($A854,'Circumstance 19'!$B$6:$AB$15,27,FALSE),IFERROR(VLOOKUP($A854,'Circumstance 19'!$B$18:$AB$28,27,FALSE),TableBPA2[[#This Row],[Base Payment After Circumstance 18]])))</f>
        <v/>
      </c>
      <c r="Y854" s="24" t="str">
        <f>IF(Y$3="Not used","",IFERROR(VLOOKUP($A854,'Circumstance 20'!$B$6:$AB$15,27,FALSE),IFERROR(VLOOKUP($A854,'Circumstance 20'!$B$18:$AB$28,27,FALSE),TableBPA2[[#This Row],[Base Payment After Circumstance 19]])))</f>
        <v/>
      </c>
    </row>
    <row r="855" spans="1:25" x14ac:dyDescent="0.25">
      <c r="A855" s="11" t="str">
        <f>IF('LEA Information'!A864="","",'LEA Information'!A864)</f>
        <v/>
      </c>
      <c r="B855" s="11" t="str">
        <f>IF('LEA Information'!B864="","",'LEA Information'!B864)</f>
        <v/>
      </c>
      <c r="C855" s="68" t="str">
        <f>IF('LEA Information'!C864="","",'LEA Information'!C864)</f>
        <v/>
      </c>
      <c r="D855" s="8" t="str">
        <f>IF('LEA Information'!D864="","",'LEA Information'!D864)</f>
        <v/>
      </c>
      <c r="E855" s="32" t="str">
        <f t="shared" si="13"/>
        <v/>
      </c>
      <c r="F855" s="3" t="str">
        <f>IF(F$3="Not used","",IFERROR(VLOOKUP($A855,'Circumstance 1'!$B$6:$AB$15,27,FALSE),IFERROR(VLOOKUP(A855,'Circumstance 1'!$B$18:$AB$28,27,FALSE),TableBPA2[[#This Row],[Starting Base Payment]])))</f>
        <v/>
      </c>
      <c r="G855" s="3" t="str">
        <f>IF(G$3="Not used","",IFERROR(VLOOKUP($A855,'Circumstance 2'!$B$6:$AB$15,27,FALSE),IFERROR(VLOOKUP($A855,'Circumstance 2'!$B$18:$AB$28,27,FALSE),TableBPA2[[#This Row],[Base Payment After Circumstance 1]])))</f>
        <v/>
      </c>
      <c r="H855" s="3" t="str">
        <f>IF(H$3="Not used","",IFERROR(VLOOKUP($A855,'Circumstance 3'!$B$6:$AB$15,27,FALSE),IFERROR(VLOOKUP($A855,'Circumstance 3'!$B$18:$AB$28,27,FALSE),TableBPA2[[#This Row],[Base Payment After Circumstance 2]])))</f>
        <v/>
      </c>
      <c r="I855" s="3" t="str">
        <f>IF(I$3="Not used","",IFERROR(VLOOKUP($A855,'Circumstance 4'!$B$6:$AB$15,27,FALSE),IFERROR(VLOOKUP($A855,'Circumstance 4'!$B$18:$AB$28,27,FALSE),TableBPA2[[#This Row],[Base Payment After Circumstance 3]])))</f>
        <v/>
      </c>
      <c r="J855" s="3" t="str">
        <f>IF(J$3="Not used","",IFERROR(VLOOKUP($A855,'Circumstance 5'!$B$6:$AB$15,27,FALSE),IFERROR(VLOOKUP($A855,'Circumstance 5'!$B$18:$AB$28,27,FALSE),TableBPA2[[#This Row],[Base Payment After Circumstance 4]])))</f>
        <v/>
      </c>
      <c r="K855" s="3" t="str">
        <f>IF(K$3="Not used","",IFERROR(VLOOKUP($A855,'Circumstance 6'!$B$6:$AB$15,27,FALSE),IFERROR(VLOOKUP($A855,'Circumstance 6'!$B$18:$AB$28,27,FALSE),TableBPA2[[#This Row],[Base Payment After Circumstance 5]])))</f>
        <v/>
      </c>
      <c r="L855" s="3" t="str">
        <f>IF(L$3="Not used","",IFERROR(VLOOKUP($A855,'Circumstance 7'!$B$6:$AB$15,27,FALSE),IFERROR(VLOOKUP($A855,'Circumstance 7'!$B$18:$AB$28,27,FALSE),TableBPA2[[#This Row],[Base Payment After Circumstance 6]])))</f>
        <v/>
      </c>
      <c r="M855" s="3" t="str">
        <f>IF(M$3="Not used","",IFERROR(VLOOKUP($A855,'Circumstance 8'!$B$6:$AB$15,27,FALSE),IFERROR(VLOOKUP($A855,'Circumstance 8'!$B$18:$AB$28,27,FALSE),TableBPA2[[#This Row],[Base Payment After Circumstance 7]])))</f>
        <v/>
      </c>
      <c r="N855" s="3" t="str">
        <f>IF(N$3="Not used","",IFERROR(VLOOKUP($A855,'Circumstance 9'!$B$6:$AB$15,27,FALSE),IFERROR(VLOOKUP($A855,'Circumstance 9'!$B$18:$AB$28,27,FALSE),TableBPA2[[#This Row],[Base Payment After Circumstance 8]])))</f>
        <v/>
      </c>
      <c r="O855" s="3" t="str">
        <f>IF(O$3="Not used","",IFERROR(VLOOKUP($A855,'Circumstance 10'!$B$6:$AB$15,27,FALSE),IFERROR(VLOOKUP($A855,'Circumstance 10'!$B$18:$AB$28,27,FALSE),TableBPA2[[#This Row],[Base Payment After Circumstance 9]])))</f>
        <v/>
      </c>
      <c r="P855" s="24" t="str">
        <f>IF(P$3="Not used","",IFERROR(VLOOKUP($A855,'Circumstance 11'!$B$6:$AB$15,27,FALSE),IFERROR(VLOOKUP($A855,'Circumstance 11'!$B$18:$AB$28,27,FALSE),TableBPA2[[#This Row],[Base Payment After Circumstance 10]])))</f>
        <v/>
      </c>
      <c r="Q855" s="24" t="str">
        <f>IF(Q$3="Not used","",IFERROR(VLOOKUP($A855,'Circumstance 12'!$B$6:$AB$15,27,FALSE),IFERROR(VLOOKUP($A855,'Circumstance 12'!$B$18:$AB$28,27,FALSE),TableBPA2[[#This Row],[Base Payment After Circumstance 11]])))</f>
        <v/>
      </c>
      <c r="R855" s="24" t="str">
        <f>IF(R$3="Not used","",IFERROR(VLOOKUP($A855,'Circumstance 13'!$B$6:$AB$15,27,FALSE),IFERROR(VLOOKUP($A855,'Circumstance 13'!$B$18:$AB$28,27,FALSE),TableBPA2[[#This Row],[Base Payment After Circumstance 12]])))</f>
        <v/>
      </c>
      <c r="S855" s="24" t="str">
        <f>IF(S$3="Not used","",IFERROR(VLOOKUP($A855,'Circumstance 14'!$B$6:$AB$15,27,FALSE),IFERROR(VLOOKUP($A855,'Circumstance 14'!$B$18:$AB$28,27,FALSE),TableBPA2[[#This Row],[Base Payment After Circumstance 13]])))</f>
        <v/>
      </c>
      <c r="T855" s="24" t="str">
        <f>IF(T$3="Not used","",IFERROR(VLOOKUP($A855,'Circumstance 15'!$B$6:$AB$15,27,FALSE),IFERROR(VLOOKUP($A855,'Circumstance 15'!$B$18:$AB$28,27,FALSE),TableBPA2[[#This Row],[Base Payment After Circumstance 14]])))</f>
        <v/>
      </c>
      <c r="U855" s="24" t="str">
        <f>IF(U$3="Not used","",IFERROR(VLOOKUP($A855,'Circumstance 16'!$B$6:$AB$15,27,FALSE),IFERROR(VLOOKUP($A855,'Circumstance 16'!$B$18:$AB$28,27,FALSE),TableBPA2[[#This Row],[Base Payment After Circumstance 15]])))</f>
        <v/>
      </c>
      <c r="V855" s="24" t="str">
        <f>IF(V$3="Not used","",IFERROR(VLOOKUP($A855,'Circumstance 17'!$B$6:$AB$15,27,FALSE),IFERROR(VLOOKUP($A855,'Circumstance 17'!$B$18:$AB$28,27,FALSE),TableBPA2[[#This Row],[Base Payment After Circumstance 16]])))</f>
        <v/>
      </c>
      <c r="W855" s="24" t="str">
        <f>IF(W$3="Not used","",IFERROR(VLOOKUP($A855,'Circumstance 18'!$B$6:$AB$15,27,FALSE),IFERROR(VLOOKUP($A855,'Circumstance 18'!$B$18:$AB$28,27,FALSE),TableBPA2[[#This Row],[Base Payment After Circumstance 17]])))</f>
        <v/>
      </c>
      <c r="X855" s="24" t="str">
        <f>IF(X$3="Not used","",IFERROR(VLOOKUP($A855,'Circumstance 19'!$B$6:$AB$15,27,FALSE),IFERROR(VLOOKUP($A855,'Circumstance 19'!$B$18:$AB$28,27,FALSE),TableBPA2[[#This Row],[Base Payment After Circumstance 18]])))</f>
        <v/>
      </c>
      <c r="Y855" s="24" t="str">
        <f>IF(Y$3="Not used","",IFERROR(VLOOKUP($A855,'Circumstance 20'!$B$6:$AB$15,27,FALSE),IFERROR(VLOOKUP($A855,'Circumstance 20'!$B$18:$AB$28,27,FALSE),TableBPA2[[#This Row],[Base Payment After Circumstance 19]])))</f>
        <v/>
      </c>
    </row>
    <row r="856" spans="1:25" x14ac:dyDescent="0.25">
      <c r="A856" s="11" t="str">
        <f>IF('LEA Information'!A865="","",'LEA Information'!A865)</f>
        <v/>
      </c>
      <c r="B856" s="11" t="str">
        <f>IF('LEA Information'!B865="","",'LEA Information'!B865)</f>
        <v/>
      </c>
      <c r="C856" s="68" t="str">
        <f>IF('LEA Information'!C865="","",'LEA Information'!C865)</f>
        <v/>
      </c>
      <c r="D856" s="8" t="str">
        <f>IF('LEA Information'!D865="","",'LEA Information'!D865)</f>
        <v/>
      </c>
      <c r="E856" s="32" t="str">
        <f t="shared" si="13"/>
        <v/>
      </c>
      <c r="F856" s="3" t="str">
        <f>IF(F$3="Not used","",IFERROR(VLOOKUP($A856,'Circumstance 1'!$B$6:$AB$15,27,FALSE),IFERROR(VLOOKUP(A856,'Circumstance 1'!$B$18:$AB$28,27,FALSE),TableBPA2[[#This Row],[Starting Base Payment]])))</f>
        <v/>
      </c>
      <c r="G856" s="3" t="str">
        <f>IF(G$3="Not used","",IFERROR(VLOOKUP($A856,'Circumstance 2'!$B$6:$AB$15,27,FALSE),IFERROR(VLOOKUP($A856,'Circumstance 2'!$B$18:$AB$28,27,FALSE),TableBPA2[[#This Row],[Base Payment After Circumstance 1]])))</f>
        <v/>
      </c>
      <c r="H856" s="3" t="str">
        <f>IF(H$3="Not used","",IFERROR(VLOOKUP($A856,'Circumstance 3'!$B$6:$AB$15,27,FALSE),IFERROR(VLOOKUP($A856,'Circumstance 3'!$B$18:$AB$28,27,FALSE),TableBPA2[[#This Row],[Base Payment After Circumstance 2]])))</f>
        <v/>
      </c>
      <c r="I856" s="3" t="str">
        <f>IF(I$3="Not used","",IFERROR(VLOOKUP($A856,'Circumstance 4'!$B$6:$AB$15,27,FALSE),IFERROR(VLOOKUP($A856,'Circumstance 4'!$B$18:$AB$28,27,FALSE),TableBPA2[[#This Row],[Base Payment After Circumstance 3]])))</f>
        <v/>
      </c>
      <c r="J856" s="3" t="str">
        <f>IF(J$3="Not used","",IFERROR(VLOOKUP($A856,'Circumstance 5'!$B$6:$AB$15,27,FALSE),IFERROR(VLOOKUP($A856,'Circumstance 5'!$B$18:$AB$28,27,FALSE),TableBPA2[[#This Row],[Base Payment After Circumstance 4]])))</f>
        <v/>
      </c>
      <c r="K856" s="3" t="str">
        <f>IF(K$3="Not used","",IFERROR(VLOOKUP($A856,'Circumstance 6'!$B$6:$AB$15,27,FALSE),IFERROR(VLOOKUP($A856,'Circumstance 6'!$B$18:$AB$28,27,FALSE),TableBPA2[[#This Row],[Base Payment After Circumstance 5]])))</f>
        <v/>
      </c>
      <c r="L856" s="3" t="str">
        <f>IF(L$3="Not used","",IFERROR(VLOOKUP($A856,'Circumstance 7'!$B$6:$AB$15,27,FALSE),IFERROR(VLOOKUP($A856,'Circumstance 7'!$B$18:$AB$28,27,FALSE),TableBPA2[[#This Row],[Base Payment After Circumstance 6]])))</f>
        <v/>
      </c>
      <c r="M856" s="3" t="str">
        <f>IF(M$3="Not used","",IFERROR(VLOOKUP($A856,'Circumstance 8'!$B$6:$AB$15,27,FALSE),IFERROR(VLOOKUP($A856,'Circumstance 8'!$B$18:$AB$28,27,FALSE),TableBPA2[[#This Row],[Base Payment After Circumstance 7]])))</f>
        <v/>
      </c>
      <c r="N856" s="3" t="str">
        <f>IF(N$3="Not used","",IFERROR(VLOOKUP($A856,'Circumstance 9'!$B$6:$AB$15,27,FALSE),IFERROR(VLOOKUP($A856,'Circumstance 9'!$B$18:$AB$28,27,FALSE),TableBPA2[[#This Row],[Base Payment After Circumstance 8]])))</f>
        <v/>
      </c>
      <c r="O856" s="3" t="str">
        <f>IF(O$3="Not used","",IFERROR(VLOOKUP($A856,'Circumstance 10'!$B$6:$AB$15,27,FALSE),IFERROR(VLOOKUP($A856,'Circumstance 10'!$B$18:$AB$28,27,FALSE),TableBPA2[[#This Row],[Base Payment After Circumstance 9]])))</f>
        <v/>
      </c>
      <c r="P856" s="24" t="str">
        <f>IF(P$3="Not used","",IFERROR(VLOOKUP($A856,'Circumstance 11'!$B$6:$AB$15,27,FALSE),IFERROR(VLOOKUP($A856,'Circumstance 11'!$B$18:$AB$28,27,FALSE),TableBPA2[[#This Row],[Base Payment After Circumstance 10]])))</f>
        <v/>
      </c>
      <c r="Q856" s="24" t="str">
        <f>IF(Q$3="Not used","",IFERROR(VLOOKUP($A856,'Circumstance 12'!$B$6:$AB$15,27,FALSE),IFERROR(VLOOKUP($A856,'Circumstance 12'!$B$18:$AB$28,27,FALSE),TableBPA2[[#This Row],[Base Payment After Circumstance 11]])))</f>
        <v/>
      </c>
      <c r="R856" s="24" t="str">
        <f>IF(R$3="Not used","",IFERROR(VLOOKUP($A856,'Circumstance 13'!$B$6:$AB$15,27,FALSE),IFERROR(VLOOKUP($A856,'Circumstance 13'!$B$18:$AB$28,27,FALSE),TableBPA2[[#This Row],[Base Payment After Circumstance 12]])))</f>
        <v/>
      </c>
      <c r="S856" s="24" t="str">
        <f>IF(S$3="Not used","",IFERROR(VLOOKUP($A856,'Circumstance 14'!$B$6:$AB$15,27,FALSE),IFERROR(VLOOKUP($A856,'Circumstance 14'!$B$18:$AB$28,27,FALSE),TableBPA2[[#This Row],[Base Payment After Circumstance 13]])))</f>
        <v/>
      </c>
      <c r="T856" s="24" t="str">
        <f>IF(T$3="Not used","",IFERROR(VLOOKUP($A856,'Circumstance 15'!$B$6:$AB$15,27,FALSE),IFERROR(VLOOKUP($A856,'Circumstance 15'!$B$18:$AB$28,27,FALSE),TableBPA2[[#This Row],[Base Payment After Circumstance 14]])))</f>
        <v/>
      </c>
      <c r="U856" s="24" t="str">
        <f>IF(U$3="Not used","",IFERROR(VLOOKUP($A856,'Circumstance 16'!$B$6:$AB$15,27,FALSE),IFERROR(VLOOKUP($A856,'Circumstance 16'!$B$18:$AB$28,27,FALSE),TableBPA2[[#This Row],[Base Payment After Circumstance 15]])))</f>
        <v/>
      </c>
      <c r="V856" s="24" t="str">
        <f>IF(V$3="Not used","",IFERROR(VLOOKUP($A856,'Circumstance 17'!$B$6:$AB$15,27,FALSE),IFERROR(VLOOKUP($A856,'Circumstance 17'!$B$18:$AB$28,27,FALSE),TableBPA2[[#This Row],[Base Payment After Circumstance 16]])))</f>
        <v/>
      </c>
      <c r="W856" s="24" t="str">
        <f>IF(W$3="Not used","",IFERROR(VLOOKUP($A856,'Circumstance 18'!$B$6:$AB$15,27,FALSE),IFERROR(VLOOKUP($A856,'Circumstance 18'!$B$18:$AB$28,27,FALSE),TableBPA2[[#This Row],[Base Payment After Circumstance 17]])))</f>
        <v/>
      </c>
      <c r="X856" s="24" t="str">
        <f>IF(X$3="Not used","",IFERROR(VLOOKUP($A856,'Circumstance 19'!$B$6:$AB$15,27,FALSE),IFERROR(VLOOKUP($A856,'Circumstance 19'!$B$18:$AB$28,27,FALSE),TableBPA2[[#This Row],[Base Payment After Circumstance 18]])))</f>
        <v/>
      </c>
      <c r="Y856" s="24" t="str">
        <f>IF(Y$3="Not used","",IFERROR(VLOOKUP($A856,'Circumstance 20'!$B$6:$AB$15,27,FALSE),IFERROR(VLOOKUP($A856,'Circumstance 20'!$B$18:$AB$28,27,FALSE),TableBPA2[[#This Row],[Base Payment After Circumstance 19]])))</f>
        <v/>
      </c>
    </row>
    <row r="857" spans="1:25" x14ac:dyDescent="0.25">
      <c r="A857" s="11" t="str">
        <f>IF('LEA Information'!A866="","",'LEA Information'!A866)</f>
        <v/>
      </c>
      <c r="B857" s="11" t="str">
        <f>IF('LEA Information'!B866="","",'LEA Information'!B866)</f>
        <v/>
      </c>
      <c r="C857" s="68" t="str">
        <f>IF('LEA Information'!C866="","",'LEA Information'!C866)</f>
        <v/>
      </c>
      <c r="D857" s="8" t="str">
        <f>IF('LEA Information'!D866="","",'LEA Information'!D866)</f>
        <v/>
      </c>
      <c r="E857" s="32" t="str">
        <f t="shared" si="13"/>
        <v/>
      </c>
      <c r="F857" s="3" t="str">
        <f>IF(F$3="Not used","",IFERROR(VLOOKUP($A857,'Circumstance 1'!$B$6:$AB$15,27,FALSE),IFERROR(VLOOKUP(A857,'Circumstance 1'!$B$18:$AB$28,27,FALSE),TableBPA2[[#This Row],[Starting Base Payment]])))</f>
        <v/>
      </c>
      <c r="G857" s="3" t="str">
        <f>IF(G$3="Not used","",IFERROR(VLOOKUP($A857,'Circumstance 2'!$B$6:$AB$15,27,FALSE),IFERROR(VLOOKUP($A857,'Circumstance 2'!$B$18:$AB$28,27,FALSE),TableBPA2[[#This Row],[Base Payment After Circumstance 1]])))</f>
        <v/>
      </c>
      <c r="H857" s="3" t="str">
        <f>IF(H$3="Not used","",IFERROR(VLOOKUP($A857,'Circumstance 3'!$B$6:$AB$15,27,FALSE),IFERROR(VLOOKUP($A857,'Circumstance 3'!$B$18:$AB$28,27,FALSE),TableBPA2[[#This Row],[Base Payment After Circumstance 2]])))</f>
        <v/>
      </c>
      <c r="I857" s="3" t="str">
        <f>IF(I$3="Not used","",IFERROR(VLOOKUP($A857,'Circumstance 4'!$B$6:$AB$15,27,FALSE),IFERROR(VLOOKUP($A857,'Circumstance 4'!$B$18:$AB$28,27,FALSE),TableBPA2[[#This Row],[Base Payment After Circumstance 3]])))</f>
        <v/>
      </c>
      <c r="J857" s="3" t="str">
        <f>IF(J$3="Not used","",IFERROR(VLOOKUP($A857,'Circumstance 5'!$B$6:$AB$15,27,FALSE),IFERROR(VLOOKUP($A857,'Circumstance 5'!$B$18:$AB$28,27,FALSE),TableBPA2[[#This Row],[Base Payment After Circumstance 4]])))</f>
        <v/>
      </c>
      <c r="K857" s="3" t="str">
        <f>IF(K$3="Not used","",IFERROR(VLOOKUP($A857,'Circumstance 6'!$B$6:$AB$15,27,FALSE),IFERROR(VLOOKUP($A857,'Circumstance 6'!$B$18:$AB$28,27,FALSE),TableBPA2[[#This Row],[Base Payment After Circumstance 5]])))</f>
        <v/>
      </c>
      <c r="L857" s="3" t="str">
        <f>IF(L$3="Not used","",IFERROR(VLOOKUP($A857,'Circumstance 7'!$B$6:$AB$15,27,FALSE),IFERROR(VLOOKUP($A857,'Circumstance 7'!$B$18:$AB$28,27,FALSE),TableBPA2[[#This Row],[Base Payment After Circumstance 6]])))</f>
        <v/>
      </c>
      <c r="M857" s="3" t="str">
        <f>IF(M$3="Not used","",IFERROR(VLOOKUP($A857,'Circumstance 8'!$B$6:$AB$15,27,FALSE),IFERROR(VLOOKUP($A857,'Circumstance 8'!$B$18:$AB$28,27,FALSE),TableBPA2[[#This Row],[Base Payment After Circumstance 7]])))</f>
        <v/>
      </c>
      <c r="N857" s="3" t="str">
        <f>IF(N$3="Not used","",IFERROR(VLOOKUP($A857,'Circumstance 9'!$B$6:$AB$15,27,FALSE),IFERROR(VLOOKUP($A857,'Circumstance 9'!$B$18:$AB$28,27,FALSE),TableBPA2[[#This Row],[Base Payment After Circumstance 8]])))</f>
        <v/>
      </c>
      <c r="O857" s="3" t="str">
        <f>IF(O$3="Not used","",IFERROR(VLOOKUP($A857,'Circumstance 10'!$B$6:$AB$15,27,FALSE),IFERROR(VLOOKUP($A857,'Circumstance 10'!$B$18:$AB$28,27,FALSE),TableBPA2[[#This Row],[Base Payment After Circumstance 9]])))</f>
        <v/>
      </c>
      <c r="P857" s="24" t="str">
        <f>IF(P$3="Not used","",IFERROR(VLOOKUP($A857,'Circumstance 11'!$B$6:$AB$15,27,FALSE),IFERROR(VLOOKUP($A857,'Circumstance 11'!$B$18:$AB$28,27,FALSE),TableBPA2[[#This Row],[Base Payment After Circumstance 10]])))</f>
        <v/>
      </c>
      <c r="Q857" s="24" t="str">
        <f>IF(Q$3="Not used","",IFERROR(VLOOKUP($A857,'Circumstance 12'!$B$6:$AB$15,27,FALSE),IFERROR(VLOOKUP($A857,'Circumstance 12'!$B$18:$AB$28,27,FALSE),TableBPA2[[#This Row],[Base Payment After Circumstance 11]])))</f>
        <v/>
      </c>
      <c r="R857" s="24" t="str">
        <f>IF(R$3="Not used","",IFERROR(VLOOKUP($A857,'Circumstance 13'!$B$6:$AB$15,27,FALSE),IFERROR(VLOOKUP($A857,'Circumstance 13'!$B$18:$AB$28,27,FALSE),TableBPA2[[#This Row],[Base Payment After Circumstance 12]])))</f>
        <v/>
      </c>
      <c r="S857" s="24" t="str">
        <f>IF(S$3="Not used","",IFERROR(VLOOKUP($A857,'Circumstance 14'!$B$6:$AB$15,27,FALSE),IFERROR(VLOOKUP($A857,'Circumstance 14'!$B$18:$AB$28,27,FALSE),TableBPA2[[#This Row],[Base Payment After Circumstance 13]])))</f>
        <v/>
      </c>
      <c r="T857" s="24" t="str">
        <f>IF(T$3="Not used","",IFERROR(VLOOKUP($A857,'Circumstance 15'!$B$6:$AB$15,27,FALSE),IFERROR(VLOOKUP($A857,'Circumstance 15'!$B$18:$AB$28,27,FALSE),TableBPA2[[#This Row],[Base Payment After Circumstance 14]])))</f>
        <v/>
      </c>
      <c r="U857" s="24" t="str">
        <f>IF(U$3="Not used","",IFERROR(VLOOKUP($A857,'Circumstance 16'!$B$6:$AB$15,27,FALSE),IFERROR(VLOOKUP($A857,'Circumstance 16'!$B$18:$AB$28,27,FALSE),TableBPA2[[#This Row],[Base Payment After Circumstance 15]])))</f>
        <v/>
      </c>
      <c r="V857" s="24" t="str">
        <f>IF(V$3="Not used","",IFERROR(VLOOKUP($A857,'Circumstance 17'!$B$6:$AB$15,27,FALSE),IFERROR(VLOOKUP($A857,'Circumstance 17'!$B$18:$AB$28,27,FALSE),TableBPA2[[#This Row],[Base Payment After Circumstance 16]])))</f>
        <v/>
      </c>
      <c r="W857" s="24" t="str">
        <f>IF(W$3="Not used","",IFERROR(VLOOKUP($A857,'Circumstance 18'!$B$6:$AB$15,27,FALSE),IFERROR(VLOOKUP($A857,'Circumstance 18'!$B$18:$AB$28,27,FALSE),TableBPA2[[#This Row],[Base Payment After Circumstance 17]])))</f>
        <v/>
      </c>
      <c r="X857" s="24" t="str">
        <f>IF(X$3="Not used","",IFERROR(VLOOKUP($A857,'Circumstance 19'!$B$6:$AB$15,27,FALSE),IFERROR(VLOOKUP($A857,'Circumstance 19'!$B$18:$AB$28,27,FALSE),TableBPA2[[#This Row],[Base Payment After Circumstance 18]])))</f>
        <v/>
      </c>
      <c r="Y857" s="24" t="str">
        <f>IF(Y$3="Not used","",IFERROR(VLOOKUP($A857,'Circumstance 20'!$B$6:$AB$15,27,FALSE),IFERROR(VLOOKUP($A857,'Circumstance 20'!$B$18:$AB$28,27,FALSE),TableBPA2[[#This Row],[Base Payment After Circumstance 19]])))</f>
        <v/>
      </c>
    </row>
    <row r="858" spans="1:25" x14ac:dyDescent="0.25">
      <c r="A858" s="11" t="str">
        <f>IF('LEA Information'!A867="","",'LEA Information'!A867)</f>
        <v/>
      </c>
      <c r="B858" s="11" t="str">
        <f>IF('LEA Information'!B867="","",'LEA Information'!B867)</f>
        <v/>
      </c>
      <c r="C858" s="68" t="str">
        <f>IF('LEA Information'!C867="","",'LEA Information'!C867)</f>
        <v/>
      </c>
      <c r="D858" s="8" t="str">
        <f>IF('LEA Information'!D867="","",'LEA Information'!D867)</f>
        <v/>
      </c>
      <c r="E858" s="32" t="str">
        <f t="shared" si="13"/>
        <v/>
      </c>
      <c r="F858" s="3" t="str">
        <f>IF(F$3="Not used","",IFERROR(VLOOKUP($A858,'Circumstance 1'!$B$6:$AB$15,27,FALSE),IFERROR(VLOOKUP(A858,'Circumstance 1'!$B$18:$AB$28,27,FALSE),TableBPA2[[#This Row],[Starting Base Payment]])))</f>
        <v/>
      </c>
      <c r="G858" s="3" t="str">
        <f>IF(G$3="Not used","",IFERROR(VLOOKUP($A858,'Circumstance 2'!$B$6:$AB$15,27,FALSE),IFERROR(VLOOKUP($A858,'Circumstance 2'!$B$18:$AB$28,27,FALSE),TableBPA2[[#This Row],[Base Payment After Circumstance 1]])))</f>
        <v/>
      </c>
      <c r="H858" s="3" t="str">
        <f>IF(H$3="Not used","",IFERROR(VLOOKUP($A858,'Circumstance 3'!$B$6:$AB$15,27,FALSE),IFERROR(VLOOKUP($A858,'Circumstance 3'!$B$18:$AB$28,27,FALSE),TableBPA2[[#This Row],[Base Payment After Circumstance 2]])))</f>
        <v/>
      </c>
      <c r="I858" s="3" t="str">
        <f>IF(I$3="Not used","",IFERROR(VLOOKUP($A858,'Circumstance 4'!$B$6:$AB$15,27,FALSE),IFERROR(VLOOKUP($A858,'Circumstance 4'!$B$18:$AB$28,27,FALSE),TableBPA2[[#This Row],[Base Payment After Circumstance 3]])))</f>
        <v/>
      </c>
      <c r="J858" s="3" t="str">
        <f>IF(J$3="Not used","",IFERROR(VLOOKUP($A858,'Circumstance 5'!$B$6:$AB$15,27,FALSE),IFERROR(VLOOKUP($A858,'Circumstance 5'!$B$18:$AB$28,27,FALSE),TableBPA2[[#This Row],[Base Payment After Circumstance 4]])))</f>
        <v/>
      </c>
      <c r="K858" s="3" t="str">
        <f>IF(K$3="Not used","",IFERROR(VLOOKUP($A858,'Circumstance 6'!$B$6:$AB$15,27,FALSE),IFERROR(VLOOKUP($A858,'Circumstance 6'!$B$18:$AB$28,27,FALSE),TableBPA2[[#This Row],[Base Payment After Circumstance 5]])))</f>
        <v/>
      </c>
      <c r="L858" s="3" t="str">
        <f>IF(L$3="Not used","",IFERROR(VLOOKUP($A858,'Circumstance 7'!$B$6:$AB$15,27,FALSE),IFERROR(VLOOKUP($A858,'Circumstance 7'!$B$18:$AB$28,27,FALSE),TableBPA2[[#This Row],[Base Payment After Circumstance 6]])))</f>
        <v/>
      </c>
      <c r="M858" s="3" t="str">
        <f>IF(M$3="Not used","",IFERROR(VLOOKUP($A858,'Circumstance 8'!$B$6:$AB$15,27,FALSE),IFERROR(VLOOKUP($A858,'Circumstance 8'!$B$18:$AB$28,27,FALSE),TableBPA2[[#This Row],[Base Payment After Circumstance 7]])))</f>
        <v/>
      </c>
      <c r="N858" s="3" t="str">
        <f>IF(N$3="Not used","",IFERROR(VLOOKUP($A858,'Circumstance 9'!$B$6:$AB$15,27,FALSE),IFERROR(VLOOKUP($A858,'Circumstance 9'!$B$18:$AB$28,27,FALSE),TableBPA2[[#This Row],[Base Payment After Circumstance 8]])))</f>
        <v/>
      </c>
      <c r="O858" s="3" t="str">
        <f>IF(O$3="Not used","",IFERROR(VLOOKUP($A858,'Circumstance 10'!$B$6:$AB$15,27,FALSE),IFERROR(VLOOKUP($A858,'Circumstance 10'!$B$18:$AB$28,27,FALSE),TableBPA2[[#This Row],[Base Payment After Circumstance 9]])))</f>
        <v/>
      </c>
      <c r="P858" s="24" t="str">
        <f>IF(P$3="Not used","",IFERROR(VLOOKUP($A858,'Circumstance 11'!$B$6:$AB$15,27,FALSE),IFERROR(VLOOKUP($A858,'Circumstance 11'!$B$18:$AB$28,27,FALSE),TableBPA2[[#This Row],[Base Payment After Circumstance 10]])))</f>
        <v/>
      </c>
      <c r="Q858" s="24" t="str">
        <f>IF(Q$3="Not used","",IFERROR(VLOOKUP($A858,'Circumstance 12'!$B$6:$AB$15,27,FALSE),IFERROR(VLOOKUP($A858,'Circumstance 12'!$B$18:$AB$28,27,FALSE),TableBPA2[[#This Row],[Base Payment After Circumstance 11]])))</f>
        <v/>
      </c>
      <c r="R858" s="24" t="str">
        <f>IF(R$3="Not used","",IFERROR(VLOOKUP($A858,'Circumstance 13'!$B$6:$AB$15,27,FALSE),IFERROR(VLOOKUP($A858,'Circumstance 13'!$B$18:$AB$28,27,FALSE),TableBPA2[[#This Row],[Base Payment After Circumstance 12]])))</f>
        <v/>
      </c>
      <c r="S858" s="24" t="str">
        <f>IF(S$3="Not used","",IFERROR(VLOOKUP($A858,'Circumstance 14'!$B$6:$AB$15,27,FALSE),IFERROR(VLOOKUP($A858,'Circumstance 14'!$B$18:$AB$28,27,FALSE),TableBPA2[[#This Row],[Base Payment After Circumstance 13]])))</f>
        <v/>
      </c>
      <c r="T858" s="24" t="str">
        <f>IF(T$3="Not used","",IFERROR(VLOOKUP($A858,'Circumstance 15'!$B$6:$AB$15,27,FALSE),IFERROR(VLOOKUP($A858,'Circumstance 15'!$B$18:$AB$28,27,FALSE),TableBPA2[[#This Row],[Base Payment After Circumstance 14]])))</f>
        <v/>
      </c>
      <c r="U858" s="24" t="str">
        <f>IF(U$3="Not used","",IFERROR(VLOOKUP($A858,'Circumstance 16'!$B$6:$AB$15,27,FALSE),IFERROR(VLOOKUP($A858,'Circumstance 16'!$B$18:$AB$28,27,FALSE),TableBPA2[[#This Row],[Base Payment After Circumstance 15]])))</f>
        <v/>
      </c>
      <c r="V858" s="24" t="str">
        <f>IF(V$3="Not used","",IFERROR(VLOOKUP($A858,'Circumstance 17'!$B$6:$AB$15,27,FALSE),IFERROR(VLOOKUP($A858,'Circumstance 17'!$B$18:$AB$28,27,FALSE),TableBPA2[[#This Row],[Base Payment After Circumstance 16]])))</f>
        <v/>
      </c>
      <c r="W858" s="24" t="str">
        <f>IF(W$3="Not used","",IFERROR(VLOOKUP($A858,'Circumstance 18'!$B$6:$AB$15,27,FALSE),IFERROR(VLOOKUP($A858,'Circumstance 18'!$B$18:$AB$28,27,FALSE),TableBPA2[[#This Row],[Base Payment After Circumstance 17]])))</f>
        <v/>
      </c>
      <c r="X858" s="24" t="str">
        <f>IF(X$3="Not used","",IFERROR(VLOOKUP($A858,'Circumstance 19'!$B$6:$AB$15,27,FALSE),IFERROR(VLOOKUP($A858,'Circumstance 19'!$B$18:$AB$28,27,FALSE),TableBPA2[[#This Row],[Base Payment After Circumstance 18]])))</f>
        <v/>
      </c>
      <c r="Y858" s="24" t="str">
        <f>IF(Y$3="Not used","",IFERROR(VLOOKUP($A858,'Circumstance 20'!$B$6:$AB$15,27,FALSE),IFERROR(VLOOKUP($A858,'Circumstance 20'!$B$18:$AB$28,27,FALSE),TableBPA2[[#This Row],[Base Payment After Circumstance 19]])))</f>
        <v/>
      </c>
    </row>
    <row r="859" spans="1:25" x14ac:dyDescent="0.25">
      <c r="A859" s="11" t="str">
        <f>IF('LEA Information'!A868="","",'LEA Information'!A868)</f>
        <v/>
      </c>
      <c r="B859" s="11" t="str">
        <f>IF('LEA Information'!B868="","",'LEA Information'!B868)</f>
        <v/>
      </c>
      <c r="C859" s="68" t="str">
        <f>IF('LEA Information'!C868="","",'LEA Information'!C868)</f>
        <v/>
      </c>
      <c r="D859" s="8" t="str">
        <f>IF('LEA Information'!D868="","",'LEA Information'!D868)</f>
        <v/>
      </c>
      <c r="E859" s="32" t="str">
        <f t="shared" si="13"/>
        <v/>
      </c>
      <c r="F859" s="3" t="str">
        <f>IF(F$3="Not used","",IFERROR(VLOOKUP($A859,'Circumstance 1'!$B$6:$AB$15,27,FALSE),IFERROR(VLOOKUP(A859,'Circumstance 1'!$B$18:$AB$28,27,FALSE),TableBPA2[[#This Row],[Starting Base Payment]])))</f>
        <v/>
      </c>
      <c r="G859" s="3" t="str">
        <f>IF(G$3="Not used","",IFERROR(VLOOKUP($A859,'Circumstance 2'!$B$6:$AB$15,27,FALSE),IFERROR(VLOOKUP($A859,'Circumstance 2'!$B$18:$AB$28,27,FALSE),TableBPA2[[#This Row],[Base Payment After Circumstance 1]])))</f>
        <v/>
      </c>
      <c r="H859" s="3" t="str">
        <f>IF(H$3="Not used","",IFERROR(VLOOKUP($A859,'Circumstance 3'!$B$6:$AB$15,27,FALSE),IFERROR(VLOOKUP($A859,'Circumstance 3'!$B$18:$AB$28,27,FALSE),TableBPA2[[#This Row],[Base Payment After Circumstance 2]])))</f>
        <v/>
      </c>
      <c r="I859" s="3" t="str">
        <f>IF(I$3="Not used","",IFERROR(VLOOKUP($A859,'Circumstance 4'!$B$6:$AB$15,27,FALSE),IFERROR(VLOOKUP($A859,'Circumstance 4'!$B$18:$AB$28,27,FALSE),TableBPA2[[#This Row],[Base Payment After Circumstance 3]])))</f>
        <v/>
      </c>
      <c r="J859" s="3" t="str">
        <f>IF(J$3="Not used","",IFERROR(VLOOKUP($A859,'Circumstance 5'!$B$6:$AB$15,27,FALSE),IFERROR(VLOOKUP($A859,'Circumstance 5'!$B$18:$AB$28,27,FALSE),TableBPA2[[#This Row],[Base Payment After Circumstance 4]])))</f>
        <v/>
      </c>
      <c r="K859" s="3" t="str">
        <f>IF(K$3="Not used","",IFERROR(VLOOKUP($A859,'Circumstance 6'!$B$6:$AB$15,27,FALSE),IFERROR(VLOOKUP($A859,'Circumstance 6'!$B$18:$AB$28,27,FALSE),TableBPA2[[#This Row],[Base Payment After Circumstance 5]])))</f>
        <v/>
      </c>
      <c r="L859" s="3" t="str">
        <f>IF(L$3="Not used","",IFERROR(VLOOKUP($A859,'Circumstance 7'!$B$6:$AB$15,27,FALSE),IFERROR(VLOOKUP($A859,'Circumstance 7'!$B$18:$AB$28,27,FALSE),TableBPA2[[#This Row],[Base Payment After Circumstance 6]])))</f>
        <v/>
      </c>
      <c r="M859" s="3" t="str">
        <f>IF(M$3="Not used","",IFERROR(VLOOKUP($A859,'Circumstance 8'!$B$6:$AB$15,27,FALSE),IFERROR(VLOOKUP($A859,'Circumstance 8'!$B$18:$AB$28,27,FALSE),TableBPA2[[#This Row],[Base Payment After Circumstance 7]])))</f>
        <v/>
      </c>
      <c r="N859" s="3" t="str">
        <f>IF(N$3="Not used","",IFERROR(VLOOKUP($A859,'Circumstance 9'!$B$6:$AB$15,27,FALSE),IFERROR(VLOOKUP($A859,'Circumstance 9'!$B$18:$AB$28,27,FALSE),TableBPA2[[#This Row],[Base Payment After Circumstance 8]])))</f>
        <v/>
      </c>
      <c r="O859" s="3" t="str">
        <f>IF(O$3="Not used","",IFERROR(VLOOKUP($A859,'Circumstance 10'!$B$6:$AB$15,27,FALSE),IFERROR(VLOOKUP($A859,'Circumstance 10'!$B$18:$AB$28,27,FALSE),TableBPA2[[#This Row],[Base Payment After Circumstance 9]])))</f>
        <v/>
      </c>
      <c r="P859" s="24" t="str">
        <f>IF(P$3="Not used","",IFERROR(VLOOKUP($A859,'Circumstance 11'!$B$6:$AB$15,27,FALSE),IFERROR(VLOOKUP($A859,'Circumstance 11'!$B$18:$AB$28,27,FALSE),TableBPA2[[#This Row],[Base Payment After Circumstance 10]])))</f>
        <v/>
      </c>
      <c r="Q859" s="24" t="str">
        <f>IF(Q$3="Not used","",IFERROR(VLOOKUP($A859,'Circumstance 12'!$B$6:$AB$15,27,FALSE),IFERROR(VLOOKUP($A859,'Circumstance 12'!$B$18:$AB$28,27,FALSE),TableBPA2[[#This Row],[Base Payment After Circumstance 11]])))</f>
        <v/>
      </c>
      <c r="R859" s="24" t="str">
        <f>IF(R$3="Not used","",IFERROR(VLOOKUP($A859,'Circumstance 13'!$B$6:$AB$15,27,FALSE),IFERROR(VLOOKUP($A859,'Circumstance 13'!$B$18:$AB$28,27,FALSE),TableBPA2[[#This Row],[Base Payment After Circumstance 12]])))</f>
        <v/>
      </c>
      <c r="S859" s="24" t="str">
        <f>IF(S$3="Not used","",IFERROR(VLOOKUP($A859,'Circumstance 14'!$B$6:$AB$15,27,FALSE),IFERROR(VLOOKUP($A859,'Circumstance 14'!$B$18:$AB$28,27,FALSE),TableBPA2[[#This Row],[Base Payment After Circumstance 13]])))</f>
        <v/>
      </c>
      <c r="T859" s="24" t="str">
        <f>IF(T$3="Not used","",IFERROR(VLOOKUP($A859,'Circumstance 15'!$B$6:$AB$15,27,FALSE),IFERROR(VLOOKUP($A859,'Circumstance 15'!$B$18:$AB$28,27,FALSE),TableBPA2[[#This Row],[Base Payment After Circumstance 14]])))</f>
        <v/>
      </c>
      <c r="U859" s="24" t="str">
        <f>IF(U$3="Not used","",IFERROR(VLOOKUP($A859,'Circumstance 16'!$B$6:$AB$15,27,FALSE),IFERROR(VLOOKUP($A859,'Circumstance 16'!$B$18:$AB$28,27,FALSE),TableBPA2[[#This Row],[Base Payment After Circumstance 15]])))</f>
        <v/>
      </c>
      <c r="V859" s="24" t="str">
        <f>IF(V$3="Not used","",IFERROR(VLOOKUP($A859,'Circumstance 17'!$B$6:$AB$15,27,FALSE),IFERROR(VLOOKUP($A859,'Circumstance 17'!$B$18:$AB$28,27,FALSE),TableBPA2[[#This Row],[Base Payment After Circumstance 16]])))</f>
        <v/>
      </c>
      <c r="W859" s="24" t="str">
        <f>IF(W$3="Not used","",IFERROR(VLOOKUP($A859,'Circumstance 18'!$B$6:$AB$15,27,FALSE),IFERROR(VLOOKUP($A859,'Circumstance 18'!$B$18:$AB$28,27,FALSE),TableBPA2[[#This Row],[Base Payment After Circumstance 17]])))</f>
        <v/>
      </c>
      <c r="X859" s="24" t="str">
        <f>IF(X$3="Not used","",IFERROR(VLOOKUP($A859,'Circumstance 19'!$B$6:$AB$15,27,FALSE),IFERROR(VLOOKUP($A859,'Circumstance 19'!$B$18:$AB$28,27,FALSE),TableBPA2[[#This Row],[Base Payment After Circumstance 18]])))</f>
        <v/>
      </c>
      <c r="Y859" s="24" t="str">
        <f>IF(Y$3="Not used","",IFERROR(VLOOKUP($A859,'Circumstance 20'!$B$6:$AB$15,27,FALSE),IFERROR(VLOOKUP($A859,'Circumstance 20'!$B$18:$AB$28,27,FALSE),TableBPA2[[#This Row],[Base Payment After Circumstance 19]])))</f>
        <v/>
      </c>
    </row>
    <row r="860" spans="1:25" x14ac:dyDescent="0.25">
      <c r="A860" s="11" t="str">
        <f>IF('LEA Information'!A869="","",'LEA Information'!A869)</f>
        <v/>
      </c>
      <c r="B860" s="11" t="str">
        <f>IF('LEA Information'!B869="","",'LEA Information'!B869)</f>
        <v/>
      </c>
      <c r="C860" s="68" t="str">
        <f>IF('LEA Information'!C869="","",'LEA Information'!C869)</f>
        <v/>
      </c>
      <c r="D860" s="8" t="str">
        <f>IF('LEA Information'!D869="","",'LEA Information'!D869)</f>
        <v/>
      </c>
      <c r="E860" s="32" t="str">
        <f t="shared" si="13"/>
        <v/>
      </c>
      <c r="F860" s="3" t="str">
        <f>IF(F$3="Not used","",IFERROR(VLOOKUP($A860,'Circumstance 1'!$B$6:$AB$15,27,FALSE),IFERROR(VLOOKUP(A860,'Circumstance 1'!$B$18:$AB$28,27,FALSE),TableBPA2[[#This Row],[Starting Base Payment]])))</f>
        <v/>
      </c>
      <c r="G860" s="3" t="str">
        <f>IF(G$3="Not used","",IFERROR(VLOOKUP($A860,'Circumstance 2'!$B$6:$AB$15,27,FALSE),IFERROR(VLOOKUP($A860,'Circumstance 2'!$B$18:$AB$28,27,FALSE),TableBPA2[[#This Row],[Base Payment After Circumstance 1]])))</f>
        <v/>
      </c>
      <c r="H860" s="3" t="str">
        <f>IF(H$3="Not used","",IFERROR(VLOOKUP($A860,'Circumstance 3'!$B$6:$AB$15,27,FALSE),IFERROR(VLOOKUP($A860,'Circumstance 3'!$B$18:$AB$28,27,FALSE),TableBPA2[[#This Row],[Base Payment After Circumstance 2]])))</f>
        <v/>
      </c>
      <c r="I860" s="3" t="str">
        <f>IF(I$3="Not used","",IFERROR(VLOOKUP($A860,'Circumstance 4'!$B$6:$AB$15,27,FALSE),IFERROR(VLOOKUP($A860,'Circumstance 4'!$B$18:$AB$28,27,FALSE),TableBPA2[[#This Row],[Base Payment After Circumstance 3]])))</f>
        <v/>
      </c>
      <c r="J860" s="3" t="str">
        <f>IF(J$3="Not used","",IFERROR(VLOOKUP($A860,'Circumstance 5'!$B$6:$AB$15,27,FALSE),IFERROR(VLOOKUP($A860,'Circumstance 5'!$B$18:$AB$28,27,FALSE),TableBPA2[[#This Row],[Base Payment After Circumstance 4]])))</f>
        <v/>
      </c>
      <c r="K860" s="3" t="str">
        <f>IF(K$3="Not used","",IFERROR(VLOOKUP($A860,'Circumstance 6'!$B$6:$AB$15,27,FALSE),IFERROR(VLOOKUP($A860,'Circumstance 6'!$B$18:$AB$28,27,FALSE),TableBPA2[[#This Row],[Base Payment After Circumstance 5]])))</f>
        <v/>
      </c>
      <c r="L860" s="3" t="str">
        <f>IF(L$3="Not used","",IFERROR(VLOOKUP($A860,'Circumstance 7'!$B$6:$AB$15,27,FALSE),IFERROR(VLOOKUP($A860,'Circumstance 7'!$B$18:$AB$28,27,FALSE),TableBPA2[[#This Row],[Base Payment After Circumstance 6]])))</f>
        <v/>
      </c>
      <c r="M860" s="3" t="str">
        <f>IF(M$3="Not used","",IFERROR(VLOOKUP($A860,'Circumstance 8'!$B$6:$AB$15,27,FALSE),IFERROR(VLOOKUP($A860,'Circumstance 8'!$B$18:$AB$28,27,FALSE),TableBPA2[[#This Row],[Base Payment After Circumstance 7]])))</f>
        <v/>
      </c>
      <c r="N860" s="3" t="str">
        <f>IF(N$3="Not used","",IFERROR(VLOOKUP($A860,'Circumstance 9'!$B$6:$AB$15,27,FALSE),IFERROR(VLOOKUP($A860,'Circumstance 9'!$B$18:$AB$28,27,FALSE),TableBPA2[[#This Row],[Base Payment After Circumstance 8]])))</f>
        <v/>
      </c>
      <c r="O860" s="3" t="str">
        <f>IF(O$3="Not used","",IFERROR(VLOOKUP($A860,'Circumstance 10'!$B$6:$AB$15,27,FALSE),IFERROR(VLOOKUP($A860,'Circumstance 10'!$B$18:$AB$28,27,FALSE),TableBPA2[[#This Row],[Base Payment After Circumstance 9]])))</f>
        <v/>
      </c>
      <c r="P860" s="24" t="str">
        <f>IF(P$3="Not used","",IFERROR(VLOOKUP($A860,'Circumstance 11'!$B$6:$AB$15,27,FALSE),IFERROR(VLOOKUP($A860,'Circumstance 11'!$B$18:$AB$28,27,FALSE),TableBPA2[[#This Row],[Base Payment After Circumstance 10]])))</f>
        <v/>
      </c>
      <c r="Q860" s="24" t="str">
        <f>IF(Q$3="Not used","",IFERROR(VLOOKUP($A860,'Circumstance 12'!$B$6:$AB$15,27,FALSE),IFERROR(VLOOKUP($A860,'Circumstance 12'!$B$18:$AB$28,27,FALSE),TableBPA2[[#This Row],[Base Payment After Circumstance 11]])))</f>
        <v/>
      </c>
      <c r="R860" s="24" t="str">
        <f>IF(R$3="Not used","",IFERROR(VLOOKUP($A860,'Circumstance 13'!$B$6:$AB$15,27,FALSE),IFERROR(VLOOKUP($A860,'Circumstance 13'!$B$18:$AB$28,27,FALSE),TableBPA2[[#This Row],[Base Payment After Circumstance 12]])))</f>
        <v/>
      </c>
      <c r="S860" s="24" t="str">
        <f>IF(S$3="Not used","",IFERROR(VLOOKUP($A860,'Circumstance 14'!$B$6:$AB$15,27,FALSE),IFERROR(VLOOKUP($A860,'Circumstance 14'!$B$18:$AB$28,27,FALSE),TableBPA2[[#This Row],[Base Payment After Circumstance 13]])))</f>
        <v/>
      </c>
      <c r="T860" s="24" t="str">
        <f>IF(T$3="Not used","",IFERROR(VLOOKUP($A860,'Circumstance 15'!$B$6:$AB$15,27,FALSE),IFERROR(VLOOKUP($A860,'Circumstance 15'!$B$18:$AB$28,27,FALSE),TableBPA2[[#This Row],[Base Payment After Circumstance 14]])))</f>
        <v/>
      </c>
      <c r="U860" s="24" t="str">
        <f>IF(U$3="Not used","",IFERROR(VLOOKUP($A860,'Circumstance 16'!$B$6:$AB$15,27,FALSE),IFERROR(VLOOKUP($A860,'Circumstance 16'!$B$18:$AB$28,27,FALSE),TableBPA2[[#This Row],[Base Payment After Circumstance 15]])))</f>
        <v/>
      </c>
      <c r="V860" s="24" t="str">
        <f>IF(V$3="Not used","",IFERROR(VLOOKUP($A860,'Circumstance 17'!$B$6:$AB$15,27,FALSE),IFERROR(VLOOKUP($A860,'Circumstance 17'!$B$18:$AB$28,27,FALSE),TableBPA2[[#This Row],[Base Payment After Circumstance 16]])))</f>
        <v/>
      </c>
      <c r="W860" s="24" t="str">
        <f>IF(W$3="Not used","",IFERROR(VLOOKUP($A860,'Circumstance 18'!$B$6:$AB$15,27,FALSE),IFERROR(VLOOKUP($A860,'Circumstance 18'!$B$18:$AB$28,27,FALSE),TableBPA2[[#This Row],[Base Payment After Circumstance 17]])))</f>
        <v/>
      </c>
      <c r="X860" s="24" t="str">
        <f>IF(X$3="Not used","",IFERROR(VLOOKUP($A860,'Circumstance 19'!$B$6:$AB$15,27,FALSE),IFERROR(VLOOKUP($A860,'Circumstance 19'!$B$18:$AB$28,27,FALSE),TableBPA2[[#This Row],[Base Payment After Circumstance 18]])))</f>
        <v/>
      </c>
      <c r="Y860" s="24" t="str">
        <f>IF(Y$3="Not used","",IFERROR(VLOOKUP($A860,'Circumstance 20'!$B$6:$AB$15,27,FALSE),IFERROR(VLOOKUP($A860,'Circumstance 20'!$B$18:$AB$28,27,FALSE),TableBPA2[[#This Row],[Base Payment After Circumstance 19]])))</f>
        <v/>
      </c>
    </row>
    <row r="861" spans="1:25" x14ac:dyDescent="0.25">
      <c r="A861" s="11" t="str">
        <f>IF('LEA Information'!A870="","",'LEA Information'!A870)</f>
        <v/>
      </c>
      <c r="B861" s="11" t="str">
        <f>IF('LEA Information'!B870="","",'LEA Information'!B870)</f>
        <v/>
      </c>
      <c r="C861" s="68" t="str">
        <f>IF('LEA Information'!C870="","",'LEA Information'!C870)</f>
        <v/>
      </c>
      <c r="D861" s="8" t="str">
        <f>IF('LEA Information'!D870="","",'LEA Information'!D870)</f>
        <v/>
      </c>
      <c r="E861" s="32" t="str">
        <f t="shared" si="13"/>
        <v/>
      </c>
      <c r="F861" s="3" t="str">
        <f>IF(F$3="Not used","",IFERROR(VLOOKUP($A861,'Circumstance 1'!$B$6:$AB$15,27,FALSE),IFERROR(VLOOKUP(A861,'Circumstance 1'!$B$18:$AB$28,27,FALSE),TableBPA2[[#This Row],[Starting Base Payment]])))</f>
        <v/>
      </c>
      <c r="G861" s="3" t="str">
        <f>IF(G$3="Not used","",IFERROR(VLOOKUP($A861,'Circumstance 2'!$B$6:$AB$15,27,FALSE),IFERROR(VLOOKUP($A861,'Circumstance 2'!$B$18:$AB$28,27,FALSE),TableBPA2[[#This Row],[Base Payment After Circumstance 1]])))</f>
        <v/>
      </c>
      <c r="H861" s="3" t="str">
        <f>IF(H$3="Not used","",IFERROR(VLOOKUP($A861,'Circumstance 3'!$B$6:$AB$15,27,FALSE),IFERROR(VLOOKUP($A861,'Circumstance 3'!$B$18:$AB$28,27,FALSE),TableBPA2[[#This Row],[Base Payment After Circumstance 2]])))</f>
        <v/>
      </c>
      <c r="I861" s="3" t="str">
        <f>IF(I$3="Not used","",IFERROR(VLOOKUP($A861,'Circumstance 4'!$B$6:$AB$15,27,FALSE),IFERROR(VLOOKUP($A861,'Circumstance 4'!$B$18:$AB$28,27,FALSE),TableBPA2[[#This Row],[Base Payment After Circumstance 3]])))</f>
        <v/>
      </c>
      <c r="J861" s="3" t="str">
        <f>IF(J$3="Not used","",IFERROR(VLOOKUP($A861,'Circumstance 5'!$B$6:$AB$15,27,FALSE),IFERROR(VLOOKUP($A861,'Circumstance 5'!$B$18:$AB$28,27,FALSE),TableBPA2[[#This Row],[Base Payment After Circumstance 4]])))</f>
        <v/>
      </c>
      <c r="K861" s="3" t="str">
        <f>IF(K$3="Not used","",IFERROR(VLOOKUP($A861,'Circumstance 6'!$B$6:$AB$15,27,FALSE),IFERROR(VLOOKUP($A861,'Circumstance 6'!$B$18:$AB$28,27,FALSE),TableBPA2[[#This Row],[Base Payment After Circumstance 5]])))</f>
        <v/>
      </c>
      <c r="L861" s="3" t="str">
        <f>IF(L$3="Not used","",IFERROR(VLOOKUP($A861,'Circumstance 7'!$B$6:$AB$15,27,FALSE),IFERROR(VLOOKUP($A861,'Circumstance 7'!$B$18:$AB$28,27,FALSE),TableBPA2[[#This Row],[Base Payment After Circumstance 6]])))</f>
        <v/>
      </c>
      <c r="M861" s="3" t="str">
        <f>IF(M$3="Not used","",IFERROR(VLOOKUP($A861,'Circumstance 8'!$B$6:$AB$15,27,FALSE),IFERROR(VLOOKUP($A861,'Circumstance 8'!$B$18:$AB$28,27,FALSE),TableBPA2[[#This Row],[Base Payment After Circumstance 7]])))</f>
        <v/>
      </c>
      <c r="N861" s="3" t="str">
        <f>IF(N$3="Not used","",IFERROR(VLOOKUP($A861,'Circumstance 9'!$B$6:$AB$15,27,FALSE),IFERROR(VLOOKUP($A861,'Circumstance 9'!$B$18:$AB$28,27,FALSE),TableBPA2[[#This Row],[Base Payment After Circumstance 8]])))</f>
        <v/>
      </c>
      <c r="O861" s="3" t="str">
        <f>IF(O$3="Not used","",IFERROR(VLOOKUP($A861,'Circumstance 10'!$B$6:$AB$15,27,FALSE),IFERROR(VLOOKUP($A861,'Circumstance 10'!$B$18:$AB$28,27,FALSE),TableBPA2[[#This Row],[Base Payment After Circumstance 9]])))</f>
        <v/>
      </c>
      <c r="P861" s="24" t="str">
        <f>IF(P$3="Not used","",IFERROR(VLOOKUP($A861,'Circumstance 11'!$B$6:$AB$15,27,FALSE),IFERROR(VLOOKUP($A861,'Circumstance 11'!$B$18:$AB$28,27,FALSE),TableBPA2[[#This Row],[Base Payment After Circumstance 10]])))</f>
        <v/>
      </c>
      <c r="Q861" s="24" t="str">
        <f>IF(Q$3="Not used","",IFERROR(VLOOKUP($A861,'Circumstance 12'!$B$6:$AB$15,27,FALSE),IFERROR(VLOOKUP($A861,'Circumstance 12'!$B$18:$AB$28,27,FALSE),TableBPA2[[#This Row],[Base Payment After Circumstance 11]])))</f>
        <v/>
      </c>
      <c r="R861" s="24" t="str">
        <f>IF(R$3="Not used","",IFERROR(VLOOKUP($A861,'Circumstance 13'!$B$6:$AB$15,27,FALSE),IFERROR(VLOOKUP($A861,'Circumstance 13'!$B$18:$AB$28,27,FALSE),TableBPA2[[#This Row],[Base Payment After Circumstance 12]])))</f>
        <v/>
      </c>
      <c r="S861" s="24" t="str">
        <f>IF(S$3="Not used","",IFERROR(VLOOKUP($A861,'Circumstance 14'!$B$6:$AB$15,27,FALSE),IFERROR(VLOOKUP($A861,'Circumstance 14'!$B$18:$AB$28,27,FALSE),TableBPA2[[#This Row],[Base Payment After Circumstance 13]])))</f>
        <v/>
      </c>
      <c r="T861" s="24" t="str">
        <f>IF(T$3="Not used","",IFERROR(VLOOKUP($A861,'Circumstance 15'!$B$6:$AB$15,27,FALSE),IFERROR(VLOOKUP($A861,'Circumstance 15'!$B$18:$AB$28,27,FALSE),TableBPA2[[#This Row],[Base Payment After Circumstance 14]])))</f>
        <v/>
      </c>
      <c r="U861" s="24" t="str">
        <f>IF(U$3="Not used","",IFERROR(VLOOKUP($A861,'Circumstance 16'!$B$6:$AB$15,27,FALSE),IFERROR(VLOOKUP($A861,'Circumstance 16'!$B$18:$AB$28,27,FALSE),TableBPA2[[#This Row],[Base Payment After Circumstance 15]])))</f>
        <v/>
      </c>
      <c r="V861" s="24" t="str">
        <f>IF(V$3="Not used","",IFERROR(VLOOKUP($A861,'Circumstance 17'!$B$6:$AB$15,27,FALSE),IFERROR(VLOOKUP($A861,'Circumstance 17'!$B$18:$AB$28,27,FALSE),TableBPA2[[#This Row],[Base Payment After Circumstance 16]])))</f>
        <v/>
      </c>
      <c r="W861" s="24" t="str">
        <f>IF(W$3="Not used","",IFERROR(VLOOKUP($A861,'Circumstance 18'!$B$6:$AB$15,27,FALSE),IFERROR(VLOOKUP($A861,'Circumstance 18'!$B$18:$AB$28,27,FALSE),TableBPA2[[#This Row],[Base Payment After Circumstance 17]])))</f>
        <v/>
      </c>
      <c r="X861" s="24" t="str">
        <f>IF(X$3="Not used","",IFERROR(VLOOKUP($A861,'Circumstance 19'!$B$6:$AB$15,27,FALSE),IFERROR(VLOOKUP($A861,'Circumstance 19'!$B$18:$AB$28,27,FALSE),TableBPA2[[#This Row],[Base Payment After Circumstance 18]])))</f>
        <v/>
      </c>
      <c r="Y861" s="24" t="str">
        <f>IF(Y$3="Not used","",IFERROR(VLOOKUP($A861,'Circumstance 20'!$B$6:$AB$15,27,FALSE),IFERROR(VLOOKUP($A861,'Circumstance 20'!$B$18:$AB$28,27,FALSE),TableBPA2[[#This Row],[Base Payment After Circumstance 19]])))</f>
        <v/>
      </c>
    </row>
    <row r="862" spans="1:25" x14ac:dyDescent="0.25">
      <c r="A862" s="11" t="str">
        <f>IF('LEA Information'!A871="","",'LEA Information'!A871)</f>
        <v/>
      </c>
      <c r="B862" s="11" t="str">
        <f>IF('LEA Information'!B871="","",'LEA Information'!B871)</f>
        <v/>
      </c>
      <c r="C862" s="68" t="str">
        <f>IF('LEA Information'!C871="","",'LEA Information'!C871)</f>
        <v/>
      </c>
      <c r="D862" s="8" t="str">
        <f>IF('LEA Information'!D871="","",'LEA Information'!D871)</f>
        <v/>
      </c>
      <c r="E862" s="32" t="str">
        <f t="shared" si="13"/>
        <v/>
      </c>
      <c r="F862" s="3" t="str">
        <f>IF(F$3="Not used","",IFERROR(VLOOKUP($A862,'Circumstance 1'!$B$6:$AB$15,27,FALSE),IFERROR(VLOOKUP(A862,'Circumstance 1'!$B$18:$AB$28,27,FALSE),TableBPA2[[#This Row],[Starting Base Payment]])))</f>
        <v/>
      </c>
      <c r="G862" s="3" t="str">
        <f>IF(G$3="Not used","",IFERROR(VLOOKUP($A862,'Circumstance 2'!$B$6:$AB$15,27,FALSE),IFERROR(VLOOKUP($A862,'Circumstance 2'!$B$18:$AB$28,27,FALSE),TableBPA2[[#This Row],[Base Payment After Circumstance 1]])))</f>
        <v/>
      </c>
      <c r="H862" s="3" t="str">
        <f>IF(H$3="Not used","",IFERROR(VLOOKUP($A862,'Circumstance 3'!$B$6:$AB$15,27,FALSE),IFERROR(VLOOKUP($A862,'Circumstance 3'!$B$18:$AB$28,27,FALSE),TableBPA2[[#This Row],[Base Payment After Circumstance 2]])))</f>
        <v/>
      </c>
      <c r="I862" s="3" t="str">
        <f>IF(I$3="Not used","",IFERROR(VLOOKUP($A862,'Circumstance 4'!$B$6:$AB$15,27,FALSE),IFERROR(VLOOKUP($A862,'Circumstance 4'!$B$18:$AB$28,27,FALSE),TableBPA2[[#This Row],[Base Payment After Circumstance 3]])))</f>
        <v/>
      </c>
      <c r="J862" s="3" t="str">
        <f>IF(J$3="Not used","",IFERROR(VLOOKUP($A862,'Circumstance 5'!$B$6:$AB$15,27,FALSE),IFERROR(VLOOKUP($A862,'Circumstance 5'!$B$18:$AB$28,27,FALSE),TableBPA2[[#This Row],[Base Payment After Circumstance 4]])))</f>
        <v/>
      </c>
      <c r="K862" s="3" t="str">
        <f>IF(K$3="Not used","",IFERROR(VLOOKUP($A862,'Circumstance 6'!$B$6:$AB$15,27,FALSE),IFERROR(VLOOKUP($A862,'Circumstance 6'!$B$18:$AB$28,27,FALSE),TableBPA2[[#This Row],[Base Payment After Circumstance 5]])))</f>
        <v/>
      </c>
      <c r="L862" s="3" t="str">
        <f>IF(L$3="Not used","",IFERROR(VLOOKUP($A862,'Circumstance 7'!$B$6:$AB$15,27,FALSE),IFERROR(VLOOKUP($A862,'Circumstance 7'!$B$18:$AB$28,27,FALSE),TableBPA2[[#This Row],[Base Payment After Circumstance 6]])))</f>
        <v/>
      </c>
      <c r="M862" s="3" t="str">
        <f>IF(M$3="Not used","",IFERROR(VLOOKUP($A862,'Circumstance 8'!$B$6:$AB$15,27,FALSE),IFERROR(VLOOKUP($A862,'Circumstance 8'!$B$18:$AB$28,27,FALSE),TableBPA2[[#This Row],[Base Payment After Circumstance 7]])))</f>
        <v/>
      </c>
      <c r="N862" s="3" t="str">
        <f>IF(N$3="Not used","",IFERROR(VLOOKUP($A862,'Circumstance 9'!$B$6:$AB$15,27,FALSE),IFERROR(VLOOKUP($A862,'Circumstance 9'!$B$18:$AB$28,27,FALSE),TableBPA2[[#This Row],[Base Payment After Circumstance 8]])))</f>
        <v/>
      </c>
      <c r="O862" s="3" t="str">
        <f>IF(O$3="Not used","",IFERROR(VLOOKUP($A862,'Circumstance 10'!$B$6:$AB$15,27,FALSE),IFERROR(VLOOKUP($A862,'Circumstance 10'!$B$18:$AB$28,27,FALSE),TableBPA2[[#This Row],[Base Payment After Circumstance 9]])))</f>
        <v/>
      </c>
      <c r="P862" s="24" t="str">
        <f>IF(P$3="Not used","",IFERROR(VLOOKUP($A862,'Circumstance 11'!$B$6:$AB$15,27,FALSE),IFERROR(VLOOKUP($A862,'Circumstance 11'!$B$18:$AB$28,27,FALSE),TableBPA2[[#This Row],[Base Payment After Circumstance 10]])))</f>
        <v/>
      </c>
      <c r="Q862" s="24" t="str">
        <f>IF(Q$3="Not used","",IFERROR(VLOOKUP($A862,'Circumstance 12'!$B$6:$AB$15,27,FALSE),IFERROR(VLOOKUP($A862,'Circumstance 12'!$B$18:$AB$28,27,FALSE),TableBPA2[[#This Row],[Base Payment After Circumstance 11]])))</f>
        <v/>
      </c>
      <c r="R862" s="24" t="str">
        <f>IF(R$3="Not used","",IFERROR(VLOOKUP($A862,'Circumstance 13'!$B$6:$AB$15,27,FALSE),IFERROR(VLOOKUP($A862,'Circumstance 13'!$B$18:$AB$28,27,FALSE),TableBPA2[[#This Row],[Base Payment After Circumstance 12]])))</f>
        <v/>
      </c>
      <c r="S862" s="24" t="str">
        <f>IF(S$3="Not used","",IFERROR(VLOOKUP($A862,'Circumstance 14'!$B$6:$AB$15,27,FALSE),IFERROR(VLOOKUP($A862,'Circumstance 14'!$B$18:$AB$28,27,FALSE),TableBPA2[[#This Row],[Base Payment After Circumstance 13]])))</f>
        <v/>
      </c>
      <c r="T862" s="24" t="str">
        <f>IF(T$3="Not used","",IFERROR(VLOOKUP($A862,'Circumstance 15'!$B$6:$AB$15,27,FALSE),IFERROR(VLOOKUP($A862,'Circumstance 15'!$B$18:$AB$28,27,FALSE),TableBPA2[[#This Row],[Base Payment After Circumstance 14]])))</f>
        <v/>
      </c>
      <c r="U862" s="24" t="str">
        <f>IF(U$3="Not used","",IFERROR(VLOOKUP($A862,'Circumstance 16'!$B$6:$AB$15,27,FALSE),IFERROR(VLOOKUP($A862,'Circumstance 16'!$B$18:$AB$28,27,FALSE),TableBPA2[[#This Row],[Base Payment After Circumstance 15]])))</f>
        <v/>
      </c>
      <c r="V862" s="24" t="str">
        <f>IF(V$3="Not used","",IFERROR(VLOOKUP($A862,'Circumstance 17'!$B$6:$AB$15,27,FALSE),IFERROR(VLOOKUP($A862,'Circumstance 17'!$B$18:$AB$28,27,FALSE),TableBPA2[[#This Row],[Base Payment After Circumstance 16]])))</f>
        <v/>
      </c>
      <c r="W862" s="24" t="str">
        <f>IF(W$3="Not used","",IFERROR(VLOOKUP($A862,'Circumstance 18'!$B$6:$AB$15,27,FALSE),IFERROR(VLOOKUP($A862,'Circumstance 18'!$B$18:$AB$28,27,FALSE),TableBPA2[[#This Row],[Base Payment After Circumstance 17]])))</f>
        <v/>
      </c>
      <c r="X862" s="24" t="str">
        <f>IF(X$3="Not used","",IFERROR(VLOOKUP($A862,'Circumstance 19'!$B$6:$AB$15,27,FALSE),IFERROR(VLOOKUP($A862,'Circumstance 19'!$B$18:$AB$28,27,FALSE),TableBPA2[[#This Row],[Base Payment After Circumstance 18]])))</f>
        <v/>
      </c>
      <c r="Y862" s="24" t="str">
        <f>IF(Y$3="Not used","",IFERROR(VLOOKUP($A862,'Circumstance 20'!$B$6:$AB$15,27,FALSE),IFERROR(VLOOKUP($A862,'Circumstance 20'!$B$18:$AB$28,27,FALSE),TableBPA2[[#This Row],[Base Payment After Circumstance 19]])))</f>
        <v/>
      </c>
    </row>
    <row r="863" spans="1:25" x14ac:dyDescent="0.25">
      <c r="A863" s="11" t="str">
        <f>IF('LEA Information'!A872="","",'LEA Information'!A872)</f>
        <v/>
      </c>
      <c r="B863" s="11" t="str">
        <f>IF('LEA Information'!B872="","",'LEA Information'!B872)</f>
        <v/>
      </c>
      <c r="C863" s="68" t="str">
        <f>IF('LEA Information'!C872="","",'LEA Information'!C872)</f>
        <v/>
      </c>
      <c r="D863" s="8" t="str">
        <f>IF('LEA Information'!D872="","",'LEA Information'!D872)</f>
        <v/>
      </c>
      <c r="E863" s="32" t="str">
        <f t="shared" si="13"/>
        <v/>
      </c>
      <c r="F863" s="3" t="str">
        <f>IF(F$3="Not used","",IFERROR(VLOOKUP($A863,'Circumstance 1'!$B$6:$AB$15,27,FALSE),IFERROR(VLOOKUP(A863,'Circumstance 1'!$B$18:$AB$28,27,FALSE),TableBPA2[[#This Row],[Starting Base Payment]])))</f>
        <v/>
      </c>
      <c r="G863" s="3" t="str">
        <f>IF(G$3="Not used","",IFERROR(VLOOKUP($A863,'Circumstance 2'!$B$6:$AB$15,27,FALSE),IFERROR(VLOOKUP($A863,'Circumstance 2'!$B$18:$AB$28,27,FALSE),TableBPA2[[#This Row],[Base Payment After Circumstance 1]])))</f>
        <v/>
      </c>
      <c r="H863" s="3" t="str">
        <f>IF(H$3="Not used","",IFERROR(VLOOKUP($A863,'Circumstance 3'!$B$6:$AB$15,27,FALSE),IFERROR(VLOOKUP($A863,'Circumstance 3'!$B$18:$AB$28,27,FALSE),TableBPA2[[#This Row],[Base Payment After Circumstance 2]])))</f>
        <v/>
      </c>
      <c r="I863" s="3" t="str">
        <f>IF(I$3="Not used","",IFERROR(VLOOKUP($A863,'Circumstance 4'!$B$6:$AB$15,27,FALSE),IFERROR(VLOOKUP($A863,'Circumstance 4'!$B$18:$AB$28,27,FALSE),TableBPA2[[#This Row],[Base Payment After Circumstance 3]])))</f>
        <v/>
      </c>
      <c r="J863" s="3" t="str">
        <f>IF(J$3="Not used","",IFERROR(VLOOKUP($A863,'Circumstance 5'!$B$6:$AB$15,27,FALSE),IFERROR(VLOOKUP($A863,'Circumstance 5'!$B$18:$AB$28,27,FALSE),TableBPA2[[#This Row],[Base Payment After Circumstance 4]])))</f>
        <v/>
      </c>
      <c r="K863" s="3" t="str">
        <f>IF(K$3="Not used","",IFERROR(VLOOKUP($A863,'Circumstance 6'!$B$6:$AB$15,27,FALSE),IFERROR(VLOOKUP($A863,'Circumstance 6'!$B$18:$AB$28,27,FALSE),TableBPA2[[#This Row],[Base Payment After Circumstance 5]])))</f>
        <v/>
      </c>
      <c r="L863" s="3" t="str">
        <f>IF(L$3="Not used","",IFERROR(VLOOKUP($A863,'Circumstance 7'!$B$6:$AB$15,27,FALSE),IFERROR(VLOOKUP($A863,'Circumstance 7'!$B$18:$AB$28,27,FALSE),TableBPA2[[#This Row],[Base Payment After Circumstance 6]])))</f>
        <v/>
      </c>
      <c r="M863" s="3" t="str">
        <f>IF(M$3="Not used","",IFERROR(VLOOKUP($A863,'Circumstance 8'!$B$6:$AB$15,27,FALSE),IFERROR(VLOOKUP($A863,'Circumstance 8'!$B$18:$AB$28,27,FALSE),TableBPA2[[#This Row],[Base Payment After Circumstance 7]])))</f>
        <v/>
      </c>
      <c r="N863" s="3" t="str">
        <f>IF(N$3="Not used","",IFERROR(VLOOKUP($A863,'Circumstance 9'!$B$6:$AB$15,27,FALSE),IFERROR(VLOOKUP($A863,'Circumstance 9'!$B$18:$AB$28,27,FALSE),TableBPA2[[#This Row],[Base Payment After Circumstance 8]])))</f>
        <v/>
      </c>
      <c r="O863" s="3" t="str">
        <f>IF(O$3="Not used","",IFERROR(VLOOKUP($A863,'Circumstance 10'!$B$6:$AB$15,27,FALSE),IFERROR(VLOOKUP($A863,'Circumstance 10'!$B$18:$AB$28,27,FALSE),TableBPA2[[#This Row],[Base Payment After Circumstance 9]])))</f>
        <v/>
      </c>
      <c r="P863" s="24" t="str">
        <f>IF(P$3="Not used","",IFERROR(VLOOKUP($A863,'Circumstance 11'!$B$6:$AB$15,27,FALSE),IFERROR(VLOOKUP($A863,'Circumstance 11'!$B$18:$AB$28,27,FALSE),TableBPA2[[#This Row],[Base Payment After Circumstance 10]])))</f>
        <v/>
      </c>
      <c r="Q863" s="24" t="str">
        <f>IF(Q$3="Not used","",IFERROR(VLOOKUP($A863,'Circumstance 12'!$B$6:$AB$15,27,FALSE),IFERROR(VLOOKUP($A863,'Circumstance 12'!$B$18:$AB$28,27,FALSE),TableBPA2[[#This Row],[Base Payment After Circumstance 11]])))</f>
        <v/>
      </c>
      <c r="R863" s="24" t="str">
        <f>IF(R$3="Not used","",IFERROR(VLOOKUP($A863,'Circumstance 13'!$B$6:$AB$15,27,FALSE),IFERROR(VLOOKUP($A863,'Circumstance 13'!$B$18:$AB$28,27,FALSE),TableBPA2[[#This Row],[Base Payment After Circumstance 12]])))</f>
        <v/>
      </c>
      <c r="S863" s="24" t="str">
        <f>IF(S$3="Not used","",IFERROR(VLOOKUP($A863,'Circumstance 14'!$B$6:$AB$15,27,FALSE),IFERROR(VLOOKUP($A863,'Circumstance 14'!$B$18:$AB$28,27,FALSE),TableBPA2[[#This Row],[Base Payment After Circumstance 13]])))</f>
        <v/>
      </c>
      <c r="T863" s="24" t="str">
        <f>IF(T$3="Not used","",IFERROR(VLOOKUP($A863,'Circumstance 15'!$B$6:$AB$15,27,FALSE),IFERROR(VLOOKUP($A863,'Circumstance 15'!$B$18:$AB$28,27,FALSE),TableBPA2[[#This Row],[Base Payment After Circumstance 14]])))</f>
        <v/>
      </c>
      <c r="U863" s="24" t="str">
        <f>IF(U$3="Not used","",IFERROR(VLOOKUP($A863,'Circumstance 16'!$B$6:$AB$15,27,FALSE),IFERROR(VLOOKUP($A863,'Circumstance 16'!$B$18:$AB$28,27,FALSE),TableBPA2[[#This Row],[Base Payment After Circumstance 15]])))</f>
        <v/>
      </c>
      <c r="V863" s="24" t="str">
        <f>IF(V$3="Not used","",IFERROR(VLOOKUP($A863,'Circumstance 17'!$B$6:$AB$15,27,FALSE),IFERROR(VLOOKUP($A863,'Circumstance 17'!$B$18:$AB$28,27,FALSE),TableBPA2[[#This Row],[Base Payment After Circumstance 16]])))</f>
        <v/>
      </c>
      <c r="W863" s="24" t="str">
        <f>IF(W$3="Not used","",IFERROR(VLOOKUP($A863,'Circumstance 18'!$B$6:$AB$15,27,FALSE),IFERROR(VLOOKUP($A863,'Circumstance 18'!$B$18:$AB$28,27,FALSE),TableBPA2[[#This Row],[Base Payment After Circumstance 17]])))</f>
        <v/>
      </c>
      <c r="X863" s="24" t="str">
        <f>IF(X$3="Not used","",IFERROR(VLOOKUP($A863,'Circumstance 19'!$B$6:$AB$15,27,FALSE),IFERROR(VLOOKUP($A863,'Circumstance 19'!$B$18:$AB$28,27,FALSE),TableBPA2[[#This Row],[Base Payment After Circumstance 18]])))</f>
        <v/>
      </c>
      <c r="Y863" s="24" t="str">
        <f>IF(Y$3="Not used","",IFERROR(VLOOKUP($A863,'Circumstance 20'!$B$6:$AB$15,27,FALSE),IFERROR(VLOOKUP($A863,'Circumstance 20'!$B$18:$AB$28,27,FALSE),TableBPA2[[#This Row],[Base Payment After Circumstance 19]])))</f>
        <v/>
      </c>
    </row>
    <row r="864" spans="1:25" x14ac:dyDescent="0.25">
      <c r="A864" s="11" t="str">
        <f>IF('LEA Information'!A873="","",'LEA Information'!A873)</f>
        <v/>
      </c>
      <c r="B864" s="11" t="str">
        <f>IF('LEA Information'!B873="","",'LEA Information'!B873)</f>
        <v/>
      </c>
      <c r="C864" s="68" t="str">
        <f>IF('LEA Information'!C873="","",'LEA Information'!C873)</f>
        <v/>
      </c>
      <c r="D864" s="8" t="str">
        <f>IF('LEA Information'!D873="","",'LEA Information'!D873)</f>
        <v/>
      </c>
      <c r="E864" s="32" t="str">
        <f t="shared" si="13"/>
        <v/>
      </c>
      <c r="F864" s="3" t="str">
        <f>IF(F$3="Not used","",IFERROR(VLOOKUP($A864,'Circumstance 1'!$B$6:$AB$15,27,FALSE),IFERROR(VLOOKUP(A864,'Circumstance 1'!$B$18:$AB$28,27,FALSE),TableBPA2[[#This Row],[Starting Base Payment]])))</f>
        <v/>
      </c>
      <c r="G864" s="3" t="str">
        <f>IF(G$3="Not used","",IFERROR(VLOOKUP($A864,'Circumstance 2'!$B$6:$AB$15,27,FALSE),IFERROR(VLOOKUP($A864,'Circumstance 2'!$B$18:$AB$28,27,FALSE),TableBPA2[[#This Row],[Base Payment After Circumstance 1]])))</f>
        <v/>
      </c>
      <c r="H864" s="3" t="str">
        <f>IF(H$3="Not used","",IFERROR(VLOOKUP($A864,'Circumstance 3'!$B$6:$AB$15,27,FALSE),IFERROR(VLOOKUP($A864,'Circumstance 3'!$B$18:$AB$28,27,FALSE),TableBPA2[[#This Row],[Base Payment After Circumstance 2]])))</f>
        <v/>
      </c>
      <c r="I864" s="3" t="str">
        <f>IF(I$3="Not used","",IFERROR(VLOOKUP($A864,'Circumstance 4'!$B$6:$AB$15,27,FALSE),IFERROR(VLOOKUP($A864,'Circumstance 4'!$B$18:$AB$28,27,FALSE),TableBPA2[[#This Row],[Base Payment After Circumstance 3]])))</f>
        <v/>
      </c>
      <c r="J864" s="3" t="str">
        <f>IF(J$3="Not used","",IFERROR(VLOOKUP($A864,'Circumstance 5'!$B$6:$AB$15,27,FALSE),IFERROR(VLOOKUP($A864,'Circumstance 5'!$B$18:$AB$28,27,FALSE),TableBPA2[[#This Row],[Base Payment After Circumstance 4]])))</f>
        <v/>
      </c>
      <c r="K864" s="3" t="str">
        <f>IF(K$3="Not used","",IFERROR(VLOOKUP($A864,'Circumstance 6'!$B$6:$AB$15,27,FALSE),IFERROR(VLOOKUP($A864,'Circumstance 6'!$B$18:$AB$28,27,FALSE),TableBPA2[[#This Row],[Base Payment After Circumstance 5]])))</f>
        <v/>
      </c>
      <c r="L864" s="3" t="str">
        <f>IF(L$3="Not used","",IFERROR(VLOOKUP($A864,'Circumstance 7'!$B$6:$AB$15,27,FALSE),IFERROR(VLOOKUP($A864,'Circumstance 7'!$B$18:$AB$28,27,FALSE),TableBPA2[[#This Row],[Base Payment After Circumstance 6]])))</f>
        <v/>
      </c>
      <c r="M864" s="3" t="str">
        <f>IF(M$3="Not used","",IFERROR(VLOOKUP($A864,'Circumstance 8'!$B$6:$AB$15,27,FALSE),IFERROR(VLOOKUP($A864,'Circumstance 8'!$B$18:$AB$28,27,FALSE),TableBPA2[[#This Row],[Base Payment After Circumstance 7]])))</f>
        <v/>
      </c>
      <c r="N864" s="3" t="str">
        <f>IF(N$3="Not used","",IFERROR(VLOOKUP($A864,'Circumstance 9'!$B$6:$AB$15,27,FALSE),IFERROR(VLOOKUP($A864,'Circumstance 9'!$B$18:$AB$28,27,FALSE),TableBPA2[[#This Row],[Base Payment After Circumstance 8]])))</f>
        <v/>
      </c>
      <c r="O864" s="3" t="str">
        <f>IF(O$3="Not used","",IFERROR(VLOOKUP($A864,'Circumstance 10'!$B$6:$AB$15,27,FALSE),IFERROR(VLOOKUP($A864,'Circumstance 10'!$B$18:$AB$28,27,FALSE),TableBPA2[[#This Row],[Base Payment After Circumstance 9]])))</f>
        <v/>
      </c>
      <c r="P864" s="24" t="str">
        <f>IF(P$3="Not used","",IFERROR(VLOOKUP($A864,'Circumstance 11'!$B$6:$AB$15,27,FALSE),IFERROR(VLOOKUP($A864,'Circumstance 11'!$B$18:$AB$28,27,FALSE),TableBPA2[[#This Row],[Base Payment After Circumstance 10]])))</f>
        <v/>
      </c>
      <c r="Q864" s="24" t="str">
        <f>IF(Q$3="Not used","",IFERROR(VLOOKUP($A864,'Circumstance 12'!$B$6:$AB$15,27,FALSE),IFERROR(VLOOKUP($A864,'Circumstance 12'!$B$18:$AB$28,27,FALSE),TableBPA2[[#This Row],[Base Payment After Circumstance 11]])))</f>
        <v/>
      </c>
      <c r="R864" s="24" t="str">
        <f>IF(R$3="Not used","",IFERROR(VLOOKUP($A864,'Circumstance 13'!$B$6:$AB$15,27,FALSE),IFERROR(VLOOKUP($A864,'Circumstance 13'!$B$18:$AB$28,27,FALSE),TableBPA2[[#This Row],[Base Payment After Circumstance 12]])))</f>
        <v/>
      </c>
      <c r="S864" s="24" t="str">
        <f>IF(S$3="Not used","",IFERROR(VLOOKUP($A864,'Circumstance 14'!$B$6:$AB$15,27,FALSE),IFERROR(VLOOKUP($A864,'Circumstance 14'!$B$18:$AB$28,27,FALSE),TableBPA2[[#This Row],[Base Payment After Circumstance 13]])))</f>
        <v/>
      </c>
      <c r="T864" s="24" t="str">
        <f>IF(T$3="Not used","",IFERROR(VLOOKUP($A864,'Circumstance 15'!$B$6:$AB$15,27,FALSE),IFERROR(VLOOKUP($A864,'Circumstance 15'!$B$18:$AB$28,27,FALSE),TableBPA2[[#This Row],[Base Payment After Circumstance 14]])))</f>
        <v/>
      </c>
      <c r="U864" s="24" t="str">
        <f>IF(U$3="Not used","",IFERROR(VLOOKUP($A864,'Circumstance 16'!$B$6:$AB$15,27,FALSE),IFERROR(VLOOKUP($A864,'Circumstance 16'!$B$18:$AB$28,27,FALSE),TableBPA2[[#This Row],[Base Payment After Circumstance 15]])))</f>
        <v/>
      </c>
      <c r="V864" s="24" t="str">
        <f>IF(V$3="Not used","",IFERROR(VLOOKUP($A864,'Circumstance 17'!$B$6:$AB$15,27,FALSE),IFERROR(VLOOKUP($A864,'Circumstance 17'!$B$18:$AB$28,27,FALSE),TableBPA2[[#This Row],[Base Payment After Circumstance 16]])))</f>
        <v/>
      </c>
      <c r="W864" s="24" t="str">
        <f>IF(W$3="Not used","",IFERROR(VLOOKUP($A864,'Circumstance 18'!$B$6:$AB$15,27,FALSE),IFERROR(VLOOKUP($A864,'Circumstance 18'!$B$18:$AB$28,27,FALSE),TableBPA2[[#This Row],[Base Payment After Circumstance 17]])))</f>
        <v/>
      </c>
      <c r="X864" s="24" t="str">
        <f>IF(X$3="Not used","",IFERROR(VLOOKUP($A864,'Circumstance 19'!$B$6:$AB$15,27,FALSE),IFERROR(VLOOKUP($A864,'Circumstance 19'!$B$18:$AB$28,27,FALSE),TableBPA2[[#This Row],[Base Payment After Circumstance 18]])))</f>
        <v/>
      </c>
      <c r="Y864" s="24" t="str">
        <f>IF(Y$3="Not used","",IFERROR(VLOOKUP($A864,'Circumstance 20'!$B$6:$AB$15,27,FALSE),IFERROR(VLOOKUP($A864,'Circumstance 20'!$B$18:$AB$28,27,FALSE),TableBPA2[[#This Row],[Base Payment After Circumstance 19]])))</f>
        <v/>
      </c>
    </row>
    <row r="865" spans="1:25" x14ac:dyDescent="0.25">
      <c r="A865" s="11" t="str">
        <f>IF('LEA Information'!A874="","",'LEA Information'!A874)</f>
        <v/>
      </c>
      <c r="B865" s="11" t="str">
        <f>IF('LEA Information'!B874="","",'LEA Information'!B874)</f>
        <v/>
      </c>
      <c r="C865" s="68" t="str">
        <f>IF('LEA Information'!C874="","",'LEA Information'!C874)</f>
        <v/>
      </c>
      <c r="D865" s="8" t="str">
        <f>IF('LEA Information'!D874="","",'LEA Information'!D874)</f>
        <v/>
      </c>
      <c r="E865" s="32" t="str">
        <f t="shared" si="13"/>
        <v/>
      </c>
      <c r="F865" s="3" t="str">
        <f>IF(F$3="Not used","",IFERROR(VLOOKUP($A865,'Circumstance 1'!$B$6:$AB$15,27,FALSE),IFERROR(VLOOKUP(A865,'Circumstance 1'!$B$18:$AB$28,27,FALSE),TableBPA2[[#This Row],[Starting Base Payment]])))</f>
        <v/>
      </c>
      <c r="G865" s="3" t="str">
        <f>IF(G$3="Not used","",IFERROR(VLOOKUP($A865,'Circumstance 2'!$B$6:$AB$15,27,FALSE),IFERROR(VLOOKUP($A865,'Circumstance 2'!$B$18:$AB$28,27,FALSE),TableBPA2[[#This Row],[Base Payment After Circumstance 1]])))</f>
        <v/>
      </c>
      <c r="H865" s="3" t="str">
        <f>IF(H$3="Not used","",IFERROR(VLOOKUP($A865,'Circumstance 3'!$B$6:$AB$15,27,FALSE),IFERROR(VLOOKUP($A865,'Circumstance 3'!$B$18:$AB$28,27,FALSE),TableBPA2[[#This Row],[Base Payment After Circumstance 2]])))</f>
        <v/>
      </c>
      <c r="I865" s="3" t="str">
        <f>IF(I$3="Not used","",IFERROR(VLOOKUP($A865,'Circumstance 4'!$B$6:$AB$15,27,FALSE),IFERROR(VLOOKUP($A865,'Circumstance 4'!$B$18:$AB$28,27,FALSE),TableBPA2[[#This Row],[Base Payment After Circumstance 3]])))</f>
        <v/>
      </c>
      <c r="J865" s="3" t="str">
        <f>IF(J$3="Not used","",IFERROR(VLOOKUP($A865,'Circumstance 5'!$B$6:$AB$15,27,FALSE),IFERROR(VLOOKUP($A865,'Circumstance 5'!$B$18:$AB$28,27,FALSE),TableBPA2[[#This Row],[Base Payment After Circumstance 4]])))</f>
        <v/>
      </c>
      <c r="K865" s="3" t="str">
        <f>IF(K$3="Not used","",IFERROR(VLOOKUP($A865,'Circumstance 6'!$B$6:$AB$15,27,FALSE),IFERROR(VLOOKUP($A865,'Circumstance 6'!$B$18:$AB$28,27,FALSE),TableBPA2[[#This Row],[Base Payment After Circumstance 5]])))</f>
        <v/>
      </c>
      <c r="L865" s="3" t="str">
        <f>IF(L$3="Not used","",IFERROR(VLOOKUP($A865,'Circumstance 7'!$B$6:$AB$15,27,FALSE),IFERROR(VLOOKUP($A865,'Circumstance 7'!$B$18:$AB$28,27,FALSE),TableBPA2[[#This Row],[Base Payment After Circumstance 6]])))</f>
        <v/>
      </c>
      <c r="M865" s="3" t="str">
        <f>IF(M$3="Not used","",IFERROR(VLOOKUP($A865,'Circumstance 8'!$B$6:$AB$15,27,FALSE),IFERROR(VLOOKUP($A865,'Circumstance 8'!$B$18:$AB$28,27,FALSE),TableBPA2[[#This Row],[Base Payment After Circumstance 7]])))</f>
        <v/>
      </c>
      <c r="N865" s="3" t="str">
        <f>IF(N$3="Not used","",IFERROR(VLOOKUP($A865,'Circumstance 9'!$B$6:$AB$15,27,FALSE),IFERROR(VLOOKUP($A865,'Circumstance 9'!$B$18:$AB$28,27,FALSE),TableBPA2[[#This Row],[Base Payment After Circumstance 8]])))</f>
        <v/>
      </c>
      <c r="O865" s="3" t="str">
        <f>IF(O$3="Not used","",IFERROR(VLOOKUP($A865,'Circumstance 10'!$B$6:$AB$15,27,FALSE),IFERROR(VLOOKUP($A865,'Circumstance 10'!$B$18:$AB$28,27,FALSE),TableBPA2[[#This Row],[Base Payment After Circumstance 9]])))</f>
        <v/>
      </c>
      <c r="P865" s="24" t="str">
        <f>IF(P$3="Not used","",IFERROR(VLOOKUP($A865,'Circumstance 11'!$B$6:$AB$15,27,FALSE),IFERROR(VLOOKUP($A865,'Circumstance 11'!$B$18:$AB$28,27,FALSE),TableBPA2[[#This Row],[Base Payment After Circumstance 10]])))</f>
        <v/>
      </c>
      <c r="Q865" s="24" t="str">
        <f>IF(Q$3="Not used","",IFERROR(VLOOKUP($A865,'Circumstance 12'!$B$6:$AB$15,27,FALSE),IFERROR(VLOOKUP($A865,'Circumstance 12'!$B$18:$AB$28,27,FALSE),TableBPA2[[#This Row],[Base Payment After Circumstance 11]])))</f>
        <v/>
      </c>
      <c r="R865" s="24" t="str">
        <f>IF(R$3="Not used","",IFERROR(VLOOKUP($A865,'Circumstance 13'!$B$6:$AB$15,27,FALSE),IFERROR(VLOOKUP($A865,'Circumstance 13'!$B$18:$AB$28,27,FALSE),TableBPA2[[#This Row],[Base Payment After Circumstance 12]])))</f>
        <v/>
      </c>
      <c r="S865" s="24" t="str">
        <f>IF(S$3="Not used","",IFERROR(VLOOKUP($A865,'Circumstance 14'!$B$6:$AB$15,27,FALSE),IFERROR(VLOOKUP($A865,'Circumstance 14'!$B$18:$AB$28,27,FALSE),TableBPA2[[#This Row],[Base Payment After Circumstance 13]])))</f>
        <v/>
      </c>
      <c r="T865" s="24" t="str">
        <f>IF(T$3="Not used","",IFERROR(VLOOKUP($A865,'Circumstance 15'!$B$6:$AB$15,27,FALSE),IFERROR(VLOOKUP($A865,'Circumstance 15'!$B$18:$AB$28,27,FALSE),TableBPA2[[#This Row],[Base Payment After Circumstance 14]])))</f>
        <v/>
      </c>
      <c r="U865" s="24" t="str">
        <f>IF(U$3="Not used","",IFERROR(VLOOKUP($A865,'Circumstance 16'!$B$6:$AB$15,27,FALSE),IFERROR(VLOOKUP($A865,'Circumstance 16'!$B$18:$AB$28,27,FALSE),TableBPA2[[#This Row],[Base Payment After Circumstance 15]])))</f>
        <v/>
      </c>
      <c r="V865" s="24" t="str">
        <f>IF(V$3="Not used","",IFERROR(VLOOKUP($A865,'Circumstance 17'!$B$6:$AB$15,27,FALSE),IFERROR(VLOOKUP($A865,'Circumstance 17'!$B$18:$AB$28,27,FALSE),TableBPA2[[#This Row],[Base Payment After Circumstance 16]])))</f>
        <v/>
      </c>
      <c r="W865" s="24" t="str">
        <f>IF(W$3="Not used","",IFERROR(VLOOKUP($A865,'Circumstance 18'!$B$6:$AB$15,27,FALSE),IFERROR(VLOOKUP($A865,'Circumstance 18'!$B$18:$AB$28,27,FALSE),TableBPA2[[#This Row],[Base Payment After Circumstance 17]])))</f>
        <v/>
      </c>
      <c r="X865" s="24" t="str">
        <f>IF(X$3="Not used","",IFERROR(VLOOKUP($A865,'Circumstance 19'!$B$6:$AB$15,27,FALSE),IFERROR(VLOOKUP($A865,'Circumstance 19'!$B$18:$AB$28,27,FALSE),TableBPA2[[#This Row],[Base Payment After Circumstance 18]])))</f>
        <v/>
      </c>
      <c r="Y865" s="24" t="str">
        <f>IF(Y$3="Not used","",IFERROR(VLOOKUP($A865,'Circumstance 20'!$B$6:$AB$15,27,FALSE),IFERROR(VLOOKUP($A865,'Circumstance 20'!$B$18:$AB$28,27,FALSE),TableBPA2[[#This Row],[Base Payment After Circumstance 19]])))</f>
        <v/>
      </c>
    </row>
    <row r="866" spans="1:25" x14ac:dyDescent="0.25">
      <c r="A866" s="11" t="str">
        <f>IF('LEA Information'!A875="","",'LEA Information'!A875)</f>
        <v/>
      </c>
      <c r="B866" s="11" t="str">
        <f>IF('LEA Information'!B875="","",'LEA Information'!B875)</f>
        <v/>
      </c>
      <c r="C866" s="68" t="str">
        <f>IF('LEA Information'!C875="","",'LEA Information'!C875)</f>
        <v/>
      </c>
      <c r="D866" s="8" t="str">
        <f>IF('LEA Information'!D875="","",'LEA Information'!D875)</f>
        <v/>
      </c>
      <c r="E866" s="32" t="str">
        <f t="shared" si="13"/>
        <v/>
      </c>
      <c r="F866" s="3" t="str">
        <f>IF(F$3="Not used","",IFERROR(VLOOKUP($A866,'Circumstance 1'!$B$6:$AB$15,27,FALSE),IFERROR(VLOOKUP(A866,'Circumstance 1'!$B$18:$AB$28,27,FALSE),TableBPA2[[#This Row],[Starting Base Payment]])))</f>
        <v/>
      </c>
      <c r="G866" s="3" t="str">
        <f>IF(G$3="Not used","",IFERROR(VLOOKUP($A866,'Circumstance 2'!$B$6:$AB$15,27,FALSE),IFERROR(VLOOKUP($A866,'Circumstance 2'!$B$18:$AB$28,27,FALSE),TableBPA2[[#This Row],[Base Payment After Circumstance 1]])))</f>
        <v/>
      </c>
      <c r="H866" s="3" t="str">
        <f>IF(H$3="Not used","",IFERROR(VLOOKUP($A866,'Circumstance 3'!$B$6:$AB$15,27,FALSE),IFERROR(VLOOKUP($A866,'Circumstance 3'!$B$18:$AB$28,27,FALSE),TableBPA2[[#This Row],[Base Payment After Circumstance 2]])))</f>
        <v/>
      </c>
      <c r="I866" s="3" t="str">
        <f>IF(I$3="Not used","",IFERROR(VLOOKUP($A866,'Circumstance 4'!$B$6:$AB$15,27,FALSE),IFERROR(VLOOKUP($A866,'Circumstance 4'!$B$18:$AB$28,27,FALSE),TableBPA2[[#This Row],[Base Payment After Circumstance 3]])))</f>
        <v/>
      </c>
      <c r="J866" s="3" t="str">
        <f>IF(J$3="Not used","",IFERROR(VLOOKUP($A866,'Circumstance 5'!$B$6:$AB$15,27,FALSE),IFERROR(VLOOKUP($A866,'Circumstance 5'!$B$18:$AB$28,27,FALSE),TableBPA2[[#This Row],[Base Payment After Circumstance 4]])))</f>
        <v/>
      </c>
      <c r="K866" s="3" t="str">
        <f>IF(K$3="Not used","",IFERROR(VLOOKUP($A866,'Circumstance 6'!$B$6:$AB$15,27,FALSE),IFERROR(VLOOKUP($A866,'Circumstance 6'!$B$18:$AB$28,27,FALSE),TableBPA2[[#This Row],[Base Payment After Circumstance 5]])))</f>
        <v/>
      </c>
      <c r="L866" s="3" t="str">
        <f>IF(L$3="Not used","",IFERROR(VLOOKUP($A866,'Circumstance 7'!$B$6:$AB$15,27,FALSE),IFERROR(VLOOKUP($A866,'Circumstance 7'!$B$18:$AB$28,27,FALSE),TableBPA2[[#This Row],[Base Payment After Circumstance 6]])))</f>
        <v/>
      </c>
      <c r="M866" s="3" t="str">
        <f>IF(M$3="Not used","",IFERROR(VLOOKUP($A866,'Circumstance 8'!$B$6:$AB$15,27,FALSE),IFERROR(VLOOKUP($A866,'Circumstance 8'!$B$18:$AB$28,27,FALSE),TableBPA2[[#This Row],[Base Payment After Circumstance 7]])))</f>
        <v/>
      </c>
      <c r="N866" s="3" t="str">
        <f>IF(N$3="Not used","",IFERROR(VLOOKUP($A866,'Circumstance 9'!$B$6:$AB$15,27,FALSE),IFERROR(VLOOKUP($A866,'Circumstance 9'!$B$18:$AB$28,27,FALSE),TableBPA2[[#This Row],[Base Payment After Circumstance 8]])))</f>
        <v/>
      </c>
      <c r="O866" s="3" t="str">
        <f>IF(O$3="Not used","",IFERROR(VLOOKUP($A866,'Circumstance 10'!$B$6:$AB$15,27,FALSE),IFERROR(VLOOKUP($A866,'Circumstance 10'!$B$18:$AB$28,27,FALSE),TableBPA2[[#This Row],[Base Payment After Circumstance 9]])))</f>
        <v/>
      </c>
      <c r="P866" s="24" t="str">
        <f>IF(P$3="Not used","",IFERROR(VLOOKUP($A866,'Circumstance 11'!$B$6:$AB$15,27,FALSE),IFERROR(VLOOKUP($A866,'Circumstance 11'!$B$18:$AB$28,27,FALSE),TableBPA2[[#This Row],[Base Payment After Circumstance 10]])))</f>
        <v/>
      </c>
      <c r="Q866" s="24" t="str">
        <f>IF(Q$3="Not used","",IFERROR(VLOOKUP($A866,'Circumstance 12'!$B$6:$AB$15,27,FALSE),IFERROR(VLOOKUP($A866,'Circumstance 12'!$B$18:$AB$28,27,FALSE),TableBPA2[[#This Row],[Base Payment After Circumstance 11]])))</f>
        <v/>
      </c>
      <c r="R866" s="24" t="str">
        <f>IF(R$3="Not used","",IFERROR(VLOOKUP($A866,'Circumstance 13'!$B$6:$AB$15,27,FALSE),IFERROR(VLOOKUP($A866,'Circumstance 13'!$B$18:$AB$28,27,FALSE),TableBPA2[[#This Row],[Base Payment After Circumstance 12]])))</f>
        <v/>
      </c>
      <c r="S866" s="24" t="str">
        <f>IF(S$3="Not used","",IFERROR(VLOOKUP($A866,'Circumstance 14'!$B$6:$AB$15,27,FALSE),IFERROR(VLOOKUP($A866,'Circumstance 14'!$B$18:$AB$28,27,FALSE),TableBPA2[[#This Row],[Base Payment After Circumstance 13]])))</f>
        <v/>
      </c>
      <c r="T866" s="24" t="str">
        <f>IF(T$3="Not used","",IFERROR(VLOOKUP($A866,'Circumstance 15'!$B$6:$AB$15,27,FALSE),IFERROR(VLOOKUP($A866,'Circumstance 15'!$B$18:$AB$28,27,FALSE),TableBPA2[[#This Row],[Base Payment After Circumstance 14]])))</f>
        <v/>
      </c>
      <c r="U866" s="24" t="str">
        <f>IF(U$3="Not used","",IFERROR(VLOOKUP($A866,'Circumstance 16'!$B$6:$AB$15,27,FALSE),IFERROR(VLOOKUP($A866,'Circumstance 16'!$B$18:$AB$28,27,FALSE),TableBPA2[[#This Row],[Base Payment After Circumstance 15]])))</f>
        <v/>
      </c>
      <c r="V866" s="24" t="str">
        <f>IF(V$3="Not used","",IFERROR(VLOOKUP($A866,'Circumstance 17'!$B$6:$AB$15,27,FALSE),IFERROR(VLOOKUP($A866,'Circumstance 17'!$B$18:$AB$28,27,FALSE),TableBPA2[[#This Row],[Base Payment After Circumstance 16]])))</f>
        <v/>
      </c>
      <c r="W866" s="24" t="str">
        <f>IF(W$3="Not used","",IFERROR(VLOOKUP($A866,'Circumstance 18'!$B$6:$AB$15,27,FALSE),IFERROR(VLOOKUP($A866,'Circumstance 18'!$B$18:$AB$28,27,FALSE),TableBPA2[[#This Row],[Base Payment After Circumstance 17]])))</f>
        <v/>
      </c>
      <c r="X866" s="24" t="str">
        <f>IF(X$3="Not used","",IFERROR(VLOOKUP($A866,'Circumstance 19'!$B$6:$AB$15,27,FALSE),IFERROR(VLOOKUP($A866,'Circumstance 19'!$B$18:$AB$28,27,FALSE),TableBPA2[[#This Row],[Base Payment After Circumstance 18]])))</f>
        <v/>
      </c>
      <c r="Y866" s="24" t="str">
        <f>IF(Y$3="Not used","",IFERROR(VLOOKUP($A866,'Circumstance 20'!$B$6:$AB$15,27,FALSE),IFERROR(VLOOKUP($A866,'Circumstance 20'!$B$18:$AB$28,27,FALSE),TableBPA2[[#This Row],[Base Payment After Circumstance 19]])))</f>
        <v/>
      </c>
    </row>
    <row r="867" spans="1:25" x14ac:dyDescent="0.25">
      <c r="A867" s="11" t="str">
        <f>IF('LEA Information'!A876="","",'LEA Information'!A876)</f>
        <v/>
      </c>
      <c r="B867" s="11" t="str">
        <f>IF('LEA Information'!B876="","",'LEA Information'!B876)</f>
        <v/>
      </c>
      <c r="C867" s="68" t="str">
        <f>IF('LEA Information'!C876="","",'LEA Information'!C876)</f>
        <v/>
      </c>
      <c r="D867" s="8" t="str">
        <f>IF('LEA Information'!D876="","",'LEA Information'!D876)</f>
        <v/>
      </c>
      <c r="E867" s="32" t="str">
        <f t="shared" si="13"/>
        <v/>
      </c>
      <c r="F867" s="3" t="str">
        <f>IF(F$3="Not used","",IFERROR(VLOOKUP($A867,'Circumstance 1'!$B$6:$AB$15,27,FALSE),IFERROR(VLOOKUP(A867,'Circumstance 1'!$B$18:$AB$28,27,FALSE),TableBPA2[[#This Row],[Starting Base Payment]])))</f>
        <v/>
      </c>
      <c r="G867" s="3" t="str">
        <f>IF(G$3="Not used","",IFERROR(VLOOKUP($A867,'Circumstance 2'!$B$6:$AB$15,27,FALSE),IFERROR(VLOOKUP($A867,'Circumstance 2'!$B$18:$AB$28,27,FALSE),TableBPA2[[#This Row],[Base Payment After Circumstance 1]])))</f>
        <v/>
      </c>
      <c r="H867" s="3" t="str">
        <f>IF(H$3="Not used","",IFERROR(VLOOKUP($A867,'Circumstance 3'!$B$6:$AB$15,27,FALSE),IFERROR(VLOOKUP($A867,'Circumstance 3'!$B$18:$AB$28,27,FALSE),TableBPA2[[#This Row],[Base Payment After Circumstance 2]])))</f>
        <v/>
      </c>
      <c r="I867" s="3" t="str">
        <f>IF(I$3="Not used","",IFERROR(VLOOKUP($A867,'Circumstance 4'!$B$6:$AB$15,27,FALSE),IFERROR(VLOOKUP($A867,'Circumstance 4'!$B$18:$AB$28,27,FALSE),TableBPA2[[#This Row],[Base Payment After Circumstance 3]])))</f>
        <v/>
      </c>
      <c r="J867" s="3" t="str">
        <f>IF(J$3="Not used","",IFERROR(VLOOKUP($A867,'Circumstance 5'!$B$6:$AB$15,27,FALSE),IFERROR(VLOOKUP($A867,'Circumstance 5'!$B$18:$AB$28,27,FALSE),TableBPA2[[#This Row],[Base Payment After Circumstance 4]])))</f>
        <v/>
      </c>
      <c r="K867" s="3" t="str">
        <f>IF(K$3="Not used","",IFERROR(VLOOKUP($A867,'Circumstance 6'!$B$6:$AB$15,27,FALSE),IFERROR(VLOOKUP($A867,'Circumstance 6'!$B$18:$AB$28,27,FALSE),TableBPA2[[#This Row],[Base Payment After Circumstance 5]])))</f>
        <v/>
      </c>
      <c r="L867" s="3" t="str">
        <f>IF(L$3="Not used","",IFERROR(VLOOKUP($A867,'Circumstance 7'!$B$6:$AB$15,27,FALSE),IFERROR(VLOOKUP($A867,'Circumstance 7'!$B$18:$AB$28,27,FALSE),TableBPA2[[#This Row],[Base Payment After Circumstance 6]])))</f>
        <v/>
      </c>
      <c r="M867" s="3" t="str">
        <f>IF(M$3="Not used","",IFERROR(VLOOKUP($A867,'Circumstance 8'!$B$6:$AB$15,27,FALSE),IFERROR(VLOOKUP($A867,'Circumstance 8'!$B$18:$AB$28,27,FALSE),TableBPA2[[#This Row],[Base Payment After Circumstance 7]])))</f>
        <v/>
      </c>
      <c r="N867" s="3" t="str">
        <f>IF(N$3="Not used","",IFERROR(VLOOKUP($A867,'Circumstance 9'!$B$6:$AB$15,27,FALSE),IFERROR(VLOOKUP($A867,'Circumstance 9'!$B$18:$AB$28,27,FALSE),TableBPA2[[#This Row],[Base Payment After Circumstance 8]])))</f>
        <v/>
      </c>
      <c r="O867" s="3" t="str">
        <f>IF(O$3="Not used","",IFERROR(VLOOKUP($A867,'Circumstance 10'!$B$6:$AB$15,27,FALSE),IFERROR(VLOOKUP($A867,'Circumstance 10'!$B$18:$AB$28,27,FALSE),TableBPA2[[#This Row],[Base Payment After Circumstance 9]])))</f>
        <v/>
      </c>
      <c r="P867" s="24" t="str">
        <f>IF(P$3="Not used","",IFERROR(VLOOKUP($A867,'Circumstance 11'!$B$6:$AB$15,27,FALSE),IFERROR(VLOOKUP($A867,'Circumstance 11'!$B$18:$AB$28,27,FALSE),TableBPA2[[#This Row],[Base Payment After Circumstance 10]])))</f>
        <v/>
      </c>
      <c r="Q867" s="24" t="str">
        <f>IF(Q$3="Not used","",IFERROR(VLOOKUP($A867,'Circumstance 12'!$B$6:$AB$15,27,FALSE),IFERROR(VLOOKUP($A867,'Circumstance 12'!$B$18:$AB$28,27,FALSE),TableBPA2[[#This Row],[Base Payment After Circumstance 11]])))</f>
        <v/>
      </c>
      <c r="R867" s="24" t="str">
        <f>IF(R$3="Not used","",IFERROR(VLOOKUP($A867,'Circumstance 13'!$B$6:$AB$15,27,FALSE),IFERROR(VLOOKUP($A867,'Circumstance 13'!$B$18:$AB$28,27,FALSE),TableBPA2[[#This Row],[Base Payment After Circumstance 12]])))</f>
        <v/>
      </c>
      <c r="S867" s="24" t="str">
        <f>IF(S$3="Not used","",IFERROR(VLOOKUP($A867,'Circumstance 14'!$B$6:$AB$15,27,FALSE),IFERROR(VLOOKUP($A867,'Circumstance 14'!$B$18:$AB$28,27,FALSE),TableBPA2[[#This Row],[Base Payment After Circumstance 13]])))</f>
        <v/>
      </c>
      <c r="T867" s="24" t="str">
        <f>IF(T$3="Not used","",IFERROR(VLOOKUP($A867,'Circumstance 15'!$B$6:$AB$15,27,FALSE),IFERROR(VLOOKUP($A867,'Circumstance 15'!$B$18:$AB$28,27,FALSE),TableBPA2[[#This Row],[Base Payment After Circumstance 14]])))</f>
        <v/>
      </c>
      <c r="U867" s="24" t="str">
        <f>IF(U$3="Not used","",IFERROR(VLOOKUP($A867,'Circumstance 16'!$B$6:$AB$15,27,FALSE),IFERROR(VLOOKUP($A867,'Circumstance 16'!$B$18:$AB$28,27,FALSE),TableBPA2[[#This Row],[Base Payment After Circumstance 15]])))</f>
        <v/>
      </c>
      <c r="V867" s="24" t="str">
        <f>IF(V$3="Not used","",IFERROR(VLOOKUP($A867,'Circumstance 17'!$B$6:$AB$15,27,FALSE),IFERROR(VLOOKUP($A867,'Circumstance 17'!$B$18:$AB$28,27,FALSE),TableBPA2[[#This Row],[Base Payment After Circumstance 16]])))</f>
        <v/>
      </c>
      <c r="W867" s="24" t="str">
        <f>IF(W$3="Not used","",IFERROR(VLOOKUP($A867,'Circumstance 18'!$B$6:$AB$15,27,FALSE),IFERROR(VLOOKUP($A867,'Circumstance 18'!$B$18:$AB$28,27,FALSE),TableBPA2[[#This Row],[Base Payment After Circumstance 17]])))</f>
        <v/>
      </c>
      <c r="X867" s="24" t="str">
        <f>IF(X$3="Not used","",IFERROR(VLOOKUP($A867,'Circumstance 19'!$B$6:$AB$15,27,FALSE),IFERROR(VLOOKUP($A867,'Circumstance 19'!$B$18:$AB$28,27,FALSE),TableBPA2[[#This Row],[Base Payment After Circumstance 18]])))</f>
        <v/>
      </c>
      <c r="Y867" s="24" t="str">
        <f>IF(Y$3="Not used","",IFERROR(VLOOKUP($A867,'Circumstance 20'!$B$6:$AB$15,27,FALSE),IFERROR(VLOOKUP($A867,'Circumstance 20'!$B$18:$AB$28,27,FALSE),TableBPA2[[#This Row],[Base Payment After Circumstance 19]])))</f>
        <v/>
      </c>
    </row>
    <row r="868" spans="1:25" x14ac:dyDescent="0.25">
      <c r="A868" s="11" t="str">
        <f>IF('LEA Information'!A877="","",'LEA Information'!A877)</f>
        <v/>
      </c>
      <c r="B868" s="11" t="str">
        <f>IF('LEA Information'!B877="","",'LEA Information'!B877)</f>
        <v/>
      </c>
      <c r="C868" s="68" t="str">
        <f>IF('LEA Information'!C877="","",'LEA Information'!C877)</f>
        <v/>
      </c>
      <c r="D868" s="8" t="str">
        <f>IF('LEA Information'!D877="","",'LEA Information'!D877)</f>
        <v/>
      </c>
      <c r="E868" s="32" t="str">
        <f t="shared" si="13"/>
        <v/>
      </c>
      <c r="F868" s="3" t="str">
        <f>IF(F$3="Not used","",IFERROR(VLOOKUP($A868,'Circumstance 1'!$B$6:$AB$15,27,FALSE),IFERROR(VLOOKUP(A868,'Circumstance 1'!$B$18:$AB$28,27,FALSE),TableBPA2[[#This Row],[Starting Base Payment]])))</f>
        <v/>
      </c>
      <c r="G868" s="3" t="str">
        <f>IF(G$3="Not used","",IFERROR(VLOOKUP($A868,'Circumstance 2'!$B$6:$AB$15,27,FALSE),IFERROR(VLOOKUP($A868,'Circumstance 2'!$B$18:$AB$28,27,FALSE),TableBPA2[[#This Row],[Base Payment After Circumstance 1]])))</f>
        <v/>
      </c>
      <c r="H868" s="3" t="str">
        <f>IF(H$3="Not used","",IFERROR(VLOOKUP($A868,'Circumstance 3'!$B$6:$AB$15,27,FALSE),IFERROR(VLOOKUP($A868,'Circumstance 3'!$B$18:$AB$28,27,FALSE),TableBPA2[[#This Row],[Base Payment After Circumstance 2]])))</f>
        <v/>
      </c>
      <c r="I868" s="3" t="str">
        <f>IF(I$3="Not used","",IFERROR(VLOOKUP($A868,'Circumstance 4'!$B$6:$AB$15,27,FALSE),IFERROR(VLOOKUP($A868,'Circumstance 4'!$B$18:$AB$28,27,FALSE),TableBPA2[[#This Row],[Base Payment After Circumstance 3]])))</f>
        <v/>
      </c>
      <c r="J868" s="3" t="str">
        <f>IF(J$3="Not used","",IFERROR(VLOOKUP($A868,'Circumstance 5'!$B$6:$AB$15,27,FALSE),IFERROR(VLOOKUP($A868,'Circumstance 5'!$B$18:$AB$28,27,FALSE),TableBPA2[[#This Row],[Base Payment After Circumstance 4]])))</f>
        <v/>
      </c>
      <c r="K868" s="3" t="str">
        <f>IF(K$3="Not used","",IFERROR(VLOOKUP($A868,'Circumstance 6'!$B$6:$AB$15,27,FALSE),IFERROR(VLOOKUP($A868,'Circumstance 6'!$B$18:$AB$28,27,FALSE),TableBPA2[[#This Row],[Base Payment After Circumstance 5]])))</f>
        <v/>
      </c>
      <c r="L868" s="3" t="str">
        <f>IF(L$3="Not used","",IFERROR(VLOOKUP($A868,'Circumstance 7'!$B$6:$AB$15,27,FALSE),IFERROR(VLOOKUP($A868,'Circumstance 7'!$B$18:$AB$28,27,FALSE),TableBPA2[[#This Row],[Base Payment After Circumstance 6]])))</f>
        <v/>
      </c>
      <c r="M868" s="3" t="str">
        <f>IF(M$3="Not used","",IFERROR(VLOOKUP($A868,'Circumstance 8'!$B$6:$AB$15,27,FALSE),IFERROR(VLOOKUP($A868,'Circumstance 8'!$B$18:$AB$28,27,FALSE),TableBPA2[[#This Row],[Base Payment After Circumstance 7]])))</f>
        <v/>
      </c>
      <c r="N868" s="3" t="str">
        <f>IF(N$3="Not used","",IFERROR(VLOOKUP($A868,'Circumstance 9'!$B$6:$AB$15,27,FALSE),IFERROR(VLOOKUP($A868,'Circumstance 9'!$B$18:$AB$28,27,FALSE),TableBPA2[[#This Row],[Base Payment After Circumstance 8]])))</f>
        <v/>
      </c>
      <c r="O868" s="3" t="str">
        <f>IF(O$3="Not used","",IFERROR(VLOOKUP($A868,'Circumstance 10'!$B$6:$AB$15,27,FALSE),IFERROR(VLOOKUP($A868,'Circumstance 10'!$B$18:$AB$28,27,FALSE),TableBPA2[[#This Row],[Base Payment After Circumstance 9]])))</f>
        <v/>
      </c>
      <c r="P868" s="24" t="str">
        <f>IF(P$3="Not used","",IFERROR(VLOOKUP($A868,'Circumstance 11'!$B$6:$AB$15,27,FALSE),IFERROR(VLOOKUP($A868,'Circumstance 11'!$B$18:$AB$28,27,FALSE),TableBPA2[[#This Row],[Base Payment After Circumstance 10]])))</f>
        <v/>
      </c>
      <c r="Q868" s="24" t="str">
        <f>IF(Q$3="Not used","",IFERROR(VLOOKUP($A868,'Circumstance 12'!$B$6:$AB$15,27,FALSE),IFERROR(VLOOKUP($A868,'Circumstance 12'!$B$18:$AB$28,27,FALSE),TableBPA2[[#This Row],[Base Payment After Circumstance 11]])))</f>
        <v/>
      </c>
      <c r="R868" s="24" t="str">
        <f>IF(R$3="Not used","",IFERROR(VLOOKUP($A868,'Circumstance 13'!$B$6:$AB$15,27,FALSE),IFERROR(VLOOKUP($A868,'Circumstance 13'!$B$18:$AB$28,27,FALSE),TableBPA2[[#This Row],[Base Payment After Circumstance 12]])))</f>
        <v/>
      </c>
      <c r="S868" s="24" t="str">
        <f>IF(S$3="Not used","",IFERROR(VLOOKUP($A868,'Circumstance 14'!$B$6:$AB$15,27,FALSE),IFERROR(VLOOKUP($A868,'Circumstance 14'!$B$18:$AB$28,27,FALSE),TableBPA2[[#This Row],[Base Payment After Circumstance 13]])))</f>
        <v/>
      </c>
      <c r="T868" s="24" t="str">
        <f>IF(T$3="Not used","",IFERROR(VLOOKUP($A868,'Circumstance 15'!$B$6:$AB$15,27,FALSE),IFERROR(VLOOKUP($A868,'Circumstance 15'!$B$18:$AB$28,27,FALSE),TableBPA2[[#This Row],[Base Payment After Circumstance 14]])))</f>
        <v/>
      </c>
      <c r="U868" s="24" t="str">
        <f>IF(U$3="Not used","",IFERROR(VLOOKUP($A868,'Circumstance 16'!$B$6:$AB$15,27,FALSE),IFERROR(VLOOKUP($A868,'Circumstance 16'!$B$18:$AB$28,27,FALSE),TableBPA2[[#This Row],[Base Payment After Circumstance 15]])))</f>
        <v/>
      </c>
      <c r="V868" s="24" t="str">
        <f>IF(V$3="Not used","",IFERROR(VLOOKUP($A868,'Circumstance 17'!$B$6:$AB$15,27,FALSE),IFERROR(VLOOKUP($A868,'Circumstance 17'!$B$18:$AB$28,27,FALSE),TableBPA2[[#This Row],[Base Payment After Circumstance 16]])))</f>
        <v/>
      </c>
      <c r="W868" s="24" t="str">
        <f>IF(W$3="Not used","",IFERROR(VLOOKUP($A868,'Circumstance 18'!$B$6:$AB$15,27,FALSE),IFERROR(VLOOKUP($A868,'Circumstance 18'!$B$18:$AB$28,27,FALSE),TableBPA2[[#This Row],[Base Payment After Circumstance 17]])))</f>
        <v/>
      </c>
      <c r="X868" s="24" t="str">
        <f>IF(X$3="Not used","",IFERROR(VLOOKUP($A868,'Circumstance 19'!$B$6:$AB$15,27,FALSE),IFERROR(VLOOKUP($A868,'Circumstance 19'!$B$18:$AB$28,27,FALSE),TableBPA2[[#This Row],[Base Payment After Circumstance 18]])))</f>
        <v/>
      </c>
      <c r="Y868" s="24" t="str">
        <f>IF(Y$3="Not used","",IFERROR(VLOOKUP($A868,'Circumstance 20'!$B$6:$AB$15,27,FALSE),IFERROR(VLOOKUP($A868,'Circumstance 20'!$B$18:$AB$28,27,FALSE),TableBPA2[[#This Row],[Base Payment After Circumstance 19]])))</f>
        <v/>
      </c>
    </row>
    <row r="869" spans="1:25" x14ac:dyDescent="0.25">
      <c r="A869" s="11" t="str">
        <f>IF('LEA Information'!A878="","",'LEA Information'!A878)</f>
        <v/>
      </c>
      <c r="B869" s="11" t="str">
        <f>IF('LEA Information'!B878="","",'LEA Information'!B878)</f>
        <v/>
      </c>
      <c r="C869" s="68" t="str">
        <f>IF('LEA Information'!C878="","",'LEA Information'!C878)</f>
        <v/>
      </c>
      <c r="D869" s="8" t="str">
        <f>IF('LEA Information'!D878="","",'LEA Information'!D878)</f>
        <v/>
      </c>
      <c r="E869" s="32" t="str">
        <f t="shared" si="13"/>
        <v/>
      </c>
      <c r="F869" s="3" t="str">
        <f>IF(F$3="Not used","",IFERROR(VLOOKUP($A869,'Circumstance 1'!$B$6:$AB$15,27,FALSE),IFERROR(VLOOKUP(A869,'Circumstance 1'!$B$18:$AB$28,27,FALSE),TableBPA2[[#This Row],[Starting Base Payment]])))</f>
        <v/>
      </c>
      <c r="G869" s="3" t="str">
        <f>IF(G$3="Not used","",IFERROR(VLOOKUP($A869,'Circumstance 2'!$B$6:$AB$15,27,FALSE),IFERROR(VLOOKUP($A869,'Circumstance 2'!$B$18:$AB$28,27,FALSE),TableBPA2[[#This Row],[Base Payment After Circumstance 1]])))</f>
        <v/>
      </c>
      <c r="H869" s="3" t="str">
        <f>IF(H$3="Not used","",IFERROR(VLOOKUP($A869,'Circumstance 3'!$B$6:$AB$15,27,FALSE),IFERROR(VLOOKUP($A869,'Circumstance 3'!$B$18:$AB$28,27,FALSE),TableBPA2[[#This Row],[Base Payment After Circumstance 2]])))</f>
        <v/>
      </c>
      <c r="I869" s="3" t="str">
        <f>IF(I$3="Not used","",IFERROR(VLOOKUP($A869,'Circumstance 4'!$B$6:$AB$15,27,FALSE),IFERROR(VLOOKUP($A869,'Circumstance 4'!$B$18:$AB$28,27,FALSE),TableBPA2[[#This Row],[Base Payment After Circumstance 3]])))</f>
        <v/>
      </c>
      <c r="J869" s="3" t="str">
        <f>IF(J$3="Not used","",IFERROR(VLOOKUP($A869,'Circumstance 5'!$B$6:$AB$15,27,FALSE),IFERROR(VLOOKUP($A869,'Circumstance 5'!$B$18:$AB$28,27,FALSE),TableBPA2[[#This Row],[Base Payment After Circumstance 4]])))</f>
        <v/>
      </c>
      <c r="K869" s="3" t="str">
        <f>IF(K$3="Not used","",IFERROR(VLOOKUP($A869,'Circumstance 6'!$B$6:$AB$15,27,FALSE),IFERROR(VLOOKUP($A869,'Circumstance 6'!$B$18:$AB$28,27,FALSE),TableBPA2[[#This Row],[Base Payment After Circumstance 5]])))</f>
        <v/>
      </c>
      <c r="L869" s="3" t="str">
        <f>IF(L$3="Not used","",IFERROR(VLOOKUP($A869,'Circumstance 7'!$B$6:$AB$15,27,FALSE),IFERROR(VLOOKUP($A869,'Circumstance 7'!$B$18:$AB$28,27,FALSE),TableBPA2[[#This Row],[Base Payment After Circumstance 6]])))</f>
        <v/>
      </c>
      <c r="M869" s="3" t="str">
        <f>IF(M$3="Not used","",IFERROR(VLOOKUP($A869,'Circumstance 8'!$B$6:$AB$15,27,FALSE),IFERROR(VLOOKUP($A869,'Circumstance 8'!$B$18:$AB$28,27,FALSE),TableBPA2[[#This Row],[Base Payment After Circumstance 7]])))</f>
        <v/>
      </c>
      <c r="N869" s="3" t="str">
        <f>IF(N$3="Not used","",IFERROR(VLOOKUP($A869,'Circumstance 9'!$B$6:$AB$15,27,FALSE),IFERROR(VLOOKUP($A869,'Circumstance 9'!$B$18:$AB$28,27,FALSE),TableBPA2[[#This Row],[Base Payment After Circumstance 8]])))</f>
        <v/>
      </c>
      <c r="O869" s="3" t="str">
        <f>IF(O$3="Not used","",IFERROR(VLOOKUP($A869,'Circumstance 10'!$B$6:$AB$15,27,FALSE),IFERROR(VLOOKUP($A869,'Circumstance 10'!$B$18:$AB$28,27,FALSE),TableBPA2[[#This Row],[Base Payment After Circumstance 9]])))</f>
        <v/>
      </c>
      <c r="P869" s="24" t="str">
        <f>IF(P$3="Not used","",IFERROR(VLOOKUP($A869,'Circumstance 11'!$B$6:$AB$15,27,FALSE),IFERROR(VLOOKUP($A869,'Circumstance 11'!$B$18:$AB$28,27,FALSE),TableBPA2[[#This Row],[Base Payment After Circumstance 10]])))</f>
        <v/>
      </c>
      <c r="Q869" s="24" t="str">
        <f>IF(Q$3="Not used","",IFERROR(VLOOKUP($A869,'Circumstance 12'!$B$6:$AB$15,27,FALSE),IFERROR(VLOOKUP($A869,'Circumstance 12'!$B$18:$AB$28,27,FALSE),TableBPA2[[#This Row],[Base Payment After Circumstance 11]])))</f>
        <v/>
      </c>
      <c r="R869" s="24" t="str">
        <f>IF(R$3="Not used","",IFERROR(VLOOKUP($A869,'Circumstance 13'!$B$6:$AB$15,27,FALSE),IFERROR(VLOOKUP($A869,'Circumstance 13'!$B$18:$AB$28,27,FALSE),TableBPA2[[#This Row],[Base Payment After Circumstance 12]])))</f>
        <v/>
      </c>
      <c r="S869" s="24" t="str">
        <f>IF(S$3="Not used","",IFERROR(VLOOKUP($A869,'Circumstance 14'!$B$6:$AB$15,27,FALSE),IFERROR(VLOOKUP($A869,'Circumstance 14'!$B$18:$AB$28,27,FALSE),TableBPA2[[#This Row],[Base Payment After Circumstance 13]])))</f>
        <v/>
      </c>
      <c r="T869" s="24" t="str">
        <f>IF(T$3="Not used","",IFERROR(VLOOKUP($A869,'Circumstance 15'!$B$6:$AB$15,27,FALSE),IFERROR(VLOOKUP($A869,'Circumstance 15'!$B$18:$AB$28,27,FALSE),TableBPA2[[#This Row],[Base Payment After Circumstance 14]])))</f>
        <v/>
      </c>
      <c r="U869" s="24" t="str">
        <f>IF(U$3="Not used","",IFERROR(VLOOKUP($A869,'Circumstance 16'!$B$6:$AB$15,27,FALSE),IFERROR(VLOOKUP($A869,'Circumstance 16'!$B$18:$AB$28,27,FALSE),TableBPA2[[#This Row],[Base Payment After Circumstance 15]])))</f>
        <v/>
      </c>
      <c r="V869" s="24" t="str">
        <f>IF(V$3="Not used","",IFERROR(VLOOKUP($A869,'Circumstance 17'!$B$6:$AB$15,27,FALSE),IFERROR(VLOOKUP($A869,'Circumstance 17'!$B$18:$AB$28,27,FALSE),TableBPA2[[#This Row],[Base Payment After Circumstance 16]])))</f>
        <v/>
      </c>
      <c r="W869" s="24" t="str">
        <f>IF(W$3="Not used","",IFERROR(VLOOKUP($A869,'Circumstance 18'!$B$6:$AB$15,27,FALSE),IFERROR(VLOOKUP($A869,'Circumstance 18'!$B$18:$AB$28,27,FALSE),TableBPA2[[#This Row],[Base Payment After Circumstance 17]])))</f>
        <v/>
      </c>
      <c r="X869" s="24" t="str">
        <f>IF(X$3="Not used","",IFERROR(VLOOKUP($A869,'Circumstance 19'!$B$6:$AB$15,27,FALSE),IFERROR(VLOOKUP($A869,'Circumstance 19'!$B$18:$AB$28,27,FALSE),TableBPA2[[#This Row],[Base Payment After Circumstance 18]])))</f>
        <v/>
      </c>
      <c r="Y869" s="24" t="str">
        <f>IF(Y$3="Not used","",IFERROR(VLOOKUP($A869,'Circumstance 20'!$B$6:$AB$15,27,FALSE),IFERROR(VLOOKUP($A869,'Circumstance 20'!$B$18:$AB$28,27,FALSE),TableBPA2[[#This Row],[Base Payment After Circumstance 19]])))</f>
        <v/>
      </c>
    </row>
    <row r="870" spans="1:25" x14ac:dyDescent="0.25">
      <c r="A870" s="11" t="str">
        <f>IF('LEA Information'!A879="","",'LEA Information'!A879)</f>
        <v/>
      </c>
      <c r="B870" s="11" t="str">
        <f>IF('LEA Information'!B879="","",'LEA Information'!B879)</f>
        <v/>
      </c>
      <c r="C870" s="68" t="str">
        <f>IF('LEA Information'!C879="","",'LEA Information'!C879)</f>
        <v/>
      </c>
      <c r="D870" s="8" t="str">
        <f>IF('LEA Information'!D879="","",'LEA Information'!D879)</f>
        <v/>
      </c>
      <c r="E870" s="32" t="str">
        <f t="shared" si="13"/>
        <v/>
      </c>
      <c r="F870" s="3" t="str">
        <f>IF(F$3="Not used","",IFERROR(VLOOKUP($A870,'Circumstance 1'!$B$6:$AB$15,27,FALSE),IFERROR(VLOOKUP(A870,'Circumstance 1'!$B$18:$AB$28,27,FALSE),TableBPA2[[#This Row],[Starting Base Payment]])))</f>
        <v/>
      </c>
      <c r="G870" s="3" t="str">
        <f>IF(G$3="Not used","",IFERROR(VLOOKUP($A870,'Circumstance 2'!$B$6:$AB$15,27,FALSE),IFERROR(VLOOKUP($A870,'Circumstance 2'!$B$18:$AB$28,27,FALSE),TableBPA2[[#This Row],[Base Payment After Circumstance 1]])))</f>
        <v/>
      </c>
      <c r="H870" s="3" t="str">
        <f>IF(H$3="Not used","",IFERROR(VLOOKUP($A870,'Circumstance 3'!$B$6:$AB$15,27,FALSE),IFERROR(VLOOKUP($A870,'Circumstance 3'!$B$18:$AB$28,27,FALSE),TableBPA2[[#This Row],[Base Payment After Circumstance 2]])))</f>
        <v/>
      </c>
      <c r="I870" s="3" t="str">
        <f>IF(I$3="Not used","",IFERROR(VLOOKUP($A870,'Circumstance 4'!$B$6:$AB$15,27,FALSE),IFERROR(VLOOKUP($A870,'Circumstance 4'!$B$18:$AB$28,27,FALSE),TableBPA2[[#This Row],[Base Payment After Circumstance 3]])))</f>
        <v/>
      </c>
      <c r="J870" s="3" t="str">
        <f>IF(J$3="Not used","",IFERROR(VLOOKUP($A870,'Circumstance 5'!$B$6:$AB$15,27,FALSE),IFERROR(VLOOKUP($A870,'Circumstance 5'!$B$18:$AB$28,27,FALSE),TableBPA2[[#This Row],[Base Payment After Circumstance 4]])))</f>
        <v/>
      </c>
      <c r="K870" s="3" t="str">
        <f>IF(K$3="Not used","",IFERROR(VLOOKUP($A870,'Circumstance 6'!$B$6:$AB$15,27,FALSE),IFERROR(VLOOKUP($A870,'Circumstance 6'!$B$18:$AB$28,27,FALSE),TableBPA2[[#This Row],[Base Payment After Circumstance 5]])))</f>
        <v/>
      </c>
      <c r="L870" s="3" t="str">
        <f>IF(L$3="Not used","",IFERROR(VLOOKUP($A870,'Circumstance 7'!$B$6:$AB$15,27,FALSE),IFERROR(VLOOKUP($A870,'Circumstance 7'!$B$18:$AB$28,27,FALSE),TableBPA2[[#This Row],[Base Payment After Circumstance 6]])))</f>
        <v/>
      </c>
      <c r="M870" s="3" t="str">
        <f>IF(M$3="Not used","",IFERROR(VLOOKUP($A870,'Circumstance 8'!$B$6:$AB$15,27,FALSE),IFERROR(VLOOKUP($A870,'Circumstance 8'!$B$18:$AB$28,27,FALSE),TableBPA2[[#This Row],[Base Payment After Circumstance 7]])))</f>
        <v/>
      </c>
      <c r="N870" s="3" t="str">
        <f>IF(N$3="Not used","",IFERROR(VLOOKUP($A870,'Circumstance 9'!$B$6:$AB$15,27,FALSE),IFERROR(VLOOKUP($A870,'Circumstance 9'!$B$18:$AB$28,27,FALSE),TableBPA2[[#This Row],[Base Payment After Circumstance 8]])))</f>
        <v/>
      </c>
      <c r="O870" s="3" t="str">
        <f>IF(O$3="Not used","",IFERROR(VLOOKUP($A870,'Circumstance 10'!$B$6:$AB$15,27,FALSE),IFERROR(VLOOKUP($A870,'Circumstance 10'!$B$18:$AB$28,27,FALSE),TableBPA2[[#This Row],[Base Payment After Circumstance 9]])))</f>
        <v/>
      </c>
      <c r="P870" s="24" t="str">
        <f>IF(P$3="Not used","",IFERROR(VLOOKUP($A870,'Circumstance 11'!$B$6:$AB$15,27,FALSE),IFERROR(VLOOKUP($A870,'Circumstance 11'!$B$18:$AB$28,27,FALSE),TableBPA2[[#This Row],[Base Payment After Circumstance 10]])))</f>
        <v/>
      </c>
      <c r="Q870" s="24" t="str">
        <f>IF(Q$3="Not used","",IFERROR(VLOOKUP($A870,'Circumstance 12'!$B$6:$AB$15,27,FALSE),IFERROR(VLOOKUP($A870,'Circumstance 12'!$B$18:$AB$28,27,FALSE),TableBPA2[[#This Row],[Base Payment After Circumstance 11]])))</f>
        <v/>
      </c>
      <c r="R870" s="24" t="str">
        <f>IF(R$3="Not used","",IFERROR(VLOOKUP($A870,'Circumstance 13'!$B$6:$AB$15,27,FALSE),IFERROR(VLOOKUP($A870,'Circumstance 13'!$B$18:$AB$28,27,FALSE),TableBPA2[[#This Row],[Base Payment After Circumstance 12]])))</f>
        <v/>
      </c>
      <c r="S870" s="24" t="str">
        <f>IF(S$3="Not used","",IFERROR(VLOOKUP($A870,'Circumstance 14'!$B$6:$AB$15,27,FALSE),IFERROR(VLOOKUP($A870,'Circumstance 14'!$B$18:$AB$28,27,FALSE),TableBPA2[[#This Row],[Base Payment After Circumstance 13]])))</f>
        <v/>
      </c>
      <c r="T870" s="24" t="str">
        <f>IF(T$3="Not used","",IFERROR(VLOOKUP($A870,'Circumstance 15'!$B$6:$AB$15,27,FALSE),IFERROR(VLOOKUP($A870,'Circumstance 15'!$B$18:$AB$28,27,FALSE),TableBPA2[[#This Row],[Base Payment After Circumstance 14]])))</f>
        <v/>
      </c>
      <c r="U870" s="24" t="str">
        <f>IF(U$3="Not used","",IFERROR(VLOOKUP($A870,'Circumstance 16'!$B$6:$AB$15,27,FALSE),IFERROR(VLOOKUP($A870,'Circumstance 16'!$B$18:$AB$28,27,FALSE),TableBPA2[[#This Row],[Base Payment After Circumstance 15]])))</f>
        <v/>
      </c>
      <c r="V870" s="24" t="str">
        <f>IF(V$3="Not used","",IFERROR(VLOOKUP($A870,'Circumstance 17'!$B$6:$AB$15,27,FALSE),IFERROR(VLOOKUP($A870,'Circumstance 17'!$B$18:$AB$28,27,FALSE),TableBPA2[[#This Row],[Base Payment After Circumstance 16]])))</f>
        <v/>
      </c>
      <c r="W870" s="24" t="str">
        <f>IF(W$3="Not used","",IFERROR(VLOOKUP($A870,'Circumstance 18'!$B$6:$AB$15,27,FALSE),IFERROR(VLOOKUP($A870,'Circumstance 18'!$B$18:$AB$28,27,FALSE),TableBPA2[[#This Row],[Base Payment After Circumstance 17]])))</f>
        <v/>
      </c>
      <c r="X870" s="24" t="str">
        <f>IF(X$3="Not used","",IFERROR(VLOOKUP($A870,'Circumstance 19'!$B$6:$AB$15,27,FALSE),IFERROR(VLOOKUP($A870,'Circumstance 19'!$B$18:$AB$28,27,FALSE),TableBPA2[[#This Row],[Base Payment After Circumstance 18]])))</f>
        <v/>
      </c>
      <c r="Y870" s="24" t="str">
        <f>IF(Y$3="Not used","",IFERROR(VLOOKUP($A870,'Circumstance 20'!$B$6:$AB$15,27,FALSE),IFERROR(VLOOKUP($A870,'Circumstance 20'!$B$18:$AB$28,27,FALSE),TableBPA2[[#This Row],[Base Payment After Circumstance 19]])))</f>
        <v/>
      </c>
    </row>
    <row r="871" spans="1:25" x14ac:dyDescent="0.25">
      <c r="A871" s="11" t="str">
        <f>IF('LEA Information'!A880="","",'LEA Information'!A880)</f>
        <v/>
      </c>
      <c r="B871" s="11" t="str">
        <f>IF('LEA Information'!B880="","",'LEA Information'!B880)</f>
        <v/>
      </c>
      <c r="C871" s="68" t="str">
        <f>IF('LEA Information'!C880="","",'LEA Information'!C880)</f>
        <v/>
      </c>
      <c r="D871" s="8" t="str">
        <f>IF('LEA Information'!D880="","",'LEA Information'!D880)</f>
        <v/>
      </c>
      <c r="E871" s="32" t="str">
        <f t="shared" si="13"/>
        <v/>
      </c>
      <c r="F871" s="3" t="str">
        <f>IF(F$3="Not used","",IFERROR(VLOOKUP($A871,'Circumstance 1'!$B$6:$AB$15,27,FALSE),IFERROR(VLOOKUP(A871,'Circumstance 1'!$B$18:$AB$28,27,FALSE),TableBPA2[[#This Row],[Starting Base Payment]])))</f>
        <v/>
      </c>
      <c r="G871" s="3" t="str">
        <f>IF(G$3="Not used","",IFERROR(VLOOKUP($A871,'Circumstance 2'!$B$6:$AB$15,27,FALSE),IFERROR(VLOOKUP($A871,'Circumstance 2'!$B$18:$AB$28,27,FALSE),TableBPA2[[#This Row],[Base Payment After Circumstance 1]])))</f>
        <v/>
      </c>
      <c r="H871" s="3" t="str">
        <f>IF(H$3="Not used","",IFERROR(VLOOKUP($A871,'Circumstance 3'!$B$6:$AB$15,27,FALSE),IFERROR(VLOOKUP($A871,'Circumstance 3'!$B$18:$AB$28,27,FALSE),TableBPA2[[#This Row],[Base Payment After Circumstance 2]])))</f>
        <v/>
      </c>
      <c r="I871" s="3" t="str">
        <f>IF(I$3="Not used","",IFERROR(VLOOKUP($A871,'Circumstance 4'!$B$6:$AB$15,27,FALSE),IFERROR(VLOOKUP($A871,'Circumstance 4'!$B$18:$AB$28,27,FALSE),TableBPA2[[#This Row],[Base Payment After Circumstance 3]])))</f>
        <v/>
      </c>
      <c r="J871" s="3" t="str">
        <f>IF(J$3="Not used","",IFERROR(VLOOKUP($A871,'Circumstance 5'!$B$6:$AB$15,27,FALSE),IFERROR(VLOOKUP($A871,'Circumstance 5'!$B$18:$AB$28,27,FALSE),TableBPA2[[#This Row],[Base Payment After Circumstance 4]])))</f>
        <v/>
      </c>
      <c r="K871" s="3" t="str">
        <f>IF(K$3="Not used","",IFERROR(VLOOKUP($A871,'Circumstance 6'!$B$6:$AB$15,27,FALSE),IFERROR(VLOOKUP($A871,'Circumstance 6'!$B$18:$AB$28,27,FALSE),TableBPA2[[#This Row],[Base Payment After Circumstance 5]])))</f>
        <v/>
      </c>
      <c r="L871" s="3" t="str">
        <f>IF(L$3="Not used","",IFERROR(VLOOKUP($A871,'Circumstance 7'!$B$6:$AB$15,27,FALSE),IFERROR(VLOOKUP($A871,'Circumstance 7'!$B$18:$AB$28,27,FALSE),TableBPA2[[#This Row],[Base Payment After Circumstance 6]])))</f>
        <v/>
      </c>
      <c r="M871" s="3" t="str">
        <f>IF(M$3="Not used","",IFERROR(VLOOKUP($A871,'Circumstance 8'!$B$6:$AB$15,27,FALSE),IFERROR(VLOOKUP($A871,'Circumstance 8'!$B$18:$AB$28,27,FALSE),TableBPA2[[#This Row],[Base Payment After Circumstance 7]])))</f>
        <v/>
      </c>
      <c r="N871" s="3" t="str">
        <f>IF(N$3="Not used","",IFERROR(VLOOKUP($A871,'Circumstance 9'!$B$6:$AB$15,27,FALSE),IFERROR(VLOOKUP($A871,'Circumstance 9'!$B$18:$AB$28,27,FALSE),TableBPA2[[#This Row],[Base Payment After Circumstance 8]])))</f>
        <v/>
      </c>
      <c r="O871" s="3" t="str">
        <f>IF(O$3="Not used","",IFERROR(VLOOKUP($A871,'Circumstance 10'!$B$6:$AB$15,27,FALSE),IFERROR(VLOOKUP($A871,'Circumstance 10'!$B$18:$AB$28,27,FALSE),TableBPA2[[#This Row],[Base Payment After Circumstance 9]])))</f>
        <v/>
      </c>
      <c r="P871" s="24" t="str">
        <f>IF(P$3="Not used","",IFERROR(VLOOKUP($A871,'Circumstance 11'!$B$6:$AB$15,27,FALSE),IFERROR(VLOOKUP($A871,'Circumstance 11'!$B$18:$AB$28,27,FALSE),TableBPA2[[#This Row],[Base Payment After Circumstance 10]])))</f>
        <v/>
      </c>
      <c r="Q871" s="24" t="str">
        <f>IF(Q$3="Not used","",IFERROR(VLOOKUP($A871,'Circumstance 12'!$B$6:$AB$15,27,FALSE),IFERROR(VLOOKUP($A871,'Circumstance 12'!$B$18:$AB$28,27,FALSE),TableBPA2[[#This Row],[Base Payment After Circumstance 11]])))</f>
        <v/>
      </c>
      <c r="R871" s="24" t="str">
        <f>IF(R$3="Not used","",IFERROR(VLOOKUP($A871,'Circumstance 13'!$B$6:$AB$15,27,FALSE),IFERROR(VLOOKUP($A871,'Circumstance 13'!$B$18:$AB$28,27,FALSE),TableBPA2[[#This Row],[Base Payment After Circumstance 12]])))</f>
        <v/>
      </c>
      <c r="S871" s="24" t="str">
        <f>IF(S$3="Not used","",IFERROR(VLOOKUP($A871,'Circumstance 14'!$B$6:$AB$15,27,FALSE),IFERROR(VLOOKUP($A871,'Circumstance 14'!$B$18:$AB$28,27,FALSE),TableBPA2[[#This Row],[Base Payment After Circumstance 13]])))</f>
        <v/>
      </c>
      <c r="T871" s="24" t="str">
        <f>IF(T$3="Not used","",IFERROR(VLOOKUP($A871,'Circumstance 15'!$B$6:$AB$15,27,FALSE),IFERROR(VLOOKUP($A871,'Circumstance 15'!$B$18:$AB$28,27,FALSE),TableBPA2[[#This Row],[Base Payment After Circumstance 14]])))</f>
        <v/>
      </c>
      <c r="U871" s="24" t="str">
        <f>IF(U$3="Not used","",IFERROR(VLOOKUP($A871,'Circumstance 16'!$B$6:$AB$15,27,FALSE),IFERROR(VLOOKUP($A871,'Circumstance 16'!$B$18:$AB$28,27,FALSE),TableBPA2[[#This Row],[Base Payment After Circumstance 15]])))</f>
        <v/>
      </c>
      <c r="V871" s="24" t="str">
        <f>IF(V$3="Not used","",IFERROR(VLOOKUP($A871,'Circumstance 17'!$B$6:$AB$15,27,FALSE),IFERROR(VLOOKUP($A871,'Circumstance 17'!$B$18:$AB$28,27,FALSE),TableBPA2[[#This Row],[Base Payment After Circumstance 16]])))</f>
        <v/>
      </c>
      <c r="W871" s="24" t="str">
        <f>IF(W$3="Not used","",IFERROR(VLOOKUP($A871,'Circumstance 18'!$B$6:$AB$15,27,FALSE),IFERROR(VLOOKUP($A871,'Circumstance 18'!$B$18:$AB$28,27,FALSE),TableBPA2[[#This Row],[Base Payment After Circumstance 17]])))</f>
        <v/>
      </c>
      <c r="X871" s="24" t="str">
        <f>IF(X$3="Not used","",IFERROR(VLOOKUP($A871,'Circumstance 19'!$B$6:$AB$15,27,FALSE),IFERROR(VLOOKUP($A871,'Circumstance 19'!$B$18:$AB$28,27,FALSE),TableBPA2[[#This Row],[Base Payment After Circumstance 18]])))</f>
        <v/>
      </c>
      <c r="Y871" s="24" t="str">
        <f>IF(Y$3="Not used","",IFERROR(VLOOKUP($A871,'Circumstance 20'!$B$6:$AB$15,27,FALSE),IFERROR(VLOOKUP($A871,'Circumstance 20'!$B$18:$AB$28,27,FALSE),TableBPA2[[#This Row],[Base Payment After Circumstance 19]])))</f>
        <v/>
      </c>
    </row>
    <row r="872" spans="1:25" x14ac:dyDescent="0.25">
      <c r="A872" s="11" t="str">
        <f>IF('LEA Information'!A881="","",'LEA Information'!A881)</f>
        <v/>
      </c>
      <c r="B872" s="11" t="str">
        <f>IF('LEA Information'!B881="","",'LEA Information'!B881)</f>
        <v/>
      </c>
      <c r="C872" s="68" t="str">
        <f>IF('LEA Information'!C881="","",'LEA Information'!C881)</f>
        <v/>
      </c>
      <c r="D872" s="8" t="str">
        <f>IF('LEA Information'!D881="","",'LEA Information'!D881)</f>
        <v/>
      </c>
      <c r="E872" s="32" t="str">
        <f t="shared" si="13"/>
        <v/>
      </c>
      <c r="F872" s="3" t="str">
        <f>IF(F$3="Not used","",IFERROR(VLOOKUP($A872,'Circumstance 1'!$B$6:$AB$15,27,FALSE),IFERROR(VLOOKUP(A872,'Circumstance 1'!$B$18:$AB$28,27,FALSE),TableBPA2[[#This Row],[Starting Base Payment]])))</f>
        <v/>
      </c>
      <c r="G872" s="3" t="str">
        <f>IF(G$3="Not used","",IFERROR(VLOOKUP($A872,'Circumstance 2'!$B$6:$AB$15,27,FALSE),IFERROR(VLOOKUP($A872,'Circumstance 2'!$B$18:$AB$28,27,FALSE),TableBPA2[[#This Row],[Base Payment After Circumstance 1]])))</f>
        <v/>
      </c>
      <c r="H872" s="3" t="str">
        <f>IF(H$3="Not used","",IFERROR(VLOOKUP($A872,'Circumstance 3'!$B$6:$AB$15,27,FALSE),IFERROR(VLOOKUP($A872,'Circumstance 3'!$B$18:$AB$28,27,FALSE),TableBPA2[[#This Row],[Base Payment After Circumstance 2]])))</f>
        <v/>
      </c>
      <c r="I872" s="3" t="str">
        <f>IF(I$3="Not used","",IFERROR(VLOOKUP($A872,'Circumstance 4'!$B$6:$AB$15,27,FALSE),IFERROR(VLOOKUP($A872,'Circumstance 4'!$B$18:$AB$28,27,FALSE),TableBPA2[[#This Row],[Base Payment After Circumstance 3]])))</f>
        <v/>
      </c>
      <c r="J872" s="3" t="str">
        <f>IF(J$3="Not used","",IFERROR(VLOOKUP($A872,'Circumstance 5'!$B$6:$AB$15,27,FALSE),IFERROR(VLOOKUP($A872,'Circumstance 5'!$B$18:$AB$28,27,FALSE),TableBPA2[[#This Row],[Base Payment After Circumstance 4]])))</f>
        <v/>
      </c>
      <c r="K872" s="3" t="str">
        <f>IF(K$3="Not used","",IFERROR(VLOOKUP($A872,'Circumstance 6'!$B$6:$AB$15,27,FALSE),IFERROR(VLOOKUP($A872,'Circumstance 6'!$B$18:$AB$28,27,FALSE),TableBPA2[[#This Row],[Base Payment After Circumstance 5]])))</f>
        <v/>
      </c>
      <c r="L872" s="3" t="str">
        <f>IF(L$3="Not used","",IFERROR(VLOOKUP($A872,'Circumstance 7'!$B$6:$AB$15,27,FALSE),IFERROR(VLOOKUP($A872,'Circumstance 7'!$B$18:$AB$28,27,FALSE),TableBPA2[[#This Row],[Base Payment After Circumstance 6]])))</f>
        <v/>
      </c>
      <c r="M872" s="3" t="str">
        <f>IF(M$3="Not used","",IFERROR(VLOOKUP($A872,'Circumstance 8'!$B$6:$AB$15,27,FALSE),IFERROR(VLOOKUP($A872,'Circumstance 8'!$B$18:$AB$28,27,FALSE),TableBPA2[[#This Row],[Base Payment After Circumstance 7]])))</f>
        <v/>
      </c>
      <c r="N872" s="3" t="str">
        <f>IF(N$3="Not used","",IFERROR(VLOOKUP($A872,'Circumstance 9'!$B$6:$AB$15,27,FALSE),IFERROR(VLOOKUP($A872,'Circumstance 9'!$B$18:$AB$28,27,FALSE),TableBPA2[[#This Row],[Base Payment After Circumstance 8]])))</f>
        <v/>
      </c>
      <c r="O872" s="3" t="str">
        <f>IF(O$3="Not used","",IFERROR(VLOOKUP($A872,'Circumstance 10'!$B$6:$AB$15,27,FALSE),IFERROR(VLOOKUP($A872,'Circumstance 10'!$B$18:$AB$28,27,FALSE),TableBPA2[[#This Row],[Base Payment After Circumstance 9]])))</f>
        <v/>
      </c>
      <c r="P872" s="24" t="str">
        <f>IF(P$3="Not used","",IFERROR(VLOOKUP($A872,'Circumstance 11'!$B$6:$AB$15,27,FALSE),IFERROR(VLOOKUP($A872,'Circumstance 11'!$B$18:$AB$28,27,FALSE),TableBPA2[[#This Row],[Base Payment After Circumstance 10]])))</f>
        <v/>
      </c>
      <c r="Q872" s="24" t="str">
        <f>IF(Q$3="Not used","",IFERROR(VLOOKUP($A872,'Circumstance 12'!$B$6:$AB$15,27,FALSE),IFERROR(VLOOKUP($A872,'Circumstance 12'!$B$18:$AB$28,27,FALSE),TableBPA2[[#This Row],[Base Payment After Circumstance 11]])))</f>
        <v/>
      </c>
      <c r="R872" s="24" t="str">
        <f>IF(R$3="Not used","",IFERROR(VLOOKUP($A872,'Circumstance 13'!$B$6:$AB$15,27,FALSE),IFERROR(VLOOKUP($A872,'Circumstance 13'!$B$18:$AB$28,27,FALSE),TableBPA2[[#This Row],[Base Payment After Circumstance 12]])))</f>
        <v/>
      </c>
      <c r="S872" s="24" t="str">
        <f>IF(S$3="Not used","",IFERROR(VLOOKUP($A872,'Circumstance 14'!$B$6:$AB$15,27,FALSE),IFERROR(VLOOKUP($A872,'Circumstance 14'!$B$18:$AB$28,27,FALSE),TableBPA2[[#This Row],[Base Payment After Circumstance 13]])))</f>
        <v/>
      </c>
      <c r="T872" s="24" t="str">
        <f>IF(T$3="Not used","",IFERROR(VLOOKUP($A872,'Circumstance 15'!$B$6:$AB$15,27,FALSE),IFERROR(VLOOKUP($A872,'Circumstance 15'!$B$18:$AB$28,27,FALSE),TableBPA2[[#This Row],[Base Payment After Circumstance 14]])))</f>
        <v/>
      </c>
      <c r="U872" s="24" t="str">
        <f>IF(U$3="Not used","",IFERROR(VLOOKUP($A872,'Circumstance 16'!$B$6:$AB$15,27,FALSE),IFERROR(VLOOKUP($A872,'Circumstance 16'!$B$18:$AB$28,27,FALSE),TableBPA2[[#This Row],[Base Payment After Circumstance 15]])))</f>
        <v/>
      </c>
      <c r="V872" s="24" t="str">
        <f>IF(V$3="Not used","",IFERROR(VLOOKUP($A872,'Circumstance 17'!$B$6:$AB$15,27,FALSE),IFERROR(VLOOKUP($A872,'Circumstance 17'!$B$18:$AB$28,27,FALSE),TableBPA2[[#This Row],[Base Payment After Circumstance 16]])))</f>
        <v/>
      </c>
      <c r="W872" s="24" t="str">
        <f>IF(W$3="Not used","",IFERROR(VLOOKUP($A872,'Circumstance 18'!$B$6:$AB$15,27,FALSE),IFERROR(VLOOKUP($A872,'Circumstance 18'!$B$18:$AB$28,27,FALSE),TableBPA2[[#This Row],[Base Payment After Circumstance 17]])))</f>
        <v/>
      </c>
      <c r="X872" s="24" t="str">
        <f>IF(X$3="Not used","",IFERROR(VLOOKUP($A872,'Circumstance 19'!$B$6:$AB$15,27,FALSE),IFERROR(VLOOKUP($A872,'Circumstance 19'!$B$18:$AB$28,27,FALSE),TableBPA2[[#This Row],[Base Payment After Circumstance 18]])))</f>
        <v/>
      </c>
      <c r="Y872" s="24" t="str">
        <f>IF(Y$3="Not used","",IFERROR(VLOOKUP($A872,'Circumstance 20'!$B$6:$AB$15,27,FALSE),IFERROR(VLOOKUP($A872,'Circumstance 20'!$B$18:$AB$28,27,FALSE),TableBPA2[[#This Row],[Base Payment After Circumstance 19]])))</f>
        <v/>
      </c>
    </row>
    <row r="873" spans="1:25" x14ac:dyDescent="0.25">
      <c r="A873" s="11" t="str">
        <f>IF('LEA Information'!A882="","",'LEA Information'!A882)</f>
        <v/>
      </c>
      <c r="B873" s="11" t="str">
        <f>IF('LEA Information'!B882="","",'LEA Information'!B882)</f>
        <v/>
      </c>
      <c r="C873" s="68" t="str">
        <f>IF('LEA Information'!C882="","",'LEA Information'!C882)</f>
        <v/>
      </c>
      <c r="D873" s="8" t="str">
        <f>IF('LEA Information'!D882="","",'LEA Information'!D882)</f>
        <v/>
      </c>
      <c r="E873" s="32" t="str">
        <f t="shared" si="13"/>
        <v/>
      </c>
      <c r="F873" s="3" t="str">
        <f>IF(F$3="Not used","",IFERROR(VLOOKUP($A873,'Circumstance 1'!$B$6:$AB$15,27,FALSE),IFERROR(VLOOKUP(A873,'Circumstance 1'!$B$18:$AB$28,27,FALSE),TableBPA2[[#This Row],[Starting Base Payment]])))</f>
        <v/>
      </c>
      <c r="G873" s="3" t="str">
        <f>IF(G$3="Not used","",IFERROR(VLOOKUP($A873,'Circumstance 2'!$B$6:$AB$15,27,FALSE),IFERROR(VLOOKUP($A873,'Circumstance 2'!$B$18:$AB$28,27,FALSE),TableBPA2[[#This Row],[Base Payment After Circumstance 1]])))</f>
        <v/>
      </c>
      <c r="H873" s="3" t="str">
        <f>IF(H$3="Not used","",IFERROR(VLOOKUP($A873,'Circumstance 3'!$B$6:$AB$15,27,FALSE),IFERROR(VLOOKUP($A873,'Circumstance 3'!$B$18:$AB$28,27,FALSE),TableBPA2[[#This Row],[Base Payment After Circumstance 2]])))</f>
        <v/>
      </c>
      <c r="I873" s="3" t="str">
        <f>IF(I$3="Not used","",IFERROR(VLOOKUP($A873,'Circumstance 4'!$B$6:$AB$15,27,FALSE),IFERROR(VLOOKUP($A873,'Circumstance 4'!$B$18:$AB$28,27,FALSE),TableBPA2[[#This Row],[Base Payment After Circumstance 3]])))</f>
        <v/>
      </c>
      <c r="J873" s="3" t="str">
        <f>IF(J$3="Not used","",IFERROR(VLOOKUP($A873,'Circumstance 5'!$B$6:$AB$15,27,FALSE),IFERROR(VLOOKUP($A873,'Circumstance 5'!$B$18:$AB$28,27,FALSE),TableBPA2[[#This Row],[Base Payment After Circumstance 4]])))</f>
        <v/>
      </c>
      <c r="K873" s="3" t="str">
        <f>IF(K$3="Not used","",IFERROR(VLOOKUP($A873,'Circumstance 6'!$B$6:$AB$15,27,FALSE),IFERROR(VLOOKUP($A873,'Circumstance 6'!$B$18:$AB$28,27,FALSE),TableBPA2[[#This Row],[Base Payment After Circumstance 5]])))</f>
        <v/>
      </c>
      <c r="L873" s="3" t="str">
        <f>IF(L$3="Not used","",IFERROR(VLOOKUP($A873,'Circumstance 7'!$B$6:$AB$15,27,FALSE),IFERROR(VLOOKUP($A873,'Circumstance 7'!$B$18:$AB$28,27,FALSE),TableBPA2[[#This Row],[Base Payment After Circumstance 6]])))</f>
        <v/>
      </c>
      <c r="M873" s="3" t="str">
        <f>IF(M$3="Not used","",IFERROR(VLOOKUP($A873,'Circumstance 8'!$B$6:$AB$15,27,FALSE),IFERROR(VLOOKUP($A873,'Circumstance 8'!$B$18:$AB$28,27,FALSE),TableBPA2[[#This Row],[Base Payment After Circumstance 7]])))</f>
        <v/>
      </c>
      <c r="N873" s="3" t="str">
        <f>IF(N$3="Not used","",IFERROR(VLOOKUP($A873,'Circumstance 9'!$B$6:$AB$15,27,FALSE),IFERROR(VLOOKUP($A873,'Circumstance 9'!$B$18:$AB$28,27,FALSE),TableBPA2[[#This Row],[Base Payment After Circumstance 8]])))</f>
        <v/>
      </c>
      <c r="O873" s="3" t="str">
        <f>IF(O$3="Not used","",IFERROR(VLOOKUP($A873,'Circumstance 10'!$B$6:$AB$15,27,FALSE),IFERROR(VLOOKUP($A873,'Circumstance 10'!$B$18:$AB$28,27,FALSE),TableBPA2[[#This Row],[Base Payment After Circumstance 9]])))</f>
        <v/>
      </c>
      <c r="P873" s="24" t="str">
        <f>IF(P$3="Not used","",IFERROR(VLOOKUP($A873,'Circumstance 11'!$B$6:$AB$15,27,FALSE),IFERROR(VLOOKUP($A873,'Circumstance 11'!$B$18:$AB$28,27,FALSE),TableBPA2[[#This Row],[Base Payment After Circumstance 10]])))</f>
        <v/>
      </c>
      <c r="Q873" s="24" t="str">
        <f>IF(Q$3="Not used","",IFERROR(VLOOKUP($A873,'Circumstance 12'!$B$6:$AB$15,27,FALSE),IFERROR(VLOOKUP($A873,'Circumstance 12'!$B$18:$AB$28,27,FALSE),TableBPA2[[#This Row],[Base Payment After Circumstance 11]])))</f>
        <v/>
      </c>
      <c r="R873" s="24" t="str">
        <f>IF(R$3="Not used","",IFERROR(VLOOKUP($A873,'Circumstance 13'!$B$6:$AB$15,27,FALSE),IFERROR(VLOOKUP($A873,'Circumstance 13'!$B$18:$AB$28,27,FALSE),TableBPA2[[#This Row],[Base Payment After Circumstance 12]])))</f>
        <v/>
      </c>
      <c r="S873" s="24" t="str">
        <f>IF(S$3="Not used","",IFERROR(VLOOKUP($A873,'Circumstance 14'!$B$6:$AB$15,27,FALSE),IFERROR(VLOOKUP($A873,'Circumstance 14'!$B$18:$AB$28,27,FALSE),TableBPA2[[#This Row],[Base Payment After Circumstance 13]])))</f>
        <v/>
      </c>
      <c r="T873" s="24" t="str">
        <f>IF(T$3="Not used","",IFERROR(VLOOKUP($A873,'Circumstance 15'!$B$6:$AB$15,27,FALSE),IFERROR(VLOOKUP($A873,'Circumstance 15'!$B$18:$AB$28,27,FALSE),TableBPA2[[#This Row],[Base Payment After Circumstance 14]])))</f>
        <v/>
      </c>
      <c r="U873" s="24" t="str">
        <f>IF(U$3="Not used","",IFERROR(VLOOKUP($A873,'Circumstance 16'!$B$6:$AB$15,27,FALSE),IFERROR(VLOOKUP($A873,'Circumstance 16'!$B$18:$AB$28,27,FALSE),TableBPA2[[#This Row],[Base Payment After Circumstance 15]])))</f>
        <v/>
      </c>
      <c r="V873" s="24" t="str">
        <f>IF(V$3="Not used","",IFERROR(VLOOKUP($A873,'Circumstance 17'!$B$6:$AB$15,27,FALSE),IFERROR(VLOOKUP($A873,'Circumstance 17'!$B$18:$AB$28,27,FALSE),TableBPA2[[#This Row],[Base Payment After Circumstance 16]])))</f>
        <v/>
      </c>
      <c r="W873" s="24" t="str">
        <f>IF(W$3="Not used","",IFERROR(VLOOKUP($A873,'Circumstance 18'!$B$6:$AB$15,27,FALSE),IFERROR(VLOOKUP($A873,'Circumstance 18'!$B$18:$AB$28,27,FALSE),TableBPA2[[#This Row],[Base Payment After Circumstance 17]])))</f>
        <v/>
      </c>
      <c r="X873" s="24" t="str">
        <f>IF(X$3="Not used","",IFERROR(VLOOKUP($A873,'Circumstance 19'!$B$6:$AB$15,27,FALSE),IFERROR(VLOOKUP($A873,'Circumstance 19'!$B$18:$AB$28,27,FALSE),TableBPA2[[#This Row],[Base Payment After Circumstance 18]])))</f>
        <v/>
      </c>
      <c r="Y873" s="24" t="str">
        <f>IF(Y$3="Not used","",IFERROR(VLOOKUP($A873,'Circumstance 20'!$B$6:$AB$15,27,FALSE),IFERROR(VLOOKUP($A873,'Circumstance 20'!$B$18:$AB$28,27,FALSE),TableBPA2[[#This Row],[Base Payment After Circumstance 19]])))</f>
        <v/>
      </c>
    </row>
    <row r="874" spans="1:25" x14ac:dyDescent="0.25">
      <c r="A874" s="11" t="str">
        <f>IF('LEA Information'!A883="","",'LEA Information'!A883)</f>
        <v/>
      </c>
      <c r="B874" s="11" t="str">
        <f>IF('LEA Information'!B883="","",'LEA Information'!B883)</f>
        <v/>
      </c>
      <c r="C874" s="68" t="str">
        <f>IF('LEA Information'!C883="","",'LEA Information'!C883)</f>
        <v/>
      </c>
      <c r="D874" s="8" t="str">
        <f>IF('LEA Information'!D883="","",'LEA Information'!D883)</f>
        <v/>
      </c>
      <c r="E874" s="32" t="str">
        <f t="shared" si="13"/>
        <v/>
      </c>
      <c r="F874" s="3" t="str">
        <f>IF(F$3="Not used","",IFERROR(VLOOKUP($A874,'Circumstance 1'!$B$6:$AB$15,27,FALSE),IFERROR(VLOOKUP(A874,'Circumstance 1'!$B$18:$AB$28,27,FALSE),TableBPA2[[#This Row],[Starting Base Payment]])))</f>
        <v/>
      </c>
      <c r="G874" s="3" t="str">
        <f>IF(G$3="Not used","",IFERROR(VLOOKUP($A874,'Circumstance 2'!$B$6:$AB$15,27,FALSE),IFERROR(VLOOKUP($A874,'Circumstance 2'!$B$18:$AB$28,27,FALSE),TableBPA2[[#This Row],[Base Payment After Circumstance 1]])))</f>
        <v/>
      </c>
      <c r="H874" s="3" t="str">
        <f>IF(H$3="Not used","",IFERROR(VLOOKUP($A874,'Circumstance 3'!$B$6:$AB$15,27,FALSE),IFERROR(VLOOKUP($A874,'Circumstance 3'!$B$18:$AB$28,27,FALSE),TableBPA2[[#This Row],[Base Payment After Circumstance 2]])))</f>
        <v/>
      </c>
      <c r="I874" s="3" t="str">
        <f>IF(I$3="Not used","",IFERROR(VLOOKUP($A874,'Circumstance 4'!$B$6:$AB$15,27,FALSE),IFERROR(VLOOKUP($A874,'Circumstance 4'!$B$18:$AB$28,27,FALSE),TableBPA2[[#This Row],[Base Payment After Circumstance 3]])))</f>
        <v/>
      </c>
      <c r="J874" s="3" t="str">
        <f>IF(J$3="Not used","",IFERROR(VLOOKUP($A874,'Circumstance 5'!$B$6:$AB$15,27,FALSE),IFERROR(VLOOKUP($A874,'Circumstance 5'!$B$18:$AB$28,27,FALSE),TableBPA2[[#This Row],[Base Payment After Circumstance 4]])))</f>
        <v/>
      </c>
      <c r="K874" s="3" t="str">
        <f>IF(K$3="Not used","",IFERROR(VLOOKUP($A874,'Circumstance 6'!$B$6:$AB$15,27,FALSE),IFERROR(VLOOKUP($A874,'Circumstance 6'!$B$18:$AB$28,27,FALSE),TableBPA2[[#This Row],[Base Payment After Circumstance 5]])))</f>
        <v/>
      </c>
      <c r="L874" s="3" t="str">
        <f>IF(L$3="Not used","",IFERROR(VLOOKUP($A874,'Circumstance 7'!$B$6:$AB$15,27,FALSE),IFERROR(VLOOKUP($A874,'Circumstance 7'!$B$18:$AB$28,27,FALSE),TableBPA2[[#This Row],[Base Payment After Circumstance 6]])))</f>
        <v/>
      </c>
      <c r="M874" s="3" t="str">
        <f>IF(M$3="Not used","",IFERROR(VLOOKUP($A874,'Circumstance 8'!$B$6:$AB$15,27,FALSE),IFERROR(VLOOKUP($A874,'Circumstance 8'!$B$18:$AB$28,27,FALSE),TableBPA2[[#This Row],[Base Payment After Circumstance 7]])))</f>
        <v/>
      </c>
      <c r="N874" s="3" t="str">
        <f>IF(N$3="Not used","",IFERROR(VLOOKUP($A874,'Circumstance 9'!$B$6:$AB$15,27,FALSE),IFERROR(VLOOKUP($A874,'Circumstance 9'!$B$18:$AB$28,27,FALSE),TableBPA2[[#This Row],[Base Payment After Circumstance 8]])))</f>
        <v/>
      </c>
      <c r="O874" s="3" t="str">
        <f>IF(O$3="Not used","",IFERROR(VLOOKUP($A874,'Circumstance 10'!$B$6:$AB$15,27,FALSE),IFERROR(VLOOKUP($A874,'Circumstance 10'!$B$18:$AB$28,27,FALSE),TableBPA2[[#This Row],[Base Payment After Circumstance 9]])))</f>
        <v/>
      </c>
      <c r="P874" s="24" t="str">
        <f>IF(P$3="Not used","",IFERROR(VLOOKUP($A874,'Circumstance 11'!$B$6:$AB$15,27,FALSE),IFERROR(VLOOKUP($A874,'Circumstance 11'!$B$18:$AB$28,27,FALSE),TableBPA2[[#This Row],[Base Payment After Circumstance 10]])))</f>
        <v/>
      </c>
      <c r="Q874" s="24" t="str">
        <f>IF(Q$3="Not used","",IFERROR(VLOOKUP($A874,'Circumstance 12'!$B$6:$AB$15,27,FALSE),IFERROR(VLOOKUP($A874,'Circumstance 12'!$B$18:$AB$28,27,FALSE),TableBPA2[[#This Row],[Base Payment After Circumstance 11]])))</f>
        <v/>
      </c>
      <c r="R874" s="24" t="str">
        <f>IF(R$3="Not used","",IFERROR(VLOOKUP($A874,'Circumstance 13'!$B$6:$AB$15,27,FALSE),IFERROR(VLOOKUP($A874,'Circumstance 13'!$B$18:$AB$28,27,FALSE),TableBPA2[[#This Row],[Base Payment After Circumstance 12]])))</f>
        <v/>
      </c>
      <c r="S874" s="24" t="str">
        <f>IF(S$3="Not used","",IFERROR(VLOOKUP($A874,'Circumstance 14'!$B$6:$AB$15,27,FALSE),IFERROR(VLOOKUP($A874,'Circumstance 14'!$B$18:$AB$28,27,FALSE),TableBPA2[[#This Row],[Base Payment After Circumstance 13]])))</f>
        <v/>
      </c>
      <c r="T874" s="24" t="str">
        <f>IF(T$3="Not used","",IFERROR(VLOOKUP($A874,'Circumstance 15'!$B$6:$AB$15,27,FALSE),IFERROR(VLOOKUP($A874,'Circumstance 15'!$B$18:$AB$28,27,FALSE),TableBPA2[[#This Row],[Base Payment After Circumstance 14]])))</f>
        <v/>
      </c>
      <c r="U874" s="24" t="str">
        <f>IF(U$3="Not used","",IFERROR(VLOOKUP($A874,'Circumstance 16'!$B$6:$AB$15,27,FALSE),IFERROR(VLOOKUP($A874,'Circumstance 16'!$B$18:$AB$28,27,FALSE),TableBPA2[[#This Row],[Base Payment After Circumstance 15]])))</f>
        <v/>
      </c>
      <c r="V874" s="24" t="str">
        <f>IF(V$3="Not used","",IFERROR(VLOOKUP($A874,'Circumstance 17'!$B$6:$AB$15,27,FALSE),IFERROR(VLOOKUP($A874,'Circumstance 17'!$B$18:$AB$28,27,FALSE),TableBPA2[[#This Row],[Base Payment After Circumstance 16]])))</f>
        <v/>
      </c>
      <c r="W874" s="24" t="str">
        <f>IF(W$3="Not used","",IFERROR(VLOOKUP($A874,'Circumstance 18'!$B$6:$AB$15,27,FALSE),IFERROR(VLOOKUP($A874,'Circumstance 18'!$B$18:$AB$28,27,FALSE),TableBPA2[[#This Row],[Base Payment After Circumstance 17]])))</f>
        <v/>
      </c>
      <c r="X874" s="24" t="str">
        <f>IF(X$3="Not used","",IFERROR(VLOOKUP($A874,'Circumstance 19'!$B$6:$AB$15,27,FALSE),IFERROR(VLOOKUP($A874,'Circumstance 19'!$B$18:$AB$28,27,FALSE),TableBPA2[[#This Row],[Base Payment After Circumstance 18]])))</f>
        <v/>
      </c>
      <c r="Y874" s="24" t="str">
        <f>IF(Y$3="Not used","",IFERROR(VLOOKUP($A874,'Circumstance 20'!$B$6:$AB$15,27,FALSE),IFERROR(VLOOKUP($A874,'Circumstance 20'!$B$18:$AB$28,27,FALSE),TableBPA2[[#This Row],[Base Payment After Circumstance 19]])))</f>
        <v/>
      </c>
    </row>
    <row r="875" spans="1:25" x14ac:dyDescent="0.25">
      <c r="A875" s="11" t="str">
        <f>IF('LEA Information'!A884="","",'LEA Information'!A884)</f>
        <v/>
      </c>
      <c r="B875" s="11" t="str">
        <f>IF('LEA Information'!B884="","",'LEA Information'!B884)</f>
        <v/>
      </c>
      <c r="C875" s="68" t="str">
        <f>IF('LEA Information'!C884="","",'LEA Information'!C884)</f>
        <v/>
      </c>
      <c r="D875" s="8" t="str">
        <f>IF('LEA Information'!D884="","",'LEA Information'!D884)</f>
        <v/>
      </c>
      <c r="E875" s="32" t="str">
        <f t="shared" si="13"/>
        <v/>
      </c>
      <c r="F875" s="3" t="str">
        <f>IF(F$3="Not used","",IFERROR(VLOOKUP($A875,'Circumstance 1'!$B$6:$AB$15,27,FALSE),IFERROR(VLOOKUP(A875,'Circumstance 1'!$B$18:$AB$28,27,FALSE),TableBPA2[[#This Row],[Starting Base Payment]])))</f>
        <v/>
      </c>
      <c r="G875" s="3" t="str">
        <f>IF(G$3="Not used","",IFERROR(VLOOKUP($A875,'Circumstance 2'!$B$6:$AB$15,27,FALSE),IFERROR(VLOOKUP($A875,'Circumstance 2'!$B$18:$AB$28,27,FALSE),TableBPA2[[#This Row],[Base Payment After Circumstance 1]])))</f>
        <v/>
      </c>
      <c r="H875" s="3" t="str">
        <f>IF(H$3="Not used","",IFERROR(VLOOKUP($A875,'Circumstance 3'!$B$6:$AB$15,27,FALSE),IFERROR(VLOOKUP($A875,'Circumstance 3'!$B$18:$AB$28,27,FALSE),TableBPA2[[#This Row],[Base Payment After Circumstance 2]])))</f>
        <v/>
      </c>
      <c r="I875" s="3" t="str">
        <f>IF(I$3="Not used","",IFERROR(VLOOKUP($A875,'Circumstance 4'!$B$6:$AB$15,27,FALSE),IFERROR(VLOOKUP($A875,'Circumstance 4'!$B$18:$AB$28,27,FALSE),TableBPA2[[#This Row],[Base Payment After Circumstance 3]])))</f>
        <v/>
      </c>
      <c r="J875" s="3" t="str">
        <f>IF(J$3="Not used","",IFERROR(VLOOKUP($A875,'Circumstance 5'!$B$6:$AB$15,27,FALSE),IFERROR(VLOOKUP($A875,'Circumstance 5'!$B$18:$AB$28,27,FALSE),TableBPA2[[#This Row],[Base Payment After Circumstance 4]])))</f>
        <v/>
      </c>
      <c r="K875" s="3" t="str">
        <f>IF(K$3="Not used","",IFERROR(VLOOKUP($A875,'Circumstance 6'!$B$6:$AB$15,27,FALSE),IFERROR(VLOOKUP($A875,'Circumstance 6'!$B$18:$AB$28,27,FALSE),TableBPA2[[#This Row],[Base Payment After Circumstance 5]])))</f>
        <v/>
      </c>
      <c r="L875" s="3" t="str">
        <f>IF(L$3="Not used","",IFERROR(VLOOKUP($A875,'Circumstance 7'!$B$6:$AB$15,27,FALSE),IFERROR(VLOOKUP($A875,'Circumstance 7'!$B$18:$AB$28,27,FALSE),TableBPA2[[#This Row],[Base Payment After Circumstance 6]])))</f>
        <v/>
      </c>
      <c r="M875" s="3" t="str">
        <f>IF(M$3="Not used","",IFERROR(VLOOKUP($A875,'Circumstance 8'!$B$6:$AB$15,27,FALSE),IFERROR(VLOOKUP($A875,'Circumstance 8'!$B$18:$AB$28,27,FALSE),TableBPA2[[#This Row],[Base Payment After Circumstance 7]])))</f>
        <v/>
      </c>
      <c r="N875" s="3" t="str">
        <f>IF(N$3="Not used","",IFERROR(VLOOKUP($A875,'Circumstance 9'!$B$6:$AB$15,27,FALSE),IFERROR(VLOOKUP($A875,'Circumstance 9'!$B$18:$AB$28,27,FALSE),TableBPA2[[#This Row],[Base Payment After Circumstance 8]])))</f>
        <v/>
      </c>
      <c r="O875" s="3" t="str">
        <f>IF(O$3="Not used","",IFERROR(VLOOKUP($A875,'Circumstance 10'!$B$6:$AB$15,27,FALSE),IFERROR(VLOOKUP($A875,'Circumstance 10'!$B$18:$AB$28,27,FALSE),TableBPA2[[#This Row],[Base Payment After Circumstance 9]])))</f>
        <v/>
      </c>
      <c r="P875" s="24" t="str">
        <f>IF(P$3="Not used","",IFERROR(VLOOKUP($A875,'Circumstance 11'!$B$6:$AB$15,27,FALSE),IFERROR(VLOOKUP($A875,'Circumstance 11'!$B$18:$AB$28,27,FALSE),TableBPA2[[#This Row],[Base Payment After Circumstance 10]])))</f>
        <v/>
      </c>
      <c r="Q875" s="24" t="str">
        <f>IF(Q$3="Not used","",IFERROR(VLOOKUP($A875,'Circumstance 12'!$B$6:$AB$15,27,FALSE),IFERROR(VLOOKUP($A875,'Circumstance 12'!$B$18:$AB$28,27,FALSE),TableBPA2[[#This Row],[Base Payment After Circumstance 11]])))</f>
        <v/>
      </c>
      <c r="R875" s="24" t="str">
        <f>IF(R$3="Not used","",IFERROR(VLOOKUP($A875,'Circumstance 13'!$B$6:$AB$15,27,FALSE),IFERROR(VLOOKUP($A875,'Circumstance 13'!$B$18:$AB$28,27,FALSE),TableBPA2[[#This Row],[Base Payment After Circumstance 12]])))</f>
        <v/>
      </c>
      <c r="S875" s="24" t="str">
        <f>IF(S$3="Not used","",IFERROR(VLOOKUP($A875,'Circumstance 14'!$B$6:$AB$15,27,FALSE),IFERROR(VLOOKUP($A875,'Circumstance 14'!$B$18:$AB$28,27,FALSE),TableBPA2[[#This Row],[Base Payment After Circumstance 13]])))</f>
        <v/>
      </c>
      <c r="T875" s="24" t="str">
        <f>IF(T$3="Not used","",IFERROR(VLOOKUP($A875,'Circumstance 15'!$B$6:$AB$15,27,FALSE),IFERROR(VLOOKUP($A875,'Circumstance 15'!$B$18:$AB$28,27,FALSE),TableBPA2[[#This Row],[Base Payment After Circumstance 14]])))</f>
        <v/>
      </c>
      <c r="U875" s="24" t="str">
        <f>IF(U$3="Not used","",IFERROR(VLOOKUP($A875,'Circumstance 16'!$B$6:$AB$15,27,FALSE),IFERROR(VLOOKUP($A875,'Circumstance 16'!$B$18:$AB$28,27,FALSE),TableBPA2[[#This Row],[Base Payment After Circumstance 15]])))</f>
        <v/>
      </c>
      <c r="V875" s="24" t="str">
        <f>IF(V$3="Not used","",IFERROR(VLOOKUP($A875,'Circumstance 17'!$B$6:$AB$15,27,FALSE),IFERROR(VLOOKUP($A875,'Circumstance 17'!$B$18:$AB$28,27,FALSE),TableBPA2[[#This Row],[Base Payment After Circumstance 16]])))</f>
        <v/>
      </c>
      <c r="W875" s="24" t="str">
        <f>IF(W$3="Not used","",IFERROR(VLOOKUP($A875,'Circumstance 18'!$B$6:$AB$15,27,FALSE),IFERROR(VLOOKUP($A875,'Circumstance 18'!$B$18:$AB$28,27,FALSE),TableBPA2[[#This Row],[Base Payment After Circumstance 17]])))</f>
        <v/>
      </c>
      <c r="X875" s="24" t="str">
        <f>IF(X$3="Not used","",IFERROR(VLOOKUP($A875,'Circumstance 19'!$B$6:$AB$15,27,FALSE),IFERROR(VLOOKUP($A875,'Circumstance 19'!$B$18:$AB$28,27,FALSE),TableBPA2[[#This Row],[Base Payment After Circumstance 18]])))</f>
        <v/>
      </c>
      <c r="Y875" s="24" t="str">
        <f>IF(Y$3="Not used","",IFERROR(VLOOKUP($A875,'Circumstance 20'!$B$6:$AB$15,27,FALSE),IFERROR(VLOOKUP($A875,'Circumstance 20'!$B$18:$AB$28,27,FALSE),TableBPA2[[#This Row],[Base Payment After Circumstance 19]])))</f>
        <v/>
      </c>
    </row>
    <row r="876" spans="1:25" x14ac:dyDescent="0.25">
      <c r="A876" s="11" t="str">
        <f>IF('LEA Information'!A885="","",'LEA Information'!A885)</f>
        <v/>
      </c>
      <c r="B876" s="11" t="str">
        <f>IF('LEA Information'!B885="","",'LEA Information'!B885)</f>
        <v/>
      </c>
      <c r="C876" s="68" t="str">
        <f>IF('LEA Information'!C885="","",'LEA Information'!C885)</f>
        <v/>
      </c>
      <c r="D876" s="8" t="str">
        <f>IF('LEA Information'!D885="","",'LEA Information'!D885)</f>
        <v/>
      </c>
      <c r="E876" s="32" t="str">
        <f t="shared" si="13"/>
        <v/>
      </c>
      <c r="F876" s="3" t="str">
        <f>IF(F$3="Not used","",IFERROR(VLOOKUP($A876,'Circumstance 1'!$B$6:$AB$15,27,FALSE),IFERROR(VLOOKUP(A876,'Circumstance 1'!$B$18:$AB$28,27,FALSE),TableBPA2[[#This Row],[Starting Base Payment]])))</f>
        <v/>
      </c>
      <c r="G876" s="3" t="str">
        <f>IF(G$3="Not used","",IFERROR(VLOOKUP($A876,'Circumstance 2'!$B$6:$AB$15,27,FALSE),IFERROR(VLOOKUP($A876,'Circumstance 2'!$B$18:$AB$28,27,FALSE),TableBPA2[[#This Row],[Base Payment After Circumstance 1]])))</f>
        <v/>
      </c>
      <c r="H876" s="3" t="str">
        <f>IF(H$3="Not used","",IFERROR(VLOOKUP($A876,'Circumstance 3'!$B$6:$AB$15,27,FALSE),IFERROR(VLOOKUP($A876,'Circumstance 3'!$B$18:$AB$28,27,FALSE),TableBPA2[[#This Row],[Base Payment After Circumstance 2]])))</f>
        <v/>
      </c>
      <c r="I876" s="3" t="str">
        <f>IF(I$3="Not used","",IFERROR(VLOOKUP($A876,'Circumstance 4'!$B$6:$AB$15,27,FALSE),IFERROR(VLOOKUP($A876,'Circumstance 4'!$B$18:$AB$28,27,FALSE),TableBPA2[[#This Row],[Base Payment After Circumstance 3]])))</f>
        <v/>
      </c>
      <c r="J876" s="3" t="str">
        <f>IF(J$3="Not used","",IFERROR(VLOOKUP($A876,'Circumstance 5'!$B$6:$AB$15,27,FALSE),IFERROR(VLOOKUP($A876,'Circumstance 5'!$B$18:$AB$28,27,FALSE),TableBPA2[[#This Row],[Base Payment After Circumstance 4]])))</f>
        <v/>
      </c>
      <c r="K876" s="3" t="str">
        <f>IF(K$3="Not used","",IFERROR(VLOOKUP($A876,'Circumstance 6'!$B$6:$AB$15,27,FALSE),IFERROR(VLOOKUP($A876,'Circumstance 6'!$B$18:$AB$28,27,FALSE),TableBPA2[[#This Row],[Base Payment After Circumstance 5]])))</f>
        <v/>
      </c>
      <c r="L876" s="3" t="str">
        <f>IF(L$3="Not used","",IFERROR(VLOOKUP($A876,'Circumstance 7'!$B$6:$AB$15,27,FALSE),IFERROR(VLOOKUP($A876,'Circumstance 7'!$B$18:$AB$28,27,FALSE),TableBPA2[[#This Row],[Base Payment After Circumstance 6]])))</f>
        <v/>
      </c>
      <c r="M876" s="3" t="str">
        <f>IF(M$3="Not used","",IFERROR(VLOOKUP($A876,'Circumstance 8'!$B$6:$AB$15,27,FALSE),IFERROR(VLOOKUP($A876,'Circumstance 8'!$B$18:$AB$28,27,FALSE),TableBPA2[[#This Row],[Base Payment After Circumstance 7]])))</f>
        <v/>
      </c>
      <c r="N876" s="3" t="str">
        <f>IF(N$3="Not used","",IFERROR(VLOOKUP($A876,'Circumstance 9'!$B$6:$AB$15,27,FALSE),IFERROR(VLOOKUP($A876,'Circumstance 9'!$B$18:$AB$28,27,FALSE),TableBPA2[[#This Row],[Base Payment After Circumstance 8]])))</f>
        <v/>
      </c>
      <c r="O876" s="3" t="str">
        <f>IF(O$3="Not used","",IFERROR(VLOOKUP($A876,'Circumstance 10'!$B$6:$AB$15,27,FALSE),IFERROR(VLOOKUP($A876,'Circumstance 10'!$B$18:$AB$28,27,FALSE),TableBPA2[[#This Row],[Base Payment After Circumstance 9]])))</f>
        <v/>
      </c>
      <c r="P876" s="24" t="str">
        <f>IF(P$3="Not used","",IFERROR(VLOOKUP($A876,'Circumstance 11'!$B$6:$AB$15,27,FALSE),IFERROR(VLOOKUP($A876,'Circumstance 11'!$B$18:$AB$28,27,FALSE),TableBPA2[[#This Row],[Base Payment After Circumstance 10]])))</f>
        <v/>
      </c>
      <c r="Q876" s="24" t="str">
        <f>IF(Q$3="Not used","",IFERROR(VLOOKUP($A876,'Circumstance 12'!$B$6:$AB$15,27,FALSE),IFERROR(VLOOKUP($A876,'Circumstance 12'!$B$18:$AB$28,27,FALSE),TableBPA2[[#This Row],[Base Payment After Circumstance 11]])))</f>
        <v/>
      </c>
      <c r="R876" s="24" t="str">
        <f>IF(R$3="Not used","",IFERROR(VLOOKUP($A876,'Circumstance 13'!$B$6:$AB$15,27,FALSE),IFERROR(VLOOKUP($A876,'Circumstance 13'!$B$18:$AB$28,27,FALSE),TableBPA2[[#This Row],[Base Payment After Circumstance 12]])))</f>
        <v/>
      </c>
      <c r="S876" s="24" t="str">
        <f>IF(S$3="Not used","",IFERROR(VLOOKUP($A876,'Circumstance 14'!$B$6:$AB$15,27,FALSE),IFERROR(VLOOKUP($A876,'Circumstance 14'!$B$18:$AB$28,27,FALSE),TableBPA2[[#This Row],[Base Payment After Circumstance 13]])))</f>
        <v/>
      </c>
      <c r="T876" s="24" t="str">
        <f>IF(T$3="Not used","",IFERROR(VLOOKUP($A876,'Circumstance 15'!$B$6:$AB$15,27,FALSE),IFERROR(VLOOKUP($A876,'Circumstance 15'!$B$18:$AB$28,27,FALSE),TableBPA2[[#This Row],[Base Payment After Circumstance 14]])))</f>
        <v/>
      </c>
      <c r="U876" s="24" t="str">
        <f>IF(U$3="Not used","",IFERROR(VLOOKUP($A876,'Circumstance 16'!$B$6:$AB$15,27,FALSE),IFERROR(VLOOKUP($A876,'Circumstance 16'!$B$18:$AB$28,27,FALSE),TableBPA2[[#This Row],[Base Payment After Circumstance 15]])))</f>
        <v/>
      </c>
      <c r="V876" s="24" t="str">
        <f>IF(V$3="Not used","",IFERROR(VLOOKUP($A876,'Circumstance 17'!$B$6:$AB$15,27,FALSE),IFERROR(VLOOKUP($A876,'Circumstance 17'!$B$18:$AB$28,27,FALSE),TableBPA2[[#This Row],[Base Payment After Circumstance 16]])))</f>
        <v/>
      </c>
      <c r="W876" s="24" t="str">
        <f>IF(W$3="Not used","",IFERROR(VLOOKUP($A876,'Circumstance 18'!$B$6:$AB$15,27,FALSE),IFERROR(VLOOKUP($A876,'Circumstance 18'!$B$18:$AB$28,27,FALSE),TableBPA2[[#This Row],[Base Payment After Circumstance 17]])))</f>
        <v/>
      </c>
      <c r="X876" s="24" t="str">
        <f>IF(X$3="Not used","",IFERROR(VLOOKUP($A876,'Circumstance 19'!$B$6:$AB$15,27,FALSE),IFERROR(VLOOKUP($A876,'Circumstance 19'!$B$18:$AB$28,27,FALSE),TableBPA2[[#This Row],[Base Payment After Circumstance 18]])))</f>
        <v/>
      </c>
      <c r="Y876" s="24" t="str">
        <f>IF(Y$3="Not used","",IFERROR(VLOOKUP($A876,'Circumstance 20'!$B$6:$AB$15,27,FALSE),IFERROR(VLOOKUP($A876,'Circumstance 20'!$B$18:$AB$28,27,FALSE),TableBPA2[[#This Row],[Base Payment After Circumstance 19]])))</f>
        <v/>
      </c>
    </row>
    <row r="877" spans="1:25" x14ac:dyDescent="0.25">
      <c r="A877" s="11" t="str">
        <f>IF('LEA Information'!A886="","",'LEA Information'!A886)</f>
        <v/>
      </c>
      <c r="B877" s="11" t="str">
        <f>IF('LEA Information'!B886="","",'LEA Information'!B886)</f>
        <v/>
      </c>
      <c r="C877" s="68" t="str">
        <f>IF('LEA Information'!C886="","",'LEA Information'!C886)</f>
        <v/>
      </c>
      <c r="D877" s="8" t="str">
        <f>IF('LEA Information'!D886="","",'LEA Information'!D886)</f>
        <v/>
      </c>
      <c r="E877" s="32" t="str">
        <f t="shared" si="13"/>
        <v/>
      </c>
      <c r="F877" s="3" t="str">
        <f>IF(F$3="Not used","",IFERROR(VLOOKUP($A877,'Circumstance 1'!$B$6:$AB$15,27,FALSE),IFERROR(VLOOKUP(A877,'Circumstance 1'!$B$18:$AB$28,27,FALSE),TableBPA2[[#This Row],[Starting Base Payment]])))</f>
        <v/>
      </c>
      <c r="G877" s="3" t="str">
        <f>IF(G$3="Not used","",IFERROR(VLOOKUP($A877,'Circumstance 2'!$B$6:$AB$15,27,FALSE),IFERROR(VLOOKUP($A877,'Circumstance 2'!$B$18:$AB$28,27,FALSE),TableBPA2[[#This Row],[Base Payment After Circumstance 1]])))</f>
        <v/>
      </c>
      <c r="H877" s="3" t="str">
        <f>IF(H$3="Not used","",IFERROR(VLOOKUP($A877,'Circumstance 3'!$B$6:$AB$15,27,FALSE),IFERROR(VLOOKUP($A877,'Circumstance 3'!$B$18:$AB$28,27,FALSE),TableBPA2[[#This Row],[Base Payment After Circumstance 2]])))</f>
        <v/>
      </c>
      <c r="I877" s="3" t="str">
        <f>IF(I$3="Not used","",IFERROR(VLOOKUP($A877,'Circumstance 4'!$B$6:$AB$15,27,FALSE),IFERROR(VLOOKUP($A877,'Circumstance 4'!$B$18:$AB$28,27,FALSE),TableBPA2[[#This Row],[Base Payment After Circumstance 3]])))</f>
        <v/>
      </c>
      <c r="J877" s="3" t="str">
        <f>IF(J$3="Not used","",IFERROR(VLOOKUP($A877,'Circumstance 5'!$B$6:$AB$15,27,FALSE),IFERROR(VLOOKUP($A877,'Circumstance 5'!$B$18:$AB$28,27,FALSE),TableBPA2[[#This Row],[Base Payment After Circumstance 4]])))</f>
        <v/>
      </c>
      <c r="K877" s="3" t="str">
        <f>IF(K$3="Not used","",IFERROR(VLOOKUP($A877,'Circumstance 6'!$B$6:$AB$15,27,FALSE),IFERROR(VLOOKUP($A877,'Circumstance 6'!$B$18:$AB$28,27,FALSE),TableBPA2[[#This Row],[Base Payment After Circumstance 5]])))</f>
        <v/>
      </c>
      <c r="L877" s="3" t="str">
        <f>IF(L$3="Not used","",IFERROR(VLOOKUP($A877,'Circumstance 7'!$B$6:$AB$15,27,FALSE),IFERROR(VLOOKUP($A877,'Circumstance 7'!$B$18:$AB$28,27,FALSE),TableBPA2[[#This Row],[Base Payment After Circumstance 6]])))</f>
        <v/>
      </c>
      <c r="M877" s="3" t="str">
        <f>IF(M$3="Not used","",IFERROR(VLOOKUP($A877,'Circumstance 8'!$B$6:$AB$15,27,FALSE),IFERROR(VLOOKUP($A877,'Circumstance 8'!$B$18:$AB$28,27,FALSE),TableBPA2[[#This Row],[Base Payment After Circumstance 7]])))</f>
        <v/>
      </c>
      <c r="N877" s="3" t="str">
        <f>IF(N$3="Not used","",IFERROR(VLOOKUP($A877,'Circumstance 9'!$B$6:$AB$15,27,FALSE),IFERROR(VLOOKUP($A877,'Circumstance 9'!$B$18:$AB$28,27,FALSE),TableBPA2[[#This Row],[Base Payment After Circumstance 8]])))</f>
        <v/>
      </c>
      <c r="O877" s="3" t="str">
        <f>IF(O$3="Not used","",IFERROR(VLOOKUP($A877,'Circumstance 10'!$B$6:$AB$15,27,FALSE),IFERROR(VLOOKUP($A877,'Circumstance 10'!$B$18:$AB$28,27,FALSE),TableBPA2[[#This Row],[Base Payment After Circumstance 9]])))</f>
        <v/>
      </c>
      <c r="P877" s="24" t="str">
        <f>IF(P$3="Not used","",IFERROR(VLOOKUP($A877,'Circumstance 11'!$B$6:$AB$15,27,FALSE),IFERROR(VLOOKUP($A877,'Circumstance 11'!$B$18:$AB$28,27,FALSE),TableBPA2[[#This Row],[Base Payment After Circumstance 10]])))</f>
        <v/>
      </c>
      <c r="Q877" s="24" t="str">
        <f>IF(Q$3="Not used","",IFERROR(VLOOKUP($A877,'Circumstance 12'!$B$6:$AB$15,27,FALSE),IFERROR(VLOOKUP($A877,'Circumstance 12'!$B$18:$AB$28,27,FALSE),TableBPA2[[#This Row],[Base Payment After Circumstance 11]])))</f>
        <v/>
      </c>
      <c r="R877" s="24" t="str">
        <f>IF(R$3="Not used","",IFERROR(VLOOKUP($A877,'Circumstance 13'!$B$6:$AB$15,27,FALSE),IFERROR(VLOOKUP($A877,'Circumstance 13'!$B$18:$AB$28,27,FALSE),TableBPA2[[#This Row],[Base Payment After Circumstance 12]])))</f>
        <v/>
      </c>
      <c r="S877" s="24" t="str">
        <f>IF(S$3="Not used","",IFERROR(VLOOKUP($A877,'Circumstance 14'!$B$6:$AB$15,27,FALSE),IFERROR(VLOOKUP($A877,'Circumstance 14'!$B$18:$AB$28,27,FALSE),TableBPA2[[#This Row],[Base Payment After Circumstance 13]])))</f>
        <v/>
      </c>
      <c r="T877" s="24" t="str">
        <f>IF(T$3="Not used","",IFERROR(VLOOKUP($A877,'Circumstance 15'!$B$6:$AB$15,27,FALSE),IFERROR(VLOOKUP($A877,'Circumstance 15'!$B$18:$AB$28,27,FALSE),TableBPA2[[#This Row],[Base Payment After Circumstance 14]])))</f>
        <v/>
      </c>
      <c r="U877" s="24" t="str">
        <f>IF(U$3="Not used","",IFERROR(VLOOKUP($A877,'Circumstance 16'!$B$6:$AB$15,27,FALSE),IFERROR(VLOOKUP($A877,'Circumstance 16'!$B$18:$AB$28,27,FALSE),TableBPA2[[#This Row],[Base Payment After Circumstance 15]])))</f>
        <v/>
      </c>
      <c r="V877" s="24" t="str">
        <f>IF(V$3="Not used","",IFERROR(VLOOKUP($A877,'Circumstance 17'!$B$6:$AB$15,27,FALSE),IFERROR(VLOOKUP($A877,'Circumstance 17'!$B$18:$AB$28,27,FALSE),TableBPA2[[#This Row],[Base Payment After Circumstance 16]])))</f>
        <v/>
      </c>
      <c r="W877" s="24" t="str">
        <f>IF(W$3="Not used","",IFERROR(VLOOKUP($A877,'Circumstance 18'!$B$6:$AB$15,27,FALSE),IFERROR(VLOOKUP($A877,'Circumstance 18'!$B$18:$AB$28,27,FALSE),TableBPA2[[#This Row],[Base Payment After Circumstance 17]])))</f>
        <v/>
      </c>
      <c r="X877" s="24" t="str">
        <f>IF(X$3="Not used","",IFERROR(VLOOKUP($A877,'Circumstance 19'!$B$6:$AB$15,27,FALSE),IFERROR(VLOOKUP($A877,'Circumstance 19'!$B$18:$AB$28,27,FALSE),TableBPA2[[#This Row],[Base Payment After Circumstance 18]])))</f>
        <v/>
      </c>
      <c r="Y877" s="24" t="str">
        <f>IF(Y$3="Not used","",IFERROR(VLOOKUP($A877,'Circumstance 20'!$B$6:$AB$15,27,FALSE),IFERROR(VLOOKUP($A877,'Circumstance 20'!$B$18:$AB$28,27,FALSE),TableBPA2[[#This Row],[Base Payment After Circumstance 19]])))</f>
        <v/>
      </c>
    </row>
    <row r="878" spans="1:25" x14ac:dyDescent="0.25">
      <c r="A878" s="11" t="str">
        <f>IF('LEA Information'!A887="","",'LEA Information'!A887)</f>
        <v/>
      </c>
      <c r="B878" s="11" t="str">
        <f>IF('LEA Information'!B887="","",'LEA Information'!B887)</f>
        <v/>
      </c>
      <c r="C878" s="68" t="str">
        <f>IF('LEA Information'!C887="","",'LEA Information'!C887)</f>
        <v/>
      </c>
      <c r="D878" s="8" t="str">
        <f>IF('LEA Information'!D887="","",'LEA Information'!D887)</f>
        <v/>
      </c>
      <c r="E878" s="32" t="str">
        <f t="shared" si="13"/>
        <v/>
      </c>
      <c r="F878" s="3" t="str">
        <f>IF(F$3="Not used","",IFERROR(VLOOKUP($A878,'Circumstance 1'!$B$6:$AB$15,27,FALSE),IFERROR(VLOOKUP(A878,'Circumstance 1'!$B$18:$AB$28,27,FALSE),TableBPA2[[#This Row],[Starting Base Payment]])))</f>
        <v/>
      </c>
      <c r="G878" s="3" t="str">
        <f>IF(G$3="Not used","",IFERROR(VLOOKUP($A878,'Circumstance 2'!$B$6:$AB$15,27,FALSE),IFERROR(VLOOKUP($A878,'Circumstance 2'!$B$18:$AB$28,27,FALSE),TableBPA2[[#This Row],[Base Payment After Circumstance 1]])))</f>
        <v/>
      </c>
      <c r="H878" s="3" t="str">
        <f>IF(H$3="Not used","",IFERROR(VLOOKUP($A878,'Circumstance 3'!$B$6:$AB$15,27,FALSE),IFERROR(VLOOKUP($A878,'Circumstance 3'!$B$18:$AB$28,27,FALSE),TableBPA2[[#This Row],[Base Payment After Circumstance 2]])))</f>
        <v/>
      </c>
      <c r="I878" s="3" t="str">
        <f>IF(I$3="Not used","",IFERROR(VLOOKUP($A878,'Circumstance 4'!$B$6:$AB$15,27,FALSE),IFERROR(VLOOKUP($A878,'Circumstance 4'!$B$18:$AB$28,27,FALSE),TableBPA2[[#This Row],[Base Payment After Circumstance 3]])))</f>
        <v/>
      </c>
      <c r="J878" s="3" t="str">
        <f>IF(J$3="Not used","",IFERROR(VLOOKUP($A878,'Circumstance 5'!$B$6:$AB$15,27,FALSE),IFERROR(VLOOKUP($A878,'Circumstance 5'!$B$18:$AB$28,27,FALSE),TableBPA2[[#This Row],[Base Payment After Circumstance 4]])))</f>
        <v/>
      </c>
      <c r="K878" s="3" t="str">
        <f>IF(K$3="Not used","",IFERROR(VLOOKUP($A878,'Circumstance 6'!$B$6:$AB$15,27,FALSE),IFERROR(VLOOKUP($A878,'Circumstance 6'!$B$18:$AB$28,27,FALSE),TableBPA2[[#This Row],[Base Payment After Circumstance 5]])))</f>
        <v/>
      </c>
      <c r="L878" s="3" t="str">
        <f>IF(L$3="Not used","",IFERROR(VLOOKUP($A878,'Circumstance 7'!$B$6:$AB$15,27,FALSE),IFERROR(VLOOKUP($A878,'Circumstance 7'!$B$18:$AB$28,27,FALSE),TableBPA2[[#This Row],[Base Payment After Circumstance 6]])))</f>
        <v/>
      </c>
      <c r="M878" s="3" t="str">
        <f>IF(M$3="Not used","",IFERROR(VLOOKUP($A878,'Circumstance 8'!$B$6:$AB$15,27,FALSE),IFERROR(VLOOKUP($A878,'Circumstance 8'!$B$18:$AB$28,27,FALSE),TableBPA2[[#This Row],[Base Payment After Circumstance 7]])))</f>
        <v/>
      </c>
      <c r="N878" s="3" t="str">
        <f>IF(N$3="Not used","",IFERROR(VLOOKUP($A878,'Circumstance 9'!$B$6:$AB$15,27,FALSE),IFERROR(VLOOKUP($A878,'Circumstance 9'!$B$18:$AB$28,27,FALSE),TableBPA2[[#This Row],[Base Payment After Circumstance 8]])))</f>
        <v/>
      </c>
      <c r="O878" s="3" t="str">
        <f>IF(O$3="Not used","",IFERROR(VLOOKUP($A878,'Circumstance 10'!$B$6:$AB$15,27,FALSE),IFERROR(VLOOKUP($A878,'Circumstance 10'!$B$18:$AB$28,27,FALSE),TableBPA2[[#This Row],[Base Payment After Circumstance 9]])))</f>
        <v/>
      </c>
      <c r="P878" s="24" t="str">
        <f>IF(P$3="Not used","",IFERROR(VLOOKUP($A878,'Circumstance 11'!$B$6:$AB$15,27,FALSE),IFERROR(VLOOKUP($A878,'Circumstance 11'!$B$18:$AB$28,27,FALSE),TableBPA2[[#This Row],[Base Payment After Circumstance 10]])))</f>
        <v/>
      </c>
      <c r="Q878" s="24" t="str">
        <f>IF(Q$3="Not used","",IFERROR(VLOOKUP($A878,'Circumstance 12'!$B$6:$AB$15,27,FALSE),IFERROR(VLOOKUP($A878,'Circumstance 12'!$B$18:$AB$28,27,FALSE),TableBPA2[[#This Row],[Base Payment After Circumstance 11]])))</f>
        <v/>
      </c>
      <c r="R878" s="24" t="str">
        <f>IF(R$3="Not used","",IFERROR(VLOOKUP($A878,'Circumstance 13'!$B$6:$AB$15,27,FALSE),IFERROR(VLOOKUP($A878,'Circumstance 13'!$B$18:$AB$28,27,FALSE),TableBPA2[[#This Row],[Base Payment After Circumstance 12]])))</f>
        <v/>
      </c>
      <c r="S878" s="24" t="str">
        <f>IF(S$3="Not used","",IFERROR(VLOOKUP($A878,'Circumstance 14'!$B$6:$AB$15,27,FALSE),IFERROR(VLOOKUP($A878,'Circumstance 14'!$B$18:$AB$28,27,FALSE),TableBPA2[[#This Row],[Base Payment After Circumstance 13]])))</f>
        <v/>
      </c>
      <c r="T878" s="24" t="str">
        <f>IF(T$3="Not used","",IFERROR(VLOOKUP($A878,'Circumstance 15'!$B$6:$AB$15,27,FALSE),IFERROR(VLOOKUP($A878,'Circumstance 15'!$B$18:$AB$28,27,FALSE),TableBPA2[[#This Row],[Base Payment After Circumstance 14]])))</f>
        <v/>
      </c>
      <c r="U878" s="24" t="str">
        <f>IF(U$3="Not used","",IFERROR(VLOOKUP($A878,'Circumstance 16'!$B$6:$AB$15,27,FALSE),IFERROR(VLOOKUP($A878,'Circumstance 16'!$B$18:$AB$28,27,FALSE),TableBPA2[[#This Row],[Base Payment After Circumstance 15]])))</f>
        <v/>
      </c>
      <c r="V878" s="24" t="str">
        <f>IF(V$3="Not used","",IFERROR(VLOOKUP($A878,'Circumstance 17'!$B$6:$AB$15,27,FALSE),IFERROR(VLOOKUP($A878,'Circumstance 17'!$B$18:$AB$28,27,FALSE),TableBPA2[[#This Row],[Base Payment After Circumstance 16]])))</f>
        <v/>
      </c>
      <c r="W878" s="24" t="str">
        <f>IF(W$3="Not used","",IFERROR(VLOOKUP($A878,'Circumstance 18'!$B$6:$AB$15,27,FALSE),IFERROR(VLOOKUP($A878,'Circumstance 18'!$B$18:$AB$28,27,FALSE),TableBPA2[[#This Row],[Base Payment After Circumstance 17]])))</f>
        <v/>
      </c>
      <c r="X878" s="24" t="str">
        <f>IF(X$3="Not used","",IFERROR(VLOOKUP($A878,'Circumstance 19'!$B$6:$AB$15,27,FALSE),IFERROR(VLOOKUP($A878,'Circumstance 19'!$B$18:$AB$28,27,FALSE),TableBPA2[[#This Row],[Base Payment After Circumstance 18]])))</f>
        <v/>
      </c>
      <c r="Y878" s="24" t="str">
        <f>IF(Y$3="Not used","",IFERROR(VLOOKUP($A878,'Circumstance 20'!$B$6:$AB$15,27,FALSE),IFERROR(VLOOKUP($A878,'Circumstance 20'!$B$18:$AB$28,27,FALSE),TableBPA2[[#This Row],[Base Payment After Circumstance 19]])))</f>
        <v/>
      </c>
    </row>
    <row r="879" spans="1:25" x14ac:dyDescent="0.25">
      <c r="A879" s="11" t="str">
        <f>IF('LEA Information'!A888="","",'LEA Information'!A888)</f>
        <v/>
      </c>
      <c r="B879" s="11" t="str">
        <f>IF('LEA Information'!B888="","",'LEA Information'!B888)</f>
        <v/>
      </c>
      <c r="C879" s="68" t="str">
        <f>IF('LEA Information'!C888="","",'LEA Information'!C888)</f>
        <v/>
      </c>
      <c r="D879" s="8" t="str">
        <f>IF('LEA Information'!D888="","",'LEA Information'!D888)</f>
        <v/>
      </c>
      <c r="E879" s="32" t="str">
        <f t="shared" si="13"/>
        <v/>
      </c>
      <c r="F879" s="3" t="str">
        <f>IF(F$3="Not used","",IFERROR(VLOOKUP($A879,'Circumstance 1'!$B$6:$AB$15,27,FALSE),IFERROR(VLOOKUP(A879,'Circumstance 1'!$B$18:$AB$28,27,FALSE),TableBPA2[[#This Row],[Starting Base Payment]])))</f>
        <v/>
      </c>
      <c r="G879" s="3" t="str">
        <f>IF(G$3="Not used","",IFERROR(VLOOKUP($A879,'Circumstance 2'!$B$6:$AB$15,27,FALSE),IFERROR(VLOOKUP($A879,'Circumstance 2'!$B$18:$AB$28,27,FALSE),TableBPA2[[#This Row],[Base Payment After Circumstance 1]])))</f>
        <v/>
      </c>
      <c r="H879" s="3" t="str">
        <f>IF(H$3="Not used","",IFERROR(VLOOKUP($A879,'Circumstance 3'!$B$6:$AB$15,27,FALSE),IFERROR(VLOOKUP($A879,'Circumstance 3'!$B$18:$AB$28,27,FALSE),TableBPA2[[#This Row],[Base Payment After Circumstance 2]])))</f>
        <v/>
      </c>
      <c r="I879" s="3" t="str">
        <f>IF(I$3="Not used","",IFERROR(VLOOKUP($A879,'Circumstance 4'!$B$6:$AB$15,27,FALSE),IFERROR(VLOOKUP($A879,'Circumstance 4'!$B$18:$AB$28,27,FALSE),TableBPA2[[#This Row],[Base Payment After Circumstance 3]])))</f>
        <v/>
      </c>
      <c r="J879" s="3" t="str">
        <f>IF(J$3="Not used","",IFERROR(VLOOKUP($A879,'Circumstance 5'!$B$6:$AB$15,27,FALSE),IFERROR(VLOOKUP($A879,'Circumstance 5'!$B$18:$AB$28,27,FALSE),TableBPA2[[#This Row],[Base Payment After Circumstance 4]])))</f>
        <v/>
      </c>
      <c r="K879" s="3" t="str">
        <f>IF(K$3="Not used","",IFERROR(VLOOKUP($A879,'Circumstance 6'!$B$6:$AB$15,27,FALSE),IFERROR(VLOOKUP($A879,'Circumstance 6'!$B$18:$AB$28,27,FALSE),TableBPA2[[#This Row],[Base Payment After Circumstance 5]])))</f>
        <v/>
      </c>
      <c r="L879" s="3" t="str">
        <f>IF(L$3="Not used","",IFERROR(VLOOKUP($A879,'Circumstance 7'!$B$6:$AB$15,27,FALSE),IFERROR(VLOOKUP($A879,'Circumstance 7'!$B$18:$AB$28,27,FALSE),TableBPA2[[#This Row],[Base Payment After Circumstance 6]])))</f>
        <v/>
      </c>
      <c r="M879" s="3" t="str">
        <f>IF(M$3="Not used","",IFERROR(VLOOKUP($A879,'Circumstance 8'!$B$6:$AB$15,27,FALSE),IFERROR(VLOOKUP($A879,'Circumstance 8'!$B$18:$AB$28,27,FALSE),TableBPA2[[#This Row],[Base Payment After Circumstance 7]])))</f>
        <v/>
      </c>
      <c r="N879" s="3" t="str">
        <f>IF(N$3="Not used","",IFERROR(VLOOKUP($A879,'Circumstance 9'!$B$6:$AB$15,27,FALSE),IFERROR(VLOOKUP($A879,'Circumstance 9'!$B$18:$AB$28,27,FALSE),TableBPA2[[#This Row],[Base Payment After Circumstance 8]])))</f>
        <v/>
      </c>
      <c r="O879" s="3" t="str">
        <f>IF(O$3="Not used","",IFERROR(VLOOKUP($A879,'Circumstance 10'!$B$6:$AB$15,27,FALSE),IFERROR(VLOOKUP($A879,'Circumstance 10'!$B$18:$AB$28,27,FALSE),TableBPA2[[#This Row],[Base Payment After Circumstance 9]])))</f>
        <v/>
      </c>
      <c r="P879" s="24" t="str">
        <f>IF(P$3="Not used","",IFERROR(VLOOKUP($A879,'Circumstance 11'!$B$6:$AB$15,27,FALSE),IFERROR(VLOOKUP($A879,'Circumstance 11'!$B$18:$AB$28,27,FALSE),TableBPA2[[#This Row],[Base Payment After Circumstance 10]])))</f>
        <v/>
      </c>
      <c r="Q879" s="24" t="str">
        <f>IF(Q$3="Not used","",IFERROR(VLOOKUP($A879,'Circumstance 12'!$B$6:$AB$15,27,FALSE),IFERROR(VLOOKUP($A879,'Circumstance 12'!$B$18:$AB$28,27,FALSE),TableBPA2[[#This Row],[Base Payment After Circumstance 11]])))</f>
        <v/>
      </c>
      <c r="R879" s="24" t="str">
        <f>IF(R$3="Not used","",IFERROR(VLOOKUP($A879,'Circumstance 13'!$B$6:$AB$15,27,FALSE),IFERROR(VLOOKUP($A879,'Circumstance 13'!$B$18:$AB$28,27,FALSE),TableBPA2[[#This Row],[Base Payment After Circumstance 12]])))</f>
        <v/>
      </c>
      <c r="S879" s="24" t="str">
        <f>IF(S$3="Not used","",IFERROR(VLOOKUP($A879,'Circumstance 14'!$B$6:$AB$15,27,FALSE),IFERROR(VLOOKUP($A879,'Circumstance 14'!$B$18:$AB$28,27,FALSE),TableBPA2[[#This Row],[Base Payment After Circumstance 13]])))</f>
        <v/>
      </c>
      <c r="T879" s="24" t="str">
        <f>IF(T$3="Not used","",IFERROR(VLOOKUP($A879,'Circumstance 15'!$B$6:$AB$15,27,FALSE),IFERROR(VLOOKUP($A879,'Circumstance 15'!$B$18:$AB$28,27,FALSE),TableBPA2[[#This Row],[Base Payment After Circumstance 14]])))</f>
        <v/>
      </c>
      <c r="U879" s="24" t="str">
        <f>IF(U$3="Not used","",IFERROR(VLOOKUP($A879,'Circumstance 16'!$B$6:$AB$15,27,FALSE),IFERROR(VLOOKUP($A879,'Circumstance 16'!$B$18:$AB$28,27,FALSE),TableBPA2[[#This Row],[Base Payment After Circumstance 15]])))</f>
        <v/>
      </c>
      <c r="V879" s="24" t="str">
        <f>IF(V$3="Not used","",IFERROR(VLOOKUP($A879,'Circumstance 17'!$B$6:$AB$15,27,FALSE),IFERROR(VLOOKUP($A879,'Circumstance 17'!$B$18:$AB$28,27,FALSE),TableBPA2[[#This Row],[Base Payment After Circumstance 16]])))</f>
        <v/>
      </c>
      <c r="W879" s="24" t="str">
        <f>IF(W$3="Not used","",IFERROR(VLOOKUP($A879,'Circumstance 18'!$B$6:$AB$15,27,FALSE),IFERROR(VLOOKUP($A879,'Circumstance 18'!$B$18:$AB$28,27,FALSE),TableBPA2[[#This Row],[Base Payment After Circumstance 17]])))</f>
        <v/>
      </c>
      <c r="X879" s="24" t="str">
        <f>IF(X$3="Not used","",IFERROR(VLOOKUP($A879,'Circumstance 19'!$B$6:$AB$15,27,FALSE),IFERROR(VLOOKUP($A879,'Circumstance 19'!$B$18:$AB$28,27,FALSE),TableBPA2[[#This Row],[Base Payment After Circumstance 18]])))</f>
        <v/>
      </c>
      <c r="Y879" s="24" t="str">
        <f>IF(Y$3="Not used","",IFERROR(VLOOKUP($A879,'Circumstance 20'!$B$6:$AB$15,27,FALSE),IFERROR(VLOOKUP($A879,'Circumstance 20'!$B$18:$AB$28,27,FALSE),TableBPA2[[#This Row],[Base Payment After Circumstance 19]])))</f>
        <v/>
      </c>
    </row>
    <row r="880" spans="1:25" x14ac:dyDescent="0.25">
      <c r="A880" s="11" t="str">
        <f>IF('LEA Information'!A889="","",'LEA Information'!A889)</f>
        <v/>
      </c>
      <c r="B880" s="11" t="str">
        <f>IF('LEA Information'!B889="","",'LEA Information'!B889)</f>
        <v/>
      </c>
      <c r="C880" s="68" t="str">
        <f>IF('LEA Information'!C889="","",'LEA Information'!C889)</f>
        <v/>
      </c>
      <c r="D880" s="8" t="str">
        <f>IF('LEA Information'!D889="","",'LEA Information'!D889)</f>
        <v/>
      </c>
      <c r="E880" s="32" t="str">
        <f t="shared" si="13"/>
        <v/>
      </c>
      <c r="F880" s="3" t="str">
        <f>IF(F$3="Not used","",IFERROR(VLOOKUP($A880,'Circumstance 1'!$B$6:$AB$15,27,FALSE),IFERROR(VLOOKUP(A880,'Circumstance 1'!$B$18:$AB$28,27,FALSE),TableBPA2[[#This Row],[Starting Base Payment]])))</f>
        <v/>
      </c>
      <c r="G880" s="3" t="str">
        <f>IF(G$3="Not used","",IFERROR(VLOOKUP($A880,'Circumstance 2'!$B$6:$AB$15,27,FALSE),IFERROR(VLOOKUP($A880,'Circumstance 2'!$B$18:$AB$28,27,FALSE),TableBPA2[[#This Row],[Base Payment After Circumstance 1]])))</f>
        <v/>
      </c>
      <c r="H880" s="3" t="str">
        <f>IF(H$3="Not used","",IFERROR(VLOOKUP($A880,'Circumstance 3'!$B$6:$AB$15,27,FALSE),IFERROR(VLOOKUP($A880,'Circumstance 3'!$B$18:$AB$28,27,FALSE),TableBPA2[[#This Row],[Base Payment After Circumstance 2]])))</f>
        <v/>
      </c>
      <c r="I880" s="3" t="str">
        <f>IF(I$3="Not used","",IFERROR(VLOOKUP($A880,'Circumstance 4'!$B$6:$AB$15,27,FALSE),IFERROR(VLOOKUP($A880,'Circumstance 4'!$B$18:$AB$28,27,FALSE),TableBPA2[[#This Row],[Base Payment After Circumstance 3]])))</f>
        <v/>
      </c>
      <c r="J880" s="3" t="str">
        <f>IF(J$3="Not used","",IFERROR(VLOOKUP($A880,'Circumstance 5'!$B$6:$AB$15,27,FALSE),IFERROR(VLOOKUP($A880,'Circumstance 5'!$B$18:$AB$28,27,FALSE),TableBPA2[[#This Row],[Base Payment After Circumstance 4]])))</f>
        <v/>
      </c>
      <c r="K880" s="3" t="str">
        <f>IF(K$3="Not used","",IFERROR(VLOOKUP($A880,'Circumstance 6'!$B$6:$AB$15,27,FALSE),IFERROR(VLOOKUP($A880,'Circumstance 6'!$B$18:$AB$28,27,FALSE),TableBPA2[[#This Row],[Base Payment After Circumstance 5]])))</f>
        <v/>
      </c>
      <c r="L880" s="3" t="str">
        <f>IF(L$3="Not used","",IFERROR(VLOOKUP($A880,'Circumstance 7'!$B$6:$AB$15,27,FALSE),IFERROR(VLOOKUP($A880,'Circumstance 7'!$B$18:$AB$28,27,FALSE),TableBPA2[[#This Row],[Base Payment After Circumstance 6]])))</f>
        <v/>
      </c>
      <c r="M880" s="3" t="str">
        <f>IF(M$3="Not used","",IFERROR(VLOOKUP($A880,'Circumstance 8'!$B$6:$AB$15,27,FALSE),IFERROR(VLOOKUP($A880,'Circumstance 8'!$B$18:$AB$28,27,FALSE),TableBPA2[[#This Row],[Base Payment After Circumstance 7]])))</f>
        <v/>
      </c>
      <c r="N880" s="3" t="str">
        <f>IF(N$3="Not used","",IFERROR(VLOOKUP($A880,'Circumstance 9'!$B$6:$AB$15,27,FALSE),IFERROR(VLOOKUP($A880,'Circumstance 9'!$B$18:$AB$28,27,FALSE),TableBPA2[[#This Row],[Base Payment After Circumstance 8]])))</f>
        <v/>
      </c>
      <c r="O880" s="3" t="str">
        <f>IF(O$3="Not used","",IFERROR(VLOOKUP($A880,'Circumstance 10'!$B$6:$AB$15,27,FALSE),IFERROR(VLOOKUP($A880,'Circumstance 10'!$B$18:$AB$28,27,FALSE),TableBPA2[[#This Row],[Base Payment After Circumstance 9]])))</f>
        <v/>
      </c>
      <c r="P880" s="24" t="str">
        <f>IF(P$3="Not used","",IFERROR(VLOOKUP($A880,'Circumstance 11'!$B$6:$AB$15,27,FALSE),IFERROR(VLOOKUP($A880,'Circumstance 11'!$B$18:$AB$28,27,FALSE),TableBPA2[[#This Row],[Base Payment After Circumstance 10]])))</f>
        <v/>
      </c>
      <c r="Q880" s="24" t="str">
        <f>IF(Q$3="Not used","",IFERROR(VLOOKUP($A880,'Circumstance 12'!$B$6:$AB$15,27,FALSE),IFERROR(VLOOKUP($A880,'Circumstance 12'!$B$18:$AB$28,27,FALSE),TableBPA2[[#This Row],[Base Payment After Circumstance 11]])))</f>
        <v/>
      </c>
      <c r="R880" s="24" t="str">
        <f>IF(R$3="Not used","",IFERROR(VLOOKUP($A880,'Circumstance 13'!$B$6:$AB$15,27,FALSE),IFERROR(VLOOKUP($A880,'Circumstance 13'!$B$18:$AB$28,27,FALSE),TableBPA2[[#This Row],[Base Payment After Circumstance 12]])))</f>
        <v/>
      </c>
      <c r="S880" s="24" t="str">
        <f>IF(S$3="Not used","",IFERROR(VLOOKUP($A880,'Circumstance 14'!$B$6:$AB$15,27,FALSE),IFERROR(VLOOKUP($A880,'Circumstance 14'!$B$18:$AB$28,27,FALSE),TableBPA2[[#This Row],[Base Payment After Circumstance 13]])))</f>
        <v/>
      </c>
      <c r="T880" s="24" t="str">
        <f>IF(T$3="Not used","",IFERROR(VLOOKUP($A880,'Circumstance 15'!$B$6:$AB$15,27,FALSE),IFERROR(VLOOKUP($A880,'Circumstance 15'!$B$18:$AB$28,27,FALSE),TableBPA2[[#This Row],[Base Payment After Circumstance 14]])))</f>
        <v/>
      </c>
      <c r="U880" s="24" t="str">
        <f>IF(U$3="Not used","",IFERROR(VLOOKUP($A880,'Circumstance 16'!$B$6:$AB$15,27,FALSE),IFERROR(VLOOKUP($A880,'Circumstance 16'!$B$18:$AB$28,27,FALSE),TableBPA2[[#This Row],[Base Payment After Circumstance 15]])))</f>
        <v/>
      </c>
      <c r="V880" s="24" t="str">
        <f>IF(V$3="Not used","",IFERROR(VLOOKUP($A880,'Circumstance 17'!$B$6:$AB$15,27,FALSE),IFERROR(VLOOKUP($A880,'Circumstance 17'!$B$18:$AB$28,27,FALSE),TableBPA2[[#This Row],[Base Payment After Circumstance 16]])))</f>
        <v/>
      </c>
      <c r="W880" s="24" t="str">
        <f>IF(W$3="Not used","",IFERROR(VLOOKUP($A880,'Circumstance 18'!$B$6:$AB$15,27,FALSE),IFERROR(VLOOKUP($A880,'Circumstance 18'!$B$18:$AB$28,27,FALSE),TableBPA2[[#This Row],[Base Payment After Circumstance 17]])))</f>
        <v/>
      </c>
      <c r="X880" s="24" t="str">
        <f>IF(X$3="Not used","",IFERROR(VLOOKUP($A880,'Circumstance 19'!$B$6:$AB$15,27,FALSE),IFERROR(VLOOKUP($A880,'Circumstance 19'!$B$18:$AB$28,27,FALSE),TableBPA2[[#This Row],[Base Payment After Circumstance 18]])))</f>
        <v/>
      </c>
      <c r="Y880" s="24" t="str">
        <f>IF(Y$3="Not used","",IFERROR(VLOOKUP($A880,'Circumstance 20'!$B$6:$AB$15,27,FALSE),IFERROR(VLOOKUP($A880,'Circumstance 20'!$B$18:$AB$28,27,FALSE),TableBPA2[[#This Row],[Base Payment After Circumstance 19]])))</f>
        <v/>
      </c>
    </row>
    <row r="881" spans="1:25" x14ac:dyDescent="0.25">
      <c r="A881" s="11" t="str">
        <f>IF('LEA Information'!A890="","",'LEA Information'!A890)</f>
        <v/>
      </c>
      <c r="B881" s="11" t="str">
        <f>IF('LEA Information'!B890="","",'LEA Information'!B890)</f>
        <v/>
      </c>
      <c r="C881" s="68" t="str">
        <f>IF('LEA Information'!C890="","",'LEA Information'!C890)</f>
        <v/>
      </c>
      <c r="D881" s="8" t="str">
        <f>IF('LEA Information'!D890="","",'LEA Information'!D890)</f>
        <v/>
      </c>
      <c r="E881" s="32" t="str">
        <f t="shared" si="13"/>
        <v/>
      </c>
      <c r="F881" s="3" t="str">
        <f>IF(F$3="Not used","",IFERROR(VLOOKUP($A881,'Circumstance 1'!$B$6:$AB$15,27,FALSE),IFERROR(VLOOKUP(A881,'Circumstance 1'!$B$18:$AB$28,27,FALSE),TableBPA2[[#This Row],[Starting Base Payment]])))</f>
        <v/>
      </c>
      <c r="G881" s="3" t="str">
        <f>IF(G$3="Not used","",IFERROR(VLOOKUP($A881,'Circumstance 2'!$B$6:$AB$15,27,FALSE),IFERROR(VLOOKUP($A881,'Circumstance 2'!$B$18:$AB$28,27,FALSE),TableBPA2[[#This Row],[Base Payment After Circumstance 1]])))</f>
        <v/>
      </c>
      <c r="H881" s="3" t="str">
        <f>IF(H$3="Not used","",IFERROR(VLOOKUP($A881,'Circumstance 3'!$B$6:$AB$15,27,FALSE),IFERROR(VLOOKUP($A881,'Circumstance 3'!$B$18:$AB$28,27,FALSE),TableBPA2[[#This Row],[Base Payment After Circumstance 2]])))</f>
        <v/>
      </c>
      <c r="I881" s="3" t="str">
        <f>IF(I$3="Not used","",IFERROR(VLOOKUP($A881,'Circumstance 4'!$B$6:$AB$15,27,FALSE),IFERROR(VLOOKUP($A881,'Circumstance 4'!$B$18:$AB$28,27,FALSE),TableBPA2[[#This Row],[Base Payment After Circumstance 3]])))</f>
        <v/>
      </c>
      <c r="J881" s="3" t="str">
        <f>IF(J$3="Not used","",IFERROR(VLOOKUP($A881,'Circumstance 5'!$B$6:$AB$15,27,FALSE),IFERROR(VLOOKUP($A881,'Circumstance 5'!$B$18:$AB$28,27,FALSE),TableBPA2[[#This Row],[Base Payment After Circumstance 4]])))</f>
        <v/>
      </c>
      <c r="K881" s="3" t="str">
        <f>IF(K$3="Not used","",IFERROR(VLOOKUP($A881,'Circumstance 6'!$B$6:$AB$15,27,FALSE),IFERROR(VLOOKUP($A881,'Circumstance 6'!$B$18:$AB$28,27,FALSE),TableBPA2[[#This Row],[Base Payment After Circumstance 5]])))</f>
        <v/>
      </c>
      <c r="L881" s="3" t="str">
        <f>IF(L$3="Not used","",IFERROR(VLOOKUP($A881,'Circumstance 7'!$B$6:$AB$15,27,FALSE),IFERROR(VLOOKUP($A881,'Circumstance 7'!$B$18:$AB$28,27,FALSE),TableBPA2[[#This Row],[Base Payment After Circumstance 6]])))</f>
        <v/>
      </c>
      <c r="M881" s="3" t="str">
        <f>IF(M$3="Not used","",IFERROR(VLOOKUP($A881,'Circumstance 8'!$B$6:$AB$15,27,FALSE),IFERROR(VLOOKUP($A881,'Circumstance 8'!$B$18:$AB$28,27,FALSE),TableBPA2[[#This Row],[Base Payment After Circumstance 7]])))</f>
        <v/>
      </c>
      <c r="N881" s="3" t="str">
        <f>IF(N$3="Not used","",IFERROR(VLOOKUP($A881,'Circumstance 9'!$B$6:$AB$15,27,FALSE),IFERROR(VLOOKUP($A881,'Circumstance 9'!$B$18:$AB$28,27,FALSE),TableBPA2[[#This Row],[Base Payment After Circumstance 8]])))</f>
        <v/>
      </c>
      <c r="O881" s="3" t="str">
        <f>IF(O$3="Not used","",IFERROR(VLOOKUP($A881,'Circumstance 10'!$B$6:$AB$15,27,FALSE),IFERROR(VLOOKUP($A881,'Circumstance 10'!$B$18:$AB$28,27,FALSE),TableBPA2[[#This Row],[Base Payment After Circumstance 9]])))</f>
        <v/>
      </c>
      <c r="P881" s="24" t="str">
        <f>IF(P$3="Not used","",IFERROR(VLOOKUP($A881,'Circumstance 11'!$B$6:$AB$15,27,FALSE),IFERROR(VLOOKUP($A881,'Circumstance 11'!$B$18:$AB$28,27,FALSE),TableBPA2[[#This Row],[Base Payment After Circumstance 10]])))</f>
        <v/>
      </c>
      <c r="Q881" s="24" t="str">
        <f>IF(Q$3="Not used","",IFERROR(VLOOKUP($A881,'Circumstance 12'!$B$6:$AB$15,27,FALSE),IFERROR(VLOOKUP($A881,'Circumstance 12'!$B$18:$AB$28,27,FALSE),TableBPA2[[#This Row],[Base Payment After Circumstance 11]])))</f>
        <v/>
      </c>
      <c r="R881" s="24" t="str">
        <f>IF(R$3="Not used","",IFERROR(VLOOKUP($A881,'Circumstance 13'!$B$6:$AB$15,27,FALSE),IFERROR(VLOOKUP($A881,'Circumstance 13'!$B$18:$AB$28,27,FALSE),TableBPA2[[#This Row],[Base Payment After Circumstance 12]])))</f>
        <v/>
      </c>
      <c r="S881" s="24" t="str">
        <f>IF(S$3="Not used","",IFERROR(VLOOKUP($A881,'Circumstance 14'!$B$6:$AB$15,27,FALSE),IFERROR(VLOOKUP($A881,'Circumstance 14'!$B$18:$AB$28,27,FALSE),TableBPA2[[#This Row],[Base Payment After Circumstance 13]])))</f>
        <v/>
      </c>
      <c r="T881" s="24" t="str">
        <f>IF(T$3="Not used","",IFERROR(VLOOKUP($A881,'Circumstance 15'!$B$6:$AB$15,27,FALSE),IFERROR(VLOOKUP($A881,'Circumstance 15'!$B$18:$AB$28,27,FALSE),TableBPA2[[#This Row],[Base Payment After Circumstance 14]])))</f>
        <v/>
      </c>
      <c r="U881" s="24" t="str">
        <f>IF(U$3="Not used","",IFERROR(VLOOKUP($A881,'Circumstance 16'!$B$6:$AB$15,27,FALSE),IFERROR(VLOOKUP($A881,'Circumstance 16'!$B$18:$AB$28,27,FALSE),TableBPA2[[#This Row],[Base Payment After Circumstance 15]])))</f>
        <v/>
      </c>
      <c r="V881" s="24" t="str">
        <f>IF(V$3="Not used","",IFERROR(VLOOKUP($A881,'Circumstance 17'!$B$6:$AB$15,27,FALSE),IFERROR(VLOOKUP($A881,'Circumstance 17'!$B$18:$AB$28,27,FALSE),TableBPA2[[#This Row],[Base Payment After Circumstance 16]])))</f>
        <v/>
      </c>
      <c r="W881" s="24" t="str">
        <f>IF(W$3="Not used","",IFERROR(VLOOKUP($A881,'Circumstance 18'!$B$6:$AB$15,27,FALSE),IFERROR(VLOOKUP($A881,'Circumstance 18'!$B$18:$AB$28,27,FALSE),TableBPA2[[#This Row],[Base Payment After Circumstance 17]])))</f>
        <v/>
      </c>
      <c r="X881" s="24" t="str">
        <f>IF(X$3="Not used","",IFERROR(VLOOKUP($A881,'Circumstance 19'!$B$6:$AB$15,27,FALSE),IFERROR(VLOOKUP($A881,'Circumstance 19'!$B$18:$AB$28,27,FALSE),TableBPA2[[#This Row],[Base Payment After Circumstance 18]])))</f>
        <v/>
      </c>
      <c r="Y881" s="24" t="str">
        <f>IF(Y$3="Not used","",IFERROR(VLOOKUP($A881,'Circumstance 20'!$B$6:$AB$15,27,FALSE),IFERROR(VLOOKUP($A881,'Circumstance 20'!$B$18:$AB$28,27,FALSE),TableBPA2[[#This Row],[Base Payment After Circumstance 19]])))</f>
        <v/>
      </c>
    </row>
    <row r="882" spans="1:25" x14ac:dyDescent="0.25">
      <c r="A882" s="11" t="str">
        <f>IF('LEA Information'!A891="","",'LEA Information'!A891)</f>
        <v/>
      </c>
      <c r="B882" s="11" t="str">
        <f>IF('LEA Information'!B891="","",'LEA Information'!B891)</f>
        <v/>
      </c>
      <c r="C882" s="68" t="str">
        <f>IF('LEA Information'!C891="","",'LEA Information'!C891)</f>
        <v/>
      </c>
      <c r="D882" s="8" t="str">
        <f>IF('LEA Information'!D891="","",'LEA Information'!D891)</f>
        <v/>
      </c>
      <c r="E882" s="32" t="str">
        <f t="shared" si="13"/>
        <v/>
      </c>
      <c r="F882" s="3" t="str">
        <f>IF(F$3="Not used","",IFERROR(VLOOKUP($A882,'Circumstance 1'!$B$6:$AB$15,27,FALSE),IFERROR(VLOOKUP(A882,'Circumstance 1'!$B$18:$AB$28,27,FALSE),TableBPA2[[#This Row],[Starting Base Payment]])))</f>
        <v/>
      </c>
      <c r="G882" s="3" t="str">
        <f>IF(G$3="Not used","",IFERROR(VLOOKUP($A882,'Circumstance 2'!$B$6:$AB$15,27,FALSE),IFERROR(VLOOKUP($A882,'Circumstance 2'!$B$18:$AB$28,27,FALSE),TableBPA2[[#This Row],[Base Payment After Circumstance 1]])))</f>
        <v/>
      </c>
      <c r="H882" s="3" t="str">
        <f>IF(H$3="Not used","",IFERROR(VLOOKUP($A882,'Circumstance 3'!$B$6:$AB$15,27,FALSE),IFERROR(VLOOKUP($A882,'Circumstance 3'!$B$18:$AB$28,27,FALSE),TableBPA2[[#This Row],[Base Payment After Circumstance 2]])))</f>
        <v/>
      </c>
      <c r="I882" s="3" t="str">
        <f>IF(I$3="Not used","",IFERROR(VLOOKUP($A882,'Circumstance 4'!$B$6:$AB$15,27,FALSE),IFERROR(VLOOKUP($A882,'Circumstance 4'!$B$18:$AB$28,27,FALSE),TableBPA2[[#This Row],[Base Payment After Circumstance 3]])))</f>
        <v/>
      </c>
      <c r="J882" s="3" t="str">
        <f>IF(J$3="Not used","",IFERROR(VLOOKUP($A882,'Circumstance 5'!$B$6:$AB$15,27,FALSE),IFERROR(VLOOKUP($A882,'Circumstance 5'!$B$18:$AB$28,27,FALSE),TableBPA2[[#This Row],[Base Payment After Circumstance 4]])))</f>
        <v/>
      </c>
      <c r="K882" s="3" t="str">
        <f>IF(K$3="Not used","",IFERROR(VLOOKUP($A882,'Circumstance 6'!$B$6:$AB$15,27,FALSE),IFERROR(VLOOKUP($A882,'Circumstance 6'!$B$18:$AB$28,27,FALSE),TableBPA2[[#This Row],[Base Payment After Circumstance 5]])))</f>
        <v/>
      </c>
      <c r="L882" s="3" t="str">
        <f>IF(L$3="Not used","",IFERROR(VLOOKUP($A882,'Circumstance 7'!$B$6:$AB$15,27,FALSE),IFERROR(VLOOKUP($A882,'Circumstance 7'!$B$18:$AB$28,27,FALSE),TableBPA2[[#This Row],[Base Payment After Circumstance 6]])))</f>
        <v/>
      </c>
      <c r="M882" s="3" t="str">
        <f>IF(M$3="Not used","",IFERROR(VLOOKUP($A882,'Circumstance 8'!$B$6:$AB$15,27,FALSE),IFERROR(VLOOKUP($A882,'Circumstance 8'!$B$18:$AB$28,27,FALSE),TableBPA2[[#This Row],[Base Payment After Circumstance 7]])))</f>
        <v/>
      </c>
      <c r="N882" s="3" t="str">
        <f>IF(N$3="Not used","",IFERROR(VLOOKUP($A882,'Circumstance 9'!$B$6:$AB$15,27,FALSE),IFERROR(VLOOKUP($A882,'Circumstance 9'!$B$18:$AB$28,27,FALSE),TableBPA2[[#This Row],[Base Payment After Circumstance 8]])))</f>
        <v/>
      </c>
      <c r="O882" s="3" t="str">
        <f>IF(O$3="Not used","",IFERROR(VLOOKUP($A882,'Circumstance 10'!$B$6:$AB$15,27,FALSE),IFERROR(VLOOKUP($A882,'Circumstance 10'!$B$18:$AB$28,27,FALSE),TableBPA2[[#This Row],[Base Payment After Circumstance 9]])))</f>
        <v/>
      </c>
      <c r="P882" s="24" t="str">
        <f>IF(P$3="Not used","",IFERROR(VLOOKUP($A882,'Circumstance 11'!$B$6:$AB$15,27,FALSE),IFERROR(VLOOKUP($A882,'Circumstance 11'!$B$18:$AB$28,27,FALSE),TableBPA2[[#This Row],[Base Payment After Circumstance 10]])))</f>
        <v/>
      </c>
      <c r="Q882" s="24" t="str">
        <f>IF(Q$3="Not used","",IFERROR(VLOOKUP($A882,'Circumstance 12'!$B$6:$AB$15,27,FALSE),IFERROR(VLOOKUP($A882,'Circumstance 12'!$B$18:$AB$28,27,FALSE),TableBPA2[[#This Row],[Base Payment After Circumstance 11]])))</f>
        <v/>
      </c>
      <c r="R882" s="24" t="str">
        <f>IF(R$3="Not used","",IFERROR(VLOOKUP($A882,'Circumstance 13'!$B$6:$AB$15,27,FALSE),IFERROR(VLOOKUP($A882,'Circumstance 13'!$B$18:$AB$28,27,FALSE),TableBPA2[[#This Row],[Base Payment After Circumstance 12]])))</f>
        <v/>
      </c>
      <c r="S882" s="24" t="str">
        <f>IF(S$3="Not used","",IFERROR(VLOOKUP($A882,'Circumstance 14'!$B$6:$AB$15,27,FALSE),IFERROR(VLOOKUP($A882,'Circumstance 14'!$B$18:$AB$28,27,FALSE),TableBPA2[[#This Row],[Base Payment After Circumstance 13]])))</f>
        <v/>
      </c>
      <c r="T882" s="24" t="str">
        <f>IF(T$3="Not used","",IFERROR(VLOOKUP($A882,'Circumstance 15'!$B$6:$AB$15,27,FALSE),IFERROR(VLOOKUP($A882,'Circumstance 15'!$B$18:$AB$28,27,FALSE),TableBPA2[[#This Row],[Base Payment After Circumstance 14]])))</f>
        <v/>
      </c>
      <c r="U882" s="24" t="str">
        <f>IF(U$3="Not used","",IFERROR(VLOOKUP($A882,'Circumstance 16'!$B$6:$AB$15,27,FALSE),IFERROR(VLOOKUP($A882,'Circumstance 16'!$B$18:$AB$28,27,FALSE),TableBPA2[[#This Row],[Base Payment After Circumstance 15]])))</f>
        <v/>
      </c>
      <c r="V882" s="24" t="str">
        <f>IF(V$3="Not used","",IFERROR(VLOOKUP($A882,'Circumstance 17'!$B$6:$AB$15,27,FALSE),IFERROR(VLOOKUP($A882,'Circumstance 17'!$B$18:$AB$28,27,FALSE),TableBPA2[[#This Row],[Base Payment After Circumstance 16]])))</f>
        <v/>
      </c>
      <c r="W882" s="24" t="str">
        <f>IF(W$3="Not used","",IFERROR(VLOOKUP($A882,'Circumstance 18'!$B$6:$AB$15,27,FALSE),IFERROR(VLOOKUP($A882,'Circumstance 18'!$B$18:$AB$28,27,FALSE),TableBPA2[[#This Row],[Base Payment After Circumstance 17]])))</f>
        <v/>
      </c>
      <c r="X882" s="24" t="str">
        <f>IF(X$3="Not used","",IFERROR(VLOOKUP($A882,'Circumstance 19'!$B$6:$AB$15,27,FALSE),IFERROR(VLOOKUP($A882,'Circumstance 19'!$B$18:$AB$28,27,FALSE),TableBPA2[[#This Row],[Base Payment After Circumstance 18]])))</f>
        <v/>
      </c>
      <c r="Y882" s="24" t="str">
        <f>IF(Y$3="Not used","",IFERROR(VLOOKUP($A882,'Circumstance 20'!$B$6:$AB$15,27,FALSE),IFERROR(VLOOKUP($A882,'Circumstance 20'!$B$18:$AB$28,27,FALSE),TableBPA2[[#This Row],[Base Payment After Circumstance 19]])))</f>
        <v/>
      </c>
    </row>
    <row r="883" spans="1:25" x14ac:dyDescent="0.25">
      <c r="A883" s="11" t="str">
        <f>IF('LEA Information'!A892="","",'LEA Information'!A892)</f>
        <v/>
      </c>
      <c r="B883" s="11" t="str">
        <f>IF('LEA Information'!B892="","",'LEA Information'!B892)</f>
        <v/>
      </c>
      <c r="C883" s="68" t="str">
        <f>IF('LEA Information'!C892="","",'LEA Information'!C892)</f>
        <v/>
      </c>
      <c r="D883" s="8" t="str">
        <f>IF('LEA Information'!D892="","",'LEA Information'!D892)</f>
        <v/>
      </c>
      <c r="E883" s="32" t="str">
        <f t="shared" si="13"/>
        <v/>
      </c>
      <c r="F883" s="3" t="str">
        <f>IF(F$3="Not used","",IFERROR(VLOOKUP($A883,'Circumstance 1'!$B$6:$AB$15,27,FALSE),IFERROR(VLOOKUP(A883,'Circumstance 1'!$B$18:$AB$28,27,FALSE),TableBPA2[[#This Row],[Starting Base Payment]])))</f>
        <v/>
      </c>
      <c r="G883" s="3" t="str">
        <f>IF(G$3="Not used","",IFERROR(VLOOKUP($A883,'Circumstance 2'!$B$6:$AB$15,27,FALSE),IFERROR(VLOOKUP($A883,'Circumstance 2'!$B$18:$AB$28,27,FALSE),TableBPA2[[#This Row],[Base Payment After Circumstance 1]])))</f>
        <v/>
      </c>
      <c r="H883" s="3" t="str">
        <f>IF(H$3="Not used","",IFERROR(VLOOKUP($A883,'Circumstance 3'!$B$6:$AB$15,27,FALSE),IFERROR(VLOOKUP($A883,'Circumstance 3'!$B$18:$AB$28,27,FALSE),TableBPA2[[#This Row],[Base Payment After Circumstance 2]])))</f>
        <v/>
      </c>
      <c r="I883" s="3" t="str">
        <f>IF(I$3="Not used","",IFERROR(VLOOKUP($A883,'Circumstance 4'!$B$6:$AB$15,27,FALSE),IFERROR(VLOOKUP($A883,'Circumstance 4'!$B$18:$AB$28,27,FALSE),TableBPA2[[#This Row],[Base Payment After Circumstance 3]])))</f>
        <v/>
      </c>
      <c r="J883" s="3" t="str">
        <f>IF(J$3="Not used","",IFERROR(VLOOKUP($A883,'Circumstance 5'!$B$6:$AB$15,27,FALSE),IFERROR(VLOOKUP($A883,'Circumstance 5'!$B$18:$AB$28,27,FALSE),TableBPA2[[#This Row],[Base Payment After Circumstance 4]])))</f>
        <v/>
      </c>
      <c r="K883" s="3" t="str">
        <f>IF(K$3="Not used","",IFERROR(VLOOKUP($A883,'Circumstance 6'!$B$6:$AB$15,27,FALSE),IFERROR(VLOOKUP($A883,'Circumstance 6'!$B$18:$AB$28,27,FALSE),TableBPA2[[#This Row],[Base Payment After Circumstance 5]])))</f>
        <v/>
      </c>
      <c r="L883" s="3" t="str">
        <f>IF(L$3="Not used","",IFERROR(VLOOKUP($A883,'Circumstance 7'!$B$6:$AB$15,27,FALSE),IFERROR(VLOOKUP($A883,'Circumstance 7'!$B$18:$AB$28,27,FALSE),TableBPA2[[#This Row],[Base Payment After Circumstance 6]])))</f>
        <v/>
      </c>
      <c r="M883" s="3" t="str">
        <f>IF(M$3="Not used","",IFERROR(VLOOKUP($A883,'Circumstance 8'!$B$6:$AB$15,27,FALSE),IFERROR(VLOOKUP($A883,'Circumstance 8'!$B$18:$AB$28,27,FALSE),TableBPA2[[#This Row],[Base Payment After Circumstance 7]])))</f>
        <v/>
      </c>
      <c r="N883" s="3" t="str">
        <f>IF(N$3="Not used","",IFERROR(VLOOKUP($A883,'Circumstance 9'!$B$6:$AB$15,27,FALSE),IFERROR(VLOOKUP($A883,'Circumstance 9'!$B$18:$AB$28,27,FALSE),TableBPA2[[#This Row],[Base Payment After Circumstance 8]])))</f>
        <v/>
      </c>
      <c r="O883" s="3" t="str">
        <f>IF(O$3="Not used","",IFERROR(VLOOKUP($A883,'Circumstance 10'!$B$6:$AB$15,27,FALSE),IFERROR(VLOOKUP($A883,'Circumstance 10'!$B$18:$AB$28,27,FALSE),TableBPA2[[#This Row],[Base Payment After Circumstance 9]])))</f>
        <v/>
      </c>
      <c r="P883" s="24" t="str">
        <f>IF(P$3="Not used","",IFERROR(VLOOKUP($A883,'Circumstance 11'!$B$6:$AB$15,27,FALSE),IFERROR(VLOOKUP($A883,'Circumstance 11'!$B$18:$AB$28,27,FALSE),TableBPA2[[#This Row],[Base Payment After Circumstance 10]])))</f>
        <v/>
      </c>
      <c r="Q883" s="24" t="str">
        <f>IF(Q$3="Not used","",IFERROR(VLOOKUP($A883,'Circumstance 12'!$B$6:$AB$15,27,FALSE),IFERROR(VLOOKUP($A883,'Circumstance 12'!$B$18:$AB$28,27,FALSE),TableBPA2[[#This Row],[Base Payment After Circumstance 11]])))</f>
        <v/>
      </c>
      <c r="R883" s="24" t="str">
        <f>IF(R$3="Not used","",IFERROR(VLOOKUP($A883,'Circumstance 13'!$B$6:$AB$15,27,FALSE),IFERROR(VLOOKUP($A883,'Circumstance 13'!$B$18:$AB$28,27,FALSE),TableBPA2[[#This Row],[Base Payment After Circumstance 12]])))</f>
        <v/>
      </c>
      <c r="S883" s="24" t="str">
        <f>IF(S$3="Not used","",IFERROR(VLOOKUP($A883,'Circumstance 14'!$B$6:$AB$15,27,FALSE),IFERROR(VLOOKUP($A883,'Circumstance 14'!$B$18:$AB$28,27,FALSE),TableBPA2[[#This Row],[Base Payment After Circumstance 13]])))</f>
        <v/>
      </c>
      <c r="T883" s="24" t="str">
        <f>IF(T$3="Not used","",IFERROR(VLOOKUP($A883,'Circumstance 15'!$B$6:$AB$15,27,FALSE),IFERROR(VLOOKUP($A883,'Circumstance 15'!$B$18:$AB$28,27,FALSE),TableBPA2[[#This Row],[Base Payment After Circumstance 14]])))</f>
        <v/>
      </c>
      <c r="U883" s="24" t="str">
        <f>IF(U$3="Not used","",IFERROR(VLOOKUP($A883,'Circumstance 16'!$B$6:$AB$15,27,FALSE),IFERROR(VLOOKUP($A883,'Circumstance 16'!$B$18:$AB$28,27,FALSE),TableBPA2[[#This Row],[Base Payment After Circumstance 15]])))</f>
        <v/>
      </c>
      <c r="V883" s="24" t="str">
        <f>IF(V$3="Not used","",IFERROR(VLOOKUP($A883,'Circumstance 17'!$B$6:$AB$15,27,FALSE),IFERROR(VLOOKUP($A883,'Circumstance 17'!$B$18:$AB$28,27,FALSE),TableBPA2[[#This Row],[Base Payment After Circumstance 16]])))</f>
        <v/>
      </c>
      <c r="W883" s="24" t="str">
        <f>IF(W$3="Not used","",IFERROR(VLOOKUP($A883,'Circumstance 18'!$B$6:$AB$15,27,FALSE),IFERROR(VLOOKUP($A883,'Circumstance 18'!$B$18:$AB$28,27,FALSE),TableBPA2[[#This Row],[Base Payment After Circumstance 17]])))</f>
        <v/>
      </c>
      <c r="X883" s="24" t="str">
        <f>IF(X$3="Not used","",IFERROR(VLOOKUP($A883,'Circumstance 19'!$B$6:$AB$15,27,FALSE),IFERROR(VLOOKUP($A883,'Circumstance 19'!$B$18:$AB$28,27,FALSE),TableBPA2[[#This Row],[Base Payment After Circumstance 18]])))</f>
        <v/>
      </c>
      <c r="Y883" s="24" t="str">
        <f>IF(Y$3="Not used","",IFERROR(VLOOKUP($A883,'Circumstance 20'!$B$6:$AB$15,27,FALSE),IFERROR(VLOOKUP($A883,'Circumstance 20'!$B$18:$AB$28,27,FALSE),TableBPA2[[#This Row],[Base Payment After Circumstance 19]])))</f>
        <v/>
      </c>
    </row>
    <row r="884" spans="1:25" x14ac:dyDescent="0.25">
      <c r="A884" s="11" t="str">
        <f>IF('LEA Information'!A893="","",'LEA Information'!A893)</f>
        <v/>
      </c>
      <c r="B884" s="11" t="str">
        <f>IF('LEA Information'!B893="","",'LEA Information'!B893)</f>
        <v/>
      </c>
      <c r="C884" s="68" t="str">
        <f>IF('LEA Information'!C893="","",'LEA Information'!C893)</f>
        <v/>
      </c>
      <c r="D884" s="8" t="str">
        <f>IF('LEA Information'!D893="","",'LEA Information'!D893)</f>
        <v/>
      </c>
      <c r="E884" s="32" t="str">
        <f t="shared" si="13"/>
        <v/>
      </c>
      <c r="F884" s="3" t="str">
        <f>IF(F$3="Not used","",IFERROR(VLOOKUP($A884,'Circumstance 1'!$B$6:$AB$15,27,FALSE),IFERROR(VLOOKUP(A884,'Circumstance 1'!$B$18:$AB$28,27,FALSE),TableBPA2[[#This Row],[Starting Base Payment]])))</f>
        <v/>
      </c>
      <c r="G884" s="3" t="str">
        <f>IF(G$3="Not used","",IFERROR(VLOOKUP($A884,'Circumstance 2'!$B$6:$AB$15,27,FALSE),IFERROR(VLOOKUP($A884,'Circumstance 2'!$B$18:$AB$28,27,FALSE),TableBPA2[[#This Row],[Base Payment After Circumstance 1]])))</f>
        <v/>
      </c>
      <c r="H884" s="3" t="str">
        <f>IF(H$3="Not used","",IFERROR(VLOOKUP($A884,'Circumstance 3'!$B$6:$AB$15,27,FALSE),IFERROR(VLOOKUP($A884,'Circumstance 3'!$B$18:$AB$28,27,FALSE),TableBPA2[[#This Row],[Base Payment After Circumstance 2]])))</f>
        <v/>
      </c>
      <c r="I884" s="3" t="str">
        <f>IF(I$3="Not used","",IFERROR(VLOOKUP($A884,'Circumstance 4'!$B$6:$AB$15,27,FALSE),IFERROR(VLOOKUP($A884,'Circumstance 4'!$B$18:$AB$28,27,FALSE),TableBPA2[[#This Row],[Base Payment After Circumstance 3]])))</f>
        <v/>
      </c>
      <c r="J884" s="3" t="str">
        <f>IF(J$3="Not used","",IFERROR(VLOOKUP($A884,'Circumstance 5'!$B$6:$AB$15,27,FALSE),IFERROR(VLOOKUP($A884,'Circumstance 5'!$B$18:$AB$28,27,FALSE),TableBPA2[[#This Row],[Base Payment After Circumstance 4]])))</f>
        <v/>
      </c>
      <c r="K884" s="3" t="str">
        <f>IF(K$3="Not used","",IFERROR(VLOOKUP($A884,'Circumstance 6'!$B$6:$AB$15,27,FALSE),IFERROR(VLOOKUP($A884,'Circumstance 6'!$B$18:$AB$28,27,FALSE),TableBPA2[[#This Row],[Base Payment After Circumstance 5]])))</f>
        <v/>
      </c>
      <c r="L884" s="3" t="str">
        <f>IF(L$3="Not used","",IFERROR(VLOOKUP($A884,'Circumstance 7'!$B$6:$AB$15,27,FALSE),IFERROR(VLOOKUP($A884,'Circumstance 7'!$B$18:$AB$28,27,FALSE),TableBPA2[[#This Row],[Base Payment After Circumstance 6]])))</f>
        <v/>
      </c>
      <c r="M884" s="3" t="str">
        <f>IF(M$3="Not used","",IFERROR(VLOOKUP($A884,'Circumstance 8'!$B$6:$AB$15,27,FALSE),IFERROR(VLOOKUP($A884,'Circumstance 8'!$B$18:$AB$28,27,FALSE),TableBPA2[[#This Row],[Base Payment After Circumstance 7]])))</f>
        <v/>
      </c>
      <c r="N884" s="3" t="str">
        <f>IF(N$3="Not used","",IFERROR(VLOOKUP($A884,'Circumstance 9'!$B$6:$AB$15,27,FALSE),IFERROR(VLOOKUP($A884,'Circumstance 9'!$B$18:$AB$28,27,FALSE),TableBPA2[[#This Row],[Base Payment After Circumstance 8]])))</f>
        <v/>
      </c>
      <c r="O884" s="3" t="str">
        <f>IF(O$3="Not used","",IFERROR(VLOOKUP($A884,'Circumstance 10'!$B$6:$AB$15,27,FALSE),IFERROR(VLOOKUP($A884,'Circumstance 10'!$B$18:$AB$28,27,FALSE),TableBPA2[[#This Row],[Base Payment After Circumstance 9]])))</f>
        <v/>
      </c>
      <c r="P884" s="24" t="str">
        <f>IF(P$3="Not used","",IFERROR(VLOOKUP($A884,'Circumstance 11'!$B$6:$AB$15,27,FALSE),IFERROR(VLOOKUP($A884,'Circumstance 11'!$B$18:$AB$28,27,FALSE),TableBPA2[[#This Row],[Base Payment After Circumstance 10]])))</f>
        <v/>
      </c>
      <c r="Q884" s="24" t="str">
        <f>IF(Q$3="Not used","",IFERROR(VLOOKUP($A884,'Circumstance 12'!$B$6:$AB$15,27,FALSE),IFERROR(VLOOKUP($A884,'Circumstance 12'!$B$18:$AB$28,27,FALSE),TableBPA2[[#This Row],[Base Payment After Circumstance 11]])))</f>
        <v/>
      </c>
      <c r="R884" s="24" t="str">
        <f>IF(R$3="Not used","",IFERROR(VLOOKUP($A884,'Circumstance 13'!$B$6:$AB$15,27,FALSE),IFERROR(VLOOKUP($A884,'Circumstance 13'!$B$18:$AB$28,27,FALSE),TableBPA2[[#This Row],[Base Payment After Circumstance 12]])))</f>
        <v/>
      </c>
      <c r="S884" s="24" t="str">
        <f>IF(S$3="Not used","",IFERROR(VLOOKUP($A884,'Circumstance 14'!$B$6:$AB$15,27,FALSE),IFERROR(VLOOKUP($A884,'Circumstance 14'!$B$18:$AB$28,27,FALSE),TableBPA2[[#This Row],[Base Payment After Circumstance 13]])))</f>
        <v/>
      </c>
      <c r="T884" s="24" t="str">
        <f>IF(T$3="Not used","",IFERROR(VLOOKUP($A884,'Circumstance 15'!$B$6:$AB$15,27,FALSE),IFERROR(VLOOKUP($A884,'Circumstance 15'!$B$18:$AB$28,27,FALSE),TableBPA2[[#This Row],[Base Payment After Circumstance 14]])))</f>
        <v/>
      </c>
      <c r="U884" s="24" t="str">
        <f>IF(U$3="Not used","",IFERROR(VLOOKUP($A884,'Circumstance 16'!$B$6:$AB$15,27,FALSE),IFERROR(VLOOKUP($A884,'Circumstance 16'!$B$18:$AB$28,27,FALSE),TableBPA2[[#This Row],[Base Payment After Circumstance 15]])))</f>
        <v/>
      </c>
      <c r="V884" s="24" t="str">
        <f>IF(V$3="Not used","",IFERROR(VLOOKUP($A884,'Circumstance 17'!$B$6:$AB$15,27,FALSE),IFERROR(VLOOKUP($A884,'Circumstance 17'!$B$18:$AB$28,27,FALSE),TableBPA2[[#This Row],[Base Payment After Circumstance 16]])))</f>
        <v/>
      </c>
      <c r="W884" s="24" t="str">
        <f>IF(W$3="Not used","",IFERROR(VLOOKUP($A884,'Circumstance 18'!$B$6:$AB$15,27,FALSE),IFERROR(VLOOKUP($A884,'Circumstance 18'!$B$18:$AB$28,27,FALSE),TableBPA2[[#This Row],[Base Payment After Circumstance 17]])))</f>
        <v/>
      </c>
      <c r="X884" s="24" t="str">
        <f>IF(X$3="Not used","",IFERROR(VLOOKUP($A884,'Circumstance 19'!$B$6:$AB$15,27,FALSE),IFERROR(VLOOKUP($A884,'Circumstance 19'!$B$18:$AB$28,27,FALSE),TableBPA2[[#This Row],[Base Payment After Circumstance 18]])))</f>
        <v/>
      </c>
      <c r="Y884" s="24" t="str">
        <f>IF(Y$3="Not used","",IFERROR(VLOOKUP($A884,'Circumstance 20'!$B$6:$AB$15,27,FALSE),IFERROR(VLOOKUP($A884,'Circumstance 20'!$B$18:$AB$28,27,FALSE),TableBPA2[[#This Row],[Base Payment After Circumstance 19]])))</f>
        <v/>
      </c>
    </row>
    <row r="885" spans="1:25" x14ac:dyDescent="0.25">
      <c r="A885" s="11" t="str">
        <f>IF('LEA Information'!A894="","",'LEA Information'!A894)</f>
        <v/>
      </c>
      <c r="B885" s="11" t="str">
        <f>IF('LEA Information'!B894="","",'LEA Information'!B894)</f>
        <v/>
      </c>
      <c r="C885" s="68" t="str">
        <f>IF('LEA Information'!C894="","",'LEA Information'!C894)</f>
        <v/>
      </c>
      <c r="D885" s="8" t="str">
        <f>IF('LEA Information'!D894="","",'LEA Information'!D894)</f>
        <v/>
      </c>
      <c r="E885" s="32" t="str">
        <f t="shared" si="13"/>
        <v/>
      </c>
      <c r="F885" s="3" t="str">
        <f>IF(F$3="Not used","",IFERROR(VLOOKUP($A885,'Circumstance 1'!$B$6:$AB$15,27,FALSE),IFERROR(VLOOKUP(A885,'Circumstance 1'!$B$18:$AB$28,27,FALSE),TableBPA2[[#This Row],[Starting Base Payment]])))</f>
        <v/>
      </c>
      <c r="G885" s="3" t="str">
        <f>IF(G$3="Not used","",IFERROR(VLOOKUP($A885,'Circumstance 2'!$B$6:$AB$15,27,FALSE),IFERROR(VLOOKUP($A885,'Circumstance 2'!$B$18:$AB$28,27,FALSE),TableBPA2[[#This Row],[Base Payment After Circumstance 1]])))</f>
        <v/>
      </c>
      <c r="H885" s="3" t="str">
        <f>IF(H$3="Not used","",IFERROR(VLOOKUP($A885,'Circumstance 3'!$B$6:$AB$15,27,FALSE),IFERROR(VLOOKUP($A885,'Circumstance 3'!$B$18:$AB$28,27,FALSE),TableBPA2[[#This Row],[Base Payment After Circumstance 2]])))</f>
        <v/>
      </c>
      <c r="I885" s="3" t="str">
        <f>IF(I$3="Not used","",IFERROR(VLOOKUP($A885,'Circumstance 4'!$B$6:$AB$15,27,FALSE),IFERROR(VLOOKUP($A885,'Circumstance 4'!$B$18:$AB$28,27,FALSE),TableBPA2[[#This Row],[Base Payment After Circumstance 3]])))</f>
        <v/>
      </c>
      <c r="J885" s="3" t="str">
        <f>IF(J$3="Not used","",IFERROR(VLOOKUP($A885,'Circumstance 5'!$B$6:$AB$15,27,FALSE),IFERROR(VLOOKUP($A885,'Circumstance 5'!$B$18:$AB$28,27,FALSE),TableBPA2[[#This Row],[Base Payment After Circumstance 4]])))</f>
        <v/>
      </c>
      <c r="K885" s="3" t="str">
        <f>IF(K$3="Not used","",IFERROR(VLOOKUP($A885,'Circumstance 6'!$B$6:$AB$15,27,FALSE),IFERROR(VLOOKUP($A885,'Circumstance 6'!$B$18:$AB$28,27,FALSE),TableBPA2[[#This Row],[Base Payment After Circumstance 5]])))</f>
        <v/>
      </c>
      <c r="L885" s="3" t="str">
        <f>IF(L$3="Not used","",IFERROR(VLOOKUP($A885,'Circumstance 7'!$B$6:$AB$15,27,FALSE),IFERROR(VLOOKUP($A885,'Circumstance 7'!$B$18:$AB$28,27,FALSE),TableBPA2[[#This Row],[Base Payment After Circumstance 6]])))</f>
        <v/>
      </c>
      <c r="M885" s="3" t="str">
        <f>IF(M$3="Not used","",IFERROR(VLOOKUP($A885,'Circumstance 8'!$B$6:$AB$15,27,FALSE),IFERROR(VLOOKUP($A885,'Circumstance 8'!$B$18:$AB$28,27,FALSE),TableBPA2[[#This Row],[Base Payment After Circumstance 7]])))</f>
        <v/>
      </c>
      <c r="N885" s="3" t="str">
        <f>IF(N$3="Not used","",IFERROR(VLOOKUP($A885,'Circumstance 9'!$B$6:$AB$15,27,FALSE),IFERROR(VLOOKUP($A885,'Circumstance 9'!$B$18:$AB$28,27,FALSE),TableBPA2[[#This Row],[Base Payment After Circumstance 8]])))</f>
        <v/>
      </c>
      <c r="O885" s="3" t="str">
        <f>IF(O$3="Not used","",IFERROR(VLOOKUP($A885,'Circumstance 10'!$B$6:$AB$15,27,FALSE),IFERROR(VLOOKUP($A885,'Circumstance 10'!$B$18:$AB$28,27,FALSE),TableBPA2[[#This Row],[Base Payment After Circumstance 9]])))</f>
        <v/>
      </c>
      <c r="P885" s="24" t="str">
        <f>IF(P$3="Not used","",IFERROR(VLOOKUP($A885,'Circumstance 11'!$B$6:$AB$15,27,FALSE),IFERROR(VLOOKUP($A885,'Circumstance 11'!$B$18:$AB$28,27,FALSE),TableBPA2[[#This Row],[Base Payment After Circumstance 10]])))</f>
        <v/>
      </c>
      <c r="Q885" s="24" t="str">
        <f>IF(Q$3="Not used","",IFERROR(VLOOKUP($A885,'Circumstance 12'!$B$6:$AB$15,27,FALSE),IFERROR(VLOOKUP($A885,'Circumstance 12'!$B$18:$AB$28,27,FALSE),TableBPA2[[#This Row],[Base Payment After Circumstance 11]])))</f>
        <v/>
      </c>
      <c r="R885" s="24" t="str">
        <f>IF(R$3="Not used","",IFERROR(VLOOKUP($A885,'Circumstance 13'!$B$6:$AB$15,27,FALSE),IFERROR(VLOOKUP($A885,'Circumstance 13'!$B$18:$AB$28,27,FALSE),TableBPA2[[#This Row],[Base Payment After Circumstance 12]])))</f>
        <v/>
      </c>
      <c r="S885" s="24" t="str">
        <f>IF(S$3="Not used","",IFERROR(VLOOKUP($A885,'Circumstance 14'!$B$6:$AB$15,27,FALSE),IFERROR(VLOOKUP($A885,'Circumstance 14'!$B$18:$AB$28,27,FALSE),TableBPA2[[#This Row],[Base Payment After Circumstance 13]])))</f>
        <v/>
      </c>
      <c r="T885" s="24" t="str">
        <f>IF(T$3="Not used","",IFERROR(VLOOKUP($A885,'Circumstance 15'!$B$6:$AB$15,27,FALSE),IFERROR(VLOOKUP($A885,'Circumstance 15'!$B$18:$AB$28,27,FALSE),TableBPA2[[#This Row],[Base Payment After Circumstance 14]])))</f>
        <v/>
      </c>
      <c r="U885" s="24" t="str">
        <f>IF(U$3="Not used","",IFERROR(VLOOKUP($A885,'Circumstance 16'!$B$6:$AB$15,27,FALSE),IFERROR(VLOOKUP($A885,'Circumstance 16'!$B$18:$AB$28,27,FALSE),TableBPA2[[#This Row],[Base Payment After Circumstance 15]])))</f>
        <v/>
      </c>
      <c r="V885" s="24" t="str">
        <f>IF(V$3="Not used","",IFERROR(VLOOKUP($A885,'Circumstance 17'!$B$6:$AB$15,27,FALSE),IFERROR(VLOOKUP($A885,'Circumstance 17'!$B$18:$AB$28,27,FALSE),TableBPA2[[#This Row],[Base Payment After Circumstance 16]])))</f>
        <v/>
      </c>
      <c r="W885" s="24" t="str">
        <f>IF(W$3="Not used","",IFERROR(VLOOKUP($A885,'Circumstance 18'!$B$6:$AB$15,27,FALSE),IFERROR(VLOOKUP($A885,'Circumstance 18'!$B$18:$AB$28,27,FALSE),TableBPA2[[#This Row],[Base Payment After Circumstance 17]])))</f>
        <v/>
      </c>
      <c r="X885" s="24" t="str">
        <f>IF(X$3="Not used","",IFERROR(VLOOKUP($A885,'Circumstance 19'!$B$6:$AB$15,27,FALSE),IFERROR(VLOOKUP($A885,'Circumstance 19'!$B$18:$AB$28,27,FALSE),TableBPA2[[#This Row],[Base Payment After Circumstance 18]])))</f>
        <v/>
      </c>
      <c r="Y885" s="24" t="str">
        <f>IF(Y$3="Not used","",IFERROR(VLOOKUP($A885,'Circumstance 20'!$B$6:$AB$15,27,FALSE),IFERROR(VLOOKUP($A885,'Circumstance 20'!$B$18:$AB$28,27,FALSE),TableBPA2[[#This Row],[Base Payment After Circumstance 19]])))</f>
        <v/>
      </c>
    </row>
    <row r="886" spans="1:25" x14ac:dyDescent="0.25">
      <c r="A886" s="11" t="str">
        <f>IF('LEA Information'!A895="","",'LEA Information'!A895)</f>
        <v/>
      </c>
      <c r="B886" s="11" t="str">
        <f>IF('LEA Information'!B895="","",'LEA Information'!B895)</f>
        <v/>
      </c>
      <c r="C886" s="68" t="str">
        <f>IF('LEA Information'!C895="","",'LEA Information'!C895)</f>
        <v/>
      </c>
      <c r="D886" s="8" t="str">
        <f>IF('LEA Information'!D895="","",'LEA Information'!D895)</f>
        <v/>
      </c>
      <c r="E886" s="32" t="str">
        <f t="shared" si="13"/>
        <v/>
      </c>
      <c r="F886" s="3" t="str">
        <f>IF(F$3="Not used","",IFERROR(VLOOKUP($A886,'Circumstance 1'!$B$6:$AB$15,27,FALSE),IFERROR(VLOOKUP(A886,'Circumstance 1'!$B$18:$AB$28,27,FALSE),TableBPA2[[#This Row],[Starting Base Payment]])))</f>
        <v/>
      </c>
      <c r="G886" s="3" t="str">
        <f>IF(G$3="Not used","",IFERROR(VLOOKUP($A886,'Circumstance 2'!$B$6:$AB$15,27,FALSE),IFERROR(VLOOKUP($A886,'Circumstance 2'!$B$18:$AB$28,27,FALSE),TableBPA2[[#This Row],[Base Payment After Circumstance 1]])))</f>
        <v/>
      </c>
      <c r="H886" s="3" t="str">
        <f>IF(H$3="Not used","",IFERROR(VLOOKUP($A886,'Circumstance 3'!$B$6:$AB$15,27,FALSE),IFERROR(VLOOKUP($A886,'Circumstance 3'!$B$18:$AB$28,27,FALSE),TableBPA2[[#This Row],[Base Payment After Circumstance 2]])))</f>
        <v/>
      </c>
      <c r="I886" s="3" t="str">
        <f>IF(I$3="Not used","",IFERROR(VLOOKUP($A886,'Circumstance 4'!$B$6:$AB$15,27,FALSE),IFERROR(VLOOKUP($A886,'Circumstance 4'!$B$18:$AB$28,27,FALSE),TableBPA2[[#This Row],[Base Payment After Circumstance 3]])))</f>
        <v/>
      </c>
      <c r="J886" s="3" t="str">
        <f>IF(J$3="Not used","",IFERROR(VLOOKUP($A886,'Circumstance 5'!$B$6:$AB$15,27,FALSE),IFERROR(VLOOKUP($A886,'Circumstance 5'!$B$18:$AB$28,27,FALSE),TableBPA2[[#This Row],[Base Payment After Circumstance 4]])))</f>
        <v/>
      </c>
      <c r="K886" s="3" t="str">
        <f>IF(K$3="Not used","",IFERROR(VLOOKUP($A886,'Circumstance 6'!$B$6:$AB$15,27,FALSE),IFERROR(VLOOKUP($A886,'Circumstance 6'!$B$18:$AB$28,27,FALSE),TableBPA2[[#This Row],[Base Payment After Circumstance 5]])))</f>
        <v/>
      </c>
      <c r="L886" s="3" t="str">
        <f>IF(L$3="Not used","",IFERROR(VLOOKUP($A886,'Circumstance 7'!$B$6:$AB$15,27,FALSE),IFERROR(VLOOKUP($A886,'Circumstance 7'!$B$18:$AB$28,27,FALSE),TableBPA2[[#This Row],[Base Payment After Circumstance 6]])))</f>
        <v/>
      </c>
      <c r="M886" s="3" t="str">
        <f>IF(M$3="Not used","",IFERROR(VLOOKUP($A886,'Circumstance 8'!$B$6:$AB$15,27,FALSE),IFERROR(VLOOKUP($A886,'Circumstance 8'!$B$18:$AB$28,27,FALSE),TableBPA2[[#This Row],[Base Payment After Circumstance 7]])))</f>
        <v/>
      </c>
      <c r="N886" s="3" t="str">
        <f>IF(N$3="Not used","",IFERROR(VLOOKUP($A886,'Circumstance 9'!$B$6:$AB$15,27,FALSE),IFERROR(VLOOKUP($A886,'Circumstance 9'!$B$18:$AB$28,27,FALSE),TableBPA2[[#This Row],[Base Payment After Circumstance 8]])))</f>
        <v/>
      </c>
      <c r="O886" s="3" t="str">
        <f>IF(O$3="Not used","",IFERROR(VLOOKUP($A886,'Circumstance 10'!$B$6:$AB$15,27,FALSE),IFERROR(VLOOKUP($A886,'Circumstance 10'!$B$18:$AB$28,27,FALSE),TableBPA2[[#This Row],[Base Payment After Circumstance 9]])))</f>
        <v/>
      </c>
      <c r="P886" s="24" t="str">
        <f>IF(P$3="Not used","",IFERROR(VLOOKUP($A886,'Circumstance 11'!$B$6:$AB$15,27,FALSE),IFERROR(VLOOKUP($A886,'Circumstance 11'!$B$18:$AB$28,27,FALSE),TableBPA2[[#This Row],[Base Payment After Circumstance 10]])))</f>
        <v/>
      </c>
      <c r="Q886" s="24" t="str">
        <f>IF(Q$3="Not used","",IFERROR(VLOOKUP($A886,'Circumstance 12'!$B$6:$AB$15,27,FALSE),IFERROR(VLOOKUP($A886,'Circumstance 12'!$B$18:$AB$28,27,FALSE),TableBPA2[[#This Row],[Base Payment After Circumstance 11]])))</f>
        <v/>
      </c>
      <c r="R886" s="24" t="str">
        <f>IF(R$3="Not used","",IFERROR(VLOOKUP($A886,'Circumstance 13'!$B$6:$AB$15,27,FALSE),IFERROR(VLOOKUP($A886,'Circumstance 13'!$B$18:$AB$28,27,FALSE),TableBPA2[[#This Row],[Base Payment After Circumstance 12]])))</f>
        <v/>
      </c>
      <c r="S886" s="24" t="str">
        <f>IF(S$3="Not used","",IFERROR(VLOOKUP($A886,'Circumstance 14'!$B$6:$AB$15,27,FALSE),IFERROR(VLOOKUP($A886,'Circumstance 14'!$B$18:$AB$28,27,FALSE),TableBPA2[[#This Row],[Base Payment After Circumstance 13]])))</f>
        <v/>
      </c>
      <c r="T886" s="24" t="str">
        <f>IF(T$3="Not used","",IFERROR(VLOOKUP($A886,'Circumstance 15'!$B$6:$AB$15,27,FALSE),IFERROR(VLOOKUP($A886,'Circumstance 15'!$B$18:$AB$28,27,FALSE),TableBPA2[[#This Row],[Base Payment After Circumstance 14]])))</f>
        <v/>
      </c>
      <c r="U886" s="24" t="str">
        <f>IF(U$3="Not used","",IFERROR(VLOOKUP($A886,'Circumstance 16'!$B$6:$AB$15,27,FALSE),IFERROR(VLOOKUP($A886,'Circumstance 16'!$B$18:$AB$28,27,FALSE),TableBPA2[[#This Row],[Base Payment After Circumstance 15]])))</f>
        <v/>
      </c>
      <c r="V886" s="24" t="str">
        <f>IF(V$3="Not used","",IFERROR(VLOOKUP($A886,'Circumstance 17'!$B$6:$AB$15,27,FALSE),IFERROR(VLOOKUP($A886,'Circumstance 17'!$B$18:$AB$28,27,FALSE),TableBPA2[[#This Row],[Base Payment After Circumstance 16]])))</f>
        <v/>
      </c>
      <c r="W886" s="24" t="str">
        <f>IF(W$3="Not used","",IFERROR(VLOOKUP($A886,'Circumstance 18'!$B$6:$AB$15,27,FALSE),IFERROR(VLOOKUP($A886,'Circumstance 18'!$B$18:$AB$28,27,FALSE),TableBPA2[[#This Row],[Base Payment After Circumstance 17]])))</f>
        <v/>
      </c>
      <c r="X886" s="24" t="str">
        <f>IF(X$3="Not used","",IFERROR(VLOOKUP($A886,'Circumstance 19'!$B$6:$AB$15,27,FALSE),IFERROR(VLOOKUP($A886,'Circumstance 19'!$B$18:$AB$28,27,FALSE),TableBPA2[[#This Row],[Base Payment After Circumstance 18]])))</f>
        <v/>
      </c>
      <c r="Y886" s="24" t="str">
        <f>IF(Y$3="Not used","",IFERROR(VLOOKUP($A886,'Circumstance 20'!$B$6:$AB$15,27,FALSE),IFERROR(VLOOKUP($A886,'Circumstance 20'!$B$18:$AB$28,27,FALSE),TableBPA2[[#This Row],[Base Payment After Circumstance 19]])))</f>
        <v/>
      </c>
    </row>
    <row r="887" spans="1:25" x14ac:dyDescent="0.25">
      <c r="A887" s="11" t="str">
        <f>IF('LEA Information'!A896="","",'LEA Information'!A896)</f>
        <v/>
      </c>
      <c r="B887" s="11" t="str">
        <f>IF('LEA Information'!B896="","",'LEA Information'!B896)</f>
        <v/>
      </c>
      <c r="C887" s="68" t="str">
        <f>IF('LEA Information'!C896="","",'LEA Information'!C896)</f>
        <v/>
      </c>
      <c r="D887" s="8" t="str">
        <f>IF('LEA Information'!D896="","",'LEA Information'!D896)</f>
        <v/>
      </c>
      <c r="E887" s="32" t="str">
        <f t="shared" si="13"/>
        <v/>
      </c>
      <c r="F887" s="3" t="str">
        <f>IF(F$3="Not used","",IFERROR(VLOOKUP($A887,'Circumstance 1'!$B$6:$AB$15,27,FALSE),IFERROR(VLOOKUP(A887,'Circumstance 1'!$B$18:$AB$28,27,FALSE),TableBPA2[[#This Row],[Starting Base Payment]])))</f>
        <v/>
      </c>
      <c r="G887" s="3" t="str">
        <f>IF(G$3="Not used","",IFERROR(VLOOKUP($A887,'Circumstance 2'!$B$6:$AB$15,27,FALSE),IFERROR(VLOOKUP($A887,'Circumstance 2'!$B$18:$AB$28,27,FALSE),TableBPA2[[#This Row],[Base Payment After Circumstance 1]])))</f>
        <v/>
      </c>
      <c r="H887" s="3" t="str">
        <f>IF(H$3="Not used","",IFERROR(VLOOKUP($A887,'Circumstance 3'!$B$6:$AB$15,27,FALSE),IFERROR(VLOOKUP($A887,'Circumstance 3'!$B$18:$AB$28,27,FALSE),TableBPA2[[#This Row],[Base Payment After Circumstance 2]])))</f>
        <v/>
      </c>
      <c r="I887" s="3" t="str">
        <f>IF(I$3="Not used","",IFERROR(VLOOKUP($A887,'Circumstance 4'!$B$6:$AB$15,27,FALSE),IFERROR(VLOOKUP($A887,'Circumstance 4'!$B$18:$AB$28,27,FALSE),TableBPA2[[#This Row],[Base Payment After Circumstance 3]])))</f>
        <v/>
      </c>
      <c r="J887" s="3" t="str">
        <f>IF(J$3="Not used","",IFERROR(VLOOKUP($A887,'Circumstance 5'!$B$6:$AB$15,27,FALSE),IFERROR(VLOOKUP($A887,'Circumstance 5'!$B$18:$AB$28,27,FALSE),TableBPA2[[#This Row],[Base Payment After Circumstance 4]])))</f>
        <v/>
      </c>
      <c r="K887" s="3" t="str">
        <f>IF(K$3="Not used","",IFERROR(VLOOKUP($A887,'Circumstance 6'!$B$6:$AB$15,27,FALSE),IFERROR(VLOOKUP($A887,'Circumstance 6'!$B$18:$AB$28,27,FALSE),TableBPA2[[#This Row],[Base Payment After Circumstance 5]])))</f>
        <v/>
      </c>
      <c r="L887" s="3" t="str">
        <f>IF(L$3="Not used","",IFERROR(VLOOKUP($A887,'Circumstance 7'!$B$6:$AB$15,27,FALSE),IFERROR(VLOOKUP($A887,'Circumstance 7'!$B$18:$AB$28,27,FALSE),TableBPA2[[#This Row],[Base Payment After Circumstance 6]])))</f>
        <v/>
      </c>
      <c r="M887" s="3" t="str">
        <f>IF(M$3="Not used","",IFERROR(VLOOKUP($A887,'Circumstance 8'!$B$6:$AB$15,27,FALSE),IFERROR(VLOOKUP($A887,'Circumstance 8'!$B$18:$AB$28,27,FALSE),TableBPA2[[#This Row],[Base Payment After Circumstance 7]])))</f>
        <v/>
      </c>
      <c r="N887" s="3" t="str">
        <f>IF(N$3="Not used","",IFERROR(VLOOKUP($A887,'Circumstance 9'!$B$6:$AB$15,27,FALSE),IFERROR(VLOOKUP($A887,'Circumstance 9'!$B$18:$AB$28,27,FALSE),TableBPA2[[#This Row],[Base Payment After Circumstance 8]])))</f>
        <v/>
      </c>
      <c r="O887" s="3" t="str">
        <f>IF(O$3="Not used","",IFERROR(VLOOKUP($A887,'Circumstance 10'!$B$6:$AB$15,27,FALSE),IFERROR(VLOOKUP($A887,'Circumstance 10'!$B$18:$AB$28,27,FALSE),TableBPA2[[#This Row],[Base Payment After Circumstance 9]])))</f>
        <v/>
      </c>
      <c r="P887" s="24" t="str">
        <f>IF(P$3="Not used","",IFERROR(VLOOKUP($A887,'Circumstance 11'!$B$6:$AB$15,27,FALSE),IFERROR(VLOOKUP($A887,'Circumstance 11'!$B$18:$AB$28,27,FALSE),TableBPA2[[#This Row],[Base Payment After Circumstance 10]])))</f>
        <v/>
      </c>
      <c r="Q887" s="24" t="str">
        <f>IF(Q$3="Not used","",IFERROR(VLOOKUP($A887,'Circumstance 12'!$B$6:$AB$15,27,FALSE),IFERROR(VLOOKUP($A887,'Circumstance 12'!$B$18:$AB$28,27,FALSE),TableBPA2[[#This Row],[Base Payment After Circumstance 11]])))</f>
        <v/>
      </c>
      <c r="R887" s="24" t="str">
        <f>IF(R$3="Not used","",IFERROR(VLOOKUP($A887,'Circumstance 13'!$B$6:$AB$15,27,FALSE),IFERROR(VLOOKUP($A887,'Circumstance 13'!$B$18:$AB$28,27,FALSE),TableBPA2[[#This Row],[Base Payment After Circumstance 12]])))</f>
        <v/>
      </c>
      <c r="S887" s="24" t="str">
        <f>IF(S$3="Not used","",IFERROR(VLOOKUP($A887,'Circumstance 14'!$B$6:$AB$15,27,FALSE),IFERROR(VLOOKUP($A887,'Circumstance 14'!$B$18:$AB$28,27,FALSE),TableBPA2[[#This Row],[Base Payment After Circumstance 13]])))</f>
        <v/>
      </c>
      <c r="T887" s="24" t="str">
        <f>IF(T$3="Not used","",IFERROR(VLOOKUP($A887,'Circumstance 15'!$B$6:$AB$15,27,FALSE),IFERROR(VLOOKUP($A887,'Circumstance 15'!$B$18:$AB$28,27,FALSE),TableBPA2[[#This Row],[Base Payment After Circumstance 14]])))</f>
        <v/>
      </c>
      <c r="U887" s="24" t="str">
        <f>IF(U$3="Not used","",IFERROR(VLOOKUP($A887,'Circumstance 16'!$B$6:$AB$15,27,FALSE),IFERROR(VLOOKUP($A887,'Circumstance 16'!$B$18:$AB$28,27,FALSE),TableBPA2[[#This Row],[Base Payment After Circumstance 15]])))</f>
        <v/>
      </c>
      <c r="V887" s="24" t="str">
        <f>IF(V$3="Not used","",IFERROR(VLOOKUP($A887,'Circumstance 17'!$B$6:$AB$15,27,FALSE),IFERROR(VLOOKUP($A887,'Circumstance 17'!$B$18:$AB$28,27,FALSE),TableBPA2[[#This Row],[Base Payment After Circumstance 16]])))</f>
        <v/>
      </c>
      <c r="W887" s="24" t="str">
        <f>IF(W$3="Not used","",IFERROR(VLOOKUP($A887,'Circumstance 18'!$B$6:$AB$15,27,FALSE),IFERROR(VLOOKUP($A887,'Circumstance 18'!$B$18:$AB$28,27,FALSE),TableBPA2[[#This Row],[Base Payment After Circumstance 17]])))</f>
        <v/>
      </c>
      <c r="X887" s="24" t="str">
        <f>IF(X$3="Not used","",IFERROR(VLOOKUP($A887,'Circumstance 19'!$B$6:$AB$15,27,FALSE),IFERROR(VLOOKUP($A887,'Circumstance 19'!$B$18:$AB$28,27,FALSE),TableBPA2[[#This Row],[Base Payment After Circumstance 18]])))</f>
        <v/>
      </c>
      <c r="Y887" s="24" t="str">
        <f>IF(Y$3="Not used","",IFERROR(VLOOKUP($A887,'Circumstance 20'!$B$6:$AB$15,27,FALSE),IFERROR(VLOOKUP($A887,'Circumstance 20'!$B$18:$AB$28,27,FALSE),TableBPA2[[#This Row],[Base Payment After Circumstance 19]])))</f>
        <v/>
      </c>
    </row>
    <row r="888" spans="1:25" x14ac:dyDescent="0.25">
      <c r="A888" s="11" t="str">
        <f>IF('LEA Information'!A897="","",'LEA Information'!A897)</f>
        <v/>
      </c>
      <c r="B888" s="11" t="str">
        <f>IF('LEA Information'!B897="","",'LEA Information'!B897)</f>
        <v/>
      </c>
      <c r="C888" s="68" t="str">
        <f>IF('LEA Information'!C897="","",'LEA Information'!C897)</f>
        <v/>
      </c>
      <c r="D888" s="8" t="str">
        <f>IF('LEA Information'!D897="","",'LEA Information'!D897)</f>
        <v/>
      </c>
      <c r="E888" s="32" t="str">
        <f t="shared" si="13"/>
        <v/>
      </c>
      <c r="F888" s="3" t="str">
        <f>IF(F$3="Not used","",IFERROR(VLOOKUP($A888,'Circumstance 1'!$B$6:$AB$15,27,FALSE),IFERROR(VLOOKUP(A888,'Circumstance 1'!$B$18:$AB$28,27,FALSE),TableBPA2[[#This Row],[Starting Base Payment]])))</f>
        <v/>
      </c>
      <c r="G888" s="3" t="str">
        <f>IF(G$3="Not used","",IFERROR(VLOOKUP($A888,'Circumstance 2'!$B$6:$AB$15,27,FALSE),IFERROR(VLOOKUP($A888,'Circumstance 2'!$B$18:$AB$28,27,FALSE),TableBPA2[[#This Row],[Base Payment After Circumstance 1]])))</f>
        <v/>
      </c>
      <c r="H888" s="3" t="str">
        <f>IF(H$3="Not used","",IFERROR(VLOOKUP($A888,'Circumstance 3'!$B$6:$AB$15,27,FALSE),IFERROR(VLOOKUP($A888,'Circumstance 3'!$B$18:$AB$28,27,FALSE),TableBPA2[[#This Row],[Base Payment After Circumstance 2]])))</f>
        <v/>
      </c>
      <c r="I888" s="3" t="str">
        <f>IF(I$3="Not used","",IFERROR(VLOOKUP($A888,'Circumstance 4'!$B$6:$AB$15,27,FALSE),IFERROR(VLOOKUP($A888,'Circumstance 4'!$B$18:$AB$28,27,FALSE),TableBPA2[[#This Row],[Base Payment After Circumstance 3]])))</f>
        <v/>
      </c>
      <c r="J888" s="3" t="str">
        <f>IF(J$3="Not used","",IFERROR(VLOOKUP($A888,'Circumstance 5'!$B$6:$AB$15,27,FALSE),IFERROR(VLOOKUP($A888,'Circumstance 5'!$B$18:$AB$28,27,FALSE),TableBPA2[[#This Row],[Base Payment After Circumstance 4]])))</f>
        <v/>
      </c>
      <c r="K888" s="3" t="str">
        <f>IF(K$3="Not used","",IFERROR(VLOOKUP($A888,'Circumstance 6'!$B$6:$AB$15,27,FALSE),IFERROR(VLOOKUP($A888,'Circumstance 6'!$B$18:$AB$28,27,FALSE),TableBPA2[[#This Row],[Base Payment After Circumstance 5]])))</f>
        <v/>
      </c>
      <c r="L888" s="3" t="str">
        <f>IF(L$3="Not used","",IFERROR(VLOOKUP($A888,'Circumstance 7'!$B$6:$AB$15,27,FALSE),IFERROR(VLOOKUP($A888,'Circumstance 7'!$B$18:$AB$28,27,FALSE),TableBPA2[[#This Row],[Base Payment After Circumstance 6]])))</f>
        <v/>
      </c>
      <c r="M888" s="3" t="str">
        <f>IF(M$3="Not used","",IFERROR(VLOOKUP($A888,'Circumstance 8'!$B$6:$AB$15,27,FALSE),IFERROR(VLOOKUP($A888,'Circumstance 8'!$B$18:$AB$28,27,FALSE),TableBPA2[[#This Row],[Base Payment After Circumstance 7]])))</f>
        <v/>
      </c>
      <c r="N888" s="3" t="str">
        <f>IF(N$3="Not used","",IFERROR(VLOOKUP($A888,'Circumstance 9'!$B$6:$AB$15,27,FALSE),IFERROR(VLOOKUP($A888,'Circumstance 9'!$B$18:$AB$28,27,FALSE),TableBPA2[[#This Row],[Base Payment After Circumstance 8]])))</f>
        <v/>
      </c>
      <c r="O888" s="3" t="str">
        <f>IF(O$3="Not used","",IFERROR(VLOOKUP($A888,'Circumstance 10'!$B$6:$AB$15,27,FALSE),IFERROR(VLOOKUP($A888,'Circumstance 10'!$B$18:$AB$28,27,FALSE),TableBPA2[[#This Row],[Base Payment After Circumstance 9]])))</f>
        <v/>
      </c>
      <c r="P888" s="24" t="str">
        <f>IF(P$3="Not used","",IFERROR(VLOOKUP($A888,'Circumstance 11'!$B$6:$AB$15,27,FALSE),IFERROR(VLOOKUP($A888,'Circumstance 11'!$B$18:$AB$28,27,FALSE),TableBPA2[[#This Row],[Base Payment After Circumstance 10]])))</f>
        <v/>
      </c>
      <c r="Q888" s="24" t="str">
        <f>IF(Q$3="Not used","",IFERROR(VLOOKUP($A888,'Circumstance 12'!$B$6:$AB$15,27,FALSE),IFERROR(VLOOKUP($A888,'Circumstance 12'!$B$18:$AB$28,27,FALSE),TableBPA2[[#This Row],[Base Payment After Circumstance 11]])))</f>
        <v/>
      </c>
      <c r="R888" s="24" t="str">
        <f>IF(R$3="Not used","",IFERROR(VLOOKUP($A888,'Circumstance 13'!$B$6:$AB$15,27,FALSE),IFERROR(VLOOKUP($A888,'Circumstance 13'!$B$18:$AB$28,27,FALSE),TableBPA2[[#This Row],[Base Payment After Circumstance 12]])))</f>
        <v/>
      </c>
      <c r="S888" s="24" t="str">
        <f>IF(S$3="Not used","",IFERROR(VLOOKUP($A888,'Circumstance 14'!$B$6:$AB$15,27,FALSE),IFERROR(VLOOKUP($A888,'Circumstance 14'!$B$18:$AB$28,27,FALSE),TableBPA2[[#This Row],[Base Payment After Circumstance 13]])))</f>
        <v/>
      </c>
      <c r="T888" s="24" t="str">
        <f>IF(T$3="Not used","",IFERROR(VLOOKUP($A888,'Circumstance 15'!$B$6:$AB$15,27,FALSE),IFERROR(VLOOKUP($A888,'Circumstance 15'!$B$18:$AB$28,27,FALSE),TableBPA2[[#This Row],[Base Payment After Circumstance 14]])))</f>
        <v/>
      </c>
      <c r="U888" s="24" t="str">
        <f>IF(U$3="Not used","",IFERROR(VLOOKUP($A888,'Circumstance 16'!$B$6:$AB$15,27,FALSE),IFERROR(VLOOKUP($A888,'Circumstance 16'!$B$18:$AB$28,27,FALSE),TableBPA2[[#This Row],[Base Payment After Circumstance 15]])))</f>
        <v/>
      </c>
      <c r="V888" s="24" t="str">
        <f>IF(V$3="Not used","",IFERROR(VLOOKUP($A888,'Circumstance 17'!$B$6:$AB$15,27,FALSE),IFERROR(VLOOKUP($A888,'Circumstance 17'!$B$18:$AB$28,27,FALSE),TableBPA2[[#This Row],[Base Payment After Circumstance 16]])))</f>
        <v/>
      </c>
      <c r="W888" s="24" t="str">
        <f>IF(W$3="Not used","",IFERROR(VLOOKUP($A888,'Circumstance 18'!$B$6:$AB$15,27,FALSE),IFERROR(VLOOKUP($A888,'Circumstance 18'!$B$18:$AB$28,27,FALSE),TableBPA2[[#This Row],[Base Payment After Circumstance 17]])))</f>
        <v/>
      </c>
      <c r="X888" s="24" t="str">
        <f>IF(X$3="Not used","",IFERROR(VLOOKUP($A888,'Circumstance 19'!$B$6:$AB$15,27,FALSE),IFERROR(VLOOKUP($A888,'Circumstance 19'!$B$18:$AB$28,27,FALSE),TableBPA2[[#This Row],[Base Payment After Circumstance 18]])))</f>
        <v/>
      </c>
      <c r="Y888" s="24" t="str">
        <f>IF(Y$3="Not used","",IFERROR(VLOOKUP($A888,'Circumstance 20'!$B$6:$AB$15,27,FALSE),IFERROR(VLOOKUP($A888,'Circumstance 20'!$B$18:$AB$28,27,FALSE),TableBPA2[[#This Row],[Base Payment After Circumstance 19]])))</f>
        <v/>
      </c>
    </row>
    <row r="889" spans="1:25" x14ac:dyDescent="0.25">
      <c r="A889" s="11" t="str">
        <f>IF('LEA Information'!A898="","",'LEA Information'!A898)</f>
        <v/>
      </c>
      <c r="B889" s="11" t="str">
        <f>IF('LEA Information'!B898="","",'LEA Information'!B898)</f>
        <v/>
      </c>
      <c r="C889" s="68" t="str">
        <f>IF('LEA Information'!C898="","",'LEA Information'!C898)</f>
        <v/>
      </c>
      <c r="D889" s="8" t="str">
        <f>IF('LEA Information'!D898="","",'LEA Information'!D898)</f>
        <v/>
      </c>
      <c r="E889" s="32" t="str">
        <f t="shared" si="13"/>
        <v/>
      </c>
      <c r="F889" s="3" t="str">
        <f>IF(F$3="Not used","",IFERROR(VLOOKUP($A889,'Circumstance 1'!$B$6:$AB$15,27,FALSE),IFERROR(VLOOKUP(A889,'Circumstance 1'!$B$18:$AB$28,27,FALSE),TableBPA2[[#This Row],[Starting Base Payment]])))</f>
        <v/>
      </c>
      <c r="G889" s="3" t="str">
        <f>IF(G$3="Not used","",IFERROR(VLOOKUP($A889,'Circumstance 2'!$B$6:$AB$15,27,FALSE),IFERROR(VLOOKUP($A889,'Circumstance 2'!$B$18:$AB$28,27,FALSE),TableBPA2[[#This Row],[Base Payment After Circumstance 1]])))</f>
        <v/>
      </c>
      <c r="H889" s="3" t="str">
        <f>IF(H$3="Not used","",IFERROR(VLOOKUP($A889,'Circumstance 3'!$B$6:$AB$15,27,FALSE),IFERROR(VLOOKUP($A889,'Circumstance 3'!$B$18:$AB$28,27,FALSE),TableBPA2[[#This Row],[Base Payment After Circumstance 2]])))</f>
        <v/>
      </c>
      <c r="I889" s="3" t="str">
        <f>IF(I$3="Not used","",IFERROR(VLOOKUP($A889,'Circumstance 4'!$B$6:$AB$15,27,FALSE),IFERROR(VLOOKUP($A889,'Circumstance 4'!$B$18:$AB$28,27,FALSE),TableBPA2[[#This Row],[Base Payment After Circumstance 3]])))</f>
        <v/>
      </c>
      <c r="J889" s="3" t="str">
        <f>IF(J$3="Not used","",IFERROR(VLOOKUP($A889,'Circumstance 5'!$B$6:$AB$15,27,FALSE),IFERROR(VLOOKUP($A889,'Circumstance 5'!$B$18:$AB$28,27,FALSE),TableBPA2[[#This Row],[Base Payment After Circumstance 4]])))</f>
        <v/>
      </c>
      <c r="K889" s="3" t="str">
        <f>IF(K$3="Not used","",IFERROR(VLOOKUP($A889,'Circumstance 6'!$B$6:$AB$15,27,FALSE),IFERROR(VLOOKUP($A889,'Circumstance 6'!$B$18:$AB$28,27,FALSE),TableBPA2[[#This Row],[Base Payment After Circumstance 5]])))</f>
        <v/>
      </c>
      <c r="L889" s="3" t="str">
        <f>IF(L$3="Not used","",IFERROR(VLOOKUP($A889,'Circumstance 7'!$B$6:$AB$15,27,FALSE),IFERROR(VLOOKUP($A889,'Circumstance 7'!$B$18:$AB$28,27,FALSE),TableBPA2[[#This Row],[Base Payment After Circumstance 6]])))</f>
        <v/>
      </c>
      <c r="M889" s="3" t="str">
        <f>IF(M$3="Not used","",IFERROR(VLOOKUP($A889,'Circumstance 8'!$B$6:$AB$15,27,FALSE),IFERROR(VLOOKUP($A889,'Circumstance 8'!$B$18:$AB$28,27,FALSE),TableBPA2[[#This Row],[Base Payment After Circumstance 7]])))</f>
        <v/>
      </c>
      <c r="N889" s="3" t="str">
        <f>IF(N$3="Not used","",IFERROR(VLOOKUP($A889,'Circumstance 9'!$B$6:$AB$15,27,FALSE),IFERROR(VLOOKUP($A889,'Circumstance 9'!$B$18:$AB$28,27,FALSE),TableBPA2[[#This Row],[Base Payment After Circumstance 8]])))</f>
        <v/>
      </c>
      <c r="O889" s="3" t="str">
        <f>IF(O$3="Not used","",IFERROR(VLOOKUP($A889,'Circumstance 10'!$B$6:$AB$15,27,FALSE),IFERROR(VLOOKUP($A889,'Circumstance 10'!$B$18:$AB$28,27,FALSE),TableBPA2[[#This Row],[Base Payment After Circumstance 9]])))</f>
        <v/>
      </c>
      <c r="P889" s="24" t="str">
        <f>IF(P$3="Not used","",IFERROR(VLOOKUP($A889,'Circumstance 11'!$B$6:$AB$15,27,FALSE),IFERROR(VLOOKUP($A889,'Circumstance 11'!$B$18:$AB$28,27,FALSE),TableBPA2[[#This Row],[Base Payment After Circumstance 10]])))</f>
        <v/>
      </c>
      <c r="Q889" s="24" t="str">
        <f>IF(Q$3="Not used","",IFERROR(VLOOKUP($A889,'Circumstance 12'!$B$6:$AB$15,27,FALSE),IFERROR(VLOOKUP($A889,'Circumstance 12'!$B$18:$AB$28,27,FALSE),TableBPA2[[#This Row],[Base Payment After Circumstance 11]])))</f>
        <v/>
      </c>
      <c r="R889" s="24" t="str">
        <f>IF(R$3="Not used","",IFERROR(VLOOKUP($A889,'Circumstance 13'!$B$6:$AB$15,27,FALSE),IFERROR(VLOOKUP($A889,'Circumstance 13'!$B$18:$AB$28,27,FALSE),TableBPA2[[#This Row],[Base Payment After Circumstance 12]])))</f>
        <v/>
      </c>
      <c r="S889" s="24" t="str">
        <f>IF(S$3="Not used","",IFERROR(VLOOKUP($A889,'Circumstance 14'!$B$6:$AB$15,27,FALSE),IFERROR(VLOOKUP($A889,'Circumstance 14'!$B$18:$AB$28,27,FALSE),TableBPA2[[#This Row],[Base Payment After Circumstance 13]])))</f>
        <v/>
      </c>
      <c r="T889" s="24" t="str">
        <f>IF(T$3="Not used","",IFERROR(VLOOKUP($A889,'Circumstance 15'!$B$6:$AB$15,27,FALSE),IFERROR(VLOOKUP($A889,'Circumstance 15'!$B$18:$AB$28,27,FALSE),TableBPA2[[#This Row],[Base Payment After Circumstance 14]])))</f>
        <v/>
      </c>
      <c r="U889" s="24" t="str">
        <f>IF(U$3="Not used","",IFERROR(VLOOKUP($A889,'Circumstance 16'!$B$6:$AB$15,27,FALSE),IFERROR(VLOOKUP($A889,'Circumstance 16'!$B$18:$AB$28,27,FALSE),TableBPA2[[#This Row],[Base Payment After Circumstance 15]])))</f>
        <v/>
      </c>
      <c r="V889" s="24" t="str">
        <f>IF(V$3="Not used","",IFERROR(VLOOKUP($A889,'Circumstance 17'!$B$6:$AB$15,27,FALSE),IFERROR(VLOOKUP($A889,'Circumstance 17'!$B$18:$AB$28,27,FALSE),TableBPA2[[#This Row],[Base Payment After Circumstance 16]])))</f>
        <v/>
      </c>
      <c r="W889" s="24" t="str">
        <f>IF(W$3="Not used","",IFERROR(VLOOKUP($A889,'Circumstance 18'!$B$6:$AB$15,27,FALSE),IFERROR(VLOOKUP($A889,'Circumstance 18'!$B$18:$AB$28,27,FALSE),TableBPA2[[#This Row],[Base Payment After Circumstance 17]])))</f>
        <v/>
      </c>
      <c r="X889" s="24" t="str">
        <f>IF(X$3="Not used","",IFERROR(VLOOKUP($A889,'Circumstance 19'!$B$6:$AB$15,27,FALSE),IFERROR(VLOOKUP($A889,'Circumstance 19'!$B$18:$AB$28,27,FALSE),TableBPA2[[#This Row],[Base Payment After Circumstance 18]])))</f>
        <v/>
      </c>
      <c r="Y889" s="24" t="str">
        <f>IF(Y$3="Not used","",IFERROR(VLOOKUP($A889,'Circumstance 20'!$B$6:$AB$15,27,FALSE),IFERROR(VLOOKUP($A889,'Circumstance 20'!$B$18:$AB$28,27,FALSE),TableBPA2[[#This Row],[Base Payment After Circumstance 19]])))</f>
        <v/>
      </c>
    </row>
    <row r="890" spans="1:25" x14ac:dyDescent="0.25">
      <c r="A890" s="11" t="str">
        <f>IF('LEA Information'!A899="","",'LEA Information'!A899)</f>
        <v/>
      </c>
      <c r="B890" s="11" t="str">
        <f>IF('LEA Information'!B899="","",'LEA Information'!B899)</f>
        <v/>
      </c>
      <c r="C890" s="68" t="str">
        <f>IF('LEA Information'!C899="","",'LEA Information'!C899)</f>
        <v/>
      </c>
      <c r="D890" s="8" t="str">
        <f>IF('LEA Information'!D899="","",'LEA Information'!D899)</f>
        <v/>
      </c>
      <c r="E890" s="32" t="str">
        <f t="shared" si="13"/>
        <v/>
      </c>
      <c r="F890" s="3" t="str">
        <f>IF(F$3="Not used","",IFERROR(VLOOKUP($A890,'Circumstance 1'!$B$6:$AB$15,27,FALSE),IFERROR(VLOOKUP(A890,'Circumstance 1'!$B$18:$AB$28,27,FALSE),TableBPA2[[#This Row],[Starting Base Payment]])))</f>
        <v/>
      </c>
      <c r="G890" s="3" t="str">
        <f>IF(G$3="Not used","",IFERROR(VLOOKUP($A890,'Circumstance 2'!$B$6:$AB$15,27,FALSE),IFERROR(VLOOKUP($A890,'Circumstance 2'!$B$18:$AB$28,27,FALSE),TableBPA2[[#This Row],[Base Payment After Circumstance 1]])))</f>
        <v/>
      </c>
      <c r="H890" s="3" t="str">
        <f>IF(H$3="Not used","",IFERROR(VLOOKUP($A890,'Circumstance 3'!$B$6:$AB$15,27,FALSE),IFERROR(VLOOKUP($A890,'Circumstance 3'!$B$18:$AB$28,27,FALSE),TableBPA2[[#This Row],[Base Payment After Circumstance 2]])))</f>
        <v/>
      </c>
      <c r="I890" s="3" t="str">
        <f>IF(I$3="Not used","",IFERROR(VLOOKUP($A890,'Circumstance 4'!$B$6:$AB$15,27,FALSE),IFERROR(VLOOKUP($A890,'Circumstance 4'!$B$18:$AB$28,27,FALSE),TableBPA2[[#This Row],[Base Payment After Circumstance 3]])))</f>
        <v/>
      </c>
      <c r="J890" s="3" t="str">
        <f>IF(J$3="Not used","",IFERROR(VLOOKUP($A890,'Circumstance 5'!$B$6:$AB$15,27,FALSE),IFERROR(VLOOKUP($A890,'Circumstance 5'!$B$18:$AB$28,27,FALSE),TableBPA2[[#This Row],[Base Payment After Circumstance 4]])))</f>
        <v/>
      </c>
      <c r="K890" s="3" t="str">
        <f>IF(K$3="Not used","",IFERROR(VLOOKUP($A890,'Circumstance 6'!$B$6:$AB$15,27,FALSE),IFERROR(VLOOKUP($A890,'Circumstance 6'!$B$18:$AB$28,27,FALSE),TableBPA2[[#This Row],[Base Payment After Circumstance 5]])))</f>
        <v/>
      </c>
      <c r="L890" s="3" t="str">
        <f>IF(L$3="Not used","",IFERROR(VLOOKUP($A890,'Circumstance 7'!$B$6:$AB$15,27,FALSE),IFERROR(VLOOKUP($A890,'Circumstance 7'!$B$18:$AB$28,27,FALSE),TableBPA2[[#This Row],[Base Payment After Circumstance 6]])))</f>
        <v/>
      </c>
      <c r="M890" s="3" t="str">
        <f>IF(M$3="Not used","",IFERROR(VLOOKUP($A890,'Circumstance 8'!$B$6:$AB$15,27,FALSE),IFERROR(VLOOKUP($A890,'Circumstance 8'!$B$18:$AB$28,27,FALSE),TableBPA2[[#This Row],[Base Payment After Circumstance 7]])))</f>
        <v/>
      </c>
      <c r="N890" s="3" t="str">
        <f>IF(N$3="Not used","",IFERROR(VLOOKUP($A890,'Circumstance 9'!$B$6:$AB$15,27,FALSE),IFERROR(VLOOKUP($A890,'Circumstance 9'!$B$18:$AB$28,27,FALSE),TableBPA2[[#This Row],[Base Payment After Circumstance 8]])))</f>
        <v/>
      </c>
      <c r="O890" s="3" t="str">
        <f>IF(O$3="Not used","",IFERROR(VLOOKUP($A890,'Circumstance 10'!$B$6:$AB$15,27,FALSE),IFERROR(VLOOKUP($A890,'Circumstance 10'!$B$18:$AB$28,27,FALSE),TableBPA2[[#This Row],[Base Payment After Circumstance 9]])))</f>
        <v/>
      </c>
      <c r="P890" s="24" t="str">
        <f>IF(P$3="Not used","",IFERROR(VLOOKUP($A890,'Circumstance 11'!$B$6:$AB$15,27,FALSE),IFERROR(VLOOKUP($A890,'Circumstance 11'!$B$18:$AB$28,27,FALSE),TableBPA2[[#This Row],[Base Payment After Circumstance 10]])))</f>
        <v/>
      </c>
      <c r="Q890" s="24" t="str">
        <f>IF(Q$3="Not used","",IFERROR(VLOOKUP($A890,'Circumstance 12'!$B$6:$AB$15,27,FALSE),IFERROR(VLOOKUP($A890,'Circumstance 12'!$B$18:$AB$28,27,FALSE),TableBPA2[[#This Row],[Base Payment After Circumstance 11]])))</f>
        <v/>
      </c>
      <c r="R890" s="24" t="str">
        <f>IF(R$3="Not used","",IFERROR(VLOOKUP($A890,'Circumstance 13'!$B$6:$AB$15,27,FALSE),IFERROR(VLOOKUP($A890,'Circumstance 13'!$B$18:$AB$28,27,FALSE),TableBPA2[[#This Row],[Base Payment After Circumstance 12]])))</f>
        <v/>
      </c>
      <c r="S890" s="24" t="str">
        <f>IF(S$3="Not used","",IFERROR(VLOOKUP($A890,'Circumstance 14'!$B$6:$AB$15,27,FALSE),IFERROR(VLOOKUP($A890,'Circumstance 14'!$B$18:$AB$28,27,FALSE),TableBPA2[[#This Row],[Base Payment After Circumstance 13]])))</f>
        <v/>
      </c>
      <c r="T890" s="24" t="str">
        <f>IF(T$3="Not used","",IFERROR(VLOOKUP($A890,'Circumstance 15'!$B$6:$AB$15,27,FALSE),IFERROR(VLOOKUP($A890,'Circumstance 15'!$B$18:$AB$28,27,FALSE),TableBPA2[[#This Row],[Base Payment After Circumstance 14]])))</f>
        <v/>
      </c>
      <c r="U890" s="24" t="str">
        <f>IF(U$3="Not used","",IFERROR(VLOOKUP($A890,'Circumstance 16'!$B$6:$AB$15,27,FALSE),IFERROR(VLOOKUP($A890,'Circumstance 16'!$B$18:$AB$28,27,FALSE),TableBPA2[[#This Row],[Base Payment After Circumstance 15]])))</f>
        <v/>
      </c>
      <c r="V890" s="24" t="str">
        <f>IF(V$3="Not used","",IFERROR(VLOOKUP($A890,'Circumstance 17'!$B$6:$AB$15,27,FALSE),IFERROR(VLOOKUP($A890,'Circumstance 17'!$B$18:$AB$28,27,FALSE),TableBPA2[[#This Row],[Base Payment After Circumstance 16]])))</f>
        <v/>
      </c>
      <c r="W890" s="24" t="str">
        <f>IF(W$3="Not used","",IFERROR(VLOOKUP($A890,'Circumstance 18'!$B$6:$AB$15,27,FALSE),IFERROR(VLOOKUP($A890,'Circumstance 18'!$B$18:$AB$28,27,FALSE),TableBPA2[[#This Row],[Base Payment After Circumstance 17]])))</f>
        <v/>
      </c>
      <c r="X890" s="24" t="str">
        <f>IF(X$3="Not used","",IFERROR(VLOOKUP($A890,'Circumstance 19'!$B$6:$AB$15,27,FALSE),IFERROR(VLOOKUP($A890,'Circumstance 19'!$B$18:$AB$28,27,FALSE),TableBPA2[[#This Row],[Base Payment After Circumstance 18]])))</f>
        <v/>
      </c>
      <c r="Y890" s="24" t="str">
        <f>IF(Y$3="Not used","",IFERROR(VLOOKUP($A890,'Circumstance 20'!$B$6:$AB$15,27,FALSE),IFERROR(VLOOKUP($A890,'Circumstance 20'!$B$18:$AB$28,27,FALSE),TableBPA2[[#This Row],[Base Payment After Circumstance 19]])))</f>
        <v/>
      </c>
    </row>
    <row r="891" spans="1:25" x14ac:dyDescent="0.25">
      <c r="A891" s="11" t="str">
        <f>IF('LEA Information'!A900="","",'LEA Information'!A900)</f>
        <v/>
      </c>
      <c r="B891" s="11" t="str">
        <f>IF('LEA Information'!B900="","",'LEA Information'!B900)</f>
        <v/>
      </c>
      <c r="C891" s="68" t="str">
        <f>IF('LEA Information'!C900="","",'LEA Information'!C900)</f>
        <v/>
      </c>
      <c r="D891" s="8" t="str">
        <f>IF('LEA Information'!D900="","",'LEA Information'!D900)</f>
        <v/>
      </c>
      <c r="E891" s="32" t="str">
        <f t="shared" si="13"/>
        <v/>
      </c>
      <c r="F891" s="3" t="str">
        <f>IF(F$3="Not used","",IFERROR(VLOOKUP($A891,'Circumstance 1'!$B$6:$AB$15,27,FALSE),IFERROR(VLOOKUP(A891,'Circumstance 1'!$B$18:$AB$28,27,FALSE),TableBPA2[[#This Row],[Starting Base Payment]])))</f>
        <v/>
      </c>
      <c r="G891" s="3" t="str">
        <f>IF(G$3="Not used","",IFERROR(VLOOKUP($A891,'Circumstance 2'!$B$6:$AB$15,27,FALSE),IFERROR(VLOOKUP($A891,'Circumstance 2'!$B$18:$AB$28,27,FALSE),TableBPA2[[#This Row],[Base Payment After Circumstance 1]])))</f>
        <v/>
      </c>
      <c r="H891" s="3" t="str">
        <f>IF(H$3="Not used","",IFERROR(VLOOKUP($A891,'Circumstance 3'!$B$6:$AB$15,27,FALSE),IFERROR(VLOOKUP($A891,'Circumstance 3'!$B$18:$AB$28,27,FALSE),TableBPA2[[#This Row],[Base Payment After Circumstance 2]])))</f>
        <v/>
      </c>
      <c r="I891" s="3" t="str">
        <f>IF(I$3="Not used","",IFERROR(VLOOKUP($A891,'Circumstance 4'!$B$6:$AB$15,27,FALSE),IFERROR(VLOOKUP($A891,'Circumstance 4'!$B$18:$AB$28,27,FALSE),TableBPA2[[#This Row],[Base Payment After Circumstance 3]])))</f>
        <v/>
      </c>
      <c r="J891" s="3" t="str">
        <f>IF(J$3="Not used","",IFERROR(VLOOKUP($A891,'Circumstance 5'!$B$6:$AB$15,27,FALSE),IFERROR(VLOOKUP($A891,'Circumstance 5'!$B$18:$AB$28,27,FALSE),TableBPA2[[#This Row],[Base Payment After Circumstance 4]])))</f>
        <v/>
      </c>
      <c r="K891" s="3" t="str">
        <f>IF(K$3="Not used","",IFERROR(VLOOKUP($A891,'Circumstance 6'!$B$6:$AB$15,27,FALSE),IFERROR(VLOOKUP($A891,'Circumstance 6'!$B$18:$AB$28,27,FALSE),TableBPA2[[#This Row],[Base Payment After Circumstance 5]])))</f>
        <v/>
      </c>
      <c r="L891" s="3" t="str">
        <f>IF(L$3="Not used","",IFERROR(VLOOKUP($A891,'Circumstance 7'!$B$6:$AB$15,27,FALSE),IFERROR(VLOOKUP($A891,'Circumstance 7'!$B$18:$AB$28,27,FALSE),TableBPA2[[#This Row],[Base Payment After Circumstance 6]])))</f>
        <v/>
      </c>
      <c r="M891" s="3" t="str">
        <f>IF(M$3="Not used","",IFERROR(VLOOKUP($A891,'Circumstance 8'!$B$6:$AB$15,27,FALSE),IFERROR(VLOOKUP($A891,'Circumstance 8'!$B$18:$AB$28,27,FALSE),TableBPA2[[#This Row],[Base Payment After Circumstance 7]])))</f>
        <v/>
      </c>
      <c r="N891" s="3" t="str">
        <f>IF(N$3="Not used","",IFERROR(VLOOKUP($A891,'Circumstance 9'!$B$6:$AB$15,27,FALSE),IFERROR(VLOOKUP($A891,'Circumstance 9'!$B$18:$AB$28,27,FALSE),TableBPA2[[#This Row],[Base Payment After Circumstance 8]])))</f>
        <v/>
      </c>
      <c r="O891" s="3" t="str">
        <f>IF(O$3="Not used","",IFERROR(VLOOKUP($A891,'Circumstance 10'!$B$6:$AB$15,27,FALSE),IFERROR(VLOOKUP($A891,'Circumstance 10'!$B$18:$AB$28,27,FALSE),TableBPA2[[#This Row],[Base Payment After Circumstance 9]])))</f>
        <v/>
      </c>
      <c r="P891" s="24" t="str">
        <f>IF(P$3="Not used","",IFERROR(VLOOKUP($A891,'Circumstance 11'!$B$6:$AB$15,27,FALSE),IFERROR(VLOOKUP($A891,'Circumstance 11'!$B$18:$AB$28,27,FALSE),TableBPA2[[#This Row],[Base Payment After Circumstance 10]])))</f>
        <v/>
      </c>
      <c r="Q891" s="24" t="str">
        <f>IF(Q$3="Not used","",IFERROR(VLOOKUP($A891,'Circumstance 12'!$B$6:$AB$15,27,FALSE),IFERROR(VLOOKUP($A891,'Circumstance 12'!$B$18:$AB$28,27,FALSE),TableBPA2[[#This Row],[Base Payment After Circumstance 11]])))</f>
        <v/>
      </c>
      <c r="R891" s="24" t="str">
        <f>IF(R$3="Not used","",IFERROR(VLOOKUP($A891,'Circumstance 13'!$B$6:$AB$15,27,FALSE),IFERROR(VLOOKUP($A891,'Circumstance 13'!$B$18:$AB$28,27,FALSE),TableBPA2[[#This Row],[Base Payment After Circumstance 12]])))</f>
        <v/>
      </c>
      <c r="S891" s="24" t="str">
        <f>IF(S$3="Not used","",IFERROR(VLOOKUP($A891,'Circumstance 14'!$B$6:$AB$15,27,FALSE),IFERROR(VLOOKUP($A891,'Circumstance 14'!$B$18:$AB$28,27,FALSE),TableBPA2[[#This Row],[Base Payment After Circumstance 13]])))</f>
        <v/>
      </c>
      <c r="T891" s="24" t="str">
        <f>IF(T$3="Not used","",IFERROR(VLOOKUP($A891,'Circumstance 15'!$B$6:$AB$15,27,FALSE),IFERROR(VLOOKUP($A891,'Circumstance 15'!$B$18:$AB$28,27,FALSE),TableBPA2[[#This Row],[Base Payment After Circumstance 14]])))</f>
        <v/>
      </c>
      <c r="U891" s="24" t="str">
        <f>IF(U$3="Not used","",IFERROR(VLOOKUP($A891,'Circumstance 16'!$B$6:$AB$15,27,FALSE),IFERROR(VLOOKUP($A891,'Circumstance 16'!$B$18:$AB$28,27,FALSE),TableBPA2[[#This Row],[Base Payment After Circumstance 15]])))</f>
        <v/>
      </c>
      <c r="V891" s="24" t="str">
        <f>IF(V$3="Not used","",IFERROR(VLOOKUP($A891,'Circumstance 17'!$B$6:$AB$15,27,FALSE),IFERROR(VLOOKUP($A891,'Circumstance 17'!$B$18:$AB$28,27,FALSE),TableBPA2[[#This Row],[Base Payment After Circumstance 16]])))</f>
        <v/>
      </c>
      <c r="W891" s="24" t="str">
        <f>IF(W$3="Not used","",IFERROR(VLOOKUP($A891,'Circumstance 18'!$B$6:$AB$15,27,FALSE),IFERROR(VLOOKUP($A891,'Circumstance 18'!$B$18:$AB$28,27,FALSE),TableBPA2[[#This Row],[Base Payment After Circumstance 17]])))</f>
        <v/>
      </c>
      <c r="X891" s="24" t="str">
        <f>IF(X$3="Not used","",IFERROR(VLOOKUP($A891,'Circumstance 19'!$B$6:$AB$15,27,FALSE),IFERROR(VLOOKUP($A891,'Circumstance 19'!$B$18:$AB$28,27,FALSE),TableBPA2[[#This Row],[Base Payment After Circumstance 18]])))</f>
        <v/>
      </c>
      <c r="Y891" s="24" t="str">
        <f>IF(Y$3="Not used","",IFERROR(VLOOKUP($A891,'Circumstance 20'!$B$6:$AB$15,27,FALSE),IFERROR(VLOOKUP($A891,'Circumstance 20'!$B$18:$AB$28,27,FALSE),TableBPA2[[#This Row],[Base Payment After Circumstance 19]])))</f>
        <v/>
      </c>
    </row>
    <row r="892" spans="1:25" x14ac:dyDescent="0.25">
      <c r="A892" s="11" t="str">
        <f>IF('LEA Information'!A901="","",'LEA Information'!A901)</f>
        <v/>
      </c>
      <c r="B892" s="11" t="str">
        <f>IF('LEA Information'!B901="","",'LEA Information'!B901)</f>
        <v/>
      </c>
      <c r="C892" s="68" t="str">
        <f>IF('LEA Information'!C901="","",'LEA Information'!C901)</f>
        <v/>
      </c>
      <c r="D892" s="8" t="str">
        <f>IF('LEA Information'!D901="","",'LEA Information'!D901)</f>
        <v/>
      </c>
      <c r="E892" s="32" t="str">
        <f t="shared" si="13"/>
        <v/>
      </c>
      <c r="F892" s="3" t="str">
        <f>IF(F$3="Not used","",IFERROR(VLOOKUP($A892,'Circumstance 1'!$B$6:$AB$15,27,FALSE),IFERROR(VLOOKUP(A892,'Circumstance 1'!$B$18:$AB$28,27,FALSE),TableBPA2[[#This Row],[Starting Base Payment]])))</f>
        <v/>
      </c>
      <c r="G892" s="3" t="str">
        <f>IF(G$3="Not used","",IFERROR(VLOOKUP($A892,'Circumstance 2'!$B$6:$AB$15,27,FALSE),IFERROR(VLOOKUP($A892,'Circumstance 2'!$B$18:$AB$28,27,FALSE),TableBPA2[[#This Row],[Base Payment After Circumstance 1]])))</f>
        <v/>
      </c>
      <c r="H892" s="3" t="str">
        <f>IF(H$3="Not used","",IFERROR(VLOOKUP($A892,'Circumstance 3'!$B$6:$AB$15,27,FALSE),IFERROR(VLOOKUP($A892,'Circumstance 3'!$B$18:$AB$28,27,FALSE),TableBPA2[[#This Row],[Base Payment After Circumstance 2]])))</f>
        <v/>
      </c>
      <c r="I892" s="3" t="str">
        <f>IF(I$3="Not used","",IFERROR(VLOOKUP($A892,'Circumstance 4'!$B$6:$AB$15,27,FALSE),IFERROR(VLOOKUP($A892,'Circumstance 4'!$B$18:$AB$28,27,FALSE),TableBPA2[[#This Row],[Base Payment After Circumstance 3]])))</f>
        <v/>
      </c>
      <c r="J892" s="3" t="str">
        <f>IF(J$3="Not used","",IFERROR(VLOOKUP($A892,'Circumstance 5'!$B$6:$AB$15,27,FALSE),IFERROR(VLOOKUP($A892,'Circumstance 5'!$B$18:$AB$28,27,FALSE),TableBPA2[[#This Row],[Base Payment After Circumstance 4]])))</f>
        <v/>
      </c>
      <c r="K892" s="3" t="str">
        <f>IF(K$3="Not used","",IFERROR(VLOOKUP($A892,'Circumstance 6'!$B$6:$AB$15,27,FALSE),IFERROR(VLOOKUP($A892,'Circumstance 6'!$B$18:$AB$28,27,FALSE),TableBPA2[[#This Row],[Base Payment After Circumstance 5]])))</f>
        <v/>
      </c>
      <c r="L892" s="3" t="str">
        <f>IF(L$3="Not used","",IFERROR(VLOOKUP($A892,'Circumstance 7'!$B$6:$AB$15,27,FALSE),IFERROR(VLOOKUP($A892,'Circumstance 7'!$B$18:$AB$28,27,FALSE),TableBPA2[[#This Row],[Base Payment After Circumstance 6]])))</f>
        <v/>
      </c>
      <c r="M892" s="3" t="str">
        <f>IF(M$3="Not used","",IFERROR(VLOOKUP($A892,'Circumstance 8'!$B$6:$AB$15,27,FALSE),IFERROR(VLOOKUP($A892,'Circumstance 8'!$B$18:$AB$28,27,FALSE),TableBPA2[[#This Row],[Base Payment After Circumstance 7]])))</f>
        <v/>
      </c>
      <c r="N892" s="3" t="str">
        <f>IF(N$3="Not used","",IFERROR(VLOOKUP($A892,'Circumstance 9'!$B$6:$AB$15,27,FALSE),IFERROR(VLOOKUP($A892,'Circumstance 9'!$B$18:$AB$28,27,FALSE),TableBPA2[[#This Row],[Base Payment After Circumstance 8]])))</f>
        <v/>
      </c>
      <c r="O892" s="3" t="str">
        <f>IF(O$3="Not used","",IFERROR(VLOOKUP($A892,'Circumstance 10'!$B$6:$AB$15,27,FALSE),IFERROR(VLOOKUP($A892,'Circumstance 10'!$B$18:$AB$28,27,FALSE),TableBPA2[[#This Row],[Base Payment After Circumstance 9]])))</f>
        <v/>
      </c>
      <c r="P892" s="24" t="str">
        <f>IF(P$3="Not used","",IFERROR(VLOOKUP($A892,'Circumstance 11'!$B$6:$AB$15,27,FALSE),IFERROR(VLOOKUP($A892,'Circumstance 11'!$B$18:$AB$28,27,FALSE),TableBPA2[[#This Row],[Base Payment After Circumstance 10]])))</f>
        <v/>
      </c>
      <c r="Q892" s="24" t="str">
        <f>IF(Q$3="Not used","",IFERROR(VLOOKUP($A892,'Circumstance 12'!$B$6:$AB$15,27,FALSE),IFERROR(VLOOKUP($A892,'Circumstance 12'!$B$18:$AB$28,27,FALSE),TableBPA2[[#This Row],[Base Payment After Circumstance 11]])))</f>
        <v/>
      </c>
      <c r="R892" s="24" t="str">
        <f>IF(R$3="Not used","",IFERROR(VLOOKUP($A892,'Circumstance 13'!$B$6:$AB$15,27,FALSE),IFERROR(VLOOKUP($A892,'Circumstance 13'!$B$18:$AB$28,27,FALSE),TableBPA2[[#This Row],[Base Payment After Circumstance 12]])))</f>
        <v/>
      </c>
      <c r="S892" s="24" t="str">
        <f>IF(S$3="Not used","",IFERROR(VLOOKUP($A892,'Circumstance 14'!$B$6:$AB$15,27,FALSE),IFERROR(VLOOKUP($A892,'Circumstance 14'!$B$18:$AB$28,27,FALSE),TableBPA2[[#This Row],[Base Payment After Circumstance 13]])))</f>
        <v/>
      </c>
      <c r="T892" s="24" t="str">
        <f>IF(T$3="Not used","",IFERROR(VLOOKUP($A892,'Circumstance 15'!$B$6:$AB$15,27,FALSE),IFERROR(VLOOKUP($A892,'Circumstance 15'!$B$18:$AB$28,27,FALSE),TableBPA2[[#This Row],[Base Payment After Circumstance 14]])))</f>
        <v/>
      </c>
      <c r="U892" s="24" t="str">
        <f>IF(U$3="Not used","",IFERROR(VLOOKUP($A892,'Circumstance 16'!$B$6:$AB$15,27,FALSE),IFERROR(VLOOKUP($A892,'Circumstance 16'!$B$18:$AB$28,27,FALSE),TableBPA2[[#This Row],[Base Payment After Circumstance 15]])))</f>
        <v/>
      </c>
      <c r="V892" s="24" t="str">
        <f>IF(V$3="Not used","",IFERROR(VLOOKUP($A892,'Circumstance 17'!$B$6:$AB$15,27,FALSE),IFERROR(VLOOKUP($A892,'Circumstance 17'!$B$18:$AB$28,27,FALSE),TableBPA2[[#This Row],[Base Payment After Circumstance 16]])))</f>
        <v/>
      </c>
      <c r="W892" s="24" t="str">
        <f>IF(W$3="Not used","",IFERROR(VLOOKUP($A892,'Circumstance 18'!$B$6:$AB$15,27,FALSE),IFERROR(VLOOKUP($A892,'Circumstance 18'!$B$18:$AB$28,27,FALSE),TableBPA2[[#This Row],[Base Payment After Circumstance 17]])))</f>
        <v/>
      </c>
      <c r="X892" s="24" t="str">
        <f>IF(X$3="Not used","",IFERROR(VLOOKUP($A892,'Circumstance 19'!$B$6:$AB$15,27,FALSE),IFERROR(VLOOKUP($A892,'Circumstance 19'!$B$18:$AB$28,27,FALSE),TableBPA2[[#This Row],[Base Payment After Circumstance 18]])))</f>
        <v/>
      </c>
      <c r="Y892" s="24" t="str">
        <f>IF(Y$3="Not used","",IFERROR(VLOOKUP($A892,'Circumstance 20'!$B$6:$AB$15,27,FALSE),IFERROR(VLOOKUP($A892,'Circumstance 20'!$B$18:$AB$28,27,FALSE),TableBPA2[[#This Row],[Base Payment After Circumstance 19]])))</f>
        <v/>
      </c>
    </row>
    <row r="893" spans="1:25" x14ac:dyDescent="0.25">
      <c r="A893" s="11" t="str">
        <f>IF('LEA Information'!A902="","",'LEA Information'!A902)</f>
        <v/>
      </c>
      <c r="B893" s="11" t="str">
        <f>IF('LEA Information'!B902="","",'LEA Information'!B902)</f>
        <v/>
      </c>
      <c r="C893" s="68" t="str">
        <f>IF('LEA Information'!C902="","",'LEA Information'!C902)</f>
        <v/>
      </c>
      <c r="D893" s="8" t="str">
        <f>IF('LEA Information'!D902="","",'LEA Information'!D902)</f>
        <v/>
      </c>
      <c r="E893" s="32" t="str">
        <f t="shared" si="13"/>
        <v/>
      </c>
      <c r="F893" s="3" t="str">
        <f>IF(F$3="Not used","",IFERROR(VLOOKUP($A893,'Circumstance 1'!$B$6:$AB$15,27,FALSE),IFERROR(VLOOKUP(A893,'Circumstance 1'!$B$18:$AB$28,27,FALSE),TableBPA2[[#This Row],[Starting Base Payment]])))</f>
        <v/>
      </c>
      <c r="G893" s="3" t="str">
        <f>IF(G$3="Not used","",IFERROR(VLOOKUP($A893,'Circumstance 2'!$B$6:$AB$15,27,FALSE),IFERROR(VLOOKUP($A893,'Circumstance 2'!$B$18:$AB$28,27,FALSE),TableBPA2[[#This Row],[Base Payment After Circumstance 1]])))</f>
        <v/>
      </c>
      <c r="H893" s="3" t="str">
        <f>IF(H$3="Not used","",IFERROR(VLOOKUP($A893,'Circumstance 3'!$B$6:$AB$15,27,FALSE),IFERROR(VLOOKUP($A893,'Circumstance 3'!$B$18:$AB$28,27,FALSE),TableBPA2[[#This Row],[Base Payment After Circumstance 2]])))</f>
        <v/>
      </c>
      <c r="I893" s="3" t="str">
        <f>IF(I$3="Not used","",IFERROR(VLOOKUP($A893,'Circumstance 4'!$B$6:$AB$15,27,FALSE),IFERROR(VLOOKUP($A893,'Circumstance 4'!$B$18:$AB$28,27,FALSE),TableBPA2[[#This Row],[Base Payment After Circumstance 3]])))</f>
        <v/>
      </c>
      <c r="J893" s="3" t="str">
        <f>IF(J$3="Not used","",IFERROR(VLOOKUP($A893,'Circumstance 5'!$B$6:$AB$15,27,FALSE),IFERROR(VLOOKUP($A893,'Circumstance 5'!$B$18:$AB$28,27,FALSE),TableBPA2[[#This Row],[Base Payment After Circumstance 4]])))</f>
        <v/>
      </c>
      <c r="K893" s="3" t="str">
        <f>IF(K$3="Not used","",IFERROR(VLOOKUP($A893,'Circumstance 6'!$B$6:$AB$15,27,FALSE),IFERROR(VLOOKUP($A893,'Circumstance 6'!$B$18:$AB$28,27,FALSE),TableBPA2[[#This Row],[Base Payment After Circumstance 5]])))</f>
        <v/>
      </c>
      <c r="L893" s="3" t="str">
        <f>IF(L$3="Not used","",IFERROR(VLOOKUP($A893,'Circumstance 7'!$B$6:$AB$15,27,FALSE),IFERROR(VLOOKUP($A893,'Circumstance 7'!$B$18:$AB$28,27,FALSE),TableBPA2[[#This Row],[Base Payment After Circumstance 6]])))</f>
        <v/>
      </c>
      <c r="M893" s="3" t="str">
        <f>IF(M$3="Not used","",IFERROR(VLOOKUP($A893,'Circumstance 8'!$B$6:$AB$15,27,FALSE),IFERROR(VLOOKUP($A893,'Circumstance 8'!$B$18:$AB$28,27,FALSE),TableBPA2[[#This Row],[Base Payment After Circumstance 7]])))</f>
        <v/>
      </c>
      <c r="N893" s="3" t="str">
        <f>IF(N$3="Not used","",IFERROR(VLOOKUP($A893,'Circumstance 9'!$B$6:$AB$15,27,FALSE),IFERROR(VLOOKUP($A893,'Circumstance 9'!$B$18:$AB$28,27,FALSE),TableBPA2[[#This Row],[Base Payment After Circumstance 8]])))</f>
        <v/>
      </c>
      <c r="O893" s="3" t="str">
        <f>IF(O$3="Not used","",IFERROR(VLOOKUP($A893,'Circumstance 10'!$B$6:$AB$15,27,FALSE),IFERROR(VLOOKUP($A893,'Circumstance 10'!$B$18:$AB$28,27,FALSE),TableBPA2[[#This Row],[Base Payment After Circumstance 9]])))</f>
        <v/>
      </c>
      <c r="P893" s="24" t="str">
        <f>IF(P$3="Not used","",IFERROR(VLOOKUP($A893,'Circumstance 11'!$B$6:$AB$15,27,FALSE),IFERROR(VLOOKUP($A893,'Circumstance 11'!$B$18:$AB$28,27,FALSE),TableBPA2[[#This Row],[Base Payment After Circumstance 10]])))</f>
        <v/>
      </c>
      <c r="Q893" s="24" t="str">
        <f>IF(Q$3="Not used","",IFERROR(VLOOKUP($A893,'Circumstance 12'!$B$6:$AB$15,27,FALSE),IFERROR(VLOOKUP($A893,'Circumstance 12'!$B$18:$AB$28,27,FALSE),TableBPA2[[#This Row],[Base Payment After Circumstance 11]])))</f>
        <v/>
      </c>
      <c r="R893" s="24" t="str">
        <f>IF(R$3="Not used","",IFERROR(VLOOKUP($A893,'Circumstance 13'!$B$6:$AB$15,27,FALSE),IFERROR(VLOOKUP($A893,'Circumstance 13'!$B$18:$AB$28,27,FALSE),TableBPA2[[#This Row],[Base Payment After Circumstance 12]])))</f>
        <v/>
      </c>
      <c r="S893" s="24" t="str">
        <f>IF(S$3="Not used","",IFERROR(VLOOKUP($A893,'Circumstance 14'!$B$6:$AB$15,27,FALSE),IFERROR(VLOOKUP($A893,'Circumstance 14'!$B$18:$AB$28,27,FALSE),TableBPA2[[#This Row],[Base Payment After Circumstance 13]])))</f>
        <v/>
      </c>
      <c r="T893" s="24" t="str">
        <f>IF(T$3="Not used","",IFERROR(VLOOKUP($A893,'Circumstance 15'!$B$6:$AB$15,27,FALSE),IFERROR(VLOOKUP($A893,'Circumstance 15'!$B$18:$AB$28,27,FALSE),TableBPA2[[#This Row],[Base Payment After Circumstance 14]])))</f>
        <v/>
      </c>
      <c r="U893" s="24" t="str">
        <f>IF(U$3="Not used","",IFERROR(VLOOKUP($A893,'Circumstance 16'!$B$6:$AB$15,27,FALSE),IFERROR(VLOOKUP($A893,'Circumstance 16'!$B$18:$AB$28,27,FALSE),TableBPA2[[#This Row],[Base Payment After Circumstance 15]])))</f>
        <v/>
      </c>
      <c r="V893" s="24" t="str">
        <f>IF(V$3="Not used","",IFERROR(VLOOKUP($A893,'Circumstance 17'!$B$6:$AB$15,27,FALSE),IFERROR(VLOOKUP($A893,'Circumstance 17'!$B$18:$AB$28,27,FALSE),TableBPA2[[#This Row],[Base Payment After Circumstance 16]])))</f>
        <v/>
      </c>
      <c r="W893" s="24" t="str">
        <f>IF(W$3="Not used","",IFERROR(VLOOKUP($A893,'Circumstance 18'!$B$6:$AB$15,27,FALSE),IFERROR(VLOOKUP($A893,'Circumstance 18'!$B$18:$AB$28,27,FALSE),TableBPA2[[#This Row],[Base Payment After Circumstance 17]])))</f>
        <v/>
      </c>
      <c r="X893" s="24" t="str">
        <f>IF(X$3="Not used","",IFERROR(VLOOKUP($A893,'Circumstance 19'!$B$6:$AB$15,27,FALSE),IFERROR(VLOOKUP($A893,'Circumstance 19'!$B$18:$AB$28,27,FALSE),TableBPA2[[#This Row],[Base Payment After Circumstance 18]])))</f>
        <v/>
      </c>
      <c r="Y893" s="24" t="str">
        <f>IF(Y$3="Not used","",IFERROR(VLOOKUP($A893,'Circumstance 20'!$B$6:$AB$15,27,FALSE),IFERROR(VLOOKUP($A893,'Circumstance 20'!$B$18:$AB$28,27,FALSE),TableBPA2[[#This Row],[Base Payment After Circumstance 19]])))</f>
        <v/>
      </c>
    </row>
    <row r="894" spans="1:25" x14ac:dyDescent="0.25">
      <c r="A894" s="11" t="str">
        <f>IF('LEA Information'!A903="","",'LEA Information'!A903)</f>
        <v/>
      </c>
      <c r="B894" s="11" t="str">
        <f>IF('LEA Information'!B903="","",'LEA Information'!B903)</f>
        <v/>
      </c>
      <c r="C894" s="68" t="str">
        <f>IF('LEA Information'!C903="","",'LEA Information'!C903)</f>
        <v/>
      </c>
      <c r="D894" s="8" t="str">
        <f>IF('LEA Information'!D903="","",'LEA Information'!D903)</f>
        <v/>
      </c>
      <c r="E894" s="32" t="str">
        <f t="shared" si="13"/>
        <v/>
      </c>
      <c r="F894" s="3" t="str">
        <f>IF(F$3="Not used","",IFERROR(VLOOKUP($A894,'Circumstance 1'!$B$6:$AB$15,27,FALSE),IFERROR(VLOOKUP(A894,'Circumstance 1'!$B$18:$AB$28,27,FALSE),TableBPA2[[#This Row],[Starting Base Payment]])))</f>
        <v/>
      </c>
      <c r="G894" s="3" t="str">
        <f>IF(G$3="Not used","",IFERROR(VLOOKUP($A894,'Circumstance 2'!$B$6:$AB$15,27,FALSE),IFERROR(VLOOKUP($A894,'Circumstance 2'!$B$18:$AB$28,27,FALSE),TableBPA2[[#This Row],[Base Payment After Circumstance 1]])))</f>
        <v/>
      </c>
      <c r="H894" s="3" t="str">
        <f>IF(H$3="Not used","",IFERROR(VLOOKUP($A894,'Circumstance 3'!$B$6:$AB$15,27,FALSE),IFERROR(VLOOKUP($A894,'Circumstance 3'!$B$18:$AB$28,27,FALSE),TableBPA2[[#This Row],[Base Payment After Circumstance 2]])))</f>
        <v/>
      </c>
      <c r="I894" s="3" t="str">
        <f>IF(I$3="Not used","",IFERROR(VLOOKUP($A894,'Circumstance 4'!$B$6:$AB$15,27,FALSE),IFERROR(VLOOKUP($A894,'Circumstance 4'!$B$18:$AB$28,27,FALSE),TableBPA2[[#This Row],[Base Payment After Circumstance 3]])))</f>
        <v/>
      </c>
      <c r="J894" s="3" t="str">
        <f>IF(J$3="Not used","",IFERROR(VLOOKUP($A894,'Circumstance 5'!$B$6:$AB$15,27,FALSE),IFERROR(VLOOKUP($A894,'Circumstance 5'!$B$18:$AB$28,27,FALSE),TableBPA2[[#This Row],[Base Payment After Circumstance 4]])))</f>
        <v/>
      </c>
      <c r="K894" s="3" t="str">
        <f>IF(K$3="Not used","",IFERROR(VLOOKUP($A894,'Circumstance 6'!$B$6:$AB$15,27,FALSE),IFERROR(VLOOKUP($A894,'Circumstance 6'!$B$18:$AB$28,27,FALSE),TableBPA2[[#This Row],[Base Payment After Circumstance 5]])))</f>
        <v/>
      </c>
      <c r="L894" s="3" t="str">
        <f>IF(L$3="Not used","",IFERROR(VLOOKUP($A894,'Circumstance 7'!$B$6:$AB$15,27,FALSE),IFERROR(VLOOKUP($A894,'Circumstance 7'!$B$18:$AB$28,27,FALSE),TableBPA2[[#This Row],[Base Payment After Circumstance 6]])))</f>
        <v/>
      </c>
      <c r="M894" s="3" t="str">
        <f>IF(M$3="Not used","",IFERROR(VLOOKUP($A894,'Circumstance 8'!$B$6:$AB$15,27,FALSE),IFERROR(VLOOKUP($A894,'Circumstance 8'!$B$18:$AB$28,27,FALSE),TableBPA2[[#This Row],[Base Payment After Circumstance 7]])))</f>
        <v/>
      </c>
      <c r="N894" s="3" t="str">
        <f>IF(N$3="Not used","",IFERROR(VLOOKUP($A894,'Circumstance 9'!$B$6:$AB$15,27,FALSE),IFERROR(VLOOKUP($A894,'Circumstance 9'!$B$18:$AB$28,27,FALSE),TableBPA2[[#This Row],[Base Payment After Circumstance 8]])))</f>
        <v/>
      </c>
      <c r="O894" s="3" t="str">
        <f>IF(O$3="Not used","",IFERROR(VLOOKUP($A894,'Circumstance 10'!$B$6:$AB$15,27,FALSE),IFERROR(VLOOKUP($A894,'Circumstance 10'!$B$18:$AB$28,27,FALSE),TableBPA2[[#This Row],[Base Payment After Circumstance 9]])))</f>
        <v/>
      </c>
      <c r="P894" s="24" t="str">
        <f>IF(P$3="Not used","",IFERROR(VLOOKUP($A894,'Circumstance 11'!$B$6:$AB$15,27,FALSE),IFERROR(VLOOKUP($A894,'Circumstance 11'!$B$18:$AB$28,27,FALSE),TableBPA2[[#This Row],[Base Payment After Circumstance 10]])))</f>
        <v/>
      </c>
      <c r="Q894" s="24" t="str">
        <f>IF(Q$3="Not used","",IFERROR(VLOOKUP($A894,'Circumstance 12'!$B$6:$AB$15,27,FALSE),IFERROR(VLOOKUP($A894,'Circumstance 12'!$B$18:$AB$28,27,FALSE),TableBPA2[[#This Row],[Base Payment After Circumstance 11]])))</f>
        <v/>
      </c>
      <c r="R894" s="24" t="str">
        <f>IF(R$3="Not used","",IFERROR(VLOOKUP($A894,'Circumstance 13'!$B$6:$AB$15,27,FALSE),IFERROR(VLOOKUP($A894,'Circumstance 13'!$B$18:$AB$28,27,FALSE),TableBPA2[[#This Row],[Base Payment After Circumstance 12]])))</f>
        <v/>
      </c>
      <c r="S894" s="24" t="str">
        <f>IF(S$3="Not used","",IFERROR(VLOOKUP($A894,'Circumstance 14'!$B$6:$AB$15,27,FALSE),IFERROR(VLOOKUP($A894,'Circumstance 14'!$B$18:$AB$28,27,FALSE),TableBPA2[[#This Row],[Base Payment After Circumstance 13]])))</f>
        <v/>
      </c>
      <c r="T894" s="24" t="str">
        <f>IF(T$3="Not used","",IFERROR(VLOOKUP($A894,'Circumstance 15'!$B$6:$AB$15,27,FALSE),IFERROR(VLOOKUP($A894,'Circumstance 15'!$B$18:$AB$28,27,FALSE),TableBPA2[[#This Row],[Base Payment After Circumstance 14]])))</f>
        <v/>
      </c>
      <c r="U894" s="24" t="str">
        <f>IF(U$3="Not used","",IFERROR(VLOOKUP($A894,'Circumstance 16'!$B$6:$AB$15,27,FALSE),IFERROR(VLOOKUP($A894,'Circumstance 16'!$B$18:$AB$28,27,FALSE),TableBPA2[[#This Row],[Base Payment After Circumstance 15]])))</f>
        <v/>
      </c>
      <c r="V894" s="24" t="str">
        <f>IF(V$3="Not used","",IFERROR(VLOOKUP($A894,'Circumstance 17'!$B$6:$AB$15,27,FALSE),IFERROR(VLOOKUP($A894,'Circumstance 17'!$B$18:$AB$28,27,FALSE),TableBPA2[[#This Row],[Base Payment After Circumstance 16]])))</f>
        <v/>
      </c>
      <c r="W894" s="24" t="str">
        <f>IF(W$3="Not used","",IFERROR(VLOOKUP($A894,'Circumstance 18'!$B$6:$AB$15,27,FALSE),IFERROR(VLOOKUP($A894,'Circumstance 18'!$B$18:$AB$28,27,FALSE),TableBPA2[[#This Row],[Base Payment After Circumstance 17]])))</f>
        <v/>
      </c>
      <c r="X894" s="24" t="str">
        <f>IF(X$3="Not used","",IFERROR(VLOOKUP($A894,'Circumstance 19'!$B$6:$AB$15,27,FALSE),IFERROR(VLOOKUP($A894,'Circumstance 19'!$B$18:$AB$28,27,FALSE),TableBPA2[[#This Row],[Base Payment After Circumstance 18]])))</f>
        <v/>
      </c>
      <c r="Y894" s="24" t="str">
        <f>IF(Y$3="Not used","",IFERROR(VLOOKUP($A894,'Circumstance 20'!$B$6:$AB$15,27,FALSE),IFERROR(VLOOKUP($A894,'Circumstance 20'!$B$18:$AB$28,27,FALSE),TableBPA2[[#This Row],[Base Payment After Circumstance 19]])))</f>
        <v/>
      </c>
    </row>
    <row r="895" spans="1:25" x14ac:dyDescent="0.25">
      <c r="A895" s="11" t="str">
        <f>IF('LEA Information'!A904="","",'LEA Information'!A904)</f>
        <v/>
      </c>
      <c r="B895" s="11" t="str">
        <f>IF('LEA Information'!B904="","",'LEA Information'!B904)</f>
        <v/>
      </c>
      <c r="C895" s="68" t="str">
        <f>IF('LEA Information'!C904="","",'LEA Information'!C904)</f>
        <v/>
      </c>
      <c r="D895" s="8" t="str">
        <f>IF('LEA Information'!D904="","",'LEA Information'!D904)</f>
        <v/>
      </c>
      <c r="E895" s="32" t="str">
        <f t="shared" si="13"/>
        <v/>
      </c>
      <c r="F895" s="3" t="str">
        <f>IF(F$3="Not used","",IFERROR(VLOOKUP($A895,'Circumstance 1'!$B$6:$AB$15,27,FALSE),IFERROR(VLOOKUP(A895,'Circumstance 1'!$B$18:$AB$28,27,FALSE),TableBPA2[[#This Row],[Starting Base Payment]])))</f>
        <v/>
      </c>
      <c r="G895" s="3" t="str">
        <f>IF(G$3="Not used","",IFERROR(VLOOKUP($A895,'Circumstance 2'!$B$6:$AB$15,27,FALSE),IFERROR(VLOOKUP($A895,'Circumstance 2'!$B$18:$AB$28,27,FALSE),TableBPA2[[#This Row],[Base Payment After Circumstance 1]])))</f>
        <v/>
      </c>
      <c r="H895" s="3" t="str">
        <f>IF(H$3="Not used","",IFERROR(VLOOKUP($A895,'Circumstance 3'!$B$6:$AB$15,27,FALSE),IFERROR(VLOOKUP($A895,'Circumstance 3'!$B$18:$AB$28,27,FALSE),TableBPA2[[#This Row],[Base Payment After Circumstance 2]])))</f>
        <v/>
      </c>
      <c r="I895" s="3" t="str">
        <f>IF(I$3="Not used","",IFERROR(VLOOKUP($A895,'Circumstance 4'!$B$6:$AB$15,27,FALSE),IFERROR(VLOOKUP($A895,'Circumstance 4'!$B$18:$AB$28,27,FALSE),TableBPA2[[#This Row],[Base Payment After Circumstance 3]])))</f>
        <v/>
      </c>
      <c r="J895" s="3" t="str">
        <f>IF(J$3="Not used","",IFERROR(VLOOKUP($A895,'Circumstance 5'!$B$6:$AB$15,27,FALSE),IFERROR(VLOOKUP($A895,'Circumstance 5'!$B$18:$AB$28,27,FALSE),TableBPA2[[#This Row],[Base Payment After Circumstance 4]])))</f>
        <v/>
      </c>
      <c r="K895" s="3" t="str">
        <f>IF(K$3="Not used","",IFERROR(VLOOKUP($A895,'Circumstance 6'!$B$6:$AB$15,27,FALSE),IFERROR(VLOOKUP($A895,'Circumstance 6'!$B$18:$AB$28,27,FALSE),TableBPA2[[#This Row],[Base Payment After Circumstance 5]])))</f>
        <v/>
      </c>
      <c r="L895" s="3" t="str">
        <f>IF(L$3="Not used","",IFERROR(VLOOKUP($A895,'Circumstance 7'!$B$6:$AB$15,27,FALSE),IFERROR(VLOOKUP($A895,'Circumstance 7'!$B$18:$AB$28,27,FALSE),TableBPA2[[#This Row],[Base Payment After Circumstance 6]])))</f>
        <v/>
      </c>
      <c r="M895" s="3" t="str">
        <f>IF(M$3="Not used","",IFERROR(VLOOKUP($A895,'Circumstance 8'!$B$6:$AB$15,27,FALSE),IFERROR(VLOOKUP($A895,'Circumstance 8'!$B$18:$AB$28,27,FALSE),TableBPA2[[#This Row],[Base Payment After Circumstance 7]])))</f>
        <v/>
      </c>
      <c r="N895" s="3" t="str">
        <f>IF(N$3="Not used","",IFERROR(VLOOKUP($A895,'Circumstance 9'!$B$6:$AB$15,27,FALSE),IFERROR(VLOOKUP($A895,'Circumstance 9'!$B$18:$AB$28,27,FALSE),TableBPA2[[#This Row],[Base Payment After Circumstance 8]])))</f>
        <v/>
      </c>
      <c r="O895" s="3" t="str">
        <f>IF(O$3="Not used","",IFERROR(VLOOKUP($A895,'Circumstance 10'!$B$6:$AB$15,27,FALSE),IFERROR(VLOOKUP($A895,'Circumstance 10'!$B$18:$AB$28,27,FALSE),TableBPA2[[#This Row],[Base Payment After Circumstance 9]])))</f>
        <v/>
      </c>
      <c r="P895" s="24" t="str">
        <f>IF(P$3="Not used","",IFERROR(VLOOKUP($A895,'Circumstance 11'!$B$6:$AB$15,27,FALSE),IFERROR(VLOOKUP($A895,'Circumstance 11'!$B$18:$AB$28,27,FALSE),TableBPA2[[#This Row],[Base Payment After Circumstance 10]])))</f>
        <v/>
      </c>
      <c r="Q895" s="24" t="str">
        <f>IF(Q$3="Not used","",IFERROR(VLOOKUP($A895,'Circumstance 12'!$B$6:$AB$15,27,FALSE),IFERROR(VLOOKUP($A895,'Circumstance 12'!$B$18:$AB$28,27,FALSE),TableBPA2[[#This Row],[Base Payment After Circumstance 11]])))</f>
        <v/>
      </c>
      <c r="R895" s="24" t="str">
        <f>IF(R$3="Not used","",IFERROR(VLOOKUP($A895,'Circumstance 13'!$B$6:$AB$15,27,FALSE),IFERROR(VLOOKUP($A895,'Circumstance 13'!$B$18:$AB$28,27,FALSE),TableBPA2[[#This Row],[Base Payment After Circumstance 12]])))</f>
        <v/>
      </c>
      <c r="S895" s="24" t="str">
        <f>IF(S$3="Not used","",IFERROR(VLOOKUP($A895,'Circumstance 14'!$B$6:$AB$15,27,FALSE),IFERROR(VLOOKUP($A895,'Circumstance 14'!$B$18:$AB$28,27,FALSE),TableBPA2[[#This Row],[Base Payment After Circumstance 13]])))</f>
        <v/>
      </c>
      <c r="T895" s="24" t="str">
        <f>IF(T$3="Not used","",IFERROR(VLOOKUP($A895,'Circumstance 15'!$B$6:$AB$15,27,FALSE),IFERROR(VLOOKUP($A895,'Circumstance 15'!$B$18:$AB$28,27,FALSE),TableBPA2[[#This Row],[Base Payment After Circumstance 14]])))</f>
        <v/>
      </c>
      <c r="U895" s="24" t="str">
        <f>IF(U$3="Not used","",IFERROR(VLOOKUP($A895,'Circumstance 16'!$B$6:$AB$15,27,FALSE),IFERROR(VLOOKUP($A895,'Circumstance 16'!$B$18:$AB$28,27,FALSE),TableBPA2[[#This Row],[Base Payment After Circumstance 15]])))</f>
        <v/>
      </c>
      <c r="V895" s="24" t="str">
        <f>IF(V$3="Not used","",IFERROR(VLOOKUP($A895,'Circumstance 17'!$B$6:$AB$15,27,FALSE),IFERROR(VLOOKUP($A895,'Circumstance 17'!$B$18:$AB$28,27,FALSE),TableBPA2[[#This Row],[Base Payment After Circumstance 16]])))</f>
        <v/>
      </c>
      <c r="W895" s="24" t="str">
        <f>IF(W$3="Not used","",IFERROR(VLOOKUP($A895,'Circumstance 18'!$B$6:$AB$15,27,FALSE),IFERROR(VLOOKUP($A895,'Circumstance 18'!$B$18:$AB$28,27,FALSE),TableBPA2[[#This Row],[Base Payment After Circumstance 17]])))</f>
        <v/>
      </c>
      <c r="X895" s="24" t="str">
        <f>IF(X$3="Not used","",IFERROR(VLOOKUP($A895,'Circumstance 19'!$B$6:$AB$15,27,FALSE),IFERROR(VLOOKUP($A895,'Circumstance 19'!$B$18:$AB$28,27,FALSE),TableBPA2[[#This Row],[Base Payment After Circumstance 18]])))</f>
        <v/>
      </c>
      <c r="Y895" s="24" t="str">
        <f>IF(Y$3="Not used","",IFERROR(VLOOKUP($A895,'Circumstance 20'!$B$6:$AB$15,27,FALSE),IFERROR(VLOOKUP($A895,'Circumstance 20'!$B$18:$AB$28,27,FALSE),TableBPA2[[#This Row],[Base Payment After Circumstance 19]])))</f>
        <v/>
      </c>
    </row>
    <row r="896" spans="1:25" x14ac:dyDescent="0.25">
      <c r="A896" s="11" t="str">
        <f>IF('LEA Information'!A905="","",'LEA Information'!A905)</f>
        <v/>
      </c>
      <c r="B896" s="11" t="str">
        <f>IF('LEA Information'!B905="","",'LEA Information'!B905)</f>
        <v/>
      </c>
      <c r="C896" s="68" t="str">
        <f>IF('LEA Information'!C905="","",'LEA Information'!C905)</f>
        <v/>
      </c>
      <c r="D896" s="8" t="str">
        <f>IF('LEA Information'!D905="","",'LEA Information'!D905)</f>
        <v/>
      </c>
      <c r="E896" s="32" t="str">
        <f t="shared" si="13"/>
        <v/>
      </c>
      <c r="F896" s="3" t="str">
        <f>IF(F$3="Not used","",IFERROR(VLOOKUP($A896,'Circumstance 1'!$B$6:$AB$15,27,FALSE),IFERROR(VLOOKUP(A896,'Circumstance 1'!$B$18:$AB$28,27,FALSE),TableBPA2[[#This Row],[Starting Base Payment]])))</f>
        <v/>
      </c>
      <c r="G896" s="3" t="str">
        <f>IF(G$3="Not used","",IFERROR(VLOOKUP($A896,'Circumstance 2'!$B$6:$AB$15,27,FALSE),IFERROR(VLOOKUP($A896,'Circumstance 2'!$B$18:$AB$28,27,FALSE),TableBPA2[[#This Row],[Base Payment After Circumstance 1]])))</f>
        <v/>
      </c>
      <c r="H896" s="3" t="str">
        <f>IF(H$3="Not used","",IFERROR(VLOOKUP($A896,'Circumstance 3'!$B$6:$AB$15,27,FALSE),IFERROR(VLOOKUP($A896,'Circumstance 3'!$B$18:$AB$28,27,FALSE),TableBPA2[[#This Row],[Base Payment After Circumstance 2]])))</f>
        <v/>
      </c>
      <c r="I896" s="3" t="str">
        <f>IF(I$3="Not used","",IFERROR(VLOOKUP($A896,'Circumstance 4'!$B$6:$AB$15,27,FALSE),IFERROR(VLOOKUP($A896,'Circumstance 4'!$B$18:$AB$28,27,FALSE),TableBPA2[[#This Row],[Base Payment After Circumstance 3]])))</f>
        <v/>
      </c>
      <c r="J896" s="3" t="str">
        <f>IF(J$3="Not used","",IFERROR(VLOOKUP($A896,'Circumstance 5'!$B$6:$AB$15,27,FALSE),IFERROR(VLOOKUP($A896,'Circumstance 5'!$B$18:$AB$28,27,FALSE),TableBPA2[[#This Row],[Base Payment After Circumstance 4]])))</f>
        <v/>
      </c>
      <c r="K896" s="3" t="str">
        <f>IF(K$3="Not used","",IFERROR(VLOOKUP($A896,'Circumstance 6'!$B$6:$AB$15,27,FALSE),IFERROR(VLOOKUP($A896,'Circumstance 6'!$B$18:$AB$28,27,FALSE),TableBPA2[[#This Row],[Base Payment After Circumstance 5]])))</f>
        <v/>
      </c>
      <c r="L896" s="3" t="str">
        <f>IF(L$3="Not used","",IFERROR(VLOOKUP($A896,'Circumstance 7'!$B$6:$AB$15,27,FALSE),IFERROR(VLOOKUP($A896,'Circumstance 7'!$B$18:$AB$28,27,FALSE),TableBPA2[[#This Row],[Base Payment After Circumstance 6]])))</f>
        <v/>
      </c>
      <c r="M896" s="3" t="str">
        <f>IF(M$3="Not used","",IFERROR(VLOOKUP($A896,'Circumstance 8'!$B$6:$AB$15,27,FALSE),IFERROR(VLOOKUP($A896,'Circumstance 8'!$B$18:$AB$28,27,FALSE),TableBPA2[[#This Row],[Base Payment After Circumstance 7]])))</f>
        <v/>
      </c>
      <c r="N896" s="3" t="str">
        <f>IF(N$3="Not used","",IFERROR(VLOOKUP($A896,'Circumstance 9'!$B$6:$AB$15,27,FALSE),IFERROR(VLOOKUP($A896,'Circumstance 9'!$B$18:$AB$28,27,FALSE),TableBPA2[[#This Row],[Base Payment After Circumstance 8]])))</f>
        <v/>
      </c>
      <c r="O896" s="3" t="str">
        <f>IF(O$3="Not used","",IFERROR(VLOOKUP($A896,'Circumstance 10'!$B$6:$AB$15,27,FALSE),IFERROR(VLOOKUP($A896,'Circumstance 10'!$B$18:$AB$28,27,FALSE),TableBPA2[[#This Row],[Base Payment After Circumstance 9]])))</f>
        <v/>
      </c>
      <c r="P896" s="24" t="str">
        <f>IF(P$3="Not used","",IFERROR(VLOOKUP($A896,'Circumstance 11'!$B$6:$AB$15,27,FALSE),IFERROR(VLOOKUP($A896,'Circumstance 11'!$B$18:$AB$28,27,FALSE),TableBPA2[[#This Row],[Base Payment After Circumstance 10]])))</f>
        <v/>
      </c>
      <c r="Q896" s="24" t="str">
        <f>IF(Q$3="Not used","",IFERROR(VLOOKUP($A896,'Circumstance 12'!$B$6:$AB$15,27,FALSE),IFERROR(VLOOKUP($A896,'Circumstance 12'!$B$18:$AB$28,27,FALSE),TableBPA2[[#This Row],[Base Payment After Circumstance 11]])))</f>
        <v/>
      </c>
      <c r="R896" s="24" t="str">
        <f>IF(R$3="Not used","",IFERROR(VLOOKUP($A896,'Circumstance 13'!$B$6:$AB$15,27,FALSE),IFERROR(VLOOKUP($A896,'Circumstance 13'!$B$18:$AB$28,27,FALSE),TableBPA2[[#This Row],[Base Payment After Circumstance 12]])))</f>
        <v/>
      </c>
      <c r="S896" s="24" t="str">
        <f>IF(S$3="Not used","",IFERROR(VLOOKUP($A896,'Circumstance 14'!$B$6:$AB$15,27,FALSE),IFERROR(VLOOKUP($A896,'Circumstance 14'!$B$18:$AB$28,27,FALSE),TableBPA2[[#This Row],[Base Payment After Circumstance 13]])))</f>
        <v/>
      </c>
      <c r="T896" s="24" t="str">
        <f>IF(T$3="Not used","",IFERROR(VLOOKUP($A896,'Circumstance 15'!$B$6:$AB$15,27,FALSE),IFERROR(VLOOKUP($A896,'Circumstance 15'!$B$18:$AB$28,27,FALSE),TableBPA2[[#This Row],[Base Payment After Circumstance 14]])))</f>
        <v/>
      </c>
      <c r="U896" s="24" t="str">
        <f>IF(U$3="Not used","",IFERROR(VLOOKUP($A896,'Circumstance 16'!$B$6:$AB$15,27,FALSE),IFERROR(VLOOKUP($A896,'Circumstance 16'!$B$18:$AB$28,27,FALSE),TableBPA2[[#This Row],[Base Payment After Circumstance 15]])))</f>
        <v/>
      </c>
      <c r="V896" s="24" t="str">
        <f>IF(V$3="Not used","",IFERROR(VLOOKUP($A896,'Circumstance 17'!$B$6:$AB$15,27,FALSE),IFERROR(VLOOKUP($A896,'Circumstance 17'!$B$18:$AB$28,27,FALSE),TableBPA2[[#This Row],[Base Payment After Circumstance 16]])))</f>
        <v/>
      </c>
      <c r="W896" s="24" t="str">
        <f>IF(W$3="Not used","",IFERROR(VLOOKUP($A896,'Circumstance 18'!$B$6:$AB$15,27,FALSE),IFERROR(VLOOKUP($A896,'Circumstance 18'!$B$18:$AB$28,27,FALSE),TableBPA2[[#This Row],[Base Payment After Circumstance 17]])))</f>
        <v/>
      </c>
      <c r="X896" s="24" t="str">
        <f>IF(X$3="Not used","",IFERROR(VLOOKUP($A896,'Circumstance 19'!$B$6:$AB$15,27,FALSE),IFERROR(VLOOKUP($A896,'Circumstance 19'!$B$18:$AB$28,27,FALSE),TableBPA2[[#This Row],[Base Payment After Circumstance 18]])))</f>
        <v/>
      </c>
      <c r="Y896" s="24" t="str">
        <f>IF(Y$3="Not used","",IFERROR(VLOOKUP($A896,'Circumstance 20'!$B$6:$AB$15,27,FALSE),IFERROR(VLOOKUP($A896,'Circumstance 20'!$B$18:$AB$28,27,FALSE),TableBPA2[[#This Row],[Base Payment After Circumstance 19]])))</f>
        <v/>
      </c>
    </row>
    <row r="897" spans="1:25" x14ac:dyDescent="0.25">
      <c r="A897" s="11" t="str">
        <f>IF('LEA Information'!A906="","",'LEA Information'!A906)</f>
        <v/>
      </c>
      <c r="B897" s="11" t="str">
        <f>IF('LEA Information'!B906="","",'LEA Information'!B906)</f>
        <v/>
      </c>
      <c r="C897" s="68" t="str">
        <f>IF('LEA Information'!C906="","",'LEA Information'!C906)</f>
        <v/>
      </c>
      <c r="D897" s="8" t="str">
        <f>IF('LEA Information'!D906="","",'LEA Information'!D906)</f>
        <v/>
      </c>
      <c r="E897" s="32" t="str">
        <f t="shared" si="13"/>
        <v/>
      </c>
      <c r="F897" s="3" t="str">
        <f>IF(F$3="Not used","",IFERROR(VLOOKUP($A897,'Circumstance 1'!$B$6:$AB$15,27,FALSE),IFERROR(VLOOKUP(A897,'Circumstance 1'!$B$18:$AB$28,27,FALSE),TableBPA2[[#This Row],[Starting Base Payment]])))</f>
        <v/>
      </c>
      <c r="G897" s="3" t="str">
        <f>IF(G$3="Not used","",IFERROR(VLOOKUP($A897,'Circumstance 2'!$B$6:$AB$15,27,FALSE),IFERROR(VLOOKUP($A897,'Circumstance 2'!$B$18:$AB$28,27,FALSE),TableBPA2[[#This Row],[Base Payment After Circumstance 1]])))</f>
        <v/>
      </c>
      <c r="H897" s="3" t="str">
        <f>IF(H$3="Not used","",IFERROR(VLOOKUP($A897,'Circumstance 3'!$B$6:$AB$15,27,FALSE),IFERROR(VLOOKUP($A897,'Circumstance 3'!$B$18:$AB$28,27,FALSE),TableBPA2[[#This Row],[Base Payment After Circumstance 2]])))</f>
        <v/>
      </c>
      <c r="I897" s="3" t="str">
        <f>IF(I$3="Not used","",IFERROR(VLOOKUP($A897,'Circumstance 4'!$B$6:$AB$15,27,FALSE),IFERROR(VLOOKUP($A897,'Circumstance 4'!$B$18:$AB$28,27,FALSE),TableBPA2[[#This Row],[Base Payment After Circumstance 3]])))</f>
        <v/>
      </c>
      <c r="J897" s="3" t="str">
        <f>IF(J$3="Not used","",IFERROR(VLOOKUP($A897,'Circumstance 5'!$B$6:$AB$15,27,FALSE),IFERROR(VLOOKUP($A897,'Circumstance 5'!$B$18:$AB$28,27,FALSE),TableBPA2[[#This Row],[Base Payment After Circumstance 4]])))</f>
        <v/>
      </c>
      <c r="K897" s="3" t="str">
        <f>IF(K$3="Not used","",IFERROR(VLOOKUP($A897,'Circumstance 6'!$B$6:$AB$15,27,FALSE),IFERROR(VLOOKUP($A897,'Circumstance 6'!$B$18:$AB$28,27,FALSE),TableBPA2[[#This Row],[Base Payment After Circumstance 5]])))</f>
        <v/>
      </c>
      <c r="L897" s="3" t="str">
        <f>IF(L$3="Not used","",IFERROR(VLOOKUP($A897,'Circumstance 7'!$B$6:$AB$15,27,FALSE),IFERROR(VLOOKUP($A897,'Circumstance 7'!$B$18:$AB$28,27,FALSE),TableBPA2[[#This Row],[Base Payment After Circumstance 6]])))</f>
        <v/>
      </c>
      <c r="M897" s="3" t="str">
        <f>IF(M$3="Not used","",IFERROR(VLOOKUP($A897,'Circumstance 8'!$B$6:$AB$15,27,FALSE),IFERROR(VLOOKUP($A897,'Circumstance 8'!$B$18:$AB$28,27,FALSE),TableBPA2[[#This Row],[Base Payment After Circumstance 7]])))</f>
        <v/>
      </c>
      <c r="N897" s="3" t="str">
        <f>IF(N$3="Not used","",IFERROR(VLOOKUP($A897,'Circumstance 9'!$B$6:$AB$15,27,FALSE),IFERROR(VLOOKUP($A897,'Circumstance 9'!$B$18:$AB$28,27,FALSE),TableBPA2[[#This Row],[Base Payment After Circumstance 8]])))</f>
        <v/>
      </c>
      <c r="O897" s="3" t="str">
        <f>IF(O$3="Not used","",IFERROR(VLOOKUP($A897,'Circumstance 10'!$B$6:$AB$15,27,FALSE),IFERROR(VLOOKUP($A897,'Circumstance 10'!$B$18:$AB$28,27,FALSE),TableBPA2[[#This Row],[Base Payment After Circumstance 9]])))</f>
        <v/>
      </c>
      <c r="P897" s="24" t="str">
        <f>IF(P$3="Not used","",IFERROR(VLOOKUP($A897,'Circumstance 11'!$B$6:$AB$15,27,FALSE),IFERROR(VLOOKUP($A897,'Circumstance 11'!$B$18:$AB$28,27,FALSE),TableBPA2[[#This Row],[Base Payment After Circumstance 10]])))</f>
        <v/>
      </c>
      <c r="Q897" s="24" t="str">
        <f>IF(Q$3="Not used","",IFERROR(VLOOKUP($A897,'Circumstance 12'!$B$6:$AB$15,27,FALSE),IFERROR(VLOOKUP($A897,'Circumstance 12'!$B$18:$AB$28,27,FALSE),TableBPA2[[#This Row],[Base Payment After Circumstance 11]])))</f>
        <v/>
      </c>
      <c r="R897" s="24" t="str">
        <f>IF(R$3="Not used","",IFERROR(VLOOKUP($A897,'Circumstance 13'!$B$6:$AB$15,27,FALSE),IFERROR(VLOOKUP($A897,'Circumstance 13'!$B$18:$AB$28,27,FALSE),TableBPA2[[#This Row],[Base Payment After Circumstance 12]])))</f>
        <v/>
      </c>
      <c r="S897" s="24" t="str">
        <f>IF(S$3="Not used","",IFERROR(VLOOKUP($A897,'Circumstance 14'!$B$6:$AB$15,27,FALSE),IFERROR(VLOOKUP($A897,'Circumstance 14'!$B$18:$AB$28,27,FALSE),TableBPA2[[#This Row],[Base Payment After Circumstance 13]])))</f>
        <v/>
      </c>
      <c r="T897" s="24" t="str">
        <f>IF(T$3="Not used","",IFERROR(VLOOKUP($A897,'Circumstance 15'!$B$6:$AB$15,27,FALSE),IFERROR(VLOOKUP($A897,'Circumstance 15'!$B$18:$AB$28,27,FALSE),TableBPA2[[#This Row],[Base Payment After Circumstance 14]])))</f>
        <v/>
      </c>
      <c r="U897" s="24" t="str">
        <f>IF(U$3="Not used","",IFERROR(VLOOKUP($A897,'Circumstance 16'!$B$6:$AB$15,27,FALSE),IFERROR(VLOOKUP($A897,'Circumstance 16'!$B$18:$AB$28,27,FALSE),TableBPA2[[#This Row],[Base Payment After Circumstance 15]])))</f>
        <v/>
      </c>
      <c r="V897" s="24" t="str">
        <f>IF(V$3="Not used","",IFERROR(VLOOKUP($A897,'Circumstance 17'!$B$6:$AB$15,27,FALSE),IFERROR(VLOOKUP($A897,'Circumstance 17'!$B$18:$AB$28,27,FALSE),TableBPA2[[#This Row],[Base Payment After Circumstance 16]])))</f>
        <v/>
      </c>
      <c r="W897" s="24" t="str">
        <f>IF(W$3="Not used","",IFERROR(VLOOKUP($A897,'Circumstance 18'!$B$6:$AB$15,27,FALSE),IFERROR(VLOOKUP($A897,'Circumstance 18'!$B$18:$AB$28,27,FALSE),TableBPA2[[#This Row],[Base Payment After Circumstance 17]])))</f>
        <v/>
      </c>
      <c r="X897" s="24" t="str">
        <f>IF(X$3="Not used","",IFERROR(VLOOKUP($A897,'Circumstance 19'!$B$6:$AB$15,27,FALSE),IFERROR(VLOOKUP($A897,'Circumstance 19'!$B$18:$AB$28,27,FALSE),TableBPA2[[#This Row],[Base Payment After Circumstance 18]])))</f>
        <v/>
      </c>
      <c r="Y897" s="24" t="str">
        <f>IF(Y$3="Not used","",IFERROR(VLOOKUP($A897,'Circumstance 20'!$B$6:$AB$15,27,FALSE),IFERROR(VLOOKUP($A897,'Circumstance 20'!$B$18:$AB$28,27,FALSE),TableBPA2[[#This Row],[Base Payment After Circumstance 19]])))</f>
        <v/>
      </c>
    </row>
    <row r="898" spans="1:25" x14ac:dyDescent="0.25">
      <c r="A898" s="11" t="str">
        <f>IF('LEA Information'!A907="","",'LEA Information'!A907)</f>
        <v/>
      </c>
      <c r="B898" s="11" t="str">
        <f>IF('LEA Information'!B907="","",'LEA Information'!B907)</f>
        <v/>
      </c>
      <c r="C898" s="68" t="str">
        <f>IF('LEA Information'!C907="","",'LEA Information'!C907)</f>
        <v/>
      </c>
      <c r="D898" s="8" t="str">
        <f>IF('LEA Information'!D907="","",'LEA Information'!D907)</f>
        <v/>
      </c>
      <c r="E898" s="32" t="str">
        <f t="shared" si="13"/>
        <v/>
      </c>
      <c r="F898" s="3" t="str">
        <f>IF(F$3="Not used","",IFERROR(VLOOKUP($A898,'Circumstance 1'!$B$6:$AB$15,27,FALSE),IFERROR(VLOOKUP(A898,'Circumstance 1'!$B$18:$AB$28,27,FALSE),TableBPA2[[#This Row],[Starting Base Payment]])))</f>
        <v/>
      </c>
      <c r="G898" s="3" t="str">
        <f>IF(G$3="Not used","",IFERROR(VLOOKUP($A898,'Circumstance 2'!$B$6:$AB$15,27,FALSE),IFERROR(VLOOKUP($A898,'Circumstance 2'!$B$18:$AB$28,27,FALSE),TableBPA2[[#This Row],[Base Payment After Circumstance 1]])))</f>
        <v/>
      </c>
      <c r="H898" s="3" t="str">
        <f>IF(H$3="Not used","",IFERROR(VLOOKUP($A898,'Circumstance 3'!$B$6:$AB$15,27,FALSE),IFERROR(VLOOKUP($A898,'Circumstance 3'!$B$18:$AB$28,27,FALSE),TableBPA2[[#This Row],[Base Payment After Circumstance 2]])))</f>
        <v/>
      </c>
      <c r="I898" s="3" t="str">
        <f>IF(I$3="Not used","",IFERROR(VLOOKUP($A898,'Circumstance 4'!$B$6:$AB$15,27,FALSE),IFERROR(VLOOKUP($A898,'Circumstance 4'!$B$18:$AB$28,27,FALSE),TableBPA2[[#This Row],[Base Payment After Circumstance 3]])))</f>
        <v/>
      </c>
      <c r="J898" s="3" t="str">
        <f>IF(J$3="Not used","",IFERROR(VLOOKUP($A898,'Circumstance 5'!$B$6:$AB$15,27,FALSE),IFERROR(VLOOKUP($A898,'Circumstance 5'!$B$18:$AB$28,27,FALSE),TableBPA2[[#This Row],[Base Payment After Circumstance 4]])))</f>
        <v/>
      </c>
      <c r="K898" s="3" t="str">
        <f>IF(K$3="Not used","",IFERROR(VLOOKUP($A898,'Circumstance 6'!$B$6:$AB$15,27,FALSE),IFERROR(VLOOKUP($A898,'Circumstance 6'!$B$18:$AB$28,27,FALSE),TableBPA2[[#This Row],[Base Payment After Circumstance 5]])))</f>
        <v/>
      </c>
      <c r="L898" s="3" t="str">
        <f>IF(L$3="Not used","",IFERROR(VLOOKUP($A898,'Circumstance 7'!$B$6:$AB$15,27,FALSE),IFERROR(VLOOKUP($A898,'Circumstance 7'!$B$18:$AB$28,27,FALSE),TableBPA2[[#This Row],[Base Payment After Circumstance 6]])))</f>
        <v/>
      </c>
      <c r="M898" s="3" t="str">
        <f>IF(M$3="Not used","",IFERROR(VLOOKUP($A898,'Circumstance 8'!$B$6:$AB$15,27,FALSE),IFERROR(VLOOKUP($A898,'Circumstance 8'!$B$18:$AB$28,27,FALSE),TableBPA2[[#This Row],[Base Payment After Circumstance 7]])))</f>
        <v/>
      </c>
      <c r="N898" s="3" t="str">
        <f>IF(N$3="Not used","",IFERROR(VLOOKUP($A898,'Circumstance 9'!$B$6:$AB$15,27,FALSE),IFERROR(VLOOKUP($A898,'Circumstance 9'!$B$18:$AB$28,27,FALSE),TableBPA2[[#This Row],[Base Payment After Circumstance 8]])))</f>
        <v/>
      </c>
      <c r="O898" s="3" t="str">
        <f>IF(O$3="Not used","",IFERROR(VLOOKUP($A898,'Circumstance 10'!$B$6:$AB$15,27,FALSE),IFERROR(VLOOKUP($A898,'Circumstance 10'!$B$18:$AB$28,27,FALSE),TableBPA2[[#This Row],[Base Payment After Circumstance 9]])))</f>
        <v/>
      </c>
      <c r="P898" s="24" t="str">
        <f>IF(P$3="Not used","",IFERROR(VLOOKUP($A898,'Circumstance 11'!$B$6:$AB$15,27,FALSE),IFERROR(VLOOKUP($A898,'Circumstance 11'!$B$18:$AB$28,27,FALSE),TableBPA2[[#This Row],[Base Payment After Circumstance 10]])))</f>
        <v/>
      </c>
      <c r="Q898" s="24" t="str">
        <f>IF(Q$3="Not used","",IFERROR(VLOOKUP($A898,'Circumstance 12'!$B$6:$AB$15,27,FALSE),IFERROR(VLOOKUP($A898,'Circumstance 12'!$B$18:$AB$28,27,FALSE),TableBPA2[[#This Row],[Base Payment After Circumstance 11]])))</f>
        <v/>
      </c>
      <c r="R898" s="24" t="str">
        <f>IF(R$3="Not used","",IFERROR(VLOOKUP($A898,'Circumstance 13'!$B$6:$AB$15,27,FALSE),IFERROR(VLOOKUP($A898,'Circumstance 13'!$B$18:$AB$28,27,FALSE),TableBPA2[[#This Row],[Base Payment After Circumstance 12]])))</f>
        <v/>
      </c>
      <c r="S898" s="24" t="str">
        <f>IF(S$3="Not used","",IFERROR(VLOOKUP($A898,'Circumstance 14'!$B$6:$AB$15,27,FALSE),IFERROR(VLOOKUP($A898,'Circumstance 14'!$B$18:$AB$28,27,FALSE),TableBPA2[[#This Row],[Base Payment After Circumstance 13]])))</f>
        <v/>
      </c>
      <c r="T898" s="24" t="str">
        <f>IF(T$3="Not used","",IFERROR(VLOOKUP($A898,'Circumstance 15'!$B$6:$AB$15,27,FALSE),IFERROR(VLOOKUP($A898,'Circumstance 15'!$B$18:$AB$28,27,FALSE),TableBPA2[[#This Row],[Base Payment After Circumstance 14]])))</f>
        <v/>
      </c>
      <c r="U898" s="24" t="str">
        <f>IF(U$3="Not used","",IFERROR(VLOOKUP($A898,'Circumstance 16'!$B$6:$AB$15,27,FALSE),IFERROR(VLOOKUP($A898,'Circumstance 16'!$B$18:$AB$28,27,FALSE),TableBPA2[[#This Row],[Base Payment After Circumstance 15]])))</f>
        <v/>
      </c>
      <c r="V898" s="24" t="str">
        <f>IF(V$3="Not used","",IFERROR(VLOOKUP($A898,'Circumstance 17'!$B$6:$AB$15,27,FALSE),IFERROR(VLOOKUP($A898,'Circumstance 17'!$B$18:$AB$28,27,FALSE),TableBPA2[[#This Row],[Base Payment After Circumstance 16]])))</f>
        <v/>
      </c>
      <c r="W898" s="24" t="str">
        <f>IF(W$3="Not used","",IFERROR(VLOOKUP($A898,'Circumstance 18'!$B$6:$AB$15,27,FALSE),IFERROR(VLOOKUP($A898,'Circumstance 18'!$B$18:$AB$28,27,FALSE),TableBPA2[[#This Row],[Base Payment After Circumstance 17]])))</f>
        <v/>
      </c>
      <c r="X898" s="24" t="str">
        <f>IF(X$3="Not used","",IFERROR(VLOOKUP($A898,'Circumstance 19'!$B$6:$AB$15,27,FALSE),IFERROR(VLOOKUP($A898,'Circumstance 19'!$B$18:$AB$28,27,FALSE),TableBPA2[[#This Row],[Base Payment After Circumstance 18]])))</f>
        <v/>
      </c>
      <c r="Y898" s="24" t="str">
        <f>IF(Y$3="Not used","",IFERROR(VLOOKUP($A898,'Circumstance 20'!$B$6:$AB$15,27,FALSE),IFERROR(VLOOKUP($A898,'Circumstance 20'!$B$18:$AB$28,27,FALSE),TableBPA2[[#This Row],[Base Payment After Circumstance 19]])))</f>
        <v/>
      </c>
    </row>
    <row r="899" spans="1:25" x14ac:dyDescent="0.25">
      <c r="A899" s="11" t="str">
        <f>IF('LEA Information'!A908="","",'LEA Information'!A908)</f>
        <v/>
      </c>
      <c r="B899" s="11" t="str">
        <f>IF('LEA Information'!B908="","",'LEA Information'!B908)</f>
        <v/>
      </c>
      <c r="C899" s="68" t="str">
        <f>IF('LEA Information'!C908="","",'LEA Information'!C908)</f>
        <v/>
      </c>
      <c r="D899" s="8" t="str">
        <f>IF('LEA Information'!D908="","",'LEA Information'!D908)</f>
        <v/>
      </c>
      <c r="E899" s="32" t="str">
        <f t="shared" si="13"/>
        <v/>
      </c>
      <c r="F899" s="3" t="str">
        <f>IF(F$3="Not used","",IFERROR(VLOOKUP($A899,'Circumstance 1'!$B$6:$AB$15,27,FALSE),IFERROR(VLOOKUP(A899,'Circumstance 1'!$B$18:$AB$28,27,FALSE),TableBPA2[[#This Row],[Starting Base Payment]])))</f>
        <v/>
      </c>
      <c r="G899" s="3" t="str">
        <f>IF(G$3="Not used","",IFERROR(VLOOKUP($A899,'Circumstance 2'!$B$6:$AB$15,27,FALSE),IFERROR(VLOOKUP($A899,'Circumstance 2'!$B$18:$AB$28,27,FALSE),TableBPA2[[#This Row],[Base Payment After Circumstance 1]])))</f>
        <v/>
      </c>
      <c r="H899" s="3" t="str">
        <f>IF(H$3="Not used","",IFERROR(VLOOKUP($A899,'Circumstance 3'!$B$6:$AB$15,27,FALSE),IFERROR(VLOOKUP($A899,'Circumstance 3'!$B$18:$AB$28,27,FALSE),TableBPA2[[#This Row],[Base Payment After Circumstance 2]])))</f>
        <v/>
      </c>
      <c r="I899" s="3" t="str">
        <f>IF(I$3="Not used","",IFERROR(VLOOKUP($A899,'Circumstance 4'!$B$6:$AB$15,27,FALSE),IFERROR(VLOOKUP($A899,'Circumstance 4'!$B$18:$AB$28,27,FALSE),TableBPA2[[#This Row],[Base Payment After Circumstance 3]])))</f>
        <v/>
      </c>
      <c r="J899" s="3" t="str">
        <f>IF(J$3="Not used","",IFERROR(VLOOKUP($A899,'Circumstance 5'!$B$6:$AB$15,27,FALSE),IFERROR(VLOOKUP($A899,'Circumstance 5'!$B$18:$AB$28,27,FALSE),TableBPA2[[#This Row],[Base Payment After Circumstance 4]])))</f>
        <v/>
      </c>
      <c r="K899" s="3" t="str">
        <f>IF(K$3="Not used","",IFERROR(VLOOKUP($A899,'Circumstance 6'!$B$6:$AB$15,27,FALSE),IFERROR(VLOOKUP($A899,'Circumstance 6'!$B$18:$AB$28,27,FALSE),TableBPA2[[#This Row],[Base Payment After Circumstance 5]])))</f>
        <v/>
      </c>
      <c r="L899" s="3" t="str">
        <f>IF(L$3="Not used","",IFERROR(VLOOKUP($A899,'Circumstance 7'!$B$6:$AB$15,27,FALSE),IFERROR(VLOOKUP($A899,'Circumstance 7'!$B$18:$AB$28,27,FALSE),TableBPA2[[#This Row],[Base Payment After Circumstance 6]])))</f>
        <v/>
      </c>
      <c r="M899" s="3" t="str">
        <f>IF(M$3="Not used","",IFERROR(VLOOKUP($A899,'Circumstance 8'!$B$6:$AB$15,27,FALSE),IFERROR(VLOOKUP($A899,'Circumstance 8'!$B$18:$AB$28,27,FALSE),TableBPA2[[#This Row],[Base Payment After Circumstance 7]])))</f>
        <v/>
      </c>
      <c r="N899" s="3" t="str">
        <f>IF(N$3="Not used","",IFERROR(VLOOKUP($A899,'Circumstance 9'!$B$6:$AB$15,27,FALSE),IFERROR(VLOOKUP($A899,'Circumstance 9'!$B$18:$AB$28,27,FALSE),TableBPA2[[#This Row],[Base Payment After Circumstance 8]])))</f>
        <v/>
      </c>
      <c r="O899" s="3" t="str">
        <f>IF(O$3="Not used","",IFERROR(VLOOKUP($A899,'Circumstance 10'!$B$6:$AB$15,27,FALSE),IFERROR(VLOOKUP($A899,'Circumstance 10'!$B$18:$AB$28,27,FALSE),TableBPA2[[#This Row],[Base Payment After Circumstance 9]])))</f>
        <v/>
      </c>
      <c r="P899" s="24" t="str">
        <f>IF(P$3="Not used","",IFERROR(VLOOKUP($A899,'Circumstance 11'!$B$6:$AB$15,27,FALSE),IFERROR(VLOOKUP($A899,'Circumstance 11'!$B$18:$AB$28,27,FALSE),TableBPA2[[#This Row],[Base Payment After Circumstance 10]])))</f>
        <v/>
      </c>
      <c r="Q899" s="24" t="str">
        <f>IF(Q$3="Not used","",IFERROR(VLOOKUP($A899,'Circumstance 12'!$B$6:$AB$15,27,FALSE),IFERROR(VLOOKUP($A899,'Circumstance 12'!$B$18:$AB$28,27,FALSE),TableBPA2[[#This Row],[Base Payment After Circumstance 11]])))</f>
        <v/>
      </c>
      <c r="R899" s="24" t="str">
        <f>IF(R$3="Not used","",IFERROR(VLOOKUP($A899,'Circumstance 13'!$B$6:$AB$15,27,FALSE),IFERROR(VLOOKUP($A899,'Circumstance 13'!$B$18:$AB$28,27,FALSE),TableBPA2[[#This Row],[Base Payment After Circumstance 12]])))</f>
        <v/>
      </c>
      <c r="S899" s="24" t="str">
        <f>IF(S$3="Not used","",IFERROR(VLOOKUP($A899,'Circumstance 14'!$B$6:$AB$15,27,FALSE),IFERROR(VLOOKUP($A899,'Circumstance 14'!$B$18:$AB$28,27,FALSE),TableBPA2[[#This Row],[Base Payment After Circumstance 13]])))</f>
        <v/>
      </c>
      <c r="T899" s="24" t="str">
        <f>IF(T$3="Not used","",IFERROR(VLOOKUP($A899,'Circumstance 15'!$B$6:$AB$15,27,FALSE),IFERROR(VLOOKUP($A899,'Circumstance 15'!$B$18:$AB$28,27,FALSE),TableBPA2[[#This Row],[Base Payment After Circumstance 14]])))</f>
        <v/>
      </c>
      <c r="U899" s="24" t="str">
        <f>IF(U$3="Not used","",IFERROR(VLOOKUP($A899,'Circumstance 16'!$B$6:$AB$15,27,FALSE),IFERROR(VLOOKUP($A899,'Circumstance 16'!$B$18:$AB$28,27,FALSE),TableBPA2[[#This Row],[Base Payment After Circumstance 15]])))</f>
        <v/>
      </c>
      <c r="V899" s="24" t="str">
        <f>IF(V$3="Not used","",IFERROR(VLOOKUP($A899,'Circumstance 17'!$B$6:$AB$15,27,FALSE),IFERROR(VLOOKUP($A899,'Circumstance 17'!$B$18:$AB$28,27,FALSE),TableBPA2[[#This Row],[Base Payment After Circumstance 16]])))</f>
        <v/>
      </c>
      <c r="W899" s="24" t="str">
        <f>IF(W$3="Not used","",IFERROR(VLOOKUP($A899,'Circumstance 18'!$B$6:$AB$15,27,FALSE),IFERROR(VLOOKUP($A899,'Circumstance 18'!$B$18:$AB$28,27,FALSE),TableBPA2[[#This Row],[Base Payment After Circumstance 17]])))</f>
        <v/>
      </c>
      <c r="X899" s="24" t="str">
        <f>IF(X$3="Not used","",IFERROR(VLOOKUP($A899,'Circumstance 19'!$B$6:$AB$15,27,FALSE),IFERROR(VLOOKUP($A899,'Circumstance 19'!$B$18:$AB$28,27,FALSE),TableBPA2[[#This Row],[Base Payment After Circumstance 18]])))</f>
        <v/>
      </c>
      <c r="Y899" s="24" t="str">
        <f>IF(Y$3="Not used","",IFERROR(VLOOKUP($A899,'Circumstance 20'!$B$6:$AB$15,27,FALSE),IFERROR(VLOOKUP($A899,'Circumstance 20'!$B$18:$AB$28,27,FALSE),TableBPA2[[#This Row],[Base Payment After Circumstance 19]])))</f>
        <v/>
      </c>
    </row>
    <row r="900" spans="1:25" x14ac:dyDescent="0.25">
      <c r="A900" s="11" t="str">
        <f>IF('LEA Information'!A909="","",'LEA Information'!A909)</f>
        <v/>
      </c>
      <c r="B900" s="11" t="str">
        <f>IF('LEA Information'!B909="","",'LEA Information'!B909)</f>
        <v/>
      </c>
      <c r="C900" s="68" t="str">
        <f>IF('LEA Information'!C909="","",'LEA Information'!C909)</f>
        <v/>
      </c>
      <c r="D900" s="8" t="str">
        <f>IF('LEA Information'!D909="","",'LEA Information'!D909)</f>
        <v/>
      </c>
      <c r="E900" s="32" t="str">
        <f t="shared" si="13"/>
        <v/>
      </c>
      <c r="F900" s="3" t="str">
        <f>IF(F$3="Not used","",IFERROR(VLOOKUP($A900,'Circumstance 1'!$B$6:$AB$15,27,FALSE),IFERROR(VLOOKUP(A900,'Circumstance 1'!$B$18:$AB$28,27,FALSE),TableBPA2[[#This Row],[Starting Base Payment]])))</f>
        <v/>
      </c>
      <c r="G900" s="3" t="str">
        <f>IF(G$3="Not used","",IFERROR(VLOOKUP($A900,'Circumstance 2'!$B$6:$AB$15,27,FALSE),IFERROR(VLOOKUP($A900,'Circumstance 2'!$B$18:$AB$28,27,FALSE),TableBPA2[[#This Row],[Base Payment After Circumstance 1]])))</f>
        <v/>
      </c>
      <c r="H900" s="3" t="str">
        <f>IF(H$3="Not used","",IFERROR(VLOOKUP($A900,'Circumstance 3'!$B$6:$AB$15,27,FALSE),IFERROR(VLOOKUP($A900,'Circumstance 3'!$B$18:$AB$28,27,FALSE),TableBPA2[[#This Row],[Base Payment After Circumstance 2]])))</f>
        <v/>
      </c>
      <c r="I900" s="3" t="str">
        <f>IF(I$3="Not used","",IFERROR(VLOOKUP($A900,'Circumstance 4'!$B$6:$AB$15,27,FALSE),IFERROR(VLOOKUP($A900,'Circumstance 4'!$B$18:$AB$28,27,FALSE),TableBPA2[[#This Row],[Base Payment After Circumstance 3]])))</f>
        <v/>
      </c>
      <c r="J900" s="3" t="str">
        <f>IF(J$3="Not used","",IFERROR(VLOOKUP($A900,'Circumstance 5'!$B$6:$AB$15,27,FALSE),IFERROR(VLOOKUP($A900,'Circumstance 5'!$B$18:$AB$28,27,FALSE),TableBPA2[[#This Row],[Base Payment After Circumstance 4]])))</f>
        <v/>
      </c>
      <c r="K900" s="3" t="str">
        <f>IF(K$3="Not used","",IFERROR(VLOOKUP($A900,'Circumstance 6'!$B$6:$AB$15,27,FALSE),IFERROR(VLOOKUP($A900,'Circumstance 6'!$B$18:$AB$28,27,FALSE),TableBPA2[[#This Row],[Base Payment After Circumstance 5]])))</f>
        <v/>
      </c>
      <c r="L900" s="3" t="str">
        <f>IF(L$3="Not used","",IFERROR(VLOOKUP($A900,'Circumstance 7'!$B$6:$AB$15,27,FALSE),IFERROR(VLOOKUP($A900,'Circumstance 7'!$B$18:$AB$28,27,FALSE),TableBPA2[[#This Row],[Base Payment After Circumstance 6]])))</f>
        <v/>
      </c>
      <c r="M900" s="3" t="str">
        <f>IF(M$3="Not used","",IFERROR(VLOOKUP($A900,'Circumstance 8'!$B$6:$AB$15,27,FALSE),IFERROR(VLOOKUP($A900,'Circumstance 8'!$B$18:$AB$28,27,FALSE),TableBPA2[[#This Row],[Base Payment After Circumstance 7]])))</f>
        <v/>
      </c>
      <c r="N900" s="3" t="str">
        <f>IF(N$3="Not used","",IFERROR(VLOOKUP($A900,'Circumstance 9'!$B$6:$AB$15,27,FALSE),IFERROR(VLOOKUP($A900,'Circumstance 9'!$B$18:$AB$28,27,FALSE),TableBPA2[[#This Row],[Base Payment After Circumstance 8]])))</f>
        <v/>
      </c>
      <c r="O900" s="3" t="str">
        <f>IF(O$3="Not used","",IFERROR(VLOOKUP($A900,'Circumstance 10'!$B$6:$AB$15,27,FALSE),IFERROR(VLOOKUP($A900,'Circumstance 10'!$B$18:$AB$28,27,FALSE),TableBPA2[[#This Row],[Base Payment After Circumstance 9]])))</f>
        <v/>
      </c>
      <c r="P900" s="24" t="str">
        <f>IF(P$3="Not used","",IFERROR(VLOOKUP($A900,'Circumstance 11'!$B$6:$AB$15,27,FALSE),IFERROR(VLOOKUP($A900,'Circumstance 11'!$B$18:$AB$28,27,FALSE),TableBPA2[[#This Row],[Base Payment After Circumstance 10]])))</f>
        <v/>
      </c>
      <c r="Q900" s="24" t="str">
        <f>IF(Q$3="Not used","",IFERROR(VLOOKUP($A900,'Circumstance 12'!$B$6:$AB$15,27,FALSE),IFERROR(VLOOKUP($A900,'Circumstance 12'!$B$18:$AB$28,27,FALSE),TableBPA2[[#This Row],[Base Payment After Circumstance 11]])))</f>
        <v/>
      </c>
      <c r="R900" s="24" t="str">
        <f>IF(R$3="Not used","",IFERROR(VLOOKUP($A900,'Circumstance 13'!$B$6:$AB$15,27,FALSE),IFERROR(VLOOKUP($A900,'Circumstance 13'!$B$18:$AB$28,27,FALSE),TableBPA2[[#This Row],[Base Payment After Circumstance 12]])))</f>
        <v/>
      </c>
      <c r="S900" s="24" t="str">
        <f>IF(S$3="Not used","",IFERROR(VLOOKUP($A900,'Circumstance 14'!$B$6:$AB$15,27,FALSE),IFERROR(VLOOKUP($A900,'Circumstance 14'!$B$18:$AB$28,27,FALSE),TableBPA2[[#This Row],[Base Payment After Circumstance 13]])))</f>
        <v/>
      </c>
      <c r="T900" s="24" t="str">
        <f>IF(T$3="Not used","",IFERROR(VLOOKUP($A900,'Circumstance 15'!$B$6:$AB$15,27,FALSE),IFERROR(VLOOKUP($A900,'Circumstance 15'!$B$18:$AB$28,27,FALSE),TableBPA2[[#This Row],[Base Payment After Circumstance 14]])))</f>
        <v/>
      </c>
      <c r="U900" s="24" t="str">
        <f>IF(U$3="Not used","",IFERROR(VLOOKUP($A900,'Circumstance 16'!$B$6:$AB$15,27,FALSE),IFERROR(VLOOKUP($A900,'Circumstance 16'!$B$18:$AB$28,27,FALSE),TableBPA2[[#This Row],[Base Payment After Circumstance 15]])))</f>
        <v/>
      </c>
      <c r="V900" s="24" t="str">
        <f>IF(V$3="Not used","",IFERROR(VLOOKUP($A900,'Circumstance 17'!$B$6:$AB$15,27,FALSE),IFERROR(VLOOKUP($A900,'Circumstance 17'!$B$18:$AB$28,27,FALSE),TableBPA2[[#This Row],[Base Payment After Circumstance 16]])))</f>
        <v/>
      </c>
      <c r="W900" s="24" t="str">
        <f>IF(W$3="Not used","",IFERROR(VLOOKUP($A900,'Circumstance 18'!$B$6:$AB$15,27,FALSE),IFERROR(VLOOKUP($A900,'Circumstance 18'!$B$18:$AB$28,27,FALSE),TableBPA2[[#This Row],[Base Payment After Circumstance 17]])))</f>
        <v/>
      </c>
      <c r="X900" s="24" t="str">
        <f>IF(X$3="Not used","",IFERROR(VLOOKUP($A900,'Circumstance 19'!$B$6:$AB$15,27,FALSE),IFERROR(VLOOKUP($A900,'Circumstance 19'!$B$18:$AB$28,27,FALSE),TableBPA2[[#This Row],[Base Payment After Circumstance 18]])))</f>
        <v/>
      </c>
      <c r="Y900" s="24" t="str">
        <f>IF(Y$3="Not used","",IFERROR(VLOOKUP($A900,'Circumstance 20'!$B$6:$AB$15,27,FALSE),IFERROR(VLOOKUP($A900,'Circumstance 20'!$B$18:$AB$28,27,FALSE),TableBPA2[[#This Row],[Base Payment After Circumstance 19]])))</f>
        <v/>
      </c>
    </row>
    <row r="901" spans="1:25" x14ac:dyDescent="0.25">
      <c r="A901" s="11" t="str">
        <f>IF('LEA Information'!A910="","",'LEA Information'!A910)</f>
        <v/>
      </c>
      <c r="B901" s="11" t="str">
        <f>IF('LEA Information'!B910="","",'LEA Information'!B910)</f>
        <v/>
      </c>
      <c r="C901" s="68" t="str">
        <f>IF('LEA Information'!C910="","",'LEA Information'!C910)</f>
        <v/>
      </c>
      <c r="D901" s="8" t="str">
        <f>IF('LEA Information'!D910="","",'LEA Information'!D910)</f>
        <v/>
      </c>
      <c r="E901" s="32" t="str">
        <f t="shared" si="13"/>
        <v/>
      </c>
      <c r="F901" s="3" t="str">
        <f>IF(F$3="Not used","",IFERROR(VLOOKUP($A901,'Circumstance 1'!$B$6:$AB$15,27,FALSE),IFERROR(VLOOKUP(A901,'Circumstance 1'!$B$18:$AB$28,27,FALSE),TableBPA2[[#This Row],[Starting Base Payment]])))</f>
        <v/>
      </c>
      <c r="G901" s="3" t="str">
        <f>IF(G$3="Not used","",IFERROR(VLOOKUP($A901,'Circumstance 2'!$B$6:$AB$15,27,FALSE),IFERROR(VLOOKUP($A901,'Circumstance 2'!$B$18:$AB$28,27,FALSE),TableBPA2[[#This Row],[Base Payment After Circumstance 1]])))</f>
        <v/>
      </c>
      <c r="H901" s="3" t="str">
        <f>IF(H$3="Not used","",IFERROR(VLOOKUP($A901,'Circumstance 3'!$B$6:$AB$15,27,FALSE),IFERROR(VLOOKUP($A901,'Circumstance 3'!$B$18:$AB$28,27,FALSE),TableBPA2[[#This Row],[Base Payment After Circumstance 2]])))</f>
        <v/>
      </c>
      <c r="I901" s="3" t="str">
        <f>IF(I$3="Not used","",IFERROR(VLOOKUP($A901,'Circumstance 4'!$B$6:$AB$15,27,FALSE),IFERROR(VLOOKUP($A901,'Circumstance 4'!$B$18:$AB$28,27,FALSE),TableBPA2[[#This Row],[Base Payment After Circumstance 3]])))</f>
        <v/>
      </c>
      <c r="J901" s="3" t="str">
        <f>IF(J$3="Not used","",IFERROR(VLOOKUP($A901,'Circumstance 5'!$B$6:$AB$15,27,FALSE),IFERROR(VLOOKUP($A901,'Circumstance 5'!$B$18:$AB$28,27,FALSE),TableBPA2[[#This Row],[Base Payment After Circumstance 4]])))</f>
        <v/>
      </c>
      <c r="K901" s="3" t="str">
        <f>IF(K$3="Not used","",IFERROR(VLOOKUP($A901,'Circumstance 6'!$B$6:$AB$15,27,FALSE),IFERROR(VLOOKUP($A901,'Circumstance 6'!$B$18:$AB$28,27,FALSE),TableBPA2[[#This Row],[Base Payment After Circumstance 5]])))</f>
        <v/>
      </c>
      <c r="L901" s="3" t="str">
        <f>IF(L$3="Not used","",IFERROR(VLOOKUP($A901,'Circumstance 7'!$B$6:$AB$15,27,FALSE),IFERROR(VLOOKUP($A901,'Circumstance 7'!$B$18:$AB$28,27,FALSE),TableBPA2[[#This Row],[Base Payment After Circumstance 6]])))</f>
        <v/>
      </c>
      <c r="M901" s="3" t="str">
        <f>IF(M$3="Not used","",IFERROR(VLOOKUP($A901,'Circumstance 8'!$B$6:$AB$15,27,FALSE),IFERROR(VLOOKUP($A901,'Circumstance 8'!$B$18:$AB$28,27,FALSE),TableBPA2[[#This Row],[Base Payment After Circumstance 7]])))</f>
        <v/>
      </c>
      <c r="N901" s="3" t="str">
        <f>IF(N$3="Not used","",IFERROR(VLOOKUP($A901,'Circumstance 9'!$B$6:$AB$15,27,FALSE),IFERROR(VLOOKUP($A901,'Circumstance 9'!$B$18:$AB$28,27,FALSE),TableBPA2[[#This Row],[Base Payment After Circumstance 8]])))</f>
        <v/>
      </c>
      <c r="O901" s="3" t="str">
        <f>IF(O$3="Not used","",IFERROR(VLOOKUP($A901,'Circumstance 10'!$B$6:$AB$15,27,FALSE),IFERROR(VLOOKUP($A901,'Circumstance 10'!$B$18:$AB$28,27,FALSE),TableBPA2[[#This Row],[Base Payment After Circumstance 9]])))</f>
        <v/>
      </c>
      <c r="P901" s="24" t="str">
        <f>IF(P$3="Not used","",IFERROR(VLOOKUP($A901,'Circumstance 11'!$B$6:$AB$15,27,FALSE),IFERROR(VLOOKUP($A901,'Circumstance 11'!$B$18:$AB$28,27,FALSE),TableBPA2[[#This Row],[Base Payment After Circumstance 10]])))</f>
        <v/>
      </c>
      <c r="Q901" s="24" t="str">
        <f>IF(Q$3="Not used","",IFERROR(VLOOKUP($A901,'Circumstance 12'!$B$6:$AB$15,27,FALSE),IFERROR(VLOOKUP($A901,'Circumstance 12'!$B$18:$AB$28,27,FALSE),TableBPA2[[#This Row],[Base Payment After Circumstance 11]])))</f>
        <v/>
      </c>
      <c r="R901" s="24" t="str">
        <f>IF(R$3="Not used","",IFERROR(VLOOKUP($A901,'Circumstance 13'!$B$6:$AB$15,27,FALSE),IFERROR(VLOOKUP($A901,'Circumstance 13'!$B$18:$AB$28,27,FALSE),TableBPA2[[#This Row],[Base Payment After Circumstance 12]])))</f>
        <v/>
      </c>
      <c r="S901" s="24" t="str">
        <f>IF(S$3="Not used","",IFERROR(VLOOKUP($A901,'Circumstance 14'!$B$6:$AB$15,27,FALSE),IFERROR(VLOOKUP($A901,'Circumstance 14'!$B$18:$AB$28,27,FALSE),TableBPA2[[#This Row],[Base Payment After Circumstance 13]])))</f>
        <v/>
      </c>
      <c r="T901" s="24" t="str">
        <f>IF(T$3="Not used","",IFERROR(VLOOKUP($A901,'Circumstance 15'!$B$6:$AB$15,27,FALSE),IFERROR(VLOOKUP($A901,'Circumstance 15'!$B$18:$AB$28,27,FALSE),TableBPA2[[#This Row],[Base Payment After Circumstance 14]])))</f>
        <v/>
      </c>
      <c r="U901" s="24" t="str">
        <f>IF(U$3="Not used","",IFERROR(VLOOKUP($A901,'Circumstance 16'!$B$6:$AB$15,27,FALSE),IFERROR(VLOOKUP($A901,'Circumstance 16'!$B$18:$AB$28,27,FALSE),TableBPA2[[#This Row],[Base Payment After Circumstance 15]])))</f>
        <v/>
      </c>
      <c r="V901" s="24" t="str">
        <f>IF(V$3="Not used","",IFERROR(VLOOKUP($A901,'Circumstance 17'!$B$6:$AB$15,27,FALSE),IFERROR(VLOOKUP($A901,'Circumstance 17'!$B$18:$AB$28,27,FALSE),TableBPA2[[#This Row],[Base Payment After Circumstance 16]])))</f>
        <v/>
      </c>
      <c r="W901" s="24" t="str">
        <f>IF(W$3="Not used","",IFERROR(VLOOKUP($A901,'Circumstance 18'!$B$6:$AB$15,27,FALSE),IFERROR(VLOOKUP($A901,'Circumstance 18'!$B$18:$AB$28,27,FALSE),TableBPA2[[#This Row],[Base Payment After Circumstance 17]])))</f>
        <v/>
      </c>
      <c r="X901" s="24" t="str">
        <f>IF(X$3="Not used","",IFERROR(VLOOKUP($A901,'Circumstance 19'!$B$6:$AB$15,27,FALSE),IFERROR(VLOOKUP($A901,'Circumstance 19'!$B$18:$AB$28,27,FALSE),TableBPA2[[#This Row],[Base Payment After Circumstance 18]])))</f>
        <v/>
      </c>
      <c r="Y901" s="24" t="str">
        <f>IF(Y$3="Not used","",IFERROR(VLOOKUP($A901,'Circumstance 20'!$B$6:$AB$15,27,FALSE),IFERROR(VLOOKUP($A901,'Circumstance 20'!$B$18:$AB$28,27,FALSE),TableBPA2[[#This Row],[Base Payment After Circumstance 19]])))</f>
        <v/>
      </c>
    </row>
    <row r="902" spans="1:25" x14ac:dyDescent="0.25">
      <c r="A902" s="11" t="str">
        <f>IF('LEA Information'!A911="","",'LEA Information'!A911)</f>
        <v/>
      </c>
      <c r="B902" s="11" t="str">
        <f>IF('LEA Information'!B911="","",'LEA Information'!B911)</f>
        <v/>
      </c>
      <c r="C902" s="68" t="str">
        <f>IF('LEA Information'!C911="","",'LEA Information'!C911)</f>
        <v/>
      </c>
      <c r="D902" s="8" t="str">
        <f>IF('LEA Information'!D911="","",'LEA Information'!D911)</f>
        <v/>
      </c>
      <c r="E902" s="32" t="str">
        <f t="shared" si="13"/>
        <v/>
      </c>
      <c r="F902" s="3" t="str">
        <f>IF(F$3="Not used","",IFERROR(VLOOKUP($A902,'Circumstance 1'!$B$6:$AB$15,27,FALSE),IFERROR(VLOOKUP(A902,'Circumstance 1'!$B$18:$AB$28,27,FALSE),TableBPA2[[#This Row],[Starting Base Payment]])))</f>
        <v/>
      </c>
      <c r="G902" s="3" t="str">
        <f>IF(G$3="Not used","",IFERROR(VLOOKUP($A902,'Circumstance 2'!$B$6:$AB$15,27,FALSE),IFERROR(VLOOKUP($A902,'Circumstance 2'!$B$18:$AB$28,27,FALSE),TableBPA2[[#This Row],[Base Payment After Circumstance 1]])))</f>
        <v/>
      </c>
      <c r="H902" s="3" t="str">
        <f>IF(H$3="Not used","",IFERROR(VLOOKUP($A902,'Circumstance 3'!$B$6:$AB$15,27,FALSE),IFERROR(VLOOKUP($A902,'Circumstance 3'!$B$18:$AB$28,27,FALSE),TableBPA2[[#This Row],[Base Payment After Circumstance 2]])))</f>
        <v/>
      </c>
      <c r="I902" s="3" t="str">
        <f>IF(I$3="Not used","",IFERROR(VLOOKUP($A902,'Circumstance 4'!$B$6:$AB$15,27,FALSE),IFERROR(VLOOKUP($A902,'Circumstance 4'!$B$18:$AB$28,27,FALSE),TableBPA2[[#This Row],[Base Payment After Circumstance 3]])))</f>
        <v/>
      </c>
      <c r="J902" s="3" t="str">
        <f>IF(J$3="Not used","",IFERROR(VLOOKUP($A902,'Circumstance 5'!$B$6:$AB$15,27,FALSE),IFERROR(VLOOKUP($A902,'Circumstance 5'!$B$18:$AB$28,27,FALSE),TableBPA2[[#This Row],[Base Payment After Circumstance 4]])))</f>
        <v/>
      </c>
      <c r="K902" s="3" t="str">
        <f>IF(K$3="Not used","",IFERROR(VLOOKUP($A902,'Circumstance 6'!$B$6:$AB$15,27,FALSE),IFERROR(VLOOKUP($A902,'Circumstance 6'!$B$18:$AB$28,27,FALSE),TableBPA2[[#This Row],[Base Payment After Circumstance 5]])))</f>
        <v/>
      </c>
      <c r="L902" s="3" t="str">
        <f>IF(L$3="Not used","",IFERROR(VLOOKUP($A902,'Circumstance 7'!$B$6:$AB$15,27,FALSE),IFERROR(VLOOKUP($A902,'Circumstance 7'!$B$18:$AB$28,27,FALSE),TableBPA2[[#This Row],[Base Payment After Circumstance 6]])))</f>
        <v/>
      </c>
      <c r="M902" s="3" t="str">
        <f>IF(M$3="Not used","",IFERROR(VLOOKUP($A902,'Circumstance 8'!$B$6:$AB$15,27,FALSE),IFERROR(VLOOKUP($A902,'Circumstance 8'!$B$18:$AB$28,27,FALSE),TableBPA2[[#This Row],[Base Payment After Circumstance 7]])))</f>
        <v/>
      </c>
      <c r="N902" s="3" t="str">
        <f>IF(N$3="Not used","",IFERROR(VLOOKUP($A902,'Circumstance 9'!$B$6:$AB$15,27,FALSE),IFERROR(VLOOKUP($A902,'Circumstance 9'!$B$18:$AB$28,27,FALSE),TableBPA2[[#This Row],[Base Payment After Circumstance 8]])))</f>
        <v/>
      </c>
      <c r="O902" s="3" t="str">
        <f>IF(O$3="Not used","",IFERROR(VLOOKUP($A902,'Circumstance 10'!$B$6:$AB$15,27,FALSE),IFERROR(VLOOKUP($A902,'Circumstance 10'!$B$18:$AB$28,27,FALSE),TableBPA2[[#This Row],[Base Payment After Circumstance 9]])))</f>
        <v/>
      </c>
      <c r="P902" s="24" t="str">
        <f>IF(P$3="Not used","",IFERROR(VLOOKUP($A902,'Circumstance 11'!$B$6:$AB$15,27,FALSE),IFERROR(VLOOKUP($A902,'Circumstance 11'!$B$18:$AB$28,27,FALSE),TableBPA2[[#This Row],[Base Payment After Circumstance 10]])))</f>
        <v/>
      </c>
      <c r="Q902" s="24" t="str">
        <f>IF(Q$3="Not used","",IFERROR(VLOOKUP($A902,'Circumstance 12'!$B$6:$AB$15,27,FALSE),IFERROR(VLOOKUP($A902,'Circumstance 12'!$B$18:$AB$28,27,FALSE),TableBPA2[[#This Row],[Base Payment After Circumstance 11]])))</f>
        <v/>
      </c>
      <c r="R902" s="24" t="str">
        <f>IF(R$3="Not used","",IFERROR(VLOOKUP($A902,'Circumstance 13'!$B$6:$AB$15,27,FALSE),IFERROR(VLOOKUP($A902,'Circumstance 13'!$B$18:$AB$28,27,FALSE),TableBPA2[[#This Row],[Base Payment After Circumstance 12]])))</f>
        <v/>
      </c>
      <c r="S902" s="24" t="str">
        <f>IF(S$3="Not used","",IFERROR(VLOOKUP($A902,'Circumstance 14'!$B$6:$AB$15,27,FALSE),IFERROR(VLOOKUP($A902,'Circumstance 14'!$B$18:$AB$28,27,FALSE),TableBPA2[[#This Row],[Base Payment After Circumstance 13]])))</f>
        <v/>
      </c>
      <c r="T902" s="24" t="str">
        <f>IF(T$3="Not used","",IFERROR(VLOOKUP($A902,'Circumstance 15'!$B$6:$AB$15,27,FALSE),IFERROR(VLOOKUP($A902,'Circumstance 15'!$B$18:$AB$28,27,FALSE),TableBPA2[[#This Row],[Base Payment After Circumstance 14]])))</f>
        <v/>
      </c>
      <c r="U902" s="24" t="str">
        <f>IF(U$3="Not used","",IFERROR(VLOOKUP($A902,'Circumstance 16'!$B$6:$AB$15,27,FALSE),IFERROR(VLOOKUP($A902,'Circumstance 16'!$B$18:$AB$28,27,FALSE),TableBPA2[[#This Row],[Base Payment After Circumstance 15]])))</f>
        <v/>
      </c>
      <c r="V902" s="24" t="str">
        <f>IF(V$3="Not used","",IFERROR(VLOOKUP($A902,'Circumstance 17'!$B$6:$AB$15,27,FALSE),IFERROR(VLOOKUP($A902,'Circumstance 17'!$B$18:$AB$28,27,FALSE),TableBPA2[[#This Row],[Base Payment After Circumstance 16]])))</f>
        <v/>
      </c>
      <c r="W902" s="24" t="str">
        <f>IF(W$3="Not used","",IFERROR(VLOOKUP($A902,'Circumstance 18'!$B$6:$AB$15,27,FALSE),IFERROR(VLOOKUP($A902,'Circumstance 18'!$B$18:$AB$28,27,FALSE),TableBPA2[[#This Row],[Base Payment After Circumstance 17]])))</f>
        <v/>
      </c>
      <c r="X902" s="24" t="str">
        <f>IF(X$3="Not used","",IFERROR(VLOOKUP($A902,'Circumstance 19'!$B$6:$AB$15,27,FALSE),IFERROR(VLOOKUP($A902,'Circumstance 19'!$B$18:$AB$28,27,FALSE),TableBPA2[[#This Row],[Base Payment After Circumstance 18]])))</f>
        <v/>
      </c>
      <c r="Y902" s="24" t="str">
        <f>IF(Y$3="Not used","",IFERROR(VLOOKUP($A902,'Circumstance 20'!$B$6:$AB$15,27,FALSE),IFERROR(VLOOKUP($A902,'Circumstance 20'!$B$18:$AB$28,27,FALSE),TableBPA2[[#This Row],[Base Payment After Circumstance 19]])))</f>
        <v/>
      </c>
    </row>
    <row r="903" spans="1:25" x14ac:dyDescent="0.25">
      <c r="A903" s="11" t="str">
        <f>IF('LEA Information'!A912="","",'LEA Information'!A912)</f>
        <v/>
      </c>
      <c r="B903" s="11" t="str">
        <f>IF('LEA Information'!B912="","",'LEA Information'!B912)</f>
        <v/>
      </c>
      <c r="C903" s="68" t="str">
        <f>IF('LEA Information'!C912="","",'LEA Information'!C912)</f>
        <v/>
      </c>
      <c r="D903" s="8" t="str">
        <f>IF('LEA Information'!D912="","",'LEA Information'!D912)</f>
        <v/>
      </c>
      <c r="E903" s="32" t="str">
        <f t="shared" ref="E903:E966" si="14">IF(A903="","",(LOOKUP(2,1/(ISNUMBER($F903:$Y903)),$F903:$Y903)))</f>
        <v/>
      </c>
      <c r="F903" s="3" t="str">
        <f>IF(F$3="Not used","",IFERROR(VLOOKUP($A903,'Circumstance 1'!$B$6:$AB$15,27,FALSE),IFERROR(VLOOKUP(A903,'Circumstance 1'!$B$18:$AB$28,27,FALSE),TableBPA2[[#This Row],[Starting Base Payment]])))</f>
        <v/>
      </c>
      <c r="G903" s="3" t="str">
        <f>IF(G$3="Not used","",IFERROR(VLOOKUP($A903,'Circumstance 2'!$B$6:$AB$15,27,FALSE),IFERROR(VLOOKUP($A903,'Circumstance 2'!$B$18:$AB$28,27,FALSE),TableBPA2[[#This Row],[Base Payment After Circumstance 1]])))</f>
        <v/>
      </c>
      <c r="H903" s="3" t="str">
        <f>IF(H$3="Not used","",IFERROR(VLOOKUP($A903,'Circumstance 3'!$B$6:$AB$15,27,FALSE),IFERROR(VLOOKUP($A903,'Circumstance 3'!$B$18:$AB$28,27,FALSE),TableBPA2[[#This Row],[Base Payment After Circumstance 2]])))</f>
        <v/>
      </c>
      <c r="I903" s="3" t="str">
        <f>IF(I$3="Not used","",IFERROR(VLOOKUP($A903,'Circumstance 4'!$B$6:$AB$15,27,FALSE),IFERROR(VLOOKUP($A903,'Circumstance 4'!$B$18:$AB$28,27,FALSE),TableBPA2[[#This Row],[Base Payment After Circumstance 3]])))</f>
        <v/>
      </c>
      <c r="J903" s="3" t="str">
        <f>IF(J$3="Not used","",IFERROR(VLOOKUP($A903,'Circumstance 5'!$B$6:$AB$15,27,FALSE),IFERROR(VLOOKUP($A903,'Circumstance 5'!$B$18:$AB$28,27,FALSE),TableBPA2[[#This Row],[Base Payment After Circumstance 4]])))</f>
        <v/>
      </c>
      <c r="K903" s="3" t="str">
        <f>IF(K$3="Not used","",IFERROR(VLOOKUP($A903,'Circumstance 6'!$B$6:$AB$15,27,FALSE),IFERROR(VLOOKUP($A903,'Circumstance 6'!$B$18:$AB$28,27,FALSE),TableBPA2[[#This Row],[Base Payment After Circumstance 5]])))</f>
        <v/>
      </c>
      <c r="L903" s="3" t="str">
        <f>IF(L$3="Not used","",IFERROR(VLOOKUP($A903,'Circumstance 7'!$B$6:$AB$15,27,FALSE),IFERROR(VLOOKUP($A903,'Circumstance 7'!$B$18:$AB$28,27,FALSE),TableBPA2[[#This Row],[Base Payment After Circumstance 6]])))</f>
        <v/>
      </c>
      <c r="M903" s="3" t="str">
        <f>IF(M$3="Not used","",IFERROR(VLOOKUP($A903,'Circumstance 8'!$B$6:$AB$15,27,FALSE),IFERROR(VLOOKUP($A903,'Circumstance 8'!$B$18:$AB$28,27,FALSE),TableBPA2[[#This Row],[Base Payment After Circumstance 7]])))</f>
        <v/>
      </c>
      <c r="N903" s="3" t="str">
        <f>IF(N$3="Not used","",IFERROR(VLOOKUP($A903,'Circumstance 9'!$B$6:$AB$15,27,FALSE),IFERROR(VLOOKUP($A903,'Circumstance 9'!$B$18:$AB$28,27,FALSE),TableBPA2[[#This Row],[Base Payment After Circumstance 8]])))</f>
        <v/>
      </c>
      <c r="O903" s="3" t="str">
        <f>IF(O$3="Not used","",IFERROR(VLOOKUP($A903,'Circumstance 10'!$B$6:$AB$15,27,FALSE),IFERROR(VLOOKUP($A903,'Circumstance 10'!$B$18:$AB$28,27,FALSE),TableBPA2[[#This Row],[Base Payment After Circumstance 9]])))</f>
        <v/>
      </c>
      <c r="P903" s="24" t="str">
        <f>IF(P$3="Not used","",IFERROR(VLOOKUP($A903,'Circumstance 11'!$B$6:$AB$15,27,FALSE),IFERROR(VLOOKUP($A903,'Circumstance 11'!$B$18:$AB$28,27,FALSE),TableBPA2[[#This Row],[Base Payment After Circumstance 10]])))</f>
        <v/>
      </c>
      <c r="Q903" s="24" t="str">
        <f>IF(Q$3="Not used","",IFERROR(VLOOKUP($A903,'Circumstance 12'!$B$6:$AB$15,27,FALSE),IFERROR(VLOOKUP($A903,'Circumstance 12'!$B$18:$AB$28,27,FALSE),TableBPA2[[#This Row],[Base Payment After Circumstance 11]])))</f>
        <v/>
      </c>
      <c r="R903" s="24" t="str">
        <f>IF(R$3="Not used","",IFERROR(VLOOKUP($A903,'Circumstance 13'!$B$6:$AB$15,27,FALSE),IFERROR(VLOOKUP($A903,'Circumstance 13'!$B$18:$AB$28,27,FALSE),TableBPA2[[#This Row],[Base Payment After Circumstance 12]])))</f>
        <v/>
      </c>
      <c r="S903" s="24" t="str">
        <f>IF(S$3="Not used","",IFERROR(VLOOKUP($A903,'Circumstance 14'!$B$6:$AB$15,27,FALSE),IFERROR(VLOOKUP($A903,'Circumstance 14'!$B$18:$AB$28,27,FALSE),TableBPA2[[#This Row],[Base Payment After Circumstance 13]])))</f>
        <v/>
      </c>
      <c r="T903" s="24" t="str">
        <f>IF(T$3="Not used","",IFERROR(VLOOKUP($A903,'Circumstance 15'!$B$6:$AB$15,27,FALSE),IFERROR(VLOOKUP($A903,'Circumstance 15'!$B$18:$AB$28,27,FALSE),TableBPA2[[#This Row],[Base Payment After Circumstance 14]])))</f>
        <v/>
      </c>
      <c r="U903" s="24" t="str">
        <f>IF(U$3="Not used","",IFERROR(VLOOKUP($A903,'Circumstance 16'!$B$6:$AB$15,27,FALSE),IFERROR(VLOOKUP($A903,'Circumstance 16'!$B$18:$AB$28,27,FALSE),TableBPA2[[#This Row],[Base Payment After Circumstance 15]])))</f>
        <v/>
      </c>
      <c r="V903" s="24" t="str">
        <f>IF(V$3="Not used","",IFERROR(VLOOKUP($A903,'Circumstance 17'!$B$6:$AB$15,27,FALSE),IFERROR(VLOOKUP($A903,'Circumstance 17'!$B$18:$AB$28,27,FALSE),TableBPA2[[#This Row],[Base Payment After Circumstance 16]])))</f>
        <v/>
      </c>
      <c r="W903" s="24" t="str">
        <f>IF(W$3="Not used","",IFERROR(VLOOKUP($A903,'Circumstance 18'!$B$6:$AB$15,27,FALSE),IFERROR(VLOOKUP($A903,'Circumstance 18'!$B$18:$AB$28,27,FALSE),TableBPA2[[#This Row],[Base Payment After Circumstance 17]])))</f>
        <v/>
      </c>
      <c r="X903" s="24" t="str">
        <f>IF(X$3="Not used","",IFERROR(VLOOKUP($A903,'Circumstance 19'!$B$6:$AB$15,27,FALSE),IFERROR(VLOOKUP($A903,'Circumstance 19'!$B$18:$AB$28,27,FALSE),TableBPA2[[#This Row],[Base Payment After Circumstance 18]])))</f>
        <v/>
      </c>
      <c r="Y903" s="24" t="str">
        <f>IF(Y$3="Not used","",IFERROR(VLOOKUP($A903,'Circumstance 20'!$B$6:$AB$15,27,FALSE),IFERROR(VLOOKUP($A903,'Circumstance 20'!$B$18:$AB$28,27,FALSE),TableBPA2[[#This Row],[Base Payment After Circumstance 19]])))</f>
        <v/>
      </c>
    </row>
    <row r="904" spans="1:25" x14ac:dyDescent="0.25">
      <c r="A904" s="11" t="str">
        <f>IF('LEA Information'!A913="","",'LEA Information'!A913)</f>
        <v/>
      </c>
      <c r="B904" s="11" t="str">
        <f>IF('LEA Information'!B913="","",'LEA Information'!B913)</f>
        <v/>
      </c>
      <c r="C904" s="68" t="str">
        <f>IF('LEA Information'!C913="","",'LEA Information'!C913)</f>
        <v/>
      </c>
      <c r="D904" s="8" t="str">
        <f>IF('LEA Information'!D913="","",'LEA Information'!D913)</f>
        <v/>
      </c>
      <c r="E904" s="32" t="str">
        <f t="shared" si="14"/>
        <v/>
      </c>
      <c r="F904" s="3" t="str">
        <f>IF(F$3="Not used","",IFERROR(VLOOKUP($A904,'Circumstance 1'!$B$6:$AB$15,27,FALSE),IFERROR(VLOOKUP(A904,'Circumstance 1'!$B$18:$AB$28,27,FALSE),TableBPA2[[#This Row],[Starting Base Payment]])))</f>
        <v/>
      </c>
      <c r="G904" s="3" t="str">
        <f>IF(G$3="Not used","",IFERROR(VLOOKUP($A904,'Circumstance 2'!$B$6:$AB$15,27,FALSE),IFERROR(VLOOKUP($A904,'Circumstance 2'!$B$18:$AB$28,27,FALSE),TableBPA2[[#This Row],[Base Payment After Circumstance 1]])))</f>
        <v/>
      </c>
      <c r="H904" s="3" t="str">
        <f>IF(H$3="Not used","",IFERROR(VLOOKUP($A904,'Circumstance 3'!$B$6:$AB$15,27,FALSE),IFERROR(VLOOKUP($A904,'Circumstance 3'!$B$18:$AB$28,27,FALSE),TableBPA2[[#This Row],[Base Payment After Circumstance 2]])))</f>
        <v/>
      </c>
      <c r="I904" s="3" t="str">
        <f>IF(I$3="Not used","",IFERROR(VLOOKUP($A904,'Circumstance 4'!$B$6:$AB$15,27,FALSE),IFERROR(VLOOKUP($A904,'Circumstance 4'!$B$18:$AB$28,27,FALSE),TableBPA2[[#This Row],[Base Payment After Circumstance 3]])))</f>
        <v/>
      </c>
      <c r="J904" s="3" t="str">
        <f>IF(J$3="Not used","",IFERROR(VLOOKUP($A904,'Circumstance 5'!$B$6:$AB$15,27,FALSE),IFERROR(VLOOKUP($A904,'Circumstance 5'!$B$18:$AB$28,27,FALSE),TableBPA2[[#This Row],[Base Payment After Circumstance 4]])))</f>
        <v/>
      </c>
      <c r="K904" s="3" t="str">
        <f>IF(K$3="Not used","",IFERROR(VLOOKUP($A904,'Circumstance 6'!$B$6:$AB$15,27,FALSE),IFERROR(VLOOKUP($A904,'Circumstance 6'!$B$18:$AB$28,27,FALSE),TableBPA2[[#This Row],[Base Payment After Circumstance 5]])))</f>
        <v/>
      </c>
      <c r="L904" s="3" t="str">
        <f>IF(L$3="Not used","",IFERROR(VLOOKUP($A904,'Circumstance 7'!$B$6:$AB$15,27,FALSE),IFERROR(VLOOKUP($A904,'Circumstance 7'!$B$18:$AB$28,27,FALSE),TableBPA2[[#This Row],[Base Payment After Circumstance 6]])))</f>
        <v/>
      </c>
      <c r="M904" s="3" t="str">
        <f>IF(M$3="Not used","",IFERROR(VLOOKUP($A904,'Circumstance 8'!$B$6:$AB$15,27,FALSE),IFERROR(VLOOKUP($A904,'Circumstance 8'!$B$18:$AB$28,27,FALSE),TableBPA2[[#This Row],[Base Payment After Circumstance 7]])))</f>
        <v/>
      </c>
      <c r="N904" s="3" t="str">
        <f>IF(N$3="Not used","",IFERROR(VLOOKUP($A904,'Circumstance 9'!$B$6:$AB$15,27,FALSE),IFERROR(VLOOKUP($A904,'Circumstance 9'!$B$18:$AB$28,27,FALSE),TableBPA2[[#This Row],[Base Payment After Circumstance 8]])))</f>
        <v/>
      </c>
      <c r="O904" s="3" t="str">
        <f>IF(O$3="Not used","",IFERROR(VLOOKUP($A904,'Circumstance 10'!$B$6:$AB$15,27,FALSE),IFERROR(VLOOKUP($A904,'Circumstance 10'!$B$18:$AB$28,27,FALSE),TableBPA2[[#This Row],[Base Payment After Circumstance 9]])))</f>
        <v/>
      </c>
      <c r="P904" s="24" t="str">
        <f>IF(P$3="Not used","",IFERROR(VLOOKUP($A904,'Circumstance 11'!$B$6:$AB$15,27,FALSE),IFERROR(VLOOKUP($A904,'Circumstance 11'!$B$18:$AB$28,27,FALSE),TableBPA2[[#This Row],[Base Payment After Circumstance 10]])))</f>
        <v/>
      </c>
      <c r="Q904" s="24" t="str">
        <f>IF(Q$3="Not used","",IFERROR(VLOOKUP($A904,'Circumstance 12'!$B$6:$AB$15,27,FALSE),IFERROR(VLOOKUP($A904,'Circumstance 12'!$B$18:$AB$28,27,FALSE),TableBPA2[[#This Row],[Base Payment After Circumstance 11]])))</f>
        <v/>
      </c>
      <c r="R904" s="24" t="str">
        <f>IF(R$3="Not used","",IFERROR(VLOOKUP($A904,'Circumstance 13'!$B$6:$AB$15,27,FALSE),IFERROR(VLOOKUP($A904,'Circumstance 13'!$B$18:$AB$28,27,FALSE),TableBPA2[[#This Row],[Base Payment After Circumstance 12]])))</f>
        <v/>
      </c>
      <c r="S904" s="24" t="str">
        <f>IF(S$3="Not used","",IFERROR(VLOOKUP($A904,'Circumstance 14'!$B$6:$AB$15,27,FALSE),IFERROR(VLOOKUP($A904,'Circumstance 14'!$B$18:$AB$28,27,FALSE),TableBPA2[[#This Row],[Base Payment After Circumstance 13]])))</f>
        <v/>
      </c>
      <c r="T904" s="24" t="str">
        <f>IF(T$3="Not used","",IFERROR(VLOOKUP($A904,'Circumstance 15'!$B$6:$AB$15,27,FALSE),IFERROR(VLOOKUP($A904,'Circumstance 15'!$B$18:$AB$28,27,FALSE),TableBPA2[[#This Row],[Base Payment After Circumstance 14]])))</f>
        <v/>
      </c>
      <c r="U904" s="24" t="str">
        <f>IF(U$3="Not used","",IFERROR(VLOOKUP($A904,'Circumstance 16'!$B$6:$AB$15,27,FALSE),IFERROR(VLOOKUP($A904,'Circumstance 16'!$B$18:$AB$28,27,FALSE),TableBPA2[[#This Row],[Base Payment After Circumstance 15]])))</f>
        <v/>
      </c>
      <c r="V904" s="24" t="str">
        <f>IF(V$3="Not used","",IFERROR(VLOOKUP($A904,'Circumstance 17'!$B$6:$AB$15,27,FALSE),IFERROR(VLOOKUP($A904,'Circumstance 17'!$B$18:$AB$28,27,FALSE),TableBPA2[[#This Row],[Base Payment After Circumstance 16]])))</f>
        <v/>
      </c>
      <c r="W904" s="24" t="str">
        <f>IF(W$3="Not used","",IFERROR(VLOOKUP($A904,'Circumstance 18'!$B$6:$AB$15,27,FALSE),IFERROR(VLOOKUP($A904,'Circumstance 18'!$B$18:$AB$28,27,FALSE),TableBPA2[[#This Row],[Base Payment After Circumstance 17]])))</f>
        <v/>
      </c>
      <c r="X904" s="24" t="str">
        <f>IF(X$3="Not used","",IFERROR(VLOOKUP($A904,'Circumstance 19'!$B$6:$AB$15,27,FALSE),IFERROR(VLOOKUP($A904,'Circumstance 19'!$B$18:$AB$28,27,FALSE),TableBPA2[[#This Row],[Base Payment After Circumstance 18]])))</f>
        <v/>
      </c>
      <c r="Y904" s="24" t="str">
        <f>IF(Y$3="Not used","",IFERROR(VLOOKUP($A904,'Circumstance 20'!$B$6:$AB$15,27,FALSE),IFERROR(VLOOKUP($A904,'Circumstance 20'!$B$18:$AB$28,27,FALSE),TableBPA2[[#This Row],[Base Payment After Circumstance 19]])))</f>
        <v/>
      </c>
    </row>
    <row r="905" spans="1:25" x14ac:dyDescent="0.25">
      <c r="A905" s="11" t="str">
        <f>IF('LEA Information'!A914="","",'LEA Information'!A914)</f>
        <v/>
      </c>
      <c r="B905" s="11" t="str">
        <f>IF('LEA Information'!B914="","",'LEA Information'!B914)</f>
        <v/>
      </c>
      <c r="C905" s="68" t="str">
        <f>IF('LEA Information'!C914="","",'LEA Information'!C914)</f>
        <v/>
      </c>
      <c r="D905" s="8" t="str">
        <f>IF('LEA Information'!D914="","",'LEA Information'!D914)</f>
        <v/>
      </c>
      <c r="E905" s="32" t="str">
        <f t="shared" si="14"/>
        <v/>
      </c>
      <c r="F905" s="3" t="str">
        <f>IF(F$3="Not used","",IFERROR(VLOOKUP($A905,'Circumstance 1'!$B$6:$AB$15,27,FALSE),IFERROR(VLOOKUP(A905,'Circumstance 1'!$B$18:$AB$28,27,FALSE),TableBPA2[[#This Row],[Starting Base Payment]])))</f>
        <v/>
      </c>
      <c r="G905" s="3" t="str">
        <f>IF(G$3="Not used","",IFERROR(VLOOKUP($A905,'Circumstance 2'!$B$6:$AB$15,27,FALSE),IFERROR(VLOOKUP($A905,'Circumstance 2'!$B$18:$AB$28,27,FALSE),TableBPA2[[#This Row],[Base Payment After Circumstance 1]])))</f>
        <v/>
      </c>
      <c r="H905" s="3" t="str">
        <f>IF(H$3="Not used","",IFERROR(VLOOKUP($A905,'Circumstance 3'!$B$6:$AB$15,27,FALSE),IFERROR(VLOOKUP($A905,'Circumstance 3'!$B$18:$AB$28,27,FALSE),TableBPA2[[#This Row],[Base Payment After Circumstance 2]])))</f>
        <v/>
      </c>
      <c r="I905" s="3" t="str">
        <f>IF(I$3="Not used","",IFERROR(VLOOKUP($A905,'Circumstance 4'!$B$6:$AB$15,27,FALSE),IFERROR(VLOOKUP($A905,'Circumstance 4'!$B$18:$AB$28,27,FALSE),TableBPA2[[#This Row],[Base Payment After Circumstance 3]])))</f>
        <v/>
      </c>
      <c r="J905" s="3" t="str">
        <f>IF(J$3="Not used","",IFERROR(VLOOKUP($A905,'Circumstance 5'!$B$6:$AB$15,27,FALSE),IFERROR(VLOOKUP($A905,'Circumstance 5'!$B$18:$AB$28,27,FALSE),TableBPA2[[#This Row],[Base Payment After Circumstance 4]])))</f>
        <v/>
      </c>
      <c r="K905" s="3" t="str">
        <f>IF(K$3="Not used","",IFERROR(VLOOKUP($A905,'Circumstance 6'!$B$6:$AB$15,27,FALSE),IFERROR(VLOOKUP($A905,'Circumstance 6'!$B$18:$AB$28,27,FALSE),TableBPA2[[#This Row],[Base Payment After Circumstance 5]])))</f>
        <v/>
      </c>
      <c r="L905" s="3" t="str">
        <f>IF(L$3="Not used","",IFERROR(VLOOKUP($A905,'Circumstance 7'!$B$6:$AB$15,27,FALSE),IFERROR(VLOOKUP($A905,'Circumstance 7'!$B$18:$AB$28,27,FALSE),TableBPA2[[#This Row],[Base Payment After Circumstance 6]])))</f>
        <v/>
      </c>
      <c r="M905" s="3" t="str">
        <f>IF(M$3="Not used","",IFERROR(VLOOKUP($A905,'Circumstance 8'!$B$6:$AB$15,27,FALSE),IFERROR(VLOOKUP($A905,'Circumstance 8'!$B$18:$AB$28,27,FALSE),TableBPA2[[#This Row],[Base Payment After Circumstance 7]])))</f>
        <v/>
      </c>
      <c r="N905" s="3" t="str">
        <f>IF(N$3="Not used","",IFERROR(VLOOKUP($A905,'Circumstance 9'!$B$6:$AB$15,27,FALSE),IFERROR(VLOOKUP($A905,'Circumstance 9'!$B$18:$AB$28,27,FALSE),TableBPA2[[#This Row],[Base Payment After Circumstance 8]])))</f>
        <v/>
      </c>
      <c r="O905" s="3" t="str">
        <f>IF(O$3="Not used","",IFERROR(VLOOKUP($A905,'Circumstance 10'!$B$6:$AB$15,27,FALSE),IFERROR(VLOOKUP($A905,'Circumstance 10'!$B$18:$AB$28,27,FALSE),TableBPA2[[#This Row],[Base Payment After Circumstance 9]])))</f>
        <v/>
      </c>
      <c r="P905" s="24" t="str">
        <f>IF(P$3="Not used","",IFERROR(VLOOKUP($A905,'Circumstance 11'!$B$6:$AB$15,27,FALSE),IFERROR(VLOOKUP($A905,'Circumstance 11'!$B$18:$AB$28,27,FALSE),TableBPA2[[#This Row],[Base Payment After Circumstance 10]])))</f>
        <v/>
      </c>
      <c r="Q905" s="24" t="str">
        <f>IF(Q$3="Not used","",IFERROR(VLOOKUP($A905,'Circumstance 12'!$B$6:$AB$15,27,FALSE),IFERROR(VLOOKUP($A905,'Circumstance 12'!$B$18:$AB$28,27,FALSE),TableBPA2[[#This Row],[Base Payment After Circumstance 11]])))</f>
        <v/>
      </c>
      <c r="R905" s="24" t="str">
        <f>IF(R$3="Not used","",IFERROR(VLOOKUP($A905,'Circumstance 13'!$B$6:$AB$15,27,FALSE),IFERROR(VLOOKUP($A905,'Circumstance 13'!$B$18:$AB$28,27,FALSE),TableBPA2[[#This Row],[Base Payment After Circumstance 12]])))</f>
        <v/>
      </c>
      <c r="S905" s="24" t="str">
        <f>IF(S$3="Not used","",IFERROR(VLOOKUP($A905,'Circumstance 14'!$B$6:$AB$15,27,FALSE),IFERROR(VLOOKUP($A905,'Circumstance 14'!$B$18:$AB$28,27,FALSE),TableBPA2[[#This Row],[Base Payment After Circumstance 13]])))</f>
        <v/>
      </c>
      <c r="T905" s="24" t="str">
        <f>IF(T$3="Not used","",IFERROR(VLOOKUP($A905,'Circumstance 15'!$B$6:$AB$15,27,FALSE),IFERROR(VLOOKUP($A905,'Circumstance 15'!$B$18:$AB$28,27,FALSE),TableBPA2[[#This Row],[Base Payment After Circumstance 14]])))</f>
        <v/>
      </c>
      <c r="U905" s="24" t="str">
        <f>IF(U$3="Not used","",IFERROR(VLOOKUP($A905,'Circumstance 16'!$B$6:$AB$15,27,FALSE),IFERROR(VLOOKUP($A905,'Circumstance 16'!$B$18:$AB$28,27,FALSE),TableBPA2[[#This Row],[Base Payment After Circumstance 15]])))</f>
        <v/>
      </c>
      <c r="V905" s="24" t="str">
        <f>IF(V$3="Not used","",IFERROR(VLOOKUP($A905,'Circumstance 17'!$B$6:$AB$15,27,FALSE),IFERROR(VLOOKUP($A905,'Circumstance 17'!$B$18:$AB$28,27,FALSE),TableBPA2[[#This Row],[Base Payment After Circumstance 16]])))</f>
        <v/>
      </c>
      <c r="W905" s="24" t="str">
        <f>IF(W$3="Not used","",IFERROR(VLOOKUP($A905,'Circumstance 18'!$B$6:$AB$15,27,FALSE),IFERROR(VLOOKUP($A905,'Circumstance 18'!$B$18:$AB$28,27,FALSE),TableBPA2[[#This Row],[Base Payment After Circumstance 17]])))</f>
        <v/>
      </c>
      <c r="X905" s="24" t="str">
        <f>IF(X$3="Not used","",IFERROR(VLOOKUP($A905,'Circumstance 19'!$B$6:$AB$15,27,FALSE),IFERROR(VLOOKUP($A905,'Circumstance 19'!$B$18:$AB$28,27,FALSE),TableBPA2[[#This Row],[Base Payment After Circumstance 18]])))</f>
        <v/>
      </c>
      <c r="Y905" s="24" t="str">
        <f>IF(Y$3="Not used","",IFERROR(VLOOKUP($A905,'Circumstance 20'!$B$6:$AB$15,27,FALSE),IFERROR(VLOOKUP($A905,'Circumstance 20'!$B$18:$AB$28,27,FALSE),TableBPA2[[#This Row],[Base Payment After Circumstance 19]])))</f>
        <v/>
      </c>
    </row>
    <row r="906" spans="1:25" x14ac:dyDescent="0.25">
      <c r="A906" s="11" t="str">
        <f>IF('LEA Information'!A915="","",'LEA Information'!A915)</f>
        <v/>
      </c>
      <c r="B906" s="11" t="str">
        <f>IF('LEA Information'!B915="","",'LEA Information'!B915)</f>
        <v/>
      </c>
      <c r="C906" s="68" t="str">
        <f>IF('LEA Information'!C915="","",'LEA Information'!C915)</f>
        <v/>
      </c>
      <c r="D906" s="8" t="str">
        <f>IF('LEA Information'!D915="","",'LEA Information'!D915)</f>
        <v/>
      </c>
      <c r="E906" s="32" t="str">
        <f t="shared" si="14"/>
        <v/>
      </c>
      <c r="F906" s="3" t="str">
        <f>IF(F$3="Not used","",IFERROR(VLOOKUP($A906,'Circumstance 1'!$B$6:$AB$15,27,FALSE),IFERROR(VLOOKUP(A906,'Circumstance 1'!$B$18:$AB$28,27,FALSE),TableBPA2[[#This Row],[Starting Base Payment]])))</f>
        <v/>
      </c>
      <c r="G906" s="3" t="str">
        <f>IF(G$3="Not used","",IFERROR(VLOOKUP($A906,'Circumstance 2'!$B$6:$AB$15,27,FALSE),IFERROR(VLOOKUP($A906,'Circumstance 2'!$B$18:$AB$28,27,FALSE),TableBPA2[[#This Row],[Base Payment After Circumstance 1]])))</f>
        <v/>
      </c>
      <c r="H906" s="3" t="str">
        <f>IF(H$3="Not used","",IFERROR(VLOOKUP($A906,'Circumstance 3'!$B$6:$AB$15,27,FALSE),IFERROR(VLOOKUP($A906,'Circumstance 3'!$B$18:$AB$28,27,FALSE),TableBPA2[[#This Row],[Base Payment After Circumstance 2]])))</f>
        <v/>
      </c>
      <c r="I906" s="3" t="str">
        <f>IF(I$3="Not used","",IFERROR(VLOOKUP($A906,'Circumstance 4'!$B$6:$AB$15,27,FALSE),IFERROR(VLOOKUP($A906,'Circumstance 4'!$B$18:$AB$28,27,FALSE),TableBPA2[[#This Row],[Base Payment After Circumstance 3]])))</f>
        <v/>
      </c>
      <c r="J906" s="3" t="str">
        <f>IF(J$3="Not used","",IFERROR(VLOOKUP($A906,'Circumstance 5'!$B$6:$AB$15,27,FALSE),IFERROR(VLOOKUP($A906,'Circumstance 5'!$B$18:$AB$28,27,FALSE),TableBPA2[[#This Row],[Base Payment After Circumstance 4]])))</f>
        <v/>
      </c>
      <c r="K906" s="3" t="str">
        <f>IF(K$3="Not used","",IFERROR(VLOOKUP($A906,'Circumstance 6'!$B$6:$AB$15,27,FALSE),IFERROR(VLOOKUP($A906,'Circumstance 6'!$B$18:$AB$28,27,FALSE),TableBPA2[[#This Row],[Base Payment After Circumstance 5]])))</f>
        <v/>
      </c>
      <c r="L906" s="3" t="str">
        <f>IF(L$3="Not used","",IFERROR(VLOOKUP($A906,'Circumstance 7'!$B$6:$AB$15,27,FALSE),IFERROR(VLOOKUP($A906,'Circumstance 7'!$B$18:$AB$28,27,FALSE),TableBPA2[[#This Row],[Base Payment After Circumstance 6]])))</f>
        <v/>
      </c>
      <c r="M906" s="3" t="str">
        <f>IF(M$3="Not used","",IFERROR(VLOOKUP($A906,'Circumstance 8'!$B$6:$AB$15,27,FALSE),IFERROR(VLOOKUP($A906,'Circumstance 8'!$B$18:$AB$28,27,FALSE),TableBPA2[[#This Row],[Base Payment After Circumstance 7]])))</f>
        <v/>
      </c>
      <c r="N906" s="3" t="str">
        <f>IF(N$3="Not used","",IFERROR(VLOOKUP($A906,'Circumstance 9'!$B$6:$AB$15,27,FALSE),IFERROR(VLOOKUP($A906,'Circumstance 9'!$B$18:$AB$28,27,FALSE),TableBPA2[[#This Row],[Base Payment After Circumstance 8]])))</f>
        <v/>
      </c>
      <c r="O906" s="3" t="str">
        <f>IF(O$3="Not used","",IFERROR(VLOOKUP($A906,'Circumstance 10'!$B$6:$AB$15,27,FALSE),IFERROR(VLOOKUP($A906,'Circumstance 10'!$B$18:$AB$28,27,FALSE),TableBPA2[[#This Row],[Base Payment After Circumstance 9]])))</f>
        <v/>
      </c>
      <c r="P906" s="24" t="str">
        <f>IF(P$3="Not used","",IFERROR(VLOOKUP($A906,'Circumstance 11'!$B$6:$AB$15,27,FALSE),IFERROR(VLOOKUP($A906,'Circumstance 11'!$B$18:$AB$28,27,FALSE),TableBPA2[[#This Row],[Base Payment After Circumstance 10]])))</f>
        <v/>
      </c>
      <c r="Q906" s="24" t="str">
        <f>IF(Q$3="Not used","",IFERROR(VLOOKUP($A906,'Circumstance 12'!$B$6:$AB$15,27,FALSE),IFERROR(VLOOKUP($A906,'Circumstance 12'!$B$18:$AB$28,27,FALSE),TableBPA2[[#This Row],[Base Payment After Circumstance 11]])))</f>
        <v/>
      </c>
      <c r="R906" s="24" t="str">
        <f>IF(R$3="Not used","",IFERROR(VLOOKUP($A906,'Circumstance 13'!$B$6:$AB$15,27,FALSE),IFERROR(VLOOKUP($A906,'Circumstance 13'!$B$18:$AB$28,27,FALSE),TableBPA2[[#This Row],[Base Payment After Circumstance 12]])))</f>
        <v/>
      </c>
      <c r="S906" s="24" t="str">
        <f>IF(S$3="Not used","",IFERROR(VLOOKUP($A906,'Circumstance 14'!$B$6:$AB$15,27,FALSE),IFERROR(VLOOKUP($A906,'Circumstance 14'!$B$18:$AB$28,27,FALSE),TableBPA2[[#This Row],[Base Payment After Circumstance 13]])))</f>
        <v/>
      </c>
      <c r="T906" s="24" t="str">
        <f>IF(T$3="Not used","",IFERROR(VLOOKUP($A906,'Circumstance 15'!$B$6:$AB$15,27,FALSE),IFERROR(VLOOKUP($A906,'Circumstance 15'!$B$18:$AB$28,27,FALSE),TableBPA2[[#This Row],[Base Payment After Circumstance 14]])))</f>
        <v/>
      </c>
      <c r="U906" s="24" t="str">
        <f>IF(U$3="Not used","",IFERROR(VLOOKUP($A906,'Circumstance 16'!$B$6:$AB$15,27,FALSE),IFERROR(VLOOKUP($A906,'Circumstance 16'!$B$18:$AB$28,27,FALSE),TableBPA2[[#This Row],[Base Payment After Circumstance 15]])))</f>
        <v/>
      </c>
      <c r="V906" s="24" t="str">
        <f>IF(V$3="Not used","",IFERROR(VLOOKUP($A906,'Circumstance 17'!$B$6:$AB$15,27,FALSE),IFERROR(VLOOKUP($A906,'Circumstance 17'!$B$18:$AB$28,27,FALSE),TableBPA2[[#This Row],[Base Payment After Circumstance 16]])))</f>
        <v/>
      </c>
      <c r="W906" s="24" t="str">
        <f>IF(W$3="Not used","",IFERROR(VLOOKUP($A906,'Circumstance 18'!$B$6:$AB$15,27,FALSE),IFERROR(VLOOKUP($A906,'Circumstance 18'!$B$18:$AB$28,27,FALSE),TableBPA2[[#This Row],[Base Payment After Circumstance 17]])))</f>
        <v/>
      </c>
      <c r="X906" s="24" t="str">
        <f>IF(X$3="Not used","",IFERROR(VLOOKUP($A906,'Circumstance 19'!$B$6:$AB$15,27,FALSE),IFERROR(VLOOKUP($A906,'Circumstance 19'!$B$18:$AB$28,27,FALSE),TableBPA2[[#This Row],[Base Payment After Circumstance 18]])))</f>
        <v/>
      </c>
      <c r="Y906" s="24" t="str">
        <f>IF(Y$3="Not used","",IFERROR(VLOOKUP($A906,'Circumstance 20'!$B$6:$AB$15,27,FALSE),IFERROR(VLOOKUP($A906,'Circumstance 20'!$B$18:$AB$28,27,FALSE),TableBPA2[[#This Row],[Base Payment After Circumstance 19]])))</f>
        <v/>
      </c>
    </row>
    <row r="907" spans="1:25" x14ac:dyDescent="0.25">
      <c r="A907" s="11" t="str">
        <f>IF('LEA Information'!A916="","",'LEA Information'!A916)</f>
        <v/>
      </c>
      <c r="B907" s="11" t="str">
        <f>IF('LEA Information'!B916="","",'LEA Information'!B916)</f>
        <v/>
      </c>
      <c r="C907" s="68" t="str">
        <f>IF('LEA Information'!C916="","",'LEA Information'!C916)</f>
        <v/>
      </c>
      <c r="D907" s="8" t="str">
        <f>IF('LEA Information'!D916="","",'LEA Information'!D916)</f>
        <v/>
      </c>
      <c r="E907" s="32" t="str">
        <f t="shared" si="14"/>
        <v/>
      </c>
      <c r="F907" s="3" t="str">
        <f>IF(F$3="Not used","",IFERROR(VLOOKUP($A907,'Circumstance 1'!$B$6:$AB$15,27,FALSE),IFERROR(VLOOKUP(A907,'Circumstance 1'!$B$18:$AB$28,27,FALSE),TableBPA2[[#This Row],[Starting Base Payment]])))</f>
        <v/>
      </c>
      <c r="G907" s="3" t="str">
        <f>IF(G$3="Not used","",IFERROR(VLOOKUP($A907,'Circumstance 2'!$B$6:$AB$15,27,FALSE),IFERROR(VLOOKUP($A907,'Circumstance 2'!$B$18:$AB$28,27,FALSE),TableBPA2[[#This Row],[Base Payment After Circumstance 1]])))</f>
        <v/>
      </c>
      <c r="H907" s="3" t="str">
        <f>IF(H$3="Not used","",IFERROR(VLOOKUP($A907,'Circumstance 3'!$B$6:$AB$15,27,FALSE),IFERROR(VLOOKUP($A907,'Circumstance 3'!$B$18:$AB$28,27,FALSE),TableBPA2[[#This Row],[Base Payment After Circumstance 2]])))</f>
        <v/>
      </c>
      <c r="I907" s="3" t="str">
        <f>IF(I$3="Not used","",IFERROR(VLOOKUP($A907,'Circumstance 4'!$B$6:$AB$15,27,FALSE),IFERROR(VLOOKUP($A907,'Circumstance 4'!$B$18:$AB$28,27,FALSE),TableBPA2[[#This Row],[Base Payment After Circumstance 3]])))</f>
        <v/>
      </c>
      <c r="J907" s="3" t="str">
        <f>IF(J$3="Not used","",IFERROR(VLOOKUP($A907,'Circumstance 5'!$B$6:$AB$15,27,FALSE),IFERROR(VLOOKUP($A907,'Circumstance 5'!$B$18:$AB$28,27,FALSE),TableBPA2[[#This Row],[Base Payment After Circumstance 4]])))</f>
        <v/>
      </c>
      <c r="K907" s="3" t="str">
        <f>IF(K$3="Not used","",IFERROR(VLOOKUP($A907,'Circumstance 6'!$B$6:$AB$15,27,FALSE),IFERROR(VLOOKUP($A907,'Circumstance 6'!$B$18:$AB$28,27,FALSE),TableBPA2[[#This Row],[Base Payment After Circumstance 5]])))</f>
        <v/>
      </c>
      <c r="L907" s="3" t="str">
        <f>IF(L$3="Not used","",IFERROR(VLOOKUP($A907,'Circumstance 7'!$B$6:$AB$15,27,FALSE),IFERROR(VLOOKUP($A907,'Circumstance 7'!$B$18:$AB$28,27,FALSE),TableBPA2[[#This Row],[Base Payment After Circumstance 6]])))</f>
        <v/>
      </c>
      <c r="M907" s="3" t="str">
        <f>IF(M$3="Not used","",IFERROR(VLOOKUP($A907,'Circumstance 8'!$B$6:$AB$15,27,FALSE),IFERROR(VLOOKUP($A907,'Circumstance 8'!$B$18:$AB$28,27,FALSE),TableBPA2[[#This Row],[Base Payment After Circumstance 7]])))</f>
        <v/>
      </c>
      <c r="N907" s="3" t="str">
        <f>IF(N$3="Not used","",IFERROR(VLOOKUP($A907,'Circumstance 9'!$B$6:$AB$15,27,FALSE),IFERROR(VLOOKUP($A907,'Circumstance 9'!$B$18:$AB$28,27,FALSE),TableBPA2[[#This Row],[Base Payment After Circumstance 8]])))</f>
        <v/>
      </c>
      <c r="O907" s="3" t="str">
        <f>IF(O$3="Not used","",IFERROR(VLOOKUP($A907,'Circumstance 10'!$B$6:$AB$15,27,FALSE),IFERROR(VLOOKUP($A907,'Circumstance 10'!$B$18:$AB$28,27,FALSE),TableBPA2[[#This Row],[Base Payment After Circumstance 9]])))</f>
        <v/>
      </c>
      <c r="P907" s="24" t="str">
        <f>IF(P$3="Not used","",IFERROR(VLOOKUP($A907,'Circumstance 11'!$B$6:$AB$15,27,FALSE),IFERROR(VLOOKUP($A907,'Circumstance 11'!$B$18:$AB$28,27,FALSE),TableBPA2[[#This Row],[Base Payment After Circumstance 10]])))</f>
        <v/>
      </c>
      <c r="Q907" s="24" t="str">
        <f>IF(Q$3="Not used","",IFERROR(VLOOKUP($A907,'Circumstance 12'!$B$6:$AB$15,27,FALSE),IFERROR(VLOOKUP($A907,'Circumstance 12'!$B$18:$AB$28,27,FALSE),TableBPA2[[#This Row],[Base Payment After Circumstance 11]])))</f>
        <v/>
      </c>
      <c r="R907" s="24" t="str">
        <f>IF(R$3="Not used","",IFERROR(VLOOKUP($A907,'Circumstance 13'!$B$6:$AB$15,27,FALSE),IFERROR(VLOOKUP($A907,'Circumstance 13'!$B$18:$AB$28,27,FALSE),TableBPA2[[#This Row],[Base Payment After Circumstance 12]])))</f>
        <v/>
      </c>
      <c r="S907" s="24" t="str">
        <f>IF(S$3="Not used","",IFERROR(VLOOKUP($A907,'Circumstance 14'!$B$6:$AB$15,27,FALSE),IFERROR(VLOOKUP($A907,'Circumstance 14'!$B$18:$AB$28,27,FALSE),TableBPA2[[#This Row],[Base Payment After Circumstance 13]])))</f>
        <v/>
      </c>
      <c r="T907" s="24" t="str">
        <f>IF(T$3="Not used","",IFERROR(VLOOKUP($A907,'Circumstance 15'!$B$6:$AB$15,27,FALSE),IFERROR(VLOOKUP($A907,'Circumstance 15'!$B$18:$AB$28,27,FALSE),TableBPA2[[#This Row],[Base Payment After Circumstance 14]])))</f>
        <v/>
      </c>
      <c r="U907" s="24" t="str">
        <f>IF(U$3="Not used","",IFERROR(VLOOKUP($A907,'Circumstance 16'!$B$6:$AB$15,27,FALSE),IFERROR(VLOOKUP($A907,'Circumstance 16'!$B$18:$AB$28,27,FALSE),TableBPA2[[#This Row],[Base Payment After Circumstance 15]])))</f>
        <v/>
      </c>
      <c r="V907" s="24" t="str">
        <f>IF(V$3="Not used","",IFERROR(VLOOKUP($A907,'Circumstance 17'!$B$6:$AB$15,27,FALSE),IFERROR(VLOOKUP($A907,'Circumstance 17'!$B$18:$AB$28,27,FALSE),TableBPA2[[#This Row],[Base Payment After Circumstance 16]])))</f>
        <v/>
      </c>
      <c r="W907" s="24" t="str">
        <f>IF(W$3="Not used","",IFERROR(VLOOKUP($A907,'Circumstance 18'!$B$6:$AB$15,27,FALSE),IFERROR(VLOOKUP($A907,'Circumstance 18'!$B$18:$AB$28,27,FALSE),TableBPA2[[#This Row],[Base Payment After Circumstance 17]])))</f>
        <v/>
      </c>
      <c r="X907" s="24" t="str">
        <f>IF(X$3="Not used","",IFERROR(VLOOKUP($A907,'Circumstance 19'!$B$6:$AB$15,27,FALSE),IFERROR(VLOOKUP($A907,'Circumstance 19'!$B$18:$AB$28,27,FALSE),TableBPA2[[#This Row],[Base Payment After Circumstance 18]])))</f>
        <v/>
      </c>
      <c r="Y907" s="24" t="str">
        <f>IF(Y$3="Not used","",IFERROR(VLOOKUP($A907,'Circumstance 20'!$B$6:$AB$15,27,FALSE),IFERROR(VLOOKUP($A907,'Circumstance 20'!$B$18:$AB$28,27,FALSE),TableBPA2[[#This Row],[Base Payment After Circumstance 19]])))</f>
        <v/>
      </c>
    </row>
    <row r="908" spans="1:25" x14ac:dyDescent="0.25">
      <c r="A908" s="11" t="str">
        <f>IF('LEA Information'!A917="","",'LEA Information'!A917)</f>
        <v/>
      </c>
      <c r="B908" s="11" t="str">
        <f>IF('LEA Information'!B917="","",'LEA Information'!B917)</f>
        <v/>
      </c>
      <c r="C908" s="68" t="str">
        <f>IF('LEA Information'!C917="","",'LEA Information'!C917)</f>
        <v/>
      </c>
      <c r="D908" s="8" t="str">
        <f>IF('LEA Information'!D917="","",'LEA Information'!D917)</f>
        <v/>
      </c>
      <c r="E908" s="32" t="str">
        <f t="shared" si="14"/>
        <v/>
      </c>
      <c r="F908" s="3" t="str">
        <f>IF(F$3="Not used","",IFERROR(VLOOKUP($A908,'Circumstance 1'!$B$6:$AB$15,27,FALSE),IFERROR(VLOOKUP(A908,'Circumstance 1'!$B$18:$AB$28,27,FALSE),TableBPA2[[#This Row],[Starting Base Payment]])))</f>
        <v/>
      </c>
      <c r="G908" s="3" t="str">
        <f>IF(G$3="Not used","",IFERROR(VLOOKUP($A908,'Circumstance 2'!$B$6:$AB$15,27,FALSE),IFERROR(VLOOKUP($A908,'Circumstance 2'!$B$18:$AB$28,27,FALSE),TableBPA2[[#This Row],[Base Payment After Circumstance 1]])))</f>
        <v/>
      </c>
      <c r="H908" s="3" t="str">
        <f>IF(H$3="Not used","",IFERROR(VLOOKUP($A908,'Circumstance 3'!$B$6:$AB$15,27,FALSE),IFERROR(VLOOKUP($A908,'Circumstance 3'!$B$18:$AB$28,27,FALSE),TableBPA2[[#This Row],[Base Payment After Circumstance 2]])))</f>
        <v/>
      </c>
      <c r="I908" s="3" t="str">
        <f>IF(I$3="Not used","",IFERROR(VLOOKUP($A908,'Circumstance 4'!$B$6:$AB$15,27,FALSE),IFERROR(VLOOKUP($A908,'Circumstance 4'!$B$18:$AB$28,27,FALSE),TableBPA2[[#This Row],[Base Payment After Circumstance 3]])))</f>
        <v/>
      </c>
      <c r="J908" s="3" t="str">
        <f>IF(J$3="Not used","",IFERROR(VLOOKUP($A908,'Circumstance 5'!$B$6:$AB$15,27,FALSE),IFERROR(VLOOKUP($A908,'Circumstance 5'!$B$18:$AB$28,27,FALSE),TableBPA2[[#This Row],[Base Payment After Circumstance 4]])))</f>
        <v/>
      </c>
      <c r="K908" s="3" t="str">
        <f>IF(K$3="Not used","",IFERROR(VLOOKUP($A908,'Circumstance 6'!$B$6:$AB$15,27,FALSE),IFERROR(VLOOKUP($A908,'Circumstance 6'!$B$18:$AB$28,27,FALSE),TableBPA2[[#This Row],[Base Payment After Circumstance 5]])))</f>
        <v/>
      </c>
      <c r="L908" s="3" t="str">
        <f>IF(L$3="Not used","",IFERROR(VLOOKUP($A908,'Circumstance 7'!$B$6:$AB$15,27,FALSE),IFERROR(VLOOKUP($A908,'Circumstance 7'!$B$18:$AB$28,27,FALSE),TableBPA2[[#This Row],[Base Payment After Circumstance 6]])))</f>
        <v/>
      </c>
      <c r="M908" s="3" t="str">
        <f>IF(M$3="Not used","",IFERROR(VLOOKUP($A908,'Circumstance 8'!$B$6:$AB$15,27,FALSE),IFERROR(VLOOKUP($A908,'Circumstance 8'!$B$18:$AB$28,27,FALSE),TableBPA2[[#This Row],[Base Payment After Circumstance 7]])))</f>
        <v/>
      </c>
      <c r="N908" s="3" t="str">
        <f>IF(N$3="Not used","",IFERROR(VLOOKUP($A908,'Circumstance 9'!$B$6:$AB$15,27,FALSE),IFERROR(VLOOKUP($A908,'Circumstance 9'!$B$18:$AB$28,27,FALSE),TableBPA2[[#This Row],[Base Payment After Circumstance 8]])))</f>
        <v/>
      </c>
      <c r="O908" s="3" t="str">
        <f>IF(O$3="Not used","",IFERROR(VLOOKUP($A908,'Circumstance 10'!$B$6:$AB$15,27,FALSE),IFERROR(VLOOKUP($A908,'Circumstance 10'!$B$18:$AB$28,27,FALSE),TableBPA2[[#This Row],[Base Payment After Circumstance 9]])))</f>
        <v/>
      </c>
      <c r="P908" s="24" t="str">
        <f>IF(P$3="Not used","",IFERROR(VLOOKUP($A908,'Circumstance 11'!$B$6:$AB$15,27,FALSE),IFERROR(VLOOKUP($A908,'Circumstance 11'!$B$18:$AB$28,27,FALSE),TableBPA2[[#This Row],[Base Payment After Circumstance 10]])))</f>
        <v/>
      </c>
      <c r="Q908" s="24" t="str">
        <f>IF(Q$3="Not used","",IFERROR(VLOOKUP($A908,'Circumstance 12'!$B$6:$AB$15,27,FALSE),IFERROR(VLOOKUP($A908,'Circumstance 12'!$B$18:$AB$28,27,FALSE),TableBPA2[[#This Row],[Base Payment After Circumstance 11]])))</f>
        <v/>
      </c>
      <c r="R908" s="24" t="str">
        <f>IF(R$3="Not used","",IFERROR(VLOOKUP($A908,'Circumstance 13'!$B$6:$AB$15,27,FALSE),IFERROR(VLOOKUP($A908,'Circumstance 13'!$B$18:$AB$28,27,FALSE),TableBPA2[[#This Row],[Base Payment After Circumstance 12]])))</f>
        <v/>
      </c>
      <c r="S908" s="24" t="str">
        <f>IF(S$3="Not used","",IFERROR(VLOOKUP($A908,'Circumstance 14'!$B$6:$AB$15,27,FALSE),IFERROR(VLOOKUP($A908,'Circumstance 14'!$B$18:$AB$28,27,FALSE),TableBPA2[[#This Row],[Base Payment After Circumstance 13]])))</f>
        <v/>
      </c>
      <c r="T908" s="24" t="str">
        <f>IF(T$3="Not used","",IFERROR(VLOOKUP($A908,'Circumstance 15'!$B$6:$AB$15,27,FALSE),IFERROR(VLOOKUP($A908,'Circumstance 15'!$B$18:$AB$28,27,FALSE),TableBPA2[[#This Row],[Base Payment After Circumstance 14]])))</f>
        <v/>
      </c>
      <c r="U908" s="24" t="str">
        <f>IF(U$3="Not used","",IFERROR(VLOOKUP($A908,'Circumstance 16'!$B$6:$AB$15,27,FALSE),IFERROR(VLOOKUP($A908,'Circumstance 16'!$B$18:$AB$28,27,FALSE),TableBPA2[[#This Row],[Base Payment After Circumstance 15]])))</f>
        <v/>
      </c>
      <c r="V908" s="24" t="str">
        <f>IF(V$3="Not used","",IFERROR(VLOOKUP($A908,'Circumstance 17'!$B$6:$AB$15,27,FALSE),IFERROR(VLOOKUP($A908,'Circumstance 17'!$B$18:$AB$28,27,FALSE),TableBPA2[[#This Row],[Base Payment After Circumstance 16]])))</f>
        <v/>
      </c>
      <c r="W908" s="24" t="str">
        <f>IF(W$3="Not used","",IFERROR(VLOOKUP($A908,'Circumstance 18'!$B$6:$AB$15,27,FALSE),IFERROR(VLOOKUP($A908,'Circumstance 18'!$B$18:$AB$28,27,FALSE),TableBPA2[[#This Row],[Base Payment After Circumstance 17]])))</f>
        <v/>
      </c>
      <c r="X908" s="24" t="str">
        <f>IF(X$3="Not used","",IFERROR(VLOOKUP($A908,'Circumstance 19'!$B$6:$AB$15,27,FALSE),IFERROR(VLOOKUP($A908,'Circumstance 19'!$B$18:$AB$28,27,FALSE),TableBPA2[[#This Row],[Base Payment After Circumstance 18]])))</f>
        <v/>
      </c>
      <c r="Y908" s="24" t="str">
        <f>IF(Y$3="Not used","",IFERROR(VLOOKUP($A908,'Circumstance 20'!$B$6:$AB$15,27,FALSE),IFERROR(VLOOKUP($A908,'Circumstance 20'!$B$18:$AB$28,27,FALSE),TableBPA2[[#This Row],[Base Payment After Circumstance 19]])))</f>
        <v/>
      </c>
    </row>
    <row r="909" spans="1:25" x14ac:dyDescent="0.25">
      <c r="A909" s="11" t="str">
        <f>IF('LEA Information'!A918="","",'LEA Information'!A918)</f>
        <v/>
      </c>
      <c r="B909" s="11" t="str">
        <f>IF('LEA Information'!B918="","",'LEA Information'!B918)</f>
        <v/>
      </c>
      <c r="C909" s="68" t="str">
        <f>IF('LEA Information'!C918="","",'LEA Information'!C918)</f>
        <v/>
      </c>
      <c r="D909" s="8" t="str">
        <f>IF('LEA Information'!D918="","",'LEA Information'!D918)</f>
        <v/>
      </c>
      <c r="E909" s="32" t="str">
        <f t="shared" si="14"/>
        <v/>
      </c>
      <c r="F909" s="3" t="str">
        <f>IF(F$3="Not used","",IFERROR(VLOOKUP($A909,'Circumstance 1'!$B$6:$AB$15,27,FALSE),IFERROR(VLOOKUP(A909,'Circumstance 1'!$B$18:$AB$28,27,FALSE),TableBPA2[[#This Row],[Starting Base Payment]])))</f>
        <v/>
      </c>
      <c r="G909" s="3" t="str">
        <f>IF(G$3="Not used","",IFERROR(VLOOKUP($A909,'Circumstance 2'!$B$6:$AB$15,27,FALSE),IFERROR(VLOOKUP($A909,'Circumstance 2'!$B$18:$AB$28,27,FALSE),TableBPA2[[#This Row],[Base Payment After Circumstance 1]])))</f>
        <v/>
      </c>
      <c r="H909" s="3" t="str">
        <f>IF(H$3="Not used","",IFERROR(VLOOKUP($A909,'Circumstance 3'!$B$6:$AB$15,27,FALSE),IFERROR(VLOOKUP($A909,'Circumstance 3'!$B$18:$AB$28,27,FALSE),TableBPA2[[#This Row],[Base Payment After Circumstance 2]])))</f>
        <v/>
      </c>
      <c r="I909" s="3" t="str">
        <f>IF(I$3="Not used","",IFERROR(VLOOKUP($A909,'Circumstance 4'!$B$6:$AB$15,27,FALSE),IFERROR(VLOOKUP($A909,'Circumstance 4'!$B$18:$AB$28,27,FALSE),TableBPA2[[#This Row],[Base Payment After Circumstance 3]])))</f>
        <v/>
      </c>
      <c r="J909" s="3" t="str">
        <f>IF(J$3="Not used","",IFERROR(VLOOKUP($A909,'Circumstance 5'!$B$6:$AB$15,27,FALSE),IFERROR(VLOOKUP($A909,'Circumstance 5'!$B$18:$AB$28,27,FALSE),TableBPA2[[#This Row],[Base Payment After Circumstance 4]])))</f>
        <v/>
      </c>
      <c r="K909" s="3" t="str">
        <f>IF(K$3="Not used","",IFERROR(VLOOKUP($A909,'Circumstance 6'!$B$6:$AB$15,27,FALSE),IFERROR(VLOOKUP($A909,'Circumstance 6'!$B$18:$AB$28,27,FALSE),TableBPA2[[#This Row],[Base Payment After Circumstance 5]])))</f>
        <v/>
      </c>
      <c r="L909" s="3" t="str">
        <f>IF(L$3="Not used","",IFERROR(VLOOKUP($A909,'Circumstance 7'!$B$6:$AB$15,27,FALSE),IFERROR(VLOOKUP($A909,'Circumstance 7'!$B$18:$AB$28,27,FALSE),TableBPA2[[#This Row],[Base Payment After Circumstance 6]])))</f>
        <v/>
      </c>
      <c r="M909" s="3" t="str">
        <f>IF(M$3="Not used","",IFERROR(VLOOKUP($A909,'Circumstance 8'!$B$6:$AB$15,27,FALSE),IFERROR(VLOOKUP($A909,'Circumstance 8'!$B$18:$AB$28,27,FALSE),TableBPA2[[#This Row],[Base Payment After Circumstance 7]])))</f>
        <v/>
      </c>
      <c r="N909" s="3" t="str">
        <f>IF(N$3="Not used","",IFERROR(VLOOKUP($A909,'Circumstance 9'!$B$6:$AB$15,27,FALSE),IFERROR(VLOOKUP($A909,'Circumstance 9'!$B$18:$AB$28,27,FALSE),TableBPA2[[#This Row],[Base Payment After Circumstance 8]])))</f>
        <v/>
      </c>
      <c r="O909" s="3" t="str">
        <f>IF(O$3="Not used","",IFERROR(VLOOKUP($A909,'Circumstance 10'!$B$6:$AB$15,27,FALSE),IFERROR(VLOOKUP($A909,'Circumstance 10'!$B$18:$AB$28,27,FALSE),TableBPA2[[#This Row],[Base Payment After Circumstance 9]])))</f>
        <v/>
      </c>
      <c r="P909" s="24" t="str">
        <f>IF(P$3="Not used","",IFERROR(VLOOKUP($A909,'Circumstance 11'!$B$6:$AB$15,27,FALSE),IFERROR(VLOOKUP($A909,'Circumstance 11'!$B$18:$AB$28,27,FALSE),TableBPA2[[#This Row],[Base Payment After Circumstance 10]])))</f>
        <v/>
      </c>
      <c r="Q909" s="24" t="str">
        <f>IF(Q$3="Not used","",IFERROR(VLOOKUP($A909,'Circumstance 12'!$B$6:$AB$15,27,FALSE),IFERROR(VLOOKUP($A909,'Circumstance 12'!$B$18:$AB$28,27,FALSE),TableBPA2[[#This Row],[Base Payment After Circumstance 11]])))</f>
        <v/>
      </c>
      <c r="R909" s="24" t="str">
        <f>IF(R$3="Not used","",IFERROR(VLOOKUP($A909,'Circumstance 13'!$B$6:$AB$15,27,FALSE),IFERROR(VLOOKUP($A909,'Circumstance 13'!$B$18:$AB$28,27,FALSE),TableBPA2[[#This Row],[Base Payment After Circumstance 12]])))</f>
        <v/>
      </c>
      <c r="S909" s="24" t="str">
        <f>IF(S$3="Not used","",IFERROR(VLOOKUP($A909,'Circumstance 14'!$B$6:$AB$15,27,FALSE),IFERROR(VLOOKUP($A909,'Circumstance 14'!$B$18:$AB$28,27,FALSE),TableBPA2[[#This Row],[Base Payment After Circumstance 13]])))</f>
        <v/>
      </c>
      <c r="T909" s="24" t="str">
        <f>IF(T$3="Not used","",IFERROR(VLOOKUP($A909,'Circumstance 15'!$B$6:$AB$15,27,FALSE),IFERROR(VLOOKUP($A909,'Circumstance 15'!$B$18:$AB$28,27,FALSE),TableBPA2[[#This Row],[Base Payment After Circumstance 14]])))</f>
        <v/>
      </c>
      <c r="U909" s="24" t="str">
        <f>IF(U$3="Not used","",IFERROR(VLOOKUP($A909,'Circumstance 16'!$B$6:$AB$15,27,FALSE),IFERROR(VLOOKUP($A909,'Circumstance 16'!$B$18:$AB$28,27,FALSE),TableBPA2[[#This Row],[Base Payment After Circumstance 15]])))</f>
        <v/>
      </c>
      <c r="V909" s="24" t="str">
        <f>IF(V$3="Not used","",IFERROR(VLOOKUP($A909,'Circumstance 17'!$B$6:$AB$15,27,FALSE),IFERROR(VLOOKUP($A909,'Circumstance 17'!$B$18:$AB$28,27,FALSE),TableBPA2[[#This Row],[Base Payment After Circumstance 16]])))</f>
        <v/>
      </c>
      <c r="W909" s="24" t="str">
        <f>IF(W$3="Not used","",IFERROR(VLOOKUP($A909,'Circumstance 18'!$B$6:$AB$15,27,FALSE),IFERROR(VLOOKUP($A909,'Circumstance 18'!$B$18:$AB$28,27,FALSE),TableBPA2[[#This Row],[Base Payment After Circumstance 17]])))</f>
        <v/>
      </c>
      <c r="X909" s="24" t="str">
        <f>IF(X$3="Not used","",IFERROR(VLOOKUP($A909,'Circumstance 19'!$B$6:$AB$15,27,FALSE),IFERROR(VLOOKUP($A909,'Circumstance 19'!$B$18:$AB$28,27,FALSE),TableBPA2[[#This Row],[Base Payment After Circumstance 18]])))</f>
        <v/>
      </c>
      <c r="Y909" s="24" t="str">
        <f>IF(Y$3="Not used","",IFERROR(VLOOKUP($A909,'Circumstance 20'!$B$6:$AB$15,27,FALSE),IFERROR(VLOOKUP($A909,'Circumstance 20'!$B$18:$AB$28,27,FALSE),TableBPA2[[#This Row],[Base Payment After Circumstance 19]])))</f>
        <v/>
      </c>
    </row>
    <row r="910" spans="1:25" x14ac:dyDescent="0.25">
      <c r="A910" s="11" t="str">
        <f>IF('LEA Information'!A919="","",'LEA Information'!A919)</f>
        <v/>
      </c>
      <c r="B910" s="11" t="str">
        <f>IF('LEA Information'!B919="","",'LEA Information'!B919)</f>
        <v/>
      </c>
      <c r="C910" s="68" t="str">
        <f>IF('LEA Information'!C919="","",'LEA Information'!C919)</f>
        <v/>
      </c>
      <c r="D910" s="8" t="str">
        <f>IF('LEA Information'!D919="","",'LEA Information'!D919)</f>
        <v/>
      </c>
      <c r="E910" s="32" t="str">
        <f t="shared" si="14"/>
        <v/>
      </c>
      <c r="F910" s="3" t="str">
        <f>IF(F$3="Not used","",IFERROR(VLOOKUP($A910,'Circumstance 1'!$B$6:$AB$15,27,FALSE),IFERROR(VLOOKUP(A910,'Circumstance 1'!$B$18:$AB$28,27,FALSE),TableBPA2[[#This Row],[Starting Base Payment]])))</f>
        <v/>
      </c>
      <c r="G910" s="3" t="str">
        <f>IF(G$3="Not used","",IFERROR(VLOOKUP($A910,'Circumstance 2'!$B$6:$AB$15,27,FALSE),IFERROR(VLOOKUP($A910,'Circumstance 2'!$B$18:$AB$28,27,FALSE),TableBPA2[[#This Row],[Base Payment After Circumstance 1]])))</f>
        <v/>
      </c>
      <c r="H910" s="3" t="str">
        <f>IF(H$3="Not used","",IFERROR(VLOOKUP($A910,'Circumstance 3'!$B$6:$AB$15,27,FALSE),IFERROR(VLOOKUP($A910,'Circumstance 3'!$B$18:$AB$28,27,FALSE),TableBPA2[[#This Row],[Base Payment After Circumstance 2]])))</f>
        <v/>
      </c>
      <c r="I910" s="3" t="str">
        <f>IF(I$3="Not used","",IFERROR(VLOOKUP($A910,'Circumstance 4'!$B$6:$AB$15,27,FALSE),IFERROR(VLOOKUP($A910,'Circumstance 4'!$B$18:$AB$28,27,FALSE),TableBPA2[[#This Row],[Base Payment After Circumstance 3]])))</f>
        <v/>
      </c>
      <c r="J910" s="3" t="str">
        <f>IF(J$3="Not used","",IFERROR(VLOOKUP($A910,'Circumstance 5'!$B$6:$AB$15,27,FALSE),IFERROR(VLOOKUP($A910,'Circumstance 5'!$B$18:$AB$28,27,FALSE),TableBPA2[[#This Row],[Base Payment After Circumstance 4]])))</f>
        <v/>
      </c>
      <c r="K910" s="3" t="str">
        <f>IF(K$3="Not used","",IFERROR(VLOOKUP($A910,'Circumstance 6'!$B$6:$AB$15,27,FALSE),IFERROR(VLOOKUP($A910,'Circumstance 6'!$B$18:$AB$28,27,FALSE),TableBPA2[[#This Row],[Base Payment After Circumstance 5]])))</f>
        <v/>
      </c>
      <c r="L910" s="3" t="str">
        <f>IF(L$3="Not used","",IFERROR(VLOOKUP($A910,'Circumstance 7'!$B$6:$AB$15,27,FALSE),IFERROR(VLOOKUP($A910,'Circumstance 7'!$B$18:$AB$28,27,FALSE),TableBPA2[[#This Row],[Base Payment After Circumstance 6]])))</f>
        <v/>
      </c>
      <c r="M910" s="3" t="str">
        <f>IF(M$3="Not used","",IFERROR(VLOOKUP($A910,'Circumstance 8'!$B$6:$AB$15,27,FALSE),IFERROR(VLOOKUP($A910,'Circumstance 8'!$B$18:$AB$28,27,FALSE),TableBPA2[[#This Row],[Base Payment After Circumstance 7]])))</f>
        <v/>
      </c>
      <c r="N910" s="3" t="str">
        <f>IF(N$3="Not used","",IFERROR(VLOOKUP($A910,'Circumstance 9'!$B$6:$AB$15,27,FALSE),IFERROR(VLOOKUP($A910,'Circumstance 9'!$B$18:$AB$28,27,FALSE),TableBPA2[[#This Row],[Base Payment After Circumstance 8]])))</f>
        <v/>
      </c>
      <c r="O910" s="3" t="str">
        <f>IF(O$3="Not used","",IFERROR(VLOOKUP($A910,'Circumstance 10'!$B$6:$AB$15,27,FALSE),IFERROR(VLOOKUP($A910,'Circumstance 10'!$B$18:$AB$28,27,FALSE),TableBPA2[[#This Row],[Base Payment After Circumstance 9]])))</f>
        <v/>
      </c>
      <c r="P910" s="24" t="str">
        <f>IF(P$3="Not used","",IFERROR(VLOOKUP($A910,'Circumstance 11'!$B$6:$AB$15,27,FALSE),IFERROR(VLOOKUP($A910,'Circumstance 11'!$B$18:$AB$28,27,FALSE),TableBPA2[[#This Row],[Base Payment After Circumstance 10]])))</f>
        <v/>
      </c>
      <c r="Q910" s="24" t="str">
        <f>IF(Q$3="Not used","",IFERROR(VLOOKUP($A910,'Circumstance 12'!$B$6:$AB$15,27,FALSE),IFERROR(VLOOKUP($A910,'Circumstance 12'!$B$18:$AB$28,27,FALSE),TableBPA2[[#This Row],[Base Payment After Circumstance 11]])))</f>
        <v/>
      </c>
      <c r="R910" s="24" t="str">
        <f>IF(R$3="Not used","",IFERROR(VLOOKUP($A910,'Circumstance 13'!$B$6:$AB$15,27,FALSE),IFERROR(VLOOKUP($A910,'Circumstance 13'!$B$18:$AB$28,27,FALSE),TableBPA2[[#This Row],[Base Payment After Circumstance 12]])))</f>
        <v/>
      </c>
      <c r="S910" s="24" t="str">
        <f>IF(S$3="Not used","",IFERROR(VLOOKUP($A910,'Circumstance 14'!$B$6:$AB$15,27,FALSE),IFERROR(VLOOKUP($A910,'Circumstance 14'!$B$18:$AB$28,27,FALSE),TableBPA2[[#This Row],[Base Payment After Circumstance 13]])))</f>
        <v/>
      </c>
      <c r="T910" s="24" t="str">
        <f>IF(T$3="Not used","",IFERROR(VLOOKUP($A910,'Circumstance 15'!$B$6:$AB$15,27,FALSE),IFERROR(VLOOKUP($A910,'Circumstance 15'!$B$18:$AB$28,27,FALSE),TableBPA2[[#This Row],[Base Payment After Circumstance 14]])))</f>
        <v/>
      </c>
      <c r="U910" s="24" t="str">
        <f>IF(U$3="Not used","",IFERROR(VLOOKUP($A910,'Circumstance 16'!$B$6:$AB$15,27,FALSE),IFERROR(VLOOKUP($A910,'Circumstance 16'!$B$18:$AB$28,27,FALSE),TableBPA2[[#This Row],[Base Payment After Circumstance 15]])))</f>
        <v/>
      </c>
      <c r="V910" s="24" t="str">
        <f>IF(V$3="Not used","",IFERROR(VLOOKUP($A910,'Circumstance 17'!$B$6:$AB$15,27,FALSE),IFERROR(VLOOKUP($A910,'Circumstance 17'!$B$18:$AB$28,27,FALSE),TableBPA2[[#This Row],[Base Payment After Circumstance 16]])))</f>
        <v/>
      </c>
      <c r="W910" s="24" t="str">
        <f>IF(W$3="Not used","",IFERROR(VLOOKUP($A910,'Circumstance 18'!$B$6:$AB$15,27,FALSE),IFERROR(VLOOKUP($A910,'Circumstance 18'!$B$18:$AB$28,27,FALSE),TableBPA2[[#This Row],[Base Payment After Circumstance 17]])))</f>
        <v/>
      </c>
      <c r="X910" s="24" t="str">
        <f>IF(X$3="Not used","",IFERROR(VLOOKUP($A910,'Circumstance 19'!$B$6:$AB$15,27,FALSE),IFERROR(VLOOKUP($A910,'Circumstance 19'!$B$18:$AB$28,27,FALSE),TableBPA2[[#This Row],[Base Payment After Circumstance 18]])))</f>
        <v/>
      </c>
      <c r="Y910" s="24" t="str">
        <f>IF(Y$3="Not used","",IFERROR(VLOOKUP($A910,'Circumstance 20'!$B$6:$AB$15,27,FALSE),IFERROR(VLOOKUP($A910,'Circumstance 20'!$B$18:$AB$28,27,FALSE),TableBPA2[[#This Row],[Base Payment After Circumstance 19]])))</f>
        <v/>
      </c>
    </row>
    <row r="911" spans="1:25" x14ac:dyDescent="0.25">
      <c r="A911" s="11" t="str">
        <f>IF('LEA Information'!A920="","",'LEA Information'!A920)</f>
        <v/>
      </c>
      <c r="B911" s="11" t="str">
        <f>IF('LEA Information'!B920="","",'LEA Information'!B920)</f>
        <v/>
      </c>
      <c r="C911" s="68" t="str">
        <f>IF('LEA Information'!C920="","",'LEA Information'!C920)</f>
        <v/>
      </c>
      <c r="D911" s="8" t="str">
        <f>IF('LEA Information'!D920="","",'LEA Information'!D920)</f>
        <v/>
      </c>
      <c r="E911" s="32" t="str">
        <f t="shared" si="14"/>
        <v/>
      </c>
      <c r="F911" s="3" t="str">
        <f>IF(F$3="Not used","",IFERROR(VLOOKUP($A911,'Circumstance 1'!$B$6:$AB$15,27,FALSE),IFERROR(VLOOKUP(A911,'Circumstance 1'!$B$18:$AB$28,27,FALSE),TableBPA2[[#This Row],[Starting Base Payment]])))</f>
        <v/>
      </c>
      <c r="G911" s="3" t="str">
        <f>IF(G$3="Not used","",IFERROR(VLOOKUP($A911,'Circumstance 2'!$B$6:$AB$15,27,FALSE),IFERROR(VLOOKUP($A911,'Circumstance 2'!$B$18:$AB$28,27,FALSE),TableBPA2[[#This Row],[Base Payment After Circumstance 1]])))</f>
        <v/>
      </c>
      <c r="H911" s="3" t="str">
        <f>IF(H$3="Not used","",IFERROR(VLOOKUP($A911,'Circumstance 3'!$B$6:$AB$15,27,FALSE),IFERROR(VLOOKUP($A911,'Circumstance 3'!$B$18:$AB$28,27,FALSE),TableBPA2[[#This Row],[Base Payment After Circumstance 2]])))</f>
        <v/>
      </c>
      <c r="I911" s="3" t="str">
        <f>IF(I$3="Not used","",IFERROR(VLOOKUP($A911,'Circumstance 4'!$B$6:$AB$15,27,FALSE),IFERROR(VLOOKUP($A911,'Circumstance 4'!$B$18:$AB$28,27,FALSE),TableBPA2[[#This Row],[Base Payment After Circumstance 3]])))</f>
        <v/>
      </c>
      <c r="J911" s="3" t="str">
        <f>IF(J$3="Not used","",IFERROR(VLOOKUP($A911,'Circumstance 5'!$B$6:$AB$15,27,FALSE),IFERROR(VLOOKUP($A911,'Circumstance 5'!$B$18:$AB$28,27,FALSE),TableBPA2[[#This Row],[Base Payment After Circumstance 4]])))</f>
        <v/>
      </c>
      <c r="K911" s="3" t="str">
        <f>IF(K$3="Not used","",IFERROR(VLOOKUP($A911,'Circumstance 6'!$B$6:$AB$15,27,FALSE),IFERROR(VLOOKUP($A911,'Circumstance 6'!$B$18:$AB$28,27,FALSE),TableBPA2[[#This Row],[Base Payment After Circumstance 5]])))</f>
        <v/>
      </c>
      <c r="L911" s="3" t="str">
        <f>IF(L$3="Not used","",IFERROR(VLOOKUP($A911,'Circumstance 7'!$B$6:$AB$15,27,FALSE),IFERROR(VLOOKUP($A911,'Circumstance 7'!$B$18:$AB$28,27,FALSE),TableBPA2[[#This Row],[Base Payment After Circumstance 6]])))</f>
        <v/>
      </c>
      <c r="M911" s="3" t="str">
        <f>IF(M$3="Not used","",IFERROR(VLOOKUP($A911,'Circumstance 8'!$B$6:$AB$15,27,FALSE),IFERROR(VLOOKUP($A911,'Circumstance 8'!$B$18:$AB$28,27,FALSE),TableBPA2[[#This Row],[Base Payment After Circumstance 7]])))</f>
        <v/>
      </c>
      <c r="N911" s="3" t="str">
        <f>IF(N$3="Not used","",IFERROR(VLOOKUP($A911,'Circumstance 9'!$B$6:$AB$15,27,FALSE),IFERROR(VLOOKUP($A911,'Circumstance 9'!$B$18:$AB$28,27,FALSE),TableBPA2[[#This Row],[Base Payment After Circumstance 8]])))</f>
        <v/>
      </c>
      <c r="O911" s="3" t="str">
        <f>IF(O$3="Not used","",IFERROR(VLOOKUP($A911,'Circumstance 10'!$B$6:$AB$15,27,FALSE),IFERROR(VLOOKUP($A911,'Circumstance 10'!$B$18:$AB$28,27,FALSE),TableBPA2[[#This Row],[Base Payment After Circumstance 9]])))</f>
        <v/>
      </c>
      <c r="P911" s="24" t="str">
        <f>IF(P$3="Not used","",IFERROR(VLOOKUP($A911,'Circumstance 11'!$B$6:$AB$15,27,FALSE),IFERROR(VLOOKUP($A911,'Circumstance 11'!$B$18:$AB$28,27,FALSE),TableBPA2[[#This Row],[Base Payment After Circumstance 10]])))</f>
        <v/>
      </c>
      <c r="Q911" s="24" t="str">
        <f>IF(Q$3="Not used","",IFERROR(VLOOKUP($A911,'Circumstance 12'!$B$6:$AB$15,27,FALSE),IFERROR(VLOOKUP($A911,'Circumstance 12'!$B$18:$AB$28,27,FALSE),TableBPA2[[#This Row],[Base Payment After Circumstance 11]])))</f>
        <v/>
      </c>
      <c r="R911" s="24" t="str">
        <f>IF(R$3="Not used","",IFERROR(VLOOKUP($A911,'Circumstance 13'!$B$6:$AB$15,27,FALSE),IFERROR(VLOOKUP($A911,'Circumstance 13'!$B$18:$AB$28,27,FALSE),TableBPA2[[#This Row],[Base Payment After Circumstance 12]])))</f>
        <v/>
      </c>
      <c r="S911" s="24" t="str">
        <f>IF(S$3="Not used","",IFERROR(VLOOKUP($A911,'Circumstance 14'!$B$6:$AB$15,27,FALSE),IFERROR(VLOOKUP($A911,'Circumstance 14'!$B$18:$AB$28,27,FALSE),TableBPA2[[#This Row],[Base Payment After Circumstance 13]])))</f>
        <v/>
      </c>
      <c r="T911" s="24" t="str">
        <f>IF(T$3="Not used","",IFERROR(VLOOKUP($A911,'Circumstance 15'!$B$6:$AB$15,27,FALSE),IFERROR(VLOOKUP($A911,'Circumstance 15'!$B$18:$AB$28,27,FALSE),TableBPA2[[#This Row],[Base Payment After Circumstance 14]])))</f>
        <v/>
      </c>
      <c r="U911" s="24" t="str">
        <f>IF(U$3="Not used","",IFERROR(VLOOKUP($A911,'Circumstance 16'!$B$6:$AB$15,27,FALSE),IFERROR(VLOOKUP($A911,'Circumstance 16'!$B$18:$AB$28,27,FALSE),TableBPA2[[#This Row],[Base Payment After Circumstance 15]])))</f>
        <v/>
      </c>
      <c r="V911" s="24" t="str">
        <f>IF(V$3="Not used","",IFERROR(VLOOKUP($A911,'Circumstance 17'!$B$6:$AB$15,27,FALSE),IFERROR(VLOOKUP($A911,'Circumstance 17'!$B$18:$AB$28,27,FALSE),TableBPA2[[#This Row],[Base Payment After Circumstance 16]])))</f>
        <v/>
      </c>
      <c r="W911" s="24" t="str">
        <f>IF(W$3="Not used","",IFERROR(VLOOKUP($A911,'Circumstance 18'!$B$6:$AB$15,27,FALSE),IFERROR(VLOOKUP($A911,'Circumstance 18'!$B$18:$AB$28,27,FALSE),TableBPA2[[#This Row],[Base Payment After Circumstance 17]])))</f>
        <v/>
      </c>
      <c r="X911" s="24" t="str">
        <f>IF(X$3="Not used","",IFERROR(VLOOKUP($A911,'Circumstance 19'!$B$6:$AB$15,27,FALSE),IFERROR(VLOOKUP($A911,'Circumstance 19'!$B$18:$AB$28,27,FALSE),TableBPA2[[#This Row],[Base Payment After Circumstance 18]])))</f>
        <v/>
      </c>
      <c r="Y911" s="24" t="str">
        <f>IF(Y$3="Not used","",IFERROR(VLOOKUP($A911,'Circumstance 20'!$B$6:$AB$15,27,FALSE),IFERROR(VLOOKUP($A911,'Circumstance 20'!$B$18:$AB$28,27,FALSE),TableBPA2[[#This Row],[Base Payment After Circumstance 19]])))</f>
        <v/>
      </c>
    </row>
    <row r="912" spans="1:25" x14ac:dyDescent="0.25">
      <c r="A912" s="11" t="str">
        <f>IF('LEA Information'!A921="","",'LEA Information'!A921)</f>
        <v/>
      </c>
      <c r="B912" s="11" t="str">
        <f>IF('LEA Information'!B921="","",'LEA Information'!B921)</f>
        <v/>
      </c>
      <c r="C912" s="68" t="str">
        <f>IF('LEA Information'!C921="","",'LEA Information'!C921)</f>
        <v/>
      </c>
      <c r="D912" s="8" t="str">
        <f>IF('LEA Information'!D921="","",'LEA Information'!D921)</f>
        <v/>
      </c>
      <c r="E912" s="32" t="str">
        <f t="shared" si="14"/>
        <v/>
      </c>
      <c r="F912" s="3" t="str">
        <f>IF(F$3="Not used","",IFERROR(VLOOKUP($A912,'Circumstance 1'!$B$6:$AB$15,27,FALSE),IFERROR(VLOOKUP(A912,'Circumstance 1'!$B$18:$AB$28,27,FALSE),TableBPA2[[#This Row],[Starting Base Payment]])))</f>
        <v/>
      </c>
      <c r="G912" s="3" t="str">
        <f>IF(G$3="Not used","",IFERROR(VLOOKUP($A912,'Circumstance 2'!$B$6:$AB$15,27,FALSE),IFERROR(VLOOKUP($A912,'Circumstance 2'!$B$18:$AB$28,27,FALSE),TableBPA2[[#This Row],[Base Payment After Circumstance 1]])))</f>
        <v/>
      </c>
      <c r="H912" s="3" t="str">
        <f>IF(H$3="Not used","",IFERROR(VLOOKUP($A912,'Circumstance 3'!$B$6:$AB$15,27,FALSE),IFERROR(VLOOKUP($A912,'Circumstance 3'!$B$18:$AB$28,27,FALSE),TableBPA2[[#This Row],[Base Payment After Circumstance 2]])))</f>
        <v/>
      </c>
      <c r="I912" s="3" t="str">
        <f>IF(I$3="Not used","",IFERROR(VLOOKUP($A912,'Circumstance 4'!$B$6:$AB$15,27,FALSE),IFERROR(VLOOKUP($A912,'Circumstance 4'!$B$18:$AB$28,27,FALSE),TableBPA2[[#This Row],[Base Payment After Circumstance 3]])))</f>
        <v/>
      </c>
      <c r="J912" s="3" t="str">
        <f>IF(J$3="Not used","",IFERROR(VLOOKUP($A912,'Circumstance 5'!$B$6:$AB$15,27,FALSE),IFERROR(VLOOKUP($A912,'Circumstance 5'!$B$18:$AB$28,27,FALSE),TableBPA2[[#This Row],[Base Payment After Circumstance 4]])))</f>
        <v/>
      </c>
      <c r="K912" s="3" t="str">
        <f>IF(K$3="Not used","",IFERROR(VLOOKUP($A912,'Circumstance 6'!$B$6:$AB$15,27,FALSE),IFERROR(VLOOKUP($A912,'Circumstance 6'!$B$18:$AB$28,27,FALSE),TableBPA2[[#This Row],[Base Payment After Circumstance 5]])))</f>
        <v/>
      </c>
      <c r="L912" s="3" t="str">
        <f>IF(L$3="Not used","",IFERROR(VLOOKUP($A912,'Circumstance 7'!$B$6:$AB$15,27,FALSE),IFERROR(VLOOKUP($A912,'Circumstance 7'!$B$18:$AB$28,27,FALSE),TableBPA2[[#This Row],[Base Payment After Circumstance 6]])))</f>
        <v/>
      </c>
      <c r="M912" s="3" t="str">
        <f>IF(M$3="Not used","",IFERROR(VLOOKUP($A912,'Circumstance 8'!$B$6:$AB$15,27,FALSE),IFERROR(VLOOKUP($A912,'Circumstance 8'!$B$18:$AB$28,27,FALSE),TableBPA2[[#This Row],[Base Payment After Circumstance 7]])))</f>
        <v/>
      </c>
      <c r="N912" s="3" t="str">
        <f>IF(N$3="Not used","",IFERROR(VLOOKUP($A912,'Circumstance 9'!$B$6:$AB$15,27,FALSE),IFERROR(VLOOKUP($A912,'Circumstance 9'!$B$18:$AB$28,27,FALSE),TableBPA2[[#This Row],[Base Payment After Circumstance 8]])))</f>
        <v/>
      </c>
      <c r="O912" s="3" t="str">
        <f>IF(O$3="Not used","",IFERROR(VLOOKUP($A912,'Circumstance 10'!$B$6:$AB$15,27,FALSE),IFERROR(VLOOKUP($A912,'Circumstance 10'!$B$18:$AB$28,27,FALSE),TableBPA2[[#This Row],[Base Payment After Circumstance 9]])))</f>
        <v/>
      </c>
      <c r="P912" s="24" t="str">
        <f>IF(P$3="Not used","",IFERROR(VLOOKUP($A912,'Circumstance 11'!$B$6:$AB$15,27,FALSE),IFERROR(VLOOKUP($A912,'Circumstance 11'!$B$18:$AB$28,27,FALSE),TableBPA2[[#This Row],[Base Payment After Circumstance 10]])))</f>
        <v/>
      </c>
      <c r="Q912" s="24" t="str">
        <f>IF(Q$3="Not used","",IFERROR(VLOOKUP($A912,'Circumstance 12'!$B$6:$AB$15,27,FALSE),IFERROR(VLOOKUP($A912,'Circumstance 12'!$B$18:$AB$28,27,FALSE),TableBPA2[[#This Row],[Base Payment After Circumstance 11]])))</f>
        <v/>
      </c>
      <c r="R912" s="24" t="str">
        <f>IF(R$3="Not used","",IFERROR(VLOOKUP($A912,'Circumstance 13'!$B$6:$AB$15,27,FALSE),IFERROR(VLOOKUP($A912,'Circumstance 13'!$B$18:$AB$28,27,FALSE),TableBPA2[[#This Row],[Base Payment After Circumstance 12]])))</f>
        <v/>
      </c>
      <c r="S912" s="24" t="str">
        <f>IF(S$3="Not used","",IFERROR(VLOOKUP($A912,'Circumstance 14'!$B$6:$AB$15,27,FALSE),IFERROR(VLOOKUP($A912,'Circumstance 14'!$B$18:$AB$28,27,FALSE),TableBPA2[[#This Row],[Base Payment After Circumstance 13]])))</f>
        <v/>
      </c>
      <c r="T912" s="24" t="str">
        <f>IF(T$3="Not used","",IFERROR(VLOOKUP($A912,'Circumstance 15'!$B$6:$AB$15,27,FALSE),IFERROR(VLOOKUP($A912,'Circumstance 15'!$B$18:$AB$28,27,FALSE),TableBPA2[[#This Row],[Base Payment After Circumstance 14]])))</f>
        <v/>
      </c>
      <c r="U912" s="24" t="str">
        <f>IF(U$3="Not used","",IFERROR(VLOOKUP($A912,'Circumstance 16'!$B$6:$AB$15,27,FALSE),IFERROR(VLOOKUP($A912,'Circumstance 16'!$B$18:$AB$28,27,FALSE),TableBPA2[[#This Row],[Base Payment After Circumstance 15]])))</f>
        <v/>
      </c>
      <c r="V912" s="24" t="str">
        <f>IF(V$3="Not used","",IFERROR(VLOOKUP($A912,'Circumstance 17'!$B$6:$AB$15,27,FALSE),IFERROR(VLOOKUP($A912,'Circumstance 17'!$B$18:$AB$28,27,FALSE),TableBPA2[[#This Row],[Base Payment After Circumstance 16]])))</f>
        <v/>
      </c>
      <c r="W912" s="24" t="str">
        <f>IF(W$3="Not used","",IFERROR(VLOOKUP($A912,'Circumstance 18'!$B$6:$AB$15,27,FALSE),IFERROR(VLOOKUP($A912,'Circumstance 18'!$B$18:$AB$28,27,FALSE),TableBPA2[[#This Row],[Base Payment After Circumstance 17]])))</f>
        <v/>
      </c>
      <c r="X912" s="24" t="str">
        <f>IF(X$3="Not used","",IFERROR(VLOOKUP($A912,'Circumstance 19'!$B$6:$AB$15,27,FALSE),IFERROR(VLOOKUP($A912,'Circumstance 19'!$B$18:$AB$28,27,FALSE),TableBPA2[[#This Row],[Base Payment After Circumstance 18]])))</f>
        <v/>
      </c>
      <c r="Y912" s="24" t="str">
        <f>IF(Y$3="Not used","",IFERROR(VLOOKUP($A912,'Circumstance 20'!$B$6:$AB$15,27,FALSE),IFERROR(VLOOKUP($A912,'Circumstance 20'!$B$18:$AB$28,27,FALSE),TableBPA2[[#This Row],[Base Payment After Circumstance 19]])))</f>
        <v/>
      </c>
    </row>
    <row r="913" spans="1:25" x14ac:dyDescent="0.25">
      <c r="A913" s="11" t="str">
        <f>IF('LEA Information'!A922="","",'LEA Information'!A922)</f>
        <v/>
      </c>
      <c r="B913" s="11" t="str">
        <f>IF('LEA Information'!B922="","",'LEA Information'!B922)</f>
        <v/>
      </c>
      <c r="C913" s="68" t="str">
        <f>IF('LEA Information'!C922="","",'LEA Information'!C922)</f>
        <v/>
      </c>
      <c r="D913" s="8" t="str">
        <f>IF('LEA Information'!D922="","",'LEA Information'!D922)</f>
        <v/>
      </c>
      <c r="E913" s="32" t="str">
        <f t="shared" si="14"/>
        <v/>
      </c>
      <c r="F913" s="3" t="str">
        <f>IF(F$3="Not used","",IFERROR(VLOOKUP($A913,'Circumstance 1'!$B$6:$AB$15,27,FALSE),IFERROR(VLOOKUP(A913,'Circumstance 1'!$B$18:$AB$28,27,FALSE),TableBPA2[[#This Row],[Starting Base Payment]])))</f>
        <v/>
      </c>
      <c r="G913" s="3" t="str">
        <f>IF(G$3="Not used","",IFERROR(VLOOKUP($A913,'Circumstance 2'!$B$6:$AB$15,27,FALSE),IFERROR(VLOOKUP($A913,'Circumstance 2'!$B$18:$AB$28,27,FALSE),TableBPA2[[#This Row],[Base Payment After Circumstance 1]])))</f>
        <v/>
      </c>
      <c r="H913" s="3" t="str">
        <f>IF(H$3="Not used","",IFERROR(VLOOKUP($A913,'Circumstance 3'!$B$6:$AB$15,27,FALSE),IFERROR(VLOOKUP($A913,'Circumstance 3'!$B$18:$AB$28,27,FALSE),TableBPA2[[#This Row],[Base Payment After Circumstance 2]])))</f>
        <v/>
      </c>
      <c r="I913" s="3" t="str">
        <f>IF(I$3="Not used","",IFERROR(VLOOKUP($A913,'Circumstance 4'!$B$6:$AB$15,27,FALSE),IFERROR(VLOOKUP($A913,'Circumstance 4'!$B$18:$AB$28,27,FALSE),TableBPA2[[#This Row],[Base Payment After Circumstance 3]])))</f>
        <v/>
      </c>
      <c r="J913" s="3" t="str">
        <f>IF(J$3="Not used","",IFERROR(VLOOKUP($A913,'Circumstance 5'!$B$6:$AB$15,27,FALSE),IFERROR(VLOOKUP($A913,'Circumstance 5'!$B$18:$AB$28,27,FALSE),TableBPA2[[#This Row],[Base Payment After Circumstance 4]])))</f>
        <v/>
      </c>
      <c r="K913" s="3" t="str">
        <f>IF(K$3="Not used","",IFERROR(VLOOKUP($A913,'Circumstance 6'!$B$6:$AB$15,27,FALSE),IFERROR(VLOOKUP($A913,'Circumstance 6'!$B$18:$AB$28,27,FALSE),TableBPA2[[#This Row],[Base Payment After Circumstance 5]])))</f>
        <v/>
      </c>
      <c r="L913" s="3" t="str">
        <f>IF(L$3="Not used","",IFERROR(VLOOKUP($A913,'Circumstance 7'!$B$6:$AB$15,27,FALSE),IFERROR(VLOOKUP($A913,'Circumstance 7'!$B$18:$AB$28,27,FALSE),TableBPA2[[#This Row],[Base Payment After Circumstance 6]])))</f>
        <v/>
      </c>
      <c r="M913" s="3" t="str">
        <f>IF(M$3="Not used","",IFERROR(VLOOKUP($A913,'Circumstance 8'!$B$6:$AB$15,27,FALSE),IFERROR(VLOOKUP($A913,'Circumstance 8'!$B$18:$AB$28,27,FALSE),TableBPA2[[#This Row],[Base Payment After Circumstance 7]])))</f>
        <v/>
      </c>
      <c r="N913" s="3" t="str">
        <f>IF(N$3="Not used","",IFERROR(VLOOKUP($A913,'Circumstance 9'!$B$6:$AB$15,27,FALSE),IFERROR(VLOOKUP($A913,'Circumstance 9'!$B$18:$AB$28,27,FALSE),TableBPA2[[#This Row],[Base Payment After Circumstance 8]])))</f>
        <v/>
      </c>
      <c r="O913" s="3" t="str">
        <f>IF(O$3="Not used","",IFERROR(VLOOKUP($A913,'Circumstance 10'!$B$6:$AB$15,27,FALSE),IFERROR(VLOOKUP($A913,'Circumstance 10'!$B$18:$AB$28,27,FALSE),TableBPA2[[#This Row],[Base Payment After Circumstance 9]])))</f>
        <v/>
      </c>
      <c r="P913" s="24" t="str">
        <f>IF(P$3="Not used","",IFERROR(VLOOKUP($A913,'Circumstance 11'!$B$6:$AB$15,27,FALSE),IFERROR(VLOOKUP($A913,'Circumstance 11'!$B$18:$AB$28,27,FALSE),TableBPA2[[#This Row],[Base Payment After Circumstance 10]])))</f>
        <v/>
      </c>
      <c r="Q913" s="24" t="str">
        <f>IF(Q$3="Not used","",IFERROR(VLOOKUP($A913,'Circumstance 12'!$B$6:$AB$15,27,FALSE),IFERROR(VLOOKUP($A913,'Circumstance 12'!$B$18:$AB$28,27,FALSE),TableBPA2[[#This Row],[Base Payment After Circumstance 11]])))</f>
        <v/>
      </c>
      <c r="R913" s="24" t="str">
        <f>IF(R$3="Not used","",IFERROR(VLOOKUP($A913,'Circumstance 13'!$B$6:$AB$15,27,FALSE),IFERROR(VLOOKUP($A913,'Circumstance 13'!$B$18:$AB$28,27,FALSE),TableBPA2[[#This Row],[Base Payment After Circumstance 12]])))</f>
        <v/>
      </c>
      <c r="S913" s="24" t="str">
        <f>IF(S$3="Not used","",IFERROR(VLOOKUP($A913,'Circumstance 14'!$B$6:$AB$15,27,FALSE),IFERROR(VLOOKUP($A913,'Circumstance 14'!$B$18:$AB$28,27,FALSE),TableBPA2[[#This Row],[Base Payment After Circumstance 13]])))</f>
        <v/>
      </c>
      <c r="T913" s="24" t="str">
        <f>IF(T$3="Not used","",IFERROR(VLOOKUP($A913,'Circumstance 15'!$B$6:$AB$15,27,FALSE),IFERROR(VLOOKUP($A913,'Circumstance 15'!$B$18:$AB$28,27,FALSE),TableBPA2[[#This Row],[Base Payment After Circumstance 14]])))</f>
        <v/>
      </c>
      <c r="U913" s="24" t="str">
        <f>IF(U$3="Not used","",IFERROR(VLOOKUP($A913,'Circumstance 16'!$B$6:$AB$15,27,FALSE),IFERROR(VLOOKUP($A913,'Circumstance 16'!$B$18:$AB$28,27,FALSE),TableBPA2[[#This Row],[Base Payment After Circumstance 15]])))</f>
        <v/>
      </c>
      <c r="V913" s="24" t="str">
        <f>IF(V$3="Not used","",IFERROR(VLOOKUP($A913,'Circumstance 17'!$B$6:$AB$15,27,FALSE),IFERROR(VLOOKUP($A913,'Circumstance 17'!$B$18:$AB$28,27,FALSE),TableBPA2[[#This Row],[Base Payment After Circumstance 16]])))</f>
        <v/>
      </c>
      <c r="W913" s="24" t="str">
        <f>IF(W$3="Not used","",IFERROR(VLOOKUP($A913,'Circumstance 18'!$B$6:$AB$15,27,FALSE),IFERROR(VLOOKUP($A913,'Circumstance 18'!$B$18:$AB$28,27,FALSE),TableBPA2[[#This Row],[Base Payment After Circumstance 17]])))</f>
        <v/>
      </c>
      <c r="X913" s="24" t="str">
        <f>IF(X$3="Not used","",IFERROR(VLOOKUP($A913,'Circumstance 19'!$B$6:$AB$15,27,FALSE),IFERROR(VLOOKUP($A913,'Circumstance 19'!$B$18:$AB$28,27,FALSE),TableBPA2[[#This Row],[Base Payment After Circumstance 18]])))</f>
        <v/>
      </c>
      <c r="Y913" s="24" t="str">
        <f>IF(Y$3="Not used","",IFERROR(VLOOKUP($A913,'Circumstance 20'!$B$6:$AB$15,27,FALSE),IFERROR(VLOOKUP($A913,'Circumstance 20'!$B$18:$AB$28,27,FALSE),TableBPA2[[#This Row],[Base Payment After Circumstance 19]])))</f>
        <v/>
      </c>
    </row>
    <row r="914" spans="1:25" x14ac:dyDescent="0.25">
      <c r="A914" s="11" t="str">
        <f>IF('LEA Information'!A923="","",'LEA Information'!A923)</f>
        <v/>
      </c>
      <c r="B914" s="11" t="str">
        <f>IF('LEA Information'!B923="","",'LEA Information'!B923)</f>
        <v/>
      </c>
      <c r="C914" s="68" t="str">
        <f>IF('LEA Information'!C923="","",'LEA Information'!C923)</f>
        <v/>
      </c>
      <c r="D914" s="8" t="str">
        <f>IF('LEA Information'!D923="","",'LEA Information'!D923)</f>
        <v/>
      </c>
      <c r="E914" s="32" t="str">
        <f t="shared" si="14"/>
        <v/>
      </c>
      <c r="F914" s="3" t="str">
        <f>IF(F$3="Not used","",IFERROR(VLOOKUP($A914,'Circumstance 1'!$B$6:$AB$15,27,FALSE),IFERROR(VLOOKUP(A914,'Circumstance 1'!$B$18:$AB$28,27,FALSE),TableBPA2[[#This Row],[Starting Base Payment]])))</f>
        <v/>
      </c>
      <c r="G914" s="3" t="str">
        <f>IF(G$3="Not used","",IFERROR(VLOOKUP($A914,'Circumstance 2'!$B$6:$AB$15,27,FALSE),IFERROR(VLOOKUP($A914,'Circumstance 2'!$B$18:$AB$28,27,FALSE),TableBPA2[[#This Row],[Base Payment After Circumstance 1]])))</f>
        <v/>
      </c>
      <c r="H914" s="3" t="str">
        <f>IF(H$3="Not used","",IFERROR(VLOOKUP($A914,'Circumstance 3'!$B$6:$AB$15,27,FALSE),IFERROR(VLOOKUP($A914,'Circumstance 3'!$B$18:$AB$28,27,FALSE),TableBPA2[[#This Row],[Base Payment After Circumstance 2]])))</f>
        <v/>
      </c>
      <c r="I914" s="3" t="str">
        <f>IF(I$3="Not used","",IFERROR(VLOOKUP($A914,'Circumstance 4'!$B$6:$AB$15,27,FALSE),IFERROR(VLOOKUP($A914,'Circumstance 4'!$B$18:$AB$28,27,FALSE),TableBPA2[[#This Row],[Base Payment After Circumstance 3]])))</f>
        <v/>
      </c>
      <c r="J914" s="3" t="str">
        <f>IF(J$3="Not used","",IFERROR(VLOOKUP($A914,'Circumstance 5'!$B$6:$AB$15,27,FALSE),IFERROR(VLOOKUP($A914,'Circumstance 5'!$B$18:$AB$28,27,FALSE),TableBPA2[[#This Row],[Base Payment After Circumstance 4]])))</f>
        <v/>
      </c>
      <c r="K914" s="3" t="str">
        <f>IF(K$3="Not used","",IFERROR(VLOOKUP($A914,'Circumstance 6'!$B$6:$AB$15,27,FALSE),IFERROR(VLOOKUP($A914,'Circumstance 6'!$B$18:$AB$28,27,FALSE),TableBPA2[[#This Row],[Base Payment After Circumstance 5]])))</f>
        <v/>
      </c>
      <c r="L914" s="3" t="str">
        <f>IF(L$3="Not used","",IFERROR(VLOOKUP($A914,'Circumstance 7'!$B$6:$AB$15,27,FALSE),IFERROR(VLOOKUP($A914,'Circumstance 7'!$B$18:$AB$28,27,FALSE),TableBPA2[[#This Row],[Base Payment After Circumstance 6]])))</f>
        <v/>
      </c>
      <c r="M914" s="3" t="str">
        <f>IF(M$3="Not used","",IFERROR(VLOOKUP($A914,'Circumstance 8'!$B$6:$AB$15,27,FALSE),IFERROR(VLOOKUP($A914,'Circumstance 8'!$B$18:$AB$28,27,FALSE),TableBPA2[[#This Row],[Base Payment After Circumstance 7]])))</f>
        <v/>
      </c>
      <c r="N914" s="3" t="str">
        <f>IF(N$3="Not used","",IFERROR(VLOOKUP($A914,'Circumstance 9'!$B$6:$AB$15,27,FALSE),IFERROR(VLOOKUP($A914,'Circumstance 9'!$B$18:$AB$28,27,FALSE),TableBPA2[[#This Row],[Base Payment After Circumstance 8]])))</f>
        <v/>
      </c>
      <c r="O914" s="3" t="str">
        <f>IF(O$3="Not used","",IFERROR(VLOOKUP($A914,'Circumstance 10'!$B$6:$AB$15,27,FALSE),IFERROR(VLOOKUP($A914,'Circumstance 10'!$B$18:$AB$28,27,FALSE),TableBPA2[[#This Row],[Base Payment After Circumstance 9]])))</f>
        <v/>
      </c>
      <c r="P914" s="24" t="str">
        <f>IF(P$3="Not used","",IFERROR(VLOOKUP($A914,'Circumstance 11'!$B$6:$AB$15,27,FALSE),IFERROR(VLOOKUP($A914,'Circumstance 11'!$B$18:$AB$28,27,FALSE),TableBPA2[[#This Row],[Base Payment After Circumstance 10]])))</f>
        <v/>
      </c>
      <c r="Q914" s="24" t="str">
        <f>IF(Q$3="Not used","",IFERROR(VLOOKUP($A914,'Circumstance 12'!$B$6:$AB$15,27,FALSE),IFERROR(VLOOKUP($A914,'Circumstance 12'!$B$18:$AB$28,27,FALSE),TableBPA2[[#This Row],[Base Payment After Circumstance 11]])))</f>
        <v/>
      </c>
      <c r="R914" s="24" t="str">
        <f>IF(R$3="Not used","",IFERROR(VLOOKUP($A914,'Circumstance 13'!$B$6:$AB$15,27,FALSE),IFERROR(VLOOKUP($A914,'Circumstance 13'!$B$18:$AB$28,27,FALSE),TableBPA2[[#This Row],[Base Payment After Circumstance 12]])))</f>
        <v/>
      </c>
      <c r="S914" s="24" t="str">
        <f>IF(S$3="Not used","",IFERROR(VLOOKUP($A914,'Circumstance 14'!$B$6:$AB$15,27,FALSE),IFERROR(VLOOKUP($A914,'Circumstance 14'!$B$18:$AB$28,27,FALSE),TableBPA2[[#This Row],[Base Payment After Circumstance 13]])))</f>
        <v/>
      </c>
      <c r="T914" s="24" t="str">
        <f>IF(T$3="Not used","",IFERROR(VLOOKUP($A914,'Circumstance 15'!$B$6:$AB$15,27,FALSE),IFERROR(VLOOKUP($A914,'Circumstance 15'!$B$18:$AB$28,27,FALSE),TableBPA2[[#This Row],[Base Payment After Circumstance 14]])))</f>
        <v/>
      </c>
      <c r="U914" s="24" t="str">
        <f>IF(U$3="Not used","",IFERROR(VLOOKUP($A914,'Circumstance 16'!$B$6:$AB$15,27,FALSE),IFERROR(VLOOKUP($A914,'Circumstance 16'!$B$18:$AB$28,27,FALSE),TableBPA2[[#This Row],[Base Payment After Circumstance 15]])))</f>
        <v/>
      </c>
      <c r="V914" s="24" t="str">
        <f>IF(V$3="Not used","",IFERROR(VLOOKUP($A914,'Circumstance 17'!$B$6:$AB$15,27,FALSE),IFERROR(VLOOKUP($A914,'Circumstance 17'!$B$18:$AB$28,27,FALSE),TableBPA2[[#This Row],[Base Payment After Circumstance 16]])))</f>
        <v/>
      </c>
      <c r="W914" s="24" t="str">
        <f>IF(W$3="Not used","",IFERROR(VLOOKUP($A914,'Circumstance 18'!$B$6:$AB$15,27,FALSE),IFERROR(VLOOKUP($A914,'Circumstance 18'!$B$18:$AB$28,27,FALSE),TableBPA2[[#This Row],[Base Payment After Circumstance 17]])))</f>
        <v/>
      </c>
      <c r="X914" s="24" t="str">
        <f>IF(X$3="Not used","",IFERROR(VLOOKUP($A914,'Circumstance 19'!$B$6:$AB$15,27,FALSE),IFERROR(VLOOKUP($A914,'Circumstance 19'!$B$18:$AB$28,27,FALSE),TableBPA2[[#This Row],[Base Payment After Circumstance 18]])))</f>
        <v/>
      </c>
      <c r="Y914" s="24" t="str">
        <f>IF(Y$3="Not used","",IFERROR(VLOOKUP($A914,'Circumstance 20'!$B$6:$AB$15,27,FALSE),IFERROR(VLOOKUP($A914,'Circumstance 20'!$B$18:$AB$28,27,FALSE),TableBPA2[[#This Row],[Base Payment After Circumstance 19]])))</f>
        <v/>
      </c>
    </row>
    <row r="915" spans="1:25" x14ac:dyDescent="0.25">
      <c r="A915" s="11" t="str">
        <f>IF('LEA Information'!A924="","",'LEA Information'!A924)</f>
        <v/>
      </c>
      <c r="B915" s="11" t="str">
        <f>IF('LEA Information'!B924="","",'LEA Information'!B924)</f>
        <v/>
      </c>
      <c r="C915" s="68" t="str">
        <f>IF('LEA Information'!C924="","",'LEA Information'!C924)</f>
        <v/>
      </c>
      <c r="D915" s="8" t="str">
        <f>IF('LEA Information'!D924="","",'LEA Information'!D924)</f>
        <v/>
      </c>
      <c r="E915" s="32" t="str">
        <f t="shared" si="14"/>
        <v/>
      </c>
      <c r="F915" s="3" t="str">
        <f>IF(F$3="Not used","",IFERROR(VLOOKUP($A915,'Circumstance 1'!$B$6:$AB$15,27,FALSE),IFERROR(VLOOKUP(A915,'Circumstance 1'!$B$18:$AB$28,27,FALSE),TableBPA2[[#This Row],[Starting Base Payment]])))</f>
        <v/>
      </c>
      <c r="G915" s="3" t="str">
        <f>IF(G$3="Not used","",IFERROR(VLOOKUP($A915,'Circumstance 2'!$B$6:$AB$15,27,FALSE),IFERROR(VLOOKUP($A915,'Circumstance 2'!$B$18:$AB$28,27,FALSE),TableBPA2[[#This Row],[Base Payment After Circumstance 1]])))</f>
        <v/>
      </c>
      <c r="H915" s="3" t="str">
        <f>IF(H$3="Not used","",IFERROR(VLOOKUP($A915,'Circumstance 3'!$B$6:$AB$15,27,FALSE),IFERROR(VLOOKUP($A915,'Circumstance 3'!$B$18:$AB$28,27,FALSE),TableBPA2[[#This Row],[Base Payment After Circumstance 2]])))</f>
        <v/>
      </c>
      <c r="I915" s="3" t="str">
        <f>IF(I$3="Not used","",IFERROR(VLOOKUP($A915,'Circumstance 4'!$B$6:$AB$15,27,FALSE),IFERROR(VLOOKUP($A915,'Circumstance 4'!$B$18:$AB$28,27,FALSE),TableBPA2[[#This Row],[Base Payment After Circumstance 3]])))</f>
        <v/>
      </c>
      <c r="J915" s="3" t="str">
        <f>IF(J$3="Not used","",IFERROR(VLOOKUP($A915,'Circumstance 5'!$B$6:$AB$15,27,FALSE),IFERROR(VLOOKUP($A915,'Circumstance 5'!$B$18:$AB$28,27,FALSE),TableBPA2[[#This Row],[Base Payment After Circumstance 4]])))</f>
        <v/>
      </c>
      <c r="K915" s="3" t="str">
        <f>IF(K$3="Not used","",IFERROR(VLOOKUP($A915,'Circumstance 6'!$B$6:$AB$15,27,FALSE),IFERROR(VLOOKUP($A915,'Circumstance 6'!$B$18:$AB$28,27,FALSE),TableBPA2[[#This Row],[Base Payment After Circumstance 5]])))</f>
        <v/>
      </c>
      <c r="L915" s="3" t="str">
        <f>IF(L$3="Not used","",IFERROR(VLOOKUP($A915,'Circumstance 7'!$B$6:$AB$15,27,FALSE),IFERROR(VLOOKUP($A915,'Circumstance 7'!$B$18:$AB$28,27,FALSE),TableBPA2[[#This Row],[Base Payment After Circumstance 6]])))</f>
        <v/>
      </c>
      <c r="M915" s="3" t="str">
        <f>IF(M$3="Not used","",IFERROR(VLOOKUP($A915,'Circumstance 8'!$B$6:$AB$15,27,FALSE),IFERROR(VLOOKUP($A915,'Circumstance 8'!$B$18:$AB$28,27,FALSE),TableBPA2[[#This Row],[Base Payment After Circumstance 7]])))</f>
        <v/>
      </c>
      <c r="N915" s="3" t="str">
        <f>IF(N$3="Not used","",IFERROR(VLOOKUP($A915,'Circumstance 9'!$B$6:$AB$15,27,FALSE),IFERROR(VLOOKUP($A915,'Circumstance 9'!$B$18:$AB$28,27,FALSE),TableBPA2[[#This Row],[Base Payment After Circumstance 8]])))</f>
        <v/>
      </c>
      <c r="O915" s="3" t="str">
        <f>IF(O$3="Not used","",IFERROR(VLOOKUP($A915,'Circumstance 10'!$B$6:$AB$15,27,FALSE),IFERROR(VLOOKUP($A915,'Circumstance 10'!$B$18:$AB$28,27,FALSE),TableBPA2[[#This Row],[Base Payment After Circumstance 9]])))</f>
        <v/>
      </c>
      <c r="P915" s="24" t="str">
        <f>IF(P$3="Not used","",IFERROR(VLOOKUP($A915,'Circumstance 11'!$B$6:$AB$15,27,FALSE),IFERROR(VLOOKUP($A915,'Circumstance 11'!$B$18:$AB$28,27,FALSE),TableBPA2[[#This Row],[Base Payment After Circumstance 10]])))</f>
        <v/>
      </c>
      <c r="Q915" s="24" t="str">
        <f>IF(Q$3="Not used","",IFERROR(VLOOKUP($A915,'Circumstance 12'!$B$6:$AB$15,27,FALSE),IFERROR(VLOOKUP($A915,'Circumstance 12'!$B$18:$AB$28,27,FALSE),TableBPA2[[#This Row],[Base Payment After Circumstance 11]])))</f>
        <v/>
      </c>
      <c r="R915" s="24" t="str">
        <f>IF(R$3="Not used","",IFERROR(VLOOKUP($A915,'Circumstance 13'!$B$6:$AB$15,27,FALSE),IFERROR(VLOOKUP($A915,'Circumstance 13'!$B$18:$AB$28,27,FALSE),TableBPA2[[#This Row],[Base Payment After Circumstance 12]])))</f>
        <v/>
      </c>
      <c r="S915" s="24" t="str">
        <f>IF(S$3="Not used","",IFERROR(VLOOKUP($A915,'Circumstance 14'!$B$6:$AB$15,27,FALSE),IFERROR(VLOOKUP($A915,'Circumstance 14'!$B$18:$AB$28,27,FALSE),TableBPA2[[#This Row],[Base Payment After Circumstance 13]])))</f>
        <v/>
      </c>
      <c r="T915" s="24" t="str">
        <f>IF(T$3="Not used","",IFERROR(VLOOKUP($A915,'Circumstance 15'!$B$6:$AB$15,27,FALSE),IFERROR(VLOOKUP($A915,'Circumstance 15'!$B$18:$AB$28,27,FALSE),TableBPA2[[#This Row],[Base Payment After Circumstance 14]])))</f>
        <v/>
      </c>
      <c r="U915" s="24" t="str">
        <f>IF(U$3="Not used","",IFERROR(VLOOKUP($A915,'Circumstance 16'!$B$6:$AB$15,27,FALSE),IFERROR(VLOOKUP($A915,'Circumstance 16'!$B$18:$AB$28,27,FALSE),TableBPA2[[#This Row],[Base Payment After Circumstance 15]])))</f>
        <v/>
      </c>
      <c r="V915" s="24" t="str">
        <f>IF(V$3="Not used","",IFERROR(VLOOKUP($A915,'Circumstance 17'!$B$6:$AB$15,27,FALSE),IFERROR(VLOOKUP($A915,'Circumstance 17'!$B$18:$AB$28,27,FALSE),TableBPA2[[#This Row],[Base Payment After Circumstance 16]])))</f>
        <v/>
      </c>
      <c r="W915" s="24" t="str">
        <f>IF(W$3="Not used","",IFERROR(VLOOKUP($A915,'Circumstance 18'!$B$6:$AB$15,27,FALSE),IFERROR(VLOOKUP($A915,'Circumstance 18'!$B$18:$AB$28,27,FALSE),TableBPA2[[#This Row],[Base Payment After Circumstance 17]])))</f>
        <v/>
      </c>
      <c r="X915" s="24" t="str">
        <f>IF(X$3="Not used","",IFERROR(VLOOKUP($A915,'Circumstance 19'!$B$6:$AB$15,27,FALSE),IFERROR(VLOOKUP($A915,'Circumstance 19'!$B$18:$AB$28,27,FALSE),TableBPA2[[#This Row],[Base Payment After Circumstance 18]])))</f>
        <v/>
      </c>
      <c r="Y915" s="24" t="str">
        <f>IF(Y$3="Not used","",IFERROR(VLOOKUP($A915,'Circumstance 20'!$B$6:$AB$15,27,FALSE),IFERROR(VLOOKUP($A915,'Circumstance 20'!$B$18:$AB$28,27,FALSE),TableBPA2[[#This Row],[Base Payment After Circumstance 19]])))</f>
        <v/>
      </c>
    </row>
    <row r="916" spans="1:25" x14ac:dyDescent="0.25">
      <c r="A916" s="11" t="str">
        <f>IF('LEA Information'!A925="","",'LEA Information'!A925)</f>
        <v/>
      </c>
      <c r="B916" s="11" t="str">
        <f>IF('LEA Information'!B925="","",'LEA Information'!B925)</f>
        <v/>
      </c>
      <c r="C916" s="68" t="str">
        <f>IF('LEA Information'!C925="","",'LEA Information'!C925)</f>
        <v/>
      </c>
      <c r="D916" s="8" t="str">
        <f>IF('LEA Information'!D925="","",'LEA Information'!D925)</f>
        <v/>
      </c>
      <c r="E916" s="32" t="str">
        <f t="shared" si="14"/>
        <v/>
      </c>
      <c r="F916" s="3" t="str">
        <f>IF(F$3="Not used","",IFERROR(VLOOKUP($A916,'Circumstance 1'!$B$6:$AB$15,27,FALSE),IFERROR(VLOOKUP(A916,'Circumstance 1'!$B$18:$AB$28,27,FALSE),TableBPA2[[#This Row],[Starting Base Payment]])))</f>
        <v/>
      </c>
      <c r="G916" s="3" t="str">
        <f>IF(G$3="Not used","",IFERROR(VLOOKUP($A916,'Circumstance 2'!$B$6:$AB$15,27,FALSE),IFERROR(VLOOKUP($A916,'Circumstance 2'!$B$18:$AB$28,27,FALSE),TableBPA2[[#This Row],[Base Payment After Circumstance 1]])))</f>
        <v/>
      </c>
      <c r="H916" s="3" t="str">
        <f>IF(H$3="Not used","",IFERROR(VLOOKUP($A916,'Circumstance 3'!$B$6:$AB$15,27,FALSE),IFERROR(VLOOKUP($A916,'Circumstance 3'!$B$18:$AB$28,27,FALSE),TableBPA2[[#This Row],[Base Payment After Circumstance 2]])))</f>
        <v/>
      </c>
      <c r="I916" s="3" t="str">
        <f>IF(I$3="Not used","",IFERROR(VLOOKUP($A916,'Circumstance 4'!$B$6:$AB$15,27,FALSE),IFERROR(VLOOKUP($A916,'Circumstance 4'!$B$18:$AB$28,27,FALSE),TableBPA2[[#This Row],[Base Payment After Circumstance 3]])))</f>
        <v/>
      </c>
      <c r="J916" s="3" t="str">
        <f>IF(J$3="Not used","",IFERROR(VLOOKUP($A916,'Circumstance 5'!$B$6:$AB$15,27,FALSE),IFERROR(VLOOKUP($A916,'Circumstance 5'!$B$18:$AB$28,27,FALSE),TableBPA2[[#This Row],[Base Payment After Circumstance 4]])))</f>
        <v/>
      </c>
      <c r="K916" s="3" t="str">
        <f>IF(K$3="Not used","",IFERROR(VLOOKUP($A916,'Circumstance 6'!$B$6:$AB$15,27,FALSE),IFERROR(VLOOKUP($A916,'Circumstance 6'!$B$18:$AB$28,27,FALSE),TableBPA2[[#This Row],[Base Payment After Circumstance 5]])))</f>
        <v/>
      </c>
      <c r="L916" s="3" t="str">
        <f>IF(L$3="Not used","",IFERROR(VLOOKUP($A916,'Circumstance 7'!$B$6:$AB$15,27,FALSE),IFERROR(VLOOKUP($A916,'Circumstance 7'!$B$18:$AB$28,27,FALSE),TableBPA2[[#This Row],[Base Payment After Circumstance 6]])))</f>
        <v/>
      </c>
      <c r="M916" s="3" t="str">
        <f>IF(M$3="Not used","",IFERROR(VLOOKUP($A916,'Circumstance 8'!$B$6:$AB$15,27,FALSE),IFERROR(VLOOKUP($A916,'Circumstance 8'!$B$18:$AB$28,27,FALSE),TableBPA2[[#This Row],[Base Payment After Circumstance 7]])))</f>
        <v/>
      </c>
      <c r="N916" s="3" t="str">
        <f>IF(N$3="Not used","",IFERROR(VLOOKUP($A916,'Circumstance 9'!$B$6:$AB$15,27,FALSE),IFERROR(VLOOKUP($A916,'Circumstance 9'!$B$18:$AB$28,27,FALSE),TableBPA2[[#This Row],[Base Payment After Circumstance 8]])))</f>
        <v/>
      </c>
      <c r="O916" s="3" t="str">
        <f>IF(O$3="Not used","",IFERROR(VLOOKUP($A916,'Circumstance 10'!$B$6:$AB$15,27,FALSE),IFERROR(VLOOKUP($A916,'Circumstance 10'!$B$18:$AB$28,27,FALSE),TableBPA2[[#This Row],[Base Payment After Circumstance 9]])))</f>
        <v/>
      </c>
      <c r="P916" s="24" t="str">
        <f>IF(P$3="Not used","",IFERROR(VLOOKUP($A916,'Circumstance 11'!$B$6:$AB$15,27,FALSE),IFERROR(VLOOKUP($A916,'Circumstance 11'!$B$18:$AB$28,27,FALSE),TableBPA2[[#This Row],[Base Payment After Circumstance 10]])))</f>
        <v/>
      </c>
      <c r="Q916" s="24" t="str">
        <f>IF(Q$3="Not used","",IFERROR(VLOOKUP($A916,'Circumstance 12'!$B$6:$AB$15,27,FALSE),IFERROR(VLOOKUP($A916,'Circumstance 12'!$B$18:$AB$28,27,FALSE),TableBPA2[[#This Row],[Base Payment After Circumstance 11]])))</f>
        <v/>
      </c>
      <c r="R916" s="24" t="str">
        <f>IF(R$3="Not used","",IFERROR(VLOOKUP($A916,'Circumstance 13'!$B$6:$AB$15,27,FALSE),IFERROR(VLOOKUP($A916,'Circumstance 13'!$B$18:$AB$28,27,FALSE),TableBPA2[[#This Row],[Base Payment After Circumstance 12]])))</f>
        <v/>
      </c>
      <c r="S916" s="24" t="str">
        <f>IF(S$3="Not used","",IFERROR(VLOOKUP($A916,'Circumstance 14'!$B$6:$AB$15,27,FALSE),IFERROR(VLOOKUP($A916,'Circumstance 14'!$B$18:$AB$28,27,FALSE),TableBPA2[[#This Row],[Base Payment After Circumstance 13]])))</f>
        <v/>
      </c>
      <c r="T916" s="24" t="str">
        <f>IF(T$3="Not used","",IFERROR(VLOOKUP($A916,'Circumstance 15'!$B$6:$AB$15,27,FALSE),IFERROR(VLOOKUP($A916,'Circumstance 15'!$B$18:$AB$28,27,FALSE),TableBPA2[[#This Row],[Base Payment After Circumstance 14]])))</f>
        <v/>
      </c>
      <c r="U916" s="24" t="str">
        <f>IF(U$3="Not used","",IFERROR(VLOOKUP($A916,'Circumstance 16'!$B$6:$AB$15,27,FALSE),IFERROR(VLOOKUP($A916,'Circumstance 16'!$B$18:$AB$28,27,FALSE),TableBPA2[[#This Row],[Base Payment After Circumstance 15]])))</f>
        <v/>
      </c>
      <c r="V916" s="24" t="str">
        <f>IF(V$3="Not used","",IFERROR(VLOOKUP($A916,'Circumstance 17'!$B$6:$AB$15,27,FALSE),IFERROR(VLOOKUP($A916,'Circumstance 17'!$B$18:$AB$28,27,FALSE),TableBPA2[[#This Row],[Base Payment After Circumstance 16]])))</f>
        <v/>
      </c>
      <c r="W916" s="24" t="str">
        <f>IF(W$3="Not used","",IFERROR(VLOOKUP($A916,'Circumstance 18'!$B$6:$AB$15,27,FALSE),IFERROR(VLOOKUP($A916,'Circumstance 18'!$B$18:$AB$28,27,FALSE),TableBPA2[[#This Row],[Base Payment After Circumstance 17]])))</f>
        <v/>
      </c>
      <c r="X916" s="24" t="str">
        <f>IF(X$3="Not used","",IFERROR(VLOOKUP($A916,'Circumstance 19'!$B$6:$AB$15,27,FALSE),IFERROR(VLOOKUP($A916,'Circumstance 19'!$B$18:$AB$28,27,FALSE),TableBPA2[[#This Row],[Base Payment After Circumstance 18]])))</f>
        <v/>
      </c>
      <c r="Y916" s="24" t="str">
        <f>IF(Y$3="Not used","",IFERROR(VLOOKUP($A916,'Circumstance 20'!$B$6:$AB$15,27,FALSE),IFERROR(VLOOKUP($A916,'Circumstance 20'!$B$18:$AB$28,27,FALSE),TableBPA2[[#This Row],[Base Payment After Circumstance 19]])))</f>
        <v/>
      </c>
    </row>
    <row r="917" spans="1:25" x14ac:dyDescent="0.25">
      <c r="A917" s="11" t="str">
        <f>IF('LEA Information'!A926="","",'LEA Information'!A926)</f>
        <v/>
      </c>
      <c r="B917" s="11" t="str">
        <f>IF('LEA Information'!B926="","",'LEA Information'!B926)</f>
        <v/>
      </c>
      <c r="C917" s="68" t="str">
        <f>IF('LEA Information'!C926="","",'LEA Information'!C926)</f>
        <v/>
      </c>
      <c r="D917" s="8" t="str">
        <f>IF('LEA Information'!D926="","",'LEA Information'!D926)</f>
        <v/>
      </c>
      <c r="E917" s="32" t="str">
        <f t="shared" si="14"/>
        <v/>
      </c>
      <c r="F917" s="3" t="str">
        <f>IF(F$3="Not used","",IFERROR(VLOOKUP($A917,'Circumstance 1'!$B$6:$AB$15,27,FALSE),IFERROR(VLOOKUP(A917,'Circumstance 1'!$B$18:$AB$28,27,FALSE),TableBPA2[[#This Row],[Starting Base Payment]])))</f>
        <v/>
      </c>
      <c r="G917" s="3" t="str">
        <f>IF(G$3="Not used","",IFERROR(VLOOKUP($A917,'Circumstance 2'!$B$6:$AB$15,27,FALSE),IFERROR(VLOOKUP($A917,'Circumstance 2'!$B$18:$AB$28,27,FALSE),TableBPA2[[#This Row],[Base Payment After Circumstance 1]])))</f>
        <v/>
      </c>
      <c r="H917" s="3" t="str">
        <f>IF(H$3="Not used","",IFERROR(VLOOKUP($A917,'Circumstance 3'!$B$6:$AB$15,27,FALSE),IFERROR(VLOOKUP($A917,'Circumstance 3'!$B$18:$AB$28,27,FALSE),TableBPA2[[#This Row],[Base Payment After Circumstance 2]])))</f>
        <v/>
      </c>
      <c r="I917" s="3" t="str">
        <f>IF(I$3="Not used","",IFERROR(VLOOKUP($A917,'Circumstance 4'!$B$6:$AB$15,27,FALSE),IFERROR(VLOOKUP($A917,'Circumstance 4'!$B$18:$AB$28,27,FALSE),TableBPA2[[#This Row],[Base Payment After Circumstance 3]])))</f>
        <v/>
      </c>
      <c r="J917" s="3" t="str">
        <f>IF(J$3="Not used","",IFERROR(VLOOKUP($A917,'Circumstance 5'!$B$6:$AB$15,27,FALSE),IFERROR(VLOOKUP($A917,'Circumstance 5'!$B$18:$AB$28,27,FALSE),TableBPA2[[#This Row],[Base Payment After Circumstance 4]])))</f>
        <v/>
      </c>
      <c r="K917" s="3" t="str">
        <f>IF(K$3="Not used","",IFERROR(VLOOKUP($A917,'Circumstance 6'!$B$6:$AB$15,27,FALSE),IFERROR(VLOOKUP($A917,'Circumstance 6'!$B$18:$AB$28,27,FALSE),TableBPA2[[#This Row],[Base Payment After Circumstance 5]])))</f>
        <v/>
      </c>
      <c r="L917" s="3" t="str">
        <f>IF(L$3="Not used","",IFERROR(VLOOKUP($A917,'Circumstance 7'!$B$6:$AB$15,27,FALSE),IFERROR(VLOOKUP($A917,'Circumstance 7'!$B$18:$AB$28,27,FALSE),TableBPA2[[#This Row],[Base Payment After Circumstance 6]])))</f>
        <v/>
      </c>
      <c r="M917" s="3" t="str">
        <f>IF(M$3="Not used","",IFERROR(VLOOKUP($A917,'Circumstance 8'!$B$6:$AB$15,27,FALSE),IFERROR(VLOOKUP($A917,'Circumstance 8'!$B$18:$AB$28,27,FALSE),TableBPA2[[#This Row],[Base Payment After Circumstance 7]])))</f>
        <v/>
      </c>
      <c r="N917" s="3" t="str">
        <f>IF(N$3="Not used","",IFERROR(VLOOKUP($A917,'Circumstance 9'!$B$6:$AB$15,27,FALSE),IFERROR(VLOOKUP($A917,'Circumstance 9'!$B$18:$AB$28,27,FALSE),TableBPA2[[#This Row],[Base Payment After Circumstance 8]])))</f>
        <v/>
      </c>
      <c r="O917" s="3" t="str">
        <f>IF(O$3="Not used","",IFERROR(VLOOKUP($A917,'Circumstance 10'!$B$6:$AB$15,27,FALSE),IFERROR(VLOOKUP($A917,'Circumstance 10'!$B$18:$AB$28,27,FALSE),TableBPA2[[#This Row],[Base Payment After Circumstance 9]])))</f>
        <v/>
      </c>
      <c r="P917" s="24" t="str">
        <f>IF(P$3="Not used","",IFERROR(VLOOKUP($A917,'Circumstance 11'!$B$6:$AB$15,27,FALSE),IFERROR(VLOOKUP($A917,'Circumstance 11'!$B$18:$AB$28,27,FALSE),TableBPA2[[#This Row],[Base Payment After Circumstance 10]])))</f>
        <v/>
      </c>
      <c r="Q917" s="24" t="str">
        <f>IF(Q$3="Not used","",IFERROR(VLOOKUP($A917,'Circumstance 12'!$B$6:$AB$15,27,FALSE),IFERROR(VLOOKUP($A917,'Circumstance 12'!$B$18:$AB$28,27,FALSE),TableBPA2[[#This Row],[Base Payment After Circumstance 11]])))</f>
        <v/>
      </c>
      <c r="R917" s="24" t="str">
        <f>IF(R$3="Not used","",IFERROR(VLOOKUP($A917,'Circumstance 13'!$B$6:$AB$15,27,FALSE),IFERROR(VLOOKUP($A917,'Circumstance 13'!$B$18:$AB$28,27,FALSE),TableBPA2[[#This Row],[Base Payment After Circumstance 12]])))</f>
        <v/>
      </c>
      <c r="S917" s="24" t="str">
        <f>IF(S$3="Not used","",IFERROR(VLOOKUP($A917,'Circumstance 14'!$B$6:$AB$15,27,FALSE),IFERROR(VLOOKUP($A917,'Circumstance 14'!$B$18:$AB$28,27,FALSE),TableBPA2[[#This Row],[Base Payment After Circumstance 13]])))</f>
        <v/>
      </c>
      <c r="T917" s="24" t="str">
        <f>IF(T$3="Not used","",IFERROR(VLOOKUP($A917,'Circumstance 15'!$B$6:$AB$15,27,FALSE),IFERROR(VLOOKUP($A917,'Circumstance 15'!$B$18:$AB$28,27,FALSE),TableBPA2[[#This Row],[Base Payment After Circumstance 14]])))</f>
        <v/>
      </c>
      <c r="U917" s="24" t="str">
        <f>IF(U$3="Not used","",IFERROR(VLOOKUP($A917,'Circumstance 16'!$B$6:$AB$15,27,FALSE),IFERROR(VLOOKUP($A917,'Circumstance 16'!$B$18:$AB$28,27,FALSE),TableBPA2[[#This Row],[Base Payment After Circumstance 15]])))</f>
        <v/>
      </c>
      <c r="V917" s="24" t="str">
        <f>IF(V$3="Not used","",IFERROR(VLOOKUP($A917,'Circumstance 17'!$B$6:$AB$15,27,FALSE),IFERROR(VLOOKUP($A917,'Circumstance 17'!$B$18:$AB$28,27,FALSE),TableBPA2[[#This Row],[Base Payment After Circumstance 16]])))</f>
        <v/>
      </c>
      <c r="W917" s="24" t="str">
        <f>IF(W$3="Not used","",IFERROR(VLOOKUP($A917,'Circumstance 18'!$B$6:$AB$15,27,FALSE),IFERROR(VLOOKUP($A917,'Circumstance 18'!$B$18:$AB$28,27,FALSE),TableBPA2[[#This Row],[Base Payment After Circumstance 17]])))</f>
        <v/>
      </c>
      <c r="X917" s="24" t="str">
        <f>IF(X$3="Not used","",IFERROR(VLOOKUP($A917,'Circumstance 19'!$B$6:$AB$15,27,FALSE),IFERROR(VLOOKUP($A917,'Circumstance 19'!$B$18:$AB$28,27,FALSE),TableBPA2[[#This Row],[Base Payment After Circumstance 18]])))</f>
        <v/>
      </c>
      <c r="Y917" s="24" t="str">
        <f>IF(Y$3="Not used","",IFERROR(VLOOKUP($A917,'Circumstance 20'!$B$6:$AB$15,27,FALSE),IFERROR(VLOOKUP($A917,'Circumstance 20'!$B$18:$AB$28,27,FALSE),TableBPA2[[#This Row],[Base Payment After Circumstance 19]])))</f>
        <v/>
      </c>
    </row>
    <row r="918" spans="1:25" x14ac:dyDescent="0.25">
      <c r="A918" s="11" t="str">
        <f>IF('LEA Information'!A927="","",'LEA Information'!A927)</f>
        <v/>
      </c>
      <c r="B918" s="11" t="str">
        <f>IF('LEA Information'!B927="","",'LEA Information'!B927)</f>
        <v/>
      </c>
      <c r="C918" s="68" t="str">
        <f>IF('LEA Information'!C927="","",'LEA Information'!C927)</f>
        <v/>
      </c>
      <c r="D918" s="8" t="str">
        <f>IF('LEA Information'!D927="","",'LEA Information'!D927)</f>
        <v/>
      </c>
      <c r="E918" s="32" t="str">
        <f t="shared" si="14"/>
        <v/>
      </c>
      <c r="F918" s="3" t="str">
        <f>IF(F$3="Not used","",IFERROR(VLOOKUP($A918,'Circumstance 1'!$B$6:$AB$15,27,FALSE),IFERROR(VLOOKUP(A918,'Circumstance 1'!$B$18:$AB$28,27,FALSE),TableBPA2[[#This Row],[Starting Base Payment]])))</f>
        <v/>
      </c>
      <c r="G918" s="3" t="str">
        <f>IF(G$3="Not used","",IFERROR(VLOOKUP($A918,'Circumstance 2'!$B$6:$AB$15,27,FALSE),IFERROR(VLOOKUP($A918,'Circumstance 2'!$B$18:$AB$28,27,FALSE),TableBPA2[[#This Row],[Base Payment After Circumstance 1]])))</f>
        <v/>
      </c>
      <c r="H918" s="3" t="str">
        <f>IF(H$3="Not used","",IFERROR(VLOOKUP($A918,'Circumstance 3'!$B$6:$AB$15,27,FALSE),IFERROR(VLOOKUP($A918,'Circumstance 3'!$B$18:$AB$28,27,FALSE),TableBPA2[[#This Row],[Base Payment After Circumstance 2]])))</f>
        <v/>
      </c>
      <c r="I918" s="3" t="str">
        <f>IF(I$3="Not used","",IFERROR(VLOOKUP($A918,'Circumstance 4'!$B$6:$AB$15,27,FALSE),IFERROR(VLOOKUP($A918,'Circumstance 4'!$B$18:$AB$28,27,FALSE),TableBPA2[[#This Row],[Base Payment After Circumstance 3]])))</f>
        <v/>
      </c>
      <c r="J918" s="3" t="str">
        <f>IF(J$3="Not used","",IFERROR(VLOOKUP($A918,'Circumstance 5'!$B$6:$AB$15,27,FALSE),IFERROR(VLOOKUP($A918,'Circumstance 5'!$B$18:$AB$28,27,FALSE),TableBPA2[[#This Row],[Base Payment After Circumstance 4]])))</f>
        <v/>
      </c>
      <c r="K918" s="3" t="str">
        <f>IF(K$3="Not used","",IFERROR(VLOOKUP($A918,'Circumstance 6'!$B$6:$AB$15,27,FALSE),IFERROR(VLOOKUP($A918,'Circumstance 6'!$B$18:$AB$28,27,FALSE),TableBPA2[[#This Row],[Base Payment After Circumstance 5]])))</f>
        <v/>
      </c>
      <c r="L918" s="3" t="str">
        <f>IF(L$3="Not used","",IFERROR(VLOOKUP($A918,'Circumstance 7'!$B$6:$AB$15,27,FALSE),IFERROR(VLOOKUP($A918,'Circumstance 7'!$B$18:$AB$28,27,FALSE),TableBPA2[[#This Row],[Base Payment After Circumstance 6]])))</f>
        <v/>
      </c>
      <c r="M918" s="3" t="str">
        <f>IF(M$3="Not used","",IFERROR(VLOOKUP($A918,'Circumstance 8'!$B$6:$AB$15,27,FALSE),IFERROR(VLOOKUP($A918,'Circumstance 8'!$B$18:$AB$28,27,FALSE),TableBPA2[[#This Row],[Base Payment After Circumstance 7]])))</f>
        <v/>
      </c>
      <c r="N918" s="3" t="str">
        <f>IF(N$3="Not used","",IFERROR(VLOOKUP($A918,'Circumstance 9'!$B$6:$AB$15,27,FALSE),IFERROR(VLOOKUP($A918,'Circumstance 9'!$B$18:$AB$28,27,FALSE),TableBPA2[[#This Row],[Base Payment After Circumstance 8]])))</f>
        <v/>
      </c>
      <c r="O918" s="3" t="str">
        <f>IF(O$3="Not used","",IFERROR(VLOOKUP($A918,'Circumstance 10'!$B$6:$AB$15,27,FALSE),IFERROR(VLOOKUP($A918,'Circumstance 10'!$B$18:$AB$28,27,FALSE),TableBPA2[[#This Row],[Base Payment After Circumstance 9]])))</f>
        <v/>
      </c>
      <c r="P918" s="24" t="str">
        <f>IF(P$3="Not used","",IFERROR(VLOOKUP($A918,'Circumstance 11'!$B$6:$AB$15,27,FALSE),IFERROR(VLOOKUP($A918,'Circumstance 11'!$B$18:$AB$28,27,FALSE),TableBPA2[[#This Row],[Base Payment After Circumstance 10]])))</f>
        <v/>
      </c>
      <c r="Q918" s="24" t="str">
        <f>IF(Q$3="Not used","",IFERROR(VLOOKUP($A918,'Circumstance 12'!$B$6:$AB$15,27,FALSE),IFERROR(VLOOKUP($A918,'Circumstance 12'!$B$18:$AB$28,27,FALSE),TableBPA2[[#This Row],[Base Payment After Circumstance 11]])))</f>
        <v/>
      </c>
      <c r="R918" s="24" t="str">
        <f>IF(R$3="Not used","",IFERROR(VLOOKUP($A918,'Circumstance 13'!$B$6:$AB$15,27,FALSE),IFERROR(VLOOKUP($A918,'Circumstance 13'!$B$18:$AB$28,27,FALSE),TableBPA2[[#This Row],[Base Payment After Circumstance 12]])))</f>
        <v/>
      </c>
      <c r="S918" s="24" t="str">
        <f>IF(S$3="Not used","",IFERROR(VLOOKUP($A918,'Circumstance 14'!$B$6:$AB$15,27,FALSE),IFERROR(VLOOKUP($A918,'Circumstance 14'!$B$18:$AB$28,27,FALSE),TableBPA2[[#This Row],[Base Payment After Circumstance 13]])))</f>
        <v/>
      </c>
      <c r="T918" s="24" t="str">
        <f>IF(T$3="Not used","",IFERROR(VLOOKUP($A918,'Circumstance 15'!$B$6:$AB$15,27,FALSE),IFERROR(VLOOKUP($A918,'Circumstance 15'!$B$18:$AB$28,27,FALSE),TableBPA2[[#This Row],[Base Payment After Circumstance 14]])))</f>
        <v/>
      </c>
      <c r="U918" s="24" t="str">
        <f>IF(U$3="Not used","",IFERROR(VLOOKUP($A918,'Circumstance 16'!$B$6:$AB$15,27,FALSE),IFERROR(VLOOKUP($A918,'Circumstance 16'!$B$18:$AB$28,27,FALSE),TableBPA2[[#This Row],[Base Payment After Circumstance 15]])))</f>
        <v/>
      </c>
      <c r="V918" s="24" t="str">
        <f>IF(V$3="Not used","",IFERROR(VLOOKUP($A918,'Circumstance 17'!$B$6:$AB$15,27,FALSE),IFERROR(VLOOKUP($A918,'Circumstance 17'!$B$18:$AB$28,27,FALSE),TableBPA2[[#This Row],[Base Payment After Circumstance 16]])))</f>
        <v/>
      </c>
      <c r="W918" s="24" t="str">
        <f>IF(W$3="Not used","",IFERROR(VLOOKUP($A918,'Circumstance 18'!$B$6:$AB$15,27,FALSE),IFERROR(VLOOKUP($A918,'Circumstance 18'!$B$18:$AB$28,27,FALSE),TableBPA2[[#This Row],[Base Payment After Circumstance 17]])))</f>
        <v/>
      </c>
      <c r="X918" s="24" t="str">
        <f>IF(X$3="Not used","",IFERROR(VLOOKUP($A918,'Circumstance 19'!$B$6:$AB$15,27,FALSE),IFERROR(VLOOKUP($A918,'Circumstance 19'!$B$18:$AB$28,27,FALSE),TableBPA2[[#This Row],[Base Payment After Circumstance 18]])))</f>
        <v/>
      </c>
      <c r="Y918" s="24" t="str">
        <f>IF(Y$3="Not used","",IFERROR(VLOOKUP($A918,'Circumstance 20'!$B$6:$AB$15,27,FALSE),IFERROR(VLOOKUP($A918,'Circumstance 20'!$B$18:$AB$28,27,FALSE),TableBPA2[[#This Row],[Base Payment After Circumstance 19]])))</f>
        <v/>
      </c>
    </row>
    <row r="919" spans="1:25" x14ac:dyDescent="0.25">
      <c r="A919" s="11" t="str">
        <f>IF('LEA Information'!A928="","",'LEA Information'!A928)</f>
        <v/>
      </c>
      <c r="B919" s="11" t="str">
        <f>IF('LEA Information'!B928="","",'LEA Information'!B928)</f>
        <v/>
      </c>
      <c r="C919" s="68" t="str">
        <f>IF('LEA Information'!C928="","",'LEA Information'!C928)</f>
        <v/>
      </c>
      <c r="D919" s="8" t="str">
        <f>IF('LEA Information'!D928="","",'LEA Information'!D928)</f>
        <v/>
      </c>
      <c r="E919" s="32" t="str">
        <f t="shared" si="14"/>
        <v/>
      </c>
      <c r="F919" s="3" t="str">
        <f>IF(F$3="Not used","",IFERROR(VLOOKUP($A919,'Circumstance 1'!$B$6:$AB$15,27,FALSE),IFERROR(VLOOKUP(A919,'Circumstance 1'!$B$18:$AB$28,27,FALSE),TableBPA2[[#This Row],[Starting Base Payment]])))</f>
        <v/>
      </c>
      <c r="G919" s="3" t="str">
        <f>IF(G$3="Not used","",IFERROR(VLOOKUP($A919,'Circumstance 2'!$B$6:$AB$15,27,FALSE),IFERROR(VLOOKUP($A919,'Circumstance 2'!$B$18:$AB$28,27,FALSE),TableBPA2[[#This Row],[Base Payment After Circumstance 1]])))</f>
        <v/>
      </c>
      <c r="H919" s="3" t="str">
        <f>IF(H$3="Not used","",IFERROR(VLOOKUP($A919,'Circumstance 3'!$B$6:$AB$15,27,FALSE),IFERROR(VLOOKUP($A919,'Circumstance 3'!$B$18:$AB$28,27,FALSE),TableBPA2[[#This Row],[Base Payment After Circumstance 2]])))</f>
        <v/>
      </c>
      <c r="I919" s="3" t="str">
        <f>IF(I$3="Not used","",IFERROR(VLOOKUP($A919,'Circumstance 4'!$B$6:$AB$15,27,FALSE),IFERROR(VLOOKUP($A919,'Circumstance 4'!$B$18:$AB$28,27,FALSE),TableBPA2[[#This Row],[Base Payment After Circumstance 3]])))</f>
        <v/>
      </c>
      <c r="J919" s="3" t="str">
        <f>IF(J$3="Not used","",IFERROR(VLOOKUP($A919,'Circumstance 5'!$B$6:$AB$15,27,FALSE),IFERROR(VLOOKUP($A919,'Circumstance 5'!$B$18:$AB$28,27,FALSE),TableBPA2[[#This Row],[Base Payment After Circumstance 4]])))</f>
        <v/>
      </c>
      <c r="K919" s="3" t="str">
        <f>IF(K$3="Not used","",IFERROR(VLOOKUP($A919,'Circumstance 6'!$B$6:$AB$15,27,FALSE),IFERROR(VLOOKUP($A919,'Circumstance 6'!$B$18:$AB$28,27,FALSE),TableBPA2[[#This Row],[Base Payment After Circumstance 5]])))</f>
        <v/>
      </c>
      <c r="L919" s="3" t="str">
        <f>IF(L$3="Not used","",IFERROR(VLOOKUP($A919,'Circumstance 7'!$B$6:$AB$15,27,FALSE),IFERROR(VLOOKUP($A919,'Circumstance 7'!$B$18:$AB$28,27,FALSE),TableBPA2[[#This Row],[Base Payment After Circumstance 6]])))</f>
        <v/>
      </c>
      <c r="M919" s="3" t="str">
        <f>IF(M$3="Not used","",IFERROR(VLOOKUP($A919,'Circumstance 8'!$B$6:$AB$15,27,FALSE),IFERROR(VLOOKUP($A919,'Circumstance 8'!$B$18:$AB$28,27,FALSE),TableBPA2[[#This Row],[Base Payment After Circumstance 7]])))</f>
        <v/>
      </c>
      <c r="N919" s="3" t="str">
        <f>IF(N$3="Not used","",IFERROR(VLOOKUP($A919,'Circumstance 9'!$B$6:$AB$15,27,FALSE),IFERROR(VLOOKUP($A919,'Circumstance 9'!$B$18:$AB$28,27,FALSE),TableBPA2[[#This Row],[Base Payment After Circumstance 8]])))</f>
        <v/>
      </c>
      <c r="O919" s="3" t="str">
        <f>IF(O$3="Not used","",IFERROR(VLOOKUP($A919,'Circumstance 10'!$B$6:$AB$15,27,FALSE),IFERROR(VLOOKUP($A919,'Circumstance 10'!$B$18:$AB$28,27,FALSE),TableBPA2[[#This Row],[Base Payment After Circumstance 9]])))</f>
        <v/>
      </c>
      <c r="P919" s="24" t="str">
        <f>IF(P$3="Not used","",IFERROR(VLOOKUP($A919,'Circumstance 11'!$B$6:$AB$15,27,FALSE),IFERROR(VLOOKUP($A919,'Circumstance 11'!$B$18:$AB$28,27,FALSE),TableBPA2[[#This Row],[Base Payment After Circumstance 10]])))</f>
        <v/>
      </c>
      <c r="Q919" s="24" t="str">
        <f>IF(Q$3="Not used","",IFERROR(VLOOKUP($A919,'Circumstance 12'!$B$6:$AB$15,27,FALSE),IFERROR(VLOOKUP($A919,'Circumstance 12'!$B$18:$AB$28,27,FALSE),TableBPA2[[#This Row],[Base Payment After Circumstance 11]])))</f>
        <v/>
      </c>
      <c r="R919" s="24" t="str">
        <f>IF(R$3="Not used","",IFERROR(VLOOKUP($A919,'Circumstance 13'!$B$6:$AB$15,27,FALSE),IFERROR(VLOOKUP($A919,'Circumstance 13'!$B$18:$AB$28,27,FALSE),TableBPA2[[#This Row],[Base Payment After Circumstance 12]])))</f>
        <v/>
      </c>
      <c r="S919" s="24" t="str">
        <f>IF(S$3="Not used","",IFERROR(VLOOKUP($A919,'Circumstance 14'!$B$6:$AB$15,27,FALSE),IFERROR(VLOOKUP($A919,'Circumstance 14'!$B$18:$AB$28,27,FALSE),TableBPA2[[#This Row],[Base Payment After Circumstance 13]])))</f>
        <v/>
      </c>
      <c r="T919" s="24" t="str">
        <f>IF(T$3="Not used","",IFERROR(VLOOKUP($A919,'Circumstance 15'!$B$6:$AB$15,27,FALSE),IFERROR(VLOOKUP($A919,'Circumstance 15'!$B$18:$AB$28,27,FALSE),TableBPA2[[#This Row],[Base Payment After Circumstance 14]])))</f>
        <v/>
      </c>
      <c r="U919" s="24" t="str">
        <f>IF(U$3="Not used","",IFERROR(VLOOKUP($A919,'Circumstance 16'!$B$6:$AB$15,27,FALSE),IFERROR(VLOOKUP($A919,'Circumstance 16'!$B$18:$AB$28,27,FALSE),TableBPA2[[#This Row],[Base Payment After Circumstance 15]])))</f>
        <v/>
      </c>
      <c r="V919" s="24" t="str">
        <f>IF(V$3="Not used","",IFERROR(VLOOKUP($A919,'Circumstance 17'!$B$6:$AB$15,27,FALSE),IFERROR(VLOOKUP($A919,'Circumstance 17'!$B$18:$AB$28,27,FALSE),TableBPA2[[#This Row],[Base Payment After Circumstance 16]])))</f>
        <v/>
      </c>
      <c r="W919" s="24" t="str">
        <f>IF(W$3="Not used","",IFERROR(VLOOKUP($A919,'Circumstance 18'!$B$6:$AB$15,27,FALSE),IFERROR(VLOOKUP($A919,'Circumstance 18'!$B$18:$AB$28,27,FALSE),TableBPA2[[#This Row],[Base Payment After Circumstance 17]])))</f>
        <v/>
      </c>
      <c r="X919" s="24" t="str">
        <f>IF(X$3="Not used","",IFERROR(VLOOKUP($A919,'Circumstance 19'!$B$6:$AB$15,27,FALSE),IFERROR(VLOOKUP($A919,'Circumstance 19'!$B$18:$AB$28,27,FALSE),TableBPA2[[#This Row],[Base Payment After Circumstance 18]])))</f>
        <v/>
      </c>
      <c r="Y919" s="24" t="str">
        <f>IF(Y$3="Not used","",IFERROR(VLOOKUP($A919,'Circumstance 20'!$B$6:$AB$15,27,FALSE),IFERROR(VLOOKUP($A919,'Circumstance 20'!$B$18:$AB$28,27,FALSE),TableBPA2[[#This Row],[Base Payment After Circumstance 19]])))</f>
        <v/>
      </c>
    </row>
    <row r="920" spans="1:25" x14ac:dyDescent="0.25">
      <c r="A920" s="11" t="str">
        <f>IF('LEA Information'!A929="","",'LEA Information'!A929)</f>
        <v/>
      </c>
      <c r="B920" s="11" t="str">
        <f>IF('LEA Information'!B929="","",'LEA Information'!B929)</f>
        <v/>
      </c>
      <c r="C920" s="68" t="str">
        <f>IF('LEA Information'!C929="","",'LEA Information'!C929)</f>
        <v/>
      </c>
      <c r="D920" s="8" t="str">
        <f>IF('LEA Information'!D929="","",'LEA Information'!D929)</f>
        <v/>
      </c>
      <c r="E920" s="32" t="str">
        <f t="shared" si="14"/>
        <v/>
      </c>
      <c r="F920" s="3" t="str">
        <f>IF(F$3="Not used","",IFERROR(VLOOKUP($A920,'Circumstance 1'!$B$6:$AB$15,27,FALSE),IFERROR(VLOOKUP(A920,'Circumstance 1'!$B$18:$AB$28,27,FALSE),TableBPA2[[#This Row],[Starting Base Payment]])))</f>
        <v/>
      </c>
      <c r="G920" s="3" t="str">
        <f>IF(G$3="Not used","",IFERROR(VLOOKUP($A920,'Circumstance 2'!$B$6:$AB$15,27,FALSE),IFERROR(VLOOKUP($A920,'Circumstance 2'!$B$18:$AB$28,27,FALSE),TableBPA2[[#This Row],[Base Payment After Circumstance 1]])))</f>
        <v/>
      </c>
      <c r="H920" s="3" t="str">
        <f>IF(H$3="Not used","",IFERROR(VLOOKUP($A920,'Circumstance 3'!$B$6:$AB$15,27,FALSE),IFERROR(VLOOKUP($A920,'Circumstance 3'!$B$18:$AB$28,27,FALSE),TableBPA2[[#This Row],[Base Payment After Circumstance 2]])))</f>
        <v/>
      </c>
      <c r="I920" s="3" t="str">
        <f>IF(I$3="Not used","",IFERROR(VLOOKUP($A920,'Circumstance 4'!$B$6:$AB$15,27,FALSE),IFERROR(VLOOKUP($A920,'Circumstance 4'!$B$18:$AB$28,27,FALSE),TableBPA2[[#This Row],[Base Payment After Circumstance 3]])))</f>
        <v/>
      </c>
      <c r="J920" s="3" t="str">
        <f>IF(J$3="Not used","",IFERROR(VLOOKUP($A920,'Circumstance 5'!$B$6:$AB$15,27,FALSE),IFERROR(VLOOKUP($A920,'Circumstance 5'!$B$18:$AB$28,27,FALSE),TableBPA2[[#This Row],[Base Payment After Circumstance 4]])))</f>
        <v/>
      </c>
      <c r="K920" s="3" t="str">
        <f>IF(K$3="Not used","",IFERROR(VLOOKUP($A920,'Circumstance 6'!$B$6:$AB$15,27,FALSE),IFERROR(VLOOKUP($A920,'Circumstance 6'!$B$18:$AB$28,27,FALSE),TableBPA2[[#This Row],[Base Payment After Circumstance 5]])))</f>
        <v/>
      </c>
      <c r="L920" s="3" t="str">
        <f>IF(L$3="Not used","",IFERROR(VLOOKUP($A920,'Circumstance 7'!$B$6:$AB$15,27,FALSE),IFERROR(VLOOKUP($A920,'Circumstance 7'!$B$18:$AB$28,27,FALSE),TableBPA2[[#This Row],[Base Payment After Circumstance 6]])))</f>
        <v/>
      </c>
      <c r="M920" s="3" t="str">
        <f>IF(M$3="Not used","",IFERROR(VLOOKUP($A920,'Circumstance 8'!$B$6:$AB$15,27,FALSE),IFERROR(VLOOKUP($A920,'Circumstance 8'!$B$18:$AB$28,27,FALSE),TableBPA2[[#This Row],[Base Payment After Circumstance 7]])))</f>
        <v/>
      </c>
      <c r="N920" s="3" t="str">
        <f>IF(N$3="Not used","",IFERROR(VLOOKUP($A920,'Circumstance 9'!$B$6:$AB$15,27,FALSE),IFERROR(VLOOKUP($A920,'Circumstance 9'!$B$18:$AB$28,27,FALSE),TableBPA2[[#This Row],[Base Payment After Circumstance 8]])))</f>
        <v/>
      </c>
      <c r="O920" s="3" t="str">
        <f>IF(O$3="Not used","",IFERROR(VLOOKUP($A920,'Circumstance 10'!$B$6:$AB$15,27,FALSE),IFERROR(VLOOKUP($A920,'Circumstance 10'!$B$18:$AB$28,27,FALSE),TableBPA2[[#This Row],[Base Payment After Circumstance 9]])))</f>
        <v/>
      </c>
      <c r="P920" s="24" t="str">
        <f>IF(P$3="Not used","",IFERROR(VLOOKUP($A920,'Circumstance 11'!$B$6:$AB$15,27,FALSE),IFERROR(VLOOKUP($A920,'Circumstance 11'!$B$18:$AB$28,27,FALSE),TableBPA2[[#This Row],[Base Payment After Circumstance 10]])))</f>
        <v/>
      </c>
      <c r="Q920" s="24" t="str">
        <f>IF(Q$3="Not used","",IFERROR(VLOOKUP($A920,'Circumstance 12'!$B$6:$AB$15,27,FALSE),IFERROR(VLOOKUP($A920,'Circumstance 12'!$B$18:$AB$28,27,FALSE),TableBPA2[[#This Row],[Base Payment After Circumstance 11]])))</f>
        <v/>
      </c>
      <c r="R920" s="24" t="str">
        <f>IF(R$3="Not used","",IFERROR(VLOOKUP($A920,'Circumstance 13'!$B$6:$AB$15,27,FALSE),IFERROR(VLOOKUP($A920,'Circumstance 13'!$B$18:$AB$28,27,FALSE),TableBPA2[[#This Row],[Base Payment After Circumstance 12]])))</f>
        <v/>
      </c>
      <c r="S920" s="24" t="str">
        <f>IF(S$3="Not used","",IFERROR(VLOOKUP($A920,'Circumstance 14'!$B$6:$AB$15,27,FALSE),IFERROR(VLOOKUP($A920,'Circumstance 14'!$B$18:$AB$28,27,FALSE),TableBPA2[[#This Row],[Base Payment After Circumstance 13]])))</f>
        <v/>
      </c>
      <c r="T920" s="24" t="str">
        <f>IF(T$3="Not used","",IFERROR(VLOOKUP($A920,'Circumstance 15'!$B$6:$AB$15,27,FALSE),IFERROR(VLOOKUP($A920,'Circumstance 15'!$B$18:$AB$28,27,FALSE),TableBPA2[[#This Row],[Base Payment After Circumstance 14]])))</f>
        <v/>
      </c>
      <c r="U920" s="24" t="str">
        <f>IF(U$3="Not used","",IFERROR(VLOOKUP($A920,'Circumstance 16'!$B$6:$AB$15,27,FALSE),IFERROR(VLOOKUP($A920,'Circumstance 16'!$B$18:$AB$28,27,FALSE),TableBPA2[[#This Row],[Base Payment After Circumstance 15]])))</f>
        <v/>
      </c>
      <c r="V920" s="24" t="str">
        <f>IF(V$3="Not used","",IFERROR(VLOOKUP($A920,'Circumstance 17'!$B$6:$AB$15,27,FALSE),IFERROR(VLOOKUP($A920,'Circumstance 17'!$B$18:$AB$28,27,FALSE),TableBPA2[[#This Row],[Base Payment After Circumstance 16]])))</f>
        <v/>
      </c>
      <c r="W920" s="24" t="str">
        <f>IF(W$3="Not used","",IFERROR(VLOOKUP($A920,'Circumstance 18'!$B$6:$AB$15,27,FALSE),IFERROR(VLOOKUP($A920,'Circumstance 18'!$B$18:$AB$28,27,FALSE),TableBPA2[[#This Row],[Base Payment After Circumstance 17]])))</f>
        <v/>
      </c>
      <c r="X920" s="24" t="str">
        <f>IF(X$3="Not used","",IFERROR(VLOOKUP($A920,'Circumstance 19'!$B$6:$AB$15,27,FALSE),IFERROR(VLOOKUP($A920,'Circumstance 19'!$B$18:$AB$28,27,FALSE),TableBPA2[[#This Row],[Base Payment After Circumstance 18]])))</f>
        <v/>
      </c>
      <c r="Y920" s="24" t="str">
        <f>IF(Y$3="Not used","",IFERROR(VLOOKUP($A920,'Circumstance 20'!$B$6:$AB$15,27,FALSE),IFERROR(VLOOKUP($A920,'Circumstance 20'!$B$18:$AB$28,27,FALSE),TableBPA2[[#This Row],[Base Payment After Circumstance 19]])))</f>
        <v/>
      </c>
    </row>
    <row r="921" spans="1:25" x14ac:dyDescent="0.25">
      <c r="A921" s="11" t="str">
        <f>IF('LEA Information'!A930="","",'LEA Information'!A930)</f>
        <v/>
      </c>
      <c r="B921" s="11" t="str">
        <f>IF('LEA Information'!B930="","",'LEA Information'!B930)</f>
        <v/>
      </c>
      <c r="C921" s="68" t="str">
        <f>IF('LEA Information'!C930="","",'LEA Information'!C930)</f>
        <v/>
      </c>
      <c r="D921" s="8" t="str">
        <f>IF('LEA Information'!D930="","",'LEA Information'!D930)</f>
        <v/>
      </c>
      <c r="E921" s="32" t="str">
        <f t="shared" si="14"/>
        <v/>
      </c>
      <c r="F921" s="3" t="str">
        <f>IF(F$3="Not used","",IFERROR(VLOOKUP($A921,'Circumstance 1'!$B$6:$AB$15,27,FALSE),IFERROR(VLOOKUP(A921,'Circumstance 1'!$B$18:$AB$28,27,FALSE),TableBPA2[[#This Row],[Starting Base Payment]])))</f>
        <v/>
      </c>
      <c r="G921" s="3" t="str">
        <f>IF(G$3="Not used","",IFERROR(VLOOKUP($A921,'Circumstance 2'!$B$6:$AB$15,27,FALSE),IFERROR(VLOOKUP($A921,'Circumstance 2'!$B$18:$AB$28,27,FALSE),TableBPA2[[#This Row],[Base Payment After Circumstance 1]])))</f>
        <v/>
      </c>
      <c r="H921" s="3" t="str">
        <f>IF(H$3="Not used","",IFERROR(VLOOKUP($A921,'Circumstance 3'!$B$6:$AB$15,27,FALSE),IFERROR(VLOOKUP($A921,'Circumstance 3'!$B$18:$AB$28,27,FALSE),TableBPA2[[#This Row],[Base Payment After Circumstance 2]])))</f>
        <v/>
      </c>
      <c r="I921" s="3" t="str">
        <f>IF(I$3="Not used","",IFERROR(VLOOKUP($A921,'Circumstance 4'!$B$6:$AB$15,27,FALSE),IFERROR(VLOOKUP($A921,'Circumstance 4'!$B$18:$AB$28,27,FALSE),TableBPA2[[#This Row],[Base Payment After Circumstance 3]])))</f>
        <v/>
      </c>
      <c r="J921" s="3" t="str">
        <f>IF(J$3="Not used","",IFERROR(VLOOKUP($A921,'Circumstance 5'!$B$6:$AB$15,27,FALSE),IFERROR(VLOOKUP($A921,'Circumstance 5'!$B$18:$AB$28,27,FALSE),TableBPA2[[#This Row],[Base Payment After Circumstance 4]])))</f>
        <v/>
      </c>
      <c r="K921" s="3" t="str">
        <f>IF(K$3="Not used","",IFERROR(VLOOKUP($A921,'Circumstance 6'!$B$6:$AB$15,27,FALSE),IFERROR(VLOOKUP($A921,'Circumstance 6'!$B$18:$AB$28,27,FALSE),TableBPA2[[#This Row],[Base Payment After Circumstance 5]])))</f>
        <v/>
      </c>
      <c r="L921" s="3" t="str">
        <f>IF(L$3="Not used","",IFERROR(VLOOKUP($A921,'Circumstance 7'!$B$6:$AB$15,27,FALSE),IFERROR(VLOOKUP($A921,'Circumstance 7'!$B$18:$AB$28,27,FALSE),TableBPA2[[#This Row],[Base Payment After Circumstance 6]])))</f>
        <v/>
      </c>
      <c r="M921" s="3" t="str">
        <f>IF(M$3="Not used","",IFERROR(VLOOKUP($A921,'Circumstance 8'!$B$6:$AB$15,27,FALSE),IFERROR(VLOOKUP($A921,'Circumstance 8'!$B$18:$AB$28,27,FALSE),TableBPA2[[#This Row],[Base Payment After Circumstance 7]])))</f>
        <v/>
      </c>
      <c r="N921" s="3" t="str">
        <f>IF(N$3="Not used","",IFERROR(VLOOKUP($A921,'Circumstance 9'!$B$6:$AB$15,27,FALSE),IFERROR(VLOOKUP($A921,'Circumstance 9'!$B$18:$AB$28,27,FALSE),TableBPA2[[#This Row],[Base Payment After Circumstance 8]])))</f>
        <v/>
      </c>
      <c r="O921" s="3" t="str">
        <f>IF(O$3="Not used","",IFERROR(VLOOKUP($A921,'Circumstance 10'!$B$6:$AB$15,27,FALSE),IFERROR(VLOOKUP($A921,'Circumstance 10'!$B$18:$AB$28,27,FALSE),TableBPA2[[#This Row],[Base Payment After Circumstance 9]])))</f>
        <v/>
      </c>
      <c r="P921" s="24" t="str">
        <f>IF(P$3="Not used","",IFERROR(VLOOKUP($A921,'Circumstance 11'!$B$6:$AB$15,27,FALSE),IFERROR(VLOOKUP($A921,'Circumstance 11'!$B$18:$AB$28,27,FALSE),TableBPA2[[#This Row],[Base Payment After Circumstance 10]])))</f>
        <v/>
      </c>
      <c r="Q921" s="24" t="str">
        <f>IF(Q$3="Not used","",IFERROR(VLOOKUP($A921,'Circumstance 12'!$B$6:$AB$15,27,FALSE),IFERROR(VLOOKUP($A921,'Circumstance 12'!$B$18:$AB$28,27,FALSE),TableBPA2[[#This Row],[Base Payment After Circumstance 11]])))</f>
        <v/>
      </c>
      <c r="R921" s="24" t="str">
        <f>IF(R$3="Not used","",IFERROR(VLOOKUP($A921,'Circumstance 13'!$B$6:$AB$15,27,FALSE),IFERROR(VLOOKUP($A921,'Circumstance 13'!$B$18:$AB$28,27,FALSE),TableBPA2[[#This Row],[Base Payment After Circumstance 12]])))</f>
        <v/>
      </c>
      <c r="S921" s="24" t="str">
        <f>IF(S$3="Not used","",IFERROR(VLOOKUP($A921,'Circumstance 14'!$B$6:$AB$15,27,FALSE),IFERROR(VLOOKUP($A921,'Circumstance 14'!$B$18:$AB$28,27,FALSE),TableBPA2[[#This Row],[Base Payment After Circumstance 13]])))</f>
        <v/>
      </c>
      <c r="T921" s="24" t="str">
        <f>IF(T$3="Not used","",IFERROR(VLOOKUP($A921,'Circumstance 15'!$B$6:$AB$15,27,FALSE),IFERROR(VLOOKUP($A921,'Circumstance 15'!$B$18:$AB$28,27,FALSE),TableBPA2[[#This Row],[Base Payment After Circumstance 14]])))</f>
        <v/>
      </c>
      <c r="U921" s="24" t="str">
        <f>IF(U$3="Not used","",IFERROR(VLOOKUP($A921,'Circumstance 16'!$B$6:$AB$15,27,FALSE),IFERROR(VLOOKUP($A921,'Circumstance 16'!$B$18:$AB$28,27,FALSE),TableBPA2[[#This Row],[Base Payment After Circumstance 15]])))</f>
        <v/>
      </c>
      <c r="V921" s="24" t="str">
        <f>IF(V$3="Not used","",IFERROR(VLOOKUP($A921,'Circumstance 17'!$B$6:$AB$15,27,FALSE),IFERROR(VLOOKUP($A921,'Circumstance 17'!$B$18:$AB$28,27,FALSE),TableBPA2[[#This Row],[Base Payment After Circumstance 16]])))</f>
        <v/>
      </c>
      <c r="W921" s="24" t="str">
        <f>IF(W$3="Not used","",IFERROR(VLOOKUP($A921,'Circumstance 18'!$B$6:$AB$15,27,FALSE),IFERROR(VLOOKUP($A921,'Circumstance 18'!$B$18:$AB$28,27,FALSE),TableBPA2[[#This Row],[Base Payment After Circumstance 17]])))</f>
        <v/>
      </c>
      <c r="X921" s="24" t="str">
        <f>IF(X$3="Not used","",IFERROR(VLOOKUP($A921,'Circumstance 19'!$B$6:$AB$15,27,FALSE),IFERROR(VLOOKUP($A921,'Circumstance 19'!$B$18:$AB$28,27,FALSE),TableBPA2[[#This Row],[Base Payment After Circumstance 18]])))</f>
        <v/>
      </c>
      <c r="Y921" s="24" t="str">
        <f>IF(Y$3="Not used","",IFERROR(VLOOKUP($A921,'Circumstance 20'!$B$6:$AB$15,27,FALSE),IFERROR(VLOOKUP($A921,'Circumstance 20'!$B$18:$AB$28,27,FALSE),TableBPA2[[#This Row],[Base Payment After Circumstance 19]])))</f>
        <v/>
      </c>
    </row>
    <row r="922" spans="1:25" x14ac:dyDescent="0.25">
      <c r="A922" s="11" t="str">
        <f>IF('LEA Information'!A931="","",'LEA Information'!A931)</f>
        <v/>
      </c>
      <c r="B922" s="11" t="str">
        <f>IF('LEA Information'!B931="","",'LEA Information'!B931)</f>
        <v/>
      </c>
      <c r="C922" s="68" t="str">
        <f>IF('LEA Information'!C931="","",'LEA Information'!C931)</f>
        <v/>
      </c>
      <c r="D922" s="8" t="str">
        <f>IF('LEA Information'!D931="","",'LEA Information'!D931)</f>
        <v/>
      </c>
      <c r="E922" s="32" t="str">
        <f t="shared" si="14"/>
        <v/>
      </c>
      <c r="F922" s="3" t="str">
        <f>IF(F$3="Not used","",IFERROR(VLOOKUP($A922,'Circumstance 1'!$B$6:$AB$15,27,FALSE),IFERROR(VLOOKUP(A922,'Circumstance 1'!$B$18:$AB$28,27,FALSE),TableBPA2[[#This Row],[Starting Base Payment]])))</f>
        <v/>
      </c>
      <c r="G922" s="3" t="str">
        <f>IF(G$3="Not used","",IFERROR(VLOOKUP($A922,'Circumstance 2'!$B$6:$AB$15,27,FALSE),IFERROR(VLOOKUP($A922,'Circumstance 2'!$B$18:$AB$28,27,FALSE),TableBPA2[[#This Row],[Base Payment After Circumstance 1]])))</f>
        <v/>
      </c>
      <c r="H922" s="3" t="str">
        <f>IF(H$3="Not used","",IFERROR(VLOOKUP($A922,'Circumstance 3'!$B$6:$AB$15,27,FALSE),IFERROR(VLOOKUP($A922,'Circumstance 3'!$B$18:$AB$28,27,FALSE),TableBPA2[[#This Row],[Base Payment After Circumstance 2]])))</f>
        <v/>
      </c>
      <c r="I922" s="3" t="str">
        <f>IF(I$3="Not used","",IFERROR(VLOOKUP($A922,'Circumstance 4'!$B$6:$AB$15,27,FALSE),IFERROR(VLOOKUP($A922,'Circumstance 4'!$B$18:$AB$28,27,FALSE),TableBPA2[[#This Row],[Base Payment After Circumstance 3]])))</f>
        <v/>
      </c>
      <c r="J922" s="3" t="str">
        <f>IF(J$3="Not used","",IFERROR(VLOOKUP($A922,'Circumstance 5'!$B$6:$AB$15,27,FALSE),IFERROR(VLOOKUP($A922,'Circumstance 5'!$B$18:$AB$28,27,FALSE),TableBPA2[[#This Row],[Base Payment After Circumstance 4]])))</f>
        <v/>
      </c>
      <c r="K922" s="3" t="str">
        <f>IF(K$3="Not used","",IFERROR(VLOOKUP($A922,'Circumstance 6'!$B$6:$AB$15,27,FALSE),IFERROR(VLOOKUP($A922,'Circumstance 6'!$B$18:$AB$28,27,FALSE),TableBPA2[[#This Row],[Base Payment After Circumstance 5]])))</f>
        <v/>
      </c>
      <c r="L922" s="3" t="str">
        <f>IF(L$3="Not used","",IFERROR(VLOOKUP($A922,'Circumstance 7'!$B$6:$AB$15,27,FALSE),IFERROR(VLOOKUP($A922,'Circumstance 7'!$B$18:$AB$28,27,FALSE),TableBPA2[[#This Row],[Base Payment After Circumstance 6]])))</f>
        <v/>
      </c>
      <c r="M922" s="3" t="str">
        <f>IF(M$3="Not used","",IFERROR(VLOOKUP($A922,'Circumstance 8'!$B$6:$AB$15,27,FALSE),IFERROR(VLOOKUP($A922,'Circumstance 8'!$B$18:$AB$28,27,FALSE),TableBPA2[[#This Row],[Base Payment After Circumstance 7]])))</f>
        <v/>
      </c>
      <c r="N922" s="3" t="str">
        <f>IF(N$3="Not used","",IFERROR(VLOOKUP($A922,'Circumstance 9'!$B$6:$AB$15,27,FALSE),IFERROR(VLOOKUP($A922,'Circumstance 9'!$B$18:$AB$28,27,FALSE),TableBPA2[[#This Row],[Base Payment After Circumstance 8]])))</f>
        <v/>
      </c>
      <c r="O922" s="3" t="str">
        <f>IF(O$3="Not used","",IFERROR(VLOOKUP($A922,'Circumstance 10'!$B$6:$AB$15,27,FALSE),IFERROR(VLOOKUP($A922,'Circumstance 10'!$B$18:$AB$28,27,FALSE),TableBPA2[[#This Row],[Base Payment After Circumstance 9]])))</f>
        <v/>
      </c>
      <c r="P922" s="24" t="str">
        <f>IF(P$3="Not used","",IFERROR(VLOOKUP($A922,'Circumstance 11'!$B$6:$AB$15,27,FALSE),IFERROR(VLOOKUP($A922,'Circumstance 11'!$B$18:$AB$28,27,FALSE),TableBPA2[[#This Row],[Base Payment After Circumstance 10]])))</f>
        <v/>
      </c>
      <c r="Q922" s="24" t="str">
        <f>IF(Q$3="Not used","",IFERROR(VLOOKUP($A922,'Circumstance 12'!$B$6:$AB$15,27,FALSE),IFERROR(VLOOKUP($A922,'Circumstance 12'!$B$18:$AB$28,27,FALSE),TableBPA2[[#This Row],[Base Payment After Circumstance 11]])))</f>
        <v/>
      </c>
      <c r="R922" s="24" t="str">
        <f>IF(R$3="Not used","",IFERROR(VLOOKUP($A922,'Circumstance 13'!$B$6:$AB$15,27,FALSE),IFERROR(VLOOKUP($A922,'Circumstance 13'!$B$18:$AB$28,27,FALSE),TableBPA2[[#This Row],[Base Payment After Circumstance 12]])))</f>
        <v/>
      </c>
      <c r="S922" s="24" t="str">
        <f>IF(S$3="Not used","",IFERROR(VLOOKUP($A922,'Circumstance 14'!$B$6:$AB$15,27,FALSE),IFERROR(VLOOKUP($A922,'Circumstance 14'!$B$18:$AB$28,27,FALSE),TableBPA2[[#This Row],[Base Payment After Circumstance 13]])))</f>
        <v/>
      </c>
      <c r="T922" s="24" t="str">
        <f>IF(T$3="Not used","",IFERROR(VLOOKUP($A922,'Circumstance 15'!$B$6:$AB$15,27,FALSE),IFERROR(VLOOKUP($A922,'Circumstance 15'!$B$18:$AB$28,27,FALSE),TableBPA2[[#This Row],[Base Payment After Circumstance 14]])))</f>
        <v/>
      </c>
      <c r="U922" s="24" t="str">
        <f>IF(U$3="Not used","",IFERROR(VLOOKUP($A922,'Circumstance 16'!$B$6:$AB$15,27,FALSE),IFERROR(VLOOKUP($A922,'Circumstance 16'!$B$18:$AB$28,27,FALSE),TableBPA2[[#This Row],[Base Payment After Circumstance 15]])))</f>
        <v/>
      </c>
      <c r="V922" s="24" t="str">
        <f>IF(V$3="Not used","",IFERROR(VLOOKUP($A922,'Circumstance 17'!$B$6:$AB$15,27,FALSE),IFERROR(VLOOKUP($A922,'Circumstance 17'!$B$18:$AB$28,27,FALSE),TableBPA2[[#This Row],[Base Payment After Circumstance 16]])))</f>
        <v/>
      </c>
      <c r="W922" s="24" t="str">
        <f>IF(W$3="Not used","",IFERROR(VLOOKUP($A922,'Circumstance 18'!$B$6:$AB$15,27,FALSE),IFERROR(VLOOKUP($A922,'Circumstance 18'!$B$18:$AB$28,27,FALSE),TableBPA2[[#This Row],[Base Payment After Circumstance 17]])))</f>
        <v/>
      </c>
      <c r="X922" s="24" t="str">
        <f>IF(X$3="Not used","",IFERROR(VLOOKUP($A922,'Circumstance 19'!$B$6:$AB$15,27,FALSE),IFERROR(VLOOKUP($A922,'Circumstance 19'!$B$18:$AB$28,27,FALSE),TableBPA2[[#This Row],[Base Payment After Circumstance 18]])))</f>
        <v/>
      </c>
      <c r="Y922" s="24" t="str">
        <f>IF(Y$3="Not used","",IFERROR(VLOOKUP($A922,'Circumstance 20'!$B$6:$AB$15,27,FALSE),IFERROR(VLOOKUP($A922,'Circumstance 20'!$B$18:$AB$28,27,FALSE),TableBPA2[[#This Row],[Base Payment After Circumstance 19]])))</f>
        <v/>
      </c>
    </row>
    <row r="923" spans="1:25" x14ac:dyDescent="0.25">
      <c r="A923" s="11" t="str">
        <f>IF('LEA Information'!A932="","",'LEA Information'!A932)</f>
        <v/>
      </c>
      <c r="B923" s="11" t="str">
        <f>IF('LEA Information'!B932="","",'LEA Information'!B932)</f>
        <v/>
      </c>
      <c r="C923" s="68" t="str">
        <f>IF('LEA Information'!C932="","",'LEA Information'!C932)</f>
        <v/>
      </c>
      <c r="D923" s="8" t="str">
        <f>IF('LEA Information'!D932="","",'LEA Information'!D932)</f>
        <v/>
      </c>
      <c r="E923" s="32" t="str">
        <f t="shared" si="14"/>
        <v/>
      </c>
      <c r="F923" s="3" t="str">
        <f>IF(F$3="Not used","",IFERROR(VLOOKUP($A923,'Circumstance 1'!$B$6:$AB$15,27,FALSE),IFERROR(VLOOKUP(A923,'Circumstance 1'!$B$18:$AB$28,27,FALSE),TableBPA2[[#This Row],[Starting Base Payment]])))</f>
        <v/>
      </c>
      <c r="G923" s="3" t="str">
        <f>IF(G$3="Not used","",IFERROR(VLOOKUP($A923,'Circumstance 2'!$B$6:$AB$15,27,FALSE),IFERROR(VLOOKUP($A923,'Circumstance 2'!$B$18:$AB$28,27,FALSE),TableBPA2[[#This Row],[Base Payment After Circumstance 1]])))</f>
        <v/>
      </c>
      <c r="H923" s="3" t="str">
        <f>IF(H$3="Not used","",IFERROR(VLOOKUP($A923,'Circumstance 3'!$B$6:$AB$15,27,FALSE),IFERROR(VLOOKUP($A923,'Circumstance 3'!$B$18:$AB$28,27,FALSE),TableBPA2[[#This Row],[Base Payment After Circumstance 2]])))</f>
        <v/>
      </c>
      <c r="I923" s="3" t="str">
        <f>IF(I$3="Not used","",IFERROR(VLOOKUP($A923,'Circumstance 4'!$B$6:$AB$15,27,FALSE),IFERROR(VLOOKUP($A923,'Circumstance 4'!$B$18:$AB$28,27,FALSE),TableBPA2[[#This Row],[Base Payment After Circumstance 3]])))</f>
        <v/>
      </c>
      <c r="J923" s="3" t="str">
        <f>IF(J$3="Not used","",IFERROR(VLOOKUP($A923,'Circumstance 5'!$B$6:$AB$15,27,FALSE),IFERROR(VLOOKUP($A923,'Circumstance 5'!$B$18:$AB$28,27,FALSE),TableBPA2[[#This Row],[Base Payment After Circumstance 4]])))</f>
        <v/>
      </c>
      <c r="K923" s="3" t="str">
        <f>IF(K$3="Not used","",IFERROR(VLOOKUP($A923,'Circumstance 6'!$B$6:$AB$15,27,FALSE),IFERROR(VLOOKUP($A923,'Circumstance 6'!$B$18:$AB$28,27,FALSE),TableBPA2[[#This Row],[Base Payment After Circumstance 5]])))</f>
        <v/>
      </c>
      <c r="L923" s="3" t="str">
        <f>IF(L$3="Not used","",IFERROR(VLOOKUP($A923,'Circumstance 7'!$B$6:$AB$15,27,FALSE),IFERROR(VLOOKUP($A923,'Circumstance 7'!$B$18:$AB$28,27,FALSE),TableBPA2[[#This Row],[Base Payment After Circumstance 6]])))</f>
        <v/>
      </c>
      <c r="M923" s="3" t="str">
        <f>IF(M$3="Not used","",IFERROR(VLOOKUP($A923,'Circumstance 8'!$B$6:$AB$15,27,FALSE),IFERROR(VLOOKUP($A923,'Circumstance 8'!$B$18:$AB$28,27,FALSE),TableBPA2[[#This Row],[Base Payment After Circumstance 7]])))</f>
        <v/>
      </c>
      <c r="N923" s="3" t="str">
        <f>IF(N$3="Not used","",IFERROR(VLOOKUP($A923,'Circumstance 9'!$B$6:$AB$15,27,FALSE),IFERROR(VLOOKUP($A923,'Circumstance 9'!$B$18:$AB$28,27,FALSE),TableBPA2[[#This Row],[Base Payment After Circumstance 8]])))</f>
        <v/>
      </c>
      <c r="O923" s="3" t="str">
        <f>IF(O$3="Not used","",IFERROR(VLOOKUP($A923,'Circumstance 10'!$B$6:$AB$15,27,FALSE),IFERROR(VLOOKUP($A923,'Circumstance 10'!$B$18:$AB$28,27,FALSE),TableBPA2[[#This Row],[Base Payment After Circumstance 9]])))</f>
        <v/>
      </c>
      <c r="P923" s="24" t="str">
        <f>IF(P$3="Not used","",IFERROR(VLOOKUP($A923,'Circumstance 11'!$B$6:$AB$15,27,FALSE),IFERROR(VLOOKUP($A923,'Circumstance 11'!$B$18:$AB$28,27,FALSE),TableBPA2[[#This Row],[Base Payment After Circumstance 10]])))</f>
        <v/>
      </c>
      <c r="Q923" s="24" t="str">
        <f>IF(Q$3="Not used","",IFERROR(VLOOKUP($A923,'Circumstance 12'!$B$6:$AB$15,27,FALSE),IFERROR(VLOOKUP($A923,'Circumstance 12'!$B$18:$AB$28,27,FALSE),TableBPA2[[#This Row],[Base Payment After Circumstance 11]])))</f>
        <v/>
      </c>
      <c r="R923" s="24" t="str">
        <f>IF(R$3="Not used","",IFERROR(VLOOKUP($A923,'Circumstance 13'!$B$6:$AB$15,27,FALSE),IFERROR(VLOOKUP($A923,'Circumstance 13'!$B$18:$AB$28,27,FALSE),TableBPA2[[#This Row],[Base Payment After Circumstance 12]])))</f>
        <v/>
      </c>
      <c r="S923" s="24" t="str">
        <f>IF(S$3="Not used","",IFERROR(VLOOKUP($A923,'Circumstance 14'!$B$6:$AB$15,27,FALSE),IFERROR(VLOOKUP($A923,'Circumstance 14'!$B$18:$AB$28,27,FALSE),TableBPA2[[#This Row],[Base Payment After Circumstance 13]])))</f>
        <v/>
      </c>
      <c r="T923" s="24" t="str">
        <f>IF(T$3="Not used","",IFERROR(VLOOKUP($A923,'Circumstance 15'!$B$6:$AB$15,27,FALSE),IFERROR(VLOOKUP($A923,'Circumstance 15'!$B$18:$AB$28,27,FALSE),TableBPA2[[#This Row],[Base Payment After Circumstance 14]])))</f>
        <v/>
      </c>
      <c r="U923" s="24" t="str">
        <f>IF(U$3="Not used","",IFERROR(VLOOKUP($A923,'Circumstance 16'!$B$6:$AB$15,27,FALSE),IFERROR(VLOOKUP($A923,'Circumstance 16'!$B$18:$AB$28,27,FALSE),TableBPA2[[#This Row],[Base Payment After Circumstance 15]])))</f>
        <v/>
      </c>
      <c r="V923" s="24" t="str">
        <f>IF(V$3="Not used","",IFERROR(VLOOKUP($A923,'Circumstance 17'!$B$6:$AB$15,27,FALSE),IFERROR(VLOOKUP($A923,'Circumstance 17'!$B$18:$AB$28,27,FALSE),TableBPA2[[#This Row],[Base Payment After Circumstance 16]])))</f>
        <v/>
      </c>
      <c r="W923" s="24" t="str">
        <f>IF(W$3="Not used","",IFERROR(VLOOKUP($A923,'Circumstance 18'!$B$6:$AB$15,27,FALSE),IFERROR(VLOOKUP($A923,'Circumstance 18'!$B$18:$AB$28,27,FALSE),TableBPA2[[#This Row],[Base Payment After Circumstance 17]])))</f>
        <v/>
      </c>
      <c r="X923" s="24" t="str">
        <f>IF(X$3="Not used","",IFERROR(VLOOKUP($A923,'Circumstance 19'!$B$6:$AB$15,27,FALSE),IFERROR(VLOOKUP($A923,'Circumstance 19'!$B$18:$AB$28,27,FALSE),TableBPA2[[#This Row],[Base Payment After Circumstance 18]])))</f>
        <v/>
      </c>
      <c r="Y923" s="24" t="str">
        <f>IF(Y$3="Not used","",IFERROR(VLOOKUP($A923,'Circumstance 20'!$B$6:$AB$15,27,FALSE),IFERROR(VLOOKUP($A923,'Circumstance 20'!$B$18:$AB$28,27,FALSE),TableBPA2[[#This Row],[Base Payment After Circumstance 19]])))</f>
        <v/>
      </c>
    </row>
    <row r="924" spans="1:25" x14ac:dyDescent="0.25">
      <c r="A924" s="11" t="str">
        <f>IF('LEA Information'!A933="","",'LEA Information'!A933)</f>
        <v/>
      </c>
      <c r="B924" s="11" t="str">
        <f>IF('LEA Information'!B933="","",'LEA Information'!B933)</f>
        <v/>
      </c>
      <c r="C924" s="68" t="str">
        <f>IF('LEA Information'!C933="","",'LEA Information'!C933)</f>
        <v/>
      </c>
      <c r="D924" s="8" t="str">
        <f>IF('LEA Information'!D933="","",'LEA Information'!D933)</f>
        <v/>
      </c>
      <c r="E924" s="32" t="str">
        <f t="shared" si="14"/>
        <v/>
      </c>
      <c r="F924" s="3" t="str">
        <f>IF(F$3="Not used","",IFERROR(VLOOKUP($A924,'Circumstance 1'!$B$6:$AB$15,27,FALSE),IFERROR(VLOOKUP(A924,'Circumstance 1'!$B$18:$AB$28,27,FALSE),TableBPA2[[#This Row],[Starting Base Payment]])))</f>
        <v/>
      </c>
      <c r="G924" s="3" t="str">
        <f>IF(G$3="Not used","",IFERROR(VLOOKUP($A924,'Circumstance 2'!$B$6:$AB$15,27,FALSE),IFERROR(VLOOKUP($A924,'Circumstance 2'!$B$18:$AB$28,27,FALSE),TableBPA2[[#This Row],[Base Payment After Circumstance 1]])))</f>
        <v/>
      </c>
      <c r="H924" s="3" t="str">
        <f>IF(H$3="Not used","",IFERROR(VLOOKUP($A924,'Circumstance 3'!$B$6:$AB$15,27,FALSE),IFERROR(VLOOKUP($A924,'Circumstance 3'!$B$18:$AB$28,27,FALSE),TableBPA2[[#This Row],[Base Payment After Circumstance 2]])))</f>
        <v/>
      </c>
      <c r="I924" s="3" t="str">
        <f>IF(I$3="Not used","",IFERROR(VLOOKUP($A924,'Circumstance 4'!$B$6:$AB$15,27,FALSE),IFERROR(VLOOKUP($A924,'Circumstance 4'!$B$18:$AB$28,27,FALSE),TableBPA2[[#This Row],[Base Payment After Circumstance 3]])))</f>
        <v/>
      </c>
      <c r="J924" s="3" t="str">
        <f>IF(J$3="Not used","",IFERROR(VLOOKUP($A924,'Circumstance 5'!$B$6:$AB$15,27,FALSE),IFERROR(VLOOKUP($A924,'Circumstance 5'!$B$18:$AB$28,27,FALSE),TableBPA2[[#This Row],[Base Payment After Circumstance 4]])))</f>
        <v/>
      </c>
      <c r="K924" s="3" t="str">
        <f>IF(K$3="Not used","",IFERROR(VLOOKUP($A924,'Circumstance 6'!$B$6:$AB$15,27,FALSE),IFERROR(VLOOKUP($A924,'Circumstance 6'!$B$18:$AB$28,27,FALSE),TableBPA2[[#This Row],[Base Payment After Circumstance 5]])))</f>
        <v/>
      </c>
      <c r="L924" s="3" t="str">
        <f>IF(L$3="Not used","",IFERROR(VLOOKUP($A924,'Circumstance 7'!$B$6:$AB$15,27,FALSE),IFERROR(VLOOKUP($A924,'Circumstance 7'!$B$18:$AB$28,27,FALSE),TableBPA2[[#This Row],[Base Payment After Circumstance 6]])))</f>
        <v/>
      </c>
      <c r="M924" s="3" t="str">
        <f>IF(M$3="Not used","",IFERROR(VLOOKUP($A924,'Circumstance 8'!$B$6:$AB$15,27,FALSE),IFERROR(VLOOKUP($A924,'Circumstance 8'!$B$18:$AB$28,27,FALSE),TableBPA2[[#This Row],[Base Payment After Circumstance 7]])))</f>
        <v/>
      </c>
      <c r="N924" s="3" t="str">
        <f>IF(N$3="Not used","",IFERROR(VLOOKUP($A924,'Circumstance 9'!$B$6:$AB$15,27,FALSE),IFERROR(VLOOKUP($A924,'Circumstance 9'!$B$18:$AB$28,27,FALSE),TableBPA2[[#This Row],[Base Payment After Circumstance 8]])))</f>
        <v/>
      </c>
      <c r="O924" s="3" t="str">
        <f>IF(O$3="Not used","",IFERROR(VLOOKUP($A924,'Circumstance 10'!$B$6:$AB$15,27,FALSE),IFERROR(VLOOKUP($A924,'Circumstance 10'!$B$18:$AB$28,27,FALSE),TableBPA2[[#This Row],[Base Payment After Circumstance 9]])))</f>
        <v/>
      </c>
      <c r="P924" s="24" t="str">
        <f>IF(P$3="Not used","",IFERROR(VLOOKUP($A924,'Circumstance 11'!$B$6:$AB$15,27,FALSE),IFERROR(VLOOKUP($A924,'Circumstance 11'!$B$18:$AB$28,27,FALSE),TableBPA2[[#This Row],[Base Payment After Circumstance 10]])))</f>
        <v/>
      </c>
      <c r="Q924" s="24" t="str">
        <f>IF(Q$3="Not used","",IFERROR(VLOOKUP($A924,'Circumstance 12'!$B$6:$AB$15,27,FALSE),IFERROR(VLOOKUP($A924,'Circumstance 12'!$B$18:$AB$28,27,FALSE),TableBPA2[[#This Row],[Base Payment After Circumstance 11]])))</f>
        <v/>
      </c>
      <c r="R924" s="24" t="str">
        <f>IF(R$3="Not used","",IFERROR(VLOOKUP($A924,'Circumstance 13'!$B$6:$AB$15,27,FALSE),IFERROR(VLOOKUP($A924,'Circumstance 13'!$B$18:$AB$28,27,FALSE),TableBPA2[[#This Row],[Base Payment After Circumstance 12]])))</f>
        <v/>
      </c>
      <c r="S924" s="24" t="str">
        <f>IF(S$3="Not used","",IFERROR(VLOOKUP($A924,'Circumstance 14'!$B$6:$AB$15,27,FALSE),IFERROR(VLOOKUP($A924,'Circumstance 14'!$B$18:$AB$28,27,FALSE),TableBPA2[[#This Row],[Base Payment After Circumstance 13]])))</f>
        <v/>
      </c>
      <c r="T924" s="24" t="str">
        <f>IF(T$3="Not used","",IFERROR(VLOOKUP($A924,'Circumstance 15'!$B$6:$AB$15,27,FALSE),IFERROR(VLOOKUP($A924,'Circumstance 15'!$B$18:$AB$28,27,FALSE),TableBPA2[[#This Row],[Base Payment After Circumstance 14]])))</f>
        <v/>
      </c>
      <c r="U924" s="24" t="str">
        <f>IF(U$3="Not used","",IFERROR(VLOOKUP($A924,'Circumstance 16'!$B$6:$AB$15,27,FALSE),IFERROR(VLOOKUP($A924,'Circumstance 16'!$B$18:$AB$28,27,FALSE),TableBPA2[[#This Row],[Base Payment After Circumstance 15]])))</f>
        <v/>
      </c>
      <c r="V924" s="24" t="str">
        <f>IF(V$3="Not used","",IFERROR(VLOOKUP($A924,'Circumstance 17'!$B$6:$AB$15,27,FALSE),IFERROR(VLOOKUP($A924,'Circumstance 17'!$B$18:$AB$28,27,FALSE),TableBPA2[[#This Row],[Base Payment After Circumstance 16]])))</f>
        <v/>
      </c>
      <c r="W924" s="24" t="str">
        <f>IF(W$3="Not used","",IFERROR(VLOOKUP($A924,'Circumstance 18'!$B$6:$AB$15,27,FALSE),IFERROR(VLOOKUP($A924,'Circumstance 18'!$B$18:$AB$28,27,FALSE),TableBPA2[[#This Row],[Base Payment After Circumstance 17]])))</f>
        <v/>
      </c>
      <c r="X924" s="24" t="str">
        <f>IF(X$3="Not used","",IFERROR(VLOOKUP($A924,'Circumstance 19'!$B$6:$AB$15,27,FALSE),IFERROR(VLOOKUP($A924,'Circumstance 19'!$B$18:$AB$28,27,FALSE),TableBPA2[[#This Row],[Base Payment After Circumstance 18]])))</f>
        <v/>
      </c>
      <c r="Y924" s="24" t="str">
        <f>IF(Y$3="Not used","",IFERROR(VLOOKUP($A924,'Circumstance 20'!$B$6:$AB$15,27,FALSE),IFERROR(VLOOKUP($A924,'Circumstance 20'!$B$18:$AB$28,27,FALSE),TableBPA2[[#This Row],[Base Payment After Circumstance 19]])))</f>
        <v/>
      </c>
    </row>
    <row r="925" spans="1:25" x14ac:dyDescent="0.25">
      <c r="A925" s="11" t="str">
        <f>IF('LEA Information'!A934="","",'LEA Information'!A934)</f>
        <v/>
      </c>
      <c r="B925" s="11" t="str">
        <f>IF('LEA Information'!B934="","",'LEA Information'!B934)</f>
        <v/>
      </c>
      <c r="C925" s="68" t="str">
        <f>IF('LEA Information'!C934="","",'LEA Information'!C934)</f>
        <v/>
      </c>
      <c r="D925" s="8" t="str">
        <f>IF('LEA Information'!D934="","",'LEA Information'!D934)</f>
        <v/>
      </c>
      <c r="E925" s="32" t="str">
        <f t="shared" si="14"/>
        <v/>
      </c>
      <c r="F925" s="3" t="str">
        <f>IF(F$3="Not used","",IFERROR(VLOOKUP($A925,'Circumstance 1'!$B$6:$AB$15,27,FALSE),IFERROR(VLOOKUP(A925,'Circumstance 1'!$B$18:$AB$28,27,FALSE),TableBPA2[[#This Row],[Starting Base Payment]])))</f>
        <v/>
      </c>
      <c r="G925" s="3" t="str">
        <f>IF(G$3="Not used","",IFERROR(VLOOKUP($A925,'Circumstance 2'!$B$6:$AB$15,27,FALSE),IFERROR(VLOOKUP($A925,'Circumstance 2'!$B$18:$AB$28,27,FALSE),TableBPA2[[#This Row],[Base Payment After Circumstance 1]])))</f>
        <v/>
      </c>
      <c r="H925" s="3" t="str">
        <f>IF(H$3="Not used","",IFERROR(VLOOKUP($A925,'Circumstance 3'!$B$6:$AB$15,27,FALSE),IFERROR(VLOOKUP($A925,'Circumstance 3'!$B$18:$AB$28,27,FALSE),TableBPA2[[#This Row],[Base Payment After Circumstance 2]])))</f>
        <v/>
      </c>
      <c r="I925" s="3" t="str">
        <f>IF(I$3="Not used","",IFERROR(VLOOKUP($A925,'Circumstance 4'!$B$6:$AB$15,27,FALSE),IFERROR(VLOOKUP($A925,'Circumstance 4'!$B$18:$AB$28,27,FALSE),TableBPA2[[#This Row],[Base Payment After Circumstance 3]])))</f>
        <v/>
      </c>
      <c r="J925" s="3" t="str">
        <f>IF(J$3="Not used","",IFERROR(VLOOKUP($A925,'Circumstance 5'!$B$6:$AB$15,27,FALSE),IFERROR(VLOOKUP($A925,'Circumstance 5'!$B$18:$AB$28,27,FALSE),TableBPA2[[#This Row],[Base Payment After Circumstance 4]])))</f>
        <v/>
      </c>
      <c r="K925" s="3" t="str">
        <f>IF(K$3="Not used","",IFERROR(VLOOKUP($A925,'Circumstance 6'!$B$6:$AB$15,27,FALSE),IFERROR(VLOOKUP($A925,'Circumstance 6'!$B$18:$AB$28,27,FALSE),TableBPA2[[#This Row],[Base Payment After Circumstance 5]])))</f>
        <v/>
      </c>
      <c r="L925" s="3" t="str">
        <f>IF(L$3="Not used","",IFERROR(VLOOKUP($A925,'Circumstance 7'!$B$6:$AB$15,27,FALSE),IFERROR(VLOOKUP($A925,'Circumstance 7'!$B$18:$AB$28,27,FALSE),TableBPA2[[#This Row],[Base Payment After Circumstance 6]])))</f>
        <v/>
      </c>
      <c r="M925" s="3" t="str">
        <f>IF(M$3="Not used","",IFERROR(VLOOKUP($A925,'Circumstance 8'!$B$6:$AB$15,27,FALSE),IFERROR(VLOOKUP($A925,'Circumstance 8'!$B$18:$AB$28,27,FALSE),TableBPA2[[#This Row],[Base Payment After Circumstance 7]])))</f>
        <v/>
      </c>
      <c r="N925" s="3" t="str">
        <f>IF(N$3="Not used","",IFERROR(VLOOKUP($A925,'Circumstance 9'!$B$6:$AB$15,27,FALSE),IFERROR(VLOOKUP($A925,'Circumstance 9'!$B$18:$AB$28,27,FALSE),TableBPA2[[#This Row],[Base Payment After Circumstance 8]])))</f>
        <v/>
      </c>
      <c r="O925" s="3" t="str">
        <f>IF(O$3="Not used","",IFERROR(VLOOKUP($A925,'Circumstance 10'!$B$6:$AB$15,27,FALSE),IFERROR(VLOOKUP($A925,'Circumstance 10'!$B$18:$AB$28,27,FALSE),TableBPA2[[#This Row],[Base Payment After Circumstance 9]])))</f>
        <v/>
      </c>
      <c r="P925" s="24" t="str">
        <f>IF(P$3="Not used","",IFERROR(VLOOKUP($A925,'Circumstance 11'!$B$6:$AB$15,27,FALSE),IFERROR(VLOOKUP($A925,'Circumstance 11'!$B$18:$AB$28,27,FALSE),TableBPA2[[#This Row],[Base Payment After Circumstance 10]])))</f>
        <v/>
      </c>
      <c r="Q925" s="24" t="str">
        <f>IF(Q$3="Not used","",IFERROR(VLOOKUP($A925,'Circumstance 12'!$B$6:$AB$15,27,FALSE),IFERROR(VLOOKUP($A925,'Circumstance 12'!$B$18:$AB$28,27,FALSE),TableBPA2[[#This Row],[Base Payment After Circumstance 11]])))</f>
        <v/>
      </c>
      <c r="R925" s="24" t="str">
        <f>IF(R$3="Not used","",IFERROR(VLOOKUP($A925,'Circumstance 13'!$B$6:$AB$15,27,FALSE),IFERROR(VLOOKUP($A925,'Circumstance 13'!$B$18:$AB$28,27,FALSE),TableBPA2[[#This Row],[Base Payment After Circumstance 12]])))</f>
        <v/>
      </c>
      <c r="S925" s="24" t="str">
        <f>IF(S$3="Not used","",IFERROR(VLOOKUP($A925,'Circumstance 14'!$B$6:$AB$15,27,FALSE),IFERROR(VLOOKUP($A925,'Circumstance 14'!$B$18:$AB$28,27,FALSE),TableBPA2[[#This Row],[Base Payment After Circumstance 13]])))</f>
        <v/>
      </c>
      <c r="T925" s="24" t="str">
        <f>IF(T$3="Not used","",IFERROR(VLOOKUP($A925,'Circumstance 15'!$B$6:$AB$15,27,FALSE),IFERROR(VLOOKUP($A925,'Circumstance 15'!$B$18:$AB$28,27,FALSE),TableBPA2[[#This Row],[Base Payment After Circumstance 14]])))</f>
        <v/>
      </c>
      <c r="U925" s="24" t="str">
        <f>IF(U$3="Not used","",IFERROR(VLOOKUP($A925,'Circumstance 16'!$B$6:$AB$15,27,FALSE),IFERROR(VLOOKUP($A925,'Circumstance 16'!$B$18:$AB$28,27,FALSE),TableBPA2[[#This Row],[Base Payment After Circumstance 15]])))</f>
        <v/>
      </c>
      <c r="V925" s="24" t="str">
        <f>IF(V$3="Not used","",IFERROR(VLOOKUP($A925,'Circumstance 17'!$B$6:$AB$15,27,FALSE),IFERROR(VLOOKUP($A925,'Circumstance 17'!$B$18:$AB$28,27,FALSE),TableBPA2[[#This Row],[Base Payment After Circumstance 16]])))</f>
        <v/>
      </c>
      <c r="W925" s="24" t="str">
        <f>IF(W$3="Not used","",IFERROR(VLOOKUP($A925,'Circumstance 18'!$B$6:$AB$15,27,FALSE),IFERROR(VLOOKUP($A925,'Circumstance 18'!$B$18:$AB$28,27,FALSE),TableBPA2[[#This Row],[Base Payment After Circumstance 17]])))</f>
        <v/>
      </c>
      <c r="X925" s="24" t="str">
        <f>IF(X$3="Not used","",IFERROR(VLOOKUP($A925,'Circumstance 19'!$B$6:$AB$15,27,FALSE),IFERROR(VLOOKUP($A925,'Circumstance 19'!$B$18:$AB$28,27,FALSE),TableBPA2[[#This Row],[Base Payment After Circumstance 18]])))</f>
        <v/>
      </c>
      <c r="Y925" s="24" t="str">
        <f>IF(Y$3="Not used","",IFERROR(VLOOKUP($A925,'Circumstance 20'!$B$6:$AB$15,27,FALSE),IFERROR(VLOOKUP($A925,'Circumstance 20'!$B$18:$AB$28,27,FALSE),TableBPA2[[#This Row],[Base Payment After Circumstance 19]])))</f>
        <v/>
      </c>
    </row>
    <row r="926" spans="1:25" x14ac:dyDescent="0.25">
      <c r="A926" s="11" t="str">
        <f>IF('LEA Information'!A935="","",'LEA Information'!A935)</f>
        <v/>
      </c>
      <c r="B926" s="11" t="str">
        <f>IF('LEA Information'!B935="","",'LEA Information'!B935)</f>
        <v/>
      </c>
      <c r="C926" s="68" t="str">
        <f>IF('LEA Information'!C935="","",'LEA Information'!C935)</f>
        <v/>
      </c>
      <c r="D926" s="8" t="str">
        <f>IF('LEA Information'!D935="","",'LEA Information'!D935)</f>
        <v/>
      </c>
      <c r="E926" s="32" t="str">
        <f t="shared" si="14"/>
        <v/>
      </c>
      <c r="F926" s="3" t="str">
        <f>IF(F$3="Not used","",IFERROR(VLOOKUP($A926,'Circumstance 1'!$B$6:$AB$15,27,FALSE),IFERROR(VLOOKUP(A926,'Circumstance 1'!$B$18:$AB$28,27,FALSE),TableBPA2[[#This Row],[Starting Base Payment]])))</f>
        <v/>
      </c>
      <c r="G926" s="3" t="str">
        <f>IF(G$3="Not used","",IFERROR(VLOOKUP($A926,'Circumstance 2'!$B$6:$AB$15,27,FALSE),IFERROR(VLOOKUP($A926,'Circumstance 2'!$B$18:$AB$28,27,FALSE),TableBPA2[[#This Row],[Base Payment After Circumstance 1]])))</f>
        <v/>
      </c>
      <c r="H926" s="3" t="str">
        <f>IF(H$3="Not used","",IFERROR(VLOOKUP($A926,'Circumstance 3'!$B$6:$AB$15,27,FALSE),IFERROR(VLOOKUP($A926,'Circumstance 3'!$B$18:$AB$28,27,FALSE),TableBPA2[[#This Row],[Base Payment After Circumstance 2]])))</f>
        <v/>
      </c>
      <c r="I926" s="3" t="str">
        <f>IF(I$3="Not used","",IFERROR(VLOOKUP($A926,'Circumstance 4'!$B$6:$AB$15,27,FALSE),IFERROR(VLOOKUP($A926,'Circumstance 4'!$B$18:$AB$28,27,FALSE),TableBPA2[[#This Row],[Base Payment After Circumstance 3]])))</f>
        <v/>
      </c>
      <c r="J926" s="3" t="str">
        <f>IF(J$3="Not used","",IFERROR(VLOOKUP($A926,'Circumstance 5'!$B$6:$AB$15,27,FALSE),IFERROR(VLOOKUP($A926,'Circumstance 5'!$B$18:$AB$28,27,FALSE),TableBPA2[[#This Row],[Base Payment After Circumstance 4]])))</f>
        <v/>
      </c>
      <c r="K926" s="3" t="str">
        <f>IF(K$3="Not used","",IFERROR(VLOOKUP($A926,'Circumstance 6'!$B$6:$AB$15,27,FALSE),IFERROR(VLOOKUP($A926,'Circumstance 6'!$B$18:$AB$28,27,FALSE),TableBPA2[[#This Row],[Base Payment After Circumstance 5]])))</f>
        <v/>
      </c>
      <c r="L926" s="3" t="str">
        <f>IF(L$3="Not used","",IFERROR(VLOOKUP($A926,'Circumstance 7'!$B$6:$AB$15,27,FALSE),IFERROR(VLOOKUP($A926,'Circumstance 7'!$B$18:$AB$28,27,FALSE),TableBPA2[[#This Row],[Base Payment After Circumstance 6]])))</f>
        <v/>
      </c>
      <c r="M926" s="3" t="str">
        <f>IF(M$3="Not used","",IFERROR(VLOOKUP($A926,'Circumstance 8'!$B$6:$AB$15,27,FALSE),IFERROR(VLOOKUP($A926,'Circumstance 8'!$B$18:$AB$28,27,FALSE),TableBPA2[[#This Row],[Base Payment After Circumstance 7]])))</f>
        <v/>
      </c>
      <c r="N926" s="3" t="str">
        <f>IF(N$3="Not used","",IFERROR(VLOOKUP($A926,'Circumstance 9'!$B$6:$AB$15,27,FALSE),IFERROR(VLOOKUP($A926,'Circumstance 9'!$B$18:$AB$28,27,FALSE),TableBPA2[[#This Row],[Base Payment After Circumstance 8]])))</f>
        <v/>
      </c>
      <c r="O926" s="3" t="str">
        <f>IF(O$3="Not used","",IFERROR(VLOOKUP($A926,'Circumstance 10'!$B$6:$AB$15,27,FALSE),IFERROR(VLOOKUP($A926,'Circumstance 10'!$B$18:$AB$28,27,FALSE),TableBPA2[[#This Row],[Base Payment After Circumstance 9]])))</f>
        <v/>
      </c>
      <c r="P926" s="24" t="str">
        <f>IF(P$3="Not used","",IFERROR(VLOOKUP($A926,'Circumstance 11'!$B$6:$AB$15,27,FALSE),IFERROR(VLOOKUP($A926,'Circumstance 11'!$B$18:$AB$28,27,FALSE),TableBPA2[[#This Row],[Base Payment After Circumstance 10]])))</f>
        <v/>
      </c>
      <c r="Q926" s="24" t="str">
        <f>IF(Q$3="Not used","",IFERROR(VLOOKUP($A926,'Circumstance 12'!$B$6:$AB$15,27,FALSE),IFERROR(VLOOKUP($A926,'Circumstance 12'!$B$18:$AB$28,27,FALSE),TableBPA2[[#This Row],[Base Payment After Circumstance 11]])))</f>
        <v/>
      </c>
      <c r="R926" s="24" t="str">
        <f>IF(R$3="Not used","",IFERROR(VLOOKUP($A926,'Circumstance 13'!$B$6:$AB$15,27,FALSE),IFERROR(VLOOKUP($A926,'Circumstance 13'!$B$18:$AB$28,27,FALSE),TableBPA2[[#This Row],[Base Payment After Circumstance 12]])))</f>
        <v/>
      </c>
      <c r="S926" s="24" t="str">
        <f>IF(S$3="Not used","",IFERROR(VLOOKUP($A926,'Circumstance 14'!$B$6:$AB$15,27,FALSE),IFERROR(VLOOKUP($A926,'Circumstance 14'!$B$18:$AB$28,27,FALSE),TableBPA2[[#This Row],[Base Payment After Circumstance 13]])))</f>
        <v/>
      </c>
      <c r="T926" s="24" t="str">
        <f>IF(T$3="Not used","",IFERROR(VLOOKUP($A926,'Circumstance 15'!$B$6:$AB$15,27,FALSE),IFERROR(VLOOKUP($A926,'Circumstance 15'!$B$18:$AB$28,27,FALSE),TableBPA2[[#This Row],[Base Payment After Circumstance 14]])))</f>
        <v/>
      </c>
      <c r="U926" s="24" t="str">
        <f>IF(U$3="Not used","",IFERROR(VLOOKUP($A926,'Circumstance 16'!$B$6:$AB$15,27,FALSE),IFERROR(VLOOKUP($A926,'Circumstance 16'!$B$18:$AB$28,27,FALSE),TableBPA2[[#This Row],[Base Payment After Circumstance 15]])))</f>
        <v/>
      </c>
      <c r="V926" s="24" t="str">
        <f>IF(V$3="Not used","",IFERROR(VLOOKUP($A926,'Circumstance 17'!$B$6:$AB$15,27,FALSE),IFERROR(VLOOKUP($A926,'Circumstance 17'!$B$18:$AB$28,27,FALSE),TableBPA2[[#This Row],[Base Payment After Circumstance 16]])))</f>
        <v/>
      </c>
      <c r="W926" s="24" t="str">
        <f>IF(W$3="Not used","",IFERROR(VLOOKUP($A926,'Circumstance 18'!$B$6:$AB$15,27,FALSE),IFERROR(VLOOKUP($A926,'Circumstance 18'!$B$18:$AB$28,27,FALSE),TableBPA2[[#This Row],[Base Payment After Circumstance 17]])))</f>
        <v/>
      </c>
      <c r="X926" s="24" t="str">
        <f>IF(X$3="Not used","",IFERROR(VLOOKUP($A926,'Circumstance 19'!$B$6:$AB$15,27,FALSE),IFERROR(VLOOKUP($A926,'Circumstance 19'!$B$18:$AB$28,27,FALSE),TableBPA2[[#This Row],[Base Payment After Circumstance 18]])))</f>
        <v/>
      </c>
      <c r="Y926" s="24" t="str">
        <f>IF(Y$3="Not used","",IFERROR(VLOOKUP($A926,'Circumstance 20'!$B$6:$AB$15,27,FALSE),IFERROR(VLOOKUP($A926,'Circumstance 20'!$B$18:$AB$28,27,FALSE),TableBPA2[[#This Row],[Base Payment After Circumstance 19]])))</f>
        <v/>
      </c>
    </row>
    <row r="927" spans="1:25" x14ac:dyDescent="0.25">
      <c r="A927" s="11" t="str">
        <f>IF('LEA Information'!A936="","",'LEA Information'!A936)</f>
        <v/>
      </c>
      <c r="B927" s="11" t="str">
        <f>IF('LEA Information'!B936="","",'LEA Information'!B936)</f>
        <v/>
      </c>
      <c r="C927" s="68" t="str">
        <f>IF('LEA Information'!C936="","",'LEA Information'!C936)</f>
        <v/>
      </c>
      <c r="D927" s="8" t="str">
        <f>IF('LEA Information'!D936="","",'LEA Information'!D936)</f>
        <v/>
      </c>
      <c r="E927" s="32" t="str">
        <f t="shared" si="14"/>
        <v/>
      </c>
      <c r="F927" s="3" t="str">
        <f>IF(F$3="Not used","",IFERROR(VLOOKUP($A927,'Circumstance 1'!$B$6:$AB$15,27,FALSE),IFERROR(VLOOKUP(A927,'Circumstance 1'!$B$18:$AB$28,27,FALSE),TableBPA2[[#This Row],[Starting Base Payment]])))</f>
        <v/>
      </c>
      <c r="G927" s="3" t="str">
        <f>IF(G$3="Not used","",IFERROR(VLOOKUP($A927,'Circumstance 2'!$B$6:$AB$15,27,FALSE),IFERROR(VLOOKUP($A927,'Circumstance 2'!$B$18:$AB$28,27,FALSE),TableBPA2[[#This Row],[Base Payment After Circumstance 1]])))</f>
        <v/>
      </c>
      <c r="H927" s="3" t="str">
        <f>IF(H$3="Not used","",IFERROR(VLOOKUP($A927,'Circumstance 3'!$B$6:$AB$15,27,FALSE),IFERROR(VLOOKUP($A927,'Circumstance 3'!$B$18:$AB$28,27,FALSE),TableBPA2[[#This Row],[Base Payment After Circumstance 2]])))</f>
        <v/>
      </c>
      <c r="I927" s="3" t="str">
        <f>IF(I$3="Not used","",IFERROR(VLOOKUP($A927,'Circumstance 4'!$B$6:$AB$15,27,FALSE),IFERROR(VLOOKUP($A927,'Circumstance 4'!$B$18:$AB$28,27,FALSE),TableBPA2[[#This Row],[Base Payment After Circumstance 3]])))</f>
        <v/>
      </c>
      <c r="J927" s="3" t="str">
        <f>IF(J$3="Not used","",IFERROR(VLOOKUP($A927,'Circumstance 5'!$B$6:$AB$15,27,FALSE),IFERROR(VLOOKUP($A927,'Circumstance 5'!$B$18:$AB$28,27,FALSE),TableBPA2[[#This Row],[Base Payment After Circumstance 4]])))</f>
        <v/>
      </c>
      <c r="K927" s="3" t="str">
        <f>IF(K$3="Not used","",IFERROR(VLOOKUP($A927,'Circumstance 6'!$B$6:$AB$15,27,FALSE),IFERROR(VLOOKUP($A927,'Circumstance 6'!$B$18:$AB$28,27,FALSE),TableBPA2[[#This Row],[Base Payment After Circumstance 5]])))</f>
        <v/>
      </c>
      <c r="L927" s="3" t="str">
        <f>IF(L$3="Not used","",IFERROR(VLOOKUP($A927,'Circumstance 7'!$B$6:$AB$15,27,FALSE),IFERROR(VLOOKUP($A927,'Circumstance 7'!$B$18:$AB$28,27,FALSE),TableBPA2[[#This Row],[Base Payment After Circumstance 6]])))</f>
        <v/>
      </c>
      <c r="M927" s="3" t="str">
        <f>IF(M$3="Not used","",IFERROR(VLOOKUP($A927,'Circumstance 8'!$B$6:$AB$15,27,FALSE),IFERROR(VLOOKUP($A927,'Circumstance 8'!$B$18:$AB$28,27,FALSE),TableBPA2[[#This Row],[Base Payment After Circumstance 7]])))</f>
        <v/>
      </c>
      <c r="N927" s="3" t="str">
        <f>IF(N$3="Not used","",IFERROR(VLOOKUP($A927,'Circumstance 9'!$B$6:$AB$15,27,FALSE),IFERROR(VLOOKUP($A927,'Circumstance 9'!$B$18:$AB$28,27,FALSE),TableBPA2[[#This Row],[Base Payment After Circumstance 8]])))</f>
        <v/>
      </c>
      <c r="O927" s="3" t="str">
        <f>IF(O$3="Not used","",IFERROR(VLOOKUP($A927,'Circumstance 10'!$B$6:$AB$15,27,FALSE),IFERROR(VLOOKUP($A927,'Circumstance 10'!$B$18:$AB$28,27,FALSE),TableBPA2[[#This Row],[Base Payment After Circumstance 9]])))</f>
        <v/>
      </c>
      <c r="P927" s="24" t="str">
        <f>IF(P$3="Not used","",IFERROR(VLOOKUP($A927,'Circumstance 11'!$B$6:$AB$15,27,FALSE),IFERROR(VLOOKUP($A927,'Circumstance 11'!$B$18:$AB$28,27,FALSE),TableBPA2[[#This Row],[Base Payment After Circumstance 10]])))</f>
        <v/>
      </c>
      <c r="Q927" s="24" t="str">
        <f>IF(Q$3="Not used","",IFERROR(VLOOKUP($A927,'Circumstance 12'!$B$6:$AB$15,27,FALSE),IFERROR(VLOOKUP($A927,'Circumstance 12'!$B$18:$AB$28,27,FALSE),TableBPA2[[#This Row],[Base Payment After Circumstance 11]])))</f>
        <v/>
      </c>
      <c r="R927" s="24" t="str">
        <f>IF(R$3="Not used","",IFERROR(VLOOKUP($A927,'Circumstance 13'!$B$6:$AB$15,27,FALSE),IFERROR(VLOOKUP($A927,'Circumstance 13'!$B$18:$AB$28,27,FALSE),TableBPA2[[#This Row],[Base Payment After Circumstance 12]])))</f>
        <v/>
      </c>
      <c r="S927" s="24" t="str">
        <f>IF(S$3="Not used","",IFERROR(VLOOKUP($A927,'Circumstance 14'!$B$6:$AB$15,27,FALSE),IFERROR(VLOOKUP($A927,'Circumstance 14'!$B$18:$AB$28,27,FALSE),TableBPA2[[#This Row],[Base Payment After Circumstance 13]])))</f>
        <v/>
      </c>
      <c r="T927" s="24" t="str">
        <f>IF(T$3="Not used","",IFERROR(VLOOKUP($A927,'Circumstance 15'!$B$6:$AB$15,27,FALSE),IFERROR(VLOOKUP($A927,'Circumstance 15'!$B$18:$AB$28,27,FALSE),TableBPA2[[#This Row],[Base Payment After Circumstance 14]])))</f>
        <v/>
      </c>
      <c r="U927" s="24" t="str">
        <f>IF(U$3="Not used","",IFERROR(VLOOKUP($A927,'Circumstance 16'!$B$6:$AB$15,27,FALSE),IFERROR(VLOOKUP($A927,'Circumstance 16'!$B$18:$AB$28,27,FALSE),TableBPA2[[#This Row],[Base Payment After Circumstance 15]])))</f>
        <v/>
      </c>
      <c r="V927" s="24" t="str">
        <f>IF(V$3="Not used","",IFERROR(VLOOKUP($A927,'Circumstance 17'!$B$6:$AB$15,27,FALSE),IFERROR(VLOOKUP($A927,'Circumstance 17'!$B$18:$AB$28,27,FALSE),TableBPA2[[#This Row],[Base Payment After Circumstance 16]])))</f>
        <v/>
      </c>
      <c r="W927" s="24" t="str">
        <f>IF(W$3="Not used","",IFERROR(VLOOKUP($A927,'Circumstance 18'!$B$6:$AB$15,27,FALSE),IFERROR(VLOOKUP($A927,'Circumstance 18'!$B$18:$AB$28,27,FALSE),TableBPA2[[#This Row],[Base Payment After Circumstance 17]])))</f>
        <v/>
      </c>
      <c r="X927" s="24" t="str">
        <f>IF(X$3="Not used","",IFERROR(VLOOKUP($A927,'Circumstance 19'!$B$6:$AB$15,27,FALSE),IFERROR(VLOOKUP($A927,'Circumstance 19'!$B$18:$AB$28,27,FALSE),TableBPA2[[#This Row],[Base Payment After Circumstance 18]])))</f>
        <v/>
      </c>
      <c r="Y927" s="24" t="str">
        <f>IF(Y$3="Not used","",IFERROR(VLOOKUP($A927,'Circumstance 20'!$B$6:$AB$15,27,FALSE),IFERROR(VLOOKUP($A927,'Circumstance 20'!$B$18:$AB$28,27,FALSE),TableBPA2[[#This Row],[Base Payment After Circumstance 19]])))</f>
        <v/>
      </c>
    </row>
    <row r="928" spans="1:25" x14ac:dyDescent="0.25">
      <c r="A928" s="11" t="str">
        <f>IF('LEA Information'!A937="","",'LEA Information'!A937)</f>
        <v/>
      </c>
      <c r="B928" s="11" t="str">
        <f>IF('LEA Information'!B937="","",'LEA Information'!B937)</f>
        <v/>
      </c>
      <c r="C928" s="68" t="str">
        <f>IF('LEA Information'!C937="","",'LEA Information'!C937)</f>
        <v/>
      </c>
      <c r="D928" s="8" t="str">
        <f>IF('LEA Information'!D937="","",'LEA Information'!D937)</f>
        <v/>
      </c>
      <c r="E928" s="32" t="str">
        <f t="shared" si="14"/>
        <v/>
      </c>
      <c r="F928" s="3" t="str">
        <f>IF(F$3="Not used","",IFERROR(VLOOKUP($A928,'Circumstance 1'!$B$6:$AB$15,27,FALSE),IFERROR(VLOOKUP(A928,'Circumstance 1'!$B$18:$AB$28,27,FALSE),TableBPA2[[#This Row],[Starting Base Payment]])))</f>
        <v/>
      </c>
      <c r="G928" s="3" t="str">
        <f>IF(G$3="Not used","",IFERROR(VLOOKUP($A928,'Circumstance 2'!$B$6:$AB$15,27,FALSE),IFERROR(VLOOKUP($A928,'Circumstance 2'!$B$18:$AB$28,27,FALSE),TableBPA2[[#This Row],[Base Payment After Circumstance 1]])))</f>
        <v/>
      </c>
      <c r="H928" s="3" t="str">
        <f>IF(H$3="Not used","",IFERROR(VLOOKUP($A928,'Circumstance 3'!$B$6:$AB$15,27,FALSE),IFERROR(VLOOKUP($A928,'Circumstance 3'!$B$18:$AB$28,27,FALSE),TableBPA2[[#This Row],[Base Payment After Circumstance 2]])))</f>
        <v/>
      </c>
      <c r="I928" s="3" t="str">
        <f>IF(I$3="Not used","",IFERROR(VLOOKUP($A928,'Circumstance 4'!$B$6:$AB$15,27,FALSE),IFERROR(VLOOKUP($A928,'Circumstance 4'!$B$18:$AB$28,27,FALSE),TableBPA2[[#This Row],[Base Payment After Circumstance 3]])))</f>
        <v/>
      </c>
      <c r="J928" s="3" t="str">
        <f>IF(J$3="Not used","",IFERROR(VLOOKUP($A928,'Circumstance 5'!$B$6:$AB$15,27,FALSE),IFERROR(VLOOKUP($A928,'Circumstance 5'!$B$18:$AB$28,27,FALSE),TableBPA2[[#This Row],[Base Payment After Circumstance 4]])))</f>
        <v/>
      </c>
      <c r="K928" s="3" t="str">
        <f>IF(K$3="Not used","",IFERROR(VLOOKUP($A928,'Circumstance 6'!$B$6:$AB$15,27,FALSE),IFERROR(VLOOKUP($A928,'Circumstance 6'!$B$18:$AB$28,27,FALSE),TableBPA2[[#This Row],[Base Payment After Circumstance 5]])))</f>
        <v/>
      </c>
      <c r="L928" s="3" t="str">
        <f>IF(L$3="Not used","",IFERROR(VLOOKUP($A928,'Circumstance 7'!$B$6:$AB$15,27,FALSE),IFERROR(VLOOKUP($A928,'Circumstance 7'!$B$18:$AB$28,27,FALSE),TableBPA2[[#This Row],[Base Payment After Circumstance 6]])))</f>
        <v/>
      </c>
      <c r="M928" s="3" t="str">
        <f>IF(M$3="Not used","",IFERROR(VLOOKUP($A928,'Circumstance 8'!$B$6:$AB$15,27,FALSE),IFERROR(VLOOKUP($A928,'Circumstance 8'!$B$18:$AB$28,27,FALSE),TableBPA2[[#This Row],[Base Payment After Circumstance 7]])))</f>
        <v/>
      </c>
      <c r="N928" s="3" t="str">
        <f>IF(N$3="Not used","",IFERROR(VLOOKUP($A928,'Circumstance 9'!$B$6:$AB$15,27,FALSE),IFERROR(VLOOKUP($A928,'Circumstance 9'!$B$18:$AB$28,27,FALSE),TableBPA2[[#This Row],[Base Payment After Circumstance 8]])))</f>
        <v/>
      </c>
      <c r="O928" s="3" t="str">
        <f>IF(O$3="Not used","",IFERROR(VLOOKUP($A928,'Circumstance 10'!$B$6:$AB$15,27,FALSE),IFERROR(VLOOKUP($A928,'Circumstance 10'!$B$18:$AB$28,27,FALSE),TableBPA2[[#This Row],[Base Payment After Circumstance 9]])))</f>
        <v/>
      </c>
      <c r="P928" s="24" t="str">
        <f>IF(P$3="Not used","",IFERROR(VLOOKUP($A928,'Circumstance 11'!$B$6:$AB$15,27,FALSE),IFERROR(VLOOKUP($A928,'Circumstance 11'!$B$18:$AB$28,27,FALSE),TableBPA2[[#This Row],[Base Payment After Circumstance 10]])))</f>
        <v/>
      </c>
      <c r="Q928" s="24" t="str">
        <f>IF(Q$3="Not used","",IFERROR(VLOOKUP($A928,'Circumstance 12'!$B$6:$AB$15,27,FALSE),IFERROR(VLOOKUP($A928,'Circumstance 12'!$B$18:$AB$28,27,FALSE),TableBPA2[[#This Row],[Base Payment After Circumstance 11]])))</f>
        <v/>
      </c>
      <c r="R928" s="24" t="str">
        <f>IF(R$3="Not used","",IFERROR(VLOOKUP($A928,'Circumstance 13'!$B$6:$AB$15,27,FALSE),IFERROR(VLOOKUP($A928,'Circumstance 13'!$B$18:$AB$28,27,FALSE),TableBPA2[[#This Row],[Base Payment After Circumstance 12]])))</f>
        <v/>
      </c>
      <c r="S928" s="24" t="str">
        <f>IF(S$3="Not used","",IFERROR(VLOOKUP($A928,'Circumstance 14'!$B$6:$AB$15,27,FALSE),IFERROR(VLOOKUP($A928,'Circumstance 14'!$B$18:$AB$28,27,FALSE),TableBPA2[[#This Row],[Base Payment After Circumstance 13]])))</f>
        <v/>
      </c>
      <c r="T928" s="24" t="str">
        <f>IF(T$3="Not used","",IFERROR(VLOOKUP($A928,'Circumstance 15'!$B$6:$AB$15,27,FALSE),IFERROR(VLOOKUP($A928,'Circumstance 15'!$B$18:$AB$28,27,FALSE),TableBPA2[[#This Row],[Base Payment After Circumstance 14]])))</f>
        <v/>
      </c>
      <c r="U928" s="24" t="str">
        <f>IF(U$3="Not used","",IFERROR(VLOOKUP($A928,'Circumstance 16'!$B$6:$AB$15,27,FALSE),IFERROR(VLOOKUP($A928,'Circumstance 16'!$B$18:$AB$28,27,FALSE),TableBPA2[[#This Row],[Base Payment After Circumstance 15]])))</f>
        <v/>
      </c>
      <c r="V928" s="24" t="str">
        <f>IF(V$3="Not used","",IFERROR(VLOOKUP($A928,'Circumstance 17'!$B$6:$AB$15,27,FALSE),IFERROR(VLOOKUP($A928,'Circumstance 17'!$B$18:$AB$28,27,FALSE),TableBPA2[[#This Row],[Base Payment After Circumstance 16]])))</f>
        <v/>
      </c>
      <c r="W928" s="24" t="str">
        <f>IF(W$3="Not used","",IFERROR(VLOOKUP($A928,'Circumstance 18'!$B$6:$AB$15,27,FALSE),IFERROR(VLOOKUP($A928,'Circumstance 18'!$B$18:$AB$28,27,FALSE),TableBPA2[[#This Row],[Base Payment After Circumstance 17]])))</f>
        <v/>
      </c>
      <c r="X928" s="24" t="str">
        <f>IF(X$3="Not used","",IFERROR(VLOOKUP($A928,'Circumstance 19'!$B$6:$AB$15,27,FALSE),IFERROR(VLOOKUP($A928,'Circumstance 19'!$B$18:$AB$28,27,FALSE),TableBPA2[[#This Row],[Base Payment After Circumstance 18]])))</f>
        <v/>
      </c>
      <c r="Y928" s="24" t="str">
        <f>IF(Y$3="Not used","",IFERROR(VLOOKUP($A928,'Circumstance 20'!$B$6:$AB$15,27,FALSE),IFERROR(VLOOKUP($A928,'Circumstance 20'!$B$18:$AB$28,27,FALSE),TableBPA2[[#This Row],[Base Payment After Circumstance 19]])))</f>
        <v/>
      </c>
    </row>
    <row r="929" spans="1:25" x14ac:dyDescent="0.25">
      <c r="A929" s="11" t="str">
        <f>IF('LEA Information'!A938="","",'LEA Information'!A938)</f>
        <v/>
      </c>
      <c r="B929" s="11" t="str">
        <f>IF('LEA Information'!B938="","",'LEA Information'!B938)</f>
        <v/>
      </c>
      <c r="C929" s="68" t="str">
        <f>IF('LEA Information'!C938="","",'LEA Information'!C938)</f>
        <v/>
      </c>
      <c r="D929" s="8" t="str">
        <f>IF('LEA Information'!D938="","",'LEA Information'!D938)</f>
        <v/>
      </c>
      <c r="E929" s="32" t="str">
        <f t="shared" si="14"/>
        <v/>
      </c>
      <c r="F929" s="3" t="str">
        <f>IF(F$3="Not used","",IFERROR(VLOOKUP($A929,'Circumstance 1'!$B$6:$AB$15,27,FALSE),IFERROR(VLOOKUP(A929,'Circumstance 1'!$B$18:$AB$28,27,FALSE),TableBPA2[[#This Row],[Starting Base Payment]])))</f>
        <v/>
      </c>
      <c r="G929" s="3" t="str">
        <f>IF(G$3="Not used","",IFERROR(VLOOKUP($A929,'Circumstance 2'!$B$6:$AB$15,27,FALSE),IFERROR(VLOOKUP($A929,'Circumstance 2'!$B$18:$AB$28,27,FALSE),TableBPA2[[#This Row],[Base Payment After Circumstance 1]])))</f>
        <v/>
      </c>
      <c r="H929" s="3" t="str">
        <f>IF(H$3="Not used","",IFERROR(VLOOKUP($A929,'Circumstance 3'!$B$6:$AB$15,27,FALSE),IFERROR(VLOOKUP($A929,'Circumstance 3'!$B$18:$AB$28,27,FALSE),TableBPA2[[#This Row],[Base Payment After Circumstance 2]])))</f>
        <v/>
      </c>
      <c r="I929" s="3" t="str">
        <f>IF(I$3="Not used","",IFERROR(VLOOKUP($A929,'Circumstance 4'!$B$6:$AB$15,27,FALSE),IFERROR(VLOOKUP($A929,'Circumstance 4'!$B$18:$AB$28,27,FALSE),TableBPA2[[#This Row],[Base Payment After Circumstance 3]])))</f>
        <v/>
      </c>
      <c r="J929" s="3" t="str">
        <f>IF(J$3="Not used","",IFERROR(VLOOKUP($A929,'Circumstance 5'!$B$6:$AB$15,27,FALSE),IFERROR(VLOOKUP($A929,'Circumstance 5'!$B$18:$AB$28,27,FALSE),TableBPA2[[#This Row],[Base Payment After Circumstance 4]])))</f>
        <v/>
      </c>
      <c r="K929" s="3" t="str">
        <f>IF(K$3="Not used","",IFERROR(VLOOKUP($A929,'Circumstance 6'!$B$6:$AB$15,27,FALSE),IFERROR(VLOOKUP($A929,'Circumstance 6'!$B$18:$AB$28,27,FALSE),TableBPA2[[#This Row],[Base Payment After Circumstance 5]])))</f>
        <v/>
      </c>
      <c r="L929" s="3" t="str">
        <f>IF(L$3="Not used","",IFERROR(VLOOKUP($A929,'Circumstance 7'!$B$6:$AB$15,27,FALSE),IFERROR(VLOOKUP($A929,'Circumstance 7'!$B$18:$AB$28,27,FALSE),TableBPA2[[#This Row],[Base Payment After Circumstance 6]])))</f>
        <v/>
      </c>
      <c r="M929" s="3" t="str">
        <f>IF(M$3="Not used","",IFERROR(VLOOKUP($A929,'Circumstance 8'!$B$6:$AB$15,27,FALSE),IFERROR(VLOOKUP($A929,'Circumstance 8'!$B$18:$AB$28,27,FALSE),TableBPA2[[#This Row],[Base Payment After Circumstance 7]])))</f>
        <v/>
      </c>
      <c r="N929" s="3" t="str">
        <f>IF(N$3="Not used","",IFERROR(VLOOKUP($A929,'Circumstance 9'!$B$6:$AB$15,27,FALSE),IFERROR(VLOOKUP($A929,'Circumstance 9'!$B$18:$AB$28,27,FALSE),TableBPA2[[#This Row],[Base Payment After Circumstance 8]])))</f>
        <v/>
      </c>
      <c r="O929" s="3" t="str">
        <f>IF(O$3="Not used","",IFERROR(VLOOKUP($A929,'Circumstance 10'!$B$6:$AB$15,27,FALSE),IFERROR(VLOOKUP($A929,'Circumstance 10'!$B$18:$AB$28,27,FALSE),TableBPA2[[#This Row],[Base Payment After Circumstance 9]])))</f>
        <v/>
      </c>
      <c r="P929" s="24" t="str">
        <f>IF(P$3="Not used","",IFERROR(VLOOKUP($A929,'Circumstance 11'!$B$6:$AB$15,27,FALSE),IFERROR(VLOOKUP($A929,'Circumstance 11'!$B$18:$AB$28,27,FALSE),TableBPA2[[#This Row],[Base Payment After Circumstance 10]])))</f>
        <v/>
      </c>
      <c r="Q929" s="24" t="str">
        <f>IF(Q$3="Not used","",IFERROR(VLOOKUP($A929,'Circumstance 12'!$B$6:$AB$15,27,FALSE),IFERROR(VLOOKUP($A929,'Circumstance 12'!$B$18:$AB$28,27,FALSE),TableBPA2[[#This Row],[Base Payment After Circumstance 11]])))</f>
        <v/>
      </c>
      <c r="R929" s="24" t="str">
        <f>IF(R$3="Not used","",IFERROR(VLOOKUP($A929,'Circumstance 13'!$B$6:$AB$15,27,FALSE),IFERROR(VLOOKUP($A929,'Circumstance 13'!$B$18:$AB$28,27,FALSE),TableBPA2[[#This Row],[Base Payment After Circumstance 12]])))</f>
        <v/>
      </c>
      <c r="S929" s="24" t="str">
        <f>IF(S$3="Not used","",IFERROR(VLOOKUP($A929,'Circumstance 14'!$B$6:$AB$15,27,FALSE),IFERROR(VLOOKUP($A929,'Circumstance 14'!$B$18:$AB$28,27,FALSE),TableBPA2[[#This Row],[Base Payment After Circumstance 13]])))</f>
        <v/>
      </c>
      <c r="T929" s="24" t="str">
        <f>IF(T$3="Not used","",IFERROR(VLOOKUP($A929,'Circumstance 15'!$B$6:$AB$15,27,FALSE),IFERROR(VLOOKUP($A929,'Circumstance 15'!$B$18:$AB$28,27,FALSE),TableBPA2[[#This Row],[Base Payment After Circumstance 14]])))</f>
        <v/>
      </c>
      <c r="U929" s="24" t="str">
        <f>IF(U$3="Not used","",IFERROR(VLOOKUP($A929,'Circumstance 16'!$B$6:$AB$15,27,FALSE),IFERROR(VLOOKUP($A929,'Circumstance 16'!$B$18:$AB$28,27,FALSE),TableBPA2[[#This Row],[Base Payment After Circumstance 15]])))</f>
        <v/>
      </c>
      <c r="V929" s="24" t="str">
        <f>IF(V$3="Not used","",IFERROR(VLOOKUP($A929,'Circumstance 17'!$B$6:$AB$15,27,FALSE),IFERROR(VLOOKUP($A929,'Circumstance 17'!$B$18:$AB$28,27,FALSE),TableBPA2[[#This Row],[Base Payment After Circumstance 16]])))</f>
        <v/>
      </c>
      <c r="W929" s="24" t="str">
        <f>IF(W$3="Not used","",IFERROR(VLOOKUP($A929,'Circumstance 18'!$B$6:$AB$15,27,FALSE),IFERROR(VLOOKUP($A929,'Circumstance 18'!$B$18:$AB$28,27,FALSE),TableBPA2[[#This Row],[Base Payment After Circumstance 17]])))</f>
        <v/>
      </c>
      <c r="X929" s="24" t="str">
        <f>IF(X$3="Not used","",IFERROR(VLOOKUP($A929,'Circumstance 19'!$B$6:$AB$15,27,FALSE),IFERROR(VLOOKUP($A929,'Circumstance 19'!$B$18:$AB$28,27,FALSE),TableBPA2[[#This Row],[Base Payment After Circumstance 18]])))</f>
        <v/>
      </c>
      <c r="Y929" s="24" t="str">
        <f>IF(Y$3="Not used","",IFERROR(VLOOKUP($A929,'Circumstance 20'!$B$6:$AB$15,27,FALSE),IFERROR(VLOOKUP($A929,'Circumstance 20'!$B$18:$AB$28,27,FALSE),TableBPA2[[#This Row],[Base Payment After Circumstance 19]])))</f>
        <v/>
      </c>
    </row>
    <row r="930" spans="1:25" x14ac:dyDescent="0.25">
      <c r="A930" s="11" t="str">
        <f>IF('LEA Information'!A939="","",'LEA Information'!A939)</f>
        <v/>
      </c>
      <c r="B930" s="11" t="str">
        <f>IF('LEA Information'!B939="","",'LEA Information'!B939)</f>
        <v/>
      </c>
      <c r="C930" s="68" t="str">
        <f>IF('LEA Information'!C939="","",'LEA Information'!C939)</f>
        <v/>
      </c>
      <c r="D930" s="8" t="str">
        <f>IF('LEA Information'!D939="","",'LEA Information'!D939)</f>
        <v/>
      </c>
      <c r="E930" s="32" t="str">
        <f t="shared" si="14"/>
        <v/>
      </c>
      <c r="F930" s="3" t="str">
        <f>IF(F$3="Not used","",IFERROR(VLOOKUP($A930,'Circumstance 1'!$B$6:$AB$15,27,FALSE),IFERROR(VLOOKUP(A930,'Circumstance 1'!$B$18:$AB$28,27,FALSE),TableBPA2[[#This Row],[Starting Base Payment]])))</f>
        <v/>
      </c>
      <c r="G930" s="3" t="str">
        <f>IF(G$3="Not used","",IFERROR(VLOOKUP($A930,'Circumstance 2'!$B$6:$AB$15,27,FALSE),IFERROR(VLOOKUP($A930,'Circumstance 2'!$B$18:$AB$28,27,FALSE),TableBPA2[[#This Row],[Base Payment After Circumstance 1]])))</f>
        <v/>
      </c>
      <c r="H930" s="3" t="str">
        <f>IF(H$3="Not used","",IFERROR(VLOOKUP($A930,'Circumstance 3'!$B$6:$AB$15,27,FALSE),IFERROR(VLOOKUP($A930,'Circumstance 3'!$B$18:$AB$28,27,FALSE),TableBPA2[[#This Row],[Base Payment After Circumstance 2]])))</f>
        <v/>
      </c>
      <c r="I930" s="3" t="str">
        <f>IF(I$3="Not used","",IFERROR(VLOOKUP($A930,'Circumstance 4'!$B$6:$AB$15,27,FALSE),IFERROR(VLOOKUP($A930,'Circumstance 4'!$B$18:$AB$28,27,FALSE),TableBPA2[[#This Row],[Base Payment After Circumstance 3]])))</f>
        <v/>
      </c>
      <c r="J930" s="3" t="str">
        <f>IF(J$3="Not used","",IFERROR(VLOOKUP($A930,'Circumstance 5'!$B$6:$AB$15,27,FALSE),IFERROR(VLOOKUP($A930,'Circumstance 5'!$B$18:$AB$28,27,FALSE),TableBPA2[[#This Row],[Base Payment After Circumstance 4]])))</f>
        <v/>
      </c>
      <c r="K930" s="3" t="str">
        <f>IF(K$3="Not used","",IFERROR(VLOOKUP($A930,'Circumstance 6'!$B$6:$AB$15,27,FALSE),IFERROR(VLOOKUP($A930,'Circumstance 6'!$B$18:$AB$28,27,FALSE),TableBPA2[[#This Row],[Base Payment After Circumstance 5]])))</f>
        <v/>
      </c>
      <c r="L930" s="3" t="str">
        <f>IF(L$3="Not used","",IFERROR(VLOOKUP($A930,'Circumstance 7'!$B$6:$AB$15,27,FALSE),IFERROR(VLOOKUP($A930,'Circumstance 7'!$B$18:$AB$28,27,FALSE),TableBPA2[[#This Row],[Base Payment After Circumstance 6]])))</f>
        <v/>
      </c>
      <c r="M930" s="3" t="str">
        <f>IF(M$3="Not used","",IFERROR(VLOOKUP($A930,'Circumstance 8'!$B$6:$AB$15,27,FALSE),IFERROR(VLOOKUP($A930,'Circumstance 8'!$B$18:$AB$28,27,FALSE),TableBPA2[[#This Row],[Base Payment After Circumstance 7]])))</f>
        <v/>
      </c>
      <c r="N930" s="3" t="str">
        <f>IF(N$3="Not used","",IFERROR(VLOOKUP($A930,'Circumstance 9'!$B$6:$AB$15,27,FALSE),IFERROR(VLOOKUP($A930,'Circumstance 9'!$B$18:$AB$28,27,FALSE),TableBPA2[[#This Row],[Base Payment After Circumstance 8]])))</f>
        <v/>
      </c>
      <c r="O930" s="3" t="str">
        <f>IF(O$3="Not used","",IFERROR(VLOOKUP($A930,'Circumstance 10'!$B$6:$AB$15,27,FALSE),IFERROR(VLOOKUP($A930,'Circumstance 10'!$B$18:$AB$28,27,FALSE),TableBPA2[[#This Row],[Base Payment After Circumstance 9]])))</f>
        <v/>
      </c>
      <c r="P930" s="24" t="str">
        <f>IF(P$3="Not used","",IFERROR(VLOOKUP($A930,'Circumstance 11'!$B$6:$AB$15,27,FALSE),IFERROR(VLOOKUP($A930,'Circumstance 11'!$B$18:$AB$28,27,FALSE),TableBPA2[[#This Row],[Base Payment After Circumstance 10]])))</f>
        <v/>
      </c>
      <c r="Q930" s="24" t="str">
        <f>IF(Q$3="Not used","",IFERROR(VLOOKUP($A930,'Circumstance 12'!$B$6:$AB$15,27,FALSE),IFERROR(VLOOKUP($A930,'Circumstance 12'!$B$18:$AB$28,27,FALSE),TableBPA2[[#This Row],[Base Payment After Circumstance 11]])))</f>
        <v/>
      </c>
      <c r="R930" s="24" t="str">
        <f>IF(R$3="Not used","",IFERROR(VLOOKUP($A930,'Circumstance 13'!$B$6:$AB$15,27,FALSE),IFERROR(VLOOKUP($A930,'Circumstance 13'!$B$18:$AB$28,27,FALSE),TableBPA2[[#This Row],[Base Payment After Circumstance 12]])))</f>
        <v/>
      </c>
      <c r="S930" s="24" t="str">
        <f>IF(S$3="Not used","",IFERROR(VLOOKUP($A930,'Circumstance 14'!$B$6:$AB$15,27,FALSE),IFERROR(VLOOKUP($A930,'Circumstance 14'!$B$18:$AB$28,27,FALSE),TableBPA2[[#This Row],[Base Payment After Circumstance 13]])))</f>
        <v/>
      </c>
      <c r="T930" s="24" t="str">
        <f>IF(T$3="Not used","",IFERROR(VLOOKUP($A930,'Circumstance 15'!$B$6:$AB$15,27,FALSE),IFERROR(VLOOKUP($A930,'Circumstance 15'!$B$18:$AB$28,27,FALSE),TableBPA2[[#This Row],[Base Payment After Circumstance 14]])))</f>
        <v/>
      </c>
      <c r="U930" s="24" t="str">
        <f>IF(U$3="Not used","",IFERROR(VLOOKUP($A930,'Circumstance 16'!$B$6:$AB$15,27,FALSE),IFERROR(VLOOKUP($A930,'Circumstance 16'!$B$18:$AB$28,27,FALSE),TableBPA2[[#This Row],[Base Payment After Circumstance 15]])))</f>
        <v/>
      </c>
      <c r="V930" s="24" t="str">
        <f>IF(V$3="Not used","",IFERROR(VLOOKUP($A930,'Circumstance 17'!$B$6:$AB$15,27,FALSE),IFERROR(VLOOKUP($A930,'Circumstance 17'!$B$18:$AB$28,27,FALSE),TableBPA2[[#This Row],[Base Payment After Circumstance 16]])))</f>
        <v/>
      </c>
      <c r="W930" s="24" t="str">
        <f>IF(W$3="Not used","",IFERROR(VLOOKUP($A930,'Circumstance 18'!$B$6:$AB$15,27,FALSE),IFERROR(VLOOKUP($A930,'Circumstance 18'!$B$18:$AB$28,27,FALSE),TableBPA2[[#This Row],[Base Payment After Circumstance 17]])))</f>
        <v/>
      </c>
      <c r="X930" s="24" t="str">
        <f>IF(X$3="Not used","",IFERROR(VLOOKUP($A930,'Circumstance 19'!$B$6:$AB$15,27,FALSE),IFERROR(VLOOKUP($A930,'Circumstance 19'!$B$18:$AB$28,27,FALSE),TableBPA2[[#This Row],[Base Payment After Circumstance 18]])))</f>
        <v/>
      </c>
      <c r="Y930" s="24" t="str">
        <f>IF(Y$3="Not used","",IFERROR(VLOOKUP($A930,'Circumstance 20'!$B$6:$AB$15,27,FALSE),IFERROR(VLOOKUP($A930,'Circumstance 20'!$B$18:$AB$28,27,FALSE),TableBPA2[[#This Row],[Base Payment After Circumstance 19]])))</f>
        <v/>
      </c>
    </row>
    <row r="931" spans="1:25" x14ac:dyDescent="0.25">
      <c r="A931" s="11" t="str">
        <f>IF('LEA Information'!A940="","",'LEA Information'!A940)</f>
        <v/>
      </c>
      <c r="B931" s="11" t="str">
        <f>IF('LEA Information'!B940="","",'LEA Information'!B940)</f>
        <v/>
      </c>
      <c r="C931" s="68" t="str">
        <f>IF('LEA Information'!C940="","",'LEA Information'!C940)</f>
        <v/>
      </c>
      <c r="D931" s="8" t="str">
        <f>IF('LEA Information'!D940="","",'LEA Information'!D940)</f>
        <v/>
      </c>
      <c r="E931" s="32" t="str">
        <f t="shared" si="14"/>
        <v/>
      </c>
      <c r="F931" s="3" t="str">
        <f>IF(F$3="Not used","",IFERROR(VLOOKUP($A931,'Circumstance 1'!$B$6:$AB$15,27,FALSE),IFERROR(VLOOKUP(A931,'Circumstance 1'!$B$18:$AB$28,27,FALSE),TableBPA2[[#This Row],[Starting Base Payment]])))</f>
        <v/>
      </c>
      <c r="G931" s="3" t="str">
        <f>IF(G$3="Not used","",IFERROR(VLOOKUP($A931,'Circumstance 2'!$B$6:$AB$15,27,FALSE),IFERROR(VLOOKUP($A931,'Circumstance 2'!$B$18:$AB$28,27,FALSE),TableBPA2[[#This Row],[Base Payment After Circumstance 1]])))</f>
        <v/>
      </c>
      <c r="H931" s="3" t="str">
        <f>IF(H$3="Not used","",IFERROR(VLOOKUP($A931,'Circumstance 3'!$B$6:$AB$15,27,FALSE),IFERROR(VLOOKUP($A931,'Circumstance 3'!$B$18:$AB$28,27,FALSE),TableBPA2[[#This Row],[Base Payment After Circumstance 2]])))</f>
        <v/>
      </c>
      <c r="I931" s="3" t="str">
        <f>IF(I$3="Not used","",IFERROR(VLOOKUP($A931,'Circumstance 4'!$B$6:$AB$15,27,FALSE),IFERROR(VLOOKUP($A931,'Circumstance 4'!$B$18:$AB$28,27,FALSE),TableBPA2[[#This Row],[Base Payment After Circumstance 3]])))</f>
        <v/>
      </c>
      <c r="J931" s="3" t="str">
        <f>IF(J$3="Not used","",IFERROR(VLOOKUP($A931,'Circumstance 5'!$B$6:$AB$15,27,FALSE),IFERROR(VLOOKUP($A931,'Circumstance 5'!$B$18:$AB$28,27,FALSE),TableBPA2[[#This Row],[Base Payment After Circumstance 4]])))</f>
        <v/>
      </c>
      <c r="K931" s="3" t="str">
        <f>IF(K$3="Not used","",IFERROR(VLOOKUP($A931,'Circumstance 6'!$B$6:$AB$15,27,FALSE),IFERROR(VLOOKUP($A931,'Circumstance 6'!$B$18:$AB$28,27,FALSE),TableBPA2[[#This Row],[Base Payment After Circumstance 5]])))</f>
        <v/>
      </c>
      <c r="L931" s="3" t="str">
        <f>IF(L$3="Not used","",IFERROR(VLOOKUP($A931,'Circumstance 7'!$B$6:$AB$15,27,FALSE),IFERROR(VLOOKUP($A931,'Circumstance 7'!$B$18:$AB$28,27,FALSE),TableBPA2[[#This Row],[Base Payment After Circumstance 6]])))</f>
        <v/>
      </c>
      <c r="M931" s="3" t="str">
        <f>IF(M$3="Not used","",IFERROR(VLOOKUP($A931,'Circumstance 8'!$B$6:$AB$15,27,FALSE),IFERROR(VLOOKUP($A931,'Circumstance 8'!$B$18:$AB$28,27,FALSE),TableBPA2[[#This Row],[Base Payment After Circumstance 7]])))</f>
        <v/>
      </c>
      <c r="N931" s="3" t="str">
        <f>IF(N$3="Not used","",IFERROR(VLOOKUP($A931,'Circumstance 9'!$B$6:$AB$15,27,FALSE),IFERROR(VLOOKUP($A931,'Circumstance 9'!$B$18:$AB$28,27,FALSE),TableBPA2[[#This Row],[Base Payment After Circumstance 8]])))</f>
        <v/>
      </c>
      <c r="O931" s="3" t="str">
        <f>IF(O$3="Not used","",IFERROR(VLOOKUP($A931,'Circumstance 10'!$B$6:$AB$15,27,FALSE),IFERROR(VLOOKUP($A931,'Circumstance 10'!$B$18:$AB$28,27,FALSE),TableBPA2[[#This Row],[Base Payment After Circumstance 9]])))</f>
        <v/>
      </c>
      <c r="P931" s="24" t="str">
        <f>IF(P$3="Not used","",IFERROR(VLOOKUP($A931,'Circumstance 11'!$B$6:$AB$15,27,FALSE),IFERROR(VLOOKUP($A931,'Circumstance 11'!$B$18:$AB$28,27,FALSE),TableBPA2[[#This Row],[Base Payment After Circumstance 10]])))</f>
        <v/>
      </c>
      <c r="Q931" s="24" t="str">
        <f>IF(Q$3="Not used","",IFERROR(VLOOKUP($A931,'Circumstance 12'!$B$6:$AB$15,27,FALSE),IFERROR(VLOOKUP($A931,'Circumstance 12'!$B$18:$AB$28,27,FALSE),TableBPA2[[#This Row],[Base Payment After Circumstance 11]])))</f>
        <v/>
      </c>
      <c r="R931" s="24" t="str">
        <f>IF(R$3="Not used","",IFERROR(VLOOKUP($A931,'Circumstance 13'!$B$6:$AB$15,27,FALSE),IFERROR(VLOOKUP($A931,'Circumstance 13'!$B$18:$AB$28,27,FALSE),TableBPA2[[#This Row],[Base Payment After Circumstance 12]])))</f>
        <v/>
      </c>
      <c r="S931" s="24" t="str">
        <f>IF(S$3="Not used","",IFERROR(VLOOKUP($A931,'Circumstance 14'!$B$6:$AB$15,27,FALSE),IFERROR(VLOOKUP($A931,'Circumstance 14'!$B$18:$AB$28,27,FALSE),TableBPA2[[#This Row],[Base Payment After Circumstance 13]])))</f>
        <v/>
      </c>
      <c r="T931" s="24" t="str">
        <f>IF(T$3="Not used","",IFERROR(VLOOKUP($A931,'Circumstance 15'!$B$6:$AB$15,27,FALSE),IFERROR(VLOOKUP($A931,'Circumstance 15'!$B$18:$AB$28,27,FALSE),TableBPA2[[#This Row],[Base Payment After Circumstance 14]])))</f>
        <v/>
      </c>
      <c r="U931" s="24" t="str">
        <f>IF(U$3="Not used","",IFERROR(VLOOKUP($A931,'Circumstance 16'!$B$6:$AB$15,27,FALSE),IFERROR(VLOOKUP($A931,'Circumstance 16'!$B$18:$AB$28,27,FALSE),TableBPA2[[#This Row],[Base Payment After Circumstance 15]])))</f>
        <v/>
      </c>
      <c r="V931" s="24" t="str">
        <f>IF(V$3="Not used","",IFERROR(VLOOKUP($A931,'Circumstance 17'!$B$6:$AB$15,27,FALSE),IFERROR(VLOOKUP($A931,'Circumstance 17'!$B$18:$AB$28,27,FALSE),TableBPA2[[#This Row],[Base Payment After Circumstance 16]])))</f>
        <v/>
      </c>
      <c r="W931" s="24" t="str">
        <f>IF(W$3="Not used","",IFERROR(VLOOKUP($A931,'Circumstance 18'!$B$6:$AB$15,27,FALSE),IFERROR(VLOOKUP($A931,'Circumstance 18'!$B$18:$AB$28,27,FALSE),TableBPA2[[#This Row],[Base Payment After Circumstance 17]])))</f>
        <v/>
      </c>
      <c r="X931" s="24" t="str">
        <f>IF(X$3="Not used","",IFERROR(VLOOKUP($A931,'Circumstance 19'!$B$6:$AB$15,27,FALSE),IFERROR(VLOOKUP($A931,'Circumstance 19'!$B$18:$AB$28,27,FALSE),TableBPA2[[#This Row],[Base Payment After Circumstance 18]])))</f>
        <v/>
      </c>
      <c r="Y931" s="24" t="str">
        <f>IF(Y$3="Not used","",IFERROR(VLOOKUP($A931,'Circumstance 20'!$B$6:$AB$15,27,FALSE),IFERROR(VLOOKUP($A931,'Circumstance 20'!$B$18:$AB$28,27,FALSE),TableBPA2[[#This Row],[Base Payment After Circumstance 19]])))</f>
        <v/>
      </c>
    </row>
    <row r="932" spans="1:25" x14ac:dyDescent="0.25">
      <c r="A932" s="11" t="str">
        <f>IF('LEA Information'!A941="","",'LEA Information'!A941)</f>
        <v/>
      </c>
      <c r="B932" s="11" t="str">
        <f>IF('LEA Information'!B941="","",'LEA Information'!B941)</f>
        <v/>
      </c>
      <c r="C932" s="68" t="str">
        <f>IF('LEA Information'!C941="","",'LEA Information'!C941)</f>
        <v/>
      </c>
      <c r="D932" s="8" t="str">
        <f>IF('LEA Information'!D941="","",'LEA Information'!D941)</f>
        <v/>
      </c>
      <c r="E932" s="32" t="str">
        <f t="shared" si="14"/>
        <v/>
      </c>
      <c r="F932" s="3" t="str">
        <f>IF(F$3="Not used","",IFERROR(VLOOKUP($A932,'Circumstance 1'!$B$6:$AB$15,27,FALSE),IFERROR(VLOOKUP(A932,'Circumstance 1'!$B$18:$AB$28,27,FALSE),TableBPA2[[#This Row],[Starting Base Payment]])))</f>
        <v/>
      </c>
      <c r="G932" s="3" t="str">
        <f>IF(G$3="Not used","",IFERROR(VLOOKUP($A932,'Circumstance 2'!$B$6:$AB$15,27,FALSE),IFERROR(VLOOKUP($A932,'Circumstance 2'!$B$18:$AB$28,27,FALSE),TableBPA2[[#This Row],[Base Payment After Circumstance 1]])))</f>
        <v/>
      </c>
      <c r="H932" s="3" t="str">
        <f>IF(H$3="Not used","",IFERROR(VLOOKUP($A932,'Circumstance 3'!$B$6:$AB$15,27,FALSE),IFERROR(VLOOKUP($A932,'Circumstance 3'!$B$18:$AB$28,27,FALSE),TableBPA2[[#This Row],[Base Payment After Circumstance 2]])))</f>
        <v/>
      </c>
      <c r="I932" s="3" t="str">
        <f>IF(I$3="Not used","",IFERROR(VLOOKUP($A932,'Circumstance 4'!$B$6:$AB$15,27,FALSE),IFERROR(VLOOKUP($A932,'Circumstance 4'!$B$18:$AB$28,27,FALSE),TableBPA2[[#This Row],[Base Payment After Circumstance 3]])))</f>
        <v/>
      </c>
      <c r="J932" s="3" t="str">
        <f>IF(J$3="Not used","",IFERROR(VLOOKUP($A932,'Circumstance 5'!$B$6:$AB$15,27,FALSE),IFERROR(VLOOKUP($A932,'Circumstance 5'!$B$18:$AB$28,27,FALSE),TableBPA2[[#This Row],[Base Payment After Circumstance 4]])))</f>
        <v/>
      </c>
      <c r="K932" s="3" t="str">
        <f>IF(K$3="Not used","",IFERROR(VLOOKUP($A932,'Circumstance 6'!$B$6:$AB$15,27,FALSE),IFERROR(VLOOKUP($A932,'Circumstance 6'!$B$18:$AB$28,27,FALSE),TableBPA2[[#This Row],[Base Payment After Circumstance 5]])))</f>
        <v/>
      </c>
      <c r="L932" s="3" t="str">
        <f>IF(L$3="Not used","",IFERROR(VLOOKUP($A932,'Circumstance 7'!$B$6:$AB$15,27,FALSE),IFERROR(VLOOKUP($A932,'Circumstance 7'!$B$18:$AB$28,27,FALSE),TableBPA2[[#This Row],[Base Payment After Circumstance 6]])))</f>
        <v/>
      </c>
      <c r="M932" s="3" t="str">
        <f>IF(M$3="Not used","",IFERROR(VLOOKUP($A932,'Circumstance 8'!$B$6:$AB$15,27,FALSE),IFERROR(VLOOKUP($A932,'Circumstance 8'!$B$18:$AB$28,27,FALSE),TableBPA2[[#This Row],[Base Payment After Circumstance 7]])))</f>
        <v/>
      </c>
      <c r="N932" s="3" t="str">
        <f>IF(N$3="Not used","",IFERROR(VLOOKUP($A932,'Circumstance 9'!$B$6:$AB$15,27,FALSE),IFERROR(VLOOKUP($A932,'Circumstance 9'!$B$18:$AB$28,27,FALSE),TableBPA2[[#This Row],[Base Payment After Circumstance 8]])))</f>
        <v/>
      </c>
      <c r="O932" s="3" t="str">
        <f>IF(O$3="Not used","",IFERROR(VLOOKUP($A932,'Circumstance 10'!$B$6:$AB$15,27,FALSE),IFERROR(VLOOKUP($A932,'Circumstance 10'!$B$18:$AB$28,27,FALSE),TableBPA2[[#This Row],[Base Payment After Circumstance 9]])))</f>
        <v/>
      </c>
      <c r="P932" s="24" t="str">
        <f>IF(P$3="Not used","",IFERROR(VLOOKUP($A932,'Circumstance 11'!$B$6:$AB$15,27,FALSE),IFERROR(VLOOKUP($A932,'Circumstance 11'!$B$18:$AB$28,27,FALSE),TableBPA2[[#This Row],[Base Payment After Circumstance 10]])))</f>
        <v/>
      </c>
      <c r="Q932" s="24" t="str">
        <f>IF(Q$3="Not used","",IFERROR(VLOOKUP($A932,'Circumstance 12'!$B$6:$AB$15,27,FALSE),IFERROR(VLOOKUP($A932,'Circumstance 12'!$B$18:$AB$28,27,FALSE),TableBPA2[[#This Row],[Base Payment After Circumstance 11]])))</f>
        <v/>
      </c>
      <c r="R932" s="24" t="str">
        <f>IF(R$3="Not used","",IFERROR(VLOOKUP($A932,'Circumstance 13'!$B$6:$AB$15,27,FALSE),IFERROR(VLOOKUP($A932,'Circumstance 13'!$B$18:$AB$28,27,FALSE),TableBPA2[[#This Row],[Base Payment After Circumstance 12]])))</f>
        <v/>
      </c>
      <c r="S932" s="24" t="str">
        <f>IF(S$3="Not used","",IFERROR(VLOOKUP($A932,'Circumstance 14'!$B$6:$AB$15,27,FALSE),IFERROR(VLOOKUP($A932,'Circumstance 14'!$B$18:$AB$28,27,FALSE),TableBPA2[[#This Row],[Base Payment After Circumstance 13]])))</f>
        <v/>
      </c>
      <c r="T932" s="24" t="str">
        <f>IF(T$3="Not used","",IFERROR(VLOOKUP($A932,'Circumstance 15'!$B$6:$AB$15,27,FALSE),IFERROR(VLOOKUP($A932,'Circumstance 15'!$B$18:$AB$28,27,FALSE),TableBPA2[[#This Row],[Base Payment After Circumstance 14]])))</f>
        <v/>
      </c>
      <c r="U932" s="24" t="str">
        <f>IF(U$3="Not used","",IFERROR(VLOOKUP($A932,'Circumstance 16'!$B$6:$AB$15,27,FALSE),IFERROR(VLOOKUP($A932,'Circumstance 16'!$B$18:$AB$28,27,FALSE),TableBPA2[[#This Row],[Base Payment After Circumstance 15]])))</f>
        <v/>
      </c>
      <c r="V932" s="24" t="str">
        <f>IF(V$3="Not used","",IFERROR(VLOOKUP($A932,'Circumstance 17'!$B$6:$AB$15,27,FALSE),IFERROR(VLOOKUP($A932,'Circumstance 17'!$B$18:$AB$28,27,FALSE),TableBPA2[[#This Row],[Base Payment After Circumstance 16]])))</f>
        <v/>
      </c>
      <c r="W932" s="24" t="str">
        <f>IF(W$3="Not used","",IFERROR(VLOOKUP($A932,'Circumstance 18'!$B$6:$AB$15,27,FALSE),IFERROR(VLOOKUP($A932,'Circumstance 18'!$B$18:$AB$28,27,FALSE),TableBPA2[[#This Row],[Base Payment After Circumstance 17]])))</f>
        <v/>
      </c>
      <c r="X932" s="24" t="str">
        <f>IF(X$3="Not used","",IFERROR(VLOOKUP($A932,'Circumstance 19'!$B$6:$AB$15,27,FALSE),IFERROR(VLOOKUP($A932,'Circumstance 19'!$B$18:$AB$28,27,FALSE),TableBPA2[[#This Row],[Base Payment After Circumstance 18]])))</f>
        <v/>
      </c>
      <c r="Y932" s="24" t="str">
        <f>IF(Y$3="Not used","",IFERROR(VLOOKUP($A932,'Circumstance 20'!$B$6:$AB$15,27,FALSE),IFERROR(VLOOKUP($A932,'Circumstance 20'!$B$18:$AB$28,27,FALSE),TableBPA2[[#This Row],[Base Payment After Circumstance 19]])))</f>
        <v/>
      </c>
    </row>
    <row r="933" spans="1:25" x14ac:dyDescent="0.25">
      <c r="A933" s="11" t="str">
        <f>IF('LEA Information'!A942="","",'LEA Information'!A942)</f>
        <v/>
      </c>
      <c r="B933" s="11" t="str">
        <f>IF('LEA Information'!B942="","",'LEA Information'!B942)</f>
        <v/>
      </c>
      <c r="C933" s="68" t="str">
        <f>IF('LEA Information'!C942="","",'LEA Information'!C942)</f>
        <v/>
      </c>
      <c r="D933" s="8" t="str">
        <f>IF('LEA Information'!D942="","",'LEA Information'!D942)</f>
        <v/>
      </c>
      <c r="E933" s="32" t="str">
        <f t="shared" si="14"/>
        <v/>
      </c>
      <c r="F933" s="3" t="str">
        <f>IF(F$3="Not used","",IFERROR(VLOOKUP($A933,'Circumstance 1'!$B$6:$AB$15,27,FALSE),IFERROR(VLOOKUP(A933,'Circumstance 1'!$B$18:$AB$28,27,FALSE),TableBPA2[[#This Row],[Starting Base Payment]])))</f>
        <v/>
      </c>
      <c r="G933" s="3" t="str">
        <f>IF(G$3="Not used","",IFERROR(VLOOKUP($A933,'Circumstance 2'!$B$6:$AB$15,27,FALSE),IFERROR(VLOOKUP($A933,'Circumstance 2'!$B$18:$AB$28,27,FALSE),TableBPA2[[#This Row],[Base Payment After Circumstance 1]])))</f>
        <v/>
      </c>
      <c r="H933" s="3" t="str">
        <f>IF(H$3="Not used","",IFERROR(VLOOKUP($A933,'Circumstance 3'!$B$6:$AB$15,27,FALSE),IFERROR(VLOOKUP($A933,'Circumstance 3'!$B$18:$AB$28,27,FALSE),TableBPA2[[#This Row],[Base Payment After Circumstance 2]])))</f>
        <v/>
      </c>
      <c r="I933" s="3" t="str">
        <f>IF(I$3="Not used","",IFERROR(VLOOKUP($A933,'Circumstance 4'!$B$6:$AB$15,27,FALSE),IFERROR(VLOOKUP($A933,'Circumstance 4'!$B$18:$AB$28,27,FALSE),TableBPA2[[#This Row],[Base Payment After Circumstance 3]])))</f>
        <v/>
      </c>
      <c r="J933" s="3" t="str">
        <f>IF(J$3="Not used","",IFERROR(VLOOKUP($A933,'Circumstance 5'!$B$6:$AB$15,27,FALSE),IFERROR(VLOOKUP($A933,'Circumstance 5'!$B$18:$AB$28,27,FALSE),TableBPA2[[#This Row],[Base Payment After Circumstance 4]])))</f>
        <v/>
      </c>
      <c r="K933" s="3" t="str">
        <f>IF(K$3="Not used","",IFERROR(VLOOKUP($A933,'Circumstance 6'!$B$6:$AB$15,27,FALSE),IFERROR(VLOOKUP($A933,'Circumstance 6'!$B$18:$AB$28,27,FALSE),TableBPA2[[#This Row],[Base Payment After Circumstance 5]])))</f>
        <v/>
      </c>
      <c r="L933" s="3" t="str">
        <f>IF(L$3="Not used","",IFERROR(VLOOKUP($A933,'Circumstance 7'!$B$6:$AB$15,27,FALSE),IFERROR(VLOOKUP($A933,'Circumstance 7'!$B$18:$AB$28,27,FALSE),TableBPA2[[#This Row],[Base Payment After Circumstance 6]])))</f>
        <v/>
      </c>
      <c r="M933" s="3" t="str">
        <f>IF(M$3="Not used","",IFERROR(VLOOKUP($A933,'Circumstance 8'!$B$6:$AB$15,27,FALSE),IFERROR(VLOOKUP($A933,'Circumstance 8'!$B$18:$AB$28,27,FALSE),TableBPA2[[#This Row],[Base Payment After Circumstance 7]])))</f>
        <v/>
      </c>
      <c r="N933" s="3" t="str">
        <f>IF(N$3="Not used","",IFERROR(VLOOKUP($A933,'Circumstance 9'!$B$6:$AB$15,27,FALSE),IFERROR(VLOOKUP($A933,'Circumstance 9'!$B$18:$AB$28,27,FALSE),TableBPA2[[#This Row],[Base Payment After Circumstance 8]])))</f>
        <v/>
      </c>
      <c r="O933" s="3" t="str">
        <f>IF(O$3="Not used","",IFERROR(VLOOKUP($A933,'Circumstance 10'!$B$6:$AB$15,27,FALSE),IFERROR(VLOOKUP($A933,'Circumstance 10'!$B$18:$AB$28,27,FALSE),TableBPA2[[#This Row],[Base Payment After Circumstance 9]])))</f>
        <v/>
      </c>
      <c r="P933" s="24" t="str">
        <f>IF(P$3="Not used","",IFERROR(VLOOKUP($A933,'Circumstance 11'!$B$6:$AB$15,27,FALSE),IFERROR(VLOOKUP($A933,'Circumstance 11'!$B$18:$AB$28,27,FALSE),TableBPA2[[#This Row],[Base Payment After Circumstance 10]])))</f>
        <v/>
      </c>
      <c r="Q933" s="24" t="str">
        <f>IF(Q$3="Not used","",IFERROR(VLOOKUP($A933,'Circumstance 12'!$B$6:$AB$15,27,FALSE),IFERROR(VLOOKUP($A933,'Circumstance 12'!$B$18:$AB$28,27,FALSE),TableBPA2[[#This Row],[Base Payment After Circumstance 11]])))</f>
        <v/>
      </c>
      <c r="R933" s="24" t="str">
        <f>IF(R$3="Not used","",IFERROR(VLOOKUP($A933,'Circumstance 13'!$B$6:$AB$15,27,FALSE),IFERROR(VLOOKUP($A933,'Circumstance 13'!$B$18:$AB$28,27,FALSE),TableBPA2[[#This Row],[Base Payment After Circumstance 12]])))</f>
        <v/>
      </c>
      <c r="S933" s="24" t="str">
        <f>IF(S$3="Not used","",IFERROR(VLOOKUP($A933,'Circumstance 14'!$B$6:$AB$15,27,FALSE),IFERROR(VLOOKUP($A933,'Circumstance 14'!$B$18:$AB$28,27,FALSE),TableBPA2[[#This Row],[Base Payment After Circumstance 13]])))</f>
        <v/>
      </c>
      <c r="T933" s="24" t="str">
        <f>IF(T$3="Not used","",IFERROR(VLOOKUP($A933,'Circumstance 15'!$B$6:$AB$15,27,FALSE),IFERROR(VLOOKUP($A933,'Circumstance 15'!$B$18:$AB$28,27,FALSE),TableBPA2[[#This Row],[Base Payment After Circumstance 14]])))</f>
        <v/>
      </c>
      <c r="U933" s="24" t="str">
        <f>IF(U$3="Not used","",IFERROR(VLOOKUP($A933,'Circumstance 16'!$B$6:$AB$15,27,FALSE),IFERROR(VLOOKUP($A933,'Circumstance 16'!$B$18:$AB$28,27,FALSE),TableBPA2[[#This Row],[Base Payment After Circumstance 15]])))</f>
        <v/>
      </c>
      <c r="V933" s="24" t="str">
        <f>IF(V$3="Not used","",IFERROR(VLOOKUP($A933,'Circumstance 17'!$B$6:$AB$15,27,FALSE),IFERROR(VLOOKUP($A933,'Circumstance 17'!$B$18:$AB$28,27,FALSE),TableBPA2[[#This Row],[Base Payment After Circumstance 16]])))</f>
        <v/>
      </c>
      <c r="W933" s="24" t="str">
        <f>IF(W$3="Not used","",IFERROR(VLOOKUP($A933,'Circumstance 18'!$B$6:$AB$15,27,FALSE),IFERROR(VLOOKUP($A933,'Circumstance 18'!$B$18:$AB$28,27,FALSE),TableBPA2[[#This Row],[Base Payment After Circumstance 17]])))</f>
        <v/>
      </c>
      <c r="X933" s="24" t="str">
        <f>IF(X$3="Not used","",IFERROR(VLOOKUP($A933,'Circumstance 19'!$B$6:$AB$15,27,FALSE),IFERROR(VLOOKUP($A933,'Circumstance 19'!$B$18:$AB$28,27,FALSE),TableBPA2[[#This Row],[Base Payment After Circumstance 18]])))</f>
        <v/>
      </c>
      <c r="Y933" s="24" t="str">
        <f>IF(Y$3="Not used","",IFERROR(VLOOKUP($A933,'Circumstance 20'!$B$6:$AB$15,27,FALSE),IFERROR(VLOOKUP($A933,'Circumstance 20'!$B$18:$AB$28,27,FALSE),TableBPA2[[#This Row],[Base Payment After Circumstance 19]])))</f>
        <v/>
      </c>
    </row>
    <row r="934" spans="1:25" x14ac:dyDescent="0.25">
      <c r="A934" s="11" t="str">
        <f>IF('LEA Information'!A943="","",'LEA Information'!A943)</f>
        <v/>
      </c>
      <c r="B934" s="11" t="str">
        <f>IF('LEA Information'!B943="","",'LEA Information'!B943)</f>
        <v/>
      </c>
      <c r="C934" s="68" t="str">
        <f>IF('LEA Information'!C943="","",'LEA Information'!C943)</f>
        <v/>
      </c>
      <c r="D934" s="8" t="str">
        <f>IF('LEA Information'!D943="","",'LEA Information'!D943)</f>
        <v/>
      </c>
      <c r="E934" s="32" t="str">
        <f t="shared" si="14"/>
        <v/>
      </c>
      <c r="F934" s="3" t="str">
        <f>IF(F$3="Not used","",IFERROR(VLOOKUP($A934,'Circumstance 1'!$B$6:$AB$15,27,FALSE),IFERROR(VLOOKUP(A934,'Circumstance 1'!$B$18:$AB$28,27,FALSE),TableBPA2[[#This Row],[Starting Base Payment]])))</f>
        <v/>
      </c>
      <c r="G934" s="3" t="str">
        <f>IF(G$3="Not used","",IFERROR(VLOOKUP($A934,'Circumstance 2'!$B$6:$AB$15,27,FALSE),IFERROR(VLOOKUP($A934,'Circumstance 2'!$B$18:$AB$28,27,FALSE),TableBPA2[[#This Row],[Base Payment After Circumstance 1]])))</f>
        <v/>
      </c>
      <c r="H934" s="3" t="str">
        <f>IF(H$3="Not used","",IFERROR(VLOOKUP($A934,'Circumstance 3'!$B$6:$AB$15,27,FALSE),IFERROR(VLOOKUP($A934,'Circumstance 3'!$B$18:$AB$28,27,FALSE),TableBPA2[[#This Row],[Base Payment After Circumstance 2]])))</f>
        <v/>
      </c>
      <c r="I934" s="3" t="str">
        <f>IF(I$3="Not used","",IFERROR(VLOOKUP($A934,'Circumstance 4'!$B$6:$AB$15,27,FALSE),IFERROR(VLOOKUP($A934,'Circumstance 4'!$B$18:$AB$28,27,FALSE),TableBPA2[[#This Row],[Base Payment After Circumstance 3]])))</f>
        <v/>
      </c>
      <c r="J934" s="3" t="str">
        <f>IF(J$3="Not used","",IFERROR(VLOOKUP($A934,'Circumstance 5'!$B$6:$AB$15,27,FALSE),IFERROR(VLOOKUP($A934,'Circumstance 5'!$B$18:$AB$28,27,FALSE),TableBPA2[[#This Row],[Base Payment After Circumstance 4]])))</f>
        <v/>
      </c>
      <c r="K934" s="3" t="str">
        <f>IF(K$3="Not used","",IFERROR(VLOOKUP($A934,'Circumstance 6'!$B$6:$AB$15,27,FALSE),IFERROR(VLOOKUP($A934,'Circumstance 6'!$B$18:$AB$28,27,FALSE),TableBPA2[[#This Row],[Base Payment After Circumstance 5]])))</f>
        <v/>
      </c>
      <c r="L934" s="3" t="str">
        <f>IF(L$3="Not used","",IFERROR(VLOOKUP($A934,'Circumstance 7'!$B$6:$AB$15,27,FALSE),IFERROR(VLOOKUP($A934,'Circumstance 7'!$B$18:$AB$28,27,FALSE),TableBPA2[[#This Row],[Base Payment After Circumstance 6]])))</f>
        <v/>
      </c>
      <c r="M934" s="3" t="str">
        <f>IF(M$3="Not used","",IFERROR(VLOOKUP($A934,'Circumstance 8'!$B$6:$AB$15,27,FALSE),IFERROR(VLOOKUP($A934,'Circumstance 8'!$B$18:$AB$28,27,FALSE),TableBPA2[[#This Row],[Base Payment After Circumstance 7]])))</f>
        <v/>
      </c>
      <c r="N934" s="3" t="str">
        <f>IF(N$3="Not used","",IFERROR(VLOOKUP($A934,'Circumstance 9'!$B$6:$AB$15,27,FALSE),IFERROR(VLOOKUP($A934,'Circumstance 9'!$B$18:$AB$28,27,FALSE),TableBPA2[[#This Row],[Base Payment After Circumstance 8]])))</f>
        <v/>
      </c>
      <c r="O934" s="3" t="str">
        <f>IF(O$3="Not used","",IFERROR(VLOOKUP($A934,'Circumstance 10'!$B$6:$AB$15,27,FALSE),IFERROR(VLOOKUP($A934,'Circumstance 10'!$B$18:$AB$28,27,FALSE),TableBPA2[[#This Row],[Base Payment After Circumstance 9]])))</f>
        <v/>
      </c>
      <c r="P934" s="24" t="str">
        <f>IF(P$3="Not used","",IFERROR(VLOOKUP($A934,'Circumstance 11'!$B$6:$AB$15,27,FALSE),IFERROR(VLOOKUP($A934,'Circumstance 11'!$B$18:$AB$28,27,FALSE),TableBPA2[[#This Row],[Base Payment After Circumstance 10]])))</f>
        <v/>
      </c>
      <c r="Q934" s="24" t="str">
        <f>IF(Q$3="Not used","",IFERROR(VLOOKUP($A934,'Circumstance 12'!$B$6:$AB$15,27,FALSE),IFERROR(VLOOKUP($A934,'Circumstance 12'!$B$18:$AB$28,27,FALSE),TableBPA2[[#This Row],[Base Payment After Circumstance 11]])))</f>
        <v/>
      </c>
      <c r="R934" s="24" t="str">
        <f>IF(R$3="Not used","",IFERROR(VLOOKUP($A934,'Circumstance 13'!$B$6:$AB$15,27,FALSE),IFERROR(VLOOKUP($A934,'Circumstance 13'!$B$18:$AB$28,27,FALSE),TableBPA2[[#This Row],[Base Payment After Circumstance 12]])))</f>
        <v/>
      </c>
      <c r="S934" s="24" t="str">
        <f>IF(S$3="Not used","",IFERROR(VLOOKUP($A934,'Circumstance 14'!$B$6:$AB$15,27,FALSE),IFERROR(VLOOKUP($A934,'Circumstance 14'!$B$18:$AB$28,27,FALSE),TableBPA2[[#This Row],[Base Payment After Circumstance 13]])))</f>
        <v/>
      </c>
      <c r="T934" s="24" t="str">
        <f>IF(T$3="Not used","",IFERROR(VLOOKUP($A934,'Circumstance 15'!$B$6:$AB$15,27,FALSE),IFERROR(VLOOKUP($A934,'Circumstance 15'!$B$18:$AB$28,27,FALSE),TableBPA2[[#This Row],[Base Payment After Circumstance 14]])))</f>
        <v/>
      </c>
      <c r="U934" s="24" t="str">
        <f>IF(U$3="Not used","",IFERROR(VLOOKUP($A934,'Circumstance 16'!$B$6:$AB$15,27,FALSE),IFERROR(VLOOKUP($A934,'Circumstance 16'!$B$18:$AB$28,27,FALSE),TableBPA2[[#This Row],[Base Payment After Circumstance 15]])))</f>
        <v/>
      </c>
      <c r="V934" s="24" t="str">
        <f>IF(V$3="Not used","",IFERROR(VLOOKUP($A934,'Circumstance 17'!$B$6:$AB$15,27,FALSE),IFERROR(VLOOKUP($A934,'Circumstance 17'!$B$18:$AB$28,27,FALSE),TableBPA2[[#This Row],[Base Payment After Circumstance 16]])))</f>
        <v/>
      </c>
      <c r="W934" s="24" t="str">
        <f>IF(W$3="Not used","",IFERROR(VLOOKUP($A934,'Circumstance 18'!$B$6:$AB$15,27,FALSE),IFERROR(VLOOKUP($A934,'Circumstance 18'!$B$18:$AB$28,27,FALSE),TableBPA2[[#This Row],[Base Payment After Circumstance 17]])))</f>
        <v/>
      </c>
      <c r="X934" s="24" t="str">
        <f>IF(X$3="Not used","",IFERROR(VLOOKUP($A934,'Circumstance 19'!$B$6:$AB$15,27,FALSE),IFERROR(VLOOKUP($A934,'Circumstance 19'!$B$18:$AB$28,27,FALSE),TableBPA2[[#This Row],[Base Payment After Circumstance 18]])))</f>
        <v/>
      </c>
      <c r="Y934" s="24" t="str">
        <f>IF(Y$3="Not used","",IFERROR(VLOOKUP($A934,'Circumstance 20'!$B$6:$AB$15,27,FALSE),IFERROR(VLOOKUP($A934,'Circumstance 20'!$B$18:$AB$28,27,FALSE),TableBPA2[[#This Row],[Base Payment After Circumstance 19]])))</f>
        <v/>
      </c>
    </row>
    <row r="935" spans="1:25" x14ac:dyDescent="0.25">
      <c r="A935" s="11" t="str">
        <f>IF('LEA Information'!A944="","",'LEA Information'!A944)</f>
        <v/>
      </c>
      <c r="B935" s="11" t="str">
        <f>IF('LEA Information'!B944="","",'LEA Information'!B944)</f>
        <v/>
      </c>
      <c r="C935" s="68" t="str">
        <f>IF('LEA Information'!C944="","",'LEA Information'!C944)</f>
        <v/>
      </c>
      <c r="D935" s="8" t="str">
        <f>IF('LEA Information'!D944="","",'LEA Information'!D944)</f>
        <v/>
      </c>
      <c r="E935" s="32" t="str">
        <f t="shared" si="14"/>
        <v/>
      </c>
      <c r="F935" s="3" t="str">
        <f>IF(F$3="Not used","",IFERROR(VLOOKUP($A935,'Circumstance 1'!$B$6:$AB$15,27,FALSE),IFERROR(VLOOKUP(A935,'Circumstance 1'!$B$18:$AB$28,27,FALSE),TableBPA2[[#This Row],[Starting Base Payment]])))</f>
        <v/>
      </c>
      <c r="G935" s="3" t="str">
        <f>IF(G$3="Not used","",IFERROR(VLOOKUP($A935,'Circumstance 2'!$B$6:$AB$15,27,FALSE),IFERROR(VLOOKUP($A935,'Circumstance 2'!$B$18:$AB$28,27,FALSE),TableBPA2[[#This Row],[Base Payment After Circumstance 1]])))</f>
        <v/>
      </c>
      <c r="H935" s="3" t="str">
        <f>IF(H$3="Not used","",IFERROR(VLOOKUP($A935,'Circumstance 3'!$B$6:$AB$15,27,FALSE),IFERROR(VLOOKUP($A935,'Circumstance 3'!$B$18:$AB$28,27,FALSE),TableBPA2[[#This Row],[Base Payment After Circumstance 2]])))</f>
        <v/>
      </c>
      <c r="I935" s="3" t="str">
        <f>IF(I$3="Not used","",IFERROR(VLOOKUP($A935,'Circumstance 4'!$B$6:$AB$15,27,FALSE),IFERROR(VLOOKUP($A935,'Circumstance 4'!$B$18:$AB$28,27,FALSE),TableBPA2[[#This Row],[Base Payment After Circumstance 3]])))</f>
        <v/>
      </c>
      <c r="J935" s="3" t="str">
        <f>IF(J$3="Not used","",IFERROR(VLOOKUP($A935,'Circumstance 5'!$B$6:$AB$15,27,FALSE),IFERROR(VLOOKUP($A935,'Circumstance 5'!$B$18:$AB$28,27,FALSE),TableBPA2[[#This Row],[Base Payment After Circumstance 4]])))</f>
        <v/>
      </c>
      <c r="K935" s="3" t="str">
        <f>IF(K$3="Not used","",IFERROR(VLOOKUP($A935,'Circumstance 6'!$B$6:$AB$15,27,FALSE),IFERROR(VLOOKUP($A935,'Circumstance 6'!$B$18:$AB$28,27,FALSE),TableBPA2[[#This Row],[Base Payment After Circumstance 5]])))</f>
        <v/>
      </c>
      <c r="L935" s="3" t="str">
        <f>IF(L$3="Not used","",IFERROR(VLOOKUP($A935,'Circumstance 7'!$B$6:$AB$15,27,FALSE),IFERROR(VLOOKUP($A935,'Circumstance 7'!$B$18:$AB$28,27,FALSE),TableBPA2[[#This Row],[Base Payment After Circumstance 6]])))</f>
        <v/>
      </c>
      <c r="M935" s="3" t="str">
        <f>IF(M$3="Not used","",IFERROR(VLOOKUP($A935,'Circumstance 8'!$B$6:$AB$15,27,FALSE),IFERROR(VLOOKUP($A935,'Circumstance 8'!$B$18:$AB$28,27,FALSE),TableBPA2[[#This Row],[Base Payment After Circumstance 7]])))</f>
        <v/>
      </c>
      <c r="N935" s="3" t="str">
        <f>IF(N$3="Not used","",IFERROR(VLOOKUP($A935,'Circumstance 9'!$B$6:$AB$15,27,FALSE),IFERROR(VLOOKUP($A935,'Circumstance 9'!$B$18:$AB$28,27,FALSE),TableBPA2[[#This Row],[Base Payment After Circumstance 8]])))</f>
        <v/>
      </c>
      <c r="O935" s="3" t="str">
        <f>IF(O$3="Not used","",IFERROR(VLOOKUP($A935,'Circumstance 10'!$B$6:$AB$15,27,FALSE),IFERROR(VLOOKUP($A935,'Circumstance 10'!$B$18:$AB$28,27,FALSE),TableBPA2[[#This Row],[Base Payment After Circumstance 9]])))</f>
        <v/>
      </c>
      <c r="P935" s="24" t="str">
        <f>IF(P$3="Not used","",IFERROR(VLOOKUP($A935,'Circumstance 11'!$B$6:$AB$15,27,FALSE),IFERROR(VLOOKUP($A935,'Circumstance 11'!$B$18:$AB$28,27,FALSE),TableBPA2[[#This Row],[Base Payment After Circumstance 10]])))</f>
        <v/>
      </c>
      <c r="Q935" s="24" t="str">
        <f>IF(Q$3="Not used","",IFERROR(VLOOKUP($A935,'Circumstance 12'!$B$6:$AB$15,27,FALSE),IFERROR(VLOOKUP($A935,'Circumstance 12'!$B$18:$AB$28,27,FALSE),TableBPA2[[#This Row],[Base Payment After Circumstance 11]])))</f>
        <v/>
      </c>
      <c r="R935" s="24" t="str">
        <f>IF(R$3="Not used","",IFERROR(VLOOKUP($A935,'Circumstance 13'!$B$6:$AB$15,27,FALSE),IFERROR(VLOOKUP($A935,'Circumstance 13'!$B$18:$AB$28,27,FALSE),TableBPA2[[#This Row],[Base Payment After Circumstance 12]])))</f>
        <v/>
      </c>
      <c r="S935" s="24" t="str">
        <f>IF(S$3="Not used","",IFERROR(VLOOKUP($A935,'Circumstance 14'!$B$6:$AB$15,27,FALSE),IFERROR(VLOOKUP($A935,'Circumstance 14'!$B$18:$AB$28,27,FALSE),TableBPA2[[#This Row],[Base Payment After Circumstance 13]])))</f>
        <v/>
      </c>
      <c r="T935" s="24" t="str">
        <f>IF(T$3="Not used","",IFERROR(VLOOKUP($A935,'Circumstance 15'!$B$6:$AB$15,27,FALSE),IFERROR(VLOOKUP($A935,'Circumstance 15'!$B$18:$AB$28,27,FALSE),TableBPA2[[#This Row],[Base Payment After Circumstance 14]])))</f>
        <v/>
      </c>
      <c r="U935" s="24" t="str">
        <f>IF(U$3="Not used","",IFERROR(VLOOKUP($A935,'Circumstance 16'!$B$6:$AB$15,27,FALSE),IFERROR(VLOOKUP($A935,'Circumstance 16'!$B$18:$AB$28,27,FALSE),TableBPA2[[#This Row],[Base Payment After Circumstance 15]])))</f>
        <v/>
      </c>
      <c r="V935" s="24" t="str">
        <f>IF(V$3="Not used","",IFERROR(VLOOKUP($A935,'Circumstance 17'!$B$6:$AB$15,27,FALSE),IFERROR(VLOOKUP($A935,'Circumstance 17'!$B$18:$AB$28,27,FALSE),TableBPA2[[#This Row],[Base Payment After Circumstance 16]])))</f>
        <v/>
      </c>
      <c r="W935" s="24" t="str">
        <f>IF(W$3="Not used","",IFERROR(VLOOKUP($A935,'Circumstance 18'!$B$6:$AB$15,27,FALSE),IFERROR(VLOOKUP($A935,'Circumstance 18'!$B$18:$AB$28,27,FALSE),TableBPA2[[#This Row],[Base Payment After Circumstance 17]])))</f>
        <v/>
      </c>
      <c r="X935" s="24" t="str">
        <f>IF(X$3="Not used","",IFERROR(VLOOKUP($A935,'Circumstance 19'!$B$6:$AB$15,27,FALSE),IFERROR(VLOOKUP($A935,'Circumstance 19'!$B$18:$AB$28,27,FALSE),TableBPA2[[#This Row],[Base Payment After Circumstance 18]])))</f>
        <v/>
      </c>
      <c r="Y935" s="24" t="str">
        <f>IF(Y$3="Not used","",IFERROR(VLOOKUP($A935,'Circumstance 20'!$B$6:$AB$15,27,FALSE),IFERROR(VLOOKUP($A935,'Circumstance 20'!$B$18:$AB$28,27,FALSE),TableBPA2[[#This Row],[Base Payment After Circumstance 19]])))</f>
        <v/>
      </c>
    </row>
    <row r="936" spans="1:25" x14ac:dyDescent="0.25">
      <c r="A936" s="11" t="str">
        <f>IF('LEA Information'!A945="","",'LEA Information'!A945)</f>
        <v/>
      </c>
      <c r="B936" s="11" t="str">
        <f>IF('LEA Information'!B945="","",'LEA Information'!B945)</f>
        <v/>
      </c>
      <c r="C936" s="68" t="str">
        <f>IF('LEA Information'!C945="","",'LEA Information'!C945)</f>
        <v/>
      </c>
      <c r="D936" s="8" t="str">
        <f>IF('LEA Information'!D945="","",'LEA Information'!D945)</f>
        <v/>
      </c>
      <c r="E936" s="32" t="str">
        <f t="shared" si="14"/>
        <v/>
      </c>
      <c r="F936" s="3" t="str">
        <f>IF(F$3="Not used","",IFERROR(VLOOKUP($A936,'Circumstance 1'!$B$6:$AB$15,27,FALSE),IFERROR(VLOOKUP(A936,'Circumstance 1'!$B$18:$AB$28,27,FALSE),TableBPA2[[#This Row],[Starting Base Payment]])))</f>
        <v/>
      </c>
      <c r="G936" s="3" t="str">
        <f>IF(G$3="Not used","",IFERROR(VLOOKUP($A936,'Circumstance 2'!$B$6:$AB$15,27,FALSE),IFERROR(VLOOKUP($A936,'Circumstance 2'!$B$18:$AB$28,27,FALSE),TableBPA2[[#This Row],[Base Payment After Circumstance 1]])))</f>
        <v/>
      </c>
      <c r="H936" s="3" t="str">
        <f>IF(H$3="Not used","",IFERROR(VLOOKUP($A936,'Circumstance 3'!$B$6:$AB$15,27,FALSE),IFERROR(VLOOKUP($A936,'Circumstance 3'!$B$18:$AB$28,27,FALSE),TableBPA2[[#This Row],[Base Payment After Circumstance 2]])))</f>
        <v/>
      </c>
      <c r="I936" s="3" t="str">
        <f>IF(I$3="Not used","",IFERROR(VLOOKUP($A936,'Circumstance 4'!$B$6:$AB$15,27,FALSE),IFERROR(VLOOKUP($A936,'Circumstance 4'!$B$18:$AB$28,27,FALSE),TableBPA2[[#This Row],[Base Payment After Circumstance 3]])))</f>
        <v/>
      </c>
      <c r="J936" s="3" t="str">
        <f>IF(J$3="Not used","",IFERROR(VLOOKUP($A936,'Circumstance 5'!$B$6:$AB$15,27,FALSE),IFERROR(VLOOKUP($A936,'Circumstance 5'!$B$18:$AB$28,27,FALSE),TableBPA2[[#This Row],[Base Payment After Circumstance 4]])))</f>
        <v/>
      </c>
      <c r="K936" s="3" t="str">
        <f>IF(K$3="Not used","",IFERROR(VLOOKUP($A936,'Circumstance 6'!$B$6:$AB$15,27,FALSE),IFERROR(VLOOKUP($A936,'Circumstance 6'!$B$18:$AB$28,27,FALSE),TableBPA2[[#This Row],[Base Payment After Circumstance 5]])))</f>
        <v/>
      </c>
      <c r="L936" s="3" t="str">
        <f>IF(L$3="Not used","",IFERROR(VLOOKUP($A936,'Circumstance 7'!$B$6:$AB$15,27,FALSE),IFERROR(VLOOKUP($A936,'Circumstance 7'!$B$18:$AB$28,27,FALSE),TableBPA2[[#This Row],[Base Payment After Circumstance 6]])))</f>
        <v/>
      </c>
      <c r="M936" s="3" t="str">
        <f>IF(M$3="Not used","",IFERROR(VLOOKUP($A936,'Circumstance 8'!$B$6:$AB$15,27,FALSE),IFERROR(VLOOKUP($A936,'Circumstance 8'!$B$18:$AB$28,27,FALSE),TableBPA2[[#This Row],[Base Payment After Circumstance 7]])))</f>
        <v/>
      </c>
      <c r="N936" s="3" t="str">
        <f>IF(N$3="Not used","",IFERROR(VLOOKUP($A936,'Circumstance 9'!$B$6:$AB$15,27,FALSE),IFERROR(VLOOKUP($A936,'Circumstance 9'!$B$18:$AB$28,27,FALSE),TableBPA2[[#This Row],[Base Payment After Circumstance 8]])))</f>
        <v/>
      </c>
      <c r="O936" s="3" t="str">
        <f>IF(O$3="Not used","",IFERROR(VLOOKUP($A936,'Circumstance 10'!$B$6:$AB$15,27,FALSE),IFERROR(VLOOKUP($A936,'Circumstance 10'!$B$18:$AB$28,27,FALSE),TableBPA2[[#This Row],[Base Payment After Circumstance 9]])))</f>
        <v/>
      </c>
      <c r="P936" s="24" t="str">
        <f>IF(P$3="Not used","",IFERROR(VLOOKUP($A936,'Circumstance 11'!$B$6:$AB$15,27,FALSE),IFERROR(VLOOKUP($A936,'Circumstance 11'!$B$18:$AB$28,27,FALSE),TableBPA2[[#This Row],[Base Payment After Circumstance 10]])))</f>
        <v/>
      </c>
      <c r="Q936" s="24" t="str">
        <f>IF(Q$3="Not used","",IFERROR(VLOOKUP($A936,'Circumstance 12'!$B$6:$AB$15,27,FALSE),IFERROR(VLOOKUP($A936,'Circumstance 12'!$B$18:$AB$28,27,FALSE),TableBPA2[[#This Row],[Base Payment After Circumstance 11]])))</f>
        <v/>
      </c>
      <c r="R936" s="24" t="str">
        <f>IF(R$3="Not used","",IFERROR(VLOOKUP($A936,'Circumstance 13'!$B$6:$AB$15,27,FALSE),IFERROR(VLOOKUP($A936,'Circumstance 13'!$B$18:$AB$28,27,FALSE),TableBPA2[[#This Row],[Base Payment After Circumstance 12]])))</f>
        <v/>
      </c>
      <c r="S936" s="24" t="str">
        <f>IF(S$3="Not used","",IFERROR(VLOOKUP($A936,'Circumstance 14'!$B$6:$AB$15,27,FALSE),IFERROR(VLOOKUP($A936,'Circumstance 14'!$B$18:$AB$28,27,FALSE),TableBPA2[[#This Row],[Base Payment After Circumstance 13]])))</f>
        <v/>
      </c>
      <c r="T936" s="24" t="str">
        <f>IF(T$3="Not used","",IFERROR(VLOOKUP($A936,'Circumstance 15'!$B$6:$AB$15,27,FALSE),IFERROR(VLOOKUP($A936,'Circumstance 15'!$B$18:$AB$28,27,FALSE),TableBPA2[[#This Row],[Base Payment After Circumstance 14]])))</f>
        <v/>
      </c>
      <c r="U936" s="24" t="str">
        <f>IF(U$3="Not used","",IFERROR(VLOOKUP($A936,'Circumstance 16'!$B$6:$AB$15,27,FALSE),IFERROR(VLOOKUP($A936,'Circumstance 16'!$B$18:$AB$28,27,FALSE),TableBPA2[[#This Row],[Base Payment After Circumstance 15]])))</f>
        <v/>
      </c>
      <c r="V936" s="24" t="str">
        <f>IF(V$3="Not used","",IFERROR(VLOOKUP($A936,'Circumstance 17'!$B$6:$AB$15,27,FALSE),IFERROR(VLOOKUP($A936,'Circumstance 17'!$B$18:$AB$28,27,FALSE),TableBPA2[[#This Row],[Base Payment After Circumstance 16]])))</f>
        <v/>
      </c>
      <c r="W936" s="24" t="str">
        <f>IF(W$3="Not used","",IFERROR(VLOOKUP($A936,'Circumstance 18'!$B$6:$AB$15,27,FALSE),IFERROR(VLOOKUP($A936,'Circumstance 18'!$B$18:$AB$28,27,FALSE),TableBPA2[[#This Row],[Base Payment After Circumstance 17]])))</f>
        <v/>
      </c>
      <c r="X936" s="24" t="str">
        <f>IF(X$3="Not used","",IFERROR(VLOOKUP($A936,'Circumstance 19'!$B$6:$AB$15,27,FALSE),IFERROR(VLOOKUP($A936,'Circumstance 19'!$B$18:$AB$28,27,FALSE),TableBPA2[[#This Row],[Base Payment After Circumstance 18]])))</f>
        <v/>
      </c>
      <c r="Y936" s="24" t="str">
        <f>IF(Y$3="Not used","",IFERROR(VLOOKUP($A936,'Circumstance 20'!$B$6:$AB$15,27,FALSE),IFERROR(VLOOKUP($A936,'Circumstance 20'!$B$18:$AB$28,27,FALSE),TableBPA2[[#This Row],[Base Payment After Circumstance 19]])))</f>
        <v/>
      </c>
    </row>
    <row r="937" spans="1:25" x14ac:dyDescent="0.25">
      <c r="A937" s="11" t="str">
        <f>IF('LEA Information'!A946="","",'LEA Information'!A946)</f>
        <v/>
      </c>
      <c r="B937" s="11" t="str">
        <f>IF('LEA Information'!B946="","",'LEA Information'!B946)</f>
        <v/>
      </c>
      <c r="C937" s="68" t="str">
        <f>IF('LEA Information'!C946="","",'LEA Information'!C946)</f>
        <v/>
      </c>
      <c r="D937" s="8" t="str">
        <f>IF('LEA Information'!D946="","",'LEA Information'!D946)</f>
        <v/>
      </c>
      <c r="E937" s="32" t="str">
        <f t="shared" si="14"/>
        <v/>
      </c>
      <c r="F937" s="3" t="str">
        <f>IF(F$3="Not used","",IFERROR(VLOOKUP($A937,'Circumstance 1'!$B$6:$AB$15,27,FALSE),IFERROR(VLOOKUP(A937,'Circumstance 1'!$B$18:$AB$28,27,FALSE),TableBPA2[[#This Row],[Starting Base Payment]])))</f>
        <v/>
      </c>
      <c r="G937" s="3" t="str">
        <f>IF(G$3="Not used","",IFERROR(VLOOKUP($A937,'Circumstance 2'!$B$6:$AB$15,27,FALSE),IFERROR(VLOOKUP($A937,'Circumstance 2'!$B$18:$AB$28,27,FALSE),TableBPA2[[#This Row],[Base Payment After Circumstance 1]])))</f>
        <v/>
      </c>
      <c r="H937" s="3" t="str">
        <f>IF(H$3="Not used","",IFERROR(VLOOKUP($A937,'Circumstance 3'!$B$6:$AB$15,27,FALSE),IFERROR(VLOOKUP($A937,'Circumstance 3'!$B$18:$AB$28,27,FALSE),TableBPA2[[#This Row],[Base Payment After Circumstance 2]])))</f>
        <v/>
      </c>
      <c r="I937" s="3" t="str">
        <f>IF(I$3="Not used","",IFERROR(VLOOKUP($A937,'Circumstance 4'!$B$6:$AB$15,27,FALSE),IFERROR(VLOOKUP($A937,'Circumstance 4'!$B$18:$AB$28,27,FALSE),TableBPA2[[#This Row],[Base Payment After Circumstance 3]])))</f>
        <v/>
      </c>
      <c r="J937" s="3" t="str">
        <f>IF(J$3="Not used","",IFERROR(VLOOKUP($A937,'Circumstance 5'!$B$6:$AB$15,27,FALSE),IFERROR(VLOOKUP($A937,'Circumstance 5'!$B$18:$AB$28,27,FALSE),TableBPA2[[#This Row],[Base Payment After Circumstance 4]])))</f>
        <v/>
      </c>
      <c r="K937" s="3" t="str">
        <f>IF(K$3="Not used","",IFERROR(VLOOKUP($A937,'Circumstance 6'!$B$6:$AB$15,27,FALSE),IFERROR(VLOOKUP($A937,'Circumstance 6'!$B$18:$AB$28,27,FALSE),TableBPA2[[#This Row],[Base Payment After Circumstance 5]])))</f>
        <v/>
      </c>
      <c r="L937" s="3" t="str">
        <f>IF(L$3="Not used","",IFERROR(VLOOKUP($A937,'Circumstance 7'!$B$6:$AB$15,27,FALSE),IFERROR(VLOOKUP($A937,'Circumstance 7'!$B$18:$AB$28,27,FALSE),TableBPA2[[#This Row],[Base Payment After Circumstance 6]])))</f>
        <v/>
      </c>
      <c r="M937" s="3" t="str">
        <f>IF(M$3="Not used","",IFERROR(VLOOKUP($A937,'Circumstance 8'!$B$6:$AB$15,27,FALSE),IFERROR(VLOOKUP($A937,'Circumstance 8'!$B$18:$AB$28,27,FALSE),TableBPA2[[#This Row],[Base Payment After Circumstance 7]])))</f>
        <v/>
      </c>
      <c r="N937" s="3" t="str">
        <f>IF(N$3="Not used","",IFERROR(VLOOKUP($A937,'Circumstance 9'!$B$6:$AB$15,27,FALSE),IFERROR(VLOOKUP($A937,'Circumstance 9'!$B$18:$AB$28,27,FALSE),TableBPA2[[#This Row],[Base Payment After Circumstance 8]])))</f>
        <v/>
      </c>
      <c r="O937" s="3" t="str">
        <f>IF(O$3="Not used","",IFERROR(VLOOKUP($A937,'Circumstance 10'!$B$6:$AB$15,27,FALSE),IFERROR(VLOOKUP($A937,'Circumstance 10'!$B$18:$AB$28,27,FALSE),TableBPA2[[#This Row],[Base Payment After Circumstance 9]])))</f>
        <v/>
      </c>
      <c r="P937" s="24" t="str">
        <f>IF(P$3="Not used","",IFERROR(VLOOKUP($A937,'Circumstance 11'!$B$6:$AB$15,27,FALSE),IFERROR(VLOOKUP($A937,'Circumstance 11'!$B$18:$AB$28,27,FALSE),TableBPA2[[#This Row],[Base Payment After Circumstance 10]])))</f>
        <v/>
      </c>
      <c r="Q937" s="24" t="str">
        <f>IF(Q$3="Not used","",IFERROR(VLOOKUP($A937,'Circumstance 12'!$B$6:$AB$15,27,FALSE),IFERROR(VLOOKUP($A937,'Circumstance 12'!$B$18:$AB$28,27,FALSE),TableBPA2[[#This Row],[Base Payment After Circumstance 11]])))</f>
        <v/>
      </c>
      <c r="R937" s="24" t="str">
        <f>IF(R$3="Not used","",IFERROR(VLOOKUP($A937,'Circumstance 13'!$B$6:$AB$15,27,FALSE),IFERROR(VLOOKUP($A937,'Circumstance 13'!$B$18:$AB$28,27,FALSE),TableBPA2[[#This Row],[Base Payment After Circumstance 12]])))</f>
        <v/>
      </c>
      <c r="S937" s="24" t="str">
        <f>IF(S$3="Not used","",IFERROR(VLOOKUP($A937,'Circumstance 14'!$B$6:$AB$15,27,FALSE),IFERROR(VLOOKUP($A937,'Circumstance 14'!$B$18:$AB$28,27,FALSE),TableBPA2[[#This Row],[Base Payment After Circumstance 13]])))</f>
        <v/>
      </c>
      <c r="T937" s="24" t="str">
        <f>IF(T$3="Not used","",IFERROR(VLOOKUP($A937,'Circumstance 15'!$B$6:$AB$15,27,FALSE),IFERROR(VLOOKUP($A937,'Circumstance 15'!$B$18:$AB$28,27,FALSE),TableBPA2[[#This Row],[Base Payment After Circumstance 14]])))</f>
        <v/>
      </c>
      <c r="U937" s="24" t="str">
        <f>IF(U$3="Not used","",IFERROR(VLOOKUP($A937,'Circumstance 16'!$B$6:$AB$15,27,FALSE),IFERROR(VLOOKUP($A937,'Circumstance 16'!$B$18:$AB$28,27,FALSE),TableBPA2[[#This Row],[Base Payment After Circumstance 15]])))</f>
        <v/>
      </c>
      <c r="V937" s="24" t="str">
        <f>IF(V$3="Not used","",IFERROR(VLOOKUP($A937,'Circumstance 17'!$B$6:$AB$15,27,FALSE),IFERROR(VLOOKUP($A937,'Circumstance 17'!$B$18:$AB$28,27,FALSE),TableBPA2[[#This Row],[Base Payment After Circumstance 16]])))</f>
        <v/>
      </c>
      <c r="W937" s="24" t="str">
        <f>IF(W$3="Not used","",IFERROR(VLOOKUP($A937,'Circumstance 18'!$B$6:$AB$15,27,FALSE),IFERROR(VLOOKUP($A937,'Circumstance 18'!$B$18:$AB$28,27,FALSE),TableBPA2[[#This Row],[Base Payment After Circumstance 17]])))</f>
        <v/>
      </c>
      <c r="X937" s="24" t="str">
        <f>IF(X$3="Not used","",IFERROR(VLOOKUP($A937,'Circumstance 19'!$B$6:$AB$15,27,FALSE),IFERROR(VLOOKUP($A937,'Circumstance 19'!$B$18:$AB$28,27,FALSE),TableBPA2[[#This Row],[Base Payment After Circumstance 18]])))</f>
        <v/>
      </c>
      <c r="Y937" s="24" t="str">
        <f>IF(Y$3="Not used","",IFERROR(VLOOKUP($A937,'Circumstance 20'!$B$6:$AB$15,27,FALSE),IFERROR(VLOOKUP($A937,'Circumstance 20'!$B$18:$AB$28,27,FALSE),TableBPA2[[#This Row],[Base Payment After Circumstance 19]])))</f>
        <v/>
      </c>
    </row>
    <row r="938" spans="1:25" x14ac:dyDescent="0.25">
      <c r="A938" s="11" t="str">
        <f>IF('LEA Information'!A947="","",'LEA Information'!A947)</f>
        <v/>
      </c>
      <c r="B938" s="11" t="str">
        <f>IF('LEA Information'!B947="","",'LEA Information'!B947)</f>
        <v/>
      </c>
      <c r="C938" s="68" t="str">
        <f>IF('LEA Information'!C947="","",'LEA Information'!C947)</f>
        <v/>
      </c>
      <c r="D938" s="8" t="str">
        <f>IF('LEA Information'!D947="","",'LEA Information'!D947)</f>
        <v/>
      </c>
      <c r="E938" s="32" t="str">
        <f t="shared" si="14"/>
        <v/>
      </c>
      <c r="F938" s="3" t="str">
        <f>IF(F$3="Not used","",IFERROR(VLOOKUP($A938,'Circumstance 1'!$B$6:$AB$15,27,FALSE),IFERROR(VLOOKUP(A938,'Circumstance 1'!$B$18:$AB$28,27,FALSE),TableBPA2[[#This Row],[Starting Base Payment]])))</f>
        <v/>
      </c>
      <c r="G938" s="3" t="str">
        <f>IF(G$3="Not used","",IFERROR(VLOOKUP($A938,'Circumstance 2'!$B$6:$AB$15,27,FALSE),IFERROR(VLOOKUP($A938,'Circumstance 2'!$B$18:$AB$28,27,FALSE),TableBPA2[[#This Row],[Base Payment After Circumstance 1]])))</f>
        <v/>
      </c>
      <c r="H938" s="3" t="str">
        <f>IF(H$3="Not used","",IFERROR(VLOOKUP($A938,'Circumstance 3'!$B$6:$AB$15,27,FALSE),IFERROR(VLOOKUP($A938,'Circumstance 3'!$B$18:$AB$28,27,FALSE),TableBPA2[[#This Row],[Base Payment After Circumstance 2]])))</f>
        <v/>
      </c>
      <c r="I938" s="3" t="str">
        <f>IF(I$3="Not used","",IFERROR(VLOOKUP($A938,'Circumstance 4'!$B$6:$AB$15,27,FALSE),IFERROR(VLOOKUP($A938,'Circumstance 4'!$B$18:$AB$28,27,FALSE),TableBPA2[[#This Row],[Base Payment After Circumstance 3]])))</f>
        <v/>
      </c>
      <c r="J938" s="3" t="str">
        <f>IF(J$3="Not used","",IFERROR(VLOOKUP($A938,'Circumstance 5'!$B$6:$AB$15,27,FALSE),IFERROR(VLOOKUP($A938,'Circumstance 5'!$B$18:$AB$28,27,FALSE),TableBPA2[[#This Row],[Base Payment After Circumstance 4]])))</f>
        <v/>
      </c>
      <c r="K938" s="3" t="str">
        <f>IF(K$3="Not used","",IFERROR(VLOOKUP($A938,'Circumstance 6'!$B$6:$AB$15,27,FALSE),IFERROR(VLOOKUP($A938,'Circumstance 6'!$B$18:$AB$28,27,FALSE),TableBPA2[[#This Row],[Base Payment After Circumstance 5]])))</f>
        <v/>
      </c>
      <c r="L938" s="3" t="str">
        <f>IF(L$3="Not used","",IFERROR(VLOOKUP($A938,'Circumstance 7'!$B$6:$AB$15,27,FALSE),IFERROR(VLOOKUP($A938,'Circumstance 7'!$B$18:$AB$28,27,FALSE),TableBPA2[[#This Row],[Base Payment After Circumstance 6]])))</f>
        <v/>
      </c>
      <c r="M938" s="3" t="str">
        <f>IF(M$3="Not used","",IFERROR(VLOOKUP($A938,'Circumstance 8'!$B$6:$AB$15,27,FALSE),IFERROR(VLOOKUP($A938,'Circumstance 8'!$B$18:$AB$28,27,FALSE),TableBPA2[[#This Row],[Base Payment After Circumstance 7]])))</f>
        <v/>
      </c>
      <c r="N938" s="3" t="str">
        <f>IF(N$3="Not used","",IFERROR(VLOOKUP($A938,'Circumstance 9'!$B$6:$AB$15,27,FALSE),IFERROR(VLOOKUP($A938,'Circumstance 9'!$B$18:$AB$28,27,FALSE),TableBPA2[[#This Row],[Base Payment After Circumstance 8]])))</f>
        <v/>
      </c>
      <c r="O938" s="3" t="str">
        <f>IF(O$3="Not used","",IFERROR(VLOOKUP($A938,'Circumstance 10'!$B$6:$AB$15,27,FALSE),IFERROR(VLOOKUP($A938,'Circumstance 10'!$B$18:$AB$28,27,FALSE),TableBPA2[[#This Row],[Base Payment After Circumstance 9]])))</f>
        <v/>
      </c>
      <c r="P938" s="24" t="str">
        <f>IF(P$3="Not used","",IFERROR(VLOOKUP($A938,'Circumstance 11'!$B$6:$AB$15,27,FALSE),IFERROR(VLOOKUP($A938,'Circumstance 11'!$B$18:$AB$28,27,FALSE),TableBPA2[[#This Row],[Base Payment After Circumstance 10]])))</f>
        <v/>
      </c>
      <c r="Q938" s="24" t="str">
        <f>IF(Q$3="Not used","",IFERROR(VLOOKUP($A938,'Circumstance 12'!$B$6:$AB$15,27,FALSE),IFERROR(VLOOKUP($A938,'Circumstance 12'!$B$18:$AB$28,27,FALSE),TableBPA2[[#This Row],[Base Payment After Circumstance 11]])))</f>
        <v/>
      </c>
      <c r="R938" s="24" t="str">
        <f>IF(R$3="Not used","",IFERROR(VLOOKUP($A938,'Circumstance 13'!$B$6:$AB$15,27,FALSE),IFERROR(VLOOKUP($A938,'Circumstance 13'!$B$18:$AB$28,27,FALSE),TableBPA2[[#This Row],[Base Payment After Circumstance 12]])))</f>
        <v/>
      </c>
      <c r="S938" s="24" t="str">
        <f>IF(S$3="Not used","",IFERROR(VLOOKUP($A938,'Circumstance 14'!$B$6:$AB$15,27,FALSE),IFERROR(VLOOKUP($A938,'Circumstance 14'!$B$18:$AB$28,27,FALSE),TableBPA2[[#This Row],[Base Payment After Circumstance 13]])))</f>
        <v/>
      </c>
      <c r="T938" s="24" t="str">
        <f>IF(T$3="Not used","",IFERROR(VLOOKUP($A938,'Circumstance 15'!$B$6:$AB$15,27,FALSE),IFERROR(VLOOKUP($A938,'Circumstance 15'!$B$18:$AB$28,27,FALSE),TableBPA2[[#This Row],[Base Payment After Circumstance 14]])))</f>
        <v/>
      </c>
      <c r="U938" s="24" t="str">
        <f>IF(U$3="Not used","",IFERROR(VLOOKUP($A938,'Circumstance 16'!$B$6:$AB$15,27,FALSE),IFERROR(VLOOKUP($A938,'Circumstance 16'!$B$18:$AB$28,27,FALSE),TableBPA2[[#This Row],[Base Payment After Circumstance 15]])))</f>
        <v/>
      </c>
      <c r="V938" s="24" t="str">
        <f>IF(V$3="Not used","",IFERROR(VLOOKUP($A938,'Circumstance 17'!$B$6:$AB$15,27,FALSE),IFERROR(VLOOKUP($A938,'Circumstance 17'!$B$18:$AB$28,27,FALSE),TableBPA2[[#This Row],[Base Payment After Circumstance 16]])))</f>
        <v/>
      </c>
      <c r="W938" s="24" t="str">
        <f>IF(W$3="Not used","",IFERROR(VLOOKUP($A938,'Circumstance 18'!$B$6:$AB$15,27,FALSE),IFERROR(VLOOKUP($A938,'Circumstance 18'!$B$18:$AB$28,27,FALSE),TableBPA2[[#This Row],[Base Payment After Circumstance 17]])))</f>
        <v/>
      </c>
      <c r="X938" s="24" t="str">
        <f>IF(X$3="Not used","",IFERROR(VLOOKUP($A938,'Circumstance 19'!$B$6:$AB$15,27,FALSE),IFERROR(VLOOKUP($A938,'Circumstance 19'!$B$18:$AB$28,27,FALSE),TableBPA2[[#This Row],[Base Payment After Circumstance 18]])))</f>
        <v/>
      </c>
      <c r="Y938" s="24" t="str">
        <f>IF(Y$3="Not used","",IFERROR(VLOOKUP($A938,'Circumstance 20'!$B$6:$AB$15,27,FALSE),IFERROR(VLOOKUP($A938,'Circumstance 20'!$B$18:$AB$28,27,FALSE),TableBPA2[[#This Row],[Base Payment After Circumstance 19]])))</f>
        <v/>
      </c>
    </row>
    <row r="939" spans="1:25" x14ac:dyDescent="0.25">
      <c r="A939" s="11" t="str">
        <f>IF('LEA Information'!A948="","",'LEA Information'!A948)</f>
        <v/>
      </c>
      <c r="B939" s="11" t="str">
        <f>IF('LEA Information'!B948="","",'LEA Information'!B948)</f>
        <v/>
      </c>
      <c r="C939" s="68" t="str">
        <f>IF('LEA Information'!C948="","",'LEA Information'!C948)</f>
        <v/>
      </c>
      <c r="D939" s="8" t="str">
        <f>IF('LEA Information'!D948="","",'LEA Information'!D948)</f>
        <v/>
      </c>
      <c r="E939" s="32" t="str">
        <f t="shared" si="14"/>
        <v/>
      </c>
      <c r="F939" s="3" t="str">
        <f>IF(F$3="Not used","",IFERROR(VLOOKUP($A939,'Circumstance 1'!$B$6:$AB$15,27,FALSE),IFERROR(VLOOKUP(A939,'Circumstance 1'!$B$18:$AB$28,27,FALSE),TableBPA2[[#This Row],[Starting Base Payment]])))</f>
        <v/>
      </c>
      <c r="G939" s="3" t="str">
        <f>IF(G$3="Not used","",IFERROR(VLOOKUP($A939,'Circumstance 2'!$B$6:$AB$15,27,FALSE),IFERROR(VLOOKUP($A939,'Circumstance 2'!$B$18:$AB$28,27,FALSE),TableBPA2[[#This Row],[Base Payment After Circumstance 1]])))</f>
        <v/>
      </c>
      <c r="H939" s="3" t="str">
        <f>IF(H$3="Not used","",IFERROR(VLOOKUP($A939,'Circumstance 3'!$B$6:$AB$15,27,FALSE),IFERROR(VLOOKUP($A939,'Circumstance 3'!$B$18:$AB$28,27,FALSE),TableBPA2[[#This Row],[Base Payment After Circumstance 2]])))</f>
        <v/>
      </c>
      <c r="I939" s="3" t="str">
        <f>IF(I$3="Not used","",IFERROR(VLOOKUP($A939,'Circumstance 4'!$B$6:$AB$15,27,FALSE),IFERROR(VLOOKUP($A939,'Circumstance 4'!$B$18:$AB$28,27,FALSE),TableBPA2[[#This Row],[Base Payment After Circumstance 3]])))</f>
        <v/>
      </c>
      <c r="J939" s="3" t="str">
        <f>IF(J$3="Not used","",IFERROR(VLOOKUP($A939,'Circumstance 5'!$B$6:$AB$15,27,FALSE),IFERROR(VLOOKUP($A939,'Circumstance 5'!$B$18:$AB$28,27,FALSE),TableBPA2[[#This Row],[Base Payment After Circumstance 4]])))</f>
        <v/>
      </c>
      <c r="K939" s="3" t="str">
        <f>IF(K$3="Not used","",IFERROR(VLOOKUP($A939,'Circumstance 6'!$B$6:$AB$15,27,FALSE),IFERROR(VLOOKUP($A939,'Circumstance 6'!$B$18:$AB$28,27,FALSE),TableBPA2[[#This Row],[Base Payment After Circumstance 5]])))</f>
        <v/>
      </c>
      <c r="L939" s="3" t="str">
        <f>IF(L$3="Not used","",IFERROR(VLOOKUP($A939,'Circumstance 7'!$B$6:$AB$15,27,FALSE),IFERROR(VLOOKUP($A939,'Circumstance 7'!$B$18:$AB$28,27,FALSE),TableBPA2[[#This Row],[Base Payment After Circumstance 6]])))</f>
        <v/>
      </c>
      <c r="M939" s="3" t="str">
        <f>IF(M$3="Not used","",IFERROR(VLOOKUP($A939,'Circumstance 8'!$B$6:$AB$15,27,FALSE),IFERROR(VLOOKUP($A939,'Circumstance 8'!$B$18:$AB$28,27,FALSE),TableBPA2[[#This Row],[Base Payment After Circumstance 7]])))</f>
        <v/>
      </c>
      <c r="N939" s="3" t="str">
        <f>IF(N$3="Not used","",IFERROR(VLOOKUP($A939,'Circumstance 9'!$B$6:$AB$15,27,FALSE),IFERROR(VLOOKUP($A939,'Circumstance 9'!$B$18:$AB$28,27,FALSE),TableBPA2[[#This Row],[Base Payment After Circumstance 8]])))</f>
        <v/>
      </c>
      <c r="O939" s="3" t="str">
        <f>IF(O$3="Not used","",IFERROR(VLOOKUP($A939,'Circumstance 10'!$B$6:$AB$15,27,FALSE),IFERROR(VLOOKUP($A939,'Circumstance 10'!$B$18:$AB$28,27,FALSE),TableBPA2[[#This Row],[Base Payment After Circumstance 9]])))</f>
        <v/>
      </c>
      <c r="P939" s="24" t="str">
        <f>IF(P$3="Not used","",IFERROR(VLOOKUP($A939,'Circumstance 11'!$B$6:$AB$15,27,FALSE),IFERROR(VLOOKUP($A939,'Circumstance 11'!$B$18:$AB$28,27,FALSE),TableBPA2[[#This Row],[Base Payment After Circumstance 10]])))</f>
        <v/>
      </c>
      <c r="Q939" s="24" t="str">
        <f>IF(Q$3="Not used","",IFERROR(VLOOKUP($A939,'Circumstance 12'!$B$6:$AB$15,27,FALSE),IFERROR(VLOOKUP($A939,'Circumstance 12'!$B$18:$AB$28,27,FALSE),TableBPA2[[#This Row],[Base Payment After Circumstance 11]])))</f>
        <v/>
      </c>
      <c r="R939" s="24" t="str">
        <f>IF(R$3="Not used","",IFERROR(VLOOKUP($A939,'Circumstance 13'!$B$6:$AB$15,27,FALSE),IFERROR(VLOOKUP($A939,'Circumstance 13'!$B$18:$AB$28,27,FALSE),TableBPA2[[#This Row],[Base Payment After Circumstance 12]])))</f>
        <v/>
      </c>
      <c r="S939" s="24" t="str">
        <f>IF(S$3="Not used","",IFERROR(VLOOKUP($A939,'Circumstance 14'!$B$6:$AB$15,27,FALSE),IFERROR(VLOOKUP($A939,'Circumstance 14'!$B$18:$AB$28,27,FALSE),TableBPA2[[#This Row],[Base Payment After Circumstance 13]])))</f>
        <v/>
      </c>
      <c r="T939" s="24" t="str">
        <f>IF(T$3="Not used","",IFERROR(VLOOKUP($A939,'Circumstance 15'!$B$6:$AB$15,27,FALSE),IFERROR(VLOOKUP($A939,'Circumstance 15'!$B$18:$AB$28,27,FALSE),TableBPA2[[#This Row],[Base Payment After Circumstance 14]])))</f>
        <v/>
      </c>
      <c r="U939" s="24" t="str">
        <f>IF(U$3="Not used","",IFERROR(VLOOKUP($A939,'Circumstance 16'!$B$6:$AB$15,27,FALSE),IFERROR(VLOOKUP($A939,'Circumstance 16'!$B$18:$AB$28,27,FALSE),TableBPA2[[#This Row],[Base Payment After Circumstance 15]])))</f>
        <v/>
      </c>
      <c r="V939" s="24" t="str">
        <f>IF(V$3="Not used","",IFERROR(VLOOKUP($A939,'Circumstance 17'!$B$6:$AB$15,27,FALSE),IFERROR(VLOOKUP($A939,'Circumstance 17'!$B$18:$AB$28,27,FALSE),TableBPA2[[#This Row],[Base Payment After Circumstance 16]])))</f>
        <v/>
      </c>
      <c r="W939" s="24" t="str">
        <f>IF(W$3="Not used","",IFERROR(VLOOKUP($A939,'Circumstance 18'!$B$6:$AB$15,27,FALSE),IFERROR(VLOOKUP($A939,'Circumstance 18'!$B$18:$AB$28,27,FALSE),TableBPA2[[#This Row],[Base Payment After Circumstance 17]])))</f>
        <v/>
      </c>
      <c r="X939" s="24" t="str">
        <f>IF(X$3="Not used","",IFERROR(VLOOKUP($A939,'Circumstance 19'!$B$6:$AB$15,27,FALSE),IFERROR(VLOOKUP($A939,'Circumstance 19'!$B$18:$AB$28,27,FALSE),TableBPA2[[#This Row],[Base Payment After Circumstance 18]])))</f>
        <v/>
      </c>
      <c r="Y939" s="24" t="str">
        <f>IF(Y$3="Not used","",IFERROR(VLOOKUP($A939,'Circumstance 20'!$B$6:$AB$15,27,FALSE),IFERROR(VLOOKUP($A939,'Circumstance 20'!$B$18:$AB$28,27,FALSE),TableBPA2[[#This Row],[Base Payment After Circumstance 19]])))</f>
        <v/>
      </c>
    </row>
    <row r="940" spans="1:25" x14ac:dyDescent="0.25">
      <c r="A940" s="11" t="str">
        <f>IF('LEA Information'!A949="","",'LEA Information'!A949)</f>
        <v/>
      </c>
      <c r="B940" s="11" t="str">
        <f>IF('LEA Information'!B949="","",'LEA Information'!B949)</f>
        <v/>
      </c>
      <c r="C940" s="68" t="str">
        <f>IF('LEA Information'!C949="","",'LEA Information'!C949)</f>
        <v/>
      </c>
      <c r="D940" s="8" t="str">
        <f>IF('LEA Information'!D949="","",'LEA Information'!D949)</f>
        <v/>
      </c>
      <c r="E940" s="32" t="str">
        <f t="shared" si="14"/>
        <v/>
      </c>
      <c r="F940" s="3" t="str">
        <f>IF(F$3="Not used","",IFERROR(VLOOKUP($A940,'Circumstance 1'!$B$6:$AB$15,27,FALSE),IFERROR(VLOOKUP(A940,'Circumstance 1'!$B$18:$AB$28,27,FALSE),TableBPA2[[#This Row],[Starting Base Payment]])))</f>
        <v/>
      </c>
      <c r="G940" s="3" t="str">
        <f>IF(G$3="Not used","",IFERROR(VLOOKUP($A940,'Circumstance 2'!$B$6:$AB$15,27,FALSE),IFERROR(VLOOKUP($A940,'Circumstance 2'!$B$18:$AB$28,27,FALSE),TableBPA2[[#This Row],[Base Payment After Circumstance 1]])))</f>
        <v/>
      </c>
      <c r="H940" s="3" t="str">
        <f>IF(H$3="Not used","",IFERROR(VLOOKUP($A940,'Circumstance 3'!$B$6:$AB$15,27,FALSE),IFERROR(VLOOKUP($A940,'Circumstance 3'!$B$18:$AB$28,27,FALSE),TableBPA2[[#This Row],[Base Payment After Circumstance 2]])))</f>
        <v/>
      </c>
      <c r="I940" s="3" t="str">
        <f>IF(I$3="Not used","",IFERROR(VLOOKUP($A940,'Circumstance 4'!$B$6:$AB$15,27,FALSE),IFERROR(VLOOKUP($A940,'Circumstance 4'!$B$18:$AB$28,27,FALSE),TableBPA2[[#This Row],[Base Payment After Circumstance 3]])))</f>
        <v/>
      </c>
      <c r="J940" s="3" t="str">
        <f>IF(J$3="Not used","",IFERROR(VLOOKUP($A940,'Circumstance 5'!$B$6:$AB$15,27,FALSE),IFERROR(VLOOKUP($A940,'Circumstance 5'!$B$18:$AB$28,27,FALSE),TableBPA2[[#This Row],[Base Payment After Circumstance 4]])))</f>
        <v/>
      </c>
      <c r="K940" s="3" t="str">
        <f>IF(K$3="Not used","",IFERROR(VLOOKUP($A940,'Circumstance 6'!$B$6:$AB$15,27,FALSE),IFERROR(VLOOKUP($A940,'Circumstance 6'!$B$18:$AB$28,27,FALSE),TableBPA2[[#This Row],[Base Payment After Circumstance 5]])))</f>
        <v/>
      </c>
      <c r="L940" s="3" t="str">
        <f>IF(L$3="Not used","",IFERROR(VLOOKUP($A940,'Circumstance 7'!$B$6:$AB$15,27,FALSE),IFERROR(VLOOKUP($A940,'Circumstance 7'!$B$18:$AB$28,27,FALSE),TableBPA2[[#This Row],[Base Payment After Circumstance 6]])))</f>
        <v/>
      </c>
      <c r="M940" s="3" t="str">
        <f>IF(M$3="Not used","",IFERROR(VLOOKUP($A940,'Circumstance 8'!$B$6:$AB$15,27,FALSE),IFERROR(VLOOKUP($A940,'Circumstance 8'!$B$18:$AB$28,27,FALSE),TableBPA2[[#This Row],[Base Payment After Circumstance 7]])))</f>
        <v/>
      </c>
      <c r="N940" s="3" t="str">
        <f>IF(N$3="Not used","",IFERROR(VLOOKUP($A940,'Circumstance 9'!$B$6:$AB$15,27,FALSE),IFERROR(VLOOKUP($A940,'Circumstance 9'!$B$18:$AB$28,27,FALSE),TableBPA2[[#This Row],[Base Payment After Circumstance 8]])))</f>
        <v/>
      </c>
      <c r="O940" s="3" t="str">
        <f>IF(O$3="Not used","",IFERROR(VLOOKUP($A940,'Circumstance 10'!$B$6:$AB$15,27,FALSE),IFERROR(VLOOKUP($A940,'Circumstance 10'!$B$18:$AB$28,27,FALSE),TableBPA2[[#This Row],[Base Payment After Circumstance 9]])))</f>
        <v/>
      </c>
      <c r="P940" s="24" t="str">
        <f>IF(P$3="Not used","",IFERROR(VLOOKUP($A940,'Circumstance 11'!$B$6:$AB$15,27,FALSE),IFERROR(VLOOKUP($A940,'Circumstance 11'!$B$18:$AB$28,27,FALSE),TableBPA2[[#This Row],[Base Payment After Circumstance 10]])))</f>
        <v/>
      </c>
      <c r="Q940" s="24" t="str">
        <f>IF(Q$3="Not used","",IFERROR(VLOOKUP($A940,'Circumstance 12'!$B$6:$AB$15,27,FALSE),IFERROR(VLOOKUP($A940,'Circumstance 12'!$B$18:$AB$28,27,FALSE),TableBPA2[[#This Row],[Base Payment After Circumstance 11]])))</f>
        <v/>
      </c>
      <c r="R940" s="24" t="str">
        <f>IF(R$3="Not used","",IFERROR(VLOOKUP($A940,'Circumstance 13'!$B$6:$AB$15,27,FALSE),IFERROR(VLOOKUP($A940,'Circumstance 13'!$B$18:$AB$28,27,FALSE),TableBPA2[[#This Row],[Base Payment After Circumstance 12]])))</f>
        <v/>
      </c>
      <c r="S940" s="24" t="str">
        <f>IF(S$3="Not used","",IFERROR(VLOOKUP($A940,'Circumstance 14'!$B$6:$AB$15,27,FALSE),IFERROR(VLOOKUP($A940,'Circumstance 14'!$B$18:$AB$28,27,FALSE),TableBPA2[[#This Row],[Base Payment After Circumstance 13]])))</f>
        <v/>
      </c>
      <c r="T940" s="24" t="str">
        <f>IF(T$3="Not used","",IFERROR(VLOOKUP($A940,'Circumstance 15'!$B$6:$AB$15,27,FALSE),IFERROR(VLOOKUP($A940,'Circumstance 15'!$B$18:$AB$28,27,FALSE),TableBPA2[[#This Row],[Base Payment After Circumstance 14]])))</f>
        <v/>
      </c>
      <c r="U940" s="24" t="str">
        <f>IF(U$3="Not used","",IFERROR(VLOOKUP($A940,'Circumstance 16'!$B$6:$AB$15,27,FALSE),IFERROR(VLOOKUP($A940,'Circumstance 16'!$B$18:$AB$28,27,FALSE),TableBPA2[[#This Row],[Base Payment After Circumstance 15]])))</f>
        <v/>
      </c>
      <c r="V940" s="24" t="str">
        <f>IF(V$3="Not used","",IFERROR(VLOOKUP($A940,'Circumstance 17'!$B$6:$AB$15,27,FALSE),IFERROR(VLOOKUP($A940,'Circumstance 17'!$B$18:$AB$28,27,FALSE),TableBPA2[[#This Row],[Base Payment After Circumstance 16]])))</f>
        <v/>
      </c>
      <c r="W940" s="24" t="str">
        <f>IF(W$3="Not used","",IFERROR(VLOOKUP($A940,'Circumstance 18'!$B$6:$AB$15,27,FALSE),IFERROR(VLOOKUP($A940,'Circumstance 18'!$B$18:$AB$28,27,FALSE),TableBPA2[[#This Row],[Base Payment After Circumstance 17]])))</f>
        <v/>
      </c>
      <c r="X940" s="24" t="str">
        <f>IF(X$3="Not used","",IFERROR(VLOOKUP($A940,'Circumstance 19'!$B$6:$AB$15,27,FALSE),IFERROR(VLOOKUP($A940,'Circumstance 19'!$B$18:$AB$28,27,FALSE),TableBPA2[[#This Row],[Base Payment After Circumstance 18]])))</f>
        <v/>
      </c>
      <c r="Y940" s="24" t="str">
        <f>IF(Y$3="Not used","",IFERROR(VLOOKUP($A940,'Circumstance 20'!$B$6:$AB$15,27,FALSE),IFERROR(VLOOKUP($A940,'Circumstance 20'!$B$18:$AB$28,27,FALSE),TableBPA2[[#This Row],[Base Payment After Circumstance 19]])))</f>
        <v/>
      </c>
    </row>
    <row r="941" spans="1:25" x14ac:dyDescent="0.25">
      <c r="A941" s="11" t="str">
        <f>IF('LEA Information'!A950="","",'LEA Information'!A950)</f>
        <v/>
      </c>
      <c r="B941" s="11" t="str">
        <f>IF('LEA Information'!B950="","",'LEA Information'!B950)</f>
        <v/>
      </c>
      <c r="C941" s="68" t="str">
        <f>IF('LEA Information'!C950="","",'LEA Information'!C950)</f>
        <v/>
      </c>
      <c r="D941" s="8" t="str">
        <f>IF('LEA Information'!D950="","",'LEA Information'!D950)</f>
        <v/>
      </c>
      <c r="E941" s="32" t="str">
        <f t="shared" si="14"/>
        <v/>
      </c>
      <c r="F941" s="3" t="str">
        <f>IF(F$3="Not used","",IFERROR(VLOOKUP($A941,'Circumstance 1'!$B$6:$AB$15,27,FALSE),IFERROR(VLOOKUP(A941,'Circumstance 1'!$B$18:$AB$28,27,FALSE),TableBPA2[[#This Row],[Starting Base Payment]])))</f>
        <v/>
      </c>
      <c r="G941" s="3" t="str">
        <f>IF(G$3="Not used","",IFERROR(VLOOKUP($A941,'Circumstance 2'!$B$6:$AB$15,27,FALSE),IFERROR(VLOOKUP($A941,'Circumstance 2'!$B$18:$AB$28,27,FALSE),TableBPA2[[#This Row],[Base Payment After Circumstance 1]])))</f>
        <v/>
      </c>
      <c r="H941" s="3" t="str">
        <f>IF(H$3="Not used","",IFERROR(VLOOKUP($A941,'Circumstance 3'!$B$6:$AB$15,27,FALSE),IFERROR(VLOOKUP($A941,'Circumstance 3'!$B$18:$AB$28,27,FALSE),TableBPA2[[#This Row],[Base Payment After Circumstance 2]])))</f>
        <v/>
      </c>
      <c r="I941" s="3" t="str">
        <f>IF(I$3="Not used","",IFERROR(VLOOKUP($A941,'Circumstance 4'!$B$6:$AB$15,27,FALSE),IFERROR(VLOOKUP($A941,'Circumstance 4'!$B$18:$AB$28,27,FALSE),TableBPA2[[#This Row],[Base Payment After Circumstance 3]])))</f>
        <v/>
      </c>
      <c r="J941" s="3" t="str">
        <f>IF(J$3="Not used","",IFERROR(VLOOKUP($A941,'Circumstance 5'!$B$6:$AB$15,27,FALSE),IFERROR(VLOOKUP($A941,'Circumstance 5'!$B$18:$AB$28,27,FALSE),TableBPA2[[#This Row],[Base Payment After Circumstance 4]])))</f>
        <v/>
      </c>
      <c r="K941" s="3" t="str">
        <f>IF(K$3="Not used","",IFERROR(VLOOKUP($A941,'Circumstance 6'!$B$6:$AB$15,27,FALSE),IFERROR(VLOOKUP($A941,'Circumstance 6'!$B$18:$AB$28,27,FALSE),TableBPA2[[#This Row],[Base Payment After Circumstance 5]])))</f>
        <v/>
      </c>
      <c r="L941" s="3" t="str">
        <f>IF(L$3="Not used","",IFERROR(VLOOKUP($A941,'Circumstance 7'!$B$6:$AB$15,27,FALSE),IFERROR(VLOOKUP($A941,'Circumstance 7'!$B$18:$AB$28,27,FALSE),TableBPA2[[#This Row],[Base Payment After Circumstance 6]])))</f>
        <v/>
      </c>
      <c r="M941" s="3" t="str">
        <f>IF(M$3="Not used","",IFERROR(VLOOKUP($A941,'Circumstance 8'!$B$6:$AB$15,27,FALSE),IFERROR(VLOOKUP($A941,'Circumstance 8'!$B$18:$AB$28,27,FALSE),TableBPA2[[#This Row],[Base Payment After Circumstance 7]])))</f>
        <v/>
      </c>
      <c r="N941" s="3" t="str">
        <f>IF(N$3="Not used","",IFERROR(VLOOKUP($A941,'Circumstance 9'!$B$6:$AB$15,27,FALSE),IFERROR(VLOOKUP($A941,'Circumstance 9'!$B$18:$AB$28,27,FALSE),TableBPA2[[#This Row],[Base Payment After Circumstance 8]])))</f>
        <v/>
      </c>
      <c r="O941" s="3" t="str">
        <f>IF(O$3="Not used","",IFERROR(VLOOKUP($A941,'Circumstance 10'!$B$6:$AB$15,27,FALSE),IFERROR(VLOOKUP($A941,'Circumstance 10'!$B$18:$AB$28,27,FALSE),TableBPA2[[#This Row],[Base Payment After Circumstance 9]])))</f>
        <v/>
      </c>
      <c r="P941" s="24" t="str">
        <f>IF(P$3="Not used","",IFERROR(VLOOKUP($A941,'Circumstance 11'!$B$6:$AB$15,27,FALSE),IFERROR(VLOOKUP($A941,'Circumstance 11'!$B$18:$AB$28,27,FALSE),TableBPA2[[#This Row],[Base Payment After Circumstance 10]])))</f>
        <v/>
      </c>
      <c r="Q941" s="24" t="str">
        <f>IF(Q$3="Not used","",IFERROR(VLOOKUP($A941,'Circumstance 12'!$B$6:$AB$15,27,FALSE),IFERROR(VLOOKUP($A941,'Circumstance 12'!$B$18:$AB$28,27,FALSE),TableBPA2[[#This Row],[Base Payment After Circumstance 11]])))</f>
        <v/>
      </c>
      <c r="R941" s="24" t="str">
        <f>IF(R$3="Not used","",IFERROR(VLOOKUP($A941,'Circumstance 13'!$B$6:$AB$15,27,FALSE),IFERROR(VLOOKUP($A941,'Circumstance 13'!$B$18:$AB$28,27,FALSE),TableBPA2[[#This Row],[Base Payment After Circumstance 12]])))</f>
        <v/>
      </c>
      <c r="S941" s="24" t="str">
        <f>IF(S$3="Not used","",IFERROR(VLOOKUP($A941,'Circumstance 14'!$B$6:$AB$15,27,FALSE),IFERROR(VLOOKUP($A941,'Circumstance 14'!$B$18:$AB$28,27,FALSE),TableBPA2[[#This Row],[Base Payment After Circumstance 13]])))</f>
        <v/>
      </c>
      <c r="T941" s="24" t="str">
        <f>IF(T$3="Not used","",IFERROR(VLOOKUP($A941,'Circumstance 15'!$B$6:$AB$15,27,FALSE),IFERROR(VLOOKUP($A941,'Circumstance 15'!$B$18:$AB$28,27,FALSE),TableBPA2[[#This Row],[Base Payment After Circumstance 14]])))</f>
        <v/>
      </c>
      <c r="U941" s="24" t="str">
        <f>IF(U$3="Not used","",IFERROR(VLOOKUP($A941,'Circumstance 16'!$B$6:$AB$15,27,FALSE),IFERROR(VLOOKUP($A941,'Circumstance 16'!$B$18:$AB$28,27,FALSE),TableBPA2[[#This Row],[Base Payment After Circumstance 15]])))</f>
        <v/>
      </c>
      <c r="V941" s="24" t="str">
        <f>IF(V$3="Not used","",IFERROR(VLOOKUP($A941,'Circumstance 17'!$B$6:$AB$15,27,FALSE),IFERROR(VLOOKUP($A941,'Circumstance 17'!$B$18:$AB$28,27,FALSE),TableBPA2[[#This Row],[Base Payment After Circumstance 16]])))</f>
        <v/>
      </c>
      <c r="W941" s="24" t="str">
        <f>IF(W$3="Not used","",IFERROR(VLOOKUP($A941,'Circumstance 18'!$B$6:$AB$15,27,FALSE),IFERROR(VLOOKUP($A941,'Circumstance 18'!$B$18:$AB$28,27,FALSE),TableBPA2[[#This Row],[Base Payment After Circumstance 17]])))</f>
        <v/>
      </c>
      <c r="X941" s="24" t="str">
        <f>IF(X$3="Not used","",IFERROR(VLOOKUP($A941,'Circumstance 19'!$B$6:$AB$15,27,FALSE),IFERROR(VLOOKUP($A941,'Circumstance 19'!$B$18:$AB$28,27,FALSE),TableBPA2[[#This Row],[Base Payment After Circumstance 18]])))</f>
        <v/>
      </c>
      <c r="Y941" s="24" t="str">
        <f>IF(Y$3="Not used","",IFERROR(VLOOKUP($A941,'Circumstance 20'!$B$6:$AB$15,27,FALSE),IFERROR(VLOOKUP($A941,'Circumstance 20'!$B$18:$AB$28,27,FALSE),TableBPA2[[#This Row],[Base Payment After Circumstance 19]])))</f>
        <v/>
      </c>
    </row>
    <row r="942" spans="1:25" x14ac:dyDescent="0.25">
      <c r="A942" s="11" t="str">
        <f>IF('LEA Information'!A951="","",'LEA Information'!A951)</f>
        <v/>
      </c>
      <c r="B942" s="11" t="str">
        <f>IF('LEA Information'!B951="","",'LEA Information'!B951)</f>
        <v/>
      </c>
      <c r="C942" s="68" t="str">
        <f>IF('LEA Information'!C951="","",'LEA Information'!C951)</f>
        <v/>
      </c>
      <c r="D942" s="8" t="str">
        <f>IF('LEA Information'!D951="","",'LEA Information'!D951)</f>
        <v/>
      </c>
      <c r="E942" s="32" t="str">
        <f t="shared" si="14"/>
        <v/>
      </c>
      <c r="F942" s="3" t="str">
        <f>IF(F$3="Not used","",IFERROR(VLOOKUP($A942,'Circumstance 1'!$B$6:$AB$15,27,FALSE),IFERROR(VLOOKUP(A942,'Circumstance 1'!$B$18:$AB$28,27,FALSE),TableBPA2[[#This Row],[Starting Base Payment]])))</f>
        <v/>
      </c>
      <c r="G942" s="3" t="str">
        <f>IF(G$3="Not used","",IFERROR(VLOOKUP($A942,'Circumstance 2'!$B$6:$AB$15,27,FALSE),IFERROR(VLOOKUP($A942,'Circumstance 2'!$B$18:$AB$28,27,FALSE),TableBPA2[[#This Row],[Base Payment After Circumstance 1]])))</f>
        <v/>
      </c>
      <c r="H942" s="3" t="str">
        <f>IF(H$3="Not used","",IFERROR(VLOOKUP($A942,'Circumstance 3'!$B$6:$AB$15,27,FALSE),IFERROR(VLOOKUP($A942,'Circumstance 3'!$B$18:$AB$28,27,FALSE),TableBPA2[[#This Row],[Base Payment After Circumstance 2]])))</f>
        <v/>
      </c>
      <c r="I942" s="3" t="str">
        <f>IF(I$3="Not used","",IFERROR(VLOOKUP($A942,'Circumstance 4'!$B$6:$AB$15,27,FALSE),IFERROR(VLOOKUP($A942,'Circumstance 4'!$B$18:$AB$28,27,FALSE),TableBPA2[[#This Row],[Base Payment After Circumstance 3]])))</f>
        <v/>
      </c>
      <c r="J942" s="3" t="str">
        <f>IF(J$3="Not used","",IFERROR(VLOOKUP($A942,'Circumstance 5'!$B$6:$AB$15,27,FALSE),IFERROR(VLOOKUP($A942,'Circumstance 5'!$B$18:$AB$28,27,FALSE),TableBPA2[[#This Row],[Base Payment After Circumstance 4]])))</f>
        <v/>
      </c>
      <c r="K942" s="3" t="str">
        <f>IF(K$3="Not used","",IFERROR(VLOOKUP($A942,'Circumstance 6'!$B$6:$AB$15,27,FALSE),IFERROR(VLOOKUP($A942,'Circumstance 6'!$B$18:$AB$28,27,FALSE),TableBPA2[[#This Row],[Base Payment After Circumstance 5]])))</f>
        <v/>
      </c>
      <c r="L942" s="3" t="str">
        <f>IF(L$3="Not used","",IFERROR(VLOOKUP($A942,'Circumstance 7'!$B$6:$AB$15,27,FALSE),IFERROR(VLOOKUP($A942,'Circumstance 7'!$B$18:$AB$28,27,FALSE),TableBPA2[[#This Row],[Base Payment After Circumstance 6]])))</f>
        <v/>
      </c>
      <c r="M942" s="3" t="str">
        <f>IF(M$3="Not used","",IFERROR(VLOOKUP($A942,'Circumstance 8'!$B$6:$AB$15,27,FALSE),IFERROR(VLOOKUP($A942,'Circumstance 8'!$B$18:$AB$28,27,FALSE),TableBPA2[[#This Row],[Base Payment After Circumstance 7]])))</f>
        <v/>
      </c>
      <c r="N942" s="3" t="str">
        <f>IF(N$3="Not used","",IFERROR(VLOOKUP($A942,'Circumstance 9'!$B$6:$AB$15,27,FALSE),IFERROR(VLOOKUP($A942,'Circumstance 9'!$B$18:$AB$28,27,FALSE),TableBPA2[[#This Row],[Base Payment After Circumstance 8]])))</f>
        <v/>
      </c>
      <c r="O942" s="3" t="str">
        <f>IF(O$3="Not used","",IFERROR(VLOOKUP($A942,'Circumstance 10'!$B$6:$AB$15,27,FALSE),IFERROR(VLOOKUP($A942,'Circumstance 10'!$B$18:$AB$28,27,FALSE),TableBPA2[[#This Row],[Base Payment After Circumstance 9]])))</f>
        <v/>
      </c>
      <c r="P942" s="24" t="str">
        <f>IF(P$3="Not used","",IFERROR(VLOOKUP($A942,'Circumstance 11'!$B$6:$AB$15,27,FALSE),IFERROR(VLOOKUP($A942,'Circumstance 11'!$B$18:$AB$28,27,FALSE),TableBPA2[[#This Row],[Base Payment After Circumstance 10]])))</f>
        <v/>
      </c>
      <c r="Q942" s="24" t="str">
        <f>IF(Q$3="Not used","",IFERROR(VLOOKUP($A942,'Circumstance 12'!$B$6:$AB$15,27,FALSE),IFERROR(VLOOKUP($A942,'Circumstance 12'!$B$18:$AB$28,27,FALSE),TableBPA2[[#This Row],[Base Payment After Circumstance 11]])))</f>
        <v/>
      </c>
      <c r="R942" s="24" t="str">
        <f>IF(R$3="Not used","",IFERROR(VLOOKUP($A942,'Circumstance 13'!$B$6:$AB$15,27,FALSE),IFERROR(VLOOKUP($A942,'Circumstance 13'!$B$18:$AB$28,27,FALSE),TableBPA2[[#This Row],[Base Payment After Circumstance 12]])))</f>
        <v/>
      </c>
      <c r="S942" s="24" t="str">
        <f>IF(S$3="Not used","",IFERROR(VLOOKUP($A942,'Circumstance 14'!$B$6:$AB$15,27,FALSE),IFERROR(VLOOKUP($A942,'Circumstance 14'!$B$18:$AB$28,27,FALSE),TableBPA2[[#This Row],[Base Payment After Circumstance 13]])))</f>
        <v/>
      </c>
      <c r="T942" s="24" t="str">
        <f>IF(T$3="Not used","",IFERROR(VLOOKUP($A942,'Circumstance 15'!$B$6:$AB$15,27,FALSE),IFERROR(VLOOKUP($A942,'Circumstance 15'!$B$18:$AB$28,27,FALSE),TableBPA2[[#This Row],[Base Payment After Circumstance 14]])))</f>
        <v/>
      </c>
      <c r="U942" s="24" t="str">
        <f>IF(U$3="Not used","",IFERROR(VLOOKUP($A942,'Circumstance 16'!$B$6:$AB$15,27,FALSE),IFERROR(VLOOKUP($A942,'Circumstance 16'!$B$18:$AB$28,27,FALSE),TableBPA2[[#This Row],[Base Payment After Circumstance 15]])))</f>
        <v/>
      </c>
      <c r="V942" s="24" t="str">
        <f>IF(V$3="Not used","",IFERROR(VLOOKUP($A942,'Circumstance 17'!$B$6:$AB$15,27,FALSE),IFERROR(VLOOKUP($A942,'Circumstance 17'!$B$18:$AB$28,27,FALSE),TableBPA2[[#This Row],[Base Payment After Circumstance 16]])))</f>
        <v/>
      </c>
      <c r="W942" s="24" t="str">
        <f>IF(W$3="Not used","",IFERROR(VLOOKUP($A942,'Circumstance 18'!$B$6:$AB$15,27,FALSE),IFERROR(VLOOKUP($A942,'Circumstance 18'!$B$18:$AB$28,27,FALSE),TableBPA2[[#This Row],[Base Payment After Circumstance 17]])))</f>
        <v/>
      </c>
      <c r="X942" s="24" t="str">
        <f>IF(X$3="Not used","",IFERROR(VLOOKUP($A942,'Circumstance 19'!$B$6:$AB$15,27,FALSE),IFERROR(VLOOKUP($A942,'Circumstance 19'!$B$18:$AB$28,27,FALSE),TableBPA2[[#This Row],[Base Payment After Circumstance 18]])))</f>
        <v/>
      </c>
      <c r="Y942" s="24" t="str">
        <f>IF(Y$3="Not used","",IFERROR(VLOOKUP($A942,'Circumstance 20'!$B$6:$AB$15,27,FALSE),IFERROR(VLOOKUP($A942,'Circumstance 20'!$B$18:$AB$28,27,FALSE),TableBPA2[[#This Row],[Base Payment After Circumstance 19]])))</f>
        <v/>
      </c>
    </row>
    <row r="943" spans="1:25" x14ac:dyDescent="0.25">
      <c r="A943" s="11" t="str">
        <f>IF('LEA Information'!A952="","",'LEA Information'!A952)</f>
        <v/>
      </c>
      <c r="B943" s="11" t="str">
        <f>IF('LEA Information'!B952="","",'LEA Information'!B952)</f>
        <v/>
      </c>
      <c r="C943" s="68" t="str">
        <f>IF('LEA Information'!C952="","",'LEA Information'!C952)</f>
        <v/>
      </c>
      <c r="D943" s="8" t="str">
        <f>IF('LEA Information'!D952="","",'LEA Information'!D952)</f>
        <v/>
      </c>
      <c r="E943" s="32" t="str">
        <f t="shared" si="14"/>
        <v/>
      </c>
      <c r="F943" s="3" t="str">
        <f>IF(F$3="Not used","",IFERROR(VLOOKUP($A943,'Circumstance 1'!$B$6:$AB$15,27,FALSE),IFERROR(VLOOKUP(A943,'Circumstance 1'!$B$18:$AB$28,27,FALSE),TableBPA2[[#This Row],[Starting Base Payment]])))</f>
        <v/>
      </c>
      <c r="G943" s="3" t="str">
        <f>IF(G$3="Not used","",IFERROR(VLOOKUP($A943,'Circumstance 2'!$B$6:$AB$15,27,FALSE),IFERROR(VLOOKUP($A943,'Circumstance 2'!$B$18:$AB$28,27,FALSE),TableBPA2[[#This Row],[Base Payment After Circumstance 1]])))</f>
        <v/>
      </c>
      <c r="H943" s="3" t="str">
        <f>IF(H$3="Not used","",IFERROR(VLOOKUP($A943,'Circumstance 3'!$B$6:$AB$15,27,FALSE),IFERROR(VLOOKUP($A943,'Circumstance 3'!$B$18:$AB$28,27,FALSE),TableBPA2[[#This Row],[Base Payment After Circumstance 2]])))</f>
        <v/>
      </c>
      <c r="I943" s="3" t="str">
        <f>IF(I$3="Not used","",IFERROR(VLOOKUP($A943,'Circumstance 4'!$B$6:$AB$15,27,FALSE),IFERROR(VLOOKUP($A943,'Circumstance 4'!$B$18:$AB$28,27,FALSE),TableBPA2[[#This Row],[Base Payment After Circumstance 3]])))</f>
        <v/>
      </c>
      <c r="J943" s="3" t="str">
        <f>IF(J$3="Not used","",IFERROR(VLOOKUP($A943,'Circumstance 5'!$B$6:$AB$15,27,FALSE),IFERROR(VLOOKUP($A943,'Circumstance 5'!$B$18:$AB$28,27,FALSE),TableBPA2[[#This Row],[Base Payment After Circumstance 4]])))</f>
        <v/>
      </c>
      <c r="K943" s="3" t="str">
        <f>IF(K$3="Not used","",IFERROR(VLOOKUP($A943,'Circumstance 6'!$B$6:$AB$15,27,FALSE),IFERROR(VLOOKUP($A943,'Circumstance 6'!$B$18:$AB$28,27,FALSE),TableBPA2[[#This Row],[Base Payment After Circumstance 5]])))</f>
        <v/>
      </c>
      <c r="L943" s="3" t="str">
        <f>IF(L$3="Not used","",IFERROR(VLOOKUP($A943,'Circumstance 7'!$B$6:$AB$15,27,FALSE),IFERROR(VLOOKUP($A943,'Circumstance 7'!$B$18:$AB$28,27,FALSE),TableBPA2[[#This Row],[Base Payment After Circumstance 6]])))</f>
        <v/>
      </c>
      <c r="M943" s="3" t="str">
        <f>IF(M$3="Not used","",IFERROR(VLOOKUP($A943,'Circumstance 8'!$B$6:$AB$15,27,FALSE),IFERROR(VLOOKUP($A943,'Circumstance 8'!$B$18:$AB$28,27,FALSE),TableBPA2[[#This Row],[Base Payment After Circumstance 7]])))</f>
        <v/>
      </c>
      <c r="N943" s="3" t="str">
        <f>IF(N$3="Not used","",IFERROR(VLOOKUP($A943,'Circumstance 9'!$B$6:$AB$15,27,FALSE),IFERROR(VLOOKUP($A943,'Circumstance 9'!$B$18:$AB$28,27,FALSE),TableBPA2[[#This Row],[Base Payment After Circumstance 8]])))</f>
        <v/>
      </c>
      <c r="O943" s="3" t="str">
        <f>IF(O$3="Not used","",IFERROR(VLOOKUP($A943,'Circumstance 10'!$B$6:$AB$15,27,FALSE),IFERROR(VLOOKUP($A943,'Circumstance 10'!$B$18:$AB$28,27,FALSE),TableBPA2[[#This Row],[Base Payment After Circumstance 9]])))</f>
        <v/>
      </c>
      <c r="P943" s="24" t="str">
        <f>IF(P$3="Not used","",IFERROR(VLOOKUP($A943,'Circumstance 11'!$B$6:$AB$15,27,FALSE),IFERROR(VLOOKUP($A943,'Circumstance 11'!$B$18:$AB$28,27,FALSE),TableBPA2[[#This Row],[Base Payment After Circumstance 10]])))</f>
        <v/>
      </c>
      <c r="Q943" s="24" t="str">
        <f>IF(Q$3="Not used","",IFERROR(VLOOKUP($A943,'Circumstance 12'!$B$6:$AB$15,27,FALSE),IFERROR(VLOOKUP($A943,'Circumstance 12'!$B$18:$AB$28,27,FALSE),TableBPA2[[#This Row],[Base Payment After Circumstance 11]])))</f>
        <v/>
      </c>
      <c r="R943" s="24" t="str">
        <f>IF(R$3="Not used","",IFERROR(VLOOKUP($A943,'Circumstance 13'!$B$6:$AB$15,27,FALSE),IFERROR(VLOOKUP($A943,'Circumstance 13'!$B$18:$AB$28,27,FALSE),TableBPA2[[#This Row],[Base Payment After Circumstance 12]])))</f>
        <v/>
      </c>
      <c r="S943" s="24" t="str">
        <f>IF(S$3="Not used","",IFERROR(VLOOKUP($A943,'Circumstance 14'!$B$6:$AB$15,27,FALSE),IFERROR(VLOOKUP($A943,'Circumstance 14'!$B$18:$AB$28,27,FALSE),TableBPA2[[#This Row],[Base Payment After Circumstance 13]])))</f>
        <v/>
      </c>
      <c r="T943" s="24" t="str">
        <f>IF(T$3="Not used","",IFERROR(VLOOKUP($A943,'Circumstance 15'!$B$6:$AB$15,27,FALSE),IFERROR(VLOOKUP($A943,'Circumstance 15'!$B$18:$AB$28,27,FALSE),TableBPA2[[#This Row],[Base Payment After Circumstance 14]])))</f>
        <v/>
      </c>
      <c r="U943" s="24" t="str">
        <f>IF(U$3="Not used","",IFERROR(VLOOKUP($A943,'Circumstance 16'!$B$6:$AB$15,27,FALSE),IFERROR(VLOOKUP($A943,'Circumstance 16'!$B$18:$AB$28,27,FALSE),TableBPA2[[#This Row],[Base Payment After Circumstance 15]])))</f>
        <v/>
      </c>
      <c r="V943" s="24" t="str">
        <f>IF(V$3="Not used","",IFERROR(VLOOKUP($A943,'Circumstance 17'!$B$6:$AB$15,27,FALSE),IFERROR(VLOOKUP($A943,'Circumstance 17'!$B$18:$AB$28,27,FALSE),TableBPA2[[#This Row],[Base Payment After Circumstance 16]])))</f>
        <v/>
      </c>
      <c r="W943" s="24" t="str">
        <f>IF(W$3="Not used","",IFERROR(VLOOKUP($A943,'Circumstance 18'!$B$6:$AB$15,27,FALSE),IFERROR(VLOOKUP($A943,'Circumstance 18'!$B$18:$AB$28,27,FALSE),TableBPA2[[#This Row],[Base Payment After Circumstance 17]])))</f>
        <v/>
      </c>
      <c r="X943" s="24" t="str">
        <f>IF(X$3="Not used","",IFERROR(VLOOKUP($A943,'Circumstance 19'!$B$6:$AB$15,27,FALSE),IFERROR(VLOOKUP($A943,'Circumstance 19'!$B$18:$AB$28,27,FALSE),TableBPA2[[#This Row],[Base Payment After Circumstance 18]])))</f>
        <v/>
      </c>
      <c r="Y943" s="24" t="str">
        <f>IF(Y$3="Not used","",IFERROR(VLOOKUP($A943,'Circumstance 20'!$B$6:$AB$15,27,FALSE),IFERROR(VLOOKUP($A943,'Circumstance 20'!$B$18:$AB$28,27,FALSE),TableBPA2[[#This Row],[Base Payment After Circumstance 19]])))</f>
        <v/>
      </c>
    </row>
    <row r="944" spans="1:25" x14ac:dyDescent="0.25">
      <c r="A944" s="11" t="str">
        <f>IF('LEA Information'!A953="","",'LEA Information'!A953)</f>
        <v/>
      </c>
      <c r="B944" s="11" t="str">
        <f>IF('LEA Information'!B953="","",'LEA Information'!B953)</f>
        <v/>
      </c>
      <c r="C944" s="68" t="str">
        <f>IF('LEA Information'!C953="","",'LEA Information'!C953)</f>
        <v/>
      </c>
      <c r="D944" s="8" t="str">
        <f>IF('LEA Information'!D953="","",'LEA Information'!D953)</f>
        <v/>
      </c>
      <c r="E944" s="32" t="str">
        <f t="shared" si="14"/>
        <v/>
      </c>
      <c r="F944" s="3" t="str">
        <f>IF(F$3="Not used","",IFERROR(VLOOKUP($A944,'Circumstance 1'!$B$6:$AB$15,27,FALSE),IFERROR(VLOOKUP(A944,'Circumstance 1'!$B$18:$AB$28,27,FALSE),TableBPA2[[#This Row],[Starting Base Payment]])))</f>
        <v/>
      </c>
      <c r="G944" s="3" t="str">
        <f>IF(G$3="Not used","",IFERROR(VLOOKUP($A944,'Circumstance 2'!$B$6:$AB$15,27,FALSE),IFERROR(VLOOKUP($A944,'Circumstance 2'!$B$18:$AB$28,27,FALSE),TableBPA2[[#This Row],[Base Payment After Circumstance 1]])))</f>
        <v/>
      </c>
      <c r="H944" s="3" t="str">
        <f>IF(H$3="Not used","",IFERROR(VLOOKUP($A944,'Circumstance 3'!$B$6:$AB$15,27,FALSE),IFERROR(VLOOKUP($A944,'Circumstance 3'!$B$18:$AB$28,27,FALSE),TableBPA2[[#This Row],[Base Payment After Circumstance 2]])))</f>
        <v/>
      </c>
      <c r="I944" s="3" t="str">
        <f>IF(I$3="Not used","",IFERROR(VLOOKUP($A944,'Circumstance 4'!$B$6:$AB$15,27,FALSE),IFERROR(VLOOKUP($A944,'Circumstance 4'!$B$18:$AB$28,27,FALSE),TableBPA2[[#This Row],[Base Payment After Circumstance 3]])))</f>
        <v/>
      </c>
      <c r="J944" s="3" t="str">
        <f>IF(J$3="Not used","",IFERROR(VLOOKUP($A944,'Circumstance 5'!$B$6:$AB$15,27,FALSE),IFERROR(VLOOKUP($A944,'Circumstance 5'!$B$18:$AB$28,27,FALSE),TableBPA2[[#This Row],[Base Payment After Circumstance 4]])))</f>
        <v/>
      </c>
      <c r="K944" s="3" t="str">
        <f>IF(K$3="Not used","",IFERROR(VLOOKUP($A944,'Circumstance 6'!$B$6:$AB$15,27,FALSE),IFERROR(VLOOKUP($A944,'Circumstance 6'!$B$18:$AB$28,27,FALSE),TableBPA2[[#This Row],[Base Payment After Circumstance 5]])))</f>
        <v/>
      </c>
      <c r="L944" s="3" t="str">
        <f>IF(L$3="Not used","",IFERROR(VLOOKUP($A944,'Circumstance 7'!$B$6:$AB$15,27,FALSE),IFERROR(VLOOKUP($A944,'Circumstance 7'!$B$18:$AB$28,27,FALSE),TableBPA2[[#This Row],[Base Payment After Circumstance 6]])))</f>
        <v/>
      </c>
      <c r="M944" s="3" t="str">
        <f>IF(M$3="Not used","",IFERROR(VLOOKUP($A944,'Circumstance 8'!$B$6:$AB$15,27,FALSE),IFERROR(VLOOKUP($A944,'Circumstance 8'!$B$18:$AB$28,27,FALSE),TableBPA2[[#This Row],[Base Payment After Circumstance 7]])))</f>
        <v/>
      </c>
      <c r="N944" s="3" t="str">
        <f>IF(N$3="Not used","",IFERROR(VLOOKUP($A944,'Circumstance 9'!$B$6:$AB$15,27,FALSE),IFERROR(VLOOKUP($A944,'Circumstance 9'!$B$18:$AB$28,27,FALSE),TableBPA2[[#This Row],[Base Payment After Circumstance 8]])))</f>
        <v/>
      </c>
      <c r="O944" s="3" t="str">
        <f>IF(O$3="Not used","",IFERROR(VLOOKUP($A944,'Circumstance 10'!$B$6:$AB$15,27,FALSE),IFERROR(VLOOKUP($A944,'Circumstance 10'!$B$18:$AB$28,27,FALSE),TableBPA2[[#This Row],[Base Payment After Circumstance 9]])))</f>
        <v/>
      </c>
      <c r="P944" s="24" t="str">
        <f>IF(P$3="Not used","",IFERROR(VLOOKUP($A944,'Circumstance 11'!$B$6:$AB$15,27,FALSE),IFERROR(VLOOKUP($A944,'Circumstance 11'!$B$18:$AB$28,27,FALSE),TableBPA2[[#This Row],[Base Payment After Circumstance 10]])))</f>
        <v/>
      </c>
      <c r="Q944" s="24" t="str">
        <f>IF(Q$3="Not used","",IFERROR(VLOOKUP($A944,'Circumstance 12'!$B$6:$AB$15,27,FALSE),IFERROR(VLOOKUP($A944,'Circumstance 12'!$B$18:$AB$28,27,FALSE),TableBPA2[[#This Row],[Base Payment After Circumstance 11]])))</f>
        <v/>
      </c>
      <c r="R944" s="24" t="str">
        <f>IF(R$3="Not used","",IFERROR(VLOOKUP($A944,'Circumstance 13'!$B$6:$AB$15,27,FALSE),IFERROR(VLOOKUP($A944,'Circumstance 13'!$B$18:$AB$28,27,FALSE),TableBPA2[[#This Row],[Base Payment After Circumstance 12]])))</f>
        <v/>
      </c>
      <c r="S944" s="24" t="str">
        <f>IF(S$3="Not used","",IFERROR(VLOOKUP($A944,'Circumstance 14'!$B$6:$AB$15,27,FALSE),IFERROR(VLOOKUP($A944,'Circumstance 14'!$B$18:$AB$28,27,FALSE),TableBPA2[[#This Row],[Base Payment After Circumstance 13]])))</f>
        <v/>
      </c>
      <c r="T944" s="24" t="str">
        <f>IF(T$3="Not used","",IFERROR(VLOOKUP($A944,'Circumstance 15'!$B$6:$AB$15,27,FALSE),IFERROR(VLOOKUP($A944,'Circumstance 15'!$B$18:$AB$28,27,FALSE),TableBPA2[[#This Row],[Base Payment After Circumstance 14]])))</f>
        <v/>
      </c>
      <c r="U944" s="24" t="str">
        <f>IF(U$3="Not used","",IFERROR(VLOOKUP($A944,'Circumstance 16'!$B$6:$AB$15,27,FALSE),IFERROR(VLOOKUP($A944,'Circumstance 16'!$B$18:$AB$28,27,FALSE),TableBPA2[[#This Row],[Base Payment After Circumstance 15]])))</f>
        <v/>
      </c>
      <c r="V944" s="24" t="str">
        <f>IF(V$3="Not used","",IFERROR(VLOOKUP($A944,'Circumstance 17'!$B$6:$AB$15,27,FALSE),IFERROR(VLOOKUP($A944,'Circumstance 17'!$B$18:$AB$28,27,FALSE),TableBPA2[[#This Row],[Base Payment After Circumstance 16]])))</f>
        <v/>
      </c>
      <c r="W944" s="24" t="str">
        <f>IF(W$3="Not used","",IFERROR(VLOOKUP($A944,'Circumstance 18'!$B$6:$AB$15,27,FALSE),IFERROR(VLOOKUP($A944,'Circumstance 18'!$B$18:$AB$28,27,FALSE),TableBPA2[[#This Row],[Base Payment After Circumstance 17]])))</f>
        <v/>
      </c>
      <c r="X944" s="24" t="str">
        <f>IF(X$3="Not used","",IFERROR(VLOOKUP($A944,'Circumstance 19'!$B$6:$AB$15,27,FALSE),IFERROR(VLOOKUP($A944,'Circumstance 19'!$B$18:$AB$28,27,FALSE),TableBPA2[[#This Row],[Base Payment After Circumstance 18]])))</f>
        <v/>
      </c>
      <c r="Y944" s="24" t="str">
        <f>IF(Y$3="Not used","",IFERROR(VLOOKUP($A944,'Circumstance 20'!$B$6:$AB$15,27,FALSE),IFERROR(VLOOKUP($A944,'Circumstance 20'!$B$18:$AB$28,27,FALSE),TableBPA2[[#This Row],[Base Payment After Circumstance 19]])))</f>
        <v/>
      </c>
    </row>
    <row r="945" spans="1:25" x14ac:dyDescent="0.25">
      <c r="A945" s="11" t="str">
        <f>IF('LEA Information'!A954="","",'LEA Information'!A954)</f>
        <v/>
      </c>
      <c r="B945" s="11" t="str">
        <f>IF('LEA Information'!B954="","",'LEA Information'!B954)</f>
        <v/>
      </c>
      <c r="C945" s="68" t="str">
        <f>IF('LEA Information'!C954="","",'LEA Information'!C954)</f>
        <v/>
      </c>
      <c r="D945" s="8" t="str">
        <f>IF('LEA Information'!D954="","",'LEA Information'!D954)</f>
        <v/>
      </c>
      <c r="E945" s="32" t="str">
        <f t="shared" si="14"/>
        <v/>
      </c>
      <c r="F945" s="3" t="str">
        <f>IF(F$3="Not used","",IFERROR(VLOOKUP($A945,'Circumstance 1'!$B$6:$AB$15,27,FALSE),IFERROR(VLOOKUP(A945,'Circumstance 1'!$B$18:$AB$28,27,FALSE),TableBPA2[[#This Row],[Starting Base Payment]])))</f>
        <v/>
      </c>
      <c r="G945" s="3" t="str">
        <f>IF(G$3="Not used","",IFERROR(VLOOKUP($A945,'Circumstance 2'!$B$6:$AB$15,27,FALSE),IFERROR(VLOOKUP($A945,'Circumstance 2'!$B$18:$AB$28,27,FALSE),TableBPA2[[#This Row],[Base Payment After Circumstance 1]])))</f>
        <v/>
      </c>
      <c r="H945" s="3" t="str">
        <f>IF(H$3="Not used","",IFERROR(VLOOKUP($A945,'Circumstance 3'!$B$6:$AB$15,27,FALSE),IFERROR(VLOOKUP($A945,'Circumstance 3'!$B$18:$AB$28,27,FALSE),TableBPA2[[#This Row],[Base Payment After Circumstance 2]])))</f>
        <v/>
      </c>
      <c r="I945" s="3" t="str">
        <f>IF(I$3="Not used","",IFERROR(VLOOKUP($A945,'Circumstance 4'!$B$6:$AB$15,27,FALSE),IFERROR(VLOOKUP($A945,'Circumstance 4'!$B$18:$AB$28,27,FALSE),TableBPA2[[#This Row],[Base Payment After Circumstance 3]])))</f>
        <v/>
      </c>
      <c r="J945" s="3" t="str">
        <f>IF(J$3="Not used","",IFERROR(VLOOKUP($A945,'Circumstance 5'!$B$6:$AB$15,27,FALSE),IFERROR(VLOOKUP($A945,'Circumstance 5'!$B$18:$AB$28,27,FALSE),TableBPA2[[#This Row],[Base Payment After Circumstance 4]])))</f>
        <v/>
      </c>
      <c r="K945" s="3" t="str">
        <f>IF(K$3="Not used","",IFERROR(VLOOKUP($A945,'Circumstance 6'!$B$6:$AB$15,27,FALSE),IFERROR(VLOOKUP($A945,'Circumstance 6'!$B$18:$AB$28,27,FALSE),TableBPA2[[#This Row],[Base Payment After Circumstance 5]])))</f>
        <v/>
      </c>
      <c r="L945" s="3" t="str">
        <f>IF(L$3="Not used","",IFERROR(VLOOKUP($A945,'Circumstance 7'!$B$6:$AB$15,27,FALSE),IFERROR(VLOOKUP($A945,'Circumstance 7'!$B$18:$AB$28,27,FALSE),TableBPA2[[#This Row],[Base Payment After Circumstance 6]])))</f>
        <v/>
      </c>
      <c r="M945" s="3" t="str">
        <f>IF(M$3="Not used","",IFERROR(VLOOKUP($A945,'Circumstance 8'!$B$6:$AB$15,27,FALSE),IFERROR(VLOOKUP($A945,'Circumstance 8'!$B$18:$AB$28,27,FALSE),TableBPA2[[#This Row],[Base Payment After Circumstance 7]])))</f>
        <v/>
      </c>
      <c r="N945" s="3" t="str">
        <f>IF(N$3="Not used","",IFERROR(VLOOKUP($A945,'Circumstance 9'!$B$6:$AB$15,27,FALSE),IFERROR(VLOOKUP($A945,'Circumstance 9'!$B$18:$AB$28,27,FALSE),TableBPA2[[#This Row],[Base Payment After Circumstance 8]])))</f>
        <v/>
      </c>
      <c r="O945" s="3" t="str">
        <f>IF(O$3="Not used","",IFERROR(VLOOKUP($A945,'Circumstance 10'!$B$6:$AB$15,27,FALSE),IFERROR(VLOOKUP($A945,'Circumstance 10'!$B$18:$AB$28,27,FALSE),TableBPA2[[#This Row],[Base Payment After Circumstance 9]])))</f>
        <v/>
      </c>
      <c r="P945" s="24" t="str">
        <f>IF(P$3="Not used","",IFERROR(VLOOKUP($A945,'Circumstance 11'!$B$6:$AB$15,27,FALSE),IFERROR(VLOOKUP($A945,'Circumstance 11'!$B$18:$AB$28,27,FALSE),TableBPA2[[#This Row],[Base Payment After Circumstance 10]])))</f>
        <v/>
      </c>
      <c r="Q945" s="24" t="str">
        <f>IF(Q$3="Not used","",IFERROR(VLOOKUP($A945,'Circumstance 12'!$B$6:$AB$15,27,FALSE),IFERROR(VLOOKUP($A945,'Circumstance 12'!$B$18:$AB$28,27,FALSE),TableBPA2[[#This Row],[Base Payment After Circumstance 11]])))</f>
        <v/>
      </c>
      <c r="R945" s="24" t="str">
        <f>IF(R$3="Not used","",IFERROR(VLOOKUP($A945,'Circumstance 13'!$B$6:$AB$15,27,FALSE),IFERROR(VLOOKUP($A945,'Circumstance 13'!$B$18:$AB$28,27,FALSE),TableBPA2[[#This Row],[Base Payment After Circumstance 12]])))</f>
        <v/>
      </c>
      <c r="S945" s="24" t="str">
        <f>IF(S$3="Not used","",IFERROR(VLOOKUP($A945,'Circumstance 14'!$B$6:$AB$15,27,FALSE),IFERROR(VLOOKUP($A945,'Circumstance 14'!$B$18:$AB$28,27,FALSE),TableBPA2[[#This Row],[Base Payment After Circumstance 13]])))</f>
        <v/>
      </c>
      <c r="T945" s="24" t="str">
        <f>IF(T$3="Not used","",IFERROR(VLOOKUP($A945,'Circumstance 15'!$B$6:$AB$15,27,FALSE),IFERROR(VLOOKUP($A945,'Circumstance 15'!$B$18:$AB$28,27,FALSE),TableBPA2[[#This Row],[Base Payment After Circumstance 14]])))</f>
        <v/>
      </c>
      <c r="U945" s="24" t="str">
        <f>IF(U$3="Not used","",IFERROR(VLOOKUP($A945,'Circumstance 16'!$B$6:$AB$15,27,FALSE),IFERROR(VLOOKUP($A945,'Circumstance 16'!$B$18:$AB$28,27,FALSE),TableBPA2[[#This Row],[Base Payment After Circumstance 15]])))</f>
        <v/>
      </c>
      <c r="V945" s="24" t="str">
        <f>IF(V$3="Not used","",IFERROR(VLOOKUP($A945,'Circumstance 17'!$B$6:$AB$15,27,FALSE),IFERROR(VLOOKUP($A945,'Circumstance 17'!$B$18:$AB$28,27,FALSE),TableBPA2[[#This Row],[Base Payment After Circumstance 16]])))</f>
        <v/>
      </c>
      <c r="W945" s="24" t="str">
        <f>IF(W$3="Not used","",IFERROR(VLOOKUP($A945,'Circumstance 18'!$B$6:$AB$15,27,FALSE),IFERROR(VLOOKUP($A945,'Circumstance 18'!$B$18:$AB$28,27,FALSE),TableBPA2[[#This Row],[Base Payment After Circumstance 17]])))</f>
        <v/>
      </c>
      <c r="X945" s="24" t="str">
        <f>IF(X$3="Not used","",IFERROR(VLOOKUP($A945,'Circumstance 19'!$B$6:$AB$15,27,FALSE),IFERROR(VLOOKUP($A945,'Circumstance 19'!$B$18:$AB$28,27,FALSE),TableBPA2[[#This Row],[Base Payment After Circumstance 18]])))</f>
        <v/>
      </c>
      <c r="Y945" s="24" t="str">
        <f>IF(Y$3="Not used","",IFERROR(VLOOKUP($A945,'Circumstance 20'!$B$6:$AB$15,27,FALSE),IFERROR(VLOOKUP($A945,'Circumstance 20'!$B$18:$AB$28,27,FALSE),TableBPA2[[#This Row],[Base Payment After Circumstance 19]])))</f>
        <v/>
      </c>
    </row>
    <row r="946" spans="1:25" x14ac:dyDescent="0.25">
      <c r="A946" s="11" t="str">
        <f>IF('LEA Information'!A955="","",'LEA Information'!A955)</f>
        <v/>
      </c>
      <c r="B946" s="11" t="str">
        <f>IF('LEA Information'!B955="","",'LEA Information'!B955)</f>
        <v/>
      </c>
      <c r="C946" s="68" t="str">
        <f>IF('LEA Information'!C955="","",'LEA Information'!C955)</f>
        <v/>
      </c>
      <c r="D946" s="8" t="str">
        <f>IF('LEA Information'!D955="","",'LEA Information'!D955)</f>
        <v/>
      </c>
      <c r="E946" s="32" t="str">
        <f t="shared" si="14"/>
        <v/>
      </c>
      <c r="F946" s="3" t="str">
        <f>IF(F$3="Not used","",IFERROR(VLOOKUP($A946,'Circumstance 1'!$B$6:$AB$15,27,FALSE),IFERROR(VLOOKUP(A946,'Circumstance 1'!$B$18:$AB$28,27,FALSE),TableBPA2[[#This Row],[Starting Base Payment]])))</f>
        <v/>
      </c>
      <c r="G946" s="3" t="str">
        <f>IF(G$3="Not used","",IFERROR(VLOOKUP($A946,'Circumstance 2'!$B$6:$AB$15,27,FALSE),IFERROR(VLOOKUP($A946,'Circumstance 2'!$B$18:$AB$28,27,FALSE),TableBPA2[[#This Row],[Base Payment After Circumstance 1]])))</f>
        <v/>
      </c>
      <c r="H946" s="3" t="str">
        <f>IF(H$3="Not used","",IFERROR(VLOOKUP($A946,'Circumstance 3'!$B$6:$AB$15,27,FALSE),IFERROR(VLOOKUP($A946,'Circumstance 3'!$B$18:$AB$28,27,FALSE),TableBPA2[[#This Row],[Base Payment After Circumstance 2]])))</f>
        <v/>
      </c>
      <c r="I946" s="3" t="str">
        <f>IF(I$3="Not used","",IFERROR(VLOOKUP($A946,'Circumstance 4'!$B$6:$AB$15,27,FALSE),IFERROR(VLOOKUP($A946,'Circumstance 4'!$B$18:$AB$28,27,FALSE),TableBPA2[[#This Row],[Base Payment After Circumstance 3]])))</f>
        <v/>
      </c>
      <c r="J946" s="3" t="str">
        <f>IF(J$3="Not used","",IFERROR(VLOOKUP($A946,'Circumstance 5'!$B$6:$AB$15,27,FALSE),IFERROR(VLOOKUP($A946,'Circumstance 5'!$B$18:$AB$28,27,FALSE),TableBPA2[[#This Row],[Base Payment After Circumstance 4]])))</f>
        <v/>
      </c>
      <c r="K946" s="3" t="str">
        <f>IF(K$3="Not used","",IFERROR(VLOOKUP($A946,'Circumstance 6'!$B$6:$AB$15,27,FALSE),IFERROR(VLOOKUP($A946,'Circumstance 6'!$B$18:$AB$28,27,FALSE),TableBPA2[[#This Row],[Base Payment After Circumstance 5]])))</f>
        <v/>
      </c>
      <c r="L946" s="3" t="str">
        <f>IF(L$3="Not used","",IFERROR(VLOOKUP($A946,'Circumstance 7'!$B$6:$AB$15,27,FALSE),IFERROR(VLOOKUP($A946,'Circumstance 7'!$B$18:$AB$28,27,FALSE),TableBPA2[[#This Row],[Base Payment After Circumstance 6]])))</f>
        <v/>
      </c>
      <c r="M946" s="3" t="str">
        <f>IF(M$3="Not used","",IFERROR(VLOOKUP($A946,'Circumstance 8'!$B$6:$AB$15,27,FALSE),IFERROR(VLOOKUP($A946,'Circumstance 8'!$B$18:$AB$28,27,FALSE),TableBPA2[[#This Row],[Base Payment After Circumstance 7]])))</f>
        <v/>
      </c>
      <c r="N946" s="3" t="str">
        <f>IF(N$3="Not used","",IFERROR(VLOOKUP($A946,'Circumstance 9'!$B$6:$AB$15,27,FALSE),IFERROR(VLOOKUP($A946,'Circumstance 9'!$B$18:$AB$28,27,FALSE),TableBPA2[[#This Row],[Base Payment After Circumstance 8]])))</f>
        <v/>
      </c>
      <c r="O946" s="3" t="str">
        <f>IF(O$3="Not used","",IFERROR(VLOOKUP($A946,'Circumstance 10'!$B$6:$AB$15,27,FALSE),IFERROR(VLOOKUP($A946,'Circumstance 10'!$B$18:$AB$28,27,FALSE),TableBPA2[[#This Row],[Base Payment After Circumstance 9]])))</f>
        <v/>
      </c>
      <c r="P946" s="24" t="str">
        <f>IF(P$3="Not used","",IFERROR(VLOOKUP($A946,'Circumstance 11'!$B$6:$AB$15,27,FALSE),IFERROR(VLOOKUP($A946,'Circumstance 11'!$B$18:$AB$28,27,FALSE),TableBPA2[[#This Row],[Base Payment After Circumstance 10]])))</f>
        <v/>
      </c>
      <c r="Q946" s="24" t="str">
        <f>IF(Q$3="Not used","",IFERROR(VLOOKUP($A946,'Circumstance 12'!$B$6:$AB$15,27,FALSE),IFERROR(VLOOKUP($A946,'Circumstance 12'!$B$18:$AB$28,27,FALSE),TableBPA2[[#This Row],[Base Payment After Circumstance 11]])))</f>
        <v/>
      </c>
      <c r="R946" s="24" t="str">
        <f>IF(R$3="Not used","",IFERROR(VLOOKUP($A946,'Circumstance 13'!$B$6:$AB$15,27,FALSE),IFERROR(VLOOKUP($A946,'Circumstance 13'!$B$18:$AB$28,27,FALSE),TableBPA2[[#This Row],[Base Payment After Circumstance 12]])))</f>
        <v/>
      </c>
      <c r="S946" s="24" t="str">
        <f>IF(S$3="Not used","",IFERROR(VLOOKUP($A946,'Circumstance 14'!$B$6:$AB$15,27,FALSE),IFERROR(VLOOKUP($A946,'Circumstance 14'!$B$18:$AB$28,27,FALSE),TableBPA2[[#This Row],[Base Payment After Circumstance 13]])))</f>
        <v/>
      </c>
      <c r="T946" s="24" t="str">
        <f>IF(T$3="Not used","",IFERROR(VLOOKUP($A946,'Circumstance 15'!$B$6:$AB$15,27,FALSE),IFERROR(VLOOKUP($A946,'Circumstance 15'!$B$18:$AB$28,27,FALSE),TableBPA2[[#This Row],[Base Payment After Circumstance 14]])))</f>
        <v/>
      </c>
      <c r="U946" s="24" t="str">
        <f>IF(U$3="Not used","",IFERROR(VLOOKUP($A946,'Circumstance 16'!$B$6:$AB$15,27,FALSE),IFERROR(VLOOKUP($A946,'Circumstance 16'!$B$18:$AB$28,27,FALSE),TableBPA2[[#This Row],[Base Payment After Circumstance 15]])))</f>
        <v/>
      </c>
      <c r="V946" s="24" t="str">
        <f>IF(V$3="Not used","",IFERROR(VLOOKUP($A946,'Circumstance 17'!$B$6:$AB$15,27,FALSE),IFERROR(VLOOKUP($A946,'Circumstance 17'!$B$18:$AB$28,27,FALSE),TableBPA2[[#This Row],[Base Payment After Circumstance 16]])))</f>
        <v/>
      </c>
      <c r="W946" s="24" t="str">
        <f>IF(W$3="Not used","",IFERROR(VLOOKUP($A946,'Circumstance 18'!$B$6:$AB$15,27,FALSE),IFERROR(VLOOKUP($A946,'Circumstance 18'!$B$18:$AB$28,27,FALSE),TableBPA2[[#This Row],[Base Payment After Circumstance 17]])))</f>
        <v/>
      </c>
      <c r="X946" s="24" t="str">
        <f>IF(X$3="Not used","",IFERROR(VLOOKUP($A946,'Circumstance 19'!$B$6:$AB$15,27,FALSE),IFERROR(VLOOKUP($A946,'Circumstance 19'!$B$18:$AB$28,27,FALSE),TableBPA2[[#This Row],[Base Payment After Circumstance 18]])))</f>
        <v/>
      </c>
      <c r="Y946" s="24" t="str">
        <f>IF(Y$3="Not used","",IFERROR(VLOOKUP($A946,'Circumstance 20'!$B$6:$AB$15,27,FALSE),IFERROR(VLOOKUP($A946,'Circumstance 20'!$B$18:$AB$28,27,FALSE),TableBPA2[[#This Row],[Base Payment After Circumstance 19]])))</f>
        <v/>
      </c>
    </row>
    <row r="947" spans="1:25" x14ac:dyDescent="0.25">
      <c r="A947" s="11" t="str">
        <f>IF('LEA Information'!A956="","",'LEA Information'!A956)</f>
        <v/>
      </c>
      <c r="B947" s="11" t="str">
        <f>IF('LEA Information'!B956="","",'LEA Information'!B956)</f>
        <v/>
      </c>
      <c r="C947" s="68" t="str">
        <f>IF('LEA Information'!C956="","",'LEA Information'!C956)</f>
        <v/>
      </c>
      <c r="D947" s="8" t="str">
        <f>IF('LEA Information'!D956="","",'LEA Information'!D956)</f>
        <v/>
      </c>
      <c r="E947" s="32" t="str">
        <f t="shared" si="14"/>
        <v/>
      </c>
      <c r="F947" s="3" t="str">
        <f>IF(F$3="Not used","",IFERROR(VLOOKUP($A947,'Circumstance 1'!$B$6:$AB$15,27,FALSE),IFERROR(VLOOKUP(A947,'Circumstance 1'!$B$18:$AB$28,27,FALSE),TableBPA2[[#This Row],[Starting Base Payment]])))</f>
        <v/>
      </c>
      <c r="G947" s="3" t="str">
        <f>IF(G$3="Not used","",IFERROR(VLOOKUP($A947,'Circumstance 2'!$B$6:$AB$15,27,FALSE),IFERROR(VLOOKUP($A947,'Circumstance 2'!$B$18:$AB$28,27,FALSE),TableBPA2[[#This Row],[Base Payment After Circumstance 1]])))</f>
        <v/>
      </c>
      <c r="H947" s="3" t="str">
        <f>IF(H$3="Not used","",IFERROR(VLOOKUP($A947,'Circumstance 3'!$B$6:$AB$15,27,FALSE),IFERROR(VLOOKUP($A947,'Circumstance 3'!$B$18:$AB$28,27,FALSE),TableBPA2[[#This Row],[Base Payment After Circumstance 2]])))</f>
        <v/>
      </c>
      <c r="I947" s="3" t="str">
        <f>IF(I$3="Not used","",IFERROR(VLOOKUP($A947,'Circumstance 4'!$B$6:$AB$15,27,FALSE),IFERROR(VLOOKUP($A947,'Circumstance 4'!$B$18:$AB$28,27,FALSE),TableBPA2[[#This Row],[Base Payment After Circumstance 3]])))</f>
        <v/>
      </c>
      <c r="J947" s="3" t="str">
        <f>IF(J$3="Not used","",IFERROR(VLOOKUP($A947,'Circumstance 5'!$B$6:$AB$15,27,FALSE),IFERROR(VLOOKUP($A947,'Circumstance 5'!$B$18:$AB$28,27,FALSE),TableBPA2[[#This Row],[Base Payment After Circumstance 4]])))</f>
        <v/>
      </c>
      <c r="K947" s="3" t="str">
        <f>IF(K$3="Not used","",IFERROR(VLOOKUP($A947,'Circumstance 6'!$B$6:$AB$15,27,FALSE),IFERROR(VLOOKUP($A947,'Circumstance 6'!$B$18:$AB$28,27,FALSE),TableBPA2[[#This Row],[Base Payment After Circumstance 5]])))</f>
        <v/>
      </c>
      <c r="L947" s="3" t="str">
        <f>IF(L$3="Not used","",IFERROR(VLOOKUP($A947,'Circumstance 7'!$B$6:$AB$15,27,FALSE),IFERROR(VLOOKUP($A947,'Circumstance 7'!$B$18:$AB$28,27,FALSE),TableBPA2[[#This Row],[Base Payment After Circumstance 6]])))</f>
        <v/>
      </c>
      <c r="M947" s="3" t="str">
        <f>IF(M$3="Not used","",IFERROR(VLOOKUP($A947,'Circumstance 8'!$B$6:$AB$15,27,FALSE),IFERROR(VLOOKUP($A947,'Circumstance 8'!$B$18:$AB$28,27,FALSE),TableBPA2[[#This Row],[Base Payment After Circumstance 7]])))</f>
        <v/>
      </c>
      <c r="N947" s="3" t="str">
        <f>IF(N$3="Not used","",IFERROR(VLOOKUP($A947,'Circumstance 9'!$B$6:$AB$15,27,FALSE),IFERROR(VLOOKUP($A947,'Circumstance 9'!$B$18:$AB$28,27,FALSE),TableBPA2[[#This Row],[Base Payment After Circumstance 8]])))</f>
        <v/>
      </c>
      <c r="O947" s="3" t="str">
        <f>IF(O$3="Not used","",IFERROR(VLOOKUP($A947,'Circumstance 10'!$B$6:$AB$15,27,FALSE),IFERROR(VLOOKUP($A947,'Circumstance 10'!$B$18:$AB$28,27,FALSE),TableBPA2[[#This Row],[Base Payment After Circumstance 9]])))</f>
        <v/>
      </c>
      <c r="P947" s="24" t="str">
        <f>IF(P$3="Not used","",IFERROR(VLOOKUP($A947,'Circumstance 11'!$B$6:$AB$15,27,FALSE),IFERROR(VLOOKUP($A947,'Circumstance 11'!$B$18:$AB$28,27,FALSE),TableBPA2[[#This Row],[Base Payment After Circumstance 10]])))</f>
        <v/>
      </c>
      <c r="Q947" s="24" t="str">
        <f>IF(Q$3="Not used","",IFERROR(VLOOKUP($A947,'Circumstance 12'!$B$6:$AB$15,27,FALSE),IFERROR(VLOOKUP($A947,'Circumstance 12'!$B$18:$AB$28,27,FALSE),TableBPA2[[#This Row],[Base Payment After Circumstance 11]])))</f>
        <v/>
      </c>
      <c r="R947" s="24" t="str">
        <f>IF(R$3="Not used","",IFERROR(VLOOKUP($A947,'Circumstance 13'!$B$6:$AB$15,27,FALSE),IFERROR(VLOOKUP($A947,'Circumstance 13'!$B$18:$AB$28,27,FALSE),TableBPA2[[#This Row],[Base Payment After Circumstance 12]])))</f>
        <v/>
      </c>
      <c r="S947" s="24" t="str">
        <f>IF(S$3="Not used","",IFERROR(VLOOKUP($A947,'Circumstance 14'!$B$6:$AB$15,27,FALSE),IFERROR(VLOOKUP($A947,'Circumstance 14'!$B$18:$AB$28,27,FALSE),TableBPA2[[#This Row],[Base Payment After Circumstance 13]])))</f>
        <v/>
      </c>
      <c r="T947" s="24" t="str">
        <f>IF(T$3="Not used","",IFERROR(VLOOKUP($A947,'Circumstance 15'!$B$6:$AB$15,27,FALSE),IFERROR(VLOOKUP($A947,'Circumstance 15'!$B$18:$AB$28,27,FALSE),TableBPA2[[#This Row],[Base Payment After Circumstance 14]])))</f>
        <v/>
      </c>
      <c r="U947" s="24" t="str">
        <f>IF(U$3="Not used","",IFERROR(VLOOKUP($A947,'Circumstance 16'!$B$6:$AB$15,27,FALSE),IFERROR(VLOOKUP($A947,'Circumstance 16'!$B$18:$AB$28,27,FALSE),TableBPA2[[#This Row],[Base Payment After Circumstance 15]])))</f>
        <v/>
      </c>
      <c r="V947" s="24" t="str">
        <f>IF(V$3="Not used","",IFERROR(VLOOKUP($A947,'Circumstance 17'!$B$6:$AB$15,27,FALSE),IFERROR(VLOOKUP($A947,'Circumstance 17'!$B$18:$AB$28,27,FALSE),TableBPA2[[#This Row],[Base Payment After Circumstance 16]])))</f>
        <v/>
      </c>
      <c r="W947" s="24" t="str">
        <f>IF(W$3="Not used","",IFERROR(VLOOKUP($A947,'Circumstance 18'!$B$6:$AB$15,27,FALSE),IFERROR(VLOOKUP($A947,'Circumstance 18'!$B$18:$AB$28,27,FALSE),TableBPA2[[#This Row],[Base Payment After Circumstance 17]])))</f>
        <v/>
      </c>
      <c r="X947" s="24" t="str">
        <f>IF(X$3="Not used","",IFERROR(VLOOKUP($A947,'Circumstance 19'!$B$6:$AB$15,27,FALSE),IFERROR(VLOOKUP($A947,'Circumstance 19'!$B$18:$AB$28,27,FALSE),TableBPA2[[#This Row],[Base Payment After Circumstance 18]])))</f>
        <v/>
      </c>
      <c r="Y947" s="24" t="str">
        <f>IF(Y$3="Not used","",IFERROR(VLOOKUP($A947,'Circumstance 20'!$B$6:$AB$15,27,FALSE),IFERROR(VLOOKUP($A947,'Circumstance 20'!$B$18:$AB$28,27,FALSE),TableBPA2[[#This Row],[Base Payment After Circumstance 19]])))</f>
        <v/>
      </c>
    </row>
    <row r="948" spans="1:25" x14ac:dyDescent="0.25">
      <c r="A948" s="11" t="str">
        <f>IF('LEA Information'!A957="","",'LEA Information'!A957)</f>
        <v/>
      </c>
      <c r="B948" s="11" t="str">
        <f>IF('LEA Information'!B957="","",'LEA Information'!B957)</f>
        <v/>
      </c>
      <c r="C948" s="68" t="str">
        <f>IF('LEA Information'!C957="","",'LEA Information'!C957)</f>
        <v/>
      </c>
      <c r="D948" s="8" t="str">
        <f>IF('LEA Information'!D957="","",'LEA Information'!D957)</f>
        <v/>
      </c>
      <c r="E948" s="32" t="str">
        <f t="shared" si="14"/>
        <v/>
      </c>
      <c r="F948" s="3" t="str">
        <f>IF(F$3="Not used","",IFERROR(VLOOKUP($A948,'Circumstance 1'!$B$6:$AB$15,27,FALSE),IFERROR(VLOOKUP(A948,'Circumstance 1'!$B$18:$AB$28,27,FALSE),TableBPA2[[#This Row],[Starting Base Payment]])))</f>
        <v/>
      </c>
      <c r="G948" s="3" t="str">
        <f>IF(G$3="Not used","",IFERROR(VLOOKUP($A948,'Circumstance 2'!$B$6:$AB$15,27,FALSE),IFERROR(VLOOKUP($A948,'Circumstance 2'!$B$18:$AB$28,27,FALSE),TableBPA2[[#This Row],[Base Payment After Circumstance 1]])))</f>
        <v/>
      </c>
      <c r="H948" s="3" t="str">
        <f>IF(H$3="Not used","",IFERROR(VLOOKUP($A948,'Circumstance 3'!$B$6:$AB$15,27,FALSE),IFERROR(VLOOKUP($A948,'Circumstance 3'!$B$18:$AB$28,27,FALSE),TableBPA2[[#This Row],[Base Payment After Circumstance 2]])))</f>
        <v/>
      </c>
      <c r="I948" s="3" t="str">
        <f>IF(I$3="Not used","",IFERROR(VLOOKUP($A948,'Circumstance 4'!$B$6:$AB$15,27,FALSE),IFERROR(VLOOKUP($A948,'Circumstance 4'!$B$18:$AB$28,27,FALSE),TableBPA2[[#This Row],[Base Payment After Circumstance 3]])))</f>
        <v/>
      </c>
      <c r="J948" s="3" t="str">
        <f>IF(J$3="Not used","",IFERROR(VLOOKUP($A948,'Circumstance 5'!$B$6:$AB$15,27,FALSE),IFERROR(VLOOKUP($A948,'Circumstance 5'!$B$18:$AB$28,27,FALSE),TableBPA2[[#This Row],[Base Payment After Circumstance 4]])))</f>
        <v/>
      </c>
      <c r="K948" s="3" t="str">
        <f>IF(K$3="Not used","",IFERROR(VLOOKUP($A948,'Circumstance 6'!$B$6:$AB$15,27,FALSE),IFERROR(VLOOKUP($A948,'Circumstance 6'!$B$18:$AB$28,27,FALSE),TableBPA2[[#This Row],[Base Payment After Circumstance 5]])))</f>
        <v/>
      </c>
      <c r="L948" s="3" t="str">
        <f>IF(L$3="Not used","",IFERROR(VLOOKUP($A948,'Circumstance 7'!$B$6:$AB$15,27,FALSE),IFERROR(VLOOKUP($A948,'Circumstance 7'!$B$18:$AB$28,27,FALSE),TableBPA2[[#This Row],[Base Payment After Circumstance 6]])))</f>
        <v/>
      </c>
      <c r="M948" s="3" t="str">
        <f>IF(M$3="Not used","",IFERROR(VLOOKUP($A948,'Circumstance 8'!$B$6:$AB$15,27,FALSE),IFERROR(VLOOKUP($A948,'Circumstance 8'!$B$18:$AB$28,27,FALSE),TableBPA2[[#This Row],[Base Payment After Circumstance 7]])))</f>
        <v/>
      </c>
      <c r="N948" s="3" t="str">
        <f>IF(N$3="Not used","",IFERROR(VLOOKUP($A948,'Circumstance 9'!$B$6:$AB$15,27,FALSE),IFERROR(VLOOKUP($A948,'Circumstance 9'!$B$18:$AB$28,27,FALSE),TableBPA2[[#This Row],[Base Payment After Circumstance 8]])))</f>
        <v/>
      </c>
      <c r="O948" s="3" t="str">
        <f>IF(O$3="Not used","",IFERROR(VLOOKUP($A948,'Circumstance 10'!$B$6:$AB$15,27,FALSE),IFERROR(VLOOKUP($A948,'Circumstance 10'!$B$18:$AB$28,27,FALSE),TableBPA2[[#This Row],[Base Payment After Circumstance 9]])))</f>
        <v/>
      </c>
      <c r="P948" s="24" t="str">
        <f>IF(P$3="Not used","",IFERROR(VLOOKUP($A948,'Circumstance 11'!$B$6:$AB$15,27,FALSE),IFERROR(VLOOKUP($A948,'Circumstance 11'!$B$18:$AB$28,27,FALSE),TableBPA2[[#This Row],[Base Payment After Circumstance 10]])))</f>
        <v/>
      </c>
      <c r="Q948" s="24" t="str">
        <f>IF(Q$3="Not used","",IFERROR(VLOOKUP($A948,'Circumstance 12'!$B$6:$AB$15,27,FALSE),IFERROR(VLOOKUP($A948,'Circumstance 12'!$B$18:$AB$28,27,FALSE),TableBPA2[[#This Row],[Base Payment After Circumstance 11]])))</f>
        <v/>
      </c>
      <c r="R948" s="24" t="str">
        <f>IF(R$3="Not used","",IFERROR(VLOOKUP($A948,'Circumstance 13'!$B$6:$AB$15,27,FALSE),IFERROR(VLOOKUP($A948,'Circumstance 13'!$B$18:$AB$28,27,FALSE),TableBPA2[[#This Row],[Base Payment After Circumstance 12]])))</f>
        <v/>
      </c>
      <c r="S948" s="24" t="str">
        <f>IF(S$3="Not used","",IFERROR(VLOOKUP($A948,'Circumstance 14'!$B$6:$AB$15,27,FALSE),IFERROR(VLOOKUP($A948,'Circumstance 14'!$B$18:$AB$28,27,FALSE),TableBPA2[[#This Row],[Base Payment After Circumstance 13]])))</f>
        <v/>
      </c>
      <c r="T948" s="24" t="str">
        <f>IF(T$3="Not used","",IFERROR(VLOOKUP($A948,'Circumstance 15'!$B$6:$AB$15,27,FALSE),IFERROR(VLOOKUP($A948,'Circumstance 15'!$B$18:$AB$28,27,FALSE),TableBPA2[[#This Row],[Base Payment After Circumstance 14]])))</f>
        <v/>
      </c>
      <c r="U948" s="24" t="str">
        <f>IF(U$3="Not used","",IFERROR(VLOOKUP($A948,'Circumstance 16'!$B$6:$AB$15,27,FALSE),IFERROR(VLOOKUP($A948,'Circumstance 16'!$B$18:$AB$28,27,FALSE),TableBPA2[[#This Row],[Base Payment After Circumstance 15]])))</f>
        <v/>
      </c>
      <c r="V948" s="24" t="str">
        <f>IF(V$3="Not used","",IFERROR(VLOOKUP($A948,'Circumstance 17'!$B$6:$AB$15,27,FALSE),IFERROR(VLOOKUP($A948,'Circumstance 17'!$B$18:$AB$28,27,FALSE),TableBPA2[[#This Row],[Base Payment After Circumstance 16]])))</f>
        <v/>
      </c>
      <c r="W948" s="24" t="str">
        <f>IF(W$3="Not used","",IFERROR(VLOOKUP($A948,'Circumstance 18'!$B$6:$AB$15,27,FALSE),IFERROR(VLOOKUP($A948,'Circumstance 18'!$B$18:$AB$28,27,FALSE),TableBPA2[[#This Row],[Base Payment After Circumstance 17]])))</f>
        <v/>
      </c>
      <c r="X948" s="24" t="str">
        <f>IF(X$3="Not used","",IFERROR(VLOOKUP($A948,'Circumstance 19'!$B$6:$AB$15,27,FALSE),IFERROR(VLOOKUP($A948,'Circumstance 19'!$B$18:$AB$28,27,FALSE),TableBPA2[[#This Row],[Base Payment After Circumstance 18]])))</f>
        <v/>
      </c>
      <c r="Y948" s="24" t="str">
        <f>IF(Y$3="Not used","",IFERROR(VLOOKUP($A948,'Circumstance 20'!$B$6:$AB$15,27,FALSE),IFERROR(VLOOKUP($A948,'Circumstance 20'!$B$18:$AB$28,27,FALSE),TableBPA2[[#This Row],[Base Payment After Circumstance 19]])))</f>
        <v/>
      </c>
    </row>
    <row r="949" spans="1:25" x14ac:dyDescent="0.25">
      <c r="A949" s="11" t="str">
        <f>IF('LEA Information'!A958="","",'LEA Information'!A958)</f>
        <v/>
      </c>
      <c r="B949" s="11" t="str">
        <f>IF('LEA Information'!B958="","",'LEA Information'!B958)</f>
        <v/>
      </c>
      <c r="C949" s="68" t="str">
        <f>IF('LEA Information'!C958="","",'LEA Information'!C958)</f>
        <v/>
      </c>
      <c r="D949" s="8" t="str">
        <f>IF('LEA Information'!D958="","",'LEA Information'!D958)</f>
        <v/>
      </c>
      <c r="E949" s="32" t="str">
        <f t="shared" si="14"/>
        <v/>
      </c>
      <c r="F949" s="3" t="str">
        <f>IF(F$3="Not used","",IFERROR(VLOOKUP($A949,'Circumstance 1'!$B$6:$AB$15,27,FALSE),IFERROR(VLOOKUP(A949,'Circumstance 1'!$B$18:$AB$28,27,FALSE),TableBPA2[[#This Row],[Starting Base Payment]])))</f>
        <v/>
      </c>
      <c r="G949" s="3" t="str">
        <f>IF(G$3="Not used","",IFERROR(VLOOKUP($A949,'Circumstance 2'!$B$6:$AB$15,27,FALSE),IFERROR(VLOOKUP($A949,'Circumstance 2'!$B$18:$AB$28,27,FALSE),TableBPA2[[#This Row],[Base Payment After Circumstance 1]])))</f>
        <v/>
      </c>
      <c r="H949" s="3" t="str">
        <f>IF(H$3="Not used","",IFERROR(VLOOKUP($A949,'Circumstance 3'!$B$6:$AB$15,27,FALSE),IFERROR(VLOOKUP($A949,'Circumstance 3'!$B$18:$AB$28,27,FALSE),TableBPA2[[#This Row],[Base Payment After Circumstance 2]])))</f>
        <v/>
      </c>
      <c r="I949" s="3" t="str">
        <f>IF(I$3="Not used","",IFERROR(VLOOKUP($A949,'Circumstance 4'!$B$6:$AB$15,27,FALSE),IFERROR(VLOOKUP($A949,'Circumstance 4'!$B$18:$AB$28,27,FALSE),TableBPA2[[#This Row],[Base Payment After Circumstance 3]])))</f>
        <v/>
      </c>
      <c r="J949" s="3" t="str">
        <f>IF(J$3="Not used","",IFERROR(VLOOKUP($A949,'Circumstance 5'!$B$6:$AB$15,27,FALSE),IFERROR(VLOOKUP($A949,'Circumstance 5'!$B$18:$AB$28,27,FALSE),TableBPA2[[#This Row],[Base Payment After Circumstance 4]])))</f>
        <v/>
      </c>
      <c r="K949" s="3" t="str">
        <f>IF(K$3="Not used","",IFERROR(VLOOKUP($A949,'Circumstance 6'!$B$6:$AB$15,27,FALSE),IFERROR(VLOOKUP($A949,'Circumstance 6'!$B$18:$AB$28,27,FALSE),TableBPA2[[#This Row],[Base Payment After Circumstance 5]])))</f>
        <v/>
      </c>
      <c r="L949" s="3" t="str">
        <f>IF(L$3="Not used","",IFERROR(VLOOKUP($A949,'Circumstance 7'!$B$6:$AB$15,27,FALSE),IFERROR(VLOOKUP($A949,'Circumstance 7'!$B$18:$AB$28,27,FALSE),TableBPA2[[#This Row],[Base Payment After Circumstance 6]])))</f>
        <v/>
      </c>
      <c r="M949" s="3" t="str">
        <f>IF(M$3="Not used","",IFERROR(VLOOKUP($A949,'Circumstance 8'!$B$6:$AB$15,27,FALSE),IFERROR(VLOOKUP($A949,'Circumstance 8'!$B$18:$AB$28,27,FALSE),TableBPA2[[#This Row],[Base Payment After Circumstance 7]])))</f>
        <v/>
      </c>
      <c r="N949" s="3" t="str">
        <f>IF(N$3="Not used","",IFERROR(VLOOKUP($A949,'Circumstance 9'!$B$6:$AB$15,27,FALSE),IFERROR(VLOOKUP($A949,'Circumstance 9'!$B$18:$AB$28,27,FALSE),TableBPA2[[#This Row],[Base Payment After Circumstance 8]])))</f>
        <v/>
      </c>
      <c r="O949" s="3" t="str">
        <f>IF(O$3="Not used","",IFERROR(VLOOKUP($A949,'Circumstance 10'!$B$6:$AB$15,27,FALSE),IFERROR(VLOOKUP($A949,'Circumstance 10'!$B$18:$AB$28,27,FALSE),TableBPA2[[#This Row],[Base Payment After Circumstance 9]])))</f>
        <v/>
      </c>
      <c r="P949" s="24" t="str">
        <f>IF(P$3="Not used","",IFERROR(VLOOKUP($A949,'Circumstance 11'!$B$6:$AB$15,27,FALSE),IFERROR(VLOOKUP($A949,'Circumstance 11'!$B$18:$AB$28,27,FALSE),TableBPA2[[#This Row],[Base Payment After Circumstance 10]])))</f>
        <v/>
      </c>
      <c r="Q949" s="24" t="str">
        <f>IF(Q$3="Not used","",IFERROR(VLOOKUP($A949,'Circumstance 12'!$B$6:$AB$15,27,FALSE),IFERROR(VLOOKUP($A949,'Circumstance 12'!$B$18:$AB$28,27,FALSE),TableBPA2[[#This Row],[Base Payment After Circumstance 11]])))</f>
        <v/>
      </c>
      <c r="R949" s="24" t="str">
        <f>IF(R$3="Not used","",IFERROR(VLOOKUP($A949,'Circumstance 13'!$B$6:$AB$15,27,FALSE),IFERROR(VLOOKUP($A949,'Circumstance 13'!$B$18:$AB$28,27,FALSE),TableBPA2[[#This Row],[Base Payment After Circumstance 12]])))</f>
        <v/>
      </c>
      <c r="S949" s="24" t="str">
        <f>IF(S$3="Not used","",IFERROR(VLOOKUP($A949,'Circumstance 14'!$B$6:$AB$15,27,FALSE),IFERROR(VLOOKUP($A949,'Circumstance 14'!$B$18:$AB$28,27,FALSE),TableBPA2[[#This Row],[Base Payment After Circumstance 13]])))</f>
        <v/>
      </c>
      <c r="T949" s="24" t="str">
        <f>IF(T$3="Not used","",IFERROR(VLOOKUP($A949,'Circumstance 15'!$B$6:$AB$15,27,FALSE),IFERROR(VLOOKUP($A949,'Circumstance 15'!$B$18:$AB$28,27,FALSE),TableBPA2[[#This Row],[Base Payment After Circumstance 14]])))</f>
        <v/>
      </c>
      <c r="U949" s="24" t="str">
        <f>IF(U$3="Not used","",IFERROR(VLOOKUP($A949,'Circumstance 16'!$B$6:$AB$15,27,FALSE),IFERROR(VLOOKUP($A949,'Circumstance 16'!$B$18:$AB$28,27,FALSE),TableBPA2[[#This Row],[Base Payment After Circumstance 15]])))</f>
        <v/>
      </c>
      <c r="V949" s="24" t="str">
        <f>IF(V$3="Not used","",IFERROR(VLOOKUP($A949,'Circumstance 17'!$B$6:$AB$15,27,FALSE),IFERROR(VLOOKUP($A949,'Circumstance 17'!$B$18:$AB$28,27,FALSE),TableBPA2[[#This Row],[Base Payment After Circumstance 16]])))</f>
        <v/>
      </c>
      <c r="W949" s="24" t="str">
        <f>IF(W$3="Not used","",IFERROR(VLOOKUP($A949,'Circumstance 18'!$B$6:$AB$15,27,FALSE),IFERROR(VLOOKUP($A949,'Circumstance 18'!$B$18:$AB$28,27,FALSE),TableBPA2[[#This Row],[Base Payment After Circumstance 17]])))</f>
        <v/>
      </c>
      <c r="X949" s="24" t="str">
        <f>IF(X$3="Not used","",IFERROR(VLOOKUP($A949,'Circumstance 19'!$B$6:$AB$15,27,FALSE),IFERROR(VLOOKUP($A949,'Circumstance 19'!$B$18:$AB$28,27,FALSE),TableBPA2[[#This Row],[Base Payment After Circumstance 18]])))</f>
        <v/>
      </c>
      <c r="Y949" s="24" t="str">
        <f>IF(Y$3="Not used","",IFERROR(VLOOKUP($A949,'Circumstance 20'!$B$6:$AB$15,27,FALSE),IFERROR(VLOOKUP($A949,'Circumstance 20'!$B$18:$AB$28,27,FALSE),TableBPA2[[#This Row],[Base Payment After Circumstance 19]])))</f>
        <v/>
      </c>
    </row>
    <row r="950" spans="1:25" x14ac:dyDescent="0.25">
      <c r="A950" s="11" t="str">
        <f>IF('LEA Information'!A959="","",'LEA Information'!A959)</f>
        <v/>
      </c>
      <c r="B950" s="11" t="str">
        <f>IF('LEA Information'!B959="","",'LEA Information'!B959)</f>
        <v/>
      </c>
      <c r="C950" s="68" t="str">
        <f>IF('LEA Information'!C959="","",'LEA Information'!C959)</f>
        <v/>
      </c>
      <c r="D950" s="8" t="str">
        <f>IF('LEA Information'!D959="","",'LEA Information'!D959)</f>
        <v/>
      </c>
      <c r="E950" s="32" t="str">
        <f t="shared" si="14"/>
        <v/>
      </c>
      <c r="F950" s="3" t="str">
        <f>IF(F$3="Not used","",IFERROR(VLOOKUP($A950,'Circumstance 1'!$B$6:$AB$15,27,FALSE),IFERROR(VLOOKUP(A950,'Circumstance 1'!$B$18:$AB$28,27,FALSE),TableBPA2[[#This Row],[Starting Base Payment]])))</f>
        <v/>
      </c>
      <c r="G950" s="3" t="str">
        <f>IF(G$3="Not used","",IFERROR(VLOOKUP($A950,'Circumstance 2'!$B$6:$AB$15,27,FALSE),IFERROR(VLOOKUP($A950,'Circumstance 2'!$B$18:$AB$28,27,FALSE),TableBPA2[[#This Row],[Base Payment After Circumstance 1]])))</f>
        <v/>
      </c>
      <c r="H950" s="3" t="str">
        <f>IF(H$3="Not used","",IFERROR(VLOOKUP($A950,'Circumstance 3'!$B$6:$AB$15,27,FALSE),IFERROR(VLOOKUP($A950,'Circumstance 3'!$B$18:$AB$28,27,FALSE),TableBPA2[[#This Row],[Base Payment After Circumstance 2]])))</f>
        <v/>
      </c>
      <c r="I950" s="3" t="str">
        <f>IF(I$3="Not used","",IFERROR(VLOOKUP($A950,'Circumstance 4'!$B$6:$AB$15,27,FALSE),IFERROR(VLOOKUP($A950,'Circumstance 4'!$B$18:$AB$28,27,FALSE),TableBPA2[[#This Row],[Base Payment After Circumstance 3]])))</f>
        <v/>
      </c>
      <c r="J950" s="3" t="str">
        <f>IF(J$3="Not used","",IFERROR(VLOOKUP($A950,'Circumstance 5'!$B$6:$AB$15,27,FALSE),IFERROR(VLOOKUP($A950,'Circumstance 5'!$B$18:$AB$28,27,FALSE),TableBPA2[[#This Row],[Base Payment After Circumstance 4]])))</f>
        <v/>
      </c>
      <c r="K950" s="3" t="str">
        <f>IF(K$3="Not used","",IFERROR(VLOOKUP($A950,'Circumstance 6'!$B$6:$AB$15,27,FALSE),IFERROR(VLOOKUP($A950,'Circumstance 6'!$B$18:$AB$28,27,FALSE),TableBPA2[[#This Row],[Base Payment After Circumstance 5]])))</f>
        <v/>
      </c>
      <c r="L950" s="3" t="str">
        <f>IF(L$3="Not used","",IFERROR(VLOOKUP($A950,'Circumstance 7'!$B$6:$AB$15,27,FALSE),IFERROR(VLOOKUP($A950,'Circumstance 7'!$B$18:$AB$28,27,FALSE),TableBPA2[[#This Row],[Base Payment After Circumstance 6]])))</f>
        <v/>
      </c>
      <c r="M950" s="3" t="str">
        <f>IF(M$3="Not used","",IFERROR(VLOOKUP($A950,'Circumstance 8'!$B$6:$AB$15,27,FALSE),IFERROR(VLOOKUP($A950,'Circumstance 8'!$B$18:$AB$28,27,FALSE),TableBPA2[[#This Row],[Base Payment After Circumstance 7]])))</f>
        <v/>
      </c>
      <c r="N950" s="3" t="str">
        <f>IF(N$3="Not used","",IFERROR(VLOOKUP($A950,'Circumstance 9'!$B$6:$AB$15,27,FALSE),IFERROR(VLOOKUP($A950,'Circumstance 9'!$B$18:$AB$28,27,FALSE),TableBPA2[[#This Row],[Base Payment After Circumstance 8]])))</f>
        <v/>
      </c>
      <c r="O950" s="3" t="str">
        <f>IF(O$3="Not used","",IFERROR(VLOOKUP($A950,'Circumstance 10'!$B$6:$AB$15,27,FALSE),IFERROR(VLOOKUP($A950,'Circumstance 10'!$B$18:$AB$28,27,FALSE),TableBPA2[[#This Row],[Base Payment After Circumstance 9]])))</f>
        <v/>
      </c>
      <c r="P950" s="24" t="str">
        <f>IF(P$3="Not used","",IFERROR(VLOOKUP($A950,'Circumstance 11'!$B$6:$AB$15,27,FALSE),IFERROR(VLOOKUP($A950,'Circumstance 11'!$B$18:$AB$28,27,FALSE),TableBPA2[[#This Row],[Base Payment After Circumstance 10]])))</f>
        <v/>
      </c>
      <c r="Q950" s="24" t="str">
        <f>IF(Q$3="Not used","",IFERROR(VLOOKUP($A950,'Circumstance 12'!$B$6:$AB$15,27,FALSE),IFERROR(VLOOKUP($A950,'Circumstance 12'!$B$18:$AB$28,27,FALSE),TableBPA2[[#This Row],[Base Payment After Circumstance 11]])))</f>
        <v/>
      </c>
      <c r="R950" s="24" t="str">
        <f>IF(R$3="Not used","",IFERROR(VLOOKUP($A950,'Circumstance 13'!$B$6:$AB$15,27,FALSE),IFERROR(VLOOKUP($A950,'Circumstance 13'!$B$18:$AB$28,27,FALSE),TableBPA2[[#This Row],[Base Payment After Circumstance 12]])))</f>
        <v/>
      </c>
      <c r="S950" s="24" t="str">
        <f>IF(S$3="Not used","",IFERROR(VLOOKUP($A950,'Circumstance 14'!$B$6:$AB$15,27,FALSE),IFERROR(VLOOKUP($A950,'Circumstance 14'!$B$18:$AB$28,27,FALSE),TableBPA2[[#This Row],[Base Payment After Circumstance 13]])))</f>
        <v/>
      </c>
      <c r="T950" s="24" t="str">
        <f>IF(T$3="Not used","",IFERROR(VLOOKUP($A950,'Circumstance 15'!$B$6:$AB$15,27,FALSE),IFERROR(VLOOKUP($A950,'Circumstance 15'!$B$18:$AB$28,27,FALSE),TableBPA2[[#This Row],[Base Payment After Circumstance 14]])))</f>
        <v/>
      </c>
      <c r="U950" s="24" t="str">
        <f>IF(U$3="Not used","",IFERROR(VLOOKUP($A950,'Circumstance 16'!$B$6:$AB$15,27,FALSE),IFERROR(VLOOKUP($A950,'Circumstance 16'!$B$18:$AB$28,27,FALSE),TableBPA2[[#This Row],[Base Payment After Circumstance 15]])))</f>
        <v/>
      </c>
      <c r="V950" s="24" t="str">
        <f>IF(V$3="Not used","",IFERROR(VLOOKUP($A950,'Circumstance 17'!$B$6:$AB$15,27,FALSE),IFERROR(VLOOKUP($A950,'Circumstance 17'!$B$18:$AB$28,27,FALSE),TableBPA2[[#This Row],[Base Payment After Circumstance 16]])))</f>
        <v/>
      </c>
      <c r="W950" s="24" t="str">
        <f>IF(W$3="Not used","",IFERROR(VLOOKUP($A950,'Circumstance 18'!$B$6:$AB$15,27,FALSE),IFERROR(VLOOKUP($A950,'Circumstance 18'!$B$18:$AB$28,27,FALSE),TableBPA2[[#This Row],[Base Payment After Circumstance 17]])))</f>
        <v/>
      </c>
      <c r="X950" s="24" t="str">
        <f>IF(X$3="Not used","",IFERROR(VLOOKUP($A950,'Circumstance 19'!$B$6:$AB$15,27,FALSE),IFERROR(VLOOKUP($A950,'Circumstance 19'!$B$18:$AB$28,27,FALSE),TableBPA2[[#This Row],[Base Payment After Circumstance 18]])))</f>
        <v/>
      </c>
      <c r="Y950" s="24" t="str">
        <f>IF(Y$3="Not used","",IFERROR(VLOOKUP($A950,'Circumstance 20'!$B$6:$AB$15,27,FALSE),IFERROR(VLOOKUP($A950,'Circumstance 20'!$B$18:$AB$28,27,FALSE),TableBPA2[[#This Row],[Base Payment After Circumstance 19]])))</f>
        <v/>
      </c>
    </row>
    <row r="951" spans="1:25" x14ac:dyDescent="0.25">
      <c r="A951" s="11" t="str">
        <f>IF('LEA Information'!A960="","",'LEA Information'!A960)</f>
        <v/>
      </c>
      <c r="B951" s="11" t="str">
        <f>IF('LEA Information'!B960="","",'LEA Information'!B960)</f>
        <v/>
      </c>
      <c r="C951" s="68" t="str">
        <f>IF('LEA Information'!C960="","",'LEA Information'!C960)</f>
        <v/>
      </c>
      <c r="D951" s="8" t="str">
        <f>IF('LEA Information'!D960="","",'LEA Information'!D960)</f>
        <v/>
      </c>
      <c r="E951" s="32" t="str">
        <f t="shared" si="14"/>
        <v/>
      </c>
      <c r="F951" s="3" t="str">
        <f>IF(F$3="Not used","",IFERROR(VLOOKUP($A951,'Circumstance 1'!$B$6:$AB$15,27,FALSE),IFERROR(VLOOKUP(A951,'Circumstance 1'!$B$18:$AB$28,27,FALSE),TableBPA2[[#This Row],[Starting Base Payment]])))</f>
        <v/>
      </c>
      <c r="G951" s="3" t="str">
        <f>IF(G$3="Not used","",IFERROR(VLOOKUP($A951,'Circumstance 2'!$B$6:$AB$15,27,FALSE),IFERROR(VLOOKUP($A951,'Circumstance 2'!$B$18:$AB$28,27,FALSE),TableBPA2[[#This Row],[Base Payment After Circumstance 1]])))</f>
        <v/>
      </c>
      <c r="H951" s="3" t="str">
        <f>IF(H$3="Not used","",IFERROR(VLOOKUP($A951,'Circumstance 3'!$B$6:$AB$15,27,FALSE),IFERROR(VLOOKUP($A951,'Circumstance 3'!$B$18:$AB$28,27,FALSE),TableBPA2[[#This Row],[Base Payment After Circumstance 2]])))</f>
        <v/>
      </c>
      <c r="I951" s="3" t="str">
        <f>IF(I$3="Not used","",IFERROR(VLOOKUP($A951,'Circumstance 4'!$B$6:$AB$15,27,FALSE),IFERROR(VLOOKUP($A951,'Circumstance 4'!$B$18:$AB$28,27,FALSE),TableBPA2[[#This Row],[Base Payment After Circumstance 3]])))</f>
        <v/>
      </c>
      <c r="J951" s="3" t="str">
        <f>IF(J$3="Not used","",IFERROR(VLOOKUP($A951,'Circumstance 5'!$B$6:$AB$15,27,FALSE),IFERROR(VLOOKUP($A951,'Circumstance 5'!$B$18:$AB$28,27,FALSE),TableBPA2[[#This Row],[Base Payment After Circumstance 4]])))</f>
        <v/>
      </c>
      <c r="K951" s="3" t="str">
        <f>IF(K$3="Not used","",IFERROR(VLOOKUP($A951,'Circumstance 6'!$B$6:$AB$15,27,FALSE),IFERROR(VLOOKUP($A951,'Circumstance 6'!$B$18:$AB$28,27,FALSE),TableBPA2[[#This Row],[Base Payment After Circumstance 5]])))</f>
        <v/>
      </c>
      <c r="L951" s="3" t="str">
        <f>IF(L$3="Not used","",IFERROR(VLOOKUP($A951,'Circumstance 7'!$B$6:$AB$15,27,FALSE),IFERROR(VLOOKUP($A951,'Circumstance 7'!$B$18:$AB$28,27,FALSE),TableBPA2[[#This Row],[Base Payment After Circumstance 6]])))</f>
        <v/>
      </c>
      <c r="M951" s="3" t="str">
        <f>IF(M$3="Not used","",IFERROR(VLOOKUP($A951,'Circumstance 8'!$B$6:$AB$15,27,FALSE),IFERROR(VLOOKUP($A951,'Circumstance 8'!$B$18:$AB$28,27,FALSE),TableBPA2[[#This Row],[Base Payment After Circumstance 7]])))</f>
        <v/>
      </c>
      <c r="N951" s="3" t="str">
        <f>IF(N$3="Not used","",IFERROR(VLOOKUP($A951,'Circumstance 9'!$B$6:$AB$15,27,FALSE),IFERROR(VLOOKUP($A951,'Circumstance 9'!$B$18:$AB$28,27,FALSE),TableBPA2[[#This Row],[Base Payment After Circumstance 8]])))</f>
        <v/>
      </c>
      <c r="O951" s="3" t="str">
        <f>IF(O$3="Not used","",IFERROR(VLOOKUP($A951,'Circumstance 10'!$B$6:$AB$15,27,FALSE),IFERROR(VLOOKUP($A951,'Circumstance 10'!$B$18:$AB$28,27,FALSE),TableBPA2[[#This Row],[Base Payment After Circumstance 9]])))</f>
        <v/>
      </c>
      <c r="P951" s="24" t="str">
        <f>IF(P$3="Not used","",IFERROR(VLOOKUP($A951,'Circumstance 11'!$B$6:$AB$15,27,FALSE),IFERROR(VLOOKUP($A951,'Circumstance 11'!$B$18:$AB$28,27,FALSE),TableBPA2[[#This Row],[Base Payment After Circumstance 10]])))</f>
        <v/>
      </c>
      <c r="Q951" s="24" t="str">
        <f>IF(Q$3="Not used","",IFERROR(VLOOKUP($A951,'Circumstance 12'!$B$6:$AB$15,27,FALSE),IFERROR(VLOOKUP($A951,'Circumstance 12'!$B$18:$AB$28,27,FALSE),TableBPA2[[#This Row],[Base Payment After Circumstance 11]])))</f>
        <v/>
      </c>
      <c r="R951" s="24" t="str">
        <f>IF(R$3="Not used","",IFERROR(VLOOKUP($A951,'Circumstance 13'!$B$6:$AB$15,27,FALSE),IFERROR(VLOOKUP($A951,'Circumstance 13'!$B$18:$AB$28,27,FALSE),TableBPA2[[#This Row],[Base Payment After Circumstance 12]])))</f>
        <v/>
      </c>
      <c r="S951" s="24" t="str">
        <f>IF(S$3="Not used","",IFERROR(VLOOKUP($A951,'Circumstance 14'!$B$6:$AB$15,27,FALSE),IFERROR(VLOOKUP($A951,'Circumstance 14'!$B$18:$AB$28,27,FALSE),TableBPA2[[#This Row],[Base Payment After Circumstance 13]])))</f>
        <v/>
      </c>
      <c r="T951" s="24" t="str">
        <f>IF(T$3="Not used","",IFERROR(VLOOKUP($A951,'Circumstance 15'!$B$6:$AB$15,27,FALSE),IFERROR(VLOOKUP($A951,'Circumstance 15'!$B$18:$AB$28,27,FALSE),TableBPA2[[#This Row],[Base Payment After Circumstance 14]])))</f>
        <v/>
      </c>
      <c r="U951" s="24" t="str">
        <f>IF(U$3="Not used","",IFERROR(VLOOKUP($A951,'Circumstance 16'!$B$6:$AB$15,27,FALSE),IFERROR(VLOOKUP($A951,'Circumstance 16'!$B$18:$AB$28,27,FALSE),TableBPA2[[#This Row],[Base Payment After Circumstance 15]])))</f>
        <v/>
      </c>
      <c r="V951" s="24" t="str">
        <f>IF(V$3="Not used","",IFERROR(VLOOKUP($A951,'Circumstance 17'!$B$6:$AB$15,27,FALSE),IFERROR(VLOOKUP($A951,'Circumstance 17'!$B$18:$AB$28,27,FALSE),TableBPA2[[#This Row],[Base Payment After Circumstance 16]])))</f>
        <v/>
      </c>
      <c r="W951" s="24" t="str">
        <f>IF(W$3="Not used","",IFERROR(VLOOKUP($A951,'Circumstance 18'!$B$6:$AB$15,27,FALSE),IFERROR(VLOOKUP($A951,'Circumstance 18'!$B$18:$AB$28,27,FALSE),TableBPA2[[#This Row],[Base Payment After Circumstance 17]])))</f>
        <v/>
      </c>
      <c r="X951" s="24" t="str">
        <f>IF(X$3="Not used","",IFERROR(VLOOKUP($A951,'Circumstance 19'!$B$6:$AB$15,27,FALSE),IFERROR(VLOOKUP($A951,'Circumstance 19'!$B$18:$AB$28,27,FALSE),TableBPA2[[#This Row],[Base Payment After Circumstance 18]])))</f>
        <v/>
      </c>
      <c r="Y951" s="24" t="str">
        <f>IF(Y$3="Not used","",IFERROR(VLOOKUP($A951,'Circumstance 20'!$B$6:$AB$15,27,FALSE),IFERROR(VLOOKUP($A951,'Circumstance 20'!$B$18:$AB$28,27,FALSE),TableBPA2[[#This Row],[Base Payment After Circumstance 19]])))</f>
        <v/>
      </c>
    </row>
    <row r="952" spans="1:25" x14ac:dyDescent="0.25">
      <c r="A952" s="11" t="str">
        <f>IF('LEA Information'!A961="","",'LEA Information'!A961)</f>
        <v/>
      </c>
      <c r="B952" s="11" t="str">
        <f>IF('LEA Information'!B961="","",'LEA Information'!B961)</f>
        <v/>
      </c>
      <c r="C952" s="68" t="str">
        <f>IF('LEA Information'!C961="","",'LEA Information'!C961)</f>
        <v/>
      </c>
      <c r="D952" s="8" t="str">
        <f>IF('LEA Information'!D961="","",'LEA Information'!D961)</f>
        <v/>
      </c>
      <c r="E952" s="32" t="str">
        <f t="shared" si="14"/>
        <v/>
      </c>
      <c r="F952" s="3" t="str">
        <f>IF(F$3="Not used","",IFERROR(VLOOKUP($A952,'Circumstance 1'!$B$6:$AB$15,27,FALSE),IFERROR(VLOOKUP(A952,'Circumstance 1'!$B$18:$AB$28,27,FALSE),TableBPA2[[#This Row],[Starting Base Payment]])))</f>
        <v/>
      </c>
      <c r="G952" s="3" t="str">
        <f>IF(G$3="Not used","",IFERROR(VLOOKUP($A952,'Circumstance 2'!$B$6:$AB$15,27,FALSE),IFERROR(VLOOKUP($A952,'Circumstance 2'!$B$18:$AB$28,27,FALSE),TableBPA2[[#This Row],[Base Payment After Circumstance 1]])))</f>
        <v/>
      </c>
      <c r="H952" s="3" t="str">
        <f>IF(H$3="Not used","",IFERROR(VLOOKUP($A952,'Circumstance 3'!$B$6:$AB$15,27,FALSE),IFERROR(VLOOKUP($A952,'Circumstance 3'!$B$18:$AB$28,27,FALSE),TableBPA2[[#This Row],[Base Payment After Circumstance 2]])))</f>
        <v/>
      </c>
      <c r="I952" s="3" t="str">
        <f>IF(I$3="Not used","",IFERROR(VLOOKUP($A952,'Circumstance 4'!$B$6:$AB$15,27,FALSE),IFERROR(VLOOKUP($A952,'Circumstance 4'!$B$18:$AB$28,27,FALSE),TableBPA2[[#This Row],[Base Payment After Circumstance 3]])))</f>
        <v/>
      </c>
      <c r="J952" s="3" t="str">
        <f>IF(J$3="Not used","",IFERROR(VLOOKUP($A952,'Circumstance 5'!$B$6:$AB$15,27,FALSE),IFERROR(VLOOKUP($A952,'Circumstance 5'!$B$18:$AB$28,27,FALSE),TableBPA2[[#This Row],[Base Payment After Circumstance 4]])))</f>
        <v/>
      </c>
      <c r="K952" s="3" t="str">
        <f>IF(K$3="Not used","",IFERROR(VLOOKUP($A952,'Circumstance 6'!$B$6:$AB$15,27,FALSE),IFERROR(VLOOKUP($A952,'Circumstance 6'!$B$18:$AB$28,27,FALSE),TableBPA2[[#This Row],[Base Payment After Circumstance 5]])))</f>
        <v/>
      </c>
      <c r="L952" s="3" t="str">
        <f>IF(L$3="Not used","",IFERROR(VLOOKUP($A952,'Circumstance 7'!$B$6:$AB$15,27,FALSE),IFERROR(VLOOKUP($A952,'Circumstance 7'!$B$18:$AB$28,27,FALSE),TableBPA2[[#This Row],[Base Payment After Circumstance 6]])))</f>
        <v/>
      </c>
      <c r="M952" s="3" t="str">
        <f>IF(M$3="Not used","",IFERROR(VLOOKUP($A952,'Circumstance 8'!$B$6:$AB$15,27,FALSE),IFERROR(VLOOKUP($A952,'Circumstance 8'!$B$18:$AB$28,27,FALSE),TableBPA2[[#This Row],[Base Payment After Circumstance 7]])))</f>
        <v/>
      </c>
      <c r="N952" s="3" t="str">
        <f>IF(N$3="Not used","",IFERROR(VLOOKUP($A952,'Circumstance 9'!$B$6:$AB$15,27,FALSE),IFERROR(VLOOKUP($A952,'Circumstance 9'!$B$18:$AB$28,27,FALSE),TableBPA2[[#This Row],[Base Payment After Circumstance 8]])))</f>
        <v/>
      </c>
      <c r="O952" s="3" t="str">
        <f>IF(O$3="Not used","",IFERROR(VLOOKUP($A952,'Circumstance 10'!$B$6:$AB$15,27,FALSE),IFERROR(VLOOKUP($A952,'Circumstance 10'!$B$18:$AB$28,27,FALSE),TableBPA2[[#This Row],[Base Payment After Circumstance 9]])))</f>
        <v/>
      </c>
      <c r="P952" s="24" t="str">
        <f>IF(P$3="Not used","",IFERROR(VLOOKUP($A952,'Circumstance 11'!$B$6:$AB$15,27,FALSE),IFERROR(VLOOKUP($A952,'Circumstance 11'!$B$18:$AB$28,27,FALSE),TableBPA2[[#This Row],[Base Payment After Circumstance 10]])))</f>
        <v/>
      </c>
      <c r="Q952" s="24" t="str">
        <f>IF(Q$3="Not used","",IFERROR(VLOOKUP($A952,'Circumstance 12'!$B$6:$AB$15,27,FALSE),IFERROR(VLOOKUP($A952,'Circumstance 12'!$B$18:$AB$28,27,FALSE),TableBPA2[[#This Row],[Base Payment After Circumstance 11]])))</f>
        <v/>
      </c>
      <c r="R952" s="24" t="str">
        <f>IF(R$3="Not used","",IFERROR(VLOOKUP($A952,'Circumstance 13'!$B$6:$AB$15,27,FALSE),IFERROR(VLOOKUP($A952,'Circumstance 13'!$B$18:$AB$28,27,FALSE),TableBPA2[[#This Row],[Base Payment After Circumstance 12]])))</f>
        <v/>
      </c>
      <c r="S952" s="24" t="str">
        <f>IF(S$3="Not used","",IFERROR(VLOOKUP($A952,'Circumstance 14'!$B$6:$AB$15,27,FALSE),IFERROR(VLOOKUP($A952,'Circumstance 14'!$B$18:$AB$28,27,FALSE),TableBPA2[[#This Row],[Base Payment After Circumstance 13]])))</f>
        <v/>
      </c>
      <c r="T952" s="24" t="str">
        <f>IF(T$3="Not used","",IFERROR(VLOOKUP($A952,'Circumstance 15'!$B$6:$AB$15,27,FALSE),IFERROR(VLOOKUP($A952,'Circumstance 15'!$B$18:$AB$28,27,FALSE),TableBPA2[[#This Row],[Base Payment After Circumstance 14]])))</f>
        <v/>
      </c>
      <c r="U952" s="24" t="str">
        <f>IF(U$3="Not used","",IFERROR(VLOOKUP($A952,'Circumstance 16'!$B$6:$AB$15,27,FALSE),IFERROR(VLOOKUP($A952,'Circumstance 16'!$B$18:$AB$28,27,FALSE),TableBPA2[[#This Row],[Base Payment After Circumstance 15]])))</f>
        <v/>
      </c>
      <c r="V952" s="24" t="str">
        <f>IF(V$3="Not used","",IFERROR(VLOOKUP($A952,'Circumstance 17'!$B$6:$AB$15,27,FALSE),IFERROR(VLOOKUP($A952,'Circumstance 17'!$B$18:$AB$28,27,FALSE),TableBPA2[[#This Row],[Base Payment After Circumstance 16]])))</f>
        <v/>
      </c>
      <c r="W952" s="24" t="str">
        <f>IF(W$3="Not used","",IFERROR(VLOOKUP($A952,'Circumstance 18'!$B$6:$AB$15,27,FALSE),IFERROR(VLOOKUP($A952,'Circumstance 18'!$B$18:$AB$28,27,FALSE),TableBPA2[[#This Row],[Base Payment After Circumstance 17]])))</f>
        <v/>
      </c>
      <c r="X952" s="24" t="str">
        <f>IF(X$3="Not used","",IFERROR(VLOOKUP($A952,'Circumstance 19'!$B$6:$AB$15,27,FALSE),IFERROR(VLOOKUP($A952,'Circumstance 19'!$B$18:$AB$28,27,FALSE),TableBPA2[[#This Row],[Base Payment After Circumstance 18]])))</f>
        <v/>
      </c>
      <c r="Y952" s="24" t="str">
        <f>IF(Y$3="Not used","",IFERROR(VLOOKUP($A952,'Circumstance 20'!$B$6:$AB$15,27,FALSE),IFERROR(VLOOKUP($A952,'Circumstance 20'!$B$18:$AB$28,27,FALSE),TableBPA2[[#This Row],[Base Payment After Circumstance 19]])))</f>
        <v/>
      </c>
    </row>
    <row r="953" spans="1:25" x14ac:dyDescent="0.25">
      <c r="A953" s="11" t="str">
        <f>IF('LEA Information'!A962="","",'LEA Information'!A962)</f>
        <v/>
      </c>
      <c r="B953" s="11" t="str">
        <f>IF('LEA Information'!B962="","",'LEA Information'!B962)</f>
        <v/>
      </c>
      <c r="C953" s="68" t="str">
        <f>IF('LEA Information'!C962="","",'LEA Information'!C962)</f>
        <v/>
      </c>
      <c r="D953" s="8" t="str">
        <f>IF('LEA Information'!D962="","",'LEA Information'!D962)</f>
        <v/>
      </c>
      <c r="E953" s="32" t="str">
        <f t="shared" si="14"/>
        <v/>
      </c>
      <c r="F953" s="3" t="str">
        <f>IF(F$3="Not used","",IFERROR(VLOOKUP($A953,'Circumstance 1'!$B$6:$AB$15,27,FALSE),IFERROR(VLOOKUP(A953,'Circumstance 1'!$B$18:$AB$28,27,FALSE),TableBPA2[[#This Row],[Starting Base Payment]])))</f>
        <v/>
      </c>
      <c r="G953" s="3" t="str">
        <f>IF(G$3="Not used","",IFERROR(VLOOKUP($A953,'Circumstance 2'!$B$6:$AB$15,27,FALSE),IFERROR(VLOOKUP($A953,'Circumstance 2'!$B$18:$AB$28,27,FALSE),TableBPA2[[#This Row],[Base Payment After Circumstance 1]])))</f>
        <v/>
      </c>
      <c r="H953" s="3" t="str">
        <f>IF(H$3="Not used","",IFERROR(VLOOKUP($A953,'Circumstance 3'!$B$6:$AB$15,27,FALSE),IFERROR(VLOOKUP($A953,'Circumstance 3'!$B$18:$AB$28,27,FALSE),TableBPA2[[#This Row],[Base Payment After Circumstance 2]])))</f>
        <v/>
      </c>
      <c r="I953" s="3" t="str">
        <f>IF(I$3="Not used","",IFERROR(VLOOKUP($A953,'Circumstance 4'!$B$6:$AB$15,27,FALSE),IFERROR(VLOOKUP($A953,'Circumstance 4'!$B$18:$AB$28,27,FALSE),TableBPA2[[#This Row],[Base Payment After Circumstance 3]])))</f>
        <v/>
      </c>
      <c r="J953" s="3" t="str">
        <f>IF(J$3="Not used","",IFERROR(VLOOKUP($A953,'Circumstance 5'!$B$6:$AB$15,27,FALSE),IFERROR(VLOOKUP($A953,'Circumstance 5'!$B$18:$AB$28,27,FALSE),TableBPA2[[#This Row],[Base Payment After Circumstance 4]])))</f>
        <v/>
      </c>
      <c r="K953" s="3" t="str">
        <f>IF(K$3="Not used","",IFERROR(VLOOKUP($A953,'Circumstance 6'!$B$6:$AB$15,27,FALSE),IFERROR(VLOOKUP($A953,'Circumstance 6'!$B$18:$AB$28,27,FALSE),TableBPA2[[#This Row],[Base Payment After Circumstance 5]])))</f>
        <v/>
      </c>
      <c r="L953" s="3" t="str">
        <f>IF(L$3="Not used","",IFERROR(VLOOKUP($A953,'Circumstance 7'!$B$6:$AB$15,27,FALSE),IFERROR(VLOOKUP($A953,'Circumstance 7'!$B$18:$AB$28,27,FALSE),TableBPA2[[#This Row],[Base Payment After Circumstance 6]])))</f>
        <v/>
      </c>
      <c r="M953" s="3" t="str">
        <f>IF(M$3="Not used","",IFERROR(VLOOKUP($A953,'Circumstance 8'!$B$6:$AB$15,27,FALSE),IFERROR(VLOOKUP($A953,'Circumstance 8'!$B$18:$AB$28,27,FALSE),TableBPA2[[#This Row],[Base Payment After Circumstance 7]])))</f>
        <v/>
      </c>
      <c r="N953" s="3" t="str">
        <f>IF(N$3="Not used","",IFERROR(VLOOKUP($A953,'Circumstance 9'!$B$6:$AB$15,27,FALSE),IFERROR(VLOOKUP($A953,'Circumstance 9'!$B$18:$AB$28,27,FALSE),TableBPA2[[#This Row],[Base Payment After Circumstance 8]])))</f>
        <v/>
      </c>
      <c r="O953" s="3" t="str">
        <f>IF(O$3="Not used","",IFERROR(VLOOKUP($A953,'Circumstance 10'!$B$6:$AB$15,27,FALSE),IFERROR(VLOOKUP($A953,'Circumstance 10'!$B$18:$AB$28,27,FALSE),TableBPA2[[#This Row],[Base Payment After Circumstance 9]])))</f>
        <v/>
      </c>
      <c r="P953" s="24" t="str">
        <f>IF(P$3="Not used","",IFERROR(VLOOKUP($A953,'Circumstance 11'!$B$6:$AB$15,27,FALSE),IFERROR(VLOOKUP($A953,'Circumstance 11'!$B$18:$AB$28,27,FALSE),TableBPA2[[#This Row],[Base Payment After Circumstance 10]])))</f>
        <v/>
      </c>
      <c r="Q953" s="24" t="str">
        <f>IF(Q$3="Not used","",IFERROR(VLOOKUP($A953,'Circumstance 12'!$B$6:$AB$15,27,FALSE),IFERROR(VLOOKUP($A953,'Circumstance 12'!$B$18:$AB$28,27,FALSE),TableBPA2[[#This Row],[Base Payment After Circumstance 11]])))</f>
        <v/>
      </c>
      <c r="R953" s="24" t="str">
        <f>IF(R$3="Not used","",IFERROR(VLOOKUP($A953,'Circumstance 13'!$B$6:$AB$15,27,FALSE),IFERROR(VLOOKUP($A953,'Circumstance 13'!$B$18:$AB$28,27,FALSE),TableBPA2[[#This Row],[Base Payment After Circumstance 12]])))</f>
        <v/>
      </c>
      <c r="S953" s="24" t="str">
        <f>IF(S$3="Not used","",IFERROR(VLOOKUP($A953,'Circumstance 14'!$B$6:$AB$15,27,FALSE),IFERROR(VLOOKUP($A953,'Circumstance 14'!$B$18:$AB$28,27,FALSE),TableBPA2[[#This Row],[Base Payment After Circumstance 13]])))</f>
        <v/>
      </c>
      <c r="T953" s="24" t="str">
        <f>IF(T$3="Not used","",IFERROR(VLOOKUP($A953,'Circumstance 15'!$B$6:$AB$15,27,FALSE),IFERROR(VLOOKUP($A953,'Circumstance 15'!$B$18:$AB$28,27,FALSE),TableBPA2[[#This Row],[Base Payment After Circumstance 14]])))</f>
        <v/>
      </c>
      <c r="U953" s="24" t="str">
        <f>IF(U$3="Not used","",IFERROR(VLOOKUP($A953,'Circumstance 16'!$B$6:$AB$15,27,FALSE),IFERROR(VLOOKUP($A953,'Circumstance 16'!$B$18:$AB$28,27,FALSE),TableBPA2[[#This Row],[Base Payment After Circumstance 15]])))</f>
        <v/>
      </c>
      <c r="V953" s="24" t="str">
        <f>IF(V$3="Not used","",IFERROR(VLOOKUP($A953,'Circumstance 17'!$B$6:$AB$15,27,FALSE),IFERROR(VLOOKUP($A953,'Circumstance 17'!$B$18:$AB$28,27,FALSE),TableBPA2[[#This Row],[Base Payment After Circumstance 16]])))</f>
        <v/>
      </c>
      <c r="W953" s="24" t="str">
        <f>IF(W$3="Not used","",IFERROR(VLOOKUP($A953,'Circumstance 18'!$B$6:$AB$15,27,FALSE),IFERROR(VLOOKUP($A953,'Circumstance 18'!$B$18:$AB$28,27,FALSE),TableBPA2[[#This Row],[Base Payment After Circumstance 17]])))</f>
        <v/>
      </c>
      <c r="X953" s="24" t="str">
        <f>IF(X$3="Not used","",IFERROR(VLOOKUP($A953,'Circumstance 19'!$B$6:$AB$15,27,FALSE),IFERROR(VLOOKUP($A953,'Circumstance 19'!$B$18:$AB$28,27,FALSE),TableBPA2[[#This Row],[Base Payment After Circumstance 18]])))</f>
        <v/>
      </c>
      <c r="Y953" s="24" t="str">
        <f>IF(Y$3="Not used","",IFERROR(VLOOKUP($A953,'Circumstance 20'!$B$6:$AB$15,27,FALSE),IFERROR(VLOOKUP($A953,'Circumstance 20'!$B$18:$AB$28,27,FALSE),TableBPA2[[#This Row],[Base Payment After Circumstance 19]])))</f>
        <v/>
      </c>
    </row>
    <row r="954" spans="1:25" x14ac:dyDescent="0.25">
      <c r="A954" s="11" t="str">
        <f>IF('LEA Information'!A963="","",'LEA Information'!A963)</f>
        <v/>
      </c>
      <c r="B954" s="11" t="str">
        <f>IF('LEA Information'!B963="","",'LEA Information'!B963)</f>
        <v/>
      </c>
      <c r="C954" s="68" t="str">
        <f>IF('LEA Information'!C963="","",'LEA Information'!C963)</f>
        <v/>
      </c>
      <c r="D954" s="8" t="str">
        <f>IF('LEA Information'!D963="","",'LEA Information'!D963)</f>
        <v/>
      </c>
      <c r="E954" s="32" t="str">
        <f t="shared" si="14"/>
        <v/>
      </c>
      <c r="F954" s="3" t="str">
        <f>IF(F$3="Not used","",IFERROR(VLOOKUP($A954,'Circumstance 1'!$B$6:$AB$15,27,FALSE),IFERROR(VLOOKUP(A954,'Circumstance 1'!$B$18:$AB$28,27,FALSE),TableBPA2[[#This Row],[Starting Base Payment]])))</f>
        <v/>
      </c>
      <c r="G954" s="3" t="str">
        <f>IF(G$3="Not used","",IFERROR(VLOOKUP($A954,'Circumstance 2'!$B$6:$AB$15,27,FALSE),IFERROR(VLOOKUP($A954,'Circumstance 2'!$B$18:$AB$28,27,FALSE),TableBPA2[[#This Row],[Base Payment After Circumstance 1]])))</f>
        <v/>
      </c>
      <c r="H954" s="3" t="str">
        <f>IF(H$3="Not used","",IFERROR(VLOOKUP($A954,'Circumstance 3'!$B$6:$AB$15,27,FALSE),IFERROR(VLOOKUP($A954,'Circumstance 3'!$B$18:$AB$28,27,FALSE),TableBPA2[[#This Row],[Base Payment After Circumstance 2]])))</f>
        <v/>
      </c>
      <c r="I954" s="3" t="str">
        <f>IF(I$3="Not used","",IFERROR(VLOOKUP($A954,'Circumstance 4'!$B$6:$AB$15,27,FALSE),IFERROR(VLOOKUP($A954,'Circumstance 4'!$B$18:$AB$28,27,FALSE),TableBPA2[[#This Row],[Base Payment After Circumstance 3]])))</f>
        <v/>
      </c>
      <c r="J954" s="3" t="str">
        <f>IF(J$3="Not used","",IFERROR(VLOOKUP($A954,'Circumstance 5'!$B$6:$AB$15,27,FALSE),IFERROR(VLOOKUP($A954,'Circumstance 5'!$B$18:$AB$28,27,FALSE),TableBPA2[[#This Row],[Base Payment After Circumstance 4]])))</f>
        <v/>
      </c>
      <c r="K954" s="3" t="str">
        <f>IF(K$3="Not used","",IFERROR(VLOOKUP($A954,'Circumstance 6'!$B$6:$AB$15,27,FALSE),IFERROR(VLOOKUP($A954,'Circumstance 6'!$B$18:$AB$28,27,FALSE),TableBPA2[[#This Row],[Base Payment After Circumstance 5]])))</f>
        <v/>
      </c>
      <c r="L954" s="3" t="str">
        <f>IF(L$3="Not used","",IFERROR(VLOOKUP($A954,'Circumstance 7'!$B$6:$AB$15,27,FALSE),IFERROR(VLOOKUP($A954,'Circumstance 7'!$B$18:$AB$28,27,FALSE),TableBPA2[[#This Row],[Base Payment After Circumstance 6]])))</f>
        <v/>
      </c>
      <c r="M954" s="3" t="str">
        <f>IF(M$3="Not used","",IFERROR(VLOOKUP($A954,'Circumstance 8'!$B$6:$AB$15,27,FALSE),IFERROR(VLOOKUP($A954,'Circumstance 8'!$B$18:$AB$28,27,FALSE),TableBPA2[[#This Row],[Base Payment After Circumstance 7]])))</f>
        <v/>
      </c>
      <c r="N954" s="3" t="str">
        <f>IF(N$3="Not used","",IFERROR(VLOOKUP($A954,'Circumstance 9'!$B$6:$AB$15,27,FALSE),IFERROR(VLOOKUP($A954,'Circumstance 9'!$B$18:$AB$28,27,FALSE),TableBPA2[[#This Row],[Base Payment After Circumstance 8]])))</f>
        <v/>
      </c>
      <c r="O954" s="3" t="str">
        <f>IF(O$3="Not used","",IFERROR(VLOOKUP($A954,'Circumstance 10'!$B$6:$AB$15,27,FALSE),IFERROR(VLOOKUP($A954,'Circumstance 10'!$B$18:$AB$28,27,FALSE),TableBPA2[[#This Row],[Base Payment After Circumstance 9]])))</f>
        <v/>
      </c>
      <c r="P954" s="24" t="str">
        <f>IF(P$3="Not used","",IFERROR(VLOOKUP($A954,'Circumstance 11'!$B$6:$AB$15,27,FALSE),IFERROR(VLOOKUP($A954,'Circumstance 11'!$B$18:$AB$28,27,FALSE),TableBPA2[[#This Row],[Base Payment After Circumstance 10]])))</f>
        <v/>
      </c>
      <c r="Q954" s="24" t="str">
        <f>IF(Q$3="Not used","",IFERROR(VLOOKUP($A954,'Circumstance 12'!$B$6:$AB$15,27,FALSE),IFERROR(VLOOKUP($A954,'Circumstance 12'!$B$18:$AB$28,27,FALSE),TableBPA2[[#This Row],[Base Payment After Circumstance 11]])))</f>
        <v/>
      </c>
      <c r="R954" s="24" t="str">
        <f>IF(R$3="Not used","",IFERROR(VLOOKUP($A954,'Circumstance 13'!$B$6:$AB$15,27,FALSE),IFERROR(VLOOKUP($A954,'Circumstance 13'!$B$18:$AB$28,27,FALSE),TableBPA2[[#This Row],[Base Payment After Circumstance 12]])))</f>
        <v/>
      </c>
      <c r="S954" s="24" t="str">
        <f>IF(S$3="Not used","",IFERROR(VLOOKUP($A954,'Circumstance 14'!$B$6:$AB$15,27,FALSE),IFERROR(VLOOKUP($A954,'Circumstance 14'!$B$18:$AB$28,27,FALSE),TableBPA2[[#This Row],[Base Payment After Circumstance 13]])))</f>
        <v/>
      </c>
      <c r="T954" s="24" t="str">
        <f>IF(T$3="Not used","",IFERROR(VLOOKUP($A954,'Circumstance 15'!$B$6:$AB$15,27,FALSE),IFERROR(VLOOKUP($A954,'Circumstance 15'!$B$18:$AB$28,27,FALSE),TableBPA2[[#This Row],[Base Payment After Circumstance 14]])))</f>
        <v/>
      </c>
      <c r="U954" s="24" t="str">
        <f>IF(U$3="Not used","",IFERROR(VLOOKUP($A954,'Circumstance 16'!$B$6:$AB$15,27,FALSE),IFERROR(VLOOKUP($A954,'Circumstance 16'!$B$18:$AB$28,27,FALSE),TableBPA2[[#This Row],[Base Payment After Circumstance 15]])))</f>
        <v/>
      </c>
      <c r="V954" s="24" t="str">
        <f>IF(V$3="Not used","",IFERROR(VLOOKUP($A954,'Circumstance 17'!$B$6:$AB$15,27,FALSE),IFERROR(VLOOKUP($A954,'Circumstance 17'!$B$18:$AB$28,27,FALSE),TableBPA2[[#This Row],[Base Payment After Circumstance 16]])))</f>
        <v/>
      </c>
      <c r="W954" s="24" t="str">
        <f>IF(W$3="Not used","",IFERROR(VLOOKUP($A954,'Circumstance 18'!$B$6:$AB$15,27,FALSE),IFERROR(VLOOKUP($A954,'Circumstance 18'!$B$18:$AB$28,27,FALSE),TableBPA2[[#This Row],[Base Payment After Circumstance 17]])))</f>
        <v/>
      </c>
      <c r="X954" s="24" t="str">
        <f>IF(X$3="Not used","",IFERROR(VLOOKUP($A954,'Circumstance 19'!$B$6:$AB$15,27,FALSE),IFERROR(VLOOKUP($A954,'Circumstance 19'!$B$18:$AB$28,27,FALSE),TableBPA2[[#This Row],[Base Payment After Circumstance 18]])))</f>
        <v/>
      </c>
      <c r="Y954" s="24" t="str">
        <f>IF(Y$3="Not used","",IFERROR(VLOOKUP($A954,'Circumstance 20'!$B$6:$AB$15,27,FALSE),IFERROR(VLOOKUP($A954,'Circumstance 20'!$B$18:$AB$28,27,FALSE),TableBPA2[[#This Row],[Base Payment After Circumstance 19]])))</f>
        <v/>
      </c>
    </row>
    <row r="955" spans="1:25" x14ac:dyDescent="0.25">
      <c r="A955" s="11" t="str">
        <f>IF('LEA Information'!A964="","",'LEA Information'!A964)</f>
        <v/>
      </c>
      <c r="B955" s="11" t="str">
        <f>IF('LEA Information'!B964="","",'LEA Information'!B964)</f>
        <v/>
      </c>
      <c r="C955" s="68" t="str">
        <f>IF('LEA Information'!C964="","",'LEA Information'!C964)</f>
        <v/>
      </c>
      <c r="D955" s="8" t="str">
        <f>IF('LEA Information'!D964="","",'LEA Information'!D964)</f>
        <v/>
      </c>
      <c r="E955" s="32" t="str">
        <f t="shared" si="14"/>
        <v/>
      </c>
      <c r="F955" s="3" t="str">
        <f>IF(F$3="Not used","",IFERROR(VLOOKUP($A955,'Circumstance 1'!$B$6:$AB$15,27,FALSE),IFERROR(VLOOKUP(A955,'Circumstance 1'!$B$18:$AB$28,27,FALSE),TableBPA2[[#This Row],[Starting Base Payment]])))</f>
        <v/>
      </c>
      <c r="G955" s="3" t="str">
        <f>IF(G$3="Not used","",IFERROR(VLOOKUP($A955,'Circumstance 2'!$B$6:$AB$15,27,FALSE),IFERROR(VLOOKUP($A955,'Circumstance 2'!$B$18:$AB$28,27,FALSE),TableBPA2[[#This Row],[Base Payment After Circumstance 1]])))</f>
        <v/>
      </c>
      <c r="H955" s="3" t="str">
        <f>IF(H$3="Not used","",IFERROR(VLOOKUP($A955,'Circumstance 3'!$B$6:$AB$15,27,FALSE),IFERROR(VLOOKUP($A955,'Circumstance 3'!$B$18:$AB$28,27,FALSE),TableBPA2[[#This Row],[Base Payment After Circumstance 2]])))</f>
        <v/>
      </c>
      <c r="I955" s="3" t="str">
        <f>IF(I$3="Not used","",IFERROR(VLOOKUP($A955,'Circumstance 4'!$B$6:$AB$15,27,FALSE),IFERROR(VLOOKUP($A955,'Circumstance 4'!$B$18:$AB$28,27,FALSE),TableBPA2[[#This Row],[Base Payment After Circumstance 3]])))</f>
        <v/>
      </c>
      <c r="J955" s="3" t="str">
        <f>IF(J$3="Not used","",IFERROR(VLOOKUP($A955,'Circumstance 5'!$B$6:$AB$15,27,FALSE),IFERROR(VLOOKUP($A955,'Circumstance 5'!$B$18:$AB$28,27,FALSE),TableBPA2[[#This Row],[Base Payment After Circumstance 4]])))</f>
        <v/>
      </c>
      <c r="K955" s="3" t="str">
        <f>IF(K$3="Not used","",IFERROR(VLOOKUP($A955,'Circumstance 6'!$B$6:$AB$15,27,FALSE),IFERROR(VLOOKUP($A955,'Circumstance 6'!$B$18:$AB$28,27,FALSE),TableBPA2[[#This Row],[Base Payment After Circumstance 5]])))</f>
        <v/>
      </c>
      <c r="L955" s="3" t="str">
        <f>IF(L$3="Not used","",IFERROR(VLOOKUP($A955,'Circumstance 7'!$B$6:$AB$15,27,FALSE),IFERROR(VLOOKUP($A955,'Circumstance 7'!$B$18:$AB$28,27,FALSE),TableBPA2[[#This Row],[Base Payment After Circumstance 6]])))</f>
        <v/>
      </c>
      <c r="M955" s="3" t="str">
        <f>IF(M$3="Not used","",IFERROR(VLOOKUP($A955,'Circumstance 8'!$B$6:$AB$15,27,FALSE),IFERROR(VLOOKUP($A955,'Circumstance 8'!$B$18:$AB$28,27,FALSE),TableBPA2[[#This Row],[Base Payment After Circumstance 7]])))</f>
        <v/>
      </c>
      <c r="N955" s="3" t="str">
        <f>IF(N$3="Not used","",IFERROR(VLOOKUP($A955,'Circumstance 9'!$B$6:$AB$15,27,FALSE),IFERROR(VLOOKUP($A955,'Circumstance 9'!$B$18:$AB$28,27,FALSE),TableBPA2[[#This Row],[Base Payment After Circumstance 8]])))</f>
        <v/>
      </c>
      <c r="O955" s="3" t="str">
        <f>IF(O$3="Not used","",IFERROR(VLOOKUP($A955,'Circumstance 10'!$B$6:$AB$15,27,FALSE),IFERROR(VLOOKUP($A955,'Circumstance 10'!$B$18:$AB$28,27,FALSE),TableBPA2[[#This Row],[Base Payment After Circumstance 9]])))</f>
        <v/>
      </c>
      <c r="P955" s="24" t="str">
        <f>IF(P$3="Not used","",IFERROR(VLOOKUP($A955,'Circumstance 11'!$B$6:$AB$15,27,FALSE),IFERROR(VLOOKUP($A955,'Circumstance 11'!$B$18:$AB$28,27,FALSE),TableBPA2[[#This Row],[Base Payment After Circumstance 10]])))</f>
        <v/>
      </c>
      <c r="Q955" s="24" t="str">
        <f>IF(Q$3="Not used","",IFERROR(VLOOKUP($A955,'Circumstance 12'!$B$6:$AB$15,27,FALSE),IFERROR(VLOOKUP($A955,'Circumstance 12'!$B$18:$AB$28,27,FALSE),TableBPA2[[#This Row],[Base Payment After Circumstance 11]])))</f>
        <v/>
      </c>
      <c r="R955" s="24" t="str">
        <f>IF(R$3="Not used","",IFERROR(VLOOKUP($A955,'Circumstance 13'!$B$6:$AB$15,27,FALSE),IFERROR(VLOOKUP($A955,'Circumstance 13'!$B$18:$AB$28,27,FALSE),TableBPA2[[#This Row],[Base Payment After Circumstance 12]])))</f>
        <v/>
      </c>
      <c r="S955" s="24" t="str">
        <f>IF(S$3="Not used","",IFERROR(VLOOKUP($A955,'Circumstance 14'!$B$6:$AB$15,27,FALSE),IFERROR(VLOOKUP($A955,'Circumstance 14'!$B$18:$AB$28,27,FALSE),TableBPA2[[#This Row],[Base Payment After Circumstance 13]])))</f>
        <v/>
      </c>
      <c r="T955" s="24" t="str">
        <f>IF(T$3="Not used","",IFERROR(VLOOKUP($A955,'Circumstance 15'!$B$6:$AB$15,27,FALSE),IFERROR(VLOOKUP($A955,'Circumstance 15'!$B$18:$AB$28,27,FALSE),TableBPA2[[#This Row],[Base Payment After Circumstance 14]])))</f>
        <v/>
      </c>
      <c r="U955" s="24" t="str">
        <f>IF(U$3="Not used","",IFERROR(VLOOKUP($A955,'Circumstance 16'!$B$6:$AB$15,27,FALSE),IFERROR(VLOOKUP($A955,'Circumstance 16'!$B$18:$AB$28,27,FALSE),TableBPA2[[#This Row],[Base Payment After Circumstance 15]])))</f>
        <v/>
      </c>
      <c r="V955" s="24" t="str">
        <f>IF(V$3="Not used","",IFERROR(VLOOKUP($A955,'Circumstance 17'!$B$6:$AB$15,27,FALSE),IFERROR(VLOOKUP($A955,'Circumstance 17'!$B$18:$AB$28,27,FALSE),TableBPA2[[#This Row],[Base Payment After Circumstance 16]])))</f>
        <v/>
      </c>
      <c r="W955" s="24" t="str">
        <f>IF(W$3="Not used","",IFERROR(VLOOKUP($A955,'Circumstance 18'!$B$6:$AB$15,27,FALSE),IFERROR(VLOOKUP($A955,'Circumstance 18'!$B$18:$AB$28,27,FALSE),TableBPA2[[#This Row],[Base Payment After Circumstance 17]])))</f>
        <v/>
      </c>
      <c r="X955" s="24" t="str">
        <f>IF(X$3="Not used","",IFERROR(VLOOKUP($A955,'Circumstance 19'!$B$6:$AB$15,27,FALSE),IFERROR(VLOOKUP($A955,'Circumstance 19'!$B$18:$AB$28,27,FALSE),TableBPA2[[#This Row],[Base Payment After Circumstance 18]])))</f>
        <v/>
      </c>
      <c r="Y955" s="24" t="str">
        <f>IF(Y$3="Not used","",IFERROR(VLOOKUP($A955,'Circumstance 20'!$B$6:$AB$15,27,FALSE),IFERROR(VLOOKUP($A955,'Circumstance 20'!$B$18:$AB$28,27,FALSE),TableBPA2[[#This Row],[Base Payment After Circumstance 19]])))</f>
        <v/>
      </c>
    </row>
    <row r="956" spans="1:25" x14ac:dyDescent="0.25">
      <c r="A956" s="11" t="str">
        <f>IF('LEA Information'!A965="","",'LEA Information'!A965)</f>
        <v/>
      </c>
      <c r="B956" s="11" t="str">
        <f>IF('LEA Information'!B965="","",'LEA Information'!B965)</f>
        <v/>
      </c>
      <c r="C956" s="68" t="str">
        <f>IF('LEA Information'!C965="","",'LEA Information'!C965)</f>
        <v/>
      </c>
      <c r="D956" s="8" t="str">
        <f>IF('LEA Information'!D965="","",'LEA Information'!D965)</f>
        <v/>
      </c>
      <c r="E956" s="32" t="str">
        <f t="shared" si="14"/>
        <v/>
      </c>
      <c r="F956" s="3" t="str">
        <f>IF(F$3="Not used","",IFERROR(VLOOKUP($A956,'Circumstance 1'!$B$6:$AB$15,27,FALSE),IFERROR(VLOOKUP(A956,'Circumstance 1'!$B$18:$AB$28,27,FALSE),TableBPA2[[#This Row],[Starting Base Payment]])))</f>
        <v/>
      </c>
      <c r="G956" s="3" t="str">
        <f>IF(G$3="Not used","",IFERROR(VLOOKUP($A956,'Circumstance 2'!$B$6:$AB$15,27,FALSE),IFERROR(VLOOKUP($A956,'Circumstance 2'!$B$18:$AB$28,27,FALSE),TableBPA2[[#This Row],[Base Payment After Circumstance 1]])))</f>
        <v/>
      </c>
      <c r="H956" s="3" t="str">
        <f>IF(H$3="Not used","",IFERROR(VLOOKUP($A956,'Circumstance 3'!$B$6:$AB$15,27,FALSE),IFERROR(VLOOKUP($A956,'Circumstance 3'!$B$18:$AB$28,27,FALSE),TableBPA2[[#This Row],[Base Payment After Circumstance 2]])))</f>
        <v/>
      </c>
      <c r="I956" s="3" t="str">
        <f>IF(I$3="Not used","",IFERROR(VLOOKUP($A956,'Circumstance 4'!$B$6:$AB$15,27,FALSE),IFERROR(VLOOKUP($A956,'Circumstance 4'!$B$18:$AB$28,27,FALSE),TableBPA2[[#This Row],[Base Payment After Circumstance 3]])))</f>
        <v/>
      </c>
      <c r="J956" s="3" t="str">
        <f>IF(J$3="Not used","",IFERROR(VLOOKUP($A956,'Circumstance 5'!$B$6:$AB$15,27,FALSE),IFERROR(VLOOKUP($A956,'Circumstance 5'!$B$18:$AB$28,27,FALSE),TableBPA2[[#This Row],[Base Payment After Circumstance 4]])))</f>
        <v/>
      </c>
      <c r="K956" s="3" t="str">
        <f>IF(K$3="Not used","",IFERROR(VLOOKUP($A956,'Circumstance 6'!$B$6:$AB$15,27,FALSE),IFERROR(VLOOKUP($A956,'Circumstance 6'!$B$18:$AB$28,27,FALSE),TableBPA2[[#This Row],[Base Payment After Circumstance 5]])))</f>
        <v/>
      </c>
      <c r="L956" s="3" t="str">
        <f>IF(L$3="Not used","",IFERROR(VLOOKUP($A956,'Circumstance 7'!$B$6:$AB$15,27,FALSE),IFERROR(VLOOKUP($A956,'Circumstance 7'!$B$18:$AB$28,27,FALSE),TableBPA2[[#This Row],[Base Payment After Circumstance 6]])))</f>
        <v/>
      </c>
      <c r="M956" s="3" t="str">
        <f>IF(M$3="Not used","",IFERROR(VLOOKUP($A956,'Circumstance 8'!$B$6:$AB$15,27,FALSE),IFERROR(VLOOKUP($A956,'Circumstance 8'!$B$18:$AB$28,27,FALSE),TableBPA2[[#This Row],[Base Payment After Circumstance 7]])))</f>
        <v/>
      </c>
      <c r="N956" s="3" t="str">
        <f>IF(N$3="Not used","",IFERROR(VLOOKUP($A956,'Circumstance 9'!$B$6:$AB$15,27,FALSE),IFERROR(VLOOKUP($A956,'Circumstance 9'!$B$18:$AB$28,27,FALSE),TableBPA2[[#This Row],[Base Payment After Circumstance 8]])))</f>
        <v/>
      </c>
      <c r="O956" s="3" t="str">
        <f>IF(O$3="Not used","",IFERROR(VLOOKUP($A956,'Circumstance 10'!$B$6:$AB$15,27,FALSE),IFERROR(VLOOKUP($A956,'Circumstance 10'!$B$18:$AB$28,27,FALSE),TableBPA2[[#This Row],[Base Payment After Circumstance 9]])))</f>
        <v/>
      </c>
      <c r="P956" s="24" t="str">
        <f>IF(P$3="Not used","",IFERROR(VLOOKUP($A956,'Circumstance 11'!$B$6:$AB$15,27,FALSE),IFERROR(VLOOKUP($A956,'Circumstance 11'!$B$18:$AB$28,27,FALSE),TableBPA2[[#This Row],[Base Payment After Circumstance 10]])))</f>
        <v/>
      </c>
      <c r="Q956" s="24" t="str">
        <f>IF(Q$3="Not used","",IFERROR(VLOOKUP($A956,'Circumstance 12'!$B$6:$AB$15,27,FALSE),IFERROR(VLOOKUP($A956,'Circumstance 12'!$B$18:$AB$28,27,FALSE),TableBPA2[[#This Row],[Base Payment After Circumstance 11]])))</f>
        <v/>
      </c>
      <c r="R956" s="24" t="str">
        <f>IF(R$3="Not used","",IFERROR(VLOOKUP($A956,'Circumstance 13'!$B$6:$AB$15,27,FALSE),IFERROR(VLOOKUP($A956,'Circumstance 13'!$B$18:$AB$28,27,FALSE),TableBPA2[[#This Row],[Base Payment After Circumstance 12]])))</f>
        <v/>
      </c>
      <c r="S956" s="24" t="str">
        <f>IF(S$3="Not used","",IFERROR(VLOOKUP($A956,'Circumstance 14'!$B$6:$AB$15,27,FALSE),IFERROR(VLOOKUP($A956,'Circumstance 14'!$B$18:$AB$28,27,FALSE),TableBPA2[[#This Row],[Base Payment After Circumstance 13]])))</f>
        <v/>
      </c>
      <c r="T956" s="24" t="str">
        <f>IF(T$3="Not used","",IFERROR(VLOOKUP($A956,'Circumstance 15'!$B$6:$AB$15,27,FALSE),IFERROR(VLOOKUP($A956,'Circumstance 15'!$B$18:$AB$28,27,FALSE),TableBPA2[[#This Row],[Base Payment After Circumstance 14]])))</f>
        <v/>
      </c>
      <c r="U956" s="24" t="str">
        <f>IF(U$3="Not used","",IFERROR(VLOOKUP($A956,'Circumstance 16'!$B$6:$AB$15,27,FALSE),IFERROR(VLOOKUP($A956,'Circumstance 16'!$B$18:$AB$28,27,FALSE),TableBPA2[[#This Row],[Base Payment After Circumstance 15]])))</f>
        <v/>
      </c>
      <c r="V956" s="24" t="str">
        <f>IF(V$3="Not used","",IFERROR(VLOOKUP($A956,'Circumstance 17'!$B$6:$AB$15,27,FALSE),IFERROR(VLOOKUP($A956,'Circumstance 17'!$B$18:$AB$28,27,FALSE),TableBPA2[[#This Row],[Base Payment After Circumstance 16]])))</f>
        <v/>
      </c>
      <c r="W956" s="24" t="str">
        <f>IF(W$3="Not used","",IFERROR(VLOOKUP($A956,'Circumstance 18'!$B$6:$AB$15,27,FALSE),IFERROR(VLOOKUP($A956,'Circumstance 18'!$B$18:$AB$28,27,FALSE),TableBPA2[[#This Row],[Base Payment After Circumstance 17]])))</f>
        <v/>
      </c>
      <c r="X956" s="24" t="str">
        <f>IF(X$3="Not used","",IFERROR(VLOOKUP($A956,'Circumstance 19'!$B$6:$AB$15,27,FALSE),IFERROR(VLOOKUP($A956,'Circumstance 19'!$B$18:$AB$28,27,FALSE),TableBPA2[[#This Row],[Base Payment After Circumstance 18]])))</f>
        <v/>
      </c>
      <c r="Y956" s="24" t="str">
        <f>IF(Y$3="Not used","",IFERROR(VLOOKUP($A956,'Circumstance 20'!$B$6:$AB$15,27,FALSE),IFERROR(VLOOKUP($A956,'Circumstance 20'!$B$18:$AB$28,27,FALSE),TableBPA2[[#This Row],[Base Payment After Circumstance 19]])))</f>
        <v/>
      </c>
    </row>
    <row r="957" spans="1:25" x14ac:dyDescent="0.25">
      <c r="A957" s="11" t="str">
        <f>IF('LEA Information'!A966="","",'LEA Information'!A966)</f>
        <v/>
      </c>
      <c r="B957" s="11" t="str">
        <f>IF('LEA Information'!B966="","",'LEA Information'!B966)</f>
        <v/>
      </c>
      <c r="C957" s="68" t="str">
        <f>IF('LEA Information'!C966="","",'LEA Information'!C966)</f>
        <v/>
      </c>
      <c r="D957" s="8" t="str">
        <f>IF('LEA Information'!D966="","",'LEA Information'!D966)</f>
        <v/>
      </c>
      <c r="E957" s="32" t="str">
        <f t="shared" si="14"/>
        <v/>
      </c>
      <c r="F957" s="3" t="str">
        <f>IF(F$3="Not used","",IFERROR(VLOOKUP($A957,'Circumstance 1'!$B$6:$AB$15,27,FALSE),IFERROR(VLOOKUP(A957,'Circumstance 1'!$B$18:$AB$28,27,FALSE),TableBPA2[[#This Row],[Starting Base Payment]])))</f>
        <v/>
      </c>
      <c r="G957" s="3" t="str">
        <f>IF(G$3="Not used","",IFERROR(VLOOKUP($A957,'Circumstance 2'!$B$6:$AB$15,27,FALSE),IFERROR(VLOOKUP($A957,'Circumstance 2'!$B$18:$AB$28,27,FALSE),TableBPA2[[#This Row],[Base Payment After Circumstance 1]])))</f>
        <v/>
      </c>
      <c r="H957" s="3" t="str">
        <f>IF(H$3="Not used","",IFERROR(VLOOKUP($A957,'Circumstance 3'!$B$6:$AB$15,27,FALSE),IFERROR(VLOOKUP($A957,'Circumstance 3'!$B$18:$AB$28,27,FALSE),TableBPA2[[#This Row],[Base Payment After Circumstance 2]])))</f>
        <v/>
      </c>
      <c r="I957" s="3" t="str">
        <f>IF(I$3="Not used","",IFERROR(VLOOKUP($A957,'Circumstance 4'!$B$6:$AB$15,27,FALSE),IFERROR(VLOOKUP($A957,'Circumstance 4'!$B$18:$AB$28,27,FALSE),TableBPA2[[#This Row],[Base Payment After Circumstance 3]])))</f>
        <v/>
      </c>
      <c r="J957" s="3" t="str">
        <f>IF(J$3="Not used","",IFERROR(VLOOKUP($A957,'Circumstance 5'!$B$6:$AB$15,27,FALSE),IFERROR(VLOOKUP($A957,'Circumstance 5'!$B$18:$AB$28,27,FALSE),TableBPA2[[#This Row],[Base Payment After Circumstance 4]])))</f>
        <v/>
      </c>
      <c r="K957" s="3" t="str">
        <f>IF(K$3="Not used","",IFERROR(VLOOKUP($A957,'Circumstance 6'!$B$6:$AB$15,27,FALSE),IFERROR(VLOOKUP($A957,'Circumstance 6'!$B$18:$AB$28,27,FALSE),TableBPA2[[#This Row],[Base Payment After Circumstance 5]])))</f>
        <v/>
      </c>
      <c r="L957" s="3" t="str">
        <f>IF(L$3="Not used","",IFERROR(VLOOKUP($A957,'Circumstance 7'!$B$6:$AB$15,27,FALSE),IFERROR(VLOOKUP($A957,'Circumstance 7'!$B$18:$AB$28,27,FALSE),TableBPA2[[#This Row],[Base Payment After Circumstance 6]])))</f>
        <v/>
      </c>
      <c r="M957" s="3" t="str">
        <f>IF(M$3="Not used","",IFERROR(VLOOKUP($A957,'Circumstance 8'!$B$6:$AB$15,27,FALSE),IFERROR(VLOOKUP($A957,'Circumstance 8'!$B$18:$AB$28,27,FALSE),TableBPA2[[#This Row],[Base Payment After Circumstance 7]])))</f>
        <v/>
      </c>
      <c r="N957" s="3" t="str">
        <f>IF(N$3="Not used","",IFERROR(VLOOKUP($A957,'Circumstance 9'!$B$6:$AB$15,27,FALSE),IFERROR(VLOOKUP($A957,'Circumstance 9'!$B$18:$AB$28,27,FALSE),TableBPA2[[#This Row],[Base Payment After Circumstance 8]])))</f>
        <v/>
      </c>
      <c r="O957" s="3" t="str">
        <f>IF(O$3="Not used","",IFERROR(VLOOKUP($A957,'Circumstance 10'!$B$6:$AB$15,27,FALSE),IFERROR(VLOOKUP($A957,'Circumstance 10'!$B$18:$AB$28,27,FALSE),TableBPA2[[#This Row],[Base Payment After Circumstance 9]])))</f>
        <v/>
      </c>
      <c r="P957" s="24" t="str">
        <f>IF(P$3="Not used","",IFERROR(VLOOKUP($A957,'Circumstance 11'!$B$6:$AB$15,27,FALSE),IFERROR(VLOOKUP($A957,'Circumstance 11'!$B$18:$AB$28,27,FALSE),TableBPA2[[#This Row],[Base Payment After Circumstance 10]])))</f>
        <v/>
      </c>
      <c r="Q957" s="24" t="str">
        <f>IF(Q$3="Not used","",IFERROR(VLOOKUP($A957,'Circumstance 12'!$B$6:$AB$15,27,FALSE),IFERROR(VLOOKUP($A957,'Circumstance 12'!$B$18:$AB$28,27,FALSE),TableBPA2[[#This Row],[Base Payment After Circumstance 11]])))</f>
        <v/>
      </c>
      <c r="R957" s="24" t="str">
        <f>IF(R$3="Not used","",IFERROR(VLOOKUP($A957,'Circumstance 13'!$B$6:$AB$15,27,FALSE),IFERROR(VLOOKUP($A957,'Circumstance 13'!$B$18:$AB$28,27,FALSE),TableBPA2[[#This Row],[Base Payment After Circumstance 12]])))</f>
        <v/>
      </c>
      <c r="S957" s="24" t="str">
        <f>IF(S$3="Not used","",IFERROR(VLOOKUP($A957,'Circumstance 14'!$B$6:$AB$15,27,FALSE),IFERROR(VLOOKUP($A957,'Circumstance 14'!$B$18:$AB$28,27,FALSE),TableBPA2[[#This Row],[Base Payment After Circumstance 13]])))</f>
        <v/>
      </c>
      <c r="T957" s="24" t="str">
        <f>IF(T$3="Not used","",IFERROR(VLOOKUP($A957,'Circumstance 15'!$B$6:$AB$15,27,FALSE),IFERROR(VLOOKUP($A957,'Circumstance 15'!$B$18:$AB$28,27,FALSE),TableBPA2[[#This Row],[Base Payment After Circumstance 14]])))</f>
        <v/>
      </c>
      <c r="U957" s="24" t="str">
        <f>IF(U$3="Not used","",IFERROR(VLOOKUP($A957,'Circumstance 16'!$B$6:$AB$15,27,FALSE),IFERROR(VLOOKUP($A957,'Circumstance 16'!$B$18:$AB$28,27,FALSE),TableBPA2[[#This Row],[Base Payment After Circumstance 15]])))</f>
        <v/>
      </c>
      <c r="V957" s="24" t="str">
        <f>IF(V$3="Not used","",IFERROR(VLOOKUP($A957,'Circumstance 17'!$B$6:$AB$15,27,FALSE),IFERROR(VLOOKUP($A957,'Circumstance 17'!$B$18:$AB$28,27,FALSE),TableBPA2[[#This Row],[Base Payment After Circumstance 16]])))</f>
        <v/>
      </c>
      <c r="W957" s="24" t="str">
        <f>IF(W$3="Not used","",IFERROR(VLOOKUP($A957,'Circumstance 18'!$B$6:$AB$15,27,FALSE),IFERROR(VLOOKUP($A957,'Circumstance 18'!$B$18:$AB$28,27,FALSE),TableBPA2[[#This Row],[Base Payment After Circumstance 17]])))</f>
        <v/>
      </c>
      <c r="X957" s="24" t="str">
        <f>IF(X$3="Not used","",IFERROR(VLOOKUP($A957,'Circumstance 19'!$B$6:$AB$15,27,FALSE),IFERROR(VLOOKUP($A957,'Circumstance 19'!$B$18:$AB$28,27,FALSE),TableBPA2[[#This Row],[Base Payment After Circumstance 18]])))</f>
        <v/>
      </c>
      <c r="Y957" s="24" t="str">
        <f>IF(Y$3="Not used","",IFERROR(VLOOKUP($A957,'Circumstance 20'!$B$6:$AB$15,27,FALSE),IFERROR(VLOOKUP($A957,'Circumstance 20'!$B$18:$AB$28,27,FALSE),TableBPA2[[#This Row],[Base Payment After Circumstance 19]])))</f>
        <v/>
      </c>
    </row>
    <row r="958" spans="1:25" x14ac:dyDescent="0.25">
      <c r="A958" s="11" t="str">
        <f>IF('LEA Information'!A967="","",'LEA Information'!A967)</f>
        <v/>
      </c>
      <c r="B958" s="11" t="str">
        <f>IF('LEA Information'!B967="","",'LEA Information'!B967)</f>
        <v/>
      </c>
      <c r="C958" s="68" t="str">
        <f>IF('LEA Information'!C967="","",'LEA Information'!C967)</f>
        <v/>
      </c>
      <c r="D958" s="8" t="str">
        <f>IF('LEA Information'!D967="","",'LEA Information'!D967)</f>
        <v/>
      </c>
      <c r="E958" s="32" t="str">
        <f t="shared" si="14"/>
        <v/>
      </c>
      <c r="F958" s="3" t="str">
        <f>IF(F$3="Not used","",IFERROR(VLOOKUP($A958,'Circumstance 1'!$B$6:$AB$15,27,FALSE),IFERROR(VLOOKUP(A958,'Circumstance 1'!$B$18:$AB$28,27,FALSE),TableBPA2[[#This Row],[Starting Base Payment]])))</f>
        <v/>
      </c>
      <c r="G958" s="3" t="str">
        <f>IF(G$3="Not used","",IFERROR(VLOOKUP($A958,'Circumstance 2'!$B$6:$AB$15,27,FALSE),IFERROR(VLOOKUP($A958,'Circumstance 2'!$B$18:$AB$28,27,FALSE),TableBPA2[[#This Row],[Base Payment After Circumstance 1]])))</f>
        <v/>
      </c>
      <c r="H958" s="3" t="str">
        <f>IF(H$3="Not used","",IFERROR(VLOOKUP($A958,'Circumstance 3'!$B$6:$AB$15,27,FALSE),IFERROR(VLOOKUP($A958,'Circumstance 3'!$B$18:$AB$28,27,FALSE),TableBPA2[[#This Row],[Base Payment After Circumstance 2]])))</f>
        <v/>
      </c>
      <c r="I958" s="3" t="str">
        <f>IF(I$3="Not used","",IFERROR(VLOOKUP($A958,'Circumstance 4'!$B$6:$AB$15,27,FALSE),IFERROR(VLOOKUP($A958,'Circumstance 4'!$B$18:$AB$28,27,FALSE),TableBPA2[[#This Row],[Base Payment After Circumstance 3]])))</f>
        <v/>
      </c>
      <c r="J958" s="3" t="str">
        <f>IF(J$3="Not used","",IFERROR(VLOOKUP($A958,'Circumstance 5'!$B$6:$AB$15,27,FALSE),IFERROR(VLOOKUP($A958,'Circumstance 5'!$B$18:$AB$28,27,FALSE),TableBPA2[[#This Row],[Base Payment After Circumstance 4]])))</f>
        <v/>
      </c>
      <c r="K958" s="3" t="str">
        <f>IF(K$3="Not used","",IFERROR(VLOOKUP($A958,'Circumstance 6'!$B$6:$AB$15,27,FALSE),IFERROR(VLOOKUP($A958,'Circumstance 6'!$B$18:$AB$28,27,FALSE),TableBPA2[[#This Row],[Base Payment After Circumstance 5]])))</f>
        <v/>
      </c>
      <c r="L958" s="3" t="str">
        <f>IF(L$3="Not used","",IFERROR(VLOOKUP($A958,'Circumstance 7'!$B$6:$AB$15,27,FALSE),IFERROR(VLOOKUP($A958,'Circumstance 7'!$B$18:$AB$28,27,FALSE),TableBPA2[[#This Row],[Base Payment After Circumstance 6]])))</f>
        <v/>
      </c>
      <c r="M958" s="3" t="str">
        <f>IF(M$3="Not used","",IFERROR(VLOOKUP($A958,'Circumstance 8'!$B$6:$AB$15,27,FALSE),IFERROR(VLOOKUP($A958,'Circumstance 8'!$B$18:$AB$28,27,FALSE),TableBPA2[[#This Row],[Base Payment After Circumstance 7]])))</f>
        <v/>
      </c>
      <c r="N958" s="3" t="str">
        <f>IF(N$3="Not used","",IFERROR(VLOOKUP($A958,'Circumstance 9'!$B$6:$AB$15,27,FALSE),IFERROR(VLOOKUP($A958,'Circumstance 9'!$B$18:$AB$28,27,FALSE),TableBPA2[[#This Row],[Base Payment After Circumstance 8]])))</f>
        <v/>
      </c>
      <c r="O958" s="3" t="str">
        <f>IF(O$3="Not used","",IFERROR(VLOOKUP($A958,'Circumstance 10'!$B$6:$AB$15,27,FALSE),IFERROR(VLOOKUP($A958,'Circumstance 10'!$B$18:$AB$28,27,FALSE),TableBPA2[[#This Row],[Base Payment After Circumstance 9]])))</f>
        <v/>
      </c>
      <c r="P958" s="24" t="str">
        <f>IF(P$3="Not used","",IFERROR(VLOOKUP($A958,'Circumstance 11'!$B$6:$AB$15,27,FALSE),IFERROR(VLOOKUP($A958,'Circumstance 11'!$B$18:$AB$28,27,FALSE),TableBPA2[[#This Row],[Base Payment After Circumstance 10]])))</f>
        <v/>
      </c>
      <c r="Q958" s="24" t="str">
        <f>IF(Q$3="Not used","",IFERROR(VLOOKUP($A958,'Circumstance 12'!$B$6:$AB$15,27,FALSE),IFERROR(VLOOKUP($A958,'Circumstance 12'!$B$18:$AB$28,27,FALSE),TableBPA2[[#This Row],[Base Payment After Circumstance 11]])))</f>
        <v/>
      </c>
      <c r="R958" s="24" t="str">
        <f>IF(R$3="Not used","",IFERROR(VLOOKUP($A958,'Circumstance 13'!$B$6:$AB$15,27,FALSE),IFERROR(VLOOKUP($A958,'Circumstance 13'!$B$18:$AB$28,27,FALSE),TableBPA2[[#This Row],[Base Payment After Circumstance 12]])))</f>
        <v/>
      </c>
      <c r="S958" s="24" t="str">
        <f>IF(S$3="Not used","",IFERROR(VLOOKUP($A958,'Circumstance 14'!$B$6:$AB$15,27,FALSE),IFERROR(VLOOKUP($A958,'Circumstance 14'!$B$18:$AB$28,27,FALSE),TableBPA2[[#This Row],[Base Payment After Circumstance 13]])))</f>
        <v/>
      </c>
      <c r="T958" s="24" t="str">
        <f>IF(T$3="Not used","",IFERROR(VLOOKUP($A958,'Circumstance 15'!$B$6:$AB$15,27,FALSE),IFERROR(VLOOKUP($A958,'Circumstance 15'!$B$18:$AB$28,27,FALSE),TableBPA2[[#This Row],[Base Payment After Circumstance 14]])))</f>
        <v/>
      </c>
      <c r="U958" s="24" t="str">
        <f>IF(U$3="Not used","",IFERROR(VLOOKUP($A958,'Circumstance 16'!$B$6:$AB$15,27,FALSE),IFERROR(VLOOKUP($A958,'Circumstance 16'!$B$18:$AB$28,27,FALSE),TableBPA2[[#This Row],[Base Payment After Circumstance 15]])))</f>
        <v/>
      </c>
      <c r="V958" s="24" t="str">
        <f>IF(V$3="Not used","",IFERROR(VLOOKUP($A958,'Circumstance 17'!$B$6:$AB$15,27,FALSE),IFERROR(VLOOKUP($A958,'Circumstance 17'!$B$18:$AB$28,27,FALSE),TableBPA2[[#This Row],[Base Payment After Circumstance 16]])))</f>
        <v/>
      </c>
      <c r="W958" s="24" t="str">
        <f>IF(W$3="Not used","",IFERROR(VLOOKUP($A958,'Circumstance 18'!$B$6:$AB$15,27,FALSE),IFERROR(VLOOKUP($A958,'Circumstance 18'!$B$18:$AB$28,27,FALSE),TableBPA2[[#This Row],[Base Payment After Circumstance 17]])))</f>
        <v/>
      </c>
      <c r="X958" s="24" t="str">
        <f>IF(X$3="Not used","",IFERROR(VLOOKUP($A958,'Circumstance 19'!$B$6:$AB$15,27,FALSE),IFERROR(VLOOKUP($A958,'Circumstance 19'!$B$18:$AB$28,27,FALSE),TableBPA2[[#This Row],[Base Payment After Circumstance 18]])))</f>
        <v/>
      </c>
      <c r="Y958" s="24" t="str">
        <f>IF(Y$3="Not used","",IFERROR(VLOOKUP($A958,'Circumstance 20'!$B$6:$AB$15,27,FALSE),IFERROR(VLOOKUP($A958,'Circumstance 20'!$B$18:$AB$28,27,FALSE),TableBPA2[[#This Row],[Base Payment After Circumstance 19]])))</f>
        <v/>
      </c>
    </row>
    <row r="959" spans="1:25" x14ac:dyDescent="0.25">
      <c r="A959" s="11" t="str">
        <f>IF('LEA Information'!A968="","",'LEA Information'!A968)</f>
        <v/>
      </c>
      <c r="B959" s="11" t="str">
        <f>IF('LEA Information'!B968="","",'LEA Information'!B968)</f>
        <v/>
      </c>
      <c r="C959" s="68" t="str">
        <f>IF('LEA Information'!C968="","",'LEA Information'!C968)</f>
        <v/>
      </c>
      <c r="D959" s="8" t="str">
        <f>IF('LEA Information'!D968="","",'LEA Information'!D968)</f>
        <v/>
      </c>
      <c r="E959" s="32" t="str">
        <f t="shared" si="14"/>
        <v/>
      </c>
      <c r="F959" s="3" t="str">
        <f>IF(F$3="Not used","",IFERROR(VLOOKUP($A959,'Circumstance 1'!$B$6:$AB$15,27,FALSE),IFERROR(VLOOKUP(A959,'Circumstance 1'!$B$18:$AB$28,27,FALSE),TableBPA2[[#This Row],[Starting Base Payment]])))</f>
        <v/>
      </c>
      <c r="G959" s="3" t="str">
        <f>IF(G$3="Not used","",IFERROR(VLOOKUP($A959,'Circumstance 2'!$B$6:$AB$15,27,FALSE),IFERROR(VLOOKUP($A959,'Circumstance 2'!$B$18:$AB$28,27,FALSE),TableBPA2[[#This Row],[Base Payment After Circumstance 1]])))</f>
        <v/>
      </c>
      <c r="H959" s="3" t="str">
        <f>IF(H$3="Not used","",IFERROR(VLOOKUP($A959,'Circumstance 3'!$B$6:$AB$15,27,FALSE),IFERROR(VLOOKUP($A959,'Circumstance 3'!$B$18:$AB$28,27,FALSE),TableBPA2[[#This Row],[Base Payment After Circumstance 2]])))</f>
        <v/>
      </c>
      <c r="I959" s="3" t="str">
        <f>IF(I$3="Not used","",IFERROR(VLOOKUP($A959,'Circumstance 4'!$B$6:$AB$15,27,FALSE),IFERROR(VLOOKUP($A959,'Circumstance 4'!$B$18:$AB$28,27,FALSE),TableBPA2[[#This Row],[Base Payment After Circumstance 3]])))</f>
        <v/>
      </c>
      <c r="J959" s="3" t="str">
        <f>IF(J$3="Not used","",IFERROR(VLOOKUP($A959,'Circumstance 5'!$B$6:$AB$15,27,FALSE),IFERROR(VLOOKUP($A959,'Circumstance 5'!$B$18:$AB$28,27,FALSE),TableBPA2[[#This Row],[Base Payment After Circumstance 4]])))</f>
        <v/>
      </c>
      <c r="K959" s="3" t="str">
        <f>IF(K$3="Not used","",IFERROR(VLOOKUP($A959,'Circumstance 6'!$B$6:$AB$15,27,FALSE),IFERROR(VLOOKUP($A959,'Circumstance 6'!$B$18:$AB$28,27,FALSE),TableBPA2[[#This Row],[Base Payment After Circumstance 5]])))</f>
        <v/>
      </c>
      <c r="L959" s="3" t="str">
        <f>IF(L$3="Not used","",IFERROR(VLOOKUP($A959,'Circumstance 7'!$B$6:$AB$15,27,FALSE),IFERROR(VLOOKUP($A959,'Circumstance 7'!$B$18:$AB$28,27,FALSE),TableBPA2[[#This Row],[Base Payment After Circumstance 6]])))</f>
        <v/>
      </c>
      <c r="M959" s="3" t="str">
        <f>IF(M$3="Not used","",IFERROR(VLOOKUP($A959,'Circumstance 8'!$B$6:$AB$15,27,FALSE),IFERROR(VLOOKUP($A959,'Circumstance 8'!$B$18:$AB$28,27,FALSE),TableBPA2[[#This Row],[Base Payment After Circumstance 7]])))</f>
        <v/>
      </c>
      <c r="N959" s="3" t="str">
        <f>IF(N$3="Not used","",IFERROR(VLOOKUP($A959,'Circumstance 9'!$B$6:$AB$15,27,FALSE),IFERROR(VLOOKUP($A959,'Circumstance 9'!$B$18:$AB$28,27,FALSE),TableBPA2[[#This Row],[Base Payment After Circumstance 8]])))</f>
        <v/>
      </c>
      <c r="O959" s="3" t="str">
        <f>IF(O$3="Not used","",IFERROR(VLOOKUP($A959,'Circumstance 10'!$B$6:$AB$15,27,FALSE),IFERROR(VLOOKUP($A959,'Circumstance 10'!$B$18:$AB$28,27,FALSE),TableBPA2[[#This Row],[Base Payment After Circumstance 9]])))</f>
        <v/>
      </c>
      <c r="P959" s="24" t="str">
        <f>IF(P$3="Not used","",IFERROR(VLOOKUP($A959,'Circumstance 11'!$B$6:$AB$15,27,FALSE),IFERROR(VLOOKUP($A959,'Circumstance 11'!$B$18:$AB$28,27,FALSE),TableBPA2[[#This Row],[Base Payment After Circumstance 10]])))</f>
        <v/>
      </c>
      <c r="Q959" s="24" t="str">
        <f>IF(Q$3="Not used","",IFERROR(VLOOKUP($A959,'Circumstance 12'!$B$6:$AB$15,27,FALSE),IFERROR(VLOOKUP($A959,'Circumstance 12'!$B$18:$AB$28,27,FALSE),TableBPA2[[#This Row],[Base Payment After Circumstance 11]])))</f>
        <v/>
      </c>
      <c r="R959" s="24" t="str">
        <f>IF(R$3="Not used","",IFERROR(VLOOKUP($A959,'Circumstance 13'!$B$6:$AB$15,27,FALSE),IFERROR(VLOOKUP($A959,'Circumstance 13'!$B$18:$AB$28,27,FALSE),TableBPA2[[#This Row],[Base Payment After Circumstance 12]])))</f>
        <v/>
      </c>
      <c r="S959" s="24" t="str">
        <f>IF(S$3="Not used","",IFERROR(VLOOKUP($A959,'Circumstance 14'!$B$6:$AB$15,27,FALSE),IFERROR(VLOOKUP($A959,'Circumstance 14'!$B$18:$AB$28,27,FALSE),TableBPA2[[#This Row],[Base Payment After Circumstance 13]])))</f>
        <v/>
      </c>
      <c r="T959" s="24" t="str">
        <f>IF(T$3="Not used","",IFERROR(VLOOKUP($A959,'Circumstance 15'!$B$6:$AB$15,27,FALSE),IFERROR(VLOOKUP($A959,'Circumstance 15'!$B$18:$AB$28,27,FALSE),TableBPA2[[#This Row],[Base Payment After Circumstance 14]])))</f>
        <v/>
      </c>
      <c r="U959" s="24" t="str">
        <f>IF(U$3="Not used","",IFERROR(VLOOKUP($A959,'Circumstance 16'!$B$6:$AB$15,27,FALSE),IFERROR(VLOOKUP($A959,'Circumstance 16'!$B$18:$AB$28,27,FALSE),TableBPA2[[#This Row],[Base Payment After Circumstance 15]])))</f>
        <v/>
      </c>
      <c r="V959" s="24" t="str">
        <f>IF(V$3="Not used","",IFERROR(VLOOKUP($A959,'Circumstance 17'!$B$6:$AB$15,27,FALSE),IFERROR(VLOOKUP($A959,'Circumstance 17'!$B$18:$AB$28,27,FALSE),TableBPA2[[#This Row],[Base Payment After Circumstance 16]])))</f>
        <v/>
      </c>
      <c r="W959" s="24" t="str">
        <f>IF(W$3="Not used","",IFERROR(VLOOKUP($A959,'Circumstance 18'!$B$6:$AB$15,27,FALSE),IFERROR(VLOOKUP($A959,'Circumstance 18'!$B$18:$AB$28,27,FALSE),TableBPA2[[#This Row],[Base Payment After Circumstance 17]])))</f>
        <v/>
      </c>
      <c r="X959" s="24" t="str">
        <f>IF(X$3="Not used","",IFERROR(VLOOKUP($A959,'Circumstance 19'!$B$6:$AB$15,27,FALSE),IFERROR(VLOOKUP($A959,'Circumstance 19'!$B$18:$AB$28,27,FALSE),TableBPA2[[#This Row],[Base Payment After Circumstance 18]])))</f>
        <v/>
      </c>
      <c r="Y959" s="24" t="str">
        <f>IF(Y$3="Not used","",IFERROR(VLOOKUP($A959,'Circumstance 20'!$B$6:$AB$15,27,FALSE),IFERROR(VLOOKUP($A959,'Circumstance 20'!$B$18:$AB$28,27,FALSE),TableBPA2[[#This Row],[Base Payment After Circumstance 19]])))</f>
        <v/>
      </c>
    </row>
    <row r="960" spans="1:25" x14ac:dyDescent="0.25">
      <c r="A960" s="11" t="str">
        <f>IF('LEA Information'!A969="","",'LEA Information'!A969)</f>
        <v/>
      </c>
      <c r="B960" s="11" t="str">
        <f>IF('LEA Information'!B969="","",'LEA Information'!B969)</f>
        <v/>
      </c>
      <c r="C960" s="68" t="str">
        <f>IF('LEA Information'!C969="","",'LEA Information'!C969)</f>
        <v/>
      </c>
      <c r="D960" s="8" t="str">
        <f>IF('LEA Information'!D969="","",'LEA Information'!D969)</f>
        <v/>
      </c>
      <c r="E960" s="32" t="str">
        <f t="shared" si="14"/>
        <v/>
      </c>
      <c r="F960" s="3" t="str">
        <f>IF(F$3="Not used","",IFERROR(VLOOKUP($A960,'Circumstance 1'!$B$6:$AB$15,27,FALSE),IFERROR(VLOOKUP(A960,'Circumstance 1'!$B$18:$AB$28,27,FALSE),TableBPA2[[#This Row],[Starting Base Payment]])))</f>
        <v/>
      </c>
      <c r="G960" s="3" t="str">
        <f>IF(G$3="Not used","",IFERROR(VLOOKUP($A960,'Circumstance 2'!$B$6:$AB$15,27,FALSE),IFERROR(VLOOKUP($A960,'Circumstance 2'!$B$18:$AB$28,27,FALSE),TableBPA2[[#This Row],[Base Payment After Circumstance 1]])))</f>
        <v/>
      </c>
      <c r="H960" s="3" t="str">
        <f>IF(H$3="Not used","",IFERROR(VLOOKUP($A960,'Circumstance 3'!$B$6:$AB$15,27,FALSE),IFERROR(VLOOKUP($A960,'Circumstance 3'!$B$18:$AB$28,27,FALSE),TableBPA2[[#This Row],[Base Payment After Circumstance 2]])))</f>
        <v/>
      </c>
      <c r="I960" s="3" t="str">
        <f>IF(I$3="Not used","",IFERROR(VLOOKUP($A960,'Circumstance 4'!$B$6:$AB$15,27,FALSE),IFERROR(VLOOKUP($A960,'Circumstance 4'!$B$18:$AB$28,27,FALSE),TableBPA2[[#This Row],[Base Payment After Circumstance 3]])))</f>
        <v/>
      </c>
      <c r="J960" s="3" t="str">
        <f>IF(J$3="Not used","",IFERROR(VLOOKUP($A960,'Circumstance 5'!$B$6:$AB$15,27,FALSE),IFERROR(VLOOKUP($A960,'Circumstance 5'!$B$18:$AB$28,27,FALSE),TableBPA2[[#This Row],[Base Payment After Circumstance 4]])))</f>
        <v/>
      </c>
      <c r="K960" s="3" t="str">
        <f>IF(K$3="Not used","",IFERROR(VLOOKUP($A960,'Circumstance 6'!$B$6:$AB$15,27,FALSE),IFERROR(VLOOKUP($A960,'Circumstance 6'!$B$18:$AB$28,27,FALSE),TableBPA2[[#This Row],[Base Payment After Circumstance 5]])))</f>
        <v/>
      </c>
      <c r="L960" s="3" t="str">
        <f>IF(L$3="Not used","",IFERROR(VLOOKUP($A960,'Circumstance 7'!$B$6:$AB$15,27,FALSE),IFERROR(VLOOKUP($A960,'Circumstance 7'!$B$18:$AB$28,27,FALSE),TableBPA2[[#This Row],[Base Payment After Circumstance 6]])))</f>
        <v/>
      </c>
      <c r="M960" s="3" t="str">
        <f>IF(M$3="Not used","",IFERROR(VLOOKUP($A960,'Circumstance 8'!$B$6:$AB$15,27,FALSE),IFERROR(VLOOKUP($A960,'Circumstance 8'!$B$18:$AB$28,27,FALSE),TableBPA2[[#This Row],[Base Payment After Circumstance 7]])))</f>
        <v/>
      </c>
      <c r="N960" s="3" t="str">
        <f>IF(N$3="Not used","",IFERROR(VLOOKUP($A960,'Circumstance 9'!$B$6:$AB$15,27,FALSE),IFERROR(VLOOKUP($A960,'Circumstance 9'!$B$18:$AB$28,27,FALSE),TableBPA2[[#This Row],[Base Payment After Circumstance 8]])))</f>
        <v/>
      </c>
      <c r="O960" s="3" t="str">
        <f>IF(O$3="Not used","",IFERROR(VLOOKUP($A960,'Circumstance 10'!$B$6:$AB$15,27,FALSE),IFERROR(VLOOKUP($A960,'Circumstance 10'!$B$18:$AB$28,27,FALSE),TableBPA2[[#This Row],[Base Payment After Circumstance 9]])))</f>
        <v/>
      </c>
      <c r="P960" s="24" t="str">
        <f>IF(P$3="Not used","",IFERROR(VLOOKUP($A960,'Circumstance 11'!$B$6:$AB$15,27,FALSE),IFERROR(VLOOKUP($A960,'Circumstance 11'!$B$18:$AB$28,27,FALSE),TableBPA2[[#This Row],[Base Payment After Circumstance 10]])))</f>
        <v/>
      </c>
      <c r="Q960" s="24" t="str">
        <f>IF(Q$3="Not used","",IFERROR(VLOOKUP($A960,'Circumstance 12'!$B$6:$AB$15,27,FALSE),IFERROR(VLOOKUP($A960,'Circumstance 12'!$B$18:$AB$28,27,FALSE),TableBPA2[[#This Row],[Base Payment After Circumstance 11]])))</f>
        <v/>
      </c>
      <c r="R960" s="24" t="str">
        <f>IF(R$3="Not used","",IFERROR(VLOOKUP($A960,'Circumstance 13'!$B$6:$AB$15,27,FALSE),IFERROR(VLOOKUP($A960,'Circumstance 13'!$B$18:$AB$28,27,FALSE),TableBPA2[[#This Row],[Base Payment After Circumstance 12]])))</f>
        <v/>
      </c>
      <c r="S960" s="24" t="str">
        <f>IF(S$3="Not used","",IFERROR(VLOOKUP($A960,'Circumstance 14'!$B$6:$AB$15,27,FALSE),IFERROR(VLOOKUP($A960,'Circumstance 14'!$B$18:$AB$28,27,FALSE),TableBPA2[[#This Row],[Base Payment After Circumstance 13]])))</f>
        <v/>
      </c>
      <c r="T960" s="24" t="str">
        <f>IF(T$3="Not used","",IFERROR(VLOOKUP($A960,'Circumstance 15'!$B$6:$AB$15,27,FALSE),IFERROR(VLOOKUP($A960,'Circumstance 15'!$B$18:$AB$28,27,FALSE),TableBPA2[[#This Row],[Base Payment After Circumstance 14]])))</f>
        <v/>
      </c>
      <c r="U960" s="24" t="str">
        <f>IF(U$3="Not used","",IFERROR(VLOOKUP($A960,'Circumstance 16'!$B$6:$AB$15,27,FALSE),IFERROR(VLOOKUP($A960,'Circumstance 16'!$B$18:$AB$28,27,FALSE),TableBPA2[[#This Row],[Base Payment After Circumstance 15]])))</f>
        <v/>
      </c>
      <c r="V960" s="24" t="str">
        <f>IF(V$3="Not used","",IFERROR(VLOOKUP($A960,'Circumstance 17'!$B$6:$AB$15,27,FALSE),IFERROR(VLOOKUP($A960,'Circumstance 17'!$B$18:$AB$28,27,FALSE),TableBPA2[[#This Row],[Base Payment After Circumstance 16]])))</f>
        <v/>
      </c>
      <c r="W960" s="24" t="str">
        <f>IF(W$3="Not used","",IFERROR(VLOOKUP($A960,'Circumstance 18'!$B$6:$AB$15,27,FALSE),IFERROR(VLOOKUP($A960,'Circumstance 18'!$B$18:$AB$28,27,FALSE),TableBPA2[[#This Row],[Base Payment After Circumstance 17]])))</f>
        <v/>
      </c>
      <c r="X960" s="24" t="str">
        <f>IF(X$3="Not used","",IFERROR(VLOOKUP($A960,'Circumstance 19'!$B$6:$AB$15,27,FALSE),IFERROR(VLOOKUP($A960,'Circumstance 19'!$B$18:$AB$28,27,FALSE),TableBPA2[[#This Row],[Base Payment After Circumstance 18]])))</f>
        <v/>
      </c>
      <c r="Y960" s="24" t="str">
        <f>IF(Y$3="Not used","",IFERROR(VLOOKUP($A960,'Circumstance 20'!$B$6:$AB$15,27,FALSE),IFERROR(VLOOKUP($A960,'Circumstance 20'!$B$18:$AB$28,27,FALSE),TableBPA2[[#This Row],[Base Payment After Circumstance 19]])))</f>
        <v/>
      </c>
    </row>
    <row r="961" spans="1:25" x14ac:dyDescent="0.25">
      <c r="A961" s="11" t="str">
        <f>IF('LEA Information'!A970="","",'LEA Information'!A970)</f>
        <v/>
      </c>
      <c r="B961" s="11" t="str">
        <f>IF('LEA Information'!B970="","",'LEA Information'!B970)</f>
        <v/>
      </c>
      <c r="C961" s="68" t="str">
        <f>IF('LEA Information'!C970="","",'LEA Information'!C970)</f>
        <v/>
      </c>
      <c r="D961" s="8" t="str">
        <f>IF('LEA Information'!D970="","",'LEA Information'!D970)</f>
        <v/>
      </c>
      <c r="E961" s="32" t="str">
        <f t="shared" si="14"/>
        <v/>
      </c>
      <c r="F961" s="3" t="str">
        <f>IF(F$3="Not used","",IFERROR(VLOOKUP($A961,'Circumstance 1'!$B$6:$AB$15,27,FALSE),IFERROR(VLOOKUP(A961,'Circumstance 1'!$B$18:$AB$28,27,FALSE),TableBPA2[[#This Row],[Starting Base Payment]])))</f>
        <v/>
      </c>
      <c r="G961" s="3" t="str">
        <f>IF(G$3="Not used","",IFERROR(VLOOKUP($A961,'Circumstance 2'!$B$6:$AB$15,27,FALSE),IFERROR(VLOOKUP($A961,'Circumstance 2'!$B$18:$AB$28,27,FALSE),TableBPA2[[#This Row],[Base Payment After Circumstance 1]])))</f>
        <v/>
      </c>
      <c r="H961" s="3" t="str">
        <f>IF(H$3="Not used","",IFERROR(VLOOKUP($A961,'Circumstance 3'!$B$6:$AB$15,27,FALSE),IFERROR(VLOOKUP($A961,'Circumstance 3'!$B$18:$AB$28,27,FALSE),TableBPA2[[#This Row],[Base Payment After Circumstance 2]])))</f>
        <v/>
      </c>
      <c r="I961" s="3" t="str">
        <f>IF(I$3="Not used","",IFERROR(VLOOKUP($A961,'Circumstance 4'!$B$6:$AB$15,27,FALSE),IFERROR(VLOOKUP($A961,'Circumstance 4'!$B$18:$AB$28,27,FALSE),TableBPA2[[#This Row],[Base Payment After Circumstance 3]])))</f>
        <v/>
      </c>
      <c r="J961" s="3" t="str">
        <f>IF(J$3="Not used","",IFERROR(VLOOKUP($A961,'Circumstance 5'!$B$6:$AB$15,27,FALSE),IFERROR(VLOOKUP($A961,'Circumstance 5'!$B$18:$AB$28,27,FALSE),TableBPA2[[#This Row],[Base Payment After Circumstance 4]])))</f>
        <v/>
      </c>
      <c r="K961" s="3" t="str">
        <f>IF(K$3="Not used","",IFERROR(VLOOKUP($A961,'Circumstance 6'!$B$6:$AB$15,27,FALSE),IFERROR(VLOOKUP($A961,'Circumstance 6'!$B$18:$AB$28,27,FALSE),TableBPA2[[#This Row],[Base Payment After Circumstance 5]])))</f>
        <v/>
      </c>
      <c r="L961" s="3" t="str">
        <f>IF(L$3="Not used","",IFERROR(VLOOKUP($A961,'Circumstance 7'!$B$6:$AB$15,27,FALSE),IFERROR(VLOOKUP($A961,'Circumstance 7'!$B$18:$AB$28,27,FALSE),TableBPA2[[#This Row],[Base Payment After Circumstance 6]])))</f>
        <v/>
      </c>
      <c r="M961" s="3" t="str">
        <f>IF(M$3="Not used","",IFERROR(VLOOKUP($A961,'Circumstance 8'!$B$6:$AB$15,27,FALSE),IFERROR(VLOOKUP($A961,'Circumstance 8'!$B$18:$AB$28,27,FALSE),TableBPA2[[#This Row],[Base Payment After Circumstance 7]])))</f>
        <v/>
      </c>
      <c r="N961" s="3" t="str">
        <f>IF(N$3="Not used","",IFERROR(VLOOKUP($A961,'Circumstance 9'!$B$6:$AB$15,27,FALSE),IFERROR(VLOOKUP($A961,'Circumstance 9'!$B$18:$AB$28,27,FALSE),TableBPA2[[#This Row],[Base Payment After Circumstance 8]])))</f>
        <v/>
      </c>
      <c r="O961" s="3" t="str">
        <f>IF(O$3="Not used","",IFERROR(VLOOKUP($A961,'Circumstance 10'!$B$6:$AB$15,27,FALSE),IFERROR(VLOOKUP($A961,'Circumstance 10'!$B$18:$AB$28,27,FALSE),TableBPA2[[#This Row],[Base Payment After Circumstance 9]])))</f>
        <v/>
      </c>
      <c r="P961" s="24" t="str">
        <f>IF(P$3="Not used","",IFERROR(VLOOKUP($A961,'Circumstance 11'!$B$6:$AB$15,27,FALSE),IFERROR(VLOOKUP($A961,'Circumstance 11'!$B$18:$AB$28,27,FALSE),TableBPA2[[#This Row],[Base Payment After Circumstance 10]])))</f>
        <v/>
      </c>
      <c r="Q961" s="24" t="str">
        <f>IF(Q$3="Not used","",IFERROR(VLOOKUP($A961,'Circumstance 12'!$B$6:$AB$15,27,FALSE),IFERROR(VLOOKUP($A961,'Circumstance 12'!$B$18:$AB$28,27,FALSE),TableBPA2[[#This Row],[Base Payment After Circumstance 11]])))</f>
        <v/>
      </c>
      <c r="R961" s="24" t="str">
        <f>IF(R$3="Not used","",IFERROR(VLOOKUP($A961,'Circumstance 13'!$B$6:$AB$15,27,FALSE),IFERROR(VLOOKUP($A961,'Circumstance 13'!$B$18:$AB$28,27,FALSE),TableBPA2[[#This Row],[Base Payment After Circumstance 12]])))</f>
        <v/>
      </c>
      <c r="S961" s="24" t="str">
        <f>IF(S$3="Not used","",IFERROR(VLOOKUP($A961,'Circumstance 14'!$B$6:$AB$15,27,FALSE),IFERROR(VLOOKUP($A961,'Circumstance 14'!$B$18:$AB$28,27,FALSE),TableBPA2[[#This Row],[Base Payment After Circumstance 13]])))</f>
        <v/>
      </c>
      <c r="T961" s="24" t="str">
        <f>IF(T$3="Not used","",IFERROR(VLOOKUP($A961,'Circumstance 15'!$B$6:$AB$15,27,FALSE),IFERROR(VLOOKUP($A961,'Circumstance 15'!$B$18:$AB$28,27,FALSE),TableBPA2[[#This Row],[Base Payment After Circumstance 14]])))</f>
        <v/>
      </c>
      <c r="U961" s="24" t="str">
        <f>IF(U$3="Not used","",IFERROR(VLOOKUP($A961,'Circumstance 16'!$B$6:$AB$15,27,FALSE),IFERROR(VLOOKUP($A961,'Circumstance 16'!$B$18:$AB$28,27,FALSE),TableBPA2[[#This Row],[Base Payment After Circumstance 15]])))</f>
        <v/>
      </c>
      <c r="V961" s="24" t="str">
        <f>IF(V$3="Not used","",IFERROR(VLOOKUP($A961,'Circumstance 17'!$B$6:$AB$15,27,FALSE),IFERROR(VLOOKUP($A961,'Circumstance 17'!$B$18:$AB$28,27,FALSE),TableBPA2[[#This Row],[Base Payment After Circumstance 16]])))</f>
        <v/>
      </c>
      <c r="W961" s="24" t="str">
        <f>IF(W$3="Not used","",IFERROR(VLOOKUP($A961,'Circumstance 18'!$B$6:$AB$15,27,FALSE),IFERROR(VLOOKUP($A961,'Circumstance 18'!$B$18:$AB$28,27,FALSE),TableBPA2[[#This Row],[Base Payment After Circumstance 17]])))</f>
        <v/>
      </c>
      <c r="X961" s="24" t="str">
        <f>IF(X$3="Not used","",IFERROR(VLOOKUP($A961,'Circumstance 19'!$B$6:$AB$15,27,FALSE),IFERROR(VLOOKUP($A961,'Circumstance 19'!$B$18:$AB$28,27,FALSE),TableBPA2[[#This Row],[Base Payment After Circumstance 18]])))</f>
        <v/>
      </c>
      <c r="Y961" s="24" t="str">
        <f>IF(Y$3="Not used","",IFERROR(VLOOKUP($A961,'Circumstance 20'!$B$6:$AB$15,27,FALSE),IFERROR(VLOOKUP($A961,'Circumstance 20'!$B$18:$AB$28,27,FALSE),TableBPA2[[#This Row],[Base Payment After Circumstance 19]])))</f>
        <v/>
      </c>
    </row>
    <row r="962" spans="1:25" x14ac:dyDescent="0.25">
      <c r="A962" s="11" t="str">
        <f>IF('LEA Information'!A971="","",'LEA Information'!A971)</f>
        <v/>
      </c>
      <c r="B962" s="11" t="str">
        <f>IF('LEA Information'!B971="","",'LEA Information'!B971)</f>
        <v/>
      </c>
      <c r="C962" s="68" t="str">
        <f>IF('LEA Information'!C971="","",'LEA Information'!C971)</f>
        <v/>
      </c>
      <c r="D962" s="8" t="str">
        <f>IF('LEA Information'!D971="","",'LEA Information'!D971)</f>
        <v/>
      </c>
      <c r="E962" s="32" t="str">
        <f t="shared" si="14"/>
        <v/>
      </c>
      <c r="F962" s="3" t="str">
        <f>IF(F$3="Not used","",IFERROR(VLOOKUP($A962,'Circumstance 1'!$B$6:$AB$15,27,FALSE),IFERROR(VLOOKUP(A962,'Circumstance 1'!$B$18:$AB$28,27,FALSE),TableBPA2[[#This Row],[Starting Base Payment]])))</f>
        <v/>
      </c>
      <c r="G962" s="3" t="str">
        <f>IF(G$3="Not used","",IFERROR(VLOOKUP($A962,'Circumstance 2'!$B$6:$AB$15,27,FALSE),IFERROR(VLOOKUP($A962,'Circumstance 2'!$B$18:$AB$28,27,FALSE),TableBPA2[[#This Row],[Base Payment After Circumstance 1]])))</f>
        <v/>
      </c>
      <c r="H962" s="3" t="str">
        <f>IF(H$3="Not used","",IFERROR(VLOOKUP($A962,'Circumstance 3'!$B$6:$AB$15,27,FALSE),IFERROR(VLOOKUP($A962,'Circumstance 3'!$B$18:$AB$28,27,FALSE),TableBPA2[[#This Row],[Base Payment After Circumstance 2]])))</f>
        <v/>
      </c>
      <c r="I962" s="3" t="str">
        <f>IF(I$3="Not used","",IFERROR(VLOOKUP($A962,'Circumstance 4'!$B$6:$AB$15,27,FALSE),IFERROR(VLOOKUP($A962,'Circumstance 4'!$B$18:$AB$28,27,FALSE),TableBPA2[[#This Row],[Base Payment After Circumstance 3]])))</f>
        <v/>
      </c>
      <c r="J962" s="3" t="str">
        <f>IF(J$3="Not used","",IFERROR(VLOOKUP($A962,'Circumstance 5'!$B$6:$AB$15,27,FALSE),IFERROR(VLOOKUP($A962,'Circumstance 5'!$B$18:$AB$28,27,FALSE),TableBPA2[[#This Row],[Base Payment After Circumstance 4]])))</f>
        <v/>
      </c>
      <c r="K962" s="3" t="str">
        <f>IF(K$3="Not used","",IFERROR(VLOOKUP($A962,'Circumstance 6'!$B$6:$AB$15,27,FALSE),IFERROR(VLOOKUP($A962,'Circumstance 6'!$B$18:$AB$28,27,FALSE),TableBPA2[[#This Row],[Base Payment After Circumstance 5]])))</f>
        <v/>
      </c>
      <c r="L962" s="3" t="str">
        <f>IF(L$3="Not used","",IFERROR(VLOOKUP($A962,'Circumstance 7'!$B$6:$AB$15,27,FALSE),IFERROR(VLOOKUP($A962,'Circumstance 7'!$B$18:$AB$28,27,FALSE),TableBPA2[[#This Row],[Base Payment After Circumstance 6]])))</f>
        <v/>
      </c>
      <c r="M962" s="3" t="str">
        <f>IF(M$3="Not used","",IFERROR(VLOOKUP($A962,'Circumstance 8'!$B$6:$AB$15,27,FALSE),IFERROR(VLOOKUP($A962,'Circumstance 8'!$B$18:$AB$28,27,FALSE),TableBPA2[[#This Row],[Base Payment After Circumstance 7]])))</f>
        <v/>
      </c>
      <c r="N962" s="3" t="str">
        <f>IF(N$3="Not used","",IFERROR(VLOOKUP($A962,'Circumstance 9'!$B$6:$AB$15,27,FALSE),IFERROR(VLOOKUP($A962,'Circumstance 9'!$B$18:$AB$28,27,FALSE),TableBPA2[[#This Row],[Base Payment After Circumstance 8]])))</f>
        <v/>
      </c>
      <c r="O962" s="3" t="str">
        <f>IF(O$3="Not used","",IFERROR(VLOOKUP($A962,'Circumstance 10'!$B$6:$AB$15,27,FALSE),IFERROR(VLOOKUP($A962,'Circumstance 10'!$B$18:$AB$28,27,FALSE),TableBPA2[[#This Row],[Base Payment After Circumstance 9]])))</f>
        <v/>
      </c>
      <c r="P962" s="24" t="str">
        <f>IF(P$3="Not used","",IFERROR(VLOOKUP($A962,'Circumstance 11'!$B$6:$AB$15,27,FALSE),IFERROR(VLOOKUP($A962,'Circumstance 11'!$B$18:$AB$28,27,FALSE),TableBPA2[[#This Row],[Base Payment After Circumstance 10]])))</f>
        <v/>
      </c>
      <c r="Q962" s="24" t="str">
        <f>IF(Q$3="Not used","",IFERROR(VLOOKUP($A962,'Circumstance 12'!$B$6:$AB$15,27,FALSE),IFERROR(VLOOKUP($A962,'Circumstance 12'!$B$18:$AB$28,27,FALSE),TableBPA2[[#This Row],[Base Payment After Circumstance 11]])))</f>
        <v/>
      </c>
      <c r="R962" s="24" t="str">
        <f>IF(R$3="Not used","",IFERROR(VLOOKUP($A962,'Circumstance 13'!$B$6:$AB$15,27,FALSE),IFERROR(VLOOKUP($A962,'Circumstance 13'!$B$18:$AB$28,27,FALSE),TableBPA2[[#This Row],[Base Payment After Circumstance 12]])))</f>
        <v/>
      </c>
      <c r="S962" s="24" t="str">
        <f>IF(S$3="Not used","",IFERROR(VLOOKUP($A962,'Circumstance 14'!$B$6:$AB$15,27,FALSE),IFERROR(VLOOKUP($A962,'Circumstance 14'!$B$18:$AB$28,27,FALSE),TableBPA2[[#This Row],[Base Payment After Circumstance 13]])))</f>
        <v/>
      </c>
      <c r="T962" s="24" t="str">
        <f>IF(T$3="Not used","",IFERROR(VLOOKUP($A962,'Circumstance 15'!$B$6:$AB$15,27,FALSE),IFERROR(VLOOKUP($A962,'Circumstance 15'!$B$18:$AB$28,27,FALSE),TableBPA2[[#This Row],[Base Payment After Circumstance 14]])))</f>
        <v/>
      </c>
      <c r="U962" s="24" t="str">
        <f>IF(U$3="Not used","",IFERROR(VLOOKUP($A962,'Circumstance 16'!$B$6:$AB$15,27,FALSE),IFERROR(VLOOKUP($A962,'Circumstance 16'!$B$18:$AB$28,27,FALSE),TableBPA2[[#This Row],[Base Payment After Circumstance 15]])))</f>
        <v/>
      </c>
      <c r="V962" s="24" t="str">
        <f>IF(V$3="Not used","",IFERROR(VLOOKUP($A962,'Circumstance 17'!$B$6:$AB$15,27,FALSE),IFERROR(VLOOKUP($A962,'Circumstance 17'!$B$18:$AB$28,27,FALSE),TableBPA2[[#This Row],[Base Payment After Circumstance 16]])))</f>
        <v/>
      </c>
      <c r="W962" s="24" t="str">
        <f>IF(W$3="Not used","",IFERROR(VLOOKUP($A962,'Circumstance 18'!$B$6:$AB$15,27,FALSE),IFERROR(VLOOKUP($A962,'Circumstance 18'!$B$18:$AB$28,27,FALSE),TableBPA2[[#This Row],[Base Payment After Circumstance 17]])))</f>
        <v/>
      </c>
      <c r="X962" s="24" t="str">
        <f>IF(X$3="Not used","",IFERROR(VLOOKUP($A962,'Circumstance 19'!$B$6:$AB$15,27,FALSE),IFERROR(VLOOKUP($A962,'Circumstance 19'!$B$18:$AB$28,27,FALSE),TableBPA2[[#This Row],[Base Payment After Circumstance 18]])))</f>
        <v/>
      </c>
      <c r="Y962" s="24" t="str">
        <f>IF(Y$3="Not used","",IFERROR(VLOOKUP($A962,'Circumstance 20'!$B$6:$AB$15,27,FALSE),IFERROR(VLOOKUP($A962,'Circumstance 20'!$B$18:$AB$28,27,FALSE),TableBPA2[[#This Row],[Base Payment After Circumstance 19]])))</f>
        <v/>
      </c>
    </row>
    <row r="963" spans="1:25" x14ac:dyDescent="0.25">
      <c r="A963" s="11" t="str">
        <f>IF('LEA Information'!A972="","",'LEA Information'!A972)</f>
        <v/>
      </c>
      <c r="B963" s="11" t="str">
        <f>IF('LEA Information'!B972="","",'LEA Information'!B972)</f>
        <v/>
      </c>
      <c r="C963" s="68" t="str">
        <f>IF('LEA Information'!C972="","",'LEA Information'!C972)</f>
        <v/>
      </c>
      <c r="D963" s="8" t="str">
        <f>IF('LEA Information'!D972="","",'LEA Information'!D972)</f>
        <v/>
      </c>
      <c r="E963" s="32" t="str">
        <f t="shared" si="14"/>
        <v/>
      </c>
      <c r="F963" s="3" t="str">
        <f>IF(F$3="Not used","",IFERROR(VLOOKUP($A963,'Circumstance 1'!$B$6:$AB$15,27,FALSE),IFERROR(VLOOKUP(A963,'Circumstance 1'!$B$18:$AB$28,27,FALSE),TableBPA2[[#This Row],[Starting Base Payment]])))</f>
        <v/>
      </c>
      <c r="G963" s="3" t="str">
        <f>IF(G$3="Not used","",IFERROR(VLOOKUP($A963,'Circumstance 2'!$B$6:$AB$15,27,FALSE),IFERROR(VLOOKUP($A963,'Circumstance 2'!$B$18:$AB$28,27,FALSE),TableBPA2[[#This Row],[Base Payment After Circumstance 1]])))</f>
        <v/>
      </c>
      <c r="H963" s="3" t="str">
        <f>IF(H$3="Not used","",IFERROR(VLOOKUP($A963,'Circumstance 3'!$B$6:$AB$15,27,FALSE),IFERROR(VLOOKUP($A963,'Circumstance 3'!$B$18:$AB$28,27,FALSE),TableBPA2[[#This Row],[Base Payment After Circumstance 2]])))</f>
        <v/>
      </c>
      <c r="I963" s="3" t="str">
        <f>IF(I$3="Not used","",IFERROR(VLOOKUP($A963,'Circumstance 4'!$B$6:$AB$15,27,FALSE),IFERROR(VLOOKUP($A963,'Circumstance 4'!$B$18:$AB$28,27,FALSE),TableBPA2[[#This Row],[Base Payment After Circumstance 3]])))</f>
        <v/>
      </c>
      <c r="J963" s="3" t="str">
        <f>IF(J$3="Not used","",IFERROR(VLOOKUP($A963,'Circumstance 5'!$B$6:$AB$15,27,FALSE),IFERROR(VLOOKUP($A963,'Circumstance 5'!$B$18:$AB$28,27,FALSE),TableBPA2[[#This Row],[Base Payment After Circumstance 4]])))</f>
        <v/>
      </c>
      <c r="K963" s="3" t="str">
        <f>IF(K$3="Not used","",IFERROR(VLOOKUP($A963,'Circumstance 6'!$B$6:$AB$15,27,FALSE),IFERROR(VLOOKUP($A963,'Circumstance 6'!$B$18:$AB$28,27,FALSE),TableBPA2[[#This Row],[Base Payment After Circumstance 5]])))</f>
        <v/>
      </c>
      <c r="L963" s="3" t="str">
        <f>IF(L$3="Not used","",IFERROR(VLOOKUP($A963,'Circumstance 7'!$B$6:$AB$15,27,FALSE),IFERROR(VLOOKUP($A963,'Circumstance 7'!$B$18:$AB$28,27,FALSE),TableBPA2[[#This Row],[Base Payment After Circumstance 6]])))</f>
        <v/>
      </c>
      <c r="M963" s="3" t="str">
        <f>IF(M$3="Not used","",IFERROR(VLOOKUP($A963,'Circumstance 8'!$B$6:$AB$15,27,FALSE),IFERROR(VLOOKUP($A963,'Circumstance 8'!$B$18:$AB$28,27,FALSE),TableBPA2[[#This Row],[Base Payment After Circumstance 7]])))</f>
        <v/>
      </c>
      <c r="N963" s="3" t="str">
        <f>IF(N$3="Not used","",IFERROR(VLOOKUP($A963,'Circumstance 9'!$B$6:$AB$15,27,FALSE),IFERROR(VLOOKUP($A963,'Circumstance 9'!$B$18:$AB$28,27,FALSE),TableBPA2[[#This Row],[Base Payment After Circumstance 8]])))</f>
        <v/>
      </c>
      <c r="O963" s="3" t="str">
        <f>IF(O$3="Not used","",IFERROR(VLOOKUP($A963,'Circumstance 10'!$B$6:$AB$15,27,FALSE),IFERROR(VLOOKUP($A963,'Circumstance 10'!$B$18:$AB$28,27,FALSE),TableBPA2[[#This Row],[Base Payment After Circumstance 9]])))</f>
        <v/>
      </c>
      <c r="P963" s="24" t="str">
        <f>IF(P$3="Not used","",IFERROR(VLOOKUP($A963,'Circumstance 11'!$B$6:$AB$15,27,FALSE),IFERROR(VLOOKUP($A963,'Circumstance 11'!$B$18:$AB$28,27,FALSE),TableBPA2[[#This Row],[Base Payment After Circumstance 10]])))</f>
        <v/>
      </c>
      <c r="Q963" s="24" t="str">
        <f>IF(Q$3="Not used","",IFERROR(VLOOKUP($A963,'Circumstance 12'!$B$6:$AB$15,27,FALSE),IFERROR(VLOOKUP($A963,'Circumstance 12'!$B$18:$AB$28,27,FALSE),TableBPA2[[#This Row],[Base Payment After Circumstance 11]])))</f>
        <v/>
      </c>
      <c r="R963" s="24" t="str">
        <f>IF(R$3="Not used","",IFERROR(VLOOKUP($A963,'Circumstance 13'!$B$6:$AB$15,27,FALSE),IFERROR(VLOOKUP($A963,'Circumstance 13'!$B$18:$AB$28,27,FALSE),TableBPA2[[#This Row],[Base Payment After Circumstance 12]])))</f>
        <v/>
      </c>
      <c r="S963" s="24" t="str">
        <f>IF(S$3="Not used","",IFERROR(VLOOKUP($A963,'Circumstance 14'!$B$6:$AB$15,27,FALSE),IFERROR(VLOOKUP($A963,'Circumstance 14'!$B$18:$AB$28,27,FALSE),TableBPA2[[#This Row],[Base Payment After Circumstance 13]])))</f>
        <v/>
      </c>
      <c r="T963" s="24" t="str">
        <f>IF(T$3="Not used","",IFERROR(VLOOKUP($A963,'Circumstance 15'!$B$6:$AB$15,27,FALSE),IFERROR(VLOOKUP($A963,'Circumstance 15'!$B$18:$AB$28,27,FALSE),TableBPA2[[#This Row],[Base Payment After Circumstance 14]])))</f>
        <v/>
      </c>
      <c r="U963" s="24" t="str">
        <f>IF(U$3="Not used","",IFERROR(VLOOKUP($A963,'Circumstance 16'!$B$6:$AB$15,27,FALSE),IFERROR(VLOOKUP($A963,'Circumstance 16'!$B$18:$AB$28,27,FALSE),TableBPA2[[#This Row],[Base Payment After Circumstance 15]])))</f>
        <v/>
      </c>
      <c r="V963" s="24" t="str">
        <f>IF(V$3="Not used","",IFERROR(VLOOKUP($A963,'Circumstance 17'!$B$6:$AB$15,27,FALSE),IFERROR(VLOOKUP($A963,'Circumstance 17'!$B$18:$AB$28,27,FALSE),TableBPA2[[#This Row],[Base Payment After Circumstance 16]])))</f>
        <v/>
      </c>
      <c r="W963" s="24" t="str">
        <f>IF(W$3="Not used","",IFERROR(VLOOKUP($A963,'Circumstance 18'!$B$6:$AB$15,27,FALSE),IFERROR(VLOOKUP($A963,'Circumstance 18'!$B$18:$AB$28,27,FALSE),TableBPA2[[#This Row],[Base Payment After Circumstance 17]])))</f>
        <v/>
      </c>
      <c r="X963" s="24" t="str">
        <f>IF(X$3="Not used","",IFERROR(VLOOKUP($A963,'Circumstance 19'!$B$6:$AB$15,27,FALSE),IFERROR(VLOOKUP($A963,'Circumstance 19'!$B$18:$AB$28,27,FALSE),TableBPA2[[#This Row],[Base Payment After Circumstance 18]])))</f>
        <v/>
      </c>
      <c r="Y963" s="24" t="str">
        <f>IF(Y$3="Not used","",IFERROR(VLOOKUP($A963,'Circumstance 20'!$B$6:$AB$15,27,FALSE),IFERROR(VLOOKUP($A963,'Circumstance 20'!$B$18:$AB$28,27,FALSE),TableBPA2[[#This Row],[Base Payment After Circumstance 19]])))</f>
        <v/>
      </c>
    </row>
    <row r="964" spans="1:25" x14ac:dyDescent="0.25">
      <c r="A964" s="11" t="str">
        <f>IF('LEA Information'!A973="","",'LEA Information'!A973)</f>
        <v/>
      </c>
      <c r="B964" s="11" t="str">
        <f>IF('LEA Information'!B973="","",'LEA Information'!B973)</f>
        <v/>
      </c>
      <c r="C964" s="68" t="str">
        <f>IF('LEA Information'!C973="","",'LEA Information'!C973)</f>
        <v/>
      </c>
      <c r="D964" s="8" t="str">
        <f>IF('LEA Information'!D973="","",'LEA Information'!D973)</f>
        <v/>
      </c>
      <c r="E964" s="32" t="str">
        <f t="shared" si="14"/>
        <v/>
      </c>
      <c r="F964" s="3" t="str">
        <f>IF(F$3="Not used","",IFERROR(VLOOKUP($A964,'Circumstance 1'!$B$6:$AB$15,27,FALSE),IFERROR(VLOOKUP(A964,'Circumstance 1'!$B$18:$AB$28,27,FALSE),TableBPA2[[#This Row],[Starting Base Payment]])))</f>
        <v/>
      </c>
      <c r="G964" s="3" t="str">
        <f>IF(G$3="Not used","",IFERROR(VLOOKUP($A964,'Circumstance 2'!$B$6:$AB$15,27,FALSE),IFERROR(VLOOKUP($A964,'Circumstance 2'!$B$18:$AB$28,27,FALSE),TableBPA2[[#This Row],[Base Payment After Circumstance 1]])))</f>
        <v/>
      </c>
      <c r="H964" s="3" t="str">
        <f>IF(H$3="Not used","",IFERROR(VLOOKUP($A964,'Circumstance 3'!$B$6:$AB$15,27,FALSE),IFERROR(VLOOKUP($A964,'Circumstance 3'!$B$18:$AB$28,27,FALSE),TableBPA2[[#This Row],[Base Payment After Circumstance 2]])))</f>
        <v/>
      </c>
      <c r="I964" s="3" t="str">
        <f>IF(I$3="Not used","",IFERROR(VLOOKUP($A964,'Circumstance 4'!$B$6:$AB$15,27,FALSE),IFERROR(VLOOKUP($A964,'Circumstance 4'!$B$18:$AB$28,27,FALSE),TableBPA2[[#This Row],[Base Payment After Circumstance 3]])))</f>
        <v/>
      </c>
      <c r="J964" s="3" t="str">
        <f>IF(J$3="Not used","",IFERROR(VLOOKUP($A964,'Circumstance 5'!$B$6:$AB$15,27,FALSE),IFERROR(VLOOKUP($A964,'Circumstance 5'!$B$18:$AB$28,27,FALSE),TableBPA2[[#This Row],[Base Payment After Circumstance 4]])))</f>
        <v/>
      </c>
      <c r="K964" s="3" t="str">
        <f>IF(K$3="Not used","",IFERROR(VLOOKUP($A964,'Circumstance 6'!$B$6:$AB$15,27,FALSE),IFERROR(VLOOKUP($A964,'Circumstance 6'!$B$18:$AB$28,27,FALSE),TableBPA2[[#This Row],[Base Payment After Circumstance 5]])))</f>
        <v/>
      </c>
      <c r="L964" s="3" t="str">
        <f>IF(L$3="Not used","",IFERROR(VLOOKUP($A964,'Circumstance 7'!$B$6:$AB$15,27,FALSE),IFERROR(VLOOKUP($A964,'Circumstance 7'!$B$18:$AB$28,27,FALSE),TableBPA2[[#This Row],[Base Payment After Circumstance 6]])))</f>
        <v/>
      </c>
      <c r="M964" s="3" t="str">
        <f>IF(M$3="Not used","",IFERROR(VLOOKUP($A964,'Circumstance 8'!$B$6:$AB$15,27,FALSE),IFERROR(VLOOKUP($A964,'Circumstance 8'!$B$18:$AB$28,27,FALSE),TableBPA2[[#This Row],[Base Payment After Circumstance 7]])))</f>
        <v/>
      </c>
      <c r="N964" s="3" t="str">
        <f>IF(N$3="Not used","",IFERROR(VLOOKUP($A964,'Circumstance 9'!$B$6:$AB$15,27,FALSE),IFERROR(VLOOKUP($A964,'Circumstance 9'!$B$18:$AB$28,27,FALSE),TableBPA2[[#This Row],[Base Payment After Circumstance 8]])))</f>
        <v/>
      </c>
      <c r="O964" s="3" t="str">
        <f>IF(O$3="Not used","",IFERROR(VLOOKUP($A964,'Circumstance 10'!$B$6:$AB$15,27,FALSE),IFERROR(VLOOKUP($A964,'Circumstance 10'!$B$18:$AB$28,27,FALSE),TableBPA2[[#This Row],[Base Payment After Circumstance 9]])))</f>
        <v/>
      </c>
      <c r="P964" s="24" t="str">
        <f>IF(P$3="Not used","",IFERROR(VLOOKUP($A964,'Circumstance 11'!$B$6:$AB$15,27,FALSE),IFERROR(VLOOKUP($A964,'Circumstance 11'!$B$18:$AB$28,27,FALSE),TableBPA2[[#This Row],[Base Payment After Circumstance 10]])))</f>
        <v/>
      </c>
      <c r="Q964" s="24" t="str">
        <f>IF(Q$3="Not used","",IFERROR(VLOOKUP($A964,'Circumstance 12'!$B$6:$AB$15,27,FALSE),IFERROR(VLOOKUP($A964,'Circumstance 12'!$B$18:$AB$28,27,FALSE),TableBPA2[[#This Row],[Base Payment After Circumstance 11]])))</f>
        <v/>
      </c>
      <c r="R964" s="24" t="str">
        <f>IF(R$3="Not used","",IFERROR(VLOOKUP($A964,'Circumstance 13'!$B$6:$AB$15,27,FALSE),IFERROR(VLOOKUP($A964,'Circumstance 13'!$B$18:$AB$28,27,FALSE),TableBPA2[[#This Row],[Base Payment After Circumstance 12]])))</f>
        <v/>
      </c>
      <c r="S964" s="24" t="str">
        <f>IF(S$3="Not used","",IFERROR(VLOOKUP($A964,'Circumstance 14'!$B$6:$AB$15,27,FALSE),IFERROR(VLOOKUP($A964,'Circumstance 14'!$B$18:$AB$28,27,FALSE),TableBPA2[[#This Row],[Base Payment After Circumstance 13]])))</f>
        <v/>
      </c>
      <c r="T964" s="24" t="str">
        <f>IF(T$3="Not used","",IFERROR(VLOOKUP($A964,'Circumstance 15'!$B$6:$AB$15,27,FALSE),IFERROR(VLOOKUP($A964,'Circumstance 15'!$B$18:$AB$28,27,FALSE),TableBPA2[[#This Row],[Base Payment After Circumstance 14]])))</f>
        <v/>
      </c>
      <c r="U964" s="24" t="str">
        <f>IF(U$3="Not used","",IFERROR(VLOOKUP($A964,'Circumstance 16'!$B$6:$AB$15,27,FALSE),IFERROR(VLOOKUP($A964,'Circumstance 16'!$B$18:$AB$28,27,FALSE),TableBPA2[[#This Row],[Base Payment After Circumstance 15]])))</f>
        <v/>
      </c>
      <c r="V964" s="24" t="str">
        <f>IF(V$3="Not used","",IFERROR(VLOOKUP($A964,'Circumstance 17'!$B$6:$AB$15,27,FALSE),IFERROR(VLOOKUP($A964,'Circumstance 17'!$B$18:$AB$28,27,FALSE),TableBPA2[[#This Row],[Base Payment After Circumstance 16]])))</f>
        <v/>
      </c>
      <c r="W964" s="24" t="str">
        <f>IF(W$3="Not used","",IFERROR(VLOOKUP($A964,'Circumstance 18'!$B$6:$AB$15,27,FALSE),IFERROR(VLOOKUP($A964,'Circumstance 18'!$B$18:$AB$28,27,FALSE),TableBPA2[[#This Row],[Base Payment After Circumstance 17]])))</f>
        <v/>
      </c>
      <c r="X964" s="24" t="str">
        <f>IF(X$3="Not used","",IFERROR(VLOOKUP($A964,'Circumstance 19'!$B$6:$AB$15,27,FALSE),IFERROR(VLOOKUP($A964,'Circumstance 19'!$B$18:$AB$28,27,FALSE),TableBPA2[[#This Row],[Base Payment After Circumstance 18]])))</f>
        <v/>
      </c>
      <c r="Y964" s="24" t="str">
        <f>IF(Y$3="Not used","",IFERROR(VLOOKUP($A964,'Circumstance 20'!$B$6:$AB$15,27,FALSE),IFERROR(VLOOKUP($A964,'Circumstance 20'!$B$18:$AB$28,27,FALSE),TableBPA2[[#This Row],[Base Payment After Circumstance 19]])))</f>
        <v/>
      </c>
    </row>
    <row r="965" spans="1:25" x14ac:dyDescent="0.25">
      <c r="A965" s="11" t="str">
        <f>IF('LEA Information'!A974="","",'LEA Information'!A974)</f>
        <v/>
      </c>
      <c r="B965" s="11" t="str">
        <f>IF('LEA Information'!B974="","",'LEA Information'!B974)</f>
        <v/>
      </c>
      <c r="C965" s="68" t="str">
        <f>IF('LEA Information'!C974="","",'LEA Information'!C974)</f>
        <v/>
      </c>
      <c r="D965" s="8" t="str">
        <f>IF('LEA Information'!D974="","",'LEA Information'!D974)</f>
        <v/>
      </c>
      <c r="E965" s="32" t="str">
        <f t="shared" si="14"/>
        <v/>
      </c>
      <c r="F965" s="3" t="str">
        <f>IF(F$3="Not used","",IFERROR(VLOOKUP($A965,'Circumstance 1'!$B$6:$AB$15,27,FALSE),IFERROR(VLOOKUP(A965,'Circumstance 1'!$B$18:$AB$28,27,FALSE),TableBPA2[[#This Row],[Starting Base Payment]])))</f>
        <v/>
      </c>
      <c r="G965" s="3" t="str">
        <f>IF(G$3="Not used","",IFERROR(VLOOKUP($A965,'Circumstance 2'!$B$6:$AB$15,27,FALSE),IFERROR(VLOOKUP($A965,'Circumstance 2'!$B$18:$AB$28,27,FALSE),TableBPA2[[#This Row],[Base Payment After Circumstance 1]])))</f>
        <v/>
      </c>
      <c r="H965" s="3" t="str">
        <f>IF(H$3="Not used","",IFERROR(VLOOKUP($A965,'Circumstance 3'!$B$6:$AB$15,27,FALSE),IFERROR(VLOOKUP($A965,'Circumstance 3'!$B$18:$AB$28,27,FALSE),TableBPA2[[#This Row],[Base Payment After Circumstance 2]])))</f>
        <v/>
      </c>
      <c r="I965" s="3" t="str">
        <f>IF(I$3="Not used","",IFERROR(VLOOKUP($A965,'Circumstance 4'!$B$6:$AB$15,27,FALSE),IFERROR(VLOOKUP($A965,'Circumstance 4'!$B$18:$AB$28,27,FALSE),TableBPA2[[#This Row],[Base Payment After Circumstance 3]])))</f>
        <v/>
      </c>
      <c r="J965" s="3" t="str">
        <f>IF(J$3="Not used","",IFERROR(VLOOKUP($A965,'Circumstance 5'!$B$6:$AB$15,27,FALSE),IFERROR(VLOOKUP($A965,'Circumstance 5'!$B$18:$AB$28,27,FALSE),TableBPA2[[#This Row],[Base Payment After Circumstance 4]])))</f>
        <v/>
      </c>
      <c r="K965" s="3" t="str">
        <f>IF(K$3="Not used","",IFERROR(VLOOKUP($A965,'Circumstance 6'!$B$6:$AB$15,27,FALSE),IFERROR(VLOOKUP($A965,'Circumstance 6'!$B$18:$AB$28,27,FALSE),TableBPA2[[#This Row],[Base Payment After Circumstance 5]])))</f>
        <v/>
      </c>
      <c r="L965" s="3" t="str">
        <f>IF(L$3="Not used","",IFERROR(VLOOKUP($A965,'Circumstance 7'!$B$6:$AB$15,27,FALSE),IFERROR(VLOOKUP($A965,'Circumstance 7'!$B$18:$AB$28,27,FALSE),TableBPA2[[#This Row],[Base Payment After Circumstance 6]])))</f>
        <v/>
      </c>
      <c r="M965" s="3" t="str">
        <f>IF(M$3="Not used","",IFERROR(VLOOKUP($A965,'Circumstance 8'!$B$6:$AB$15,27,FALSE),IFERROR(VLOOKUP($A965,'Circumstance 8'!$B$18:$AB$28,27,FALSE),TableBPA2[[#This Row],[Base Payment After Circumstance 7]])))</f>
        <v/>
      </c>
      <c r="N965" s="3" t="str">
        <f>IF(N$3="Not used","",IFERROR(VLOOKUP($A965,'Circumstance 9'!$B$6:$AB$15,27,FALSE),IFERROR(VLOOKUP($A965,'Circumstance 9'!$B$18:$AB$28,27,FALSE),TableBPA2[[#This Row],[Base Payment After Circumstance 8]])))</f>
        <v/>
      </c>
      <c r="O965" s="3" t="str">
        <f>IF(O$3="Not used","",IFERROR(VLOOKUP($A965,'Circumstance 10'!$B$6:$AB$15,27,FALSE),IFERROR(VLOOKUP($A965,'Circumstance 10'!$B$18:$AB$28,27,FALSE),TableBPA2[[#This Row],[Base Payment After Circumstance 9]])))</f>
        <v/>
      </c>
      <c r="P965" s="24" t="str">
        <f>IF(P$3="Not used","",IFERROR(VLOOKUP($A965,'Circumstance 11'!$B$6:$AB$15,27,FALSE),IFERROR(VLOOKUP($A965,'Circumstance 11'!$B$18:$AB$28,27,FALSE),TableBPA2[[#This Row],[Base Payment After Circumstance 10]])))</f>
        <v/>
      </c>
      <c r="Q965" s="24" t="str">
        <f>IF(Q$3="Not used","",IFERROR(VLOOKUP($A965,'Circumstance 12'!$B$6:$AB$15,27,FALSE),IFERROR(VLOOKUP($A965,'Circumstance 12'!$B$18:$AB$28,27,FALSE),TableBPA2[[#This Row],[Base Payment After Circumstance 11]])))</f>
        <v/>
      </c>
      <c r="R965" s="24" t="str">
        <f>IF(R$3="Not used","",IFERROR(VLOOKUP($A965,'Circumstance 13'!$B$6:$AB$15,27,FALSE),IFERROR(VLOOKUP($A965,'Circumstance 13'!$B$18:$AB$28,27,FALSE),TableBPA2[[#This Row],[Base Payment After Circumstance 12]])))</f>
        <v/>
      </c>
      <c r="S965" s="24" t="str">
        <f>IF(S$3="Not used","",IFERROR(VLOOKUP($A965,'Circumstance 14'!$B$6:$AB$15,27,FALSE),IFERROR(VLOOKUP($A965,'Circumstance 14'!$B$18:$AB$28,27,FALSE),TableBPA2[[#This Row],[Base Payment After Circumstance 13]])))</f>
        <v/>
      </c>
      <c r="T965" s="24" t="str">
        <f>IF(T$3="Not used","",IFERROR(VLOOKUP($A965,'Circumstance 15'!$B$6:$AB$15,27,FALSE),IFERROR(VLOOKUP($A965,'Circumstance 15'!$B$18:$AB$28,27,FALSE),TableBPA2[[#This Row],[Base Payment After Circumstance 14]])))</f>
        <v/>
      </c>
      <c r="U965" s="24" t="str">
        <f>IF(U$3="Not used","",IFERROR(VLOOKUP($A965,'Circumstance 16'!$B$6:$AB$15,27,FALSE),IFERROR(VLOOKUP($A965,'Circumstance 16'!$B$18:$AB$28,27,FALSE),TableBPA2[[#This Row],[Base Payment After Circumstance 15]])))</f>
        <v/>
      </c>
      <c r="V965" s="24" t="str">
        <f>IF(V$3="Not used","",IFERROR(VLOOKUP($A965,'Circumstance 17'!$B$6:$AB$15,27,FALSE),IFERROR(VLOOKUP($A965,'Circumstance 17'!$B$18:$AB$28,27,FALSE),TableBPA2[[#This Row],[Base Payment After Circumstance 16]])))</f>
        <v/>
      </c>
      <c r="W965" s="24" t="str">
        <f>IF(W$3="Not used","",IFERROR(VLOOKUP($A965,'Circumstance 18'!$B$6:$AB$15,27,FALSE),IFERROR(VLOOKUP($A965,'Circumstance 18'!$B$18:$AB$28,27,FALSE),TableBPA2[[#This Row],[Base Payment After Circumstance 17]])))</f>
        <v/>
      </c>
      <c r="X965" s="24" t="str">
        <f>IF(X$3="Not used","",IFERROR(VLOOKUP($A965,'Circumstance 19'!$B$6:$AB$15,27,FALSE),IFERROR(VLOOKUP($A965,'Circumstance 19'!$B$18:$AB$28,27,FALSE),TableBPA2[[#This Row],[Base Payment After Circumstance 18]])))</f>
        <v/>
      </c>
      <c r="Y965" s="24" t="str">
        <f>IF(Y$3="Not used","",IFERROR(VLOOKUP($A965,'Circumstance 20'!$B$6:$AB$15,27,FALSE),IFERROR(VLOOKUP($A965,'Circumstance 20'!$B$18:$AB$28,27,FALSE),TableBPA2[[#This Row],[Base Payment After Circumstance 19]])))</f>
        <v/>
      </c>
    </row>
    <row r="966" spans="1:25" x14ac:dyDescent="0.25">
      <c r="A966" s="11" t="str">
        <f>IF('LEA Information'!A975="","",'LEA Information'!A975)</f>
        <v/>
      </c>
      <c r="B966" s="11" t="str">
        <f>IF('LEA Information'!B975="","",'LEA Information'!B975)</f>
        <v/>
      </c>
      <c r="C966" s="68" t="str">
        <f>IF('LEA Information'!C975="","",'LEA Information'!C975)</f>
        <v/>
      </c>
      <c r="D966" s="8" t="str">
        <f>IF('LEA Information'!D975="","",'LEA Information'!D975)</f>
        <v/>
      </c>
      <c r="E966" s="32" t="str">
        <f t="shared" si="14"/>
        <v/>
      </c>
      <c r="F966" s="3" t="str">
        <f>IF(F$3="Not used","",IFERROR(VLOOKUP($A966,'Circumstance 1'!$B$6:$AB$15,27,FALSE),IFERROR(VLOOKUP(A966,'Circumstance 1'!$B$18:$AB$28,27,FALSE),TableBPA2[[#This Row],[Starting Base Payment]])))</f>
        <v/>
      </c>
      <c r="G966" s="3" t="str">
        <f>IF(G$3="Not used","",IFERROR(VLOOKUP($A966,'Circumstance 2'!$B$6:$AB$15,27,FALSE),IFERROR(VLOOKUP($A966,'Circumstance 2'!$B$18:$AB$28,27,FALSE),TableBPA2[[#This Row],[Base Payment After Circumstance 1]])))</f>
        <v/>
      </c>
      <c r="H966" s="3" t="str">
        <f>IF(H$3="Not used","",IFERROR(VLOOKUP($A966,'Circumstance 3'!$B$6:$AB$15,27,FALSE),IFERROR(VLOOKUP($A966,'Circumstance 3'!$B$18:$AB$28,27,FALSE),TableBPA2[[#This Row],[Base Payment After Circumstance 2]])))</f>
        <v/>
      </c>
      <c r="I966" s="3" t="str">
        <f>IF(I$3="Not used","",IFERROR(VLOOKUP($A966,'Circumstance 4'!$B$6:$AB$15,27,FALSE),IFERROR(VLOOKUP($A966,'Circumstance 4'!$B$18:$AB$28,27,FALSE),TableBPA2[[#This Row],[Base Payment After Circumstance 3]])))</f>
        <v/>
      </c>
      <c r="J966" s="3" t="str">
        <f>IF(J$3="Not used","",IFERROR(VLOOKUP($A966,'Circumstance 5'!$B$6:$AB$15,27,FALSE),IFERROR(VLOOKUP($A966,'Circumstance 5'!$B$18:$AB$28,27,FALSE),TableBPA2[[#This Row],[Base Payment After Circumstance 4]])))</f>
        <v/>
      </c>
      <c r="K966" s="3" t="str">
        <f>IF(K$3="Not used","",IFERROR(VLOOKUP($A966,'Circumstance 6'!$B$6:$AB$15,27,FALSE),IFERROR(VLOOKUP($A966,'Circumstance 6'!$B$18:$AB$28,27,FALSE),TableBPA2[[#This Row],[Base Payment After Circumstance 5]])))</f>
        <v/>
      </c>
      <c r="L966" s="3" t="str">
        <f>IF(L$3="Not used","",IFERROR(VLOOKUP($A966,'Circumstance 7'!$B$6:$AB$15,27,FALSE),IFERROR(VLOOKUP($A966,'Circumstance 7'!$B$18:$AB$28,27,FALSE),TableBPA2[[#This Row],[Base Payment After Circumstance 6]])))</f>
        <v/>
      </c>
      <c r="M966" s="3" t="str">
        <f>IF(M$3="Not used","",IFERROR(VLOOKUP($A966,'Circumstance 8'!$B$6:$AB$15,27,FALSE),IFERROR(VLOOKUP($A966,'Circumstance 8'!$B$18:$AB$28,27,FALSE),TableBPA2[[#This Row],[Base Payment After Circumstance 7]])))</f>
        <v/>
      </c>
      <c r="N966" s="3" t="str">
        <f>IF(N$3="Not used","",IFERROR(VLOOKUP($A966,'Circumstance 9'!$B$6:$AB$15,27,FALSE),IFERROR(VLOOKUP($A966,'Circumstance 9'!$B$18:$AB$28,27,FALSE),TableBPA2[[#This Row],[Base Payment After Circumstance 8]])))</f>
        <v/>
      </c>
      <c r="O966" s="3" t="str">
        <f>IF(O$3="Not used","",IFERROR(VLOOKUP($A966,'Circumstance 10'!$B$6:$AB$15,27,FALSE),IFERROR(VLOOKUP($A966,'Circumstance 10'!$B$18:$AB$28,27,FALSE),TableBPA2[[#This Row],[Base Payment After Circumstance 9]])))</f>
        <v/>
      </c>
      <c r="P966" s="24" t="str">
        <f>IF(P$3="Not used","",IFERROR(VLOOKUP($A966,'Circumstance 11'!$B$6:$AB$15,27,FALSE),IFERROR(VLOOKUP($A966,'Circumstance 11'!$B$18:$AB$28,27,FALSE),TableBPA2[[#This Row],[Base Payment After Circumstance 10]])))</f>
        <v/>
      </c>
      <c r="Q966" s="24" t="str">
        <f>IF(Q$3="Not used","",IFERROR(VLOOKUP($A966,'Circumstance 12'!$B$6:$AB$15,27,FALSE),IFERROR(VLOOKUP($A966,'Circumstance 12'!$B$18:$AB$28,27,FALSE),TableBPA2[[#This Row],[Base Payment After Circumstance 11]])))</f>
        <v/>
      </c>
      <c r="R966" s="24" t="str">
        <f>IF(R$3="Not used","",IFERROR(VLOOKUP($A966,'Circumstance 13'!$B$6:$AB$15,27,FALSE),IFERROR(VLOOKUP($A966,'Circumstance 13'!$B$18:$AB$28,27,FALSE),TableBPA2[[#This Row],[Base Payment After Circumstance 12]])))</f>
        <v/>
      </c>
      <c r="S966" s="24" t="str">
        <f>IF(S$3="Not used","",IFERROR(VLOOKUP($A966,'Circumstance 14'!$B$6:$AB$15,27,FALSE),IFERROR(VLOOKUP($A966,'Circumstance 14'!$B$18:$AB$28,27,FALSE),TableBPA2[[#This Row],[Base Payment After Circumstance 13]])))</f>
        <v/>
      </c>
      <c r="T966" s="24" t="str">
        <f>IF(T$3="Not used","",IFERROR(VLOOKUP($A966,'Circumstance 15'!$B$6:$AB$15,27,FALSE),IFERROR(VLOOKUP($A966,'Circumstance 15'!$B$18:$AB$28,27,FALSE),TableBPA2[[#This Row],[Base Payment After Circumstance 14]])))</f>
        <v/>
      </c>
      <c r="U966" s="24" t="str">
        <f>IF(U$3="Not used","",IFERROR(VLOOKUP($A966,'Circumstance 16'!$B$6:$AB$15,27,FALSE),IFERROR(VLOOKUP($A966,'Circumstance 16'!$B$18:$AB$28,27,FALSE),TableBPA2[[#This Row],[Base Payment After Circumstance 15]])))</f>
        <v/>
      </c>
      <c r="V966" s="24" t="str">
        <f>IF(V$3="Not used","",IFERROR(VLOOKUP($A966,'Circumstance 17'!$B$6:$AB$15,27,FALSE),IFERROR(VLOOKUP($A966,'Circumstance 17'!$B$18:$AB$28,27,FALSE),TableBPA2[[#This Row],[Base Payment After Circumstance 16]])))</f>
        <v/>
      </c>
      <c r="W966" s="24" t="str">
        <f>IF(W$3="Not used","",IFERROR(VLOOKUP($A966,'Circumstance 18'!$B$6:$AB$15,27,FALSE),IFERROR(VLOOKUP($A966,'Circumstance 18'!$B$18:$AB$28,27,FALSE),TableBPA2[[#This Row],[Base Payment After Circumstance 17]])))</f>
        <v/>
      </c>
      <c r="X966" s="24" t="str">
        <f>IF(X$3="Not used","",IFERROR(VLOOKUP($A966,'Circumstance 19'!$B$6:$AB$15,27,FALSE),IFERROR(VLOOKUP($A966,'Circumstance 19'!$B$18:$AB$28,27,FALSE),TableBPA2[[#This Row],[Base Payment After Circumstance 18]])))</f>
        <v/>
      </c>
      <c r="Y966" s="24" t="str">
        <f>IF(Y$3="Not used","",IFERROR(VLOOKUP($A966,'Circumstance 20'!$B$6:$AB$15,27,FALSE),IFERROR(VLOOKUP($A966,'Circumstance 20'!$B$18:$AB$28,27,FALSE),TableBPA2[[#This Row],[Base Payment After Circumstance 19]])))</f>
        <v/>
      </c>
    </row>
    <row r="967" spans="1:25" x14ac:dyDescent="0.25">
      <c r="A967" s="11" t="str">
        <f>IF('LEA Information'!A976="","",'LEA Information'!A976)</f>
        <v/>
      </c>
      <c r="B967" s="11" t="str">
        <f>IF('LEA Information'!B976="","",'LEA Information'!B976)</f>
        <v/>
      </c>
      <c r="C967" s="68" t="str">
        <f>IF('LEA Information'!C976="","",'LEA Information'!C976)</f>
        <v/>
      </c>
      <c r="D967" s="8" t="str">
        <f>IF('LEA Information'!D976="","",'LEA Information'!D976)</f>
        <v/>
      </c>
      <c r="E967" s="32" t="str">
        <f t="shared" ref="E967:E1030" si="15">IF(A967="","",(LOOKUP(2,1/(ISNUMBER($F967:$Y967)),$F967:$Y967)))</f>
        <v/>
      </c>
      <c r="F967" s="3" t="str">
        <f>IF(F$3="Not used","",IFERROR(VLOOKUP($A967,'Circumstance 1'!$B$6:$AB$15,27,FALSE),IFERROR(VLOOKUP(A967,'Circumstance 1'!$B$18:$AB$28,27,FALSE),TableBPA2[[#This Row],[Starting Base Payment]])))</f>
        <v/>
      </c>
      <c r="G967" s="3" t="str">
        <f>IF(G$3="Not used","",IFERROR(VLOOKUP($A967,'Circumstance 2'!$B$6:$AB$15,27,FALSE),IFERROR(VLOOKUP($A967,'Circumstance 2'!$B$18:$AB$28,27,FALSE),TableBPA2[[#This Row],[Base Payment After Circumstance 1]])))</f>
        <v/>
      </c>
      <c r="H967" s="3" t="str">
        <f>IF(H$3="Not used","",IFERROR(VLOOKUP($A967,'Circumstance 3'!$B$6:$AB$15,27,FALSE),IFERROR(VLOOKUP($A967,'Circumstance 3'!$B$18:$AB$28,27,FALSE),TableBPA2[[#This Row],[Base Payment After Circumstance 2]])))</f>
        <v/>
      </c>
      <c r="I967" s="3" t="str">
        <f>IF(I$3="Not used","",IFERROR(VLOOKUP($A967,'Circumstance 4'!$B$6:$AB$15,27,FALSE),IFERROR(VLOOKUP($A967,'Circumstance 4'!$B$18:$AB$28,27,FALSE),TableBPA2[[#This Row],[Base Payment After Circumstance 3]])))</f>
        <v/>
      </c>
      <c r="J967" s="3" t="str">
        <f>IF(J$3="Not used","",IFERROR(VLOOKUP($A967,'Circumstance 5'!$B$6:$AB$15,27,FALSE),IFERROR(VLOOKUP($A967,'Circumstance 5'!$B$18:$AB$28,27,FALSE),TableBPA2[[#This Row],[Base Payment After Circumstance 4]])))</f>
        <v/>
      </c>
      <c r="K967" s="3" t="str">
        <f>IF(K$3="Not used","",IFERROR(VLOOKUP($A967,'Circumstance 6'!$B$6:$AB$15,27,FALSE),IFERROR(VLOOKUP($A967,'Circumstance 6'!$B$18:$AB$28,27,FALSE),TableBPA2[[#This Row],[Base Payment After Circumstance 5]])))</f>
        <v/>
      </c>
      <c r="L967" s="3" t="str">
        <f>IF(L$3="Not used","",IFERROR(VLOOKUP($A967,'Circumstance 7'!$B$6:$AB$15,27,FALSE),IFERROR(VLOOKUP($A967,'Circumstance 7'!$B$18:$AB$28,27,FALSE),TableBPA2[[#This Row],[Base Payment After Circumstance 6]])))</f>
        <v/>
      </c>
      <c r="M967" s="3" t="str">
        <f>IF(M$3="Not used","",IFERROR(VLOOKUP($A967,'Circumstance 8'!$B$6:$AB$15,27,FALSE),IFERROR(VLOOKUP($A967,'Circumstance 8'!$B$18:$AB$28,27,FALSE),TableBPA2[[#This Row],[Base Payment After Circumstance 7]])))</f>
        <v/>
      </c>
      <c r="N967" s="3" t="str">
        <f>IF(N$3="Not used","",IFERROR(VLOOKUP($A967,'Circumstance 9'!$B$6:$AB$15,27,FALSE),IFERROR(VLOOKUP($A967,'Circumstance 9'!$B$18:$AB$28,27,FALSE),TableBPA2[[#This Row],[Base Payment After Circumstance 8]])))</f>
        <v/>
      </c>
      <c r="O967" s="3" t="str">
        <f>IF(O$3="Not used","",IFERROR(VLOOKUP($A967,'Circumstance 10'!$B$6:$AB$15,27,FALSE),IFERROR(VLOOKUP($A967,'Circumstance 10'!$B$18:$AB$28,27,FALSE),TableBPA2[[#This Row],[Base Payment After Circumstance 9]])))</f>
        <v/>
      </c>
      <c r="P967" s="24" t="str">
        <f>IF(P$3="Not used","",IFERROR(VLOOKUP($A967,'Circumstance 11'!$B$6:$AB$15,27,FALSE),IFERROR(VLOOKUP($A967,'Circumstance 11'!$B$18:$AB$28,27,FALSE),TableBPA2[[#This Row],[Base Payment After Circumstance 10]])))</f>
        <v/>
      </c>
      <c r="Q967" s="24" t="str">
        <f>IF(Q$3="Not used","",IFERROR(VLOOKUP($A967,'Circumstance 12'!$B$6:$AB$15,27,FALSE),IFERROR(VLOOKUP($A967,'Circumstance 12'!$B$18:$AB$28,27,FALSE),TableBPA2[[#This Row],[Base Payment After Circumstance 11]])))</f>
        <v/>
      </c>
      <c r="R967" s="24" t="str">
        <f>IF(R$3="Not used","",IFERROR(VLOOKUP($A967,'Circumstance 13'!$B$6:$AB$15,27,FALSE),IFERROR(VLOOKUP($A967,'Circumstance 13'!$B$18:$AB$28,27,FALSE),TableBPA2[[#This Row],[Base Payment After Circumstance 12]])))</f>
        <v/>
      </c>
      <c r="S967" s="24" t="str">
        <f>IF(S$3="Not used","",IFERROR(VLOOKUP($A967,'Circumstance 14'!$B$6:$AB$15,27,FALSE),IFERROR(VLOOKUP($A967,'Circumstance 14'!$B$18:$AB$28,27,FALSE),TableBPA2[[#This Row],[Base Payment After Circumstance 13]])))</f>
        <v/>
      </c>
      <c r="T967" s="24" t="str">
        <f>IF(T$3="Not used","",IFERROR(VLOOKUP($A967,'Circumstance 15'!$B$6:$AB$15,27,FALSE),IFERROR(VLOOKUP($A967,'Circumstance 15'!$B$18:$AB$28,27,FALSE),TableBPA2[[#This Row],[Base Payment After Circumstance 14]])))</f>
        <v/>
      </c>
      <c r="U967" s="24" t="str">
        <f>IF(U$3="Not used","",IFERROR(VLOOKUP($A967,'Circumstance 16'!$B$6:$AB$15,27,FALSE),IFERROR(VLOOKUP($A967,'Circumstance 16'!$B$18:$AB$28,27,FALSE),TableBPA2[[#This Row],[Base Payment After Circumstance 15]])))</f>
        <v/>
      </c>
      <c r="V967" s="24" t="str">
        <f>IF(V$3="Not used","",IFERROR(VLOOKUP($A967,'Circumstance 17'!$B$6:$AB$15,27,FALSE),IFERROR(VLOOKUP($A967,'Circumstance 17'!$B$18:$AB$28,27,FALSE),TableBPA2[[#This Row],[Base Payment After Circumstance 16]])))</f>
        <v/>
      </c>
      <c r="W967" s="24" t="str">
        <f>IF(W$3="Not used","",IFERROR(VLOOKUP($A967,'Circumstance 18'!$B$6:$AB$15,27,FALSE),IFERROR(VLOOKUP($A967,'Circumstance 18'!$B$18:$AB$28,27,FALSE),TableBPA2[[#This Row],[Base Payment After Circumstance 17]])))</f>
        <v/>
      </c>
      <c r="X967" s="24" t="str">
        <f>IF(X$3="Not used","",IFERROR(VLOOKUP($A967,'Circumstance 19'!$B$6:$AB$15,27,FALSE),IFERROR(VLOOKUP($A967,'Circumstance 19'!$B$18:$AB$28,27,FALSE),TableBPA2[[#This Row],[Base Payment After Circumstance 18]])))</f>
        <v/>
      </c>
      <c r="Y967" s="24" t="str">
        <f>IF(Y$3="Not used","",IFERROR(VLOOKUP($A967,'Circumstance 20'!$B$6:$AB$15,27,FALSE),IFERROR(VLOOKUP($A967,'Circumstance 20'!$B$18:$AB$28,27,FALSE),TableBPA2[[#This Row],[Base Payment After Circumstance 19]])))</f>
        <v/>
      </c>
    </row>
    <row r="968" spans="1:25" x14ac:dyDescent="0.25">
      <c r="A968" s="11" t="str">
        <f>IF('LEA Information'!A977="","",'LEA Information'!A977)</f>
        <v/>
      </c>
      <c r="B968" s="11" t="str">
        <f>IF('LEA Information'!B977="","",'LEA Information'!B977)</f>
        <v/>
      </c>
      <c r="C968" s="68" t="str">
        <f>IF('LEA Information'!C977="","",'LEA Information'!C977)</f>
        <v/>
      </c>
      <c r="D968" s="8" t="str">
        <f>IF('LEA Information'!D977="","",'LEA Information'!D977)</f>
        <v/>
      </c>
      <c r="E968" s="32" t="str">
        <f t="shared" si="15"/>
        <v/>
      </c>
      <c r="F968" s="3" t="str">
        <f>IF(F$3="Not used","",IFERROR(VLOOKUP($A968,'Circumstance 1'!$B$6:$AB$15,27,FALSE),IFERROR(VLOOKUP(A968,'Circumstance 1'!$B$18:$AB$28,27,FALSE),TableBPA2[[#This Row],[Starting Base Payment]])))</f>
        <v/>
      </c>
      <c r="G968" s="3" t="str">
        <f>IF(G$3="Not used","",IFERROR(VLOOKUP($A968,'Circumstance 2'!$B$6:$AB$15,27,FALSE),IFERROR(VLOOKUP($A968,'Circumstance 2'!$B$18:$AB$28,27,FALSE),TableBPA2[[#This Row],[Base Payment After Circumstance 1]])))</f>
        <v/>
      </c>
      <c r="H968" s="3" t="str">
        <f>IF(H$3="Not used","",IFERROR(VLOOKUP($A968,'Circumstance 3'!$B$6:$AB$15,27,FALSE),IFERROR(VLOOKUP($A968,'Circumstance 3'!$B$18:$AB$28,27,FALSE),TableBPA2[[#This Row],[Base Payment After Circumstance 2]])))</f>
        <v/>
      </c>
      <c r="I968" s="3" t="str">
        <f>IF(I$3="Not used","",IFERROR(VLOOKUP($A968,'Circumstance 4'!$B$6:$AB$15,27,FALSE),IFERROR(VLOOKUP($A968,'Circumstance 4'!$B$18:$AB$28,27,FALSE),TableBPA2[[#This Row],[Base Payment After Circumstance 3]])))</f>
        <v/>
      </c>
      <c r="J968" s="3" t="str">
        <f>IF(J$3="Not used","",IFERROR(VLOOKUP($A968,'Circumstance 5'!$B$6:$AB$15,27,FALSE),IFERROR(VLOOKUP($A968,'Circumstance 5'!$B$18:$AB$28,27,FALSE),TableBPA2[[#This Row],[Base Payment After Circumstance 4]])))</f>
        <v/>
      </c>
      <c r="K968" s="3" t="str">
        <f>IF(K$3="Not used","",IFERROR(VLOOKUP($A968,'Circumstance 6'!$B$6:$AB$15,27,FALSE),IFERROR(VLOOKUP($A968,'Circumstance 6'!$B$18:$AB$28,27,FALSE),TableBPA2[[#This Row],[Base Payment After Circumstance 5]])))</f>
        <v/>
      </c>
      <c r="L968" s="3" t="str">
        <f>IF(L$3="Not used","",IFERROR(VLOOKUP($A968,'Circumstance 7'!$B$6:$AB$15,27,FALSE),IFERROR(VLOOKUP($A968,'Circumstance 7'!$B$18:$AB$28,27,FALSE),TableBPA2[[#This Row],[Base Payment After Circumstance 6]])))</f>
        <v/>
      </c>
      <c r="M968" s="3" t="str">
        <f>IF(M$3="Not used","",IFERROR(VLOOKUP($A968,'Circumstance 8'!$B$6:$AB$15,27,FALSE),IFERROR(VLOOKUP($A968,'Circumstance 8'!$B$18:$AB$28,27,FALSE),TableBPA2[[#This Row],[Base Payment After Circumstance 7]])))</f>
        <v/>
      </c>
      <c r="N968" s="3" t="str">
        <f>IF(N$3="Not used","",IFERROR(VLOOKUP($A968,'Circumstance 9'!$B$6:$AB$15,27,FALSE),IFERROR(VLOOKUP($A968,'Circumstance 9'!$B$18:$AB$28,27,FALSE),TableBPA2[[#This Row],[Base Payment After Circumstance 8]])))</f>
        <v/>
      </c>
      <c r="O968" s="3" t="str">
        <f>IF(O$3="Not used","",IFERROR(VLOOKUP($A968,'Circumstance 10'!$B$6:$AB$15,27,FALSE),IFERROR(VLOOKUP($A968,'Circumstance 10'!$B$18:$AB$28,27,FALSE),TableBPA2[[#This Row],[Base Payment After Circumstance 9]])))</f>
        <v/>
      </c>
      <c r="P968" s="24" t="str">
        <f>IF(P$3="Not used","",IFERROR(VLOOKUP($A968,'Circumstance 11'!$B$6:$AB$15,27,FALSE),IFERROR(VLOOKUP($A968,'Circumstance 11'!$B$18:$AB$28,27,FALSE),TableBPA2[[#This Row],[Base Payment After Circumstance 10]])))</f>
        <v/>
      </c>
      <c r="Q968" s="24" t="str">
        <f>IF(Q$3="Not used","",IFERROR(VLOOKUP($A968,'Circumstance 12'!$B$6:$AB$15,27,FALSE),IFERROR(VLOOKUP($A968,'Circumstance 12'!$B$18:$AB$28,27,FALSE),TableBPA2[[#This Row],[Base Payment After Circumstance 11]])))</f>
        <v/>
      </c>
      <c r="R968" s="24" t="str">
        <f>IF(R$3="Not used","",IFERROR(VLOOKUP($A968,'Circumstance 13'!$B$6:$AB$15,27,FALSE),IFERROR(VLOOKUP($A968,'Circumstance 13'!$B$18:$AB$28,27,FALSE),TableBPA2[[#This Row],[Base Payment After Circumstance 12]])))</f>
        <v/>
      </c>
      <c r="S968" s="24" t="str">
        <f>IF(S$3="Not used","",IFERROR(VLOOKUP($A968,'Circumstance 14'!$B$6:$AB$15,27,FALSE),IFERROR(VLOOKUP($A968,'Circumstance 14'!$B$18:$AB$28,27,FALSE),TableBPA2[[#This Row],[Base Payment After Circumstance 13]])))</f>
        <v/>
      </c>
      <c r="T968" s="24" t="str">
        <f>IF(T$3="Not used","",IFERROR(VLOOKUP($A968,'Circumstance 15'!$B$6:$AB$15,27,FALSE),IFERROR(VLOOKUP($A968,'Circumstance 15'!$B$18:$AB$28,27,FALSE),TableBPA2[[#This Row],[Base Payment After Circumstance 14]])))</f>
        <v/>
      </c>
      <c r="U968" s="24" t="str">
        <f>IF(U$3="Not used","",IFERROR(VLOOKUP($A968,'Circumstance 16'!$B$6:$AB$15,27,FALSE),IFERROR(VLOOKUP($A968,'Circumstance 16'!$B$18:$AB$28,27,FALSE),TableBPA2[[#This Row],[Base Payment After Circumstance 15]])))</f>
        <v/>
      </c>
      <c r="V968" s="24" t="str">
        <f>IF(V$3="Not used","",IFERROR(VLOOKUP($A968,'Circumstance 17'!$B$6:$AB$15,27,FALSE),IFERROR(VLOOKUP($A968,'Circumstance 17'!$B$18:$AB$28,27,FALSE),TableBPA2[[#This Row],[Base Payment After Circumstance 16]])))</f>
        <v/>
      </c>
      <c r="W968" s="24" t="str">
        <f>IF(W$3="Not used","",IFERROR(VLOOKUP($A968,'Circumstance 18'!$B$6:$AB$15,27,FALSE),IFERROR(VLOOKUP($A968,'Circumstance 18'!$B$18:$AB$28,27,FALSE),TableBPA2[[#This Row],[Base Payment After Circumstance 17]])))</f>
        <v/>
      </c>
      <c r="X968" s="24" t="str">
        <f>IF(X$3="Not used","",IFERROR(VLOOKUP($A968,'Circumstance 19'!$B$6:$AB$15,27,FALSE),IFERROR(VLOOKUP($A968,'Circumstance 19'!$B$18:$AB$28,27,FALSE),TableBPA2[[#This Row],[Base Payment After Circumstance 18]])))</f>
        <v/>
      </c>
      <c r="Y968" s="24" t="str">
        <f>IF(Y$3="Not used","",IFERROR(VLOOKUP($A968,'Circumstance 20'!$B$6:$AB$15,27,FALSE),IFERROR(VLOOKUP($A968,'Circumstance 20'!$B$18:$AB$28,27,FALSE),TableBPA2[[#This Row],[Base Payment After Circumstance 19]])))</f>
        <v/>
      </c>
    </row>
    <row r="969" spans="1:25" x14ac:dyDescent="0.25">
      <c r="A969" s="11" t="str">
        <f>IF('LEA Information'!A978="","",'LEA Information'!A978)</f>
        <v/>
      </c>
      <c r="B969" s="11" t="str">
        <f>IF('LEA Information'!B978="","",'LEA Information'!B978)</f>
        <v/>
      </c>
      <c r="C969" s="68" t="str">
        <f>IF('LEA Information'!C978="","",'LEA Information'!C978)</f>
        <v/>
      </c>
      <c r="D969" s="8" t="str">
        <f>IF('LEA Information'!D978="","",'LEA Information'!D978)</f>
        <v/>
      </c>
      <c r="E969" s="32" t="str">
        <f t="shared" si="15"/>
        <v/>
      </c>
      <c r="F969" s="3" t="str">
        <f>IF(F$3="Not used","",IFERROR(VLOOKUP($A969,'Circumstance 1'!$B$6:$AB$15,27,FALSE),IFERROR(VLOOKUP(A969,'Circumstance 1'!$B$18:$AB$28,27,FALSE),TableBPA2[[#This Row],[Starting Base Payment]])))</f>
        <v/>
      </c>
      <c r="G969" s="3" t="str">
        <f>IF(G$3="Not used","",IFERROR(VLOOKUP($A969,'Circumstance 2'!$B$6:$AB$15,27,FALSE),IFERROR(VLOOKUP($A969,'Circumstance 2'!$B$18:$AB$28,27,FALSE),TableBPA2[[#This Row],[Base Payment After Circumstance 1]])))</f>
        <v/>
      </c>
      <c r="H969" s="3" t="str">
        <f>IF(H$3="Not used","",IFERROR(VLOOKUP($A969,'Circumstance 3'!$B$6:$AB$15,27,FALSE),IFERROR(VLOOKUP($A969,'Circumstance 3'!$B$18:$AB$28,27,FALSE),TableBPA2[[#This Row],[Base Payment After Circumstance 2]])))</f>
        <v/>
      </c>
      <c r="I969" s="3" t="str">
        <f>IF(I$3="Not used","",IFERROR(VLOOKUP($A969,'Circumstance 4'!$B$6:$AB$15,27,FALSE),IFERROR(VLOOKUP($A969,'Circumstance 4'!$B$18:$AB$28,27,FALSE),TableBPA2[[#This Row],[Base Payment After Circumstance 3]])))</f>
        <v/>
      </c>
      <c r="J969" s="3" t="str">
        <f>IF(J$3="Not used","",IFERROR(VLOOKUP($A969,'Circumstance 5'!$B$6:$AB$15,27,FALSE),IFERROR(VLOOKUP($A969,'Circumstance 5'!$B$18:$AB$28,27,FALSE),TableBPA2[[#This Row],[Base Payment After Circumstance 4]])))</f>
        <v/>
      </c>
      <c r="K969" s="3" t="str">
        <f>IF(K$3="Not used","",IFERROR(VLOOKUP($A969,'Circumstance 6'!$B$6:$AB$15,27,FALSE),IFERROR(VLOOKUP($A969,'Circumstance 6'!$B$18:$AB$28,27,FALSE),TableBPA2[[#This Row],[Base Payment After Circumstance 5]])))</f>
        <v/>
      </c>
      <c r="L969" s="3" t="str">
        <f>IF(L$3="Not used","",IFERROR(VLOOKUP($A969,'Circumstance 7'!$B$6:$AB$15,27,FALSE),IFERROR(VLOOKUP($A969,'Circumstance 7'!$B$18:$AB$28,27,FALSE),TableBPA2[[#This Row],[Base Payment After Circumstance 6]])))</f>
        <v/>
      </c>
      <c r="M969" s="3" t="str">
        <f>IF(M$3="Not used","",IFERROR(VLOOKUP($A969,'Circumstance 8'!$B$6:$AB$15,27,FALSE),IFERROR(VLOOKUP($A969,'Circumstance 8'!$B$18:$AB$28,27,FALSE),TableBPA2[[#This Row],[Base Payment After Circumstance 7]])))</f>
        <v/>
      </c>
      <c r="N969" s="3" t="str">
        <f>IF(N$3="Not used","",IFERROR(VLOOKUP($A969,'Circumstance 9'!$B$6:$AB$15,27,FALSE),IFERROR(VLOOKUP($A969,'Circumstance 9'!$B$18:$AB$28,27,FALSE),TableBPA2[[#This Row],[Base Payment After Circumstance 8]])))</f>
        <v/>
      </c>
      <c r="O969" s="3" t="str">
        <f>IF(O$3="Not used","",IFERROR(VLOOKUP($A969,'Circumstance 10'!$B$6:$AB$15,27,FALSE),IFERROR(VLOOKUP($A969,'Circumstance 10'!$B$18:$AB$28,27,FALSE),TableBPA2[[#This Row],[Base Payment After Circumstance 9]])))</f>
        <v/>
      </c>
      <c r="P969" s="24" t="str">
        <f>IF(P$3="Not used","",IFERROR(VLOOKUP($A969,'Circumstance 11'!$B$6:$AB$15,27,FALSE),IFERROR(VLOOKUP($A969,'Circumstance 11'!$B$18:$AB$28,27,FALSE),TableBPA2[[#This Row],[Base Payment After Circumstance 10]])))</f>
        <v/>
      </c>
      <c r="Q969" s="24" t="str">
        <f>IF(Q$3="Not used","",IFERROR(VLOOKUP($A969,'Circumstance 12'!$B$6:$AB$15,27,FALSE),IFERROR(VLOOKUP($A969,'Circumstance 12'!$B$18:$AB$28,27,FALSE),TableBPA2[[#This Row],[Base Payment After Circumstance 11]])))</f>
        <v/>
      </c>
      <c r="R969" s="24" t="str">
        <f>IF(R$3="Not used","",IFERROR(VLOOKUP($A969,'Circumstance 13'!$B$6:$AB$15,27,FALSE),IFERROR(VLOOKUP($A969,'Circumstance 13'!$B$18:$AB$28,27,FALSE),TableBPA2[[#This Row],[Base Payment After Circumstance 12]])))</f>
        <v/>
      </c>
      <c r="S969" s="24" t="str">
        <f>IF(S$3="Not used","",IFERROR(VLOOKUP($A969,'Circumstance 14'!$B$6:$AB$15,27,FALSE),IFERROR(VLOOKUP($A969,'Circumstance 14'!$B$18:$AB$28,27,FALSE),TableBPA2[[#This Row],[Base Payment After Circumstance 13]])))</f>
        <v/>
      </c>
      <c r="T969" s="24" t="str">
        <f>IF(T$3="Not used","",IFERROR(VLOOKUP($A969,'Circumstance 15'!$B$6:$AB$15,27,FALSE),IFERROR(VLOOKUP($A969,'Circumstance 15'!$B$18:$AB$28,27,FALSE),TableBPA2[[#This Row],[Base Payment After Circumstance 14]])))</f>
        <v/>
      </c>
      <c r="U969" s="24" t="str">
        <f>IF(U$3="Not used","",IFERROR(VLOOKUP($A969,'Circumstance 16'!$B$6:$AB$15,27,FALSE),IFERROR(VLOOKUP($A969,'Circumstance 16'!$B$18:$AB$28,27,FALSE),TableBPA2[[#This Row],[Base Payment After Circumstance 15]])))</f>
        <v/>
      </c>
      <c r="V969" s="24" t="str">
        <f>IF(V$3="Not used","",IFERROR(VLOOKUP($A969,'Circumstance 17'!$B$6:$AB$15,27,FALSE),IFERROR(VLOOKUP($A969,'Circumstance 17'!$B$18:$AB$28,27,FALSE),TableBPA2[[#This Row],[Base Payment After Circumstance 16]])))</f>
        <v/>
      </c>
      <c r="W969" s="24" t="str">
        <f>IF(W$3="Not used","",IFERROR(VLOOKUP($A969,'Circumstance 18'!$B$6:$AB$15,27,FALSE),IFERROR(VLOOKUP($A969,'Circumstance 18'!$B$18:$AB$28,27,FALSE),TableBPA2[[#This Row],[Base Payment After Circumstance 17]])))</f>
        <v/>
      </c>
      <c r="X969" s="24" t="str">
        <f>IF(X$3="Not used","",IFERROR(VLOOKUP($A969,'Circumstance 19'!$B$6:$AB$15,27,FALSE),IFERROR(VLOOKUP($A969,'Circumstance 19'!$B$18:$AB$28,27,FALSE),TableBPA2[[#This Row],[Base Payment After Circumstance 18]])))</f>
        <v/>
      </c>
      <c r="Y969" s="24" t="str">
        <f>IF(Y$3="Not used","",IFERROR(VLOOKUP($A969,'Circumstance 20'!$B$6:$AB$15,27,FALSE),IFERROR(VLOOKUP($A969,'Circumstance 20'!$B$18:$AB$28,27,FALSE),TableBPA2[[#This Row],[Base Payment After Circumstance 19]])))</f>
        <v/>
      </c>
    </row>
    <row r="970" spans="1:25" x14ac:dyDescent="0.25">
      <c r="A970" s="11" t="str">
        <f>IF('LEA Information'!A979="","",'LEA Information'!A979)</f>
        <v/>
      </c>
      <c r="B970" s="11" t="str">
        <f>IF('LEA Information'!B979="","",'LEA Information'!B979)</f>
        <v/>
      </c>
      <c r="C970" s="68" t="str">
        <f>IF('LEA Information'!C979="","",'LEA Information'!C979)</f>
        <v/>
      </c>
      <c r="D970" s="8" t="str">
        <f>IF('LEA Information'!D979="","",'LEA Information'!D979)</f>
        <v/>
      </c>
      <c r="E970" s="32" t="str">
        <f t="shared" si="15"/>
        <v/>
      </c>
      <c r="F970" s="3" t="str">
        <f>IF(F$3="Not used","",IFERROR(VLOOKUP($A970,'Circumstance 1'!$B$6:$AB$15,27,FALSE),IFERROR(VLOOKUP(A970,'Circumstance 1'!$B$18:$AB$28,27,FALSE),TableBPA2[[#This Row],[Starting Base Payment]])))</f>
        <v/>
      </c>
      <c r="G970" s="3" t="str">
        <f>IF(G$3="Not used","",IFERROR(VLOOKUP($A970,'Circumstance 2'!$B$6:$AB$15,27,FALSE),IFERROR(VLOOKUP($A970,'Circumstance 2'!$B$18:$AB$28,27,FALSE),TableBPA2[[#This Row],[Base Payment After Circumstance 1]])))</f>
        <v/>
      </c>
      <c r="H970" s="3" t="str">
        <f>IF(H$3="Not used","",IFERROR(VLOOKUP($A970,'Circumstance 3'!$B$6:$AB$15,27,FALSE),IFERROR(VLOOKUP($A970,'Circumstance 3'!$B$18:$AB$28,27,FALSE),TableBPA2[[#This Row],[Base Payment After Circumstance 2]])))</f>
        <v/>
      </c>
      <c r="I970" s="3" t="str">
        <f>IF(I$3="Not used","",IFERROR(VLOOKUP($A970,'Circumstance 4'!$B$6:$AB$15,27,FALSE),IFERROR(VLOOKUP($A970,'Circumstance 4'!$B$18:$AB$28,27,FALSE),TableBPA2[[#This Row],[Base Payment After Circumstance 3]])))</f>
        <v/>
      </c>
      <c r="J970" s="3" t="str">
        <f>IF(J$3="Not used","",IFERROR(VLOOKUP($A970,'Circumstance 5'!$B$6:$AB$15,27,FALSE),IFERROR(VLOOKUP($A970,'Circumstance 5'!$B$18:$AB$28,27,FALSE),TableBPA2[[#This Row],[Base Payment After Circumstance 4]])))</f>
        <v/>
      </c>
      <c r="K970" s="3" t="str">
        <f>IF(K$3="Not used","",IFERROR(VLOOKUP($A970,'Circumstance 6'!$B$6:$AB$15,27,FALSE),IFERROR(VLOOKUP($A970,'Circumstance 6'!$B$18:$AB$28,27,FALSE),TableBPA2[[#This Row],[Base Payment After Circumstance 5]])))</f>
        <v/>
      </c>
      <c r="L970" s="3" t="str">
        <f>IF(L$3="Not used","",IFERROR(VLOOKUP($A970,'Circumstance 7'!$B$6:$AB$15,27,FALSE),IFERROR(VLOOKUP($A970,'Circumstance 7'!$B$18:$AB$28,27,FALSE),TableBPA2[[#This Row],[Base Payment After Circumstance 6]])))</f>
        <v/>
      </c>
      <c r="M970" s="3" t="str">
        <f>IF(M$3="Not used","",IFERROR(VLOOKUP($A970,'Circumstance 8'!$B$6:$AB$15,27,FALSE),IFERROR(VLOOKUP($A970,'Circumstance 8'!$B$18:$AB$28,27,FALSE),TableBPA2[[#This Row],[Base Payment After Circumstance 7]])))</f>
        <v/>
      </c>
      <c r="N970" s="3" t="str">
        <f>IF(N$3="Not used","",IFERROR(VLOOKUP($A970,'Circumstance 9'!$B$6:$AB$15,27,FALSE),IFERROR(VLOOKUP($A970,'Circumstance 9'!$B$18:$AB$28,27,FALSE),TableBPA2[[#This Row],[Base Payment After Circumstance 8]])))</f>
        <v/>
      </c>
      <c r="O970" s="3" t="str">
        <f>IF(O$3="Not used","",IFERROR(VLOOKUP($A970,'Circumstance 10'!$B$6:$AB$15,27,FALSE),IFERROR(VLOOKUP($A970,'Circumstance 10'!$B$18:$AB$28,27,FALSE),TableBPA2[[#This Row],[Base Payment After Circumstance 9]])))</f>
        <v/>
      </c>
      <c r="P970" s="24" t="str">
        <f>IF(P$3="Not used","",IFERROR(VLOOKUP($A970,'Circumstance 11'!$B$6:$AB$15,27,FALSE),IFERROR(VLOOKUP($A970,'Circumstance 11'!$B$18:$AB$28,27,FALSE),TableBPA2[[#This Row],[Base Payment After Circumstance 10]])))</f>
        <v/>
      </c>
      <c r="Q970" s="24" t="str">
        <f>IF(Q$3="Not used","",IFERROR(VLOOKUP($A970,'Circumstance 12'!$B$6:$AB$15,27,FALSE),IFERROR(VLOOKUP($A970,'Circumstance 12'!$B$18:$AB$28,27,FALSE),TableBPA2[[#This Row],[Base Payment After Circumstance 11]])))</f>
        <v/>
      </c>
      <c r="R970" s="24" t="str">
        <f>IF(R$3="Not used","",IFERROR(VLOOKUP($A970,'Circumstance 13'!$B$6:$AB$15,27,FALSE),IFERROR(VLOOKUP($A970,'Circumstance 13'!$B$18:$AB$28,27,FALSE),TableBPA2[[#This Row],[Base Payment After Circumstance 12]])))</f>
        <v/>
      </c>
      <c r="S970" s="24" t="str">
        <f>IF(S$3="Not used","",IFERROR(VLOOKUP($A970,'Circumstance 14'!$B$6:$AB$15,27,FALSE),IFERROR(VLOOKUP($A970,'Circumstance 14'!$B$18:$AB$28,27,FALSE),TableBPA2[[#This Row],[Base Payment After Circumstance 13]])))</f>
        <v/>
      </c>
      <c r="T970" s="24" t="str">
        <f>IF(T$3="Not used","",IFERROR(VLOOKUP($A970,'Circumstance 15'!$B$6:$AB$15,27,FALSE),IFERROR(VLOOKUP($A970,'Circumstance 15'!$B$18:$AB$28,27,FALSE),TableBPA2[[#This Row],[Base Payment After Circumstance 14]])))</f>
        <v/>
      </c>
      <c r="U970" s="24" t="str">
        <f>IF(U$3="Not used","",IFERROR(VLOOKUP($A970,'Circumstance 16'!$B$6:$AB$15,27,FALSE),IFERROR(VLOOKUP($A970,'Circumstance 16'!$B$18:$AB$28,27,FALSE),TableBPA2[[#This Row],[Base Payment After Circumstance 15]])))</f>
        <v/>
      </c>
      <c r="V970" s="24" t="str">
        <f>IF(V$3="Not used","",IFERROR(VLOOKUP($A970,'Circumstance 17'!$B$6:$AB$15,27,FALSE),IFERROR(VLOOKUP($A970,'Circumstance 17'!$B$18:$AB$28,27,FALSE),TableBPA2[[#This Row],[Base Payment After Circumstance 16]])))</f>
        <v/>
      </c>
      <c r="W970" s="24" t="str">
        <f>IF(W$3="Not used","",IFERROR(VLOOKUP($A970,'Circumstance 18'!$B$6:$AB$15,27,FALSE),IFERROR(VLOOKUP($A970,'Circumstance 18'!$B$18:$AB$28,27,FALSE),TableBPA2[[#This Row],[Base Payment After Circumstance 17]])))</f>
        <v/>
      </c>
      <c r="X970" s="24" t="str">
        <f>IF(X$3="Not used","",IFERROR(VLOOKUP($A970,'Circumstance 19'!$B$6:$AB$15,27,FALSE),IFERROR(VLOOKUP($A970,'Circumstance 19'!$B$18:$AB$28,27,FALSE),TableBPA2[[#This Row],[Base Payment After Circumstance 18]])))</f>
        <v/>
      </c>
      <c r="Y970" s="24" t="str">
        <f>IF(Y$3="Not used","",IFERROR(VLOOKUP($A970,'Circumstance 20'!$B$6:$AB$15,27,FALSE),IFERROR(VLOOKUP($A970,'Circumstance 20'!$B$18:$AB$28,27,FALSE),TableBPA2[[#This Row],[Base Payment After Circumstance 19]])))</f>
        <v/>
      </c>
    </row>
    <row r="971" spans="1:25" x14ac:dyDescent="0.25">
      <c r="A971" s="11" t="str">
        <f>IF('LEA Information'!A980="","",'LEA Information'!A980)</f>
        <v/>
      </c>
      <c r="B971" s="11" t="str">
        <f>IF('LEA Information'!B980="","",'LEA Information'!B980)</f>
        <v/>
      </c>
      <c r="C971" s="68" t="str">
        <f>IF('LEA Information'!C980="","",'LEA Information'!C980)</f>
        <v/>
      </c>
      <c r="D971" s="8" t="str">
        <f>IF('LEA Information'!D980="","",'LEA Information'!D980)</f>
        <v/>
      </c>
      <c r="E971" s="32" t="str">
        <f t="shared" si="15"/>
        <v/>
      </c>
      <c r="F971" s="3" t="str">
        <f>IF(F$3="Not used","",IFERROR(VLOOKUP($A971,'Circumstance 1'!$B$6:$AB$15,27,FALSE),IFERROR(VLOOKUP(A971,'Circumstance 1'!$B$18:$AB$28,27,FALSE),TableBPA2[[#This Row],[Starting Base Payment]])))</f>
        <v/>
      </c>
      <c r="G971" s="3" t="str">
        <f>IF(G$3="Not used","",IFERROR(VLOOKUP($A971,'Circumstance 2'!$B$6:$AB$15,27,FALSE),IFERROR(VLOOKUP($A971,'Circumstance 2'!$B$18:$AB$28,27,FALSE),TableBPA2[[#This Row],[Base Payment After Circumstance 1]])))</f>
        <v/>
      </c>
      <c r="H971" s="3" t="str">
        <f>IF(H$3="Not used","",IFERROR(VLOOKUP($A971,'Circumstance 3'!$B$6:$AB$15,27,FALSE),IFERROR(VLOOKUP($A971,'Circumstance 3'!$B$18:$AB$28,27,FALSE),TableBPA2[[#This Row],[Base Payment After Circumstance 2]])))</f>
        <v/>
      </c>
      <c r="I971" s="3" t="str">
        <f>IF(I$3="Not used","",IFERROR(VLOOKUP($A971,'Circumstance 4'!$B$6:$AB$15,27,FALSE),IFERROR(VLOOKUP($A971,'Circumstance 4'!$B$18:$AB$28,27,FALSE),TableBPA2[[#This Row],[Base Payment After Circumstance 3]])))</f>
        <v/>
      </c>
      <c r="J971" s="3" t="str">
        <f>IF(J$3="Not used","",IFERROR(VLOOKUP($A971,'Circumstance 5'!$B$6:$AB$15,27,FALSE),IFERROR(VLOOKUP($A971,'Circumstance 5'!$B$18:$AB$28,27,FALSE),TableBPA2[[#This Row],[Base Payment After Circumstance 4]])))</f>
        <v/>
      </c>
      <c r="K971" s="3" t="str">
        <f>IF(K$3="Not used","",IFERROR(VLOOKUP($A971,'Circumstance 6'!$B$6:$AB$15,27,FALSE),IFERROR(VLOOKUP($A971,'Circumstance 6'!$B$18:$AB$28,27,FALSE),TableBPA2[[#This Row],[Base Payment After Circumstance 5]])))</f>
        <v/>
      </c>
      <c r="L971" s="3" t="str">
        <f>IF(L$3="Not used","",IFERROR(VLOOKUP($A971,'Circumstance 7'!$B$6:$AB$15,27,FALSE),IFERROR(VLOOKUP($A971,'Circumstance 7'!$B$18:$AB$28,27,FALSE),TableBPA2[[#This Row],[Base Payment After Circumstance 6]])))</f>
        <v/>
      </c>
      <c r="M971" s="3" t="str">
        <f>IF(M$3="Not used","",IFERROR(VLOOKUP($A971,'Circumstance 8'!$B$6:$AB$15,27,FALSE),IFERROR(VLOOKUP($A971,'Circumstance 8'!$B$18:$AB$28,27,FALSE),TableBPA2[[#This Row],[Base Payment After Circumstance 7]])))</f>
        <v/>
      </c>
      <c r="N971" s="3" t="str">
        <f>IF(N$3="Not used","",IFERROR(VLOOKUP($A971,'Circumstance 9'!$B$6:$AB$15,27,FALSE),IFERROR(VLOOKUP($A971,'Circumstance 9'!$B$18:$AB$28,27,FALSE),TableBPA2[[#This Row],[Base Payment After Circumstance 8]])))</f>
        <v/>
      </c>
      <c r="O971" s="3" t="str">
        <f>IF(O$3="Not used","",IFERROR(VLOOKUP($A971,'Circumstance 10'!$B$6:$AB$15,27,FALSE),IFERROR(VLOOKUP($A971,'Circumstance 10'!$B$18:$AB$28,27,FALSE),TableBPA2[[#This Row],[Base Payment After Circumstance 9]])))</f>
        <v/>
      </c>
      <c r="P971" s="24" t="str">
        <f>IF(P$3="Not used","",IFERROR(VLOOKUP($A971,'Circumstance 11'!$B$6:$AB$15,27,FALSE),IFERROR(VLOOKUP($A971,'Circumstance 11'!$B$18:$AB$28,27,FALSE),TableBPA2[[#This Row],[Base Payment After Circumstance 10]])))</f>
        <v/>
      </c>
      <c r="Q971" s="24" t="str">
        <f>IF(Q$3="Not used","",IFERROR(VLOOKUP($A971,'Circumstance 12'!$B$6:$AB$15,27,FALSE),IFERROR(VLOOKUP($A971,'Circumstance 12'!$B$18:$AB$28,27,FALSE),TableBPA2[[#This Row],[Base Payment After Circumstance 11]])))</f>
        <v/>
      </c>
      <c r="R971" s="24" t="str">
        <f>IF(R$3="Not used","",IFERROR(VLOOKUP($A971,'Circumstance 13'!$B$6:$AB$15,27,FALSE),IFERROR(VLOOKUP($A971,'Circumstance 13'!$B$18:$AB$28,27,FALSE),TableBPA2[[#This Row],[Base Payment After Circumstance 12]])))</f>
        <v/>
      </c>
      <c r="S971" s="24" t="str">
        <f>IF(S$3="Not used","",IFERROR(VLOOKUP($A971,'Circumstance 14'!$B$6:$AB$15,27,FALSE),IFERROR(VLOOKUP($A971,'Circumstance 14'!$B$18:$AB$28,27,FALSE),TableBPA2[[#This Row],[Base Payment After Circumstance 13]])))</f>
        <v/>
      </c>
      <c r="T971" s="24" t="str">
        <f>IF(T$3="Not used","",IFERROR(VLOOKUP($A971,'Circumstance 15'!$B$6:$AB$15,27,FALSE),IFERROR(VLOOKUP($A971,'Circumstance 15'!$B$18:$AB$28,27,FALSE),TableBPA2[[#This Row],[Base Payment After Circumstance 14]])))</f>
        <v/>
      </c>
      <c r="U971" s="24" t="str">
        <f>IF(U$3="Not used","",IFERROR(VLOOKUP($A971,'Circumstance 16'!$B$6:$AB$15,27,FALSE),IFERROR(VLOOKUP($A971,'Circumstance 16'!$B$18:$AB$28,27,FALSE),TableBPA2[[#This Row],[Base Payment After Circumstance 15]])))</f>
        <v/>
      </c>
      <c r="V971" s="24" t="str">
        <f>IF(V$3="Not used","",IFERROR(VLOOKUP($A971,'Circumstance 17'!$B$6:$AB$15,27,FALSE),IFERROR(VLOOKUP($A971,'Circumstance 17'!$B$18:$AB$28,27,FALSE),TableBPA2[[#This Row],[Base Payment After Circumstance 16]])))</f>
        <v/>
      </c>
      <c r="W971" s="24" t="str">
        <f>IF(W$3="Not used","",IFERROR(VLOOKUP($A971,'Circumstance 18'!$B$6:$AB$15,27,FALSE),IFERROR(VLOOKUP($A971,'Circumstance 18'!$B$18:$AB$28,27,FALSE),TableBPA2[[#This Row],[Base Payment After Circumstance 17]])))</f>
        <v/>
      </c>
      <c r="X971" s="24" t="str">
        <f>IF(X$3="Not used","",IFERROR(VLOOKUP($A971,'Circumstance 19'!$B$6:$AB$15,27,FALSE),IFERROR(VLOOKUP($A971,'Circumstance 19'!$B$18:$AB$28,27,FALSE),TableBPA2[[#This Row],[Base Payment After Circumstance 18]])))</f>
        <v/>
      </c>
      <c r="Y971" s="24" t="str">
        <f>IF(Y$3="Not used","",IFERROR(VLOOKUP($A971,'Circumstance 20'!$B$6:$AB$15,27,FALSE),IFERROR(VLOOKUP($A971,'Circumstance 20'!$B$18:$AB$28,27,FALSE),TableBPA2[[#This Row],[Base Payment After Circumstance 19]])))</f>
        <v/>
      </c>
    </row>
    <row r="972" spans="1:25" x14ac:dyDescent="0.25">
      <c r="A972" s="11" t="str">
        <f>IF('LEA Information'!A981="","",'LEA Information'!A981)</f>
        <v/>
      </c>
      <c r="B972" s="11" t="str">
        <f>IF('LEA Information'!B981="","",'LEA Information'!B981)</f>
        <v/>
      </c>
      <c r="C972" s="68" t="str">
        <f>IF('LEA Information'!C981="","",'LEA Information'!C981)</f>
        <v/>
      </c>
      <c r="D972" s="8" t="str">
        <f>IF('LEA Information'!D981="","",'LEA Information'!D981)</f>
        <v/>
      </c>
      <c r="E972" s="32" t="str">
        <f t="shared" si="15"/>
        <v/>
      </c>
      <c r="F972" s="3" t="str">
        <f>IF(F$3="Not used","",IFERROR(VLOOKUP($A972,'Circumstance 1'!$B$6:$AB$15,27,FALSE),IFERROR(VLOOKUP(A972,'Circumstance 1'!$B$18:$AB$28,27,FALSE),TableBPA2[[#This Row],[Starting Base Payment]])))</f>
        <v/>
      </c>
      <c r="G972" s="3" t="str">
        <f>IF(G$3="Not used","",IFERROR(VLOOKUP($A972,'Circumstance 2'!$B$6:$AB$15,27,FALSE),IFERROR(VLOOKUP($A972,'Circumstance 2'!$B$18:$AB$28,27,FALSE),TableBPA2[[#This Row],[Base Payment After Circumstance 1]])))</f>
        <v/>
      </c>
      <c r="H972" s="3" t="str">
        <f>IF(H$3="Not used","",IFERROR(VLOOKUP($A972,'Circumstance 3'!$B$6:$AB$15,27,FALSE),IFERROR(VLOOKUP($A972,'Circumstance 3'!$B$18:$AB$28,27,FALSE),TableBPA2[[#This Row],[Base Payment After Circumstance 2]])))</f>
        <v/>
      </c>
      <c r="I972" s="3" t="str">
        <f>IF(I$3="Not used","",IFERROR(VLOOKUP($A972,'Circumstance 4'!$B$6:$AB$15,27,FALSE),IFERROR(VLOOKUP($A972,'Circumstance 4'!$B$18:$AB$28,27,FALSE),TableBPA2[[#This Row],[Base Payment After Circumstance 3]])))</f>
        <v/>
      </c>
      <c r="J972" s="3" t="str">
        <f>IF(J$3="Not used","",IFERROR(VLOOKUP($A972,'Circumstance 5'!$B$6:$AB$15,27,FALSE),IFERROR(VLOOKUP($A972,'Circumstance 5'!$B$18:$AB$28,27,FALSE),TableBPA2[[#This Row],[Base Payment After Circumstance 4]])))</f>
        <v/>
      </c>
      <c r="K972" s="3" t="str">
        <f>IF(K$3="Not used","",IFERROR(VLOOKUP($A972,'Circumstance 6'!$B$6:$AB$15,27,FALSE),IFERROR(VLOOKUP($A972,'Circumstance 6'!$B$18:$AB$28,27,FALSE),TableBPA2[[#This Row],[Base Payment After Circumstance 5]])))</f>
        <v/>
      </c>
      <c r="L972" s="3" t="str">
        <f>IF(L$3="Not used","",IFERROR(VLOOKUP($A972,'Circumstance 7'!$B$6:$AB$15,27,FALSE),IFERROR(VLOOKUP($A972,'Circumstance 7'!$B$18:$AB$28,27,FALSE),TableBPA2[[#This Row],[Base Payment After Circumstance 6]])))</f>
        <v/>
      </c>
      <c r="M972" s="3" t="str">
        <f>IF(M$3="Not used","",IFERROR(VLOOKUP($A972,'Circumstance 8'!$B$6:$AB$15,27,FALSE),IFERROR(VLOOKUP($A972,'Circumstance 8'!$B$18:$AB$28,27,FALSE),TableBPA2[[#This Row],[Base Payment After Circumstance 7]])))</f>
        <v/>
      </c>
      <c r="N972" s="3" t="str">
        <f>IF(N$3="Not used","",IFERROR(VLOOKUP($A972,'Circumstance 9'!$B$6:$AB$15,27,FALSE),IFERROR(VLOOKUP($A972,'Circumstance 9'!$B$18:$AB$28,27,FALSE),TableBPA2[[#This Row],[Base Payment After Circumstance 8]])))</f>
        <v/>
      </c>
      <c r="O972" s="3" t="str">
        <f>IF(O$3="Not used","",IFERROR(VLOOKUP($A972,'Circumstance 10'!$B$6:$AB$15,27,FALSE),IFERROR(VLOOKUP($A972,'Circumstance 10'!$B$18:$AB$28,27,FALSE),TableBPA2[[#This Row],[Base Payment After Circumstance 9]])))</f>
        <v/>
      </c>
      <c r="P972" s="24" t="str">
        <f>IF(P$3="Not used","",IFERROR(VLOOKUP($A972,'Circumstance 11'!$B$6:$AB$15,27,FALSE),IFERROR(VLOOKUP($A972,'Circumstance 11'!$B$18:$AB$28,27,FALSE),TableBPA2[[#This Row],[Base Payment After Circumstance 10]])))</f>
        <v/>
      </c>
      <c r="Q972" s="24" t="str">
        <f>IF(Q$3="Not used","",IFERROR(VLOOKUP($A972,'Circumstance 12'!$B$6:$AB$15,27,FALSE),IFERROR(VLOOKUP($A972,'Circumstance 12'!$B$18:$AB$28,27,FALSE),TableBPA2[[#This Row],[Base Payment After Circumstance 11]])))</f>
        <v/>
      </c>
      <c r="R972" s="24" t="str">
        <f>IF(R$3="Not used","",IFERROR(VLOOKUP($A972,'Circumstance 13'!$B$6:$AB$15,27,FALSE),IFERROR(VLOOKUP($A972,'Circumstance 13'!$B$18:$AB$28,27,FALSE),TableBPA2[[#This Row],[Base Payment After Circumstance 12]])))</f>
        <v/>
      </c>
      <c r="S972" s="24" t="str">
        <f>IF(S$3="Not used","",IFERROR(VLOOKUP($A972,'Circumstance 14'!$B$6:$AB$15,27,FALSE),IFERROR(VLOOKUP($A972,'Circumstance 14'!$B$18:$AB$28,27,FALSE),TableBPA2[[#This Row],[Base Payment After Circumstance 13]])))</f>
        <v/>
      </c>
      <c r="T972" s="24" t="str">
        <f>IF(T$3="Not used","",IFERROR(VLOOKUP($A972,'Circumstance 15'!$B$6:$AB$15,27,FALSE),IFERROR(VLOOKUP($A972,'Circumstance 15'!$B$18:$AB$28,27,FALSE),TableBPA2[[#This Row],[Base Payment After Circumstance 14]])))</f>
        <v/>
      </c>
      <c r="U972" s="24" t="str">
        <f>IF(U$3="Not used","",IFERROR(VLOOKUP($A972,'Circumstance 16'!$B$6:$AB$15,27,FALSE),IFERROR(VLOOKUP($A972,'Circumstance 16'!$B$18:$AB$28,27,FALSE),TableBPA2[[#This Row],[Base Payment After Circumstance 15]])))</f>
        <v/>
      </c>
      <c r="V972" s="24" t="str">
        <f>IF(V$3="Not used","",IFERROR(VLOOKUP($A972,'Circumstance 17'!$B$6:$AB$15,27,FALSE),IFERROR(VLOOKUP($A972,'Circumstance 17'!$B$18:$AB$28,27,FALSE),TableBPA2[[#This Row],[Base Payment After Circumstance 16]])))</f>
        <v/>
      </c>
      <c r="W972" s="24" t="str">
        <f>IF(W$3="Not used","",IFERROR(VLOOKUP($A972,'Circumstance 18'!$B$6:$AB$15,27,FALSE),IFERROR(VLOOKUP($A972,'Circumstance 18'!$B$18:$AB$28,27,FALSE),TableBPA2[[#This Row],[Base Payment After Circumstance 17]])))</f>
        <v/>
      </c>
      <c r="X972" s="24" t="str">
        <f>IF(X$3="Not used","",IFERROR(VLOOKUP($A972,'Circumstance 19'!$B$6:$AB$15,27,FALSE),IFERROR(VLOOKUP($A972,'Circumstance 19'!$B$18:$AB$28,27,FALSE),TableBPA2[[#This Row],[Base Payment After Circumstance 18]])))</f>
        <v/>
      </c>
      <c r="Y972" s="24" t="str">
        <f>IF(Y$3="Not used","",IFERROR(VLOOKUP($A972,'Circumstance 20'!$B$6:$AB$15,27,FALSE),IFERROR(VLOOKUP($A972,'Circumstance 20'!$B$18:$AB$28,27,FALSE),TableBPA2[[#This Row],[Base Payment After Circumstance 19]])))</f>
        <v/>
      </c>
    </row>
    <row r="973" spans="1:25" x14ac:dyDescent="0.25">
      <c r="A973" s="11" t="str">
        <f>IF('LEA Information'!A982="","",'LEA Information'!A982)</f>
        <v/>
      </c>
      <c r="B973" s="11" t="str">
        <f>IF('LEA Information'!B982="","",'LEA Information'!B982)</f>
        <v/>
      </c>
      <c r="C973" s="68" t="str">
        <f>IF('LEA Information'!C982="","",'LEA Information'!C982)</f>
        <v/>
      </c>
      <c r="D973" s="8" t="str">
        <f>IF('LEA Information'!D982="","",'LEA Information'!D982)</f>
        <v/>
      </c>
      <c r="E973" s="32" t="str">
        <f t="shared" si="15"/>
        <v/>
      </c>
      <c r="F973" s="3" t="str">
        <f>IF(F$3="Not used","",IFERROR(VLOOKUP($A973,'Circumstance 1'!$B$6:$AB$15,27,FALSE),IFERROR(VLOOKUP(A973,'Circumstance 1'!$B$18:$AB$28,27,FALSE),TableBPA2[[#This Row],[Starting Base Payment]])))</f>
        <v/>
      </c>
      <c r="G973" s="3" t="str">
        <f>IF(G$3="Not used","",IFERROR(VLOOKUP($A973,'Circumstance 2'!$B$6:$AB$15,27,FALSE),IFERROR(VLOOKUP($A973,'Circumstance 2'!$B$18:$AB$28,27,FALSE),TableBPA2[[#This Row],[Base Payment After Circumstance 1]])))</f>
        <v/>
      </c>
      <c r="H973" s="3" t="str">
        <f>IF(H$3="Not used","",IFERROR(VLOOKUP($A973,'Circumstance 3'!$B$6:$AB$15,27,FALSE),IFERROR(VLOOKUP($A973,'Circumstance 3'!$B$18:$AB$28,27,FALSE),TableBPA2[[#This Row],[Base Payment After Circumstance 2]])))</f>
        <v/>
      </c>
      <c r="I973" s="3" t="str">
        <f>IF(I$3="Not used","",IFERROR(VLOOKUP($A973,'Circumstance 4'!$B$6:$AB$15,27,FALSE),IFERROR(VLOOKUP($A973,'Circumstance 4'!$B$18:$AB$28,27,FALSE),TableBPA2[[#This Row],[Base Payment After Circumstance 3]])))</f>
        <v/>
      </c>
      <c r="J973" s="3" t="str">
        <f>IF(J$3="Not used","",IFERROR(VLOOKUP($A973,'Circumstance 5'!$B$6:$AB$15,27,FALSE),IFERROR(VLOOKUP($A973,'Circumstance 5'!$B$18:$AB$28,27,FALSE),TableBPA2[[#This Row],[Base Payment After Circumstance 4]])))</f>
        <v/>
      </c>
      <c r="K973" s="3" t="str">
        <f>IF(K$3="Not used","",IFERROR(VLOOKUP($A973,'Circumstance 6'!$B$6:$AB$15,27,FALSE),IFERROR(VLOOKUP($A973,'Circumstance 6'!$B$18:$AB$28,27,FALSE),TableBPA2[[#This Row],[Base Payment After Circumstance 5]])))</f>
        <v/>
      </c>
      <c r="L973" s="3" t="str">
        <f>IF(L$3="Not used","",IFERROR(VLOOKUP($A973,'Circumstance 7'!$B$6:$AB$15,27,FALSE),IFERROR(VLOOKUP($A973,'Circumstance 7'!$B$18:$AB$28,27,FALSE),TableBPA2[[#This Row],[Base Payment After Circumstance 6]])))</f>
        <v/>
      </c>
      <c r="M973" s="3" t="str">
        <f>IF(M$3="Not used","",IFERROR(VLOOKUP($A973,'Circumstance 8'!$B$6:$AB$15,27,FALSE),IFERROR(VLOOKUP($A973,'Circumstance 8'!$B$18:$AB$28,27,FALSE),TableBPA2[[#This Row],[Base Payment After Circumstance 7]])))</f>
        <v/>
      </c>
      <c r="N973" s="3" t="str">
        <f>IF(N$3="Not used","",IFERROR(VLOOKUP($A973,'Circumstance 9'!$B$6:$AB$15,27,FALSE),IFERROR(VLOOKUP($A973,'Circumstance 9'!$B$18:$AB$28,27,FALSE),TableBPA2[[#This Row],[Base Payment After Circumstance 8]])))</f>
        <v/>
      </c>
      <c r="O973" s="3" t="str">
        <f>IF(O$3="Not used","",IFERROR(VLOOKUP($A973,'Circumstance 10'!$B$6:$AB$15,27,FALSE),IFERROR(VLOOKUP($A973,'Circumstance 10'!$B$18:$AB$28,27,FALSE),TableBPA2[[#This Row],[Base Payment After Circumstance 9]])))</f>
        <v/>
      </c>
      <c r="P973" s="24" t="str">
        <f>IF(P$3="Not used","",IFERROR(VLOOKUP($A973,'Circumstance 11'!$B$6:$AB$15,27,FALSE),IFERROR(VLOOKUP($A973,'Circumstance 11'!$B$18:$AB$28,27,FALSE),TableBPA2[[#This Row],[Base Payment After Circumstance 10]])))</f>
        <v/>
      </c>
      <c r="Q973" s="24" t="str">
        <f>IF(Q$3="Not used","",IFERROR(VLOOKUP($A973,'Circumstance 12'!$B$6:$AB$15,27,FALSE),IFERROR(VLOOKUP($A973,'Circumstance 12'!$B$18:$AB$28,27,FALSE),TableBPA2[[#This Row],[Base Payment After Circumstance 11]])))</f>
        <v/>
      </c>
      <c r="R973" s="24" t="str">
        <f>IF(R$3="Not used","",IFERROR(VLOOKUP($A973,'Circumstance 13'!$B$6:$AB$15,27,FALSE),IFERROR(VLOOKUP($A973,'Circumstance 13'!$B$18:$AB$28,27,FALSE),TableBPA2[[#This Row],[Base Payment After Circumstance 12]])))</f>
        <v/>
      </c>
      <c r="S973" s="24" t="str">
        <f>IF(S$3="Not used","",IFERROR(VLOOKUP($A973,'Circumstance 14'!$B$6:$AB$15,27,FALSE),IFERROR(VLOOKUP($A973,'Circumstance 14'!$B$18:$AB$28,27,FALSE),TableBPA2[[#This Row],[Base Payment After Circumstance 13]])))</f>
        <v/>
      </c>
      <c r="T973" s="24" t="str">
        <f>IF(T$3="Not used","",IFERROR(VLOOKUP($A973,'Circumstance 15'!$B$6:$AB$15,27,FALSE),IFERROR(VLOOKUP($A973,'Circumstance 15'!$B$18:$AB$28,27,FALSE),TableBPA2[[#This Row],[Base Payment After Circumstance 14]])))</f>
        <v/>
      </c>
      <c r="U973" s="24" t="str">
        <f>IF(U$3="Not used","",IFERROR(VLOOKUP($A973,'Circumstance 16'!$B$6:$AB$15,27,FALSE),IFERROR(VLOOKUP($A973,'Circumstance 16'!$B$18:$AB$28,27,FALSE),TableBPA2[[#This Row],[Base Payment After Circumstance 15]])))</f>
        <v/>
      </c>
      <c r="V973" s="24" t="str">
        <f>IF(V$3="Not used","",IFERROR(VLOOKUP($A973,'Circumstance 17'!$B$6:$AB$15,27,FALSE),IFERROR(VLOOKUP($A973,'Circumstance 17'!$B$18:$AB$28,27,FALSE),TableBPA2[[#This Row],[Base Payment After Circumstance 16]])))</f>
        <v/>
      </c>
      <c r="W973" s="24" t="str">
        <f>IF(W$3="Not used","",IFERROR(VLOOKUP($A973,'Circumstance 18'!$B$6:$AB$15,27,FALSE),IFERROR(VLOOKUP($A973,'Circumstance 18'!$B$18:$AB$28,27,FALSE),TableBPA2[[#This Row],[Base Payment After Circumstance 17]])))</f>
        <v/>
      </c>
      <c r="X973" s="24" t="str">
        <f>IF(X$3="Not used","",IFERROR(VLOOKUP($A973,'Circumstance 19'!$B$6:$AB$15,27,FALSE),IFERROR(VLOOKUP($A973,'Circumstance 19'!$B$18:$AB$28,27,FALSE),TableBPA2[[#This Row],[Base Payment After Circumstance 18]])))</f>
        <v/>
      </c>
      <c r="Y973" s="24" t="str">
        <f>IF(Y$3="Not used","",IFERROR(VLOOKUP($A973,'Circumstance 20'!$B$6:$AB$15,27,FALSE),IFERROR(VLOOKUP($A973,'Circumstance 20'!$B$18:$AB$28,27,FALSE),TableBPA2[[#This Row],[Base Payment After Circumstance 19]])))</f>
        <v/>
      </c>
    </row>
    <row r="974" spans="1:25" x14ac:dyDescent="0.25">
      <c r="A974" s="11" t="str">
        <f>IF('LEA Information'!A983="","",'LEA Information'!A983)</f>
        <v/>
      </c>
      <c r="B974" s="11" t="str">
        <f>IF('LEA Information'!B983="","",'LEA Information'!B983)</f>
        <v/>
      </c>
      <c r="C974" s="68" t="str">
        <f>IF('LEA Information'!C983="","",'LEA Information'!C983)</f>
        <v/>
      </c>
      <c r="D974" s="8" t="str">
        <f>IF('LEA Information'!D983="","",'LEA Information'!D983)</f>
        <v/>
      </c>
      <c r="E974" s="32" t="str">
        <f t="shared" si="15"/>
        <v/>
      </c>
      <c r="F974" s="3" t="str">
        <f>IF(F$3="Not used","",IFERROR(VLOOKUP($A974,'Circumstance 1'!$B$6:$AB$15,27,FALSE),IFERROR(VLOOKUP(A974,'Circumstance 1'!$B$18:$AB$28,27,FALSE),TableBPA2[[#This Row],[Starting Base Payment]])))</f>
        <v/>
      </c>
      <c r="G974" s="3" t="str">
        <f>IF(G$3="Not used","",IFERROR(VLOOKUP($A974,'Circumstance 2'!$B$6:$AB$15,27,FALSE),IFERROR(VLOOKUP($A974,'Circumstance 2'!$B$18:$AB$28,27,FALSE),TableBPA2[[#This Row],[Base Payment After Circumstance 1]])))</f>
        <v/>
      </c>
      <c r="H974" s="3" t="str">
        <f>IF(H$3="Not used","",IFERROR(VLOOKUP($A974,'Circumstance 3'!$B$6:$AB$15,27,FALSE),IFERROR(VLOOKUP($A974,'Circumstance 3'!$B$18:$AB$28,27,FALSE),TableBPA2[[#This Row],[Base Payment After Circumstance 2]])))</f>
        <v/>
      </c>
      <c r="I974" s="3" t="str">
        <f>IF(I$3="Not used","",IFERROR(VLOOKUP($A974,'Circumstance 4'!$B$6:$AB$15,27,FALSE),IFERROR(VLOOKUP($A974,'Circumstance 4'!$B$18:$AB$28,27,FALSE),TableBPA2[[#This Row],[Base Payment After Circumstance 3]])))</f>
        <v/>
      </c>
      <c r="J974" s="3" t="str">
        <f>IF(J$3="Not used","",IFERROR(VLOOKUP($A974,'Circumstance 5'!$B$6:$AB$15,27,FALSE),IFERROR(VLOOKUP($A974,'Circumstance 5'!$B$18:$AB$28,27,FALSE),TableBPA2[[#This Row],[Base Payment After Circumstance 4]])))</f>
        <v/>
      </c>
      <c r="K974" s="3" t="str">
        <f>IF(K$3="Not used","",IFERROR(VLOOKUP($A974,'Circumstance 6'!$B$6:$AB$15,27,FALSE),IFERROR(VLOOKUP($A974,'Circumstance 6'!$B$18:$AB$28,27,FALSE),TableBPA2[[#This Row],[Base Payment After Circumstance 5]])))</f>
        <v/>
      </c>
      <c r="L974" s="3" t="str">
        <f>IF(L$3="Not used","",IFERROR(VLOOKUP($A974,'Circumstance 7'!$B$6:$AB$15,27,FALSE),IFERROR(VLOOKUP($A974,'Circumstance 7'!$B$18:$AB$28,27,FALSE),TableBPA2[[#This Row],[Base Payment After Circumstance 6]])))</f>
        <v/>
      </c>
      <c r="M974" s="3" t="str">
        <f>IF(M$3="Not used","",IFERROR(VLOOKUP($A974,'Circumstance 8'!$B$6:$AB$15,27,FALSE),IFERROR(VLOOKUP($A974,'Circumstance 8'!$B$18:$AB$28,27,FALSE),TableBPA2[[#This Row],[Base Payment After Circumstance 7]])))</f>
        <v/>
      </c>
      <c r="N974" s="3" t="str">
        <f>IF(N$3="Not used","",IFERROR(VLOOKUP($A974,'Circumstance 9'!$B$6:$AB$15,27,FALSE),IFERROR(VLOOKUP($A974,'Circumstance 9'!$B$18:$AB$28,27,FALSE),TableBPA2[[#This Row],[Base Payment After Circumstance 8]])))</f>
        <v/>
      </c>
      <c r="O974" s="3" t="str">
        <f>IF(O$3="Not used","",IFERROR(VLOOKUP($A974,'Circumstance 10'!$B$6:$AB$15,27,FALSE),IFERROR(VLOOKUP($A974,'Circumstance 10'!$B$18:$AB$28,27,FALSE),TableBPA2[[#This Row],[Base Payment After Circumstance 9]])))</f>
        <v/>
      </c>
      <c r="P974" s="24" t="str">
        <f>IF(P$3="Not used","",IFERROR(VLOOKUP($A974,'Circumstance 11'!$B$6:$AB$15,27,FALSE),IFERROR(VLOOKUP($A974,'Circumstance 11'!$B$18:$AB$28,27,FALSE),TableBPA2[[#This Row],[Base Payment After Circumstance 10]])))</f>
        <v/>
      </c>
      <c r="Q974" s="24" t="str">
        <f>IF(Q$3="Not used","",IFERROR(VLOOKUP($A974,'Circumstance 12'!$B$6:$AB$15,27,FALSE),IFERROR(VLOOKUP($A974,'Circumstance 12'!$B$18:$AB$28,27,FALSE),TableBPA2[[#This Row],[Base Payment After Circumstance 11]])))</f>
        <v/>
      </c>
      <c r="R974" s="24" t="str">
        <f>IF(R$3="Not used","",IFERROR(VLOOKUP($A974,'Circumstance 13'!$B$6:$AB$15,27,FALSE),IFERROR(VLOOKUP($A974,'Circumstance 13'!$B$18:$AB$28,27,FALSE),TableBPA2[[#This Row],[Base Payment After Circumstance 12]])))</f>
        <v/>
      </c>
      <c r="S974" s="24" t="str">
        <f>IF(S$3="Not used","",IFERROR(VLOOKUP($A974,'Circumstance 14'!$B$6:$AB$15,27,FALSE),IFERROR(VLOOKUP($A974,'Circumstance 14'!$B$18:$AB$28,27,FALSE),TableBPA2[[#This Row],[Base Payment After Circumstance 13]])))</f>
        <v/>
      </c>
      <c r="T974" s="24" t="str">
        <f>IF(T$3="Not used","",IFERROR(VLOOKUP($A974,'Circumstance 15'!$B$6:$AB$15,27,FALSE),IFERROR(VLOOKUP($A974,'Circumstance 15'!$B$18:$AB$28,27,FALSE),TableBPA2[[#This Row],[Base Payment After Circumstance 14]])))</f>
        <v/>
      </c>
      <c r="U974" s="24" t="str">
        <f>IF(U$3="Not used","",IFERROR(VLOOKUP($A974,'Circumstance 16'!$B$6:$AB$15,27,FALSE),IFERROR(VLOOKUP($A974,'Circumstance 16'!$B$18:$AB$28,27,FALSE),TableBPA2[[#This Row],[Base Payment After Circumstance 15]])))</f>
        <v/>
      </c>
      <c r="V974" s="24" t="str">
        <f>IF(V$3="Not used","",IFERROR(VLOOKUP($A974,'Circumstance 17'!$B$6:$AB$15,27,FALSE),IFERROR(VLOOKUP($A974,'Circumstance 17'!$B$18:$AB$28,27,FALSE),TableBPA2[[#This Row],[Base Payment After Circumstance 16]])))</f>
        <v/>
      </c>
      <c r="W974" s="24" t="str">
        <f>IF(W$3="Not used","",IFERROR(VLOOKUP($A974,'Circumstance 18'!$B$6:$AB$15,27,FALSE),IFERROR(VLOOKUP($A974,'Circumstance 18'!$B$18:$AB$28,27,FALSE),TableBPA2[[#This Row],[Base Payment After Circumstance 17]])))</f>
        <v/>
      </c>
      <c r="X974" s="24" t="str">
        <f>IF(X$3="Not used","",IFERROR(VLOOKUP($A974,'Circumstance 19'!$B$6:$AB$15,27,FALSE),IFERROR(VLOOKUP($A974,'Circumstance 19'!$B$18:$AB$28,27,FALSE),TableBPA2[[#This Row],[Base Payment After Circumstance 18]])))</f>
        <v/>
      </c>
      <c r="Y974" s="24" t="str">
        <f>IF(Y$3="Not used","",IFERROR(VLOOKUP($A974,'Circumstance 20'!$B$6:$AB$15,27,FALSE),IFERROR(VLOOKUP($A974,'Circumstance 20'!$B$18:$AB$28,27,FALSE),TableBPA2[[#This Row],[Base Payment After Circumstance 19]])))</f>
        <v/>
      </c>
    </row>
    <row r="975" spans="1:25" x14ac:dyDescent="0.25">
      <c r="A975" s="11" t="str">
        <f>IF('LEA Information'!A984="","",'LEA Information'!A984)</f>
        <v/>
      </c>
      <c r="B975" s="11" t="str">
        <f>IF('LEA Information'!B984="","",'LEA Information'!B984)</f>
        <v/>
      </c>
      <c r="C975" s="68" t="str">
        <f>IF('LEA Information'!C984="","",'LEA Information'!C984)</f>
        <v/>
      </c>
      <c r="D975" s="8" t="str">
        <f>IF('LEA Information'!D984="","",'LEA Information'!D984)</f>
        <v/>
      </c>
      <c r="E975" s="32" t="str">
        <f t="shared" si="15"/>
        <v/>
      </c>
      <c r="F975" s="3" t="str">
        <f>IF(F$3="Not used","",IFERROR(VLOOKUP($A975,'Circumstance 1'!$B$6:$AB$15,27,FALSE),IFERROR(VLOOKUP(A975,'Circumstance 1'!$B$18:$AB$28,27,FALSE),TableBPA2[[#This Row],[Starting Base Payment]])))</f>
        <v/>
      </c>
      <c r="G975" s="3" t="str">
        <f>IF(G$3="Not used","",IFERROR(VLOOKUP($A975,'Circumstance 2'!$B$6:$AB$15,27,FALSE),IFERROR(VLOOKUP($A975,'Circumstance 2'!$B$18:$AB$28,27,FALSE),TableBPA2[[#This Row],[Base Payment After Circumstance 1]])))</f>
        <v/>
      </c>
      <c r="H975" s="3" t="str">
        <f>IF(H$3="Not used","",IFERROR(VLOOKUP($A975,'Circumstance 3'!$B$6:$AB$15,27,FALSE),IFERROR(VLOOKUP($A975,'Circumstance 3'!$B$18:$AB$28,27,FALSE),TableBPA2[[#This Row],[Base Payment After Circumstance 2]])))</f>
        <v/>
      </c>
      <c r="I975" s="3" t="str">
        <f>IF(I$3="Not used","",IFERROR(VLOOKUP($A975,'Circumstance 4'!$B$6:$AB$15,27,FALSE),IFERROR(VLOOKUP($A975,'Circumstance 4'!$B$18:$AB$28,27,FALSE),TableBPA2[[#This Row],[Base Payment After Circumstance 3]])))</f>
        <v/>
      </c>
      <c r="J975" s="3" t="str">
        <f>IF(J$3="Not used","",IFERROR(VLOOKUP($A975,'Circumstance 5'!$B$6:$AB$15,27,FALSE),IFERROR(VLOOKUP($A975,'Circumstance 5'!$B$18:$AB$28,27,FALSE),TableBPA2[[#This Row],[Base Payment After Circumstance 4]])))</f>
        <v/>
      </c>
      <c r="K975" s="3" t="str">
        <f>IF(K$3="Not used","",IFERROR(VLOOKUP($A975,'Circumstance 6'!$B$6:$AB$15,27,FALSE),IFERROR(VLOOKUP($A975,'Circumstance 6'!$B$18:$AB$28,27,FALSE),TableBPA2[[#This Row],[Base Payment After Circumstance 5]])))</f>
        <v/>
      </c>
      <c r="L975" s="3" t="str">
        <f>IF(L$3="Not used","",IFERROR(VLOOKUP($A975,'Circumstance 7'!$B$6:$AB$15,27,FALSE),IFERROR(VLOOKUP($A975,'Circumstance 7'!$B$18:$AB$28,27,FALSE),TableBPA2[[#This Row],[Base Payment After Circumstance 6]])))</f>
        <v/>
      </c>
      <c r="M975" s="3" t="str">
        <f>IF(M$3="Not used","",IFERROR(VLOOKUP($A975,'Circumstance 8'!$B$6:$AB$15,27,FALSE),IFERROR(VLOOKUP($A975,'Circumstance 8'!$B$18:$AB$28,27,FALSE),TableBPA2[[#This Row],[Base Payment After Circumstance 7]])))</f>
        <v/>
      </c>
      <c r="N975" s="3" t="str">
        <f>IF(N$3="Not used","",IFERROR(VLOOKUP($A975,'Circumstance 9'!$B$6:$AB$15,27,FALSE),IFERROR(VLOOKUP($A975,'Circumstance 9'!$B$18:$AB$28,27,FALSE),TableBPA2[[#This Row],[Base Payment After Circumstance 8]])))</f>
        <v/>
      </c>
      <c r="O975" s="3" t="str">
        <f>IF(O$3="Not used","",IFERROR(VLOOKUP($A975,'Circumstance 10'!$B$6:$AB$15,27,FALSE),IFERROR(VLOOKUP($A975,'Circumstance 10'!$B$18:$AB$28,27,FALSE),TableBPA2[[#This Row],[Base Payment After Circumstance 9]])))</f>
        <v/>
      </c>
      <c r="P975" s="24" t="str">
        <f>IF(P$3="Not used","",IFERROR(VLOOKUP($A975,'Circumstance 11'!$B$6:$AB$15,27,FALSE),IFERROR(VLOOKUP($A975,'Circumstance 11'!$B$18:$AB$28,27,FALSE),TableBPA2[[#This Row],[Base Payment After Circumstance 10]])))</f>
        <v/>
      </c>
      <c r="Q975" s="24" t="str">
        <f>IF(Q$3="Not used","",IFERROR(VLOOKUP($A975,'Circumstance 12'!$B$6:$AB$15,27,FALSE),IFERROR(VLOOKUP($A975,'Circumstance 12'!$B$18:$AB$28,27,FALSE),TableBPA2[[#This Row],[Base Payment After Circumstance 11]])))</f>
        <v/>
      </c>
      <c r="R975" s="24" t="str">
        <f>IF(R$3="Not used","",IFERROR(VLOOKUP($A975,'Circumstance 13'!$B$6:$AB$15,27,FALSE),IFERROR(VLOOKUP($A975,'Circumstance 13'!$B$18:$AB$28,27,FALSE),TableBPA2[[#This Row],[Base Payment After Circumstance 12]])))</f>
        <v/>
      </c>
      <c r="S975" s="24" t="str">
        <f>IF(S$3="Not used","",IFERROR(VLOOKUP($A975,'Circumstance 14'!$B$6:$AB$15,27,FALSE),IFERROR(VLOOKUP($A975,'Circumstance 14'!$B$18:$AB$28,27,FALSE),TableBPA2[[#This Row],[Base Payment After Circumstance 13]])))</f>
        <v/>
      </c>
      <c r="T975" s="24" t="str">
        <f>IF(T$3="Not used","",IFERROR(VLOOKUP($A975,'Circumstance 15'!$B$6:$AB$15,27,FALSE),IFERROR(VLOOKUP($A975,'Circumstance 15'!$B$18:$AB$28,27,FALSE),TableBPA2[[#This Row],[Base Payment After Circumstance 14]])))</f>
        <v/>
      </c>
      <c r="U975" s="24" t="str">
        <f>IF(U$3="Not used","",IFERROR(VLOOKUP($A975,'Circumstance 16'!$B$6:$AB$15,27,FALSE),IFERROR(VLOOKUP($A975,'Circumstance 16'!$B$18:$AB$28,27,FALSE),TableBPA2[[#This Row],[Base Payment After Circumstance 15]])))</f>
        <v/>
      </c>
      <c r="V975" s="24" t="str">
        <f>IF(V$3="Not used","",IFERROR(VLOOKUP($A975,'Circumstance 17'!$B$6:$AB$15,27,FALSE),IFERROR(VLOOKUP($A975,'Circumstance 17'!$B$18:$AB$28,27,FALSE),TableBPA2[[#This Row],[Base Payment After Circumstance 16]])))</f>
        <v/>
      </c>
      <c r="W975" s="24" t="str">
        <f>IF(W$3="Not used","",IFERROR(VLOOKUP($A975,'Circumstance 18'!$B$6:$AB$15,27,FALSE),IFERROR(VLOOKUP($A975,'Circumstance 18'!$B$18:$AB$28,27,FALSE),TableBPA2[[#This Row],[Base Payment After Circumstance 17]])))</f>
        <v/>
      </c>
      <c r="X975" s="24" t="str">
        <f>IF(X$3="Not used","",IFERROR(VLOOKUP($A975,'Circumstance 19'!$B$6:$AB$15,27,FALSE),IFERROR(VLOOKUP($A975,'Circumstance 19'!$B$18:$AB$28,27,FALSE),TableBPA2[[#This Row],[Base Payment After Circumstance 18]])))</f>
        <v/>
      </c>
      <c r="Y975" s="24" t="str">
        <f>IF(Y$3="Not used","",IFERROR(VLOOKUP($A975,'Circumstance 20'!$B$6:$AB$15,27,FALSE),IFERROR(VLOOKUP($A975,'Circumstance 20'!$B$18:$AB$28,27,FALSE),TableBPA2[[#This Row],[Base Payment After Circumstance 19]])))</f>
        <v/>
      </c>
    </row>
    <row r="976" spans="1:25" x14ac:dyDescent="0.25">
      <c r="A976" s="11" t="str">
        <f>IF('LEA Information'!A985="","",'LEA Information'!A985)</f>
        <v/>
      </c>
      <c r="B976" s="11" t="str">
        <f>IF('LEA Information'!B985="","",'LEA Information'!B985)</f>
        <v/>
      </c>
      <c r="C976" s="68" t="str">
        <f>IF('LEA Information'!C985="","",'LEA Information'!C985)</f>
        <v/>
      </c>
      <c r="D976" s="8" t="str">
        <f>IF('LEA Information'!D985="","",'LEA Information'!D985)</f>
        <v/>
      </c>
      <c r="E976" s="32" t="str">
        <f t="shared" si="15"/>
        <v/>
      </c>
      <c r="F976" s="3" t="str">
        <f>IF(F$3="Not used","",IFERROR(VLOOKUP($A976,'Circumstance 1'!$B$6:$AB$15,27,FALSE),IFERROR(VLOOKUP(A976,'Circumstance 1'!$B$18:$AB$28,27,FALSE),TableBPA2[[#This Row],[Starting Base Payment]])))</f>
        <v/>
      </c>
      <c r="G976" s="3" t="str">
        <f>IF(G$3="Not used","",IFERROR(VLOOKUP($A976,'Circumstance 2'!$B$6:$AB$15,27,FALSE),IFERROR(VLOOKUP($A976,'Circumstance 2'!$B$18:$AB$28,27,FALSE),TableBPA2[[#This Row],[Base Payment After Circumstance 1]])))</f>
        <v/>
      </c>
      <c r="H976" s="3" t="str">
        <f>IF(H$3="Not used","",IFERROR(VLOOKUP($A976,'Circumstance 3'!$B$6:$AB$15,27,FALSE),IFERROR(VLOOKUP($A976,'Circumstance 3'!$B$18:$AB$28,27,FALSE),TableBPA2[[#This Row],[Base Payment After Circumstance 2]])))</f>
        <v/>
      </c>
      <c r="I976" s="3" t="str">
        <f>IF(I$3="Not used","",IFERROR(VLOOKUP($A976,'Circumstance 4'!$B$6:$AB$15,27,FALSE),IFERROR(VLOOKUP($A976,'Circumstance 4'!$B$18:$AB$28,27,FALSE),TableBPA2[[#This Row],[Base Payment After Circumstance 3]])))</f>
        <v/>
      </c>
      <c r="J976" s="3" t="str">
        <f>IF(J$3="Not used","",IFERROR(VLOOKUP($A976,'Circumstance 5'!$B$6:$AB$15,27,FALSE),IFERROR(VLOOKUP($A976,'Circumstance 5'!$B$18:$AB$28,27,FALSE),TableBPA2[[#This Row],[Base Payment After Circumstance 4]])))</f>
        <v/>
      </c>
      <c r="K976" s="3" t="str">
        <f>IF(K$3="Not used","",IFERROR(VLOOKUP($A976,'Circumstance 6'!$B$6:$AB$15,27,FALSE),IFERROR(VLOOKUP($A976,'Circumstance 6'!$B$18:$AB$28,27,FALSE),TableBPA2[[#This Row],[Base Payment After Circumstance 5]])))</f>
        <v/>
      </c>
      <c r="L976" s="3" t="str">
        <f>IF(L$3="Not used","",IFERROR(VLOOKUP($A976,'Circumstance 7'!$B$6:$AB$15,27,FALSE),IFERROR(VLOOKUP($A976,'Circumstance 7'!$B$18:$AB$28,27,FALSE),TableBPA2[[#This Row],[Base Payment After Circumstance 6]])))</f>
        <v/>
      </c>
      <c r="M976" s="3" t="str">
        <f>IF(M$3="Not used","",IFERROR(VLOOKUP($A976,'Circumstance 8'!$B$6:$AB$15,27,FALSE),IFERROR(VLOOKUP($A976,'Circumstance 8'!$B$18:$AB$28,27,FALSE),TableBPA2[[#This Row],[Base Payment After Circumstance 7]])))</f>
        <v/>
      </c>
      <c r="N976" s="3" t="str">
        <f>IF(N$3="Not used","",IFERROR(VLOOKUP($A976,'Circumstance 9'!$B$6:$AB$15,27,FALSE),IFERROR(VLOOKUP($A976,'Circumstance 9'!$B$18:$AB$28,27,FALSE),TableBPA2[[#This Row],[Base Payment After Circumstance 8]])))</f>
        <v/>
      </c>
      <c r="O976" s="3" t="str">
        <f>IF(O$3="Not used","",IFERROR(VLOOKUP($A976,'Circumstance 10'!$B$6:$AB$15,27,FALSE),IFERROR(VLOOKUP($A976,'Circumstance 10'!$B$18:$AB$28,27,FALSE),TableBPA2[[#This Row],[Base Payment After Circumstance 9]])))</f>
        <v/>
      </c>
      <c r="P976" s="24" t="str">
        <f>IF(P$3="Not used","",IFERROR(VLOOKUP($A976,'Circumstance 11'!$B$6:$AB$15,27,FALSE),IFERROR(VLOOKUP($A976,'Circumstance 11'!$B$18:$AB$28,27,FALSE),TableBPA2[[#This Row],[Base Payment After Circumstance 10]])))</f>
        <v/>
      </c>
      <c r="Q976" s="24" t="str">
        <f>IF(Q$3="Not used","",IFERROR(VLOOKUP($A976,'Circumstance 12'!$B$6:$AB$15,27,FALSE),IFERROR(VLOOKUP($A976,'Circumstance 12'!$B$18:$AB$28,27,FALSE),TableBPA2[[#This Row],[Base Payment After Circumstance 11]])))</f>
        <v/>
      </c>
      <c r="R976" s="24" t="str">
        <f>IF(R$3="Not used","",IFERROR(VLOOKUP($A976,'Circumstance 13'!$B$6:$AB$15,27,FALSE),IFERROR(VLOOKUP($A976,'Circumstance 13'!$B$18:$AB$28,27,FALSE),TableBPA2[[#This Row],[Base Payment After Circumstance 12]])))</f>
        <v/>
      </c>
      <c r="S976" s="24" t="str">
        <f>IF(S$3="Not used","",IFERROR(VLOOKUP($A976,'Circumstance 14'!$B$6:$AB$15,27,FALSE),IFERROR(VLOOKUP($A976,'Circumstance 14'!$B$18:$AB$28,27,FALSE),TableBPA2[[#This Row],[Base Payment After Circumstance 13]])))</f>
        <v/>
      </c>
      <c r="T976" s="24" t="str">
        <f>IF(T$3="Not used","",IFERROR(VLOOKUP($A976,'Circumstance 15'!$B$6:$AB$15,27,FALSE),IFERROR(VLOOKUP($A976,'Circumstance 15'!$B$18:$AB$28,27,FALSE),TableBPA2[[#This Row],[Base Payment After Circumstance 14]])))</f>
        <v/>
      </c>
      <c r="U976" s="24" t="str">
        <f>IF(U$3="Not used","",IFERROR(VLOOKUP($A976,'Circumstance 16'!$B$6:$AB$15,27,FALSE),IFERROR(VLOOKUP($A976,'Circumstance 16'!$B$18:$AB$28,27,FALSE),TableBPA2[[#This Row],[Base Payment After Circumstance 15]])))</f>
        <v/>
      </c>
      <c r="V976" s="24" t="str">
        <f>IF(V$3="Not used","",IFERROR(VLOOKUP($A976,'Circumstance 17'!$B$6:$AB$15,27,FALSE),IFERROR(VLOOKUP($A976,'Circumstance 17'!$B$18:$AB$28,27,FALSE),TableBPA2[[#This Row],[Base Payment After Circumstance 16]])))</f>
        <v/>
      </c>
      <c r="W976" s="24" t="str">
        <f>IF(W$3="Not used","",IFERROR(VLOOKUP($A976,'Circumstance 18'!$B$6:$AB$15,27,FALSE),IFERROR(VLOOKUP($A976,'Circumstance 18'!$B$18:$AB$28,27,FALSE),TableBPA2[[#This Row],[Base Payment After Circumstance 17]])))</f>
        <v/>
      </c>
      <c r="X976" s="24" t="str">
        <f>IF(X$3="Not used","",IFERROR(VLOOKUP($A976,'Circumstance 19'!$B$6:$AB$15,27,FALSE),IFERROR(VLOOKUP($A976,'Circumstance 19'!$B$18:$AB$28,27,FALSE),TableBPA2[[#This Row],[Base Payment After Circumstance 18]])))</f>
        <v/>
      </c>
      <c r="Y976" s="24" t="str">
        <f>IF(Y$3="Not used","",IFERROR(VLOOKUP($A976,'Circumstance 20'!$B$6:$AB$15,27,FALSE),IFERROR(VLOOKUP($A976,'Circumstance 20'!$B$18:$AB$28,27,FALSE),TableBPA2[[#This Row],[Base Payment After Circumstance 19]])))</f>
        <v/>
      </c>
    </row>
    <row r="977" spans="1:25" x14ac:dyDescent="0.25">
      <c r="A977" s="11" t="str">
        <f>IF('LEA Information'!A986="","",'LEA Information'!A986)</f>
        <v/>
      </c>
      <c r="B977" s="11" t="str">
        <f>IF('LEA Information'!B986="","",'LEA Information'!B986)</f>
        <v/>
      </c>
      <c r="C977" s="68" t="str">
        <f>IF('LEA Information'!C986="","",'LEA Information'!C986)</f>
        <v/>
      </c>
      <c r="D977" s="8" t="str">
        <f>IF('LEA Information'!D986="","",'LEA Information'!D986)</f>
        <v/>
      </c>
      <c r="E977" s="32" t="str">
        <f t="shared" si="15"/>
        <v/>
      </c>
      <c r="F977" s="3" t="str">
        <f>IF(F$3="Not used","",IFERROR(VLOOKUP($A977,'Circumstance 1'!$B$6:$AB$15,27,FALSE),IFERROR(VLOOKUP(A977,'Circumstance 1'!$B$18:$AB$28,27,FALSE),TableBPA2[[#This Row],[Starting Base Payment]])))</f>
        <v/>
      </c>
      <c r="G977" s="3" t="str">
        <f>IF(G$3="Not used","",IFERROR(VLOOKUP($A977,'Circumstance 2'!$B$6:$AB$15,27,FALSE),IFERROR(VLOOKUP($A977,'Circumstance 2'!$B$18:$AB$28,27,FALSE),TableBPA2[[#This Row],[Base Payment After Circumstance 1]])))</f>
        <v/>
      </c>
      <c r="H977" s="3" t="str">
        <f>IF(H$3="Not used","",IFERROR(VLOOKUP($A977,'Circumstance 3'!$B$6:$AB$15,27,FALSE),IFERROR(VLOOKUP($A977,'Circumstance 3'!$B$18:$AB$28,27,FALSE),TableBPA2[[#This Row],[Base Payment After Circumstance 2]])))</f>
        <v/>
      </c>
      <c r="I977" s="3" t="str">
        <f>IF(I$3="Not used","",IFERROR(VLOOKUP($A977,'Circumstance 4'!$B$6:$AB$15,27,FALSE),IFERROR(VLOOKUP($A977,'Circumstance 4'!$B$18:$AB$28,27,FALSE),TableBPA2[[#This Row],[Base Payment After Circumstance 3]])))</f>
        <v/>
      </c>
      <c r="J977" s="3" t="str">
        <f>IF(J$3="Not used","",IFERROR(VLOOKUP($A977,'Circumstance 5'!$B$6:$AB$15,27,FALSE),IFERROR(VLOOKUP($A977,'Circumstance 5'!$B$18:$AB$28,27,FALSE),TableBPA2[[#This Row],[Base Payment After Circumstance 4]])))</f>
        <v/>
      </c>
      <c r="K977" s="3" t="str">
        <f>IF(K$3="Not used","",IFERROR(VLOOKUP($A977,'Circumstance 6'!$B$6:$AB$15,27,FALSE),IFERROR(VLOOKUP($A977,'Circumstance 6'!$B$18:$AB$28,27,FALSE),TableBPA2[[#This Row],[Base Payment After Circumstance 5]])))</f>
        <v/>
      </c>
      <c r="L977" s="3" t="str">
        <f>IF(L$3="Not used","",IFERROR(VLOOKUP($A977,'Circumstance 7'!$B$6:$AB$15,27,FALSE),IFERROR(VLOOKUP($A977,'Circumstance 7'!$B$18:$AB$28,27,FALSE),TableBPA2[[#This Row],[Base Payment After Circumstance 6]])))</f>
        <v/>
      </c>
      <c r="M977" s="3" t="str">
        <f>IF(M$3="Not used","",IFERROR(VLOOKUP($A977,'Circumstance 8'!$B$6:$AB$15,27,FALSE),IFERROR(VLOOKUP($A977,'Circumstance 8'!$B$18:$AB$28,27,FALSE),TableBPA2[[#This Row],[Base Payment After Circumstance 7]])))</f>
        <v/>
      </c>
      <c r="N977" s="3" t="str">
        <f>IF(N$3="Not used","",IFERROR(VLOOKUP($A977,'Circumstance 9'!$B$6:$AB$15,27,FALSE),IFERROR(VLOOKUP($A977,'Circumstance 9'!$B$18:$AB$28,27,FALSE),TableBPA2[[#This Row],[Base Payment After Circumstance 8]])))</f>
        <v/>
      </c>
      <c r="O977" s="3" t="str">
        <f>IF(O$3="Not used","",IFERROR(VLOOKUP($A977,'Circumstance 10'!$B$6:$AB$15,27,FALSE),IFERROR(VLOOKUP($A977,'Circumstance 10'!$B$18:$AB$28,27,FALSE),TableBPA2[[#This Row],[Base Payment After Circumstance 9]])))</f>
        <v/>
      </c>
      <c r="P977" s="24" t="str">
        <f>IF(P$3="Not used","",IFERROR(VLOOKUP($A977,'Circumstance 11'!$B$6:$AB$15,27,FALSE),IFERROR(VLOOKUP($A977,'Circumstance 11'!$B$18:$AB$28,27,FALSE),TableBPA2[[#This Row],[Base Payment After Circumstance 10]])))</f>
        <v/>
      </c>
      <c r="Q977" s="24" t="str">
        <f>IF(Q$3="Not used","",IFERROR(VLOOKUP($A977,'Circumstance 12'!$B$6:$AB$15,27,FALSE),IFERROR(VLOOKUP($A977,'Circumstance 12'!$B$18:$AB$28,27,FALSE),TableBPA2[[#This Row],[Base Payment After Circumstance 11]])))</f>
        <v/>
      </c>
      <c r="R977" s="24" t="str">
        <f>IF(R$3="Not used","",IFERROR(VLOOKUP($A977,'Circumstance 13'!$B$6:$AB$15,27,FALSE),IFERROR(VLOOKUP($A977,'Circumstance 13'!$B$18:$AB$28,27,FALSE),TableBPA2[[#This Row],[Base Payment After Circumstance 12]])))</f>
        <v/>
      </c>
      <c r="S977" s="24" t="str">
        <f>IF(S$3="Not used","",IFERROR(VLOOKUP($A977,'Circumstance 14'!$B$6:$AB$15,27,FALSE),IFERROR(VLOOKUP($A977,'Circumstance 14'!$B$18:$AB$28,27,FALSE),TableBPA2[[#This Row],[Base Payment After Circumstance 13]])))</f>
        <v/>
      </c>
      <c r="T977" s="24" t="str">
        <f>IF(T$3="Not used","",IFERROR(VLOOKUP($A977,'Circumstance 15'!$B$6:$AB$15,27,FALSE),IFERROR(VLOOKUP($A977,'Circumstance 15'!$B$18:$AB$28,27,FALSE),TableBPA2[[#This Row],[Base Payment After Circumstance 14]])))</f>
        <v/>
      </c>
      <c r="U977" s="24" t="str">
        <f>IF(U$3="Not used","",IFERROR(VLOOKUP($A977,'Circumstance 16'!$B$6:$AB$15,27,FALSE),IFERROR(VLOOKUP($A977,'Circumstance 16'!$B$18:$AB$28,27,FALSE),TableBPA2[[#This Row],[Base Payment After Circumstance 15]])))</f>
        <v/>
      </c>
      <c r="V977" s="24" t="str">
        <f>IF(V$3="Not used","",IFERROR(VLOOKUP($A977,'Circumstance 17'!$B$6:$AB$15,27,FALSE),IFERROR(VLOOKUP($A977,'Circumstance 17'!$B$18:$AB$28,27,FALSE),TableBPA2[[#This Row],[Base Payment After Circumstance 16]])))</f>
        <v/>
      </c>
      <c r="W977" s="24" t="str">
        <f>IF(W$3="Not used","",IFERROR(VLOOKUP($A977,'Circumstance 18'!$B$6:$AB$15,27,FALSE),IFERROR(VLOOKUP($A977,'Circumstance 18'!$B$18:$AB$28,27,FALSE),TableBPA2[[#This Row],[Base Payment After Circumstance 17]])))</f>
        <v/>
      </c>
      <c r="X977" s="24" t="str">
        <f>IF(X$3="Not used","",IFERROR(VLOOKUP($A977,'Circumstance 19'!$B$6:$AB$15,27,FALSE),IFERROR(VLOOKUP($A977,'Circumstance 19'!$B$18:$AB$28,27,FALSE),TableBPA2[[#This Row],[Base Payment After Circumstance 18]])))</f>
        <v/>
      </c>
      <c r="Y977" s="24" t="str">
        <f>IF(Y$3="Not used","",IFERROR(VLOOKUP($A977,'Circumstance 20'!$B$6:$AB$15,27,FALSE),IFERROR(VLOOKUP($A977,'Circumstance 20'!$B$18:$AB$28,27,FALSE),TableBPA2[[#This Row],[Base Payment After Circumstance 19]])))</f>
        <v/>
      </c>
    </row>
    <row r="978" spans="1:25" x14ac:dyDescent="0.25">
      <c r="A978" s="11" t="str">
        <f>IF('LEA Information'!A987="","",'LEA Information'!A987)</f>
        <v/>
      </c>
      <c r="B978" s="11" t="str">
        <f>IF('LEA Information'!B987="","",'LEA Information'!B987)</f>
        <v/>
      </c>
      <c r="C978" s="68" t="str">
        <f>IF('LEA Information'!C987="","",'LEA Information'!C987)</f>
        <v/>
      </c>
      <c r="D978" s="8" t="str">
        <f>IF('LEA Information'!D987="","",'LEA Information'!D987)</f>
        <v/>
      </c>
      <c r="E978" s="32" t="str">
        <f t="shared" si="15"/>
        <v/>
      </c>
      <c r="F978" s="3" t="str">
        <f>IF(F$3="Not used","",IFERROR(VLOOKUP($A978,'Circumstance 1'!$B$6:$AB$15,27,FALSE),IFERROR(VLOOKUP(A978,'Circumstance 1'!$B$18:$AB$28,27,FALSE),TableBPA2[[#This Row],[Starting Base Payment]])))</f>
        <v/>
      </c>
      <c r="G978" s="3" t="str">
        <f>IF(G$3="Not used","",IFERROR(VLOOKUP($A978,'Circumstance 2'!$B$6:$AB$15,27,FALSE),IFERROR(VLOOKUP($A978,'Circumstance 2'!$B$18:$AB$28,27,FALSE),TableBPA2[[#This Row],[Base Payment After Circumstance 1]])))</f>
        <v/>
      </c>
      <c r="H978" s="3" t="str">
        <f>IF(H$3="Not used","",IFERROR(VLOOKUP($A978,'Circumstance 3'!$B$6:$AB$15,27,FALSE),IFERROR(VLOOKUP($A978,'Circumstance 3'!$B$18:$AB$28,27,FALSE),TableBPA2[[#This Row],[Base Payment After Circumstance 2]])))</f>
        <v/>
      </c>
      <c r="I978" s="3" t="str">
        <f>IF(I$3="Not used","",IFERROR(VLOOKUP($A978,'Circumstance 4'!$B$6:$AB$15,27,FALSE),IFERROR(VLOOKUP($A978,'Circumstance 4'!$B$18:$AB$28,27,FALSE),TableBPA2[[#This Row],[Base Payment After Circumstance 3]])))</f>
        <v/>
      </c>
      <c r="J978" s="3" t="str">
        <f>IF(J$3="Not used","",IFERROR(VLOOKUP($A978,'Circumstance 5'!$B$6:$AB$15,27,FALSE),IFERROR(VLOOKUP($A978,'Circumstance 5'!$B$18:$AB$28,27,FALSE),TableBPA2[[#This Row],[Base Payment After Circumstance 4]])))</f>
        <v/>
      </c>
      <c r="K978" s="3" t="str">
        <f>IF(K$3="Not used","",IFERROR(VLOOKUP($A978,'Circumstance 6'!$B$6:$AB$15,27,FALSE),IFERROR(VLOOKUP($A978,'Circumstance 6'!$B$18:$AB$28,27,FALSE),TableBPA2[[#This Row],[Base Payment After Circumstance 5]])))</f>
        <v/>
      </c>
      <c r="L978" s="3" t="str">
        <f>IF(L$3="Not used","",IFERROR(VLOOKUP($A978,'Circumstance 7'!$B$6:$AB$15,27,FALSE),IFERROR(VLOOKUP($A978,'Circumstance 7'!$B$18:$AB$28,27,FALSE),TableBPA2[[#This Row],[Base Payment After Circumstance 6]])))</f>
        <v/>
      </c>
      <c r="M978" s="3" t="str">
        <f>IF(M$3="Not used","",IFERROR(VLOOKUP($A978,'Circumstance 8'!$B$6:$AB$15,27,FALSE),IFERROR(VLOOKUP($A978,'Circumstance 8'!$B$18:$AB$28,27,FALSE),TableBPA2[[#This Row],[Base Payment After Circumstance 7]])))</f>
        <v/>
      </c>
      <c r="N978" s="3" t="str">
        <f>IF(N$3="Not used","",IFERROR(VLOOKUP($A978,'Circumstance 9'!$B$6:$AB$15,27,FALSE),IFERROR(VLOOKUP($A978,'Circumstance 9'!$B$18:$AB$28,27,FALSE),TableBPA2[[#This Row],[Base Payment After Circumstance 8]])))</f>
        <v/>
      </c>
      <c r="O978" s="3" t="str">
        <f>IF(O$3="Not used","",IFERROR(VLOOKUP($A978,'Circumstance 10'!$B$6:$AB$15,27,FALSE),IFERROR(VLOOKUP($A978,'Circumstance 10'!$B$18:$AB$28,27,FALSE),TableBPA2[[#This Row],[Base Payment After Circumstance 9]])))</f>
        <v/>
      </c>
      <c r="P978" s="24" t="str">
        <f>IF(P$3="Not used","",IFERROR(VLOOKUP($A978,'Circumstance 11'!$B$6:$AB$15,27,FALSE),IFERROR(VLOOKUP($A978,'Circumstance 11'!$B$18:$AB$28,27,FALSE),TableBPA2[[#This Row],[Base Payment After Circumstance 10]])))</f>
        <v/>
      </c>
      <c r="Q978" s="24" t="str">
        <f>IF(Q$3="Not used","",IFERROR(VLOOKUP($A978,'Circumstance 12'!$B$6:$AB$15,27,FALSE),IFERROR(VLOOKUP($A978,'Circumstance 12'!$B$18:$AB$28,27,FALSE),TableBPA2[[#This Row],[Base Payment After Circumstance 11]])))</f>
        <v/>
      </c>
      <c r="R978" s="24" t="str">
        <f>IF(R$3="Not used","",IFERROR(VLOOKUP($A978,'Circumstance 13'!$B$6:$AB$15,27,FALSE),IFERROR(VLOOKUP($A978,'Circumstance 13'!$B$18:$AB$28,27,FALSE),TableBPA2[[#This Row],[Base Payment After Circumstance 12]])))</f>
        <v/>
      </c>
      <c r="S978" s="24" t="str">
        <f>IF(S$3="Not used","",IFERROR(VLOOKUP($A978,'Circumstance 14'!$B$6:$AB$15,27,FALSE),IFERROR(VLOOKUP($A978,'Circumstance 14'!$B$18:$AB$28,27,FALSE),TableBPA2[[#This Row],[Base Payment After Circumstance 13]])))</f>
        <v/>
      </c>
      <c r="T978" s="24" t="str">
        <f>IF(T$3="Not used","",IFERROR(VLOOKUP($A978,'Circumstance 15'!$B$6:$AB$15,27,FALSE),IFERROR(VLOOKUP($A978,'Circumstance 15'!$B$18:$AB$28,27,FALSE),TableBPA2[[#This Row],[Base Payment After Circumstance 14]])))</f>
        <v/>
      </c>
      <c r="U978" s="24" t="str">
        <f>IF(U$3="Not used","",IFERROR(VLOOKUP($A978,'Circumstance 16'!$B$6:$AB$15,27,FALSE),IFERROR(VLOOKUP($A978,'Circumstance 16'!$B$18:$AB$28,27,FALSE),TableBPA2[[#This Row],[Base Payment After Circumstance 15]])))</f>
        <v/>
      </c>
      <c r="V978" s="24" t="str">
        <f>IF(V$3="Not used","",IFERROR(VLOOKUP($A978,'Circumstance 17'!$B$6:$AB$15,27,FALSE),IFERROR(VLOOKUP($A978,'Circumstance 17'!$B$18:$AB$28,27,FALSE),TableBPA2[[#This Row],[Base Payment After Circumstance 16]])))</f>
        <v/>
      </c>
      <c r="W978" s="24" t="str">
        <f>IF(W$3="Not used","",IFERROR(VLOOKUP($A978,'Circumstance 18'!$B$6:$AB$15,27,FALSE),IFERROR(VLOOKUP($A978,'Circumstance 18'!$B$18:$AB$28,27,FALSE),TableBPA2[[#This Row],[Base Payment After Circumstance 17]])))</f>
        <v/>
      </c>
      <c r="X978" s="24" t="str">
        <f>IF(X$3="Not used","",IFERROR(VLOOKUP($A978,'Circumstance 19'!$B$6:$AB$15,27,FALSE),IFERROR(VLOOKUP($A978,'Circumstance 19'!$B$18:$AB$28,27,FALSE),TableBPA2[[#This Row],[Base Payment After Circumstance 18]])))</f>
        <v/>
      </c>
      <c r="Y978" s="24" t="str">
        <f>IF(Y$3="Not used","",IFERROR(VLOOKUP($A978,'Circumstance 20'!$B$6:$AB$15,27,FALSE),IFERROR(VLOOKUP($A978,'Circumstance 20'!$B$18:$AB$28,27,FALSE),TableBPA2[[#This Row],[Base Payment After Circumstance 19]])))</f>
        <v/>
      </c>
    </row>
    <row r="979" spans="1:25" x14ac:dyDescent="0.25">
      <c r="A979" s="11" t="str">
        <f>IF('LEA Information'!A988="","",'LEA Information'!A988)</f>
        <v/>
      </c>
      <c r="B979" s="11" t="str">
        <f>IF('LEA Information'!B988="","",'LEA Information'!B988)</f>
        <v/>
      </c>
      <c r="C979" s="68" t="str">
        <f>IF('LEA Information'!C988="","",'LEA Information'!C988)</f>
        <v/>
      </c>
      <c r="D979" s="8" t="str">
        <f>IF('LEA Information'!D988="","",'LEA Information'!D988)</f>
        <v/>
      </c>
      <c r="E979" s="32" t="str">
        <f t="shared" si="15"/>
        <v/>
      </c>
      <c r="F979" s="3" t="str">
        <f>IF(F$3="Not used","",IFERROR(VLOOKUP($A979,'Circumstance 1'!$B$6:$AB$15,27,FALSE),IFERROR(VLOOKUP(A979,'Circumstance 1'!$B$18:$AB$28,27,FALSE),TableBPA2[[#This Row],[Starting Base Payment]])))</f>
        <v/>
      </c>
      <c r="G979" s="3" t="str">
        <f>IF(G$3="Not used","",IFERROR(VLOOKUP($A979,'Circumstance 2'!$B$6:$AB$15,27,FALSE),IFERROR(VLOOKUP($A979,'Circumstance 2'!$B$18:$AB$28,27,FALSE),TableBPA2[[#This Row],[Base Payment After Circumstance 1]])))</f>
        <v/>
      </c>
      <c r="H979" s="3" t="str">
        <f>IF(H$3="Not used","",IFERROR(VLOOKUP($A979,'Circumstance 3'!$B$6:$AB$15,27,FALSE),IFERROR(VLOOKUP($A979,'Circumstance 3'!$B$18:$AB$28,27,FALSE),TableBPA2[[#This Row],[Base Payment After Circumstance 2]])))</f>
        <v/>
      </c>
      <c r="I979" s="3" t="str">
        <f>IF(I$3="Not used","",IFERROR(VLOOKUP($A979,'Circumstance 4'!$B$6:$AB$15,27,FALSE),IFERROR(VLOOKUP($A979,'Circumstance 4'!$B$18:$AB$28,27,FALSE),TableBPA2[[#This Row],[Base Payment After Circumstance 3]])))</f>
        <v/>
      </c>
      <c r="J979" s="3" t="str">
        <f>IF(J$3="Not used","",IFERROR(VLOOKUP($A979,'Circumstance 5'!$B$6:$AB$15,27,FALSE),IFERROR(VLOOKUP($A979,'Circumstance 5'!$B$18:$AB$28,27,FALSE),TableBPA2[[#This Row],[Base Payment After Circumstance 4]])))</f>
        <v/>
      </c>
      <c r="K979" s="3" t="str">
        <f>IF(K$3="Not used","",IFERROR(VLOOKUP($A979,'Circumstance 6'!$B$6:$AB$15,27,FALSE),IFERROR(VLOOKUP($A979,'Circumstance 6'!$B$18:$AB$28,27,FALSE),TableBPA2[[#This Row],[Base Payment After Circumstance 5]])))</f>
        <v/>
      </c>
      <c r="L979" s="3" t="str">
        <f>IF(L$3="Not used","",IFERROR(VLOOKUP($A979,'Circumstance 7'!$B$6:$AB$15,27,FALSE),IFERROR(VLOOKUP($A979,'Circumstance 7'!$B$18:$AB$28,27,FALSE),TableBPA2[[#This Row],[Base Payment After Circumstance 6]])))</f>
        <v/>
      </c>
      <c r="M979" s="3" t="str">
        <f>IF(M$3="Not used","",IFERROR(VLOOKUP($A979,'Circumstance 8'!$B$6:$AB$15,27,FALSE),IFERROR(VLOOKUP($A979,'Circumstance 8'!$B$18:$AB$28,27,FALSE),TableBPA2[[#This Row],[Base Payment After Circumstance 7]])))</f>
        <v/>
      </c>
      <c r="N979" s="3" t="str">
        <f>IF(N$3="Not used","",IFERROR(VLOOKUP($A979,'Circumstance 9'!$B$6:$AB$15,27,FALSE),IFERROR(VLOOKUP($A979,'Circumstance 9'!$B$18:$AB$28,27,FALSE),TableBPA2[[#This Row],[Base Payment After Circumstance 8]])))</f>
        <v/>
      </c>
      <c r="O979" s="3" t="str">
        <f>IF(O$3="Not used","",IFERROR(VLOOKUP($A979,'Circumstance 10'!$B$6:$AB$15,27,FALSE),IFERROR(VLOOKUP($A979,'Circumstance 10'!$B$18:$AB$28,27,FALSE),TableBPA2[[#This Row],[Base Payment After Circumstance 9]])))</f>
        <v/>
      </c>
      <c r="P979" s="24" t="str">
        <f>IF(P$3="Not used","",IFERROR(VLOOKUP($A979,'Circumstance 11'!$B$6:$AB$15,27,FALSE),IFERROR(VLOOKUP($A979,'Circumstance 11'!$B$18:$AB$28,27,FALSE),TableBPA2[[#This Row],[Base Payment After Circumstance 10]])))</f>
        <v/>
      </c>
      <c r="Q979" s="24" t="str">
        <f>IF(Q$3="Not used","",IFERROR(VLOOKUP($A979,'Circumstance 12'!$B$6:$AB$15,27,FALSE),IFERROR(VLOOKUP($A979,'Circumstance 12'!$B$18:$AB$28,27,FALSE),TableBPA2[[#This Row],[Base Payment After Circumstance 11]])))</f>
        <v/>
      </c>
      <c r="R979" s="24" t="str">
        <f>IF(R$3="Not used","",IFERROR(VLOOKUP($A979,'Circumstance 13'!$B$6:$AB$15,27,FALSE),IFERROR(VLOOKUP($A979,'Circumstance 13'!$B$18:$AB$28,27,FALSE),TableBPA2[[#This Row],[Base Payment After Circumstance 12]])))</f>
        <v/>
      </c>
      <c r="S979" s="24" t="str">
        <f>IF(S$3="Not used","",IFERROR(VLOOKUP($A979,'Circumstance 14'!$B$6:$AB$15,27,FALSE),IFERROR(VLOOKUP($A979,'Circumstance 14'!$B$18:$AB$28,27,FALSE),TableBPA2[[#This Row],[Base Payment After Circumstance 13]])))</f>
        <v/>
      </c>
      <c r="T979" s="24" t="str">
        <f>IF(T$3="Not used","",IFERROR(VLOOKUP($A979,'Circumstance 15'!$B$6:$AB$15,27,FALSE),IFERROR(VLOOKUP($A979,'Circumstance 15'!$B$18:$AB$28,27,FALSE),TableBPA2[[#This Row],[Base Payment After Circumstance 14]])))</f>
        <v/>
      </c>
      <c r="U979" s="24" t="str">
        <f>IF(U$3="Not used","",IFERROR(VLOOKUP($A979,'Circumstance 16'!$B$6:$AB$15,27,FALSE),IFERROR(VLOOKUP($A979,'Circumstance 16'!$B$18:$AB$28,27,FALSE),TableBPA2[[#This Row],[Base Payment After Circumstance 15]])))</f>
        <v/>
      </c>
      <c r="V979" s="24" t="str">
        <f>IF(V$3="Not used","",IFERROR(VLOOKUP($A979,'Circumstance 17'!$B$6:$AB$15,27,FALSE),IFERROR(VLOOKUP($A979,'Circumstance 17'!$B$18:$AB$28,27,FALSE),TableBPA2[[#This Row],[Base Payment After Circumstance 16]])))</f>
        <v/>
      </c>
      <c r="W979" s="24" t="str">
        <f>IF(W$3="Not used","",IFERROR(VLOOKUP($A979,'Circumstance 18'!$B$6:$AB$15,27,FALSE),IFERROR(VLOOKUP($A979,'Circumstance 18'!$B$18:$AB$28,27,FALSE),TableBPA2[[#This Row],[Base Payment After Circumstance 17]])))</f>
        <v/>
      </c>
      <c r="X979" s="24" t="str">
        <f>IF(X$3="Not used","",IFERROR(VLOOKUP($A979,'Circumstance 19'!$B$6:$AB$15,27,FALSE),IFERROR(VLOOKUP($A979,'Circumstance 19'!$B$18:$AB$28,27,FALSE),TableBPA2[[#This Row],[Base Payment After Circumstance 18]])))</f>
        <v/>
      </c>
      <c r="Y979" s="24" t="str">
        <f>IF(Y$3="Not used","",IFERROR(VLOOKUP($A979,'Circumstance 20'!$B$6:$AB$15,27,FALSE),IFERROR(VLOOKUP($A979,'Circumstance 20'!$B$18:$AB$28,27,FALSE),TableBPA2[[#This Row],[Base Payment After Circumstance 19]])))</f>
        <v/>
      </c>
    </row>
    <row r="980" spans="1:25" x14ac:dyDescent="0.25">
      <c r="A980" s="11" t="str">
        <f>IF('LEA Information'!A989="","",'LEA Information'!A989)</f>
        <v/>
      </c>
      <c r="B980" s="11" t="str">
        <f>IF('LEA Information'!B989="","",'LEA Information'!B989)</f>
        <v/>
      </c>
      <c r="C980" s="68" t="str">
        <f>IF('LEA Information'!C989="","",'LEA Information'!C989)</f>
        <v/>
      </c>
      <c r="D980" s="8" t="str">
        <f>IF('LEA Information'!D989="","",'LEA Information'!D989)</f>
        <v/>
      </c>
      <c r="E980" s="32" t="str">
        <f t="shared" si="15"/>
        <v/>
      </c>
      <c r="F980" s="3" t="str">
        <f>IF(F$3="Not used","",IFERROR(VLOOKUP($A980,'Circumstance 1'!$B$6:$AB$15,27,FALSE),IFERROR(VLOOKUP(A980,'Circumstance 1'!$B$18:$AB$28,27,FALSE),TableBPA2[[#This Row],[Starting Base Payment]])))</f>
        <v/>
      </c>
      <c r="G980" s="3" t="str">
        <f>IF(G$3="Not used","",IFERROR(VLOOKUP($A980,'Circumstance 2'!$B$6:$AB$15,27,FALSE),IFERROR(VLOOKUP($A980,'Circumstance 2'!$B$18:$AB$28,27,FALSE),TableBPA2[[#This Row],[Base Payment After Circumstance 1]])))</f>
        <v/>
      </c>
      <c r="H980" s="3" t="str">
        <f>IF(H$3="Not used","",IFERROR(VLOOKUP($A980,'Circumstance 3'!$B$6:$AB$15,27,FALSE),IFERROR(VLOOKUP($A980,'Circumstance 3'!$B$18:$AB$28,27,FALSE),TableBPA2[[#This Row],[Base Payment After Circumstance 2]])))</f>
        <v/>
      </c>
      <c r="I980" s="3" t="str">
        <f>IF(I$3="Not used","",IFERROR(VLOOKUP($A980,'Circumstance 4'!$B$6:$AB$15,27,FALSE),IFERROR(VLOOKUP($A980,'Circumstance 4'!$B$18:$AB$28,27,FALSE),TableBPA2[[#This Row],[Base Payment After Circumstance 3]])))</f>
        <v/>
      </c>
      <c r="J980" s="3" t="str">
        <f>IF(J$3="Not used","",IFERROR(VLOOKUP($A980,'Circumstance 5'!$B$6:$AB$15,27,FALSE),IFERROR(VLOOKUP($A980,'Circumstance 5'!$B$18:$AB$28,27,FALSE),TableBPA2[[#This Row],[Base Payment After Circumstance 4]])))</f>
        <v/>
      </c>
      <c r="K980" s="3" t="str">
        <f>IF(K$3="Not used","",IFERROR(VLOOKUP($A980,'Circumstance 6'!$B$6:$AB$15,27,FALSE),IFERROR(VLOOKUP($A980,'Circumstance 6'!$B$18:$AB$28,27,FALSE),TableBPA2[[#This Row],[Base Payment After Circumstance 5]])))</f>
        <v/>
      </c>
      <c r="L980" s="3" t="str">
        <f>IF(L$3="Not used","",IFERROR(VLOOKUP($A980,'Circumstance 7'!$B$6:$AB$15,27,FALSE),IFERROR(VLOOKUP($A980,'Circumstance 7'!$B$18:$AB$28,27,FALSE),TableBPA2[[#This Row],[Base Payment After Circumstance 6]])))</f>
        <v/>
      </c>
      <c r="M980" s="3" t="str">
        <f>IF(M$3="Not used","",IFERROR(VLOOKUP($A980,'Circumstance 8'!$B$6:$AB$15,27,FALSE),IFERROR(VLOOKUP($A980,'Circumstance 8'!$B$18:$AB$28,27,FALSE),TableBPA2[[#This Row],[Base Payment After Circumstance 7]])))</f>
        <v/>
      </c>
      <c r="N980" s="3" t="str">
        <f>IF(N$3="Not used","",IFERROR(VLOOKUP($A980,'Circumstance 9'!$B$6:$AB$15,27,FALSE),IFERROR(VLOOKUP($A980,'Circumstance 9'!$B$18:$AB$28,27,FALSE),TableBPA2[[#This Row],[Base Payment After Circumstance 8]])))</f>
        <v/>
      </c>
      <c r="O980" s="3" t="str">
        <f>IF(O$3="Not used","",IFERROR(VLOOKUP($A980,'Circumstance 10'!$B$6:$AB$15,27,FALSE),IFERROR(VLOOKUP($A980,'Circumstance 10'!$B$18:$AB$28,27,FALSE),TableBPA2[[#This Row],[Base Payment After Circumstance 9]])))</f>
        <v/>
      </c>
      <c r="P980" s="24" t="str">
        <f>IF(P$3="Not used","",IFERROR(VLOOKUP($A980,'Circumstance 11'!$B$6:$AB$15,27,FALSE),IFERROR(VLOOKUP($A980,'Circumstance 11'!$B$18:$AB$28,27,FALSE),TableBPA2[[#This Row],[Base Payment After Circumstance 10]])))</f>
        <v/>
      </c>
      <c r="Q980" s="24" t="str">
        <f>IF(Q$3="Not used","",IFERROR(VLOOKUP($A980,'Circumstance 12'!$B$6:$AB$15,27,FALSE),IFERROR(VLOOKUP($A980,'Circumstance 12'!$B$18:$AB$28,27,FALSE),TableBPA2[[#This Row],[Base Payment After Circumstance 11]])))</f>
        <v/>
      </c>
      <c r="R980" s="24" t="str">
        <f>IF(R$3="Not used","",IFERROR(VLOOKUP($A980,'Circumstance 13'!$B$6:$AB$15,27,FALSE),IFERROR(VLOOKUP($A980,'Circumstance 13'!$B$18:$AB$28,27,FALSE),TableBPA2[[#This Row],[Base Payment After Circumstance 12]])))</f>
        <v/>
      </c>
      <c r="S980" s="24" t="str">
        <f>IF(S$3="Not used","",IFERROR(VLOOKUP($A980,'Circumstance 14'!$B$6:$AB$15,27,FALSE),IFERROR(VLOOKUP($A980,'Circumstance 14'!$B$18:$AB$28,27,FALSE),TableBPA2[[#This Row],[Base Payment After Circumstance 13]])))</f>
        <v/>
      </c>
      <c r="T980" s="24" t="str">
        <f>IF(T$3="Not used","",IFERROR(VLOOKUP($A980,'Circumstance 15'!$B$6:$AB$15,27,FALSE),IFERROR(VLOOKUP($A980,'Circumstance 15'!$B$18:$AB$28,27,FALSE),TableBPA2[[#This Row],[Base Payment After Circumstance 14]])))</f>
        <v/>
      </c>
      <c r="U980" s="24" t="str">
        <f>IF(U$3="Not used","",IFERROR(VLOOKUP($A980,'Circumstance 16'!$B$6:$AB$15,27,FALSE),IFERROR(VLOOKUP($A980,'Circumstance 16'!$B$18:$AB$28,27,FALSE),TableBPA2[[#This Row],[Base Payment After Circumstance 15]])))</f>
        <v/>
      </c>
      <c r="V980" s="24" t="str">
        <f>IF(V$3="Not used","",IFERROR(VLOOKUP($A980,'Circumstance 17'!$B$6:$AB$15,27,FALSE),IFERROR(VLOOKUP($A980,'Circumstance 17'!$B$18:$AB$28,27,FALSE),TableBPA2[[#This Row],[Base Payment After Circumstance 16]])))</f>
        <v/>
      </c>
      <c r="W980" s="24" t="str">
        <f>IF(W$3="Not used","",IFERROR(VLOOKUP($A980,'Circumstance 18'!$B$6:$AB$15,27,FALSE),IFERROR(VLOOKUP($A980,'Circumstance 18'!$B$18:$AB$28,27,FALSE),TableBPA2[[#This Row],[Base Payment After Circumstance 17]])))</f>
        <v/>
      </c>
      <c r="X980" s="24" t="str">
        <f>IF(X$3="Not used","",IFERROR(VLOOKUP($A980,'Circumstance 19'!$B$6:$AB$15,27,FALSE),IFERROR(VLOOKUP($A980,'Circumstance 19'!$B$18:$AB$28,27,FALSE),TableBPA2[[#This Row],[Base Payment After Circumstance 18]])))</f>
        <v/>
      </c>
      <c r="Y980" s="24" t="str">
        <f>IF(Y$3="Not used","",IFERROR(VLOOKUP($A980,'Circumstance 20'!$B$6:$AB$15,27,FALSE),IFERROR(VLOOKUP($A980,'Circumstance 20'!$B$18:$AB$28,27,FALSE),TableBPA2[[#This Row],[Base Payment After Circumstance 19]])))</f>
        <v/>
      </c>
    </row>
    <row r="981" spans="1:25" x14ac:dyDescent="0.25">
      <c r="A981" s="11" t="str">
        <f>IF('LEA Information'!A990="","",'LEA Information'!A990)</f>
        <v/>
      </c>
      <c r="B981" s="11" t="str">
        <f>IF('LEA Information'!B990="","",'LEA Information'!B990)</f>
        <v/>
      </c>
      <c r="C981" s="68" t="str">
        <f>IF('LEA Information'!C990="","",'LEA Information'!C990)</f>
        <v/>
      </c>
      <c r="D981" s="8" t="str">
        <f>IF('LEA Information'!D990="","",'LEA Information'!D990)</f>
        <v/>
      </c>
      <c r="E981" s="32" t="str">
        <f t="shared" si="15"/>
        <v/>
      </c>
      <c r="F981" s="3" t="str">
        <f>IF(F$3="Not used","",IFERROR(VLOOKUP($A981,'Circumstance 1'!$B$6:$AB$15,27,FALSE),IFERROR(VLOOKUP(A981,'Circumstance 1'!$B$18:$AB$28,27,FALSE),TableBPA2[[#This Row],[Starting Base Payment]])))</f>
        <v/>
      </c>
      <c r="G981" s="3" t="str">
        <f>IF(G$3="Not used","",IFERROR(VLOOKUP($A981,'Circumstance 2'!$B$6:$AB$15,27,FALSE),IFERROR(VLOOKUP($A981,'Circumstance 2'!$B$18:$AB$28,27,FALSE),TableBPA2[[#This Row],[Base Payment After Circumstance 1]])))</f>
        <v/>
      </c>
      <c r="H981" s="3" t="str">
        <f>IF(H$3="Not used","",IFERROR(VLOOKUP($A981,'Circumstance 3'!$B$6:$AB$15,27,FALSE),IFERROR(VLOOKUP($A981,'Circumstance 3'!$B$18:$AB$28,27,FALSE),TableBPA2[[#This Row],[Base Payment After Circumstance 2]])))</f>
        <v/>
      </c>
      <c r="I981" s="3" t="str">
        <f>IF(I$3="Not used","",IFERROR(VLOOKUP($A981,'Circumstance 4'!$B$6:$AB$15,27,FALSE),IFERROR(VLOOKUP($A981,'Circumstance 4'!$B$18:$AB$28,27,FALSE),TableBPA2[[#This Row],[Base Payment After Circumstance 3]])))</f>
        <v/>
      </c>
      <c r="J981" s="3" t="str">
        <f>IF(J$3="Not used","",IFERROR(VLOOKUP($A981,'Circumstance 5'!$B$6:$AB$15,27,FALSE),IFERROR(VLOOKUP($A981,'Circumstance 5'!$B$18:$AB$28,27,FALSE),TableBPA2[[#This Row],[Base Payment After Circumstance 4]])))</f>
        <v/>
      </c>
      <c r="K981" s="3" t="str">
        <f>IF(K$3="Not used","",IFERROR(VLOOKUP($A981,'Circumstance 6'!$B$6:$AB$15,27,FALSE),IFERROR(VLOOKUP($A981,'Circumstance 6'!$B$18:$AB$28,27,FALSE),TableBPA2[[#This Row],[Base Payment After Circumstance 5]])))</f>
        <v/>
      </c>
      <c r="L981" s="3" t="str">
        <f>IF(L$3="Not used","",IFERROR(VLOOKUP($A981,'Circumstance 7'!$B$6:$AB$15,27,FALSE),IFERROR(VLOOKUP($A981,'Circumstance 7'!$B$18:$AB$28,27,FALSE),TableBPA2[[#This Row],[Base Payment After Circumstance 6]])))</f>
        <v/>
      </c>
      <c r="M981" s="3" t="str">
        <f>IF(M$3="Not used","",IFERROR(VLOOKUP($A981,'Circumstance 8'!$B$6:$AB$15,27,FALSE),IFERROR(VLOOKUP($A981,'Circumstance 8'!$B$18:$AB$28,27,FALSE),TableBPA2[[#This Row],[Base Payment After Circumstance 7]])))</f>
        <v/>
      </c>
      <c r="N981" s="3" t="str">
        <f>IF(N$3="Not used","",IFERROR(VLOOKUP($A981,'Circumstance 9'!$B$6:$AB$15,27,FALSE),IFERROR(VLOOKUP($A981,'Circumstance 9'!$B$18:$AB$28,27,FALSE),TableBPA2[[#This Row],[Base Payment After Circumstance 8]])))</f>
        <v/>
      </c>
      <c r="O981" s="3" t="str">
        <f>IF(O$3="Not used","",IFERROR(VLOOKUP($A981,'Circumstance 10'!$B$6:$AB$15,27,FALSE),IFERROR(VLOOKUP($A981,'Circumstance 10'!$B$18:$AB$28,27,FALSE),TableBPA2[[#This Row],[Base Payment After Circumstance 9]])))</f>
        <v/>
      </c>
      <c r="P981" s="24" t="str">
        <f>IF(P$3="Not used","",IFERROR(VLOOKUP($A981,'Circumstance 11'!$B$6:$AB$15,27,FALSE),IFERROR(VLOOKUP($A981,'Circumstance 11'!$B$18:$AB$28,27,FALSE),TableBPA2[[#This Row],[Base Payment After Circumstance 10]])))</f>
        <v/>
      </c>
      <c r="Q981" s="24" t="str">
        <f>IF(Q$3="Not used","",IFERROR(VLOOKUP($A981,'Circumstance 12'!$B$6:$AB$15,27,FALSE),IFERROR(VLOOKUP($A981,'Circumstance 12'!$B$18:$AB$28,27,FALSE),TableBPA2[[#This Row],[Base Payment After Circumstance 11]])))</f>
        <v/>
      </c>
      <c r="R981" s="24" t="str">
        <f>IF(R$3="Not used","",IFERROR(VLOOKUP($A981,'Circumstance 13'!$B$6:$AB$15,27,FALSE),IFERROR(VLOOKUP($A981,'Circumstance 13'!$B$18:$AB$28,27,FALSE),TableBPA2[[#This Row],[Base Payment After Circumstance 12]])))</f>
        <v/>
      </c>
      <c r="S981" s="24" t="str">
        <f>IF(S$3="Not used","",IFERROR(VLOOKUP($A981,'Circumstance 14'!$B$6:$AB$15,27,FALSE),IFERROR(VLOOKUP($A981,'Circumstance 14'!$B$18:$AB$28,27,FALSE),TableBPA2[[#This Row],[Base Payment After Circumstance 13]])))</f>
        <v/>
      </c>
      <c r="T981" s="24" t="str">
        <f>IF(T$3="Not used","",IFERROR(VLOOKUP($A981,'Circumstance 15'!$B$6:$AB$15,27,FALSE),IFERROR(VLOOKUP($A981,'Circumstance 15'!$B$18:$AB$28,27,FALSE),TableBPA2[[#This Row],[Base Payment After Circumstance 14]])))</f>
        <v/>
      </c>
      <c r="U981" s="24" t="str">
        <f>IF(U$3="Not used","",IFERROR(VLOOKUP($A981,'Circumstance 16'!$B$6:$AB$15,27,FALSE),IFERROR(VLOOKUP($A981,'Circumstance 16'!$B$18:$AB$28,27,FALSE),TableBPA2[[#This Row],[Base Payment After Circumstance 15]])))</f>
        <v/>
      </c>
      <c r="V981" s="24" t="str">
        <f>IF(V$3="Not used","",IFERROR(VLOOKUP($A981,'Circumstance 17'!$B$6:$AB$15,27,FALSE),IFERROR(VLOOKUP($A981,'Circumstance 17'!$B$18:$AB$28,27,FALSE),TableBPA2[[#This Row],[Base Payment After Circumstance 16]])))</f>
        <v/>
      </c>
      <c r="W981" s="24" t="str">
        <f>IF(W$3="Not used","",IFERROR(VLOOKUP($A981,'Circumstance 18'!$B$6:$AB$15,27,FALSE),IFERROR(VLOOKUP($A981,'Circumstance 18'!$B$18:$AB$28,27,FALSE),TableBPA2[[#This Row],[Base Payment After Circumstance 17]])))</f>
        <v/>
      </c>
      <c r="X981" s="24" t="str">
        <f>IF(X$3="Not used","",IFERROR(VLOOKUP($A981,'Circumstance 19'!$B$6:$AB$15,27,FALSE),IFERROR(VLOOKUP($A981,'Circumstance 19'!$B$18:$AB$28,27,FALSE),TableBPA2[[#This Row],[Base Payment After Circumstance 18]])))</f>
        <v/>
      </c>
      <c r="Y981" s="24" t="str">
        <f>IF(Y$3="Not used","",IFERROR(VLOOKUP($A981,'Circumstance 20'!$B$6:$AB$15,27,FALSE),IFERROR(VLOOKUP($A981,'Circumstance 20'!$B$18:$AB$28,27,FALSE),TableBPA2[[#This Row],[Base Payment After Circumstance 19]])))</f>
        <v/>
      </c>
    </row>
    <row r="982" spans="1:25" x14ac:dyDescent="0.25">
      <c r="A982" s="11" t="str">
        <f>IF('LEA Information'!A991="","",'LEA Information'!A991)</f>
        <v/>
      </c>
      <c r="B982" s="11" t="str">
        <f>IF('LEA Information'!B991="","",'LEA Information'!B991)</f>
        <v/>
      </c>
      <c r="C982" s="68" t="str">
        <f>IF('LEA Information'!C991="","",'LEA Information'!C991)</f>
        <v/>
      </c>
      <c r="D982" s="8" t="str">
        <f>IF('LEA Information'!D991="","",'LEA Information'!D991)</f>
        <v/>
      </c>
      <c r="E982" s="32" t="str">
        <f t="shared" si="15"/>
        <v/>
      </c>
      <c r="F982" s="3" t="str">
        <f>IF(F$3="Not used","",IFERROR(VLOOKUP($A982,'Circumstance 1'!$B$6:$AB$15,27,FALSE),IFERROR(VLOOKUP(A982,'Circumstance 1'!$B$18:$AB$28,27,FALSE),TableBPA2[[#This Row],[Starting Base Payment]])))</f>
        <v/>
      </c>
      <c r="G982" s="3" t="str">
        <f>IF(G$3="Not used","",IFERROR(VLOOKUP($A982,'Circumstance 2'!$B$6:$AB$15,27,FALSE),IFERROR(VLOOKUP($A982,'Circumstance 2'!$B$18:$AB$28,27,FALSE),TableBPA2[[#This Row],[Base Payment After Circumstance 1]])))</f>
        <v/>
      </c>
      <c r="H982" s="3" t="str">
        <f>IF(H$3="Not used","",IFERROR(VLOOKUP($A982,'Circumstance 3'!$B$6:$AB$15,27,FALSE),IFERROR(VLOOKUP($A982,'Circumstance 3'!$B$18:$AB$28,27,FALSE),TableBPA2[[#This Row],[Base Payment After Circumstance 2]])))</f>
        <v/>
      </c>
      <c r="I982" s="3" t="str">
        <f>IF(I$3="Not used","",IFERROR(VLOOKUP($A982,'Circumstance 4'!$B$6:$AB$15,27,FALSE),IFERROR(VLOOKUP($A982,'Circumstance 4'!$B$18:$AB$28,27,FALSE),TableBPA2[[#This Row],[Base Payment After Circumstance 3]])))</f>
        <v/>
      </c>
      <c r="J982" s="3" t="str">
        <f>IF(J$3="Not used","",IFERROR(VLOOKUP($A982,'Circumstance 5'!$B$6:$AB$15,27,FALSE),IFERROR(VLOOKUP($A982,'Circumstance 5'!$B$18:$AB$28,27,FALSE),TableBPA2[[#This Row],[Base Payment After Circumstance 4]])))</f>
        <v/>
      </c>
      <c r="K982" s="3" t="str">
        <f>IF(K$3="Not used","",IFERROR(VLOOKUP($A982,'Circumstance 6'!$B$6:$AB$15,27,FALSE),IFERROR(VLOOKUP($A982,'Circumstance 6'!$B$18:$AB$28,27,FALSE),TableBPA2[[#This Row],[Base Payment After Circumstance 5]])))</f>
        <v/>
      </c>
      <c r="L982" s="3" t="str">
        <f>IF(L$3="Not used","",IFERROR(VLOOKUP($A982,'Circumstance 7'!$B$6:$AB$15,27,FALSE),IFERROR(VLOOKUP($A982,'Circumstance 7'!$B$18:$AB$28,27,FALSE),TableBPA2[[#This Row],[Base Payment After Circumstance 6]])))</f>
        <v/>
      </c>
      <c r="M982" s="3" t="str">
        <f>IF(M$3="Not used","",IFERROR(VLOOKUP($A982,'Circumstance 8'!$B$6:$AB$15,27,FALSE),IFERROR(VLOOKUP($A982,'Circumstance 8'!$B$18:$AB$28,27,FALSE),TableBPA2[[#This Row],[Base Payment After Circumstance 7]])))</f>
        <v/>
      </c>
      <c r="N982" s="3" t="str">
        <f>IF(N$3="Not used","",IFERROR(VLOOKUP($A982,'Circumstance 9'!$B$6:$AB$15,27,FALSE),IFERROR(VLOOKUP($A982,'Circumstance 9'!$B$18:$AB$28,27,FALSE),TableBPA2[[#This Row],[Base Payment After Circumstance 8]])))</f>
        <v/>
      </c>
      <c r="O982" s="3" t="str">
        <f>IF(O$3="Not used","",IFERROR(VLOOKUP($A982,'Circumstance 10'!$B$6:$AB$15,27,FALSE),IFERROR(VLOOKUP($A982,'Circumstance 10'!$B$18:$AB$28,27,FALSE),TableBPA2[[#This Row],[Base Payment After Circumstance 9]])))</f>
        <v/>
      </c>
      <c r="P982" s="24" t="str">
        <f>IF(P$3="Not used","",IFERROR(VLOOKUP($A982,'Circumstance 11'!$B$6:$AB$15,27,FALSE),IFERROR(VLOOKUP($A982,'Circumstance 11'!$B$18:$AB$28,27,FALSE),TableBPA2[[#This Row],[Base Payment After Circumstance 10]])))</f>
        <v/>
      </c>
      <c r="Q982" s="24" t="str">
        <f>IF(Q$3="Not used","",IFERROR(VLOOKUP($A982,'Circumstance 12'!$B$6:$AB$15,27,FALSE),IFERROR(VLOOKUP($A982,'Circumstance 12'!$B$18:$AB$28,27,FALSE),TableBPA2[[#This Row],[Base Payment After Circumstance 11]])))</f>
        <v/>
      </c>
      <c r="R982" s="24" t="str">
        <f>IF(R$3="Not used","",IFERROR(VLOOKUP($A982,'Circumstance 13'!$B$6:$AB$15,27,FALSE),IFERROR(VLOOKUP($A982,'Circumstance 13'!$B$18:$AB$28,27,FALSE),TableBPA2[[#This Row],[Base Payment After Circumstance 12]])))</f>
        <v/>
      </c>
      <c r="S982" s="24" t="str">
        <f>IF(S$3="Not used","",IFERROR(VLOOKUP($A982,'Circumstance 14'!$B$6:$AB$15,27,FALSE),IFERROR(VLOOKUP($A982,'Circumstance 14'!$B$18:$AB$28,27,FALSE),TableBPA2[[#This Row],[Base Payment After Circumstance 13]])))</f>
        <v/>
      </c>
      <c r="T982" s="24" t="str">
        <f>IF(T$3="Not used","",IFERROR(VLOOKUP($A982,'Circumstance 15'!$B$6:$AB$15,27,FALSE),IFERROR(VLOOKUP($A982,'Circumstance 15'!$B$18:$AB$28,27,FALSE),TableBPA2[[#This Row],[Base Payment After Circumstance 14]])))</f>
        <v/>
      </c>
      <c r="U982" s="24" t="str">
        <f>IF(U$3="Not used","",IFERROR(VLOOKUP($A982,'Circumstance 16'!$B$6:$AB$15,27,FALSE),IFERROR(VLOOKUP($A982,'Circumstance 16'!$B$18:$AB$28,27,FALSE),TableBPA2[[#This Row],[Base Payment After Circumstance 15]])))</f>
        <v/>
      </c>
      <c r="V982" s="24" t="str">
        <f>IF(V$3="Not used","",IFERROR(VLOOKUP($A982,'Circumstance 17'!$B$6:$AB$15,27,FALSE),IFERROR(VLOOKUP($A982,'Circumstance 17'!$B$18:$AB$28,27,FALSE),TableBPA2[[#This Row],[Base Payment After Circumstance 16]])))</f>
        <v/>
      </c>
      <c r="W982" s="24" t="str">
        <f>IF(W$3="Not used","",IFERROR(VLOOKUP($A982,'Circumstance 18'!$B$6:$AB$15,27,FALSE),IFERROR(VLOOKUP($A982,'Circumstance 18'!$B$18:$AB$28,27,FALSE),TableBPA2[[#This Row],[Base Payment After Circumstance 17]])))</f>
        <v/>
      </c>
      <c r="X982" s="24" t="str">
        <f>IF(X$3="Not used","",IFERROR(VLOOKUP($A982,'Circumstance 19'!$B$6:$AB$15,27,FALSE),IFERROR(VLOOKUP($A982,'Circumstance 19'!$B$18:$AB$28,27,FALSE),TableBPA2[[#This Row],[Base Payment After Circumstance 18]])))</f>
        <v/>
      </c>
      <c r="Y982" s="24" t="str">
        <f>IF(Y$3="Not used","",IFERROR(VLOOKUP($A982,'Circumstance 20'!$B$6:$AB$15,27,FALSE),IFERROR(VLOOKUP($A982,'Circumstance 20'!$B$18:$AB$28,27,FALSE),TableBPA2[[#This Row],[Base Payment After Circumstance 19]])))</f>
        <v/>
      </c>
    </row>
    <row r="983" spans="1:25" x14ac:dyDescent="0.25">
      <c r="A983" s="11" t="str">
        <f>IF('LEA Information'!A992="","",'LEA Information'!A992)</f>
        <v/>
      </c>
      <c r="B983" s="11" t="str">
        <f>IF('LEA Information'!B992="","",'LEA Information'!B992)</f>
        <v/>
      </c>
      <c r="C983" s="68" t="str">
        <f>IF('LEA Information'!C992="","",'LEA Information'!C992)</f>
        <v/>
      </c>
      <c r="D983" s="8" t="str">
        <f>IF('LEA Information'!D992="","",'LEA Information'!D992)</f>
        <v/>
      </c>
      <c r="E983" s="32" t="str">
        <f t="shared" si="15"/>
        <v/>
      </c>
      <c r="F983" s="3" t="str">
        <f>IF(F$3="Not used","",IFERROR(VLOOKUP($A983,'Circumstance 1'!$B$6:$AB$15,27,FALSE),IFERROR(VLOOKUP(A983,'Circumstance 1'!$B$18:$AB$28,27,FALSE),TableBPA2[[#This Row],[Starting Base Payment]])))</f>
        <v/>
      </c>
      <c r="G983" s="3" t="str">
        <f>IF(G$3="Not used","",IFERROR(VLOOKUP($A983,'Circumstance 2'!$B$6:$AB$15,27,FALSE),IFERROR(VLOOKUP($A983,'Circumstance 2'!$B$18:$AB$28,27,FALSE),TableBPA2[[#This Row],[Base Payment After Circumstance 1]])))</f>
        <v/>
      </c>
      <c r="H983" s="3" t="str">
        <f>IF(H$3="Not used","",IFERROR(VLOOKUP($A983,'Circumstance 3'!$B$6:$AB$15,27,FALSE),IFERROR(VLOOKUP($A983,'Circumstance 3'!$B$18:$AB$28,27,FALSE),TableBPA2[[#This Row],[Base Payment After Circumstance 2]])))</f>
        <v/>
      </c>
      <c r="I983" s="3" t="str">
        <f>IF(I$3="Not used","",IFERROR(VLOOKUP($A983,'Circumstance 4'!$B$6:$AB$15,27,FALSE),IFERROR(VLOOKUP($A983,'Circumstance 4'!$B$18:$AB$28,27,FALSE),TableBPA2[[#This Row],[Base Payment After Circumstance 3]])))</f>
        <v/>
      </c>
      <c r="J983" s="3" t="str">
        <f>IF(J$3="Not used","",IFERROR(VLOOKUP($A983,'Circumstance 5'!$B$6:$AB$15,27,FALSE),IFERROR(VLOOKUP($A983,'Circumstance 5'!$B$18:$AB$28,27,FALSE),TableBPA2[[#This Row],[Base Payment After Circumstance 4]])))</f>
        <v/>
      </c>
      <c r="K983" s="3" t="str">
        <f>IF(K$3="Not used","",IFERROR(VLOOKUP($A983,'Circumstance 6'!$B$6:$AB$15,27,FALSE),IFERROR(VLOOKUP($A983,'Circumstance 6'!$B$18:$AB$28,27,FALSE),TableBPA2[[#This Row],[Base Payment After Circumstance 5]])))</f>
        <v/>
      </c>
      <c r="L983" s="3" t="str">
        <f>IF(L$3="Not used","",IFERROR(VLOOKUP($A983,'Circumstance 7'!$B$6:$AB$15,27,FALSE),IFERROR(VLOOKUP($A983,'Circumstance 7'!$B$18:$AB$28,27,FALSE),TableBPA2[[#This Row],[Base Payment After Circumstance 6]])))</f>
        <v/>
      </c>
      <c r="M983" s="3" t="str">
        <f>IF(M$3="Not used","",IFERROR(VLOOKUP($A983,'Circumstance 8'!$B$6:$AB$15,27,FALSE),IFERROR(VLOOKUP($A983,'Circumstance 8'!$B$18:$AB$28,27,FALSE),TableBPA2[[#This Row],[Base Payment After Circumstance 7]])))</f>
        <v/>
      </c>
      <c r="N983" s="3" t="str">
        <f>IF(N$3="Not used","",IFERROR(VLOOKUP($A983,'Circumstance 9'!$B$6:$AB$15,27,FALSE),IFERROR(VLOOKUP($A983,'Circumstance 9'!$B$18:$AB$28,27,FALSE),TableBPA2[[#This Row],[Base Payment After Circumstance 8]])))</f>
        <v/>
      </c>
      <c r="O983" s="3" t="str">
        <f>IF(O$3="Not used","",IFERROR(VLOOKUP($A983,'Circumstance 10'!$B$6:$AB$15,27,FALSE),IFERROR(VLOOKUP($A983,'Circumstance 10'!$B$18:$AB$28,27,FALSE),TableBPA2[[#This Row],[Base Payment After Circumstance 9]])))</f>
        <v/>
      </c>
      <c r="P983" s="24" t="str">
        <f>IF(P$3="Not used","",IFERROR(VLOOKUP($A983,'Circumstance 11'!$B$6:$AB$15,27,FALSE),IFERROR(VLOOKUP($A983,'Circumstance 11'!$B$18:$AB$28,27,FALSE),TableBPA2[[#This Row],[Base Payment After Circumstance 10]])))</f>
        <v/>
      </c>
      <c r="Q983" s="24" t="str">
        <f>IF(Q$3="Not used","",IFERROR(VLOOKUP($A983,'Circumstance 12'!$B$6:$AB$15,27,FALSE),IFERROR(VLOOKUP($A983,'Circumstance 12'!$B$18:$AB$28,27,FALSE),TableBPA2[[#This Row],[Base Payment After Circumstance 11]])))</f>
        <v/>
      </c>
      <c r="R983" s="24" t="str">
        <f>IF(R$3="Not used","",IFERROR(VLOOKUP($A983,'Circumstance 13'!$B$6:$AB$15,27,FALSE),IFERROR(VLOOKUP($A983,'Circumstance 13'!$B$18:$AB$28,27,FALSE),TableBPA2[[#This Row],[Base Payment After Circumstance 12]])))</f>
        <v/>
      </c>
      <c r="S983" s="24" t="str">
        <f>IF(S$3="Not used","",IFERROR(VLOOKUP($A983,'Circumstance 14'!$B$6:$AB$15,27,FALSE),IFERROR(VLOOKUP($A983,'Circumstance 14'!$B$18:$AB$28,27,FALSE),TableBPA2[[#This Row],[Base Payment After Circumstance 13]])))</f>
        <v/>
      </c>
      <c r="T983" s="24" t="str">
        <f>IF(T$3="Not used","",IFERROR(VLOOKUP($A983,'Circumstance 15'!$B$6:$AB$15,27,FALSE),IFERROR(VLOOKUP($A983,'Circumstance 15'!$B$18:$AB$28,27,FALSE),TableBPA2[[#This Row],[Base Payment After Circumstance 14]])))</f>
        <v/>
      </c>
      <c r="U983" s="24" t="str">
        <f>IF(U$3="Not used","",IFERROR(VLOOKUP($A983,'Circumstance 16'!$B$6:$AB$15,27,FALSE),IFERROR(VLOOKUP($A983,'Circumstance 16'!$B$18:$AB$28,27,FALSE),TableBPA2[[#This Row],[Base Payment After Circumstance 15]])))</f>
        <v/>
      </c>
      <c r="V983" s="24" t="str">
        <f>IF(V$3="Not used","",IFERROR(VLOOKUP($A983,'Circumstance 17'!$B$6:$AB$15,27,FALSE),IFERROR(VLOOKUP($A983,'Circumstance 17'!$B$18:$AB$28,27,FALSE),TableBPA2[[#This Row],[Base Payment After Circumstance 16]])))</f>
        <v/>
      </c>
      <c r="W983" s="24" t="str">
        <f>IF(W$3="Not used","",IFERROR(VLOOKUP($A983,'Circumstance 18'!$B$6:$AB$15,27,FALSE),IFERROR(VLOOKUP($A983,'Circumstance 18'!$B$18:$AB$28,27,FALSE),TableBPA2[[#This Row],[Base Payment After Circumstance 17]])))</f>
        <v/>
      </c>
      <c r="X983" s="24" t="str">
        <f>IF(X$3="Not used","",IFERROR(VLOOKUP($A983,'Circumstance 19'!$B$6:$AB$15,27,FALSE),IFERROR(VLOOKUP($A983,'Circumstance 19'!$B$18:$AB$28,27,FALSE),TableBPA2[[#This Row],[Base Payment After Circumstance 18]])))</f>
        <v/>
      </c>
      <c r="Y983" s="24" t="str">
        <f>IF(Y$3="Not used","",IFERROR(VLOOKUP($A983,'Circumstance 20'!$B$6:$AB$15,27,FALSE),IFERROR(VLOOKUP($A983,'Circumstance 20'!$B$18:$AB$28,27,FALSE),TableBPA2[[#This Row],[Base Payment After Circumstance 19]])))</f>
        <v/>
      </c>
    </row>
    <row r="984" spans="1:25" x14ac:dyDescent="0.25">
      <c r="A984" s="11" t="str">
        <f>IF('LEA Information'!A993="","",'LEA Information'!A993)</f>
        <v/>
      </c>
      <c r="B984" s="11" t="str">
        <f>IF('LEA Information'!B993="","",'LEA Information'!B993)</f>
        <v/>
      </c>
      <c r="C984" s="68" t="str">
        <f>IF('LEA Information'!C993="","",'LEA Information'!C993)</f>
        <v/>
      </c>
      <c r="D984" s="8" t="str">
        <f>IF('LEA Information'!D993="","",'LEA Information'!D993)</f>
        <v/>
      </c>
      <c r="E984" s="32" t="str">
        <f t="shared" si="15"/>
        <v/>
      </c>
      <c r="F984" s="3" t="str">
        <f>IF(F$3="Not used","",IFERROR(VLOOKUP($A984,'Circumstance 1'!$B$6:$AB$15,27,FALSE),IFERROR(VLOOKUP(A984,'Circumstance 1'!$B$18:$AB$28,27,FALSE),TableBPA2[[#This Row],[Starting Base Payment]])))</f>
        <v/>
      </c>
      <c r="G984" s="3" t="str">
        <f>IF(G$3="Not used","",IFERROR(VLOOKUP($A984,'Circumstance 2'!$B$6:$AB$15,27,FALSE),IFERROR(VLOOKUP($A984,'Circumstance 2'!$B$18:$AB$28,27,FALSE),TableBPA2[[#This Row],[Base Payment After Circumstance 1]])))</f>
        <v/>
      </c>
      <c r="H984" s="3" t="str">
        <f>IF(H$3="Not used","",IFERROR(VLOOKUP($A984,'Circumstance 3'!$B$6:$AB$15,27,FALSE),IFERROR(VLOOKUP($A984,'Circumstance 3'!$B$18:$AB$28,27,FALSE),TableBPA2[[#This Row],[Base Payment After Circumstance 2]])))</f>
        <v/>
      </c>
      <c r="I984" s="3" t="str">
        <f>IF(I$3="Not used","",IFERROR(VLOOKUP($A984,'Circumstance 4'!$B$6:$AB$15,27,FALSE),IFERROR(VLOOKUP($A984,'Circumstance 4'!$B$18:$AB$28,27,FALSE),TableBPA2[[#This Row],[Base Payment After Circumstance 3]])))</f>
        <v/>
      </c>
      <c r="J984" s="3" t="str">
        <f>IF(J$3="Not used","",IFERROR(VLOOKUP($A984,'Circumstance 5'!$B$6:$AB$15,27,FALSE),IFERROR(VLOOKUP($A984,'Circumstance 5'!$B$18:$AB$28,27,FALSE),TableBPA2[[#This Row],[Base Payment After Circumstance 4]])))</f>
        <v/>
      </c>
      <c r="K984" s="3" t="str">
        <f>IF(K$3="Not used","",IFERROR(VLOOKUP($A984,'Circumstance 6'!$B$6:$AB$15,27,FALSE),IFERROR(VLOOKUP($A984,'Circumstance 6'!$B$18:$AB$28,27,FALSE),TableBPA2[[#This Row],[Base Payment After Circumstance 5]])))</f>
        <v/>
      </c>
      <c r="L984" s="3" t="str">
        <f>IF(L$3="Not used","",IFERROR(VLOOKUP($A984,'Circumstance 7'!$B$6:$AB$15,27,FALSE),IFERROR(VLOOKUP($A984,'Circumstance 7'!$B$18:$AB$28,27,FALSE),TableBPA2[[#This Row],[Base Payment After Circumstance 6]])))</f>
        <v/>
      </c>
      <c r="M984" s="3" t="str">
        <f>IF(M$3="Not used","",IFERROR(VLOOKUP($A984,'Circumstance 8'!$B$6:$AB$15,27,FALSE),IFERROR(VLOOKUP($A984,'Circumstance 8'!$B$18:$AB$28,27,FALSE),TableBPA2[[#This Row],[Base Payment After Circumstance 7]])))</f>
        <v/>
      </c>
      <c r="N984" s="3" t="str">
        <f>IF(N$3="Not used","",IFERROR(VLOOKUP($A984,'Circumstance 9'!$B$6:$AB$15,27,FALSE),IFERROR(VLOOKUP($A984,'Circumstance 9'!$B$18:$AB$28,27,FALSE),TableBPA2[[#This Row],[Base Payment After Circumstance 8]])))</f>
        <v/>
      </c>
      <c r="O984" s="3" t="str">
        <f>IF(O$3="Not used","",IFERROR(VLOOKUP($A984,'Circumstance 10'!$B$6:$AB$15,27,FALSE),IFERROR(VLOOKUP($A984,'Circumstance 10'!$B$18:$AB$28,27,FALSE),TableBPA2[[#This Row],[Base Payment After Circumstance 9]])))</f>
        <v/>
      </c>
      <c r="P984" s="24" t="str">
        <f>IF(P$3="Not used","",IFERROR(VLOOKUP($A984,'Circumstance 11'!$B$6:$AB$15,27,FALSE),IFERROR(VLOOKUP($A984,'Circumstance 11'!$B$18:$AB$28,27,FALSE),TableBPA2[[#This Row],[Base Payment After Circumstance 10]])))</f>
        <v/>
      </c>
      <c r="Q984" s="24" t="str">
        <f>IF(Q$3="Not used","",IFERROR(VLOOKUP($A984,'Circumstance 12'!$B$6:$AB$15,27,FALSE),IFERROR(VLOOKUP($A984,'Circumstance 12'!$B$18:$AB$28,27,FALSE),TableBPA2[[#This Row],[Base Payment After Circumstance 11]])))</f>
        <v/>
      </c>
      <c r="R984" s="24" t="str">
        <f>IF(R$3="Not used","",IFERROR(VLOOKUP($A984,'Circumstance 13'!$B$6:$AB$15,27,FALSE),IFERROR(VLOOKUP($A984,'Circumstance 13'!$B$18:$AB$28,27,FALSE),TableBPA2[[#This Row],[Base Payment After Circumstance 12]])))</f>
        <v/>
      </c>
      <c r="S984" s="24" t="str">
        <f>IF(S$3="Not used","",IFERROR(VLOOKUP($A984,'Circumstance 14'!$B$6:$AB$15,27,FALSE),IFERROR(VLOOKUP($A984,'Circumstance 14'!$B$18:$AB$28,27,FALSE),TableBPA2[[#This Row],[Base Payment After Circumstance 13]])))</f>
        <v/>
      </c>
      <c r="T984" s="24" t="str">
        <f>IF(T$3="Not used","",IFERROR(VLOOKUP($A984,'Circumstance 15'!$B$6:$AB$15,27,FALSE),IFERROR(VLOOKUP($A984,'Circumstance 15'!$B$18:$AB$28,27,FALSE),TableBPA2[[#This Row],[Base Payment After Circumstance 14]])))</f>
        <v/>
      </c>
      <c r="U984" s="24" t="str">
        <f>IF(U$3="Not used","",IFERROR(VLOOKUP($A984,'Circumstance 16'!$B$6:$AB$15,27,FALSE),IFERROR(VLOOKUP($A984,'Circumstance 16'!$B$18:$AB$28,27,FALSE),TableBPA2[[#This Row],[Base Payment After Circumstance 15]])))</f>
        <v/>
      </c>
      <c r="V984" s="24" t="str">
        <f>IF(V$3="Not used","",IFERROR(VLOOKUP($A984,'Circumstance 17'!$B$6:$AB$15,27,FALSE),IFERROR(VLOOKUP($A984,'Circumstance 17'!$B$18:$AB$28,27,FALSE),TableBPA2[[#This Row],[Base Payment After Circumstance 16]])))</f>
        <v/>
      </c>
      <c r="W984" s="24" t="str">
        <f>IF(W$3="Not used","",IFERROR(VLOOKUP($A984,'Circumstance 18'!$B$6:$AB$15,27,FALSE),IFERROR(VLOOKUP($A984,'Circumstance 18'!$B$18:$AB$28,27,FALSE),TableBPA2[[#This Row],[Base Payment After Circumstance 17]])))</f>
        <v/>
      </c>
      <c r="X984" s="24" t="str">
        <f>IF(X$3="Not used","",IFERROR(VLOOKUP($A984,'Circumstance 19'!$B$6:$AB$15,27,FALSE),IFERROR(VLOOKUP($A984,'Circumstance 19'!$B$18:$AB$28,27,FALSE),TableBPA2[[#This Row],[Base Payment After Circumstance 18]])))</f>
        <v/>
      </c>
      <c r="Y984" s="24" t="str">
        <f>IF(Y$3="Not used","",IFERROR(VLOOKUP($A984,'Circumstance 20'!$B$6:$AB$15,27,FALSE),IFERROR(VLOOKUP($A984,'Circumstance 20'!$B$18:$AB$28,27,FALSE),TableBPA2[[#This Row],[Base Payment After Circumstance 19]])))</f>
        <v/>
      </c>
    </row>
    <row r="985" spans="1:25" x14ac:dyDescent="0.25">
      <c r="A985" s="11" t="str">
        <f>IF('LEA Information'!A994="","",'LEA Information'!A994)</f>
        <v/>
      </c>
      <c r="B985" s="11" t="str">
        <f>IF('LEA Information'!B994="","",'LEA Information'!B994)</f>
        <v/>
      </c>
      <c r="C985" s="68" t="str">
        <f>IF('LEA Information'!C994="","",'LEA Information'!C994)</f>
        <v/>
      </c>
      <c r="D985" s="8" t="str">
        <f>IF('LEA Information'!D994="","",'LEA Information'!D994)</f>
        <v/>
      </c>
      <c r="E985" s="32" t="str">
        <f t="shared" si="15"/>
        <v/>
      </c>
      <c r="F985" s="3" t="str">
        <f>IF(F$3="Not used","",IFERROR(VLOOKUP($A985,'Circumstance 1'!$B$6:$AB$15,27,FALSE),IFERROR(VLOOKUP(A985,'Circumstance 1'!$B$18:$AB$28,27,FALSE),TableBPA2[[#This Row],[Starting Base Payment]])))</f>
        <v/>
      </c>
      <c r="G985" s="3" t="str">
        <f>IF(G$3="Not used","",IFERROR(VLOOKUP($A985,'Circumstance 2'!$B$6:$AB$15,27,FALSE),IFERROR(VLOOKUP($A985,'Circumstance 2'!$B$18:$AB$28,27,FALSE),TableBPA2[[#This Row],[Base Payment After Circumstance 1]])))</f>
        <v/>
      </c>
      <c r="H985" s="3" t="str">
        <f>IF(H$3="Not used","",IFERROR(VLOOKUP($A985,'Circumstance 3'!$B$6:$AB$15,27,FALSE),IFERROR(VLOOKUP($A985,'Circumstance 3'!$B$18:$AB$28,27,FALSE),TableBPA2[[#This Row],[Base Payment After Circumstance 2]])))</f>
        <v/>
      </c>
      <c r="I985" s="3" t="str">
        <f>IF(I$3="Not used","",IFERROR(VLOOKUP($A985,'Circumstance 4'!$B$6:$AB$15,27,FALSE),IFERROR(VLOOKUP($A985,'Circumstance 4'!$B$18:$AB$28,27,FALSE),TableBPA2[[#This Row],[Base Payment After Circumstance 3]])))</f>
        <v/>
      </c>
      <c r="J985" s="3" t="str">
        <f>IF(J$3="Not used","",IFERROR(VLOOKUP($A985,'Circumstance 5'!$B$6:$AB$15,27,FALSE),IFERROR(VLOOKUP($A985,'Circumstance 5'!$B$18:$AB$28,27,FALSE),TableBPA2[[#This Row],[Base Payment After Circumstance 4]])))</f>
        <v/>
      </c>
      <c r="K985" s="3" t="str">
        <f>IF(K$3="Not used","",IFERROR(VLOOKUP($A985,'Circumstance 6'!$B$6:$AB$15,27,FALSE),IFERROR(VLOOKUP($A985,'Circumstance 6'!$B$18:$AB$28,27,FALSE),TableBPA2[[#This Row],[Base Payment After Circumstance 5]])))</f>
        <v/>
      </c>
      <c r="L985" s="3" t="str">
        <f>IF(L$3="Not used","",IFERROR(VLOOKUP($A985,'Circumstance 7'!$B$6:$AB$15,27,FALSE),IFERROR(VLOOKUP($A985,'Circumstance 7'!$B$18:$AB$28,27,FALSE),TableBPA2[[#This Row],[Base Payment After Circumstance 6]])))</f>
        <v/>
      </c>
      <c r="M985" s="3" t="str">
        <f>IF(M$3="Not used","",IFERROR(VLOOKUP($A985,'Circumstance 8'!$B$6:$AB$15,27,FALSE),IFERROR(VLOOKUP($A985,'Circumstance 8'!$B$18:$AB$28,27,FALSE),TableBPA2[[#This Row],[Base Payment After Circumstance 7]])))</f>
        <v/>
      </c>
      <c r="N985" s="3" t="str">
        <f>IF(N$3="Not used","",IFERROR(VLOOKUP($A985,'Circumstance 9'!$B$6:$AB$15,27,FALSE),IFERROR(VLOOKUP($A985,'Circumstance 9'!$B$18:$AB$28,27,FALSE),TableBPA2[[#This Row],[Base Payment After Circumstance 8]])))</f>
        <v/>
      </c>
      <c r="O985" s="3" t="str">
        <f>IF(O$3="Not used","",IFERROR(VLOOKUP($A985,'Circumstance 10'!$B$6:$AB$15,27,FALSE),IFERROR(VLOOKUP($A985,'Circumstance 10'!$B$18:$AB$28,27,FALSE),TableBPA2[[#This Row],[Base Payment After Circumstance 9]])))</f>
        <v/>
      </c>
      <c r="P985" s="24" t="str">
        <f>IF(P$3="Not used","",IFERROR(VLOOKUP($A985,'Circumstance 11'!$B$6:$AB$15,27,FALSE),IFERROR(VLOOKUP($A985,'Circumstance 11'!$B$18:$AB$28,27,FALSE),TableBPA2[[#This Row],[Base Payment After Circumstance 10]])))</f>
        <v/>
      </c>
      <c r="Q985" s="24" t="str">
        <f>IF(Q$3="Not used","",IFERROR(VLOOKUP($A985,'Circumstance 12'!$B$6:$AB$15,27,FALSE),IFERROR(VLOOKUP($A985,'Circumstance 12'!$B$18:$AB$28,27,FALSE),TableBPA2[[#This Row],[Base Payment After Circumstance 11]])))</f>
        <v/>
      </c>
      <c r="R985" s="24" t="str">
        <f>IF(R$3="Not used","",IFERROR(VLOOKUP($A985,'Circumstance 13'!$B$6:$AB$15,27,FALSE),IFERROR(VLOOKUP($A985,'Circumstance 13'!$B$18:$AB$28,27,FALSE),TableBPA2[[#This Row],[Base Payment After Circumstance 12]])))</f>
        <v/>
      </c>
      <c r="S985" s="24" t="str">
        <f>IF(S$3="Not used","",IFERROR(VLOOKUP($A985,'Circumstance 14'!$B$6:$AB$15,27,FALSE),IFERROR(VLOOKUP($A985,'Circumstance 14'!$B$18:$AB$28,27,FALSE),TableBPA2[[#This Row],[Base Payment After Circumstance 13]])))</f>
        <v/>
      </c>
      <c r="T985" s="24" t="str">
        <f>IF(T$3="Not used","",IFERROR(VLOOKUP($A985,'Circumstance 15'!$B$6:$AB$15,27,FALSE),IFERROR(VLOOKUP($A985,'Circumstance 15'!$B$18:$AB$28,27,FALSE),TableBPA2[[#This Row],[Base Payment After Circumstance 14]])))</f>
        <v/>
      </c>
      <c r="U985" s="24" t="str">
        <f>IF(U$3="Not used","",IFERROR(VLOOKUP($A985,'Circumstance 16'!$B$6:$AB$15,27,FALSE),IFERROR(VLOOKUP($A985,'Circumstance 16'!$B$18:$AB$28,27,FALSE),TableBPA2[[#This Row],[Base Payment After Circumstance 15]])))</f>
        <v/>
      </c>
      <c r="V985" s="24" t="str">
        <f>IF(V$3="Not used","",IFERROR(VLOOKUP($A985,'Circumstance 17'!$B$6:$AB$15,27,FALSE),IFERROR(VLOOKUP($A985,'Circumstance 17'!$B$18:$AB$28,27,FALSE),TableBPA2[[#This Row],[Base Payment After Circumstance 16]])))</f>
        <v/>
      </c>
      <c r="W985" s="24" t="str">
        <f>IF(W$3="Not used","",IFERROR(VLOOKUP($A985,'Circumstance 18'!$B$6:$AB$15,27,FALSE),IFERROR(VLOOKUP($A985,'Circumstance 18'!$B$18:$AB$28,27,FALSE),TableBPA2[[#This Row],[Base Payment After Circumstance 17]])))</f>
        <v/>
      </c>
      <c r="X985" s="24" t="str">
        <f>IF(X$3="Not used","",IFERROR(VLOOKUP($A985,'Circumstance 19'!$B$6:$AB$15,27,FALSE),IFERROR(VLOOKUP($A985,'Circumstance 19'!$B$18:$AB$28,27,FALSE),TableBPA2[[#This Row],[Base Payment After Circumstance 18]])))</f>
        <v/>
      </c>
      <c r="Y985" s="24" t="str">
        <f>IF(Y$3="Not used","",IFERROR(VLOOKUP($A985,'Circumstance 20'!$B$6:$AB$15,27,FALSE),IFERROR(VLOOKUP($A985,'Circumstance 20'!$B$18:$AB$28,27,FALSE),TableBPA2[[#This Row],[Base Payment After Circumstance 19]])))</f>
        <v/>
      </c>
    </row>
    <row r="986" spans="1:25" x14ac:dyDescent="0.25">
      <c r="A986" s="11" t="str">
        <f>IF('LEA Information'!A995="","",'LEA Information'!A995)</f>
        <v/>
      </c>
      <c r="B986" s="11" t="str">
        <f>IF('LEA Information'!B995="","",'LEA Information'!B995)</f>
        <v/>
      </c>
      <c r="C986" s="68" t="str">
        <f>IF('LEA Information'!C995="","",'LEA Information'!C995)</f>
        <v/>
      </c>
      <c r="D986" s="8" t="str">
        <f>IF('LEA Information'!D995="","",'LEA Information'!D995)</f>
        <v/>
      </c>
      <c r="E986" s="32" t="str">
        <f t="shared" si="15"/>
        <v/>
      </c>
      <c r="F986" s="3" t="str">
        <f>IF(F$3="Not used","",IFERROR(VLOOKUP($A986,'Circumstance 1'!$B$6:$AB$15,27,FALSE),IFERROR(VLOOKUP(A986,'Circumstance 1'!$B$18:$AB$28,27,FALSE),TableBPA2[[#This Row],[Starting Base Payment]])))</f>
        <v/>
      </c>
      <c r="G986" s="3" t="str">
        <f>IF(G$3="Not used","",IFERROR(VLOOKUP($A986,'Circumstance 2'!$B$6:$AB$15,27,FALSE),IFERROR(VLOOKUP($A986,'Circumstance 2'!$B$18:$AB$28,27,FALSE),TableBPA2[[#This Row],[Base Payment After Circumstance 1]])))</f>
        <v/>
      </c>
      <c r="H986" s="3" t="str">
        <f>IF(H$3="Not used","",IFERROR(VLOOKUP($A986,'Circumstance 3'!$B$6:$AB$15,27,FALSE),IFERROR(VLOOKUP($A986,'Circumstance 3'!$B$18:$AB$28,27,FALSE),TableBPA2[[#This Row],[Base Payment After Circumstance 2]])))</f>
        <v/>
      </c>
      <c r="I986" s="3" t="str">
        <f>IF(I$3="Not used","",IFERROR(VLOOKUP($A986,'Circumstance 4'!$B$6:$AB$15,27,FALSE),IFERROR(VLOOKUP($A986,'Circumstance 4'!$B$18:$AB$28,27,FALSE),TableBPA2[[#This Row],[Base Payment After Circumstance 3]])))</f>
        <v/>
      </c>
      <c r="J986" s="3" t="str">
        <f>IF(J$3="Not used","",IFERROR(VLOOKUP($A986,'Circumstance 5'!$B$6:$AB$15,27,FALSE),IFERROR(VLOOKUP($A986,'Circumstance 5'!$B$18:$AB$28,27,FALSE),TableBPA2[[#This Row],[Base Payment After Circumstance 4]])))</f>
        <v/>
      </c>
      <c r="K986" s="3" t="str">
        <f>IF(K$3="Not used","",IFERROR(VLOOKUP($A986,'Circumstance 6'!$B$6:$AB$15,27,FALSE),IFERROR(VLOOKUP($A986,'Circumstance 6'!$B$18:$AB$28,27,FALSE),TableBPA2[[#This Row],[Base Payment After Circumstance 5]])))</f>
        <v/>
      </c>
      <c r="L986" s="3" t="str">
        <f>IF(L$3="Not used","",IFERROR(VLOOKUP($A986,'Circumstance 7'!$B$6:$AB$15,27,FALSE),IFERROR(VLOOKUP($A986,'Circumstance 7'!$B$18:$AB$28,27,FALSE),TableBPA2[[#This Row],[Base Payment After Circumstance 6]])))</f>
        <v/>
      </c>
      <c r="M986" s="3" t="str">
        <f>IF(M$3="Not used","",IFERROR(VLOOKUP($A986,'Circumstance 8'!$B$6:$AB$15,27,FALSE),IFERROR(VLOOKUP($A986,'Circumstance 8'!$B$18:$AB$28,27,FALSE),TableBPA2[[#This Row],[Base Payment After Circumstance 7]])))</f>
        <v/>
      </c>
      <c r="N986" s="3" t="str">
        <f>IF(N$3="Not used","",IFERROR(VLOOKUP($A986,'Circumstance 9'!$B$6:$AB$15,27,FALSE),IFERROR(VLOOKUP($A986,'Circumstance 9'!$B$18:$AB$28,27,FALSE),TableBPA2[[#This Row],[Base Payment After Circumstance 8]])))</f>
        <v/>
      </c>
      <c r="O986" s="3" t="str">
        <f>IF(O$3="Not used","",IFERROR(VLOOKUP($A986,'Circumstance 10'!$B$6:$AB$15,27,FALSE),IFERROR(VLOOKUP($A986,'Circumstance 10'!$B$18:$AB$28,27,FALSE),TableBPA2[[#This Row],[Base Payment After Circumstance 9]])))</f>
        <v/>
      </c>
      <c r="P986" s="24" t="str">
        <f>IF(P$3="Not used","",IFERROR(VLOOKUP($A986,'Circumstance 11'!$B$6:$AB$15,27,FALSE),IFERROR(VLOOKUP($A986,'Circumstance 11'!$B$18:$AB$28,27,FALSE),TableBPA2[[#This Row],[Base Payment After Circumstance 10]])))</f>
        <v/>
      </c>
      <c r="Q986" s="24" t="str">
        <f>IF(Q$3="Not used","",IFERROR(VLOOKUP($A986,'Circumstance 12'!$B$6:$AB$15,27,FALSE),IFERROR(VLOOKUP($A986,'Circumstance 12'!$B$18:$AB$28,27,FALSE),TableBPA2[[#This Row],[Base Payment After Circumstance 11]])))</f>
        <v/>
      </c>
      <c r="R986" s="24" t="str">
        <f>IF(R$3="Not used","",IFERROR(VLOOKUP($A986,'Circumstance 13'!$B$6:$AB$15,27,FALSE),IFERROR(VLOOKUP($A986,'Circumstance 13'!$B$18:$AB$28,27,FALSE),TableBPA2[[#This Row],[Base Payment After Circumstance 12]])))</f>
        <v/>
      </c>
      <c r="S986" s="24" t="str">
        <f>IF(S$3="Not used","",IFERROR(VLOOKUP($A986,'Circumstance 14'!$B$6:$AB$15,27,FALSE),IFERROR(VLOOKUP($A986,'Circumstance 14'!$B$18:$AB$28,27,FALSE),TableBPA2[[#This Row],[Base Payment After Circumstance 13]])))</f>
        <v/>
      </c>
      <c r="T986" s="24" t="str">
        <f>IF(T$3="Not used","",IFERROR(VLOOKUP($A986,'Circumstance 15'!$B$6:$AB$15,27,FALSE),IFERROR(VLOOKUP($A986,'Circumstance 15'!$B$18:$AB$28,27,FALSE),TableBPA2[[#This Row],[Base Payment After Circumstance 14]])))</f>
        <v/>
      </c>
      <c r="U986" s="24" t="str">
        <f>IF(U$3="Not used","",IFERROR(VLOOKUP($A986,'Circumstance 16'!$B$6:$AB$15,27,FALSE),IFERROR(VLOOKUP($A986,'Circumstance 16'!$B$18:$AB$28,27,FALSE),TableBPA2[[#This Row],[Base Payment After Circumstance 15]])))</f>
        <v/>
      </c>
      <c r="V986" s="24" t="str">
        <f>IF(V$3="Not used","",IFERROR(VLOOKUP($A986,'Circumstance 17'!$B$6:$AB$15,27,FALSE),IFERROR(VLOOKUP($A986,'Circumstance 17'!$B$18:$AB$28,27,FALSE),TableBPA2[[#This Row],[Base Payment After Circumstance 16]])))</f>
        <v/>
      </c>
      <c r="W986" s="24" t="str">
        <f>IF(W$3="Not used","",IFERROR(VLOOKUP($A986,'Circumstance 18'!$B$6:$AB$15,27,FALSE),IFERROR(VLOOKUP($A986,'Circumstance 18'!$B$18:$AB$28,27,FALSE),TableBPA2[[#This Row],[Base Payment After Circumstance 17]])))</f>
        <v/>
      </c>
      <c r="X986" s="24" t="str">
        <f>IF(X$3="Not used","",IFERROR(VLOOKUP($A986,'Circumstance 19'!$B$6:$AB$15,27,FALSE),IFERROR(VLOOKUP($A986,'Circumstance 19'!$B$18:$AB$28,27,FALSE),TableBPA2[[#This Row],[Base Payment After Circumstance 18]])))</f>
        <v/>
      </c>
      <c r="Y986" s="24" t="str">
        <f>IF(Y$3="Not used","",IFERROR(VLOOKUP($A986,'Circumstance 20'!$B$6:$AB$15,27,FALSE),IFERROR(VLOOKUP($A986,'Circumstance 20'!$B$18:$AB$28,27,FALSE),TableBPA2[[#This Row],[Base Payment After Circumstance 19]])))</f>
        <v/>
      </c>
    </row>
    <row r="987" spans="1:25" x14ac:dyDescent="0.25">
      <c r="A987" s="11" t="str">
        <f>IF('LEA Information'!A996="","",'LEA Information'!A996)</f>
        <v/>
      </c>
      <c r="B987" s="11" t="str">
        <f>IF('LEA Information'!B996="","",'LEA Information'!B996)</f>
        <v/>
      </c>
      <c r="C987" s="68" t="str">
        <f>IF('LEA Information'!C996="","",'LEA Information'!C996)</f>
        <v/>
      </c>
      <c r="D987" s="8" t="str">
        <f>IF('LEA Information'!D996="","",'LEA Information'!D996)</f>
        <v/>
      </c>
      <c r="E987" s="32" t="str">
        <f t="shared" si="15"/>
        <v/>
      </c>
      <c r="F987" s="3" t="str">
        <f>IF(F$3="Not used","",IFERROR(VLOOKUP($A987,'Circumstance 1'!$B$6:$AB$15,27,FALSE),IFERROR(VLOOKUP(A987,'Circumstance 1'!$B$18:$AB$28,27,FALSE),TableBPA2[[#This Row],[Starting Base Payment]])))</f>
        <v/>
      </c>
      <c r="G987" s="3" t="str">
        <f>IF(G$3="Not used","",IFERROR(VLOOKUP($A987,'Circumstance 2'!$B$6:$AB$15,27,FALSE),IFERROR(VLOOKUP($A987,'Circumstance 2'!$B$18:$AB$28,27,FALSE),TableBPA2[[#This Row],[Base Payment After Circumstance 1]])))</f>
        <v/>
      </c>
      <c r="H987" s="3" t="str">
        <f>IF(H$3="Not used","",IFERROR(VLOOKUP($A987,'Circumstance 3'!$B$6:$AB$15,27,FALSE),IFERROR(VLOOKUP($A987,'Circumstance 3'!$B$18:$AB$28,27,FALSE),TableBPA2[[#This Row],[Base Payment After Circumstance 2]])))</f>
        <v/>
      </c>
      <c r="I987" s="3" t="str">
        <f>IF(I$3="Not used","",IFERROR(VLOOKUP($A987,'Circumstance 4'!$B$6:$AB$15,27,FALSE),IFERROR(VLOOKUP($A987,'Circumstance 4'!$B$18:$AB$28,27,FALSE),TableBPA2[[#This Row],[Base Payment After Circumstance 3]])))</f>
        <v/>
      </c>
      <c r="J987" s="3" t="str">
        <f>IF(J$3="Not used","",IFERROR(VLOOKUP($A987,'Circumstance 5'!$B$6:$AB$15,27,FALSE),IFERROR(VLOOKUP($A987,'Circumstance 5'!$B$18:$AB$28,27,FALSE),TableBPA2[[#This Row],[Base Payment After Circumstance 4]])))</f>
        <v/>
      </c>
      <c r="K987" s="3" t="str">
        <f>IF(K$3="Not used","",IFERROR(VLOOKUP($A987,'Circumstance 6'!$B$6:$AB$15,27,FALSE),IFERROR(VLOOKUP($A987,'Circumstance 6'!$B$18:$AB$28,27,FALSE),TableBPA2[[#This Row],[Base Payment After Circumstance 5]])))</f>
        <v/>
      </c>
      <c r="L987" s="3" t="str">
        <f>IF(L$3="Not used","",IFERROR(VLOOKUP($A987,'Circumstance 7'!$B$6:$AB$15,27,FALSE),IFERROR(VLOOKUP($A987,'Circumstance 7'!$B$18:$AB$28,27,FALSE),TableBPA2[[#This Row],[Base Payment After Circumstance 6]])))</f>
        <v/>
      </c>
      <c r="M987" s="3" t="str">
        <f>IF(M$3="Not used","",IFERROR(VLOOKUP($A987,'Circumstance 8'!$B$6:$AB$15,27,FALSE),IFERROR(VLOOKUP($A987,'Circumstance 8'!$B$18:$AB$28,27,FALSE),TableBPA2[[#This Row],[Base Payment After Circumstance 7]])))</f>
        <v/>
      </c>
      <c r="N987" s="3" t="str">
        <f>IF(N$3="Not used","",IFERROR(VLOOKUP($A987,'Circumstance 9'!$B$6:$AB$15,27,FALSE),IFERROR(VLOOKUP($A987,'Circumstance 9'!$B$18:$AB$28,27,FALSE),TableBPA2[[#This Row],[Base Payment After Circumstance 8]])))</f>
        <v/>
      </c>
      <c r="O987" s="3" t="str">
        <f>IF(O$3="Not used","",IFERROR(VLOOKUP($A987,'Circumstance 10'!$B$6:$AB$15,27,FALSE),IFERROR(VLOOKUP($A987,'Circumstance 10'!$B$18:$AB$28,27,FALSE),TableBPA2[[#This Row],[Base Payment After Circumstance 9]])))</f>
        <v/>
      </c>
      <c r="P987" s="24" t="str">
        <f>IF(P$3="Not used","",IFERROR(VLOOKUP($A987,'Circumstance 11'!$B$6:$AB$15,27,FALSE),IFERROR(VLOOKUP($A987,'Circumstance 11'!$B$18:$AB$28,27,FALSE),TableBPA2[[#This Row],[Base Payment After Circumstance 10]])))</f>
        <v/>
      </c>
      <c r="Q987" s="24" t="str">
        <f>IF(Q$3="Not used","",IFERROR(VLOOKUP($A987,'Circumstance 12'!$B$6:$AB$15,27,FALSE),IFERROR(VLOOKUP($A987,'Circumstance 12'!$B$18:$AB$28,27,FALSE),TableBPA2[[#This Row],[Base Payment After Circumstance 11]])))</f>
        <v/>
      </c>
      <c r="R987" s="24" t="str">
        <f>IF(R$3="Not used","",IFERROR(VLOOKUP($A987,'Circumstance 13'!$B$6:$AB$15,27,FALSE),IFERROR(VLOOKUP($A987,'Circumstance 13'!$B$18:$AB$28,27,FALSE),TableBPA2[[#This Row],[Base Payment After Circumstance 12]])))</f>
        <v/>
      </c>
      <c r="S987" s="24" t="str">
        <f>IF(S$3="Not used","",IFERROR(VLOOKUP($A987,'Circumstance 14'!$B$6:$AB$15,27,FALSE),IFERROR(VLOOKUP($A987,'Circumstance 14'!$B$18:$AB$28,27,FALSE),TableBPA2[[#This Row],[Base Payment After Circumstance 13]])))</f>
        <v/>
      </c>
      <c r="T987" s="24" t="str">
        <f>IF(T$3="Not used","",IFERROR(VLOOKUP($A987,'Circumstance 15'!$B$6:$AB$15,27,FALSE),IFERROR(VLOOKUP($A987,'Circumstance 15'!$B$18:$AB$28,27,FALSE),TableBPA2[[#This Row],[Base Payment After Circumstance 14]])))</f>
        <v/>
      </c>
      <c r="U987" s="24" t="str">
        <f>IF(U$3="Not used","",IFERROR(VLOOKUP($A987,'Circumstance 16'!$B$6:$AB$15,27,FALSE),IFERROR(VLOOKUP($A987,'Circumstance 16'!$B$18:$AB$28,27,FALSE),TableBPA2[[#This Row],[Base Payment After Circumstance 15]])))</f>
        <v/>
      </c>
      <c r="V987" s="24" t="str">
        <f>IF(V$3="Not used","",IFERROR(VLOOKUP($A987,'Circumstance 17'!$B$6:$AB$15,27,FALSE),IFERROR(VLOOKUP($A987,'Circumstance 17'!$B$18:$AB$28,27,FALSE),TableBPA2[[#This Row],[Base Payment After Circumstance 16]])))</f>
        <v/>
      </c>
      <c r="W987" s="24" t="str">
        <f>IF(W$3="Not used","",IFERROR(VLOOKUP($A987,'Circumstance 18'!$B$6:$AB$15,27,FALSE),IFERROR(VLOOKUP($A987,'Circumstance 18'!$B$18:$AB$28,27,FALSE),TableBPA2[[#This Row],[Base Payment After Circumstance 17]])))</f>
        <v/>
      </c>
      <c r="X987" s="24" t="str">
        <f>IF(X$3="Not used","",IFERROR(VLOOKUP($A987,'Circumstance 19'!$B$6:$AB$15,27,FALSE),IFERROR(VLOOKUP($A987,'Circumstance 19'!$B$18:$AB$28,27,FALSE),TableBPA2[[#This Row],[Base Payment After Circumstance 18]])))</f>
        <v/>
      </c>
      <c r="Y987" s="24" t="str">
        <f>IF(Y$3="Not used","",IFERROR(VLOOKUP($A987,'Circumstance 20'!$B$6:$AB$15,27,FALSE),IFERROR(VLOOKUP($A987,'Circumstance 20'!$B$18:$AB$28,27,FALSE),TableBPA2[[#This Row],[Base Payment After Circumstance 19]])))</f>
        <v/>
      </c>
    </row>
    <row r="988" spans="1:25" x14ac:dyDescent="0.25">
      <c r="A988" s="11" t="str">
        <f>IF('LEA Information'!A997="","",'LEA Information'!A997)</f>
        <v/>
      </c>
      <c r="B988" s="11" t="str">
        <f>IF('LEA Information'!B997="","",'LEA Information'!B997)</f>
        <v/>
      </c>
      <c r="C988" s="68" t="str">
        <f>IF('LEA Information'!C997="","",'LEA Information'!C997)</f>
        <v/>
      </c>
      <c r="D988" s="8" t="str">
        <f>IF('LEA Information'!D997="","",'LEA Information'!D997)</f>
        <v/>
      </c>
      <c r="E988" s="32" t="str">
        <f t="shared" si="15"/>
        <v/>
      </c>
      <c r="F988" s="3" t="str">
        <f>IF(F$3="Not used","",IFERROR(VLOOKUP($A988,'Circumstance 1'!$B$6:$AB$15,27,FALSE),IFERROR(VLOOKUP(A988,'Circumstance 1'!$B$18:$AB$28,27,FALSE),TableBPA2[[#This Row],[Starting Base Payment]])))</f>
        <v/>
      </c>
      <c r="G988" s="3" t="str">
        <f>IF(G$3="Not used","",IFERROR(VLOOKUP($A988,'Circumstance 2'!$B$6:$AB$15,27,FALSE),IFERROR(VLOOKUP($A988,'Circumstance 2'!$B$18:$AB$28,27,FALSE),TableBPA2[[#This Row],[Base Payment After Circumstance 1]])))</f>
        <v/>
      </c>
      <c r="H988" s="3" t="str">
        <f>IF(H$3="Not used","",IFERROR(VLOOKUP($A988,'Circumstance 3'!$B$6:$AB$15,27,FALSE),IFERROR(VLOOKUP($A988,'Circumstance 3'!$B$18:$AB$28,27,FALSE),TableBPA2[[#This Row],[Base Payment After Circumstance 2]])))</f>
        <v/>
      </c>
      <c r="I988" s="3" t="str">
        <f>IF(I$3="Not used","",IFERROR(VLOOKUP($A988,'Circumstance 4'!$B$6:$AB$15,27,FALSE),IFERROR(VLOOKUP($A988,'Circumstance 4'!$B$18:$AB$28,27,FALSE),TableBPA2[[#This Row],[Base Payment After Circumstance 3]])))</f>
        <v/>
      </c>
      <c r="J988" s="3" t="str">
        <f>IF(J$3="Not used","",IFERROR(VLOOKUP($A988,'Circumstance 5'!$B$6:$AB$15,27,FALSE),IFERROR(VLOOKUP($A988,'Circumstance 5'!$B$18:$AB$28,27,FALSE),TableBPA2[[#This Row],[Base Payment After Circumstance 4]])))</f>
        <v/>
      </c>
      <c r="K988" s="3" t="str">
        <f>IF(K$3="Not used","",IFERROR(VLOOKUP($A988,'Circumstance 6'!$B$6:$AB$15,27,FALSE),IFERROR(VLOOKUP($A988,'Circumstance 6'!$B$18:$AB$28,27,FALSE),TableBPA2[[#This Row],[Base Payment After Circumstance 5]])))</f>
        <v/>
      </c>
      <c r="L988" s="3" t="str">
        <f>IF(L$3="Not used","",IFERROR(VLOOKUP($A988,'Circumstance 7'!$B$6:$AB$15,27,FALSE),IFERROR(VLOOKUP($A988,'Circumstance 7'!$B$18:$AB$28,27,FALSE),TableBPA2[[#This Row],[Base Payment After Circumstance 6]])))</f>
        <v/>
      </c>
      <c r="M988" s="3" t="str">
        <f>IF(M$3="Not used","",IFERROR(VLOOKUP($A988,'Circumstance 8'!$B$6:$AB$15,27,FALSE),IFERROR(VLOOKUP($A988,'Circumstance 8'!$B$18:$AB$28,27,FALSE),TableBPA2[[#This Row],[Base Payment After Circumstance 7]])))</f>
        <v/>
      </c>
      <c r="N988" s="3" t="str">
        <f>IF(N$3="Not used","",IFERROR(VLOOKUP($A988,'Circumstance 9'!$B$6:$AB$15,27,FALSE),IFERROR(VLOOKUP($A988,'Circumstance 9'!$B$18:$AB$28,27,FALSE),TableBPA2[[#This Row],[Base Payment After Circumstance 8]])))</f>
        <v/>
      </c>
      <c r="O988" s="3" t="str">
        <f>IF(O$3="Not used","",IFERROR(VLOOKUP($A988,'Circumstance 10'!$B$6:$AB$15,27,FALSE),IFERROR(VLOOKUP($A988,'Circumstance 10'!$B$18:$AB$28,27,FALSE),TableBPA2[[#This Row],[Base Payment After Circumstance 9]])))</f>
        <v/>
      </c>
      <c r="P988" s="24" t="str">
        <f>IF(P$3="Not used","",IFERROR(VLOOKUP($A988,'Circumstance 11'!$B$6:$AB$15,27,FALSE),IFERROR(VLOOKUP($A988,'Circumstance 11'!$B$18:$AB$28,27,FALSE),TableBPA2[[#This Row],[Base Payment After Circumstance 10]])))</f>
        <v/>
      </c>
      <c r="Q988" s="24" t="str">
        <f>IF(Q$3="Not used","",IFERROR(VLOOKUP($A988,'Circumstance 12'!$B$6:$AB$15,27,FALSE),IFERROR(VLOOKUP($A988,'Circumstance 12'!$B$18:$AB$28,27,FALSE),TableBPA2[[#This Row],[Base Payment After Circumstance 11]])))</f>
        <v/>
      </c>
      <c r="R988" s="24" t="str">
        <f>IF(R$3="Not used","",IFERROR(VLOOKUP($A988,'Circumstance 13'!$B$6:$AB$15,27,FALSE),IFERROR(VLOOKUP($A988,'Circumstance 13'!$B$18:$AB$28,27,FALSE),TableBPA2[[#This Row],[Base Payment After Circumstance 12]])))</f>
        <v/>
      </c>
      <c r="S988" s="24" t="str">
        <f>IF(S$3="Not used","",IFERROR(VLOOKUP($A988,'Circumstance 14'!$B$6:$AB$15,27,FALSE),IFERROR(VLOOKUP($A988,'Circumstance 14'!$B$18:$AB$28,27,FALSE),TableBPA2[[#This Row],[Base Payment After Circumstance 13]])))</f>
        <v/>
      </c>
      <c r="T988" s="24" t="str">
        <f>IF(T$3="Not used","",IFERROR(VLOOKUP($A988,'Circumstance 15'!$B$6:$AB$15,27,FALSE),IFERROR(VLOOKUP($A988,'Circumstance 15'!$B$18:$AB$28,27,FALSE),TableBPA2[[#This Row],[Base Payment After Circumstance 14]])))</f>
        <v/>
      </c>
      <c r="U988" s="24" t="str">
        <f>IF(U$3="Not used","",IFERROR(VLOOKUP($A988,'Circumstance 16'!$B$6:$AB$15,27,FALSE),IFERROR(VLOOKUP($A988,'Circumstance 16'!$B$18:$AB$28,27,FALSE),TableBPA2[[#This Row],[Base Payment After Circumstance 15]])))</f>
        <v/>
      </c>
      <c r="V988" s="24" t="str">
        <f>IF(V$3="Not used","",IFERROR(VLOOKUP($A988,'Circumstance 17'!$B$6:$AB$15,27,FALSE),IFERROR(VLOOKUP($A988,'Circumstance 17'!$B$18:$AB$28,27,FALSE),TableBPA2[[#This Row],[Base Payment After Circumstance 16]])))</f>
        <v/>
      </c>
      <c r="W988" s="24" t="str">
        <f>IF(W$3="Not used","",IFERROR(VLOOKUP($A988,'Circumstance 18'!$B$6:$AB$15,27,FALSE),IFERROR(VLOOKUP($A988,'Circumstance 18'!$B$18:$AB$28,27,FALSE),TableBPA2[[#This Row],[Base Payment After Circumstance 17]])))</f>
        <v/>
      </c>
      <c r="X988" s="24" t="str">
        <f>IF(X$3="Not used","",IFERROR(VLOOKUP($A988,'Circumstance 19'!$B$6:$AB$15,27,FALSE),IFERROR(VLOOKUP($A988,'Circumstance 19'!$B$18:$AB$28,27,FALSE),TableBPA2[[#This Row],[Base Payment After Circumstance 18]])))</f>
        <v/>
      </c>
      <c r="Y988" s="24" t="str">
        <f>IF(Y$3="Not used","",IFERROR(VLOOKUP($A988,'Circumstance 20'!$B$6:$AB$15,27,FALSE),IFERROR(VLOOKUP($A988,'Circumstance 20'!$B$18:$AB$28,27,FALSE),TableBPA2[[#This Row],[Base Payment After Circumstance 19]])))</f>
        <v/>
      </c>
    </row>
    <row r="989" spans="1:25" x14ac:dyDescent="0.25">
      <c r="A989" s="11" t="str">
        <f>IF('LEA Information'!A998="","",'LEA Information'!A998)</f>
        <v/>
      </c>
      <c r="B989" s="11" t="str">
        <f>IF('LEA Information'!B998="","",'LEA Information'!B998)</f>
        <v/>
      </c>
      <c r="C989" s="68" t="str">
        <f>IF('LEA Information'!C998="","",'LEA Information'!C998)</f>
        <v/>
      </c>
      <c r="D989" s="8" t="str">
        <f>IF('LEA Information'!D998="","",'LEA Information'!D998)</f>
        <v/>
      </c>
      <c r="E989" s="32" t="str">
        <f t="shared" si="15"/>
        <v/>
      </c>
      <c r="F989" s="3" t="str">
        <f>IF(F$3="Not used","",IFERROR(VLOOKUP($A989,'Circumstance 1'!$B$6:$AB$15,27,FALSE),IFERROR(VLOOKUP(A989,'Circumstance 1'!$B$18:$AB$28,27,FALSE),TableBPA2[[#This Row],[Starting Base Payment]])))</f>
        <v/>
      </c>
      <c r="G989" s="3" t="str">
        <f>IF(G$3="Not used","",IFERROR(VLOOKUP($A989,'Circumstance 2'!$B$6:$AB$15,27,FALSE),IFERROR(VLOOKUP($A989,'Circumstance 2'!$B$18:$AB$28,27,FALSE),TableBPA2[[#This Row],[Base Payment After Circumstance 1]])))</f>
        <v/>
      </c>
      <c r="H989" s="3" t="str">
        <f>IF(H$3="Not used","",IFERROR(VLOOKUP($A989,'Circumstance 3'!$B$6:$AB$15,27,FALSE),IFERROR(VLOOKUP($A989,'Circumstance 3'!$B$18:$AB$28,27,FALSE),TableBPA2[[#This Row],[Base Payment After Circumstance 2]])))</f>
        <v/>
      </c>
      <c r="I989" s="3" t="str">
        <f>IF(I$3="Not used","",IFERROR(VLOOKUP($A989,'Circumstance 4'!$B$6:$AB$15,27,FALSE),IFERROR(VLOOKUP($A989,'Circumstance 4'!$B$18:$AB$28,27,FALSE),TableBPA2[[#This Row],[Base Payment After Circumstance 3]])))</f>
        <v/>
      </c>
      <c r="J989" s="3" t="str">
        <f>IF(J$3="Not used","",IFERROR(VLOOKUP($A989,'Circumstance 5'!$B$6:$AB$15,27,FALSE),IFERROR(VLOOKUP($A989,'Circumstance 5'!$B$18:$AB$28,27,FALSE),TableBPA2[[#This Row],[Base Payment After Circumstance 4]])))</f>
        <v/>
      </c>
      <c r="K989" s="3" t="str">
        <f>IF(K$3="Not used","",IFERROR(VLOOKUP($A989,'Circumstance 6'!$B$6:$AB$15,27,FALSE),IFERROR(VLOOKUP($A989,'Circumstance 6'!$B$18:$AB$28,27,FALSE),TableBPA2[[#This Row],[Base Payment After Circumstance 5]])))</f>
        <v/>
      </c>
      <c r="L989" s="3" t="str">
        <f>IF(L$3="Not used","",IFERROR(VLOOKUP($A989,'Circumstance 7'!$B$6:$AB$15,27,FALSE),IFERROR(VLOOKUP($A989,'Circumstance 7'!$B$18:$AB$28,27,FALSE),TableBPA2[[#This Row],[Base Payment After Circumstance 6]])))</f>
        <v/>
      </c>
      <c r="M989" s="3" t="str">
        <f>IF(M$3="Not used","",IFERROR(VLOOKUP($A989,'Circumstance 8'!$B$6:$AB$15,27,FALSE),IFERROR(VLOOKUP($A989,'Circumstance 8'!$B$18:$AB$28,27,FALSE),TableBPA2[[#This Row],[Base Payment After Circumstance 7]])))</f>
        <v/>
      </c>
      <c r="N989" s="3" t="str">
        <f>IF(N$3="Not used","",IFERROR(VLOOKUP($A989,'Circumstance 9'!$B$6:$AB$15,27,FALSE),IFERROR(VLOOKUP($A989,'Circumstance 9'!$B$18:$AB$28,27,FALSE),TableBPA2[[#This Row],[Base Payment After Circumstance 8]])))</f>
        <v/>
      </c>
      <c r="O989" s="3" t="str">
        <f>IF(O$3="Not used","",IFERROR(VLOOKUP($A989,'Circumstance 10'!$B$6:$AB$15,27,FALSE),IFERROR(VLOOKUP($A989,'Circumstance 10'!$B$18:$AB$28,27,FALSE),TableBPA2[[#This Row],[Base Payment After Circumstance 9]])))</f>
        <v/>
      </c>
      <c r="P989" s="24" t="str">
        <f>IF(P$3="Not used","",IFERROR(VLOOKUP($A989,'Circumstance 11'!$B$6:$AB$15,27,FALSE),IFERROR(VLOOKUP($A989,'Circumstance 11'!$B$18:$AB$28,27,FALSE),TableBPA2[[#This Row],[Base Payment After Circumstance 10]])))</f>
        <v/>
      </c>
      <c r="Q989" s="24" t="str">
        <f>IF(Q$3="Not used","",IFERROR(VLOOKUP($A989,'Circumstance 12'!$B$6:$AB$15,27,FALSE),IFERROR(VLOOKUP($A989,'Circumstance 12'!$B$18:$AB$28,27,FALSE),TableBPA2[[#This Row],[Base Payment After Circumstance 11]])))</f>
        <v/>
      </c>
      <c r="R989" s="24" t="str">
        <f>IF(R$3="Not used","",IFERROR(VLOOKUP($A989,'Circumstance 13'!$B$6:$AB$15,27,FALSE),IFERROR(VLOOKUP($A989,'Circumstance 13'!$B$18:$AB$28,27,FALSE),TableBPA2[[#This Row],[Base Payment After Circumstance 12]])))</f>
        <v/>
      </c>
      <c r="S989" s="24" t="str">
        <f>IF(S$3="Not used","",IFERROR(VLOOKUP($A989,'Circumstance 14'!$B$6:$AB$15,27,FALSE),IFERROR(VLOOKUP($A989,'Circumstance 14'!$B$18:$AB$28,27,FALSE),TableBPA2[[#This Row],[Base Payment After Circumstance 13]])))</f>
        <v/>
      </c>
      <c r="T989" s="24" t="str">
        <f>IF(T$3="Not used","",IFERROR(VLOOKUP($A989,'Circumstance 15'!$B$6:$AB$15,27,FALSE),IFERROR(VLOOKUP($A989,'Circumstance 15'!$B$18:$AB$28,27,FALSE),TableBPA2[[#This Row],[Base Payment After Circumstance 14]])))</f>
        <v/>
      </c>
      <c r="U989" s="24" t="str">
        <f>IF(U$3="Not used","",IFERROR(VLOOKUP($A989,'Circumstance 16'!$B$6:$AB$15,27,FALSE),IFERROR(VLOOKUP($A989,'Circumstance 16'!$B$18:$AB$28,27,FALSE),TableBPA2[[#This Row],[Base Payment After Circumstance 15]])))</f>
        <v/>
      </c>
      <c r="V989" s="24" t="str">
        <f>IF(V$3="Not used","",IFERROR(VLOOKUP($A989,'Circumstance 17'!$B$6:$AB$15,27,FALSE),IFERROR(VLOOKUP($A989,'Circumstance 17'!$B$18:$AB$28,27,FALSE),TableBPA2[[#This Row],[Base Payment After Circumstance 16]])))</f>
        <v/>
      </c>
      <c r="W989" s="24" t="str">
        <f>IF(W$3="Not used","",IFERROR(VLOOKUP($A989,'Circumstance 18'!$B$6:$AB$15,27,FALSE),IFERROR(VLOOKUP($A989,'Circumstance 18'!$B$18:$AB$28,27,FALSE),TableBPA2[[#This Row],[Base Payment After Circumstance 17]])))</f>
        <v/>
      </c>
      <c r="X989" s="24" t="str">
        <f>IF(X$3="Not used","",IFERROR(VLOOKUP($A989,'Circumstance 19'!$B$6:$AB$15,27,FALSE),IFERROR(VLOOKUP($A989,'Circumstance 19'!$B$18:$AB$28,27,FALSE),TableBPA2[[#This Row],[Base Payment After Circumstance 18]])))</f>
        <v/>
      </c>
      <c r="Y989" s="24" t="str">
        <f>IF(Y$3="Not used","",IFERROR(VLOOKUP($A989,'Circumstance 20'!$B$6:$AB$15,27,FALSE),IFERROR(VLOOKUP($A989,'Circumstance 20'!$B$18:$AB$28,27,FALSE),TableBPA2[[#This Row],[Base Payment After Circumstance 19]])))</f>
        <v/>
      </c>
    </row>
    <row r="990" spans="1:25" x14ac:dyDescent="0.25">
      <c r="A990" s="11" t="str">
        <f>IF('LEA Information'!A999="","",'LEA Information'!A999)</f>
        <v/>
      </c>
      <c r="B990" s="11" t="str">
        <f>IF('LEA Information'!B999="","",'LEA Information'!B999)</f>
        <v/>
      </c>
      <c r="C990" s="68" t="str">
        <f>IF('LEA Information'!C999="","",'LEA Information'!C999)</f>
        <v/>
      </c>
      <c r="D990" s="8" t="str">
        <f>IF('LEA Information'!D999="","",'LEA Information'!D999)</f>
        <v/>
      </c>
      <c r="E990" s="32" t="str">
        <f t="shared" si="15"/>
        <v/>
      </c>
      <c r="F990" s="3" t="str">
        <f>IF(F$3="Not used","",IFERROR(VLOOKUP($A990,'Circumstance 1'!$B$6:$AB$15,27,FALSE),IFERROR(VLOOKUP(A990,'Circumstance 1'!$B$18:$AB$28,27,FALSE),TableBPA2[[#This Row],[Starting Base Payment]])))</f>
        <v/>
      </c>
      <c r="G990" s="3" t="str">
        <f>IF(G$3="Not used","",IFERROR(VLOOKUP($A990,'Circumstance 2'!$B$6:$AB$15,27,FALSE),IFERROR(VLOOKUP($A990,'Circumstance 2'!$B$18:$AB$28,27,FALSE),TableBPA2[[#This Row],[Base Payment After Circumstance 1]])))</f>
        <v/>
      </c>
      <c r="H990" s="3" t="str">
        <f>IF(H$3="Not used","",IFERROR(VLOOKUP($A990,'Circumstance 3'!$B$6:$AB$15,27,FALSE),IFERROR(VLOOKUP($A990,'Circumstance 3'!$B$18:$AB$28,27,FALSE),TableBPA2[[#This Row],[Base Payment After Circumstance 2]])))</f>
        <v/>
      </c>
      <c r="I990" s="3" t="str">
        <f>IF(I$3="Not used","",IFERROR(VLOOKUP($A990,'Circumstance 4'!$B$6:$AB$15,27,FALSE),IFERROR(VLOOKUP($A990,'Circumstance 4'!$B$18:$AB$28,27,FALSE),TableBPA2[[#This Row],[Base Payment After Circumstance 3]])))</f>
        <v/>
      </c>
      <c r="J990" s="3" t="str">
        <f>IF(J$3="Not used","",IFERROR(VLOOKUP($A990,'Circumstance 5'!$B$6:$AB$15,27,FALSE),IFERROR(VLOOKUP($A990,'Circumstance 5'!$B$18:$AB$28,27,FALSE),TableBPA2[[#This Row],[Base Payment After Circumstance 4]])))</f>
        <v/>
      </c>
      <c r="K990" s="3" t="str">
        <f>IF(K$3="Not used","",IFERROR(VLOOKUP($A990,'Circumstance 6'!$B$6:$AB$15,27,FALSE),IFERROR(VLOOKUP($A990,'Circumstance 6'!$B$18:$AB$28,27,FALSE),TableBPA2[[#This Row],[Base Payment After Circumstance 5]])))</f>
        <v/>
      </c>
      <c r="L990" s="3" t="str">
        <f>IF(L$3="Not used","",IFERROR(VLOOKUP($A990,'Circumstance 7'!$B$6:$AB$15,27,FALSE),IFERROR(VLOOKUP($A990,'Circumstance 7'!$B$18:$AB$28,27,FALSE),TableBPA2[[#This Row],[Base Payment After Circumstance 6]])))</f>
        <v/>
      </c>
      <c r="M990" s="3" t="str">
        <f>IF(M$3="Not used","",IFERROR(VLOOKUP($A990,'Circumstance 8'!$B$6:$AB$15,27,FALSE),IFERROR(VLOOKUP($A990,'Circumstance 8'!$B$18:$AB$28,27,FALSE),TableBPA2[[#This Row],[Base Payment After Circumstance 7]])))</f>
        <v/>
      </c>
      <c r="N990" s="3" t="str">
        <f>IF(N$3="Not used","",IFERROR(VLOOKUP($A990,'Circumstance 9'!$B$6:$AB$15,27,FALSE),IFERROR(VLOOKUP($A990,'Circumstance 9'!$B$18:$AB$28,27,FALSE),TableBPA2[[#This Row],[Base Payment After Circumstance 8]])))</f>
        <v/>
      </c>
      <c r="O990" s="3" t="str">
        <f>IF(O$3="Not used","",IFERROR(VLOOKUP($A990,'Circumstance 10'!$B$6:$AB$15,27,FALSE),IFERROR(VLOOKUP($A990,'Circumstance 10'!$B$18:$AB$28,27,FALSE),TableBPA2[[#This Row],[Base Payment After Circumstance 9]])))</f>
        <v/>
      </c>
      <c r="P990" s="24" t="str">
        <f>IF(P$3="Not used","",IFERROR(VLOOKUP($A990,'Circumstance 11'!$B$6:$AB$15,27,FALSE),IFERROR(VLOOKUP($A990,'Circumstance 11'!$B$18:$AB$28,27,FALSE),TableBPA2[[#This Row],[Base Payment After Circumstance 10]])))</f>
        <v/>
      </c>
      <c r="Q990" s="24" t="str">
        <f>IF(Q$3="Not used","",IFERROR(VLOOKUP($A990,'Circumstance 12'!$B$6:$AB$15,27,FALSE),IFERROR(VLOOKUP($A990,'Circumstance 12'!$B$18:$AB$28,27,FALSE),TableBPA2[[#This Row],[Base Payment After Circumstance 11]])))</f>
        <v/>
      </c>
      <c r="R990" s="24" t="str">
        <f>IF(R$3="Not used","",IFERROR(VLOOKUP($A990,'Circumstance 13'!$B$6:$AB$15,27,FALSE),IFERROR(VLOOKUP($A990,'Circumstance 13'!$B$18:$AB$28,27,FALSE),TableBPA2[[#This Row],[Base Payment After Circumstance 12]])))</f>
        <v/>
      </c>
      <c r="S990" s="24" t="str">
        <f>IF(S$3="Not used","",IFERROR(VLOOKUP($A990,'Circumstance 14'!$B$6:$AB$15,27,FALSE),IFERROR(VLOOKUP($A990,'Circumstance 14'!$B$18:$AB$28,27,FALSE),TableBPA2[[#This Row],[Base Payment After Circumstance 13]])))</f>
        <v/>
      </c>
      <c r="T990" s="24" t="str">
        <f>IF(T$3="Not used","",IFERROR(VLOOKUP($A990,'Circumstance 15'!$B$6:$AB$15,27,FALSE),IFERROR(VLOOKUP($A990,'Circumstance 15'!$B$18:$AB$28,27,FALSE),TableBPA2[[#This Row],[Base Payment After Circumstance 14]])))</f>
        <v/>
      </c>
      <c r="U990" s="24" t="str">
        <f>IF(U$3="Not used","",IFERROR(VLOOKUP($A990,'Circumstance 16'!$B$6:$AB$15,27,FALSE),IFERROR(VLOOKUP($A990,'Circumstance 16'!$B$18:$AB$28,27,FALSE),TableBPA2[[#This Row],[Base Payment After Circumstance 15]])))</f>
        <v/>
      </c>
      <c r="V990" s="24" t="str">
        <f>IF(V$3="Not used","",IFERROR(VLOOKUP($A990,'Circumstance 17'!$B$6:$AB$15,27,FALSE),IFERROR(VLOOKUP($A990,'Circumstance 17'!$B$18:$AB$28,27,FALSE),TableBPA2[[#This Row],[Base Payment After Circumstance 16]])))</f>
        <v/>
      </c>
      <c r="W990" s="24" t="str">
        <f>IF(W$3="Not used","",IFERROR(VLOOKUP($A990,'Circumstance 18'!$B$6:$AB$15,27,FALSE),IFERROR(VLOOKUP($A990,'Circumstance 18'!$B$18:$AB$28,27,FALSE),TableBPA2[[#This Row],[Base Payment After Circumstance 17]])))</f>
        <v/>
      </c>
      <c r="X990" s="24" t="str">
        <f>IF(X$3="Not used","",IFERROR(VLOOKUP($A990,'Circumstance 19'!$B$6:$AB$15,27,FALSE),IFERROR(VLOOKUP($A990,'Circumstance 19'!$B$18:$AB$28,27,FALSE),TableBPA2[[#This Row],[Base Payment After Circumstance 18]])))</f>
        <v/>
      </c>
      <c r="Y990" s="24" t="str">
        <f>IF(Y$3="Not used","",IFERROR(VLOOKUP($A990,'Circumstance 20'!$B$6:$AB$15,27,FALSE),IFERROR(VLOOKUP($A990,'Circumstance 20'!$B$18:$AB$28,27,FALSE),TableBPA2[[#This Row],[Base Payment After Circumstance 19]])))</f>
        <v/>
      </c>
    </row>
    <row r="991" spans="1:25" x14ac:dyDescent="0.25">
      <c r="A991" s="11" t="str">
        <f>IF('LEA Information'!A1000="","",'LEA Information'!A1000)</f>
        <v/>
      </c>
      <c r="B991" s="11" t="str">
        <f>IF('LEA Information'!B1000="","",'LEA Information'!B1000)</f>
        <v/>
      </c>
      <c r="C991" s="68" t="str">
        <f>IF('LEA Information'!C1000="","",'LEA Information'!C1000)</f>
        <v/>
      </c>
      <c r="D991" s="8" t="str">
        <f>IF('LEA Information'!D1000="","",'LEA Information'!D1000)</f>
        <v/>
      </c>
      <c r="E991" s="32" t="str">
        <f t="shared" si="15"/>
        <v/>
      </c>
      <c r="F991" s="3" t="str">
        <f>IF(F$3="Not used","",IFERROR(VLOOKUP($A991,'Circumstance 1'!$B$6:$AB$15,27,FALSE),IFERROR(VLOOKUP(A991,'Circumstance 1'!$B$18:$AB$28,27,FALSE),TableBPA2[[#This Row],[Starting Base Payment]])))</f>
        <v/>
      </c>
      <c r="G991" s="3" t="str">
        <f>IF(G$3="Not used","",IFERROR(VLOOKUP($A991,'Circumstance 2'!$B$6:$AB$15,27,FALSE),IFERROR(VLOOKUP($A991,'Circumstance 2'!$B$18:$AB$28,27,FALSE),TableBPA2[[#This Row],[Base Payment After Circumstance 1]])))</f>
        <v/>
      </c>
      <c r="H991" s="3" t="str">
        <f>IF(H$3="Not used","",IFERROR(VLOOKUP($A991,'Circumstance 3'!$B$6:$AB$15,27,FALSE),IFERROR(VLOOKUP($A991,'Circumstance 3'!$B$18:$AB$28,27,FALSE),TableBPA2[[#This Row],[Base Payment After Circumstance 2]])))</f>
        <v/>
      </c>
      <c r="I991" s="3" t="str">
        <f>IF(I$3="Not used","",IFERROR(VLOOKUP($A991,'Circumstance 4'!$B$6:$AB$15,27,FALSE),IFERROR(VLOOKUP($A991,'Circumstance 4'!$B$18:$AB$28,27,FALSE),TableBPA2[[#This Row],[Base Payment After Circumstance 3]])))</f>
        <v/>
      </c>
      <c r="J991" s="3" t="str">
        <f>IF(J$3="Not used","",IFERROR(VLOOKUP($A991,'Circumstance 5'!$B$6:$AB$15,27,FALSE),IFERROR(VLOOKUP($A991,'Circumstance 5'!$B$18:$AB$28,27,FALSE),TableBPA2[[#This Row],[Base Payment After Circumstance 4]])))</f>
        <v/>
      </c>
      <c r="K991" s="3" t="str">
        <f>IF(K$3="Not used","",IFERROR(VLOOKUP($A991,'Circumstance 6'!$B$6:$AB$15,27,FALSE),IFERROR(VLOOKUP($A991,'Circumstance 6'!$B$18:$AB$28,27,FALSE),TableBPA2[[#This Row],[Base Payment After Circumstance 5]])))</f>
        <v/>
      </c>
      <c r="L991" s="3" t="str">
        <f>IF(L$3="Not used","",IFERROR(VLOOKUP($A991,'Circumstance 7'!$B$6:$AB$15,27,FALSE),IFERROR(VLOOKUP($A991,'Circumstance 7'!$B$18:$AB$28,27,FALSE),TableBPA2[[#This Row],[Base Payment After Circumstance 6]])))</f>
        <v/>
      </c>
      <c r="M991" s="3" t="str">
        <f>IF(M$3="Not used","",IFERROR(VLOOKUP($A991,'Circumstance 8'!$B$6:$AB$15,27,FALSE),IFERROR(VLOOKUP($A991,'Circumstance 8'!$B$18:$AB$28,27,FALSE),TableBPA2[[#This Row],[Base Payment After Circumstance 7]])))</f>
        <v/>
      </c>
      <c r="N991" s="3" t="str">
        <f>IF(N$3="Not used","",IFERROR(VLOOKUP($A991,'Circumstance 9'!$B$6:$AB$15,27,FALSE),IFERROR(VLOOKUP($A991,'Circumstance 9'!$B$18:$AB$28,27,FALSE),TableBPA2[[#This Row],[Base Payment After Circumstance 8]])))</f>
        <v/>
      </c>
      <c r="O991" s="3" t="str">
        <f>IF(O$3="Not used","",IFERROR(VLOOKUP($A991,'Circumstance 10'!$B$6:$AB$15,27,FALSE),IFERROR(VLOOKUP($A991,'Circumstance 10'!$B$18:$AB$28,27,FALSE),TableBPA2[[#This Row],[Base Payment After Circumstance 9]])))</f>
        <v/>
      </c>
      <c r="P991" s="24" t="str">
        <f>IF(P$3="Not used","",IFERROR(VLOOKUP($A991,'Circumstance 11'!$B$6:$AB$15,27,FALSE),IFERROR(VLOOKUP($A991,'Circumstance 11'!$B$18:$AB$28,27,FALSE),TableBPA2[[#This Row],[Base Payment After Circumstance 10]])))</f>
        <v/>
      </c>
      <c r="Q991" s="24" t="str">
        <f>IF(Q$3="Not used","",IFERROR(VLOOKUP($A991,'Circumstance 12'!$B$6:$AB$15,27,FALSE),IFERROR(VLOOKUP($A991,'Circumstance 12'!$B$18:$AB$28,27,FALSE),TableBPA2[[#This Row],[Base Payment After Circumstance 11]])))</f>
        <v/>
      </c>
      <c r="R991" s="24" t="str">
        <f>IF(R$3="Not used","",IFERROR(VLOOKUP($A991,'Circumstance 13'!$B$6:$AB$15,27,FALSE),IFERROR(VLOOKUP($A991,'Circumstance 13'!$B$18:$AB$28,27,FALSE),TableBPA2[[#This Row],[Base Payment After Circumstance 12]])))</f>
        <v/>
      </c>
      <c r="S991" s="24" t="str">
        <f>IF(S$3="Not used","",IFERROR(VLOOKUP($A991,'Circumstance 14'!$B$6:$AB$15,27,FALSE),IFERROR(VLOOKUP($A991,'Circumstance 14'!$B$18:$AB$28,27,FALSE),TableBPA2[[#This Row],[Base Payment After Circumstance 13]])))</f>
        <v/>
      </c>
      <c r="T991" s="24" t="str">
        <f>IF(T$3="Not used","",IFERROR(VLOOKUP($A991,'Circumstance 15'!$B$6:$AB$15,27,FALSE),IFERROR(VLOOKUP($A991,'Circumstance 15'!$B$18:$AB$28,27,FALSE),TableBPA2[[#This Row],[Base Payment After Circumstance 14]])))</f>
        <v/>
      </c>
      <c r="U991" s="24" t="str">
        <f>IF(U$3="Not used","",IFERROR(VLOOKUP($A991,'Circumstance 16'!$B$6:$AB$15,27,FALSE),IFERROR(VLOOKUP($A991,'Circumstance 16'!$B$18:$AB$28,27,FALSE),TableBPA2[[#This Row],[Base Payment After Circumstance 15]])))</f>
        <v/>
      </c>
      <c r="V991" s="24" t="str">
        <f>IF(V$3="Not used","",IFERROR(VLOOKUP($A991,'Circumstance 17'!$B$6:$AB$15,27,FALSE),IFERROR(VLOOKUP($A991,'Circumstance 17'!$B$18:$AB$28,27,FALSE),TableBPA2[[#This Row],[Base Payment After Circumstance 16]])))</f>
        <v/>
      </c>
      <c r="W991" s="24" t="str">
        <f>IF(W$3="Not used","",IFERROR(VLOOKUP($A991,'Circumstance 18'!$B$6:$AB$15,27,FALSE),IFERROR(VLOOKUP($A991,'Circumstance 18'!$B$18:$AB$28,27,FALSE),TableBPA2[[#This Row],[Base Payment After Circumstance 17]])))</f>
        <v/>
      </c>
      <c r="X991" s="24" t="str">
        <f>IF(X$3="Not used","",IFERROR(VLOOKUP($A991,'Circumstance 19'!$B$6:$AB$15,27,FALSE),IFERROR(VLOOKUP($A991,'Circumstance 19'!$B$18:$AB$28,27,FALSE),TableBPA2[[#This Row],[Base Payment After Circumstance 18]])))</f>
        <v/>
      </c>
      <c r="Y991" s="24" t="str">
        <f>IF(Y$3="Not used","",IFERROR(VLOOKUP($A991,'Circumstance 20'!$B$6:$AB$15,27,FALSE),IFERROR(VLOOKUP($A991,'Circumstance 20'!$B$18:$AB$28,27,FALSE),TableBPA2[[#This Row],[Base Payment After Circumstance 19]])))</f>
        <v/>
      </c>
    </row>
    <row r="992" spans="1:25" x14ac:dyDescent="0.25">
      <c r="A992" s="11" t="str">
        <f>IF('LEA Information'!A1001="","",'LEA Information'!A1001)</f>
        <v/>
      </c>
      <c r="B992" s="11" t="str">
        <f>IF('LEA Information'!B1001="","",'LEA Information'!B1001)</f>
        <v/>
      </c>
      <c r="C992" s="68" t="str">
        <f>IF('LEA Information'!C1001="","",'LEA Information'!C1001)</f>
        <v/>
      </c>
      <c r="D992" s="8" t="str">
        <f>IF('LEA Information'!D1001="","",'LEA Information'!D1001)</f>
        <v/>
      </c>
      <c r="E992" s="32" t="str">
        <f t="shared" si="15"/>
        <v/>
      </c>
      <c r="F992" s="3" t="str">
        <f>IF(F$3="Not used","",IFERROR(VLOOKUP($A992,'Circumstance 1'!$B$6:$AB$15,27,FALSE),IFERROR(VLOOKUP(A992,'Circumstance 1'!$B$18:$AB$28,27,FALSE),TableBPA2[[#This Row],[Starting Base Payment]])))</f>
        <v/>
      </c>
      <c r="G992" s="3" t="str">
        <f>IF(G$3="Not used","",IFERROR(VLOOKUP($A992,'Circumstance 2'!$B$6:$AB$15,27,FALSE),IFERROR(VLOOKUP($A992,'Circumstance 2'!$B$18:$AB$28,27,FALSE),TableBPA2[[#This Row],[Base Payment After Circumstance 1]])))</f>
        <v/>
      </c>
      <c r="H992" s="3" t="str">
        <f>IF(H$3="Not used","",IFERROR(VLOOKUP($A992,'Circumstance 3'!$B$6:$AB$15,27,FALSE),IFERROR(VLOOKUP($A992,'Circumstance 3'!$B$18:$AB$28,27,FALSE),TableBPA2[[#This Row],[Base Payment After Circumstance 2]])))</f>
        <v/>
      </c>
      <c r="I992" s="3" t="str">
        <f>IF(I$3="Not used","",IFERROR(VLOOKUP($A992,'Circumstance 4'!$B$6:$AB$15,27,FALSE),IFERROR(VLOOKUP($A992,'Circumstance 4'!$B$18:$AB$28,27,FALSE),TableBPA2[[#This Row],[Base Payment After Circumstance 3]])))</f>
        <v/>
      </c>
      <c r="J992" s="3" t="str">
        <f>IF(J$3="Not used","",IFERROR(VLOOKUP($A992,'Circumstance 5'!$B$6:$AB$15,27,FALSE),IFERROR(VLOOKUP($A992,'Circumstance 5'!$B$18:$AB$28,27,FALSE),TableBPA2[[#This Row],[Base Payment After Circumstance 4]])))</f>
        <v/>
      </c>
      <c r="K992" s="3" t="str">
        <f>IF(K$3="Not used","",IFERROR(VLOOKUP($A992,'Circumstance 6'!$B$6:$AB$15,27,FALSE),IFERROR(VLOOKUP($A992,'Circumstance 6'!$B$18:$AB$28,27,FALSE),TableBPA2[[#This Row],[Base Payment After Circumstance 5]])))</f>
        <v/>
      </c>
      <c r="L992" s="3" t="str">
        <f>IF(L$3="Not used","",IFERROR(VLOOKUP($A992,'Circumstance 7'!$B$6:$AB$15,27,FALSE),IFERROR(VLOOKUP($A992,'Circumstance 7'!$B$18:$AB$28,27,FALSE),TableBPA2[[#This Row],[Base Payment After Circumstance 6]])))</f>
        <v/>
      </c>
      <c r="M992" s="3" t="str">
        <f>IF(M$3="Not used","",IFERROR(VLOOKUP($A992,'Circumstance 8'!$B$6:$AB$15,27,FALSE),IFERROR(VLOOKUP($A992,'Circumstance 8'!$B$18:$AB$28,27,FALSE),TableBPA2[[#This Row],[Base Payment After Circumstance 7]])))</f>
        <v/>
      </c>
      <c r="N992" s="3" t="str">
        <f>IF(N$3="Not used","",IFERROR(VLOOKUP($A992,'Circumstance 9'!$B$6:$AB$15,27,FALSE),IFERROR(VLOOKUP($A992,'Circumstance 9'!$B$18:$AB$28,27,FALSE),TableBPA2[[#This Row],[Base Payment After Circumstance 8]])))</f>
        <v/>
      </c>
      <c r="O992" s="3" t="str">
        <f>IF(O$3="Not used","",IFERROR(VLOOKUP($A992,'Circumstance 10'!$B$6:$AB$15,27,FALSE),IFERROR(VLOOKUP($A992,'Circumstance 10'!$B$18:$AB$28,27,FALSE),TableBPA2[[#This Row],[Base Payment After Circumstance 9]])))</f>
        <v/>
      </c>
      <c r="P992" s="24" t="str">
        <f>IF(P$3="Not used","",IFERROR(VLOOKUP($A992,'Circumstance 11'!$B$6:$AB$15,27,FALSE),IFERROR(VLOOKUP($A992,'Circumstance 11'!$B$18:$AB$28,27,FALSE),TableBPA2[[#This Row],[Base Payment After Circumstance 10]])))</f>
        <v/>
      </c>
      <c r="Q992" s="24" t="str">
        <f>IF(Q$3="Not used","",IFERROR(VLOOKUP($A992,'Circumstance 12'!$B$6:$AB$15,27,FALSE),IFERROR(VLOOKUP($A992,'Circumstance 12'!$B$18:$AB$28,27,FALSE),TableBPA2[[#This Row],[Base Payment After Circumstance 11]])))</f>
        <v/>
      </c>
      <c r="R992" s="24" t="str">
        <f>IF(R$3="Not used","",IFERROR(VLOOKUP($A992,'Circumstance 13'!$B$6:$AB$15,27,FALSE),IFERROR(VLOOKUP($A992,'Circumstance 13'!$B$18:$AB$28,27,FALSE),TableBPA2[[#This Row],[Base Payment After Circumstance 12]])))</f>
        <v/>
      </c>
      <c r="S992" s="24" t="str">
        <f>IF(S$3="Not used","",IFERROR(VLOOKUP($A992,'Circumstance 14'!$B$6:$AB$15,27,FALSE),IFERROR(VLOOKUP($A992,'Circumstance 14'!$B$18:$AB$28,27,FALSE),TableBPA2[[#This Row],[Base Payment After Circumstance 13]])))</f>
        <v/>
      </c>
      <c r="T992" s="24" t="str">
        <f>IF(T$3="Not used","",IFERROR(VLOOKUP($A992,'Circumstance 15'!$B$6:$AB$15,27,FALSE),IFERROR(VLOOKUP($A992,'Circumstance 15'!$B$18:$AB$28,27,FALSE),TableBPA2[[#This Row],[Base Payment After Circumstance 14]])))</f>
        <v/>
      </c>
      <c r="U992" s="24" t="str">
        <f>IF(U$3="Not used","",IFERROR(VLOOKUP($A992,'Circumstance 16'!$B$6:$AB$15,27,FALSE),IFERROR(VLOOKUP($A992,'Circumstance 16'!$B$18:$AB$28,27,FALSE),TableBPA2[[#This Row],[Base Payment After Circumstance 15]])))</f>
        <v/>
      </c>
      <c r="V992" s="24" t="str">
        <f>IF(V$3="Not used","",IFERROR(VLOOKUP($A992,'Circumstance 17'!$B$6:$AB$15,27,FALSE),IFERROR(VLOOKUP($A992,'Circumstance 17'!$B$18:$AB$28,27,FALSE),TableBPA2[[#This Row],[Base Payment After Circumstance 16]])))</f>
        <v/>
      </c>
      <c r="W992" s="24" t="str">
        <f>IF(W$3="Not used","",IFERROR(VLOOKUP($A992,'Circumstance 18'!$B$6:$AB$15,27,FALSE),IFERROR(VLOOKUP($A992,'Circumstance 18'!$B$18:$AB$28,27,FALSE),TableBPA2[[#This Row],[Base Payment After Circumstance 17]])))</f>
        <v/>
      </c>
      <c r="X992" s="24" t="str">
        <f>IF(X$3="Not used","",IFERROR(VLOOKUP($A992,'Circumstance 19'!$B$6:$AB$15,27,FALSE),IFERROR(VLOOKUP($A992,'Circumstance 19'!$B$18:$AB$28,27,FALSE),TableBPA2[[#This Row],[Base Payment After Circumstance 18]])))</f>
        <v/>
      </c>
      <c r="Y992" s="24" t="str">
        <f>IF(Y$3="Not used","",IFERROR(VLOOKUP($A992,'Circumstance 20'!$B$6:$AB$15,27,FALSE),IFERROR(VLOOKUP($A992,'Circumstance 20'!$B$18:$AB$28,27,FALSE),TableBPA2[[#This Row],[Base Payment After Circumstance 19]])))</f>
        <v/>
      </c>
    </row>
    <row r="993" spans="1:25" x14ac:dyDescent="0.25">
      <c r="A993" s="11" t="str">
        <f>IF('LEA Information'!A1002="","",'LEA Information'!A1002)</f>
        <v/>
      </c>
      <c r="B993" s="11" t="str">
        <f>IF('LEA Information'!B1002="","",'LEA Information'!B1002)</f>
        <v/>
      </c>
      <c r="C993" s="68" t="str">
        <f>IF('LEA Information'!C1002="","",'LEA Information'!C1002)</f>
        <v/>
      </c>
      <c r="D993" s="8" t="str">
        <f>IF('LEA Information'!D1002="","",'LEA Information'!D1002)</f>
        <v/>
      </c>
      <c r="E993" s="32" t="str">
        <f t="shared" si="15"/>
        <v/>
      </c>
      <c r="F993" s="3" t="str">
        <f>IF(F$3="Not used","",IFERROR(VLOOKUP($A993,'Circumstance 1'!$B$6:$AB$15,27,FALSE),IFERROR(VLOOKUP(A993,'Circumstance 1'!$B$18:$AB$28,27,FALSE),TableBPA2[[#This Row],[Starting Base Payment]])))</f>
        <v/>
      </c>
      <c r="G993" s="3" t="str">
        <f>IF(G$3="Not used","",IFERROR(VLOOKUP($A993,'Circumstance 2'!$B$6:$AB$15,27,FALSE),IFERROR(VLOOKUP($A993,'Circumstance 2'!$B$18:$AB$28,27,FALSE),TableBPA2[[#This Row],[Base Payment After Circumstance 1]])))</f>
        <v/>
      </c>
      <c r="H993" s="3" t="str">
        <f>IF(H$3="Not used","",IFERROR(VLOOKUP($A993,'Circumstance 3'!$B$6:$AB$15,27,FALSE),IFERROR(VLOOKUP($A993,'Circumstance 3'!$B$18:$AB$28,27,FALSE),TableBPA2[[#This Row],[Base Payment After Circumstance 2]])))</f>
        <v/>
      </c>
      <c r="I993" s="3" t="str">
        <f>IF(I$3="Not used","",IFERROR(VLOOKUP($A993,'Circumstance 4'!$B$6:$AB$15,27,FALSE),IFERROR(VLOOKUP($A993,'Circumstance 4'!$B$18:$AB$28,27,FALSE),TableBPA2[[#This Row],[Base Payment After Circumstance 3]])))</f>
        <v/>
      </c>
      <c r="J993" s="3" t="str">
        <f>IF(J$3="Not used","",IFERROR(VLOOKUP($A993,'Circumstance 5'!$B$6:$AB$15,27,FALSE),IFERROR(VLOOKUP($A993,'Circumstance 5'!$B$18:$AB$28,27,FALSE),TableBPA2[[#This Row],[Base Payment After Circumstance 4]])))</f>
        <v/>
      </c>
      <c r="K993" s="3" t="str">
        <f>IF(K$3="Not used","",IFERROR(VLOOKUP($A993,'Circumstance 6'!$B$6:$AB$15,27,FALSE),IFERROR(VLOOKUP($A993,'Circumstance 6'!$B$18:$AB$28,27,FALSE),TableBPA2[[#This Row],[Base Payment After Circumstance 5]])))</f>
        <v/>
      </c>
      <c r="L993" s="3" t="str">
        <f>IF(L$3="Not used","",IFERROR(VLOOKUP($A993,'Circumstance 7'!$B$6:$AB$15,27,FALSE),IFERROR(VLOOKUP($A993,'Circumstance 7'!$B$18:$AB$28,27,FALSE),TableBPA2[[#This Row],[Base Payment After Circumstance 6]])))</f>
        <v/>
      </c>
      <c r="M993" s="3" t="str">
        <f>IF(M$3="Not used","",IFERROR(VLOOKUP($A993,'Circumstance 8'!$B$6:$AB$15,27,FALSE),IFERROR(VLOOKUP($A993,'Circumstance 8'!$B$18:$AB$28,27,FALSE),TableBPA2[[#This Row],[Base Payment After Circumstance 7]])))</f>
        <v/>
      </c>
      <c r="N993" s="3" t="str">
        <f>IF(N$3="Not used","",IFERROR(VLOOKUP($A993,'Circumstance 9'!$B$6:$AB$15,27,FALSE),IFERROR(VLOOKUP($A993,'Circumstance 9'!$B$18:$AB$28,27,FALSE),TableBPA2[[#This Row],[Base Payment After Circumstance 8]])))</f>
        <v/>
      </c>
      <c r="O993" s="3" t="str">
        <f>IF(O$3="Not used","",IFERROR(VLOOKUP($A993,'Circumstance 10'!$B$6:$AB$15,27,FALSE),IFERROR(VLOOKUP($A993,'Circumstance 10'!$B$18:$AB$28,27,FALSE),TableBPA2[[#This Row],[Base Payment After Circumstance 9]])))</f>
        <v/>
      </c>
      <c r="P993" s="24" t="str">
        <f>IF(P$3="Not used","",IFERROR(VLOOKUP($A993,'Circumstance 11'!$B$6:$AB$15,27,FALSE),IFERROR(VLOOKUP($A993,'Circumstance 11'!$B$18:$AB$28,27,FALSE),TableBPA2[[#This Row],[Base Payment After Circumstance 10]])))</f>
        <v/>
      </c>
      <c r="Q993" s="24" t="str">
        <f>IF(Q$3="Not used","",IFERROR(VLOOKUP($A993,'Circumstance 12'!$B$6:$AB$15,27,FALSE),IFERROR(VLOOKUP($A993,'Circumstance 12'!$B$18:$AB$28,27,FALSE),TableBPA2[[#This Row],[Base Payment After Circumstance 11]])))</f>
        <v/>
      </c>
      <c r="R993" s="24" t="str">
        <f>IF(R$3="Not used","",IFERROR(VLOOKUP($A993,'Circumstance 13'!$B$6:$AB$15,27,FALSE),IFERROR(VLOOKUP($A993,'Circumstance 13'!$B$18:$AB$28,27,FALSE),TableBPA2[[#This Row],[Base Payment After Circumstance 12]])))</f>
        <v/>
      </c>
      <c r="S993" s="24" t="str">
        <f>IF(S$3="Not used","",IFERROR(VLOOKUP($A993,'Circumstance 14'!$B$6:$AB$15,27,FALSE),IFERROR(VLOOKUP($A993,'Circumstance 14'!$B$18:$AB$28,27,FALSE),TableBPA2[[#This Row],[Base Payment After Circumstance 13]])))</f>
        <v/>
      </c>
      <c r="T993" s="24" t="str">
        <f>IF(T$3="Not used","",IFERROR(VLOOKUP($A993,'Circumstance 15'!$B$6:$AB$15,27,FALSE),IFERROR(VLOOKUP($A993,'Circumstance 15'!$B$18:$AB$28,27,FALSE),TableBPA2[[#This Row],[Base Payment After Circumstance 14]])))</f>
        <v/>
      </c>
      <c r="U993" s="24" t="str">
        <f>IF(U$3="Not used","",IFERROR(VLOOKUP($A993,'Circumstance 16'!$B$6:$AB$15,27,FALSE),IFERROR(VLOOKUP($A993,'Circumstance 16'!$B$18:$AB$28,27,FALSE),TableBPA2[[#This Row],[Base Payment After Circumstance 15]])))</f>
        <v/>
      </c>
      <c r="V993" s="24" t="str">
        <f>IF(V$3="Not used","",IFERROR(VLOOKUP($A993,'Circumstance 17'!$B$6:$AB$15,27,FALSE),IFERROR(VLOOKUP($A993,'Circumstance 17'!$B$18:$AB$28,27,FALSE),TableBPA2[[#This Row],[Base Payment After Circumstance 16]])))</f>
        <v/>
      </c>
      <c r="W993" s="24" t="str">
        <f>IF(W$3="Not used","",IFERROR(VLOOKUP($A993,'Circumstance 18'!$B$6:$AB$15,27,FALSE),IFERROR(VLOOKUP($A993,'Circumstance 18'!$B$18:$AB$28,27,FALSE),TableBPA2[[#This Row],[Base Payment After Circumstance 17]])))</f>
        <v/>
      </c>
      <c r="X993" s="24" t="str">
        <f>IF(X$3="Not used","",IFERROR(VLOOKUP($A993,'Circumstance 19'!$B$6:$AB$15,27,FALSE),IFERROR(VLOOKUP($A993,'Circumstance 19'!$B$18:$AB$28,27,FALSE),TableBPA2[[#This Row],[Base Payment After Circumstance 18]])))</f>
        <v/>
      </c>
      <c r="Y993" s="24" t="str">
        <f>IF(Y$3="Not used","",IFERROR(VLOOKUP($A993,'Circumstance 20'!$B$6:$AB$15,27,FALSE),IFERROR(VLOOKUP($A993,'Circumstance 20'!$B$18:$AB$28,27,FALSE),TableBPA2[[#This Row],[Base Payment After Circumstance 19]])))</f>
        <v/>
      </c>
    </row>
    <row r="994" spans="1:25" x14ac:dyDescent="0.25">
      <c r="A994" s="11" t="str">
        <f>IF('LEA Information'!A1003="","",'LEA Information'!A1003)</f>
        <v/>
      </c>
      <c r="B994" s="11" t="str">
        <f>IF('LEA Information'!B1003="","",'LEA Information'!B1003)</f>
        <v/>
      </c>
      <c r="C994" s="68" t="str">
        <f>IF('LEA Information'!C1003="","",'LEA Information'!C1003)</f>
        <v/>
      </c>
      <c r="D994" s="8" t="str">
        <f>IF('LEA Information'!D1003="","",'LEA Information'!D1003)</f>
        <v/>
      </c>
      <c r="E994" s="32" t="str">
        <f t="shared" si="15"/>
        <v/>
      </c>
      <c r="F994" s="3" t="str">
        <f>IF(F$3="Not used","",IFERROR(VLOOKUP($A994,'Circumstance 1'!$B$6:$AB$15,27,FALSE),IFERROR(VLOOKUP(A994,'Circumstance 1'!$B$18:$AB$28,27,FALSE),TableBPA2[[#This Row],[Starting Base Payment]])))</f>
        <v/>
      </c>
      <c r="G994" s="3" t="str">
        <f>IF(G$3="Not used","",IFERROR(VLOOKUP($A994,'Circumstance 2'!$B$6:$AB$15,27,FALSE),IFERROR(VLOOKUP($A994,'Circumstance 2'!$B$18:$AB$28,27,FALSE),TableBPA2[[#This Row],[Base Payment After Circumstance 1]])))</f>
        <v/>
      </c>
      <c r="H994" s="3" t="str">
        <f>IF(H$3="Not used","",IFERROR(VLOOKUP($A994,'Circumstance 3'!$B$6:$AB$15,27,FALSE),IFERROR(VLOOKUP($A994,'Circumstance 3'!$B$18:$AB$28,27,FALSE),TableBPA2[[#This Row],[Base Payment After Circumstance 2]])))</f>
        <v/>
      </c>
      <c r="I994" s="3" t="str">
        <f>IF(I$3="Not used","",IFERROR(VLOOKUP($A994,'Circumstance 4'!$B$6:$AB$15,27,FALSE),IFERROR(VLOOKUP($A994,'Circumstance 4'!$B$18:$AB$28,27,FALSE),TableBPA2[[#This Row],[Base Payment After Circumstance 3]])))</f>
        <v/>
      </c>
      <c r="J994" s="3" t="str">
        <f>IF(J$3="Not used","",IFERROR(VLOOKUP($A994,'Circumstance 5'!$B$6:$AB$15,27,FALSE),IFERROR(VLOOKUP($A994,'Circumstance 5'!$B$18:$AB$28,27,FALSE),TableBPA2[[#This Row],[Base Payment After Circumstance 4]])))</f>
        <v/>
      </c>
      <c r="K994" s="3" t="str">
        <f>IF(K$3="Not used","",IFERROR(VLOOKUP($A994,'Circumstance 6'!$B$6:$AB$15,27,FALSE),IFERROR(VLOOKUP($A994,'Circumstance 6'!$B$18:$AB$28,27,FALSE),TableBPA2[[#This Row],[Base Payment After Circumstance 5]])))</f>
        <v/>
      </c>
      <c r="L994" s="3" t="str">
        <f>IF(L$3="Not used","",IFERROR(VLOOKUP($A994,'Circumstance 7'!$B$6:$AB$15,27,FALSE),IFERROR(VLOOKUP($A994,'Circumstance 7'!$B$18:$AB$28,27,FALSE),TableBPA2[[#This Row],[Base Payment After Circumstance 6]])))</f>
        <v/>
      </c>
      <c r="M994" s="3" t="str">
        <f>IF(M$3="Not used","",IFERROR(VLOOKUP($A994,'Circumstance 8'!$B$6:$AB$15,27,FALSE),IFERROR(VLOOKUP($A994,'Circumstance 8'!$B$18:$AB$28,27,FALSE),TableBPA2[[#This Row],[Base Payment After Circumstance 7]])))</f>
        <v/>
      </c>
      <c r="N994" s="3" t="str">
        <f>IF(N$3="Not used","",IFERROR(VLOOKUP($A994,'Circumstance 9'!$B$6:$AB$15,27,FALSE),IFERROR(VLOOKUP($A994,'Circumstance 9'!$B$18:$AB$28,27,FALSE),TableBPA2[[#This Row],[Base Payment After Circumstance 8]])))</f>
        <v/>
      </c>
      <c r="O994" s="3" t="str">
        <f>IF(O$3="Not used","",IFERROR(VLOOKUP($A994,'Circumstance 10'!$B$6:$AB$15,27,FALSE),IFERROR(VLOOKUP($A994,'Circumstance 10'!$B$18:$AB$28,27,FALSE),TableBPA2[[#This Row],[Base Payment After Circumstance 9]])))</f>
        <v/>
      </c>
      <c r="P994" s="24" t="str">
        <f>IF(P$3="Not used","",IFERROR(VLOOKUP($A994,'Circumstance 11'!$B$6:$AB$15,27,FALSE),IFERROR(VLOOKUP($A994,'Circumstance 11'!$B$18:$AB$28,27,FALSE),TableBPA2[[#This Row],[Base Payment After Circumstance 10]])))</f>
        <v/>
      </c>
      <c r="Q994" s="24" t="str">
        <f>IF(Q$3="Not used","",IFERROR(VLOOKUP($A994,'Circumstance 12'!$B$6:$AB$15,27,FALSE),IFERROR(VLOOKUP($A994,'Circumstance 12'!$B$18:$AB$28,27,FALSE),TableBPA2[[#This Row],[Base Payment After Circumstance 11]])))</f>
        <v/>
      </c>
      <c r="R994" s="24" t="str">
        <f>IF(R$3="Not used","",IFERROR(VLOOKUP($A994,'Circumstance 13'!$B$6:$AB$15,27,FALSE),IFERROR(VLOOKUP($A994,'Circumstance 13'!$B$18:$AB$28,27,FALSE),TableBPA2[[#This Row],[Base Payment After Circumstance 12]])))</f>
        <v/>
      </c>
      <c r="S994" s="24" t="str">
        <f>IF(S$3="Not used","",IFERROR(VLOOKUP($A994,'Circumstance 14'!$B$6:$AB$15,27,FALSE),IFERROR(VLOOKUP($A994,'Circumstance 14'!$B$18:$AB$28,27,FALSE),TableBPA2[[#This Row],[Base Payment After Circumstance 13]])))</f>
        <v/>
      </c>
      <c r="T994" s="24" t="str">
        <f>IF(T$3="Not used","",IFERROR(VLOOKUP($A994,'Circumstance 15'!$B$6:$AB$15,27,FALSE),IFERROR(VLOOKUP($A994,'Circumstance 15'!$B$18:$AB$28,27,FALSE),TableBPA2[[#This Row],[Base Payment After Circumstance 14]])))</f>
        <v/>
      </c>
      <c r="U994" s="24" t="str">
        <f>IF(U$3="Not used","",IFERROR(VLOOKUP($A994,'Circumstance 16'!$B$6:$AB$15,27,FALSE),IFERROR(VLOOKUP($A994,'Circumstance 16'!$B$18:$AB$28,27,FALSE),TableBPA2[[#This Row],[Base Payment After Circumstance 15]])))</f>
        <v/>
      </c>
      <c r="V994" s="24" t="str">
        <f>IF(V$3="Not used","",IFERROR(VLOOKUP($A994,'Circumstance 17'!$B$6:$AB$15,27,FALSE),IFERROR(VLOOKUP($A994,'Circumstance 17'!$B$18:$AB$28,27,FALSE),TableBPA2[[#This Row],[Base Payment After Circumstance 16]])))</f>
        <v/>
      </c>
      <c r="W994" s="24" t="str">
        <f>IF(W$3="Not used","",IFERROR(VLOOKUP($A994,'Circumstance 18'!$B$6:$AB$15,27,FALSE),IFERROR(VLOOKUP($A994,'Circumstance 18'!$B$18:$AB$28,27,FALSE),TableBPA2[[#This Row],[Base Payment After Circumstance 17]])))</f>
        <v/>
      </c>
      <c r="X994" s="24" t="str">
        <f>IF(X$3="Not used","",IFERROR(VLOOKUP($A994,'Circumstance 19'!$B$6:$AB$15,27,FALSE),IFERROR(VLOOKUP($A994,'Circumstance 19'!$B$18:$AB$28,27,FALSE),TableBPA2[[#This Row],[Base Payment After Circumstance 18]])))</f>
        <v/>
      </c>
      <c r="Y994" s="24" t="str">
        <f>IF(Y$3="Not used","",IFERROR(VLOOKUP($A994,'Circumstance 20'!$B$6:$AB$15,27,FALSE),IFERROR(VLOOKUP($A994,'Circumstance 20'!$B$18:$AB$28,27,FALSE),TableBPA2[[#This Row],[Base Payment After Circumstance 19]])))</f>
        <v/>
      </c>
    </row>
    <row r="995" spans="1:25" x14ac:dyDescent="0.25">
      <c r="A995" s="11" t="str">
        <f>IF('LEA Information'!A1004="","",'LEA Information'!A1004)</f>
        <v/>
      </c>
      <c r="B995" s="11" t="str">
        <f>IF('LEA Information'!B1004="","",'LEA Information'!B1004)</f>
        <v/>
      </c>
      <c r="C995" s="68" t="str">
        <f>IF('LEA Information'!C1004="","",'LEA Information'!C1004)</f>
        <v/>
      </c>
      <c r="D995" s="8" t="str">
        <f>IF('LEA Information'!D1004="","",'LEA Information'!D1004)</f>
        <v/>
      </c>
      <c r="E995" s="32" t="str">
        <f t="shared" si="15"/>
        <v/>
      </c>
      <c r="F995" s="3" t="str">
        <f>IF(F$3="Not used","",IFERROR(VLOOKUP($A995,'Circumstance 1'!$B$6:$AB$15,27,FALSE),IFERROR(VLOOKUP(A995,'Circumstance 1'!$B$18:$AB$28,27,FALSE),TableBPA2[[#This Row],[Starting Base Payment]])))</f>
        <v/>
      </c>
      <c r="G995" s="3" t="str">
        <f>IF(G$3="Not used","",IFERROR(VLOOKUP($A995,'Circumstance 2'!$B$6:$AB$15,27,FALSE),IFERROR(VLOOKUP($A995,'Circumstance 2'!$B$18:$AB$28,27,FALSE),TableBPA2[[#This Row],[Base Payment After Circumstance 1]])))</f>
        <v/>
      </c>
      <c r="H995" s="3" t="str">
        <f>IF(H$3="Not used","",IFERROR(VLOOKUP($A995,'Circumstance 3'!$B$6:$AB$15,27,FALSE),IFERROR(VLOOKUP($A995,'Circumstance 3'!$B$18:$AB$28,27,FALSE),TableBPA2[[#This Row],[Base Payment After Circumstance 2]])))</f>
        <v/>
      </c>
      <c r="I995" s="3" t="str">
        <f>IF(I$3="Not used","",IFERROR(VLOOKUP($A995,'Circumstance 4'!$B$6:$AB$15,27,FALSE),IFERROR(VLOOKUP($A995,'Circumstance 4'!$B$18:$AB$28,27,FALSE),TableBPA2[[#This Row],[Base Payment After Circumstance 3]])))</f>
        <v/>
      </c>
      <c r="J995" s="3" t="str">
        <f>IF(J$3="Not used","",IFERROR(VLOOKUP($A995,'Circumstance 5'!$B$6:$AB$15,27,FALSE),IFERROR(VLOOKUP($A995,'Circumstance 5'!$B$18:$AB$28,27,FALSE),TableBPA2[[#This Row],[Base Payment After Circumstance 4]])))</f>
        <v/>
      </c>
      <c r="K995" s="3" t="str">
        <f>IF(K$3="Not used","",IFERROR(VLOOKUP($A995,'Circumstance 6'!$B$6:$AB$15,27,FALSE),IFERROR(VLOOKUP($A995,'Circumstance 6'!$B$18:$AB$28,27,FALSE),TableBPA2[[#This Row],[Base Payment After Circumstance 5]])))</f>
        <v/>
      </c>
      <c r="L995" s="3" t="str">
        <f>IF(L$3="Not used","",IFERROR(VLOOKUP($A995,'Circumstance 7'!$B$6:$AB$15,27,FALSE),IFERROR(VLOOKUP($A995,'Circumstance 7'!$B$18:$AB$28,27,FALSE),TableBPA2[[#This Row],[Base Payment After Circumstance 6]])))</f>
        <v/>
      </c>
      <c r="M995" s="3" t="str">
        <f>IF(M$3="Not used","",IFERROR(VLOOKUP($A995,'Circumstance 8'!$B$6:$AB$15,27,FALSE),IFERROR(VLOOKUP($A995,'Circumstance 8'!$B$18:$AB$28,27,FALSE),TableBPA2[[#This Row],[Base Payment After Circumstance 7]])))</f>
        <v/>
      </c>
      <c r="N995" s="3" t="str">
        <f>IF(N$3="Not used","",IFERROR(VLOOKUP($A995,'Circumstance 9'!$B$6:$AB$15,27,FALSE),IFERROR(VLOOKUP($A995,'Circumstance 9'!$B$18:$AB$28,27,FALSE),TableBPA2[[#This Row],[Base Payment After Circumstance 8]])))</f>
        <v/>
      </c>
      <c r="O995" s="3" t="str">
        <f>IF(O$3="Not used","",IFERROR(VLOOKUP($A995,'Circumstance 10'!$B$6:$AB$15,27,FALSE),IFERROR(VLOOKUP($A995,'Circumstance 10'!$B$18:$AB$28,27,FALSE),TableBPA2[[#This Row],[Base Payment After Circumstance 9]])))</f>
        <v/>
      </c>
      <c r="P995" s="24" t="str">
        <f>IF(P$3="Not used","",IFERROR(VLOOKUP($A995,'Circumstance 11'!$B$6:$AB$15,27,FALSE),IFERROR(VLOOKUP($A995,'Circumstance 11'!$B$18:$AB$28,27,FALSE),TableBPA2[[#This Row],[Base Payment After Circumstance 10]])))</f>
        <v/>
      </c>
      <c r="Q995" s="24" t="str">
        <f>IF(Q$3="Not used","",IFERROR(VLOOKUP($A995,'Circumstance 12'!$B$6:$AB$15,27,FALSE),IFERROR(VLOOKUP($A995,'Circumstance 12'!$B$18:$AB$28,27,FALSE),TableBPA2[[#This Row],[Base Payment After Circumstance 11]])))</f>
        <v/>
      </c>
      <c r="R995" s="24" t="str">
        <f>IF(R$3="Not used","",IFERROR(VLOOKUP($A995,'Circumstance 13'!$B$6:$AB$15,27,FALSE),IFERROR(VLOOKUP($A995,'Circumstance 13'!$B$18:$AB$28,27,FALSE),TableBPA2[[#This Row],[Base Payment After Circumstance 12]])))</f>
        <v/>
      </c>
      <c r="S995" s="24" t="str">
        <f>IF(S$3="Not used","",IFERROR(VLOOKUP($A995,'Circumstance 14'!$B$6:$AB$15,27,FALSE),IFERROR(VLOOKUP($A995,'Circumstance 14'!$B$18:$AB$28,27,FALSE),TableBPA2[[#This Row],[Base Payment After Circumstance 13]])))</f>
        <v/>
      </c>
      <c r="T995" s="24" t="str">
        <f>IF(T$3="Not used","",IFERROR(VLOOKUP($A995,'Circumstance 15'!$B$6:$AB$15,27,FALSE),IFERROR(VLOOKUP($A995,'Circumstance 15'!$B$18:$AB$28,27,FALSE),TableBPA2[[#This Row],[Base Payment After Circumstance 14]])))</f>
        <v/>
      </c>
      <c r="U995" s="24" t="str">
        <f>IF(U$3="Not used","",IFERROR(VLOOKUP($A995,'Circumstance 16'!$B$6:$AB$15,27,FALSE),IFERROR(VLOOKUP($A995,'Circumstance 16'!$B$18:$AB$28,27,FALSE),TableBPA2[[#This Row],[Base Payment After Circumstance 15]])))</f>
        <v/>
      </c>
      <c r="V995" s="24" t="str">
        <f>IF(V$3="Not used","",IFERROR(VLOOKUP($A995,'Circumstance 17'!$B$6:$AB$15,27,FALSE),IFERROR(VLOOKUP($A995,'Circumstance 17'!$B$18:$AB$28,27,FALSE),TableBPA2[[#This Row],[Base Payment After Circumstance 16]])))</f>
        <v/>
      </c>
      <c r="W995" s="24" t="str">
        <f>IF(W$3="Not used","",IFERROR(VLOOKUP($A995,'Circumstance 18'!$B$6:$AB$15,27,FALSE),IFERROR(VLOOKUP($A995,'Circumstance 18'!$B$18:$AB$28,27,FALSE),TableBPA2[[#This Row],[Base Payment After Circumstance 17]])))</f>
        <v/>
      </c>
      <c r="X995" s="24" t="str">
        <f>IF(X$3="Not used","",IFERROR(VLOOKUP($A995,'Circumstance 19'!$B$6:$AB$15,27,FALSE),IFERROR(VLOOKUP($A995,'Circumstance 19'!$B$18:$AB$28,27,FALSE),TableBPA2[[#This Row],[Base Payment After Circumstance 18]])))</f>
        <v/>
      </c>
      <c r="Y995" s="24" t="str">
        <f>IF(Y$3="Not used","",IFERROR(VLOOKUP($A995,'Circumstance 20'!$B$6:$AB$15,27,FALSE),IFERROR(VLOOKUP($A995,'Circumstance 20'!$B$18:$AB$28,27,FALSE),TableBPA2[[#This Row],[Base Payment After Circumstance 19]])))</f>
        <v/>
      </c>
    </row>
    <row r="996" spans="1:25" x14ac:dyDescent="0.25">
      <c r="A996" s="11" t="str">
        <f>IF('LEA Information'!A1005="","",'LEA Information'!A1005)</f>
        <v/>
      </c>
      <c r="B996" s="11" t="str">
        <f>IF('LEA Information'!B1005="","",'LEA Information'!B1005)</f>
        <v/>
      </c>
      <c r="C996" s="68" t="str">
        <f>IF('LEA Information'!C1005="","",'LEA Information'!C1005)</f>
        <v/>
      </c>
      <c r="D996" s="8" t="str">
        <f>IF('LEA Information'!D1005="","",'LEA Information'!D1005)</f>
        <v/>
      </c>
      <c r="E996" s="32" t="str">
        <f t="shared" si="15"/>
        <v/>
      </c>
      <c r="F996" s="3" t="str">
        <f>IF(F$3="Not used","",IFERROR(VLOOKUP($A996,'Circumstance 1'!$B$6:$AB$15,27,FALSE),IFERROR(VLOOKUP(A996,'Circumstance 1'!$B$18:$AB$28,27,FALSE),TableBPA2[[#This Row],[Starting Base Payment]])))</f>
        <v/>
      </c>
      <c r="G996" s="3" t="str">
        <f>IF(G$3="Not used","",IFERROR(VLOOKUP($A996,'Circumstance 2'!$B$6:$AB$15,27,FALSE),IFERROR(VLOOKUP($A996,'Circumstance 2'!$B$18:$AB$28,27,FALSE),TableBPA2[[#This Row],[Base Payment After Circumstance 1]])))</f>
        <v/>
      </c>
      <c r="H996" s="3" t="str">
        <f>IF(H$3="Not used","",IFERROR(VLOOKUP($A996,'Circumstance 3'!$B$6:$AB$15,27,FALSE),IFERROR(VLOOKUP($A996,'Circumstance 3'!$B$18:$AB$28,27,FALSE),TableBPA2[[#This Row],[Base Payment After Circumstance 2]])))</f>
        <v/>
      </c>
      <c r="I996" s="3" t="str">
        <f>IF(I$3="Not used","",IFERROR(VLOOKUP($A996,'Circumstance 4'!$B$6:$AB$15,27,FALSE),IFERROR(VLOOKUP($A996,'Circumstance 4'!$B$18:$AB$28,27,FALSE),TableBPA2[[#This Row],[Base Payment After Circumstance 3]])))</f>
        <v/>
      </c>
      <c r="J996" s="3" t="str">
        <f>IF(J$3="Not used","",IFERROR(VLOOKUP($A996,'Circumstance 5'!$B$6:$AB$15,27,FALSE),IFERROR(VLOOKUP($A996,'Circumstance 5'!$B$18:$AB$28,27,FALSE),TableBPA2[[#This Row],[Base Payment After Circumstance 4]])))</f>
        <v/>
      </c>
      <c r="K996" s="3" t="str">
        <f>IF(K$3="Not used","",IFERROR(VLOOKUP($A996,'Circumstance 6'!$B$6:$AB$15,27,FALSE),IFERROR(VLOOKUP($A996,'Circumstance 6'!$B$18:$AB$28,27,FALSE),TableBPA2[[#This Row],[Base Payment After Circumstance 5]])))</f>
        <v/>
      </c>
      <c r="L996" s="3" t="str">
        <f>IF(L$3="Not used","",IFERROR(VLOOKUP($A996,'Circumstance 7'!$B$6:$AB$15,27,FALSE),IFERROR(VLOOKUP($A996,'Circumstance 7'!$B$18:$AB$28,27,FALSE),TableBPA2[[#This Row],[Base Payment After Circumstance 6]])))</f>
        <v/>
      </c>
      <c r="M996" s="3" t="str">
        <f>IF(M$3="Not used","",IFERROR(VLOOKUP($A996,'Circumstance 8'!$B$6:$AB$15,27,FALSE),IFERROR(VLOOKUP($A996,'Circumstance 8'!$B$18:$AB$28,27,FALSE),TableBPA2[[#This Row],[Base Payment After Circumstance 7]])))</f>
        <v/>
      </c>
      <c r="N996" s="3" t="str">
        <f>IF(N$3="Not used","",IFERROR(VLOOKUP($A996,'Circumstance 9'!$B$6:$AB$15,27,FALSE),IFERROR(VLOOKUP($A996,'Circumstance 9'!$B$18:$AB$28,27,FALSE),TableBPA2[[#This Row],[Base Payment After Circumstance 8]])))</f>
        <v/>
      </c>
      <c r="O996" s="3" t="str">
        <f>IF(O$3="Not used","",IFERROR(VLOOKUP($A996,'Circumstance 10'!$B$6:$AB$15,27,FALSE),IFERROR(VLOOKUP($A996,'Circumstance 10'!$B$18:$AB$28,27,FALSE),TableBPA2[[#This Row],[Base Payment After Circumstance 9]])))</f>
        <v/>
      </c>
      <c r="P996" s="24" t="str">
        <f>IF(P$3="Not used","",IFERROR(VLOOKUP($A996,'Circumstance 11'!$B$6:$AB$15,27,FALSE),IFERROR(VLOOKUP($A996,'Circumstance 11'!$B$18:$AB$28,27,FALSE),TableBPA2[[#This Row],[Base Payment After Circumstance 10]])))</f>
        <v/>
      </c>
      <c r="Q996" s="24" t="str">
        <f>IF(Q$3="Not used","",IFERROR(VLOOKUP($A996,'Circumstance 12'!$B$6:$AB$15,27,FALSE),IFERROR(VLOOKUP($A996,'Circumstance 12'!$B$18:$AB$28,27,FALSE),TableBPA2[[#This Row],[Base Payment After Circumstance 11]])))</f>
        <v/>
      </c>
      <c r="R996" s="24" t="str">
        <f>IF(R$3="Not used","",IFERROR(VLOOKUP($A996,'Circumstance 13'!$B$6:$AB$15,27,FALSE),IFERROR(VLOOKUP($A996,'Circumstance 13'!$B$18:$AB$28,27,FALSE),TableBPA2[[#This Row],[Base Payment After Circumstance 12]])))</f>
        <v/>
      </c>
      <c r="S996" s="24" t="str">
        <f>IF(S$3="Not used","",IFERROR(VLOOKUP($A996,'Circumstance 14'!$B$6:$AB$15,27,FALSE),IFERROR(VLOOKUP($A996,'Circumstance 14'!$B$18:$AB$28,27,FALSE),TableBPA2[[#This Row],[Base Payment After Circumstance 13]])))</f>
        <v/>
      </c>
      <c r="T996" s="24" t="str">
        <f>IF(T$3="Not used","",IFERROR(VLOOKUP($A996,'Circumstance 15'!$B$6:$AB$15,27,FALSE),IFERROR(VLOOKUP($A996,'Circumstance 15'!$B$18:$AB$28,27,FALSE),TableBPA2[[#This Row],[Base Payment After Circumstance 14]])))</f>
        <v/>
      </c>
      <c r="U996" s="24" t="str">
        <f>IF(U$3="Not used","",IFERROR(VLOOKUP($A996,'Circumstance 16'!$B$6:$AB$15,27,FALSE),IFERROR(VLOOKUP($A996,'Circumstance 16'!$B$18:$AB$28,27,FALSE),TableBPA2[[#This Row],[Base Payment After Circumstance 15]])))</f>
        <v/>
      </c>
      <c r="V996" s="24" t="str">
        <f>IF(V$3="Not used","",IFERROR(VLOOKUP($A996,'Circumstance 17'!$B$6:$AB$15,27,FALSE),IFERROR(VLOOKUP($A996,'Circumstance 17'!$B$18:$AB$28,27,FALSE),TableBPA2[[#This Row],[Base Payment After Circumstance 16]])))</f>
        <v/>
      </c>
      <c r="W996" s="24" t="str">
        <f>IF(W$3="Not used","",IFERROR(VLOOKUP($A996,'Circumstance 18'!$B$6:$AB$15,27,FALSE),IFERROR(VLOOKUP($A996,'Circumstance 18'!$B$18:$AB$28,27,FALSE),TableBPA2[[#This Row],[Base Payment After Circumstance 17]])))</f>
        <v/>
      </c>
      <c r="X996" s="24" t="str">
        <f>IF(X$3="Not used","",IFERROR(VLOOKUP($A996,'Circumstance 19'!$B$6:$AB$15,27,FALSE),IFERROR(VLOOKUP($A996,'Circumstance 19'!$B$18:$AB$28,27,FALSE),TableBPA2[[#This Row],[Base Payment After Circumstance 18]])))</f>
        <v/>
      </c>
      <c r="Y996" s="24" t="str">
        <f>IF(Y$3="Not used","",IFERROR(VLOOKUP($A996,'Circumstance 20'!$B$6:$AB$15,27,FALSE),IFERROR(VLOOKUP($A996,'Circumstance 20'!$B$18:$AB$28,27,FALSE),TableBPA2[[#This Row],[Base Payment After Circumstance 19]])))</f>
        <v/>
      </c>
    </row>
    <row r="997" spans="1:25" x14ac:dyDescent="0.25">
      <c r="A997" s="11" t="str">
        <f>IF('LEA Information'!A1006="","",'LEA Information'!A1006)</f>
        <v/>
      </c>
      <c r="B997" s="11" t="str">
        <f>IF('LEA Information'!B1006="","",'LEA Information'!B1006)</f>
        <v/>
      </c>
      <c r="C997" s="68" t="str">
        <f>IF('LEA Information'!C1006="","",'LEA Information'!C1006)</f>
        <v/>
      </c>
      <c r="D997" s="8" t="str">
        <f>IF('LEA Information'!D1006="","",'LEA Information'!D1006)</f>
        <v/>
      </c>
      <c r="E997" s="32" t="str">
        <f t="shared" si="15"/>
        <v/>
      </c>
      <c r="F997" s="3" t="str">
        <f>IF(F$3="Not used","",IFERROR(VLOOKUP($A997,'Circumstance 1'!$B$6:$AB$15,27,FALSE),IFERROR(VLOOKUP(A997,'Circumstance 1'!$B$18:$AB$28,27,FALSE),TableBPA2[[#This Row],[Starting Base Payment]])))</f>
        <v/>
      </c>
      <c r="G997" s="3" t="str">
        <f>IF(G$3="Not used","",IFERROR(VLOOKUP($A997,'Circumstance 2'!$B$6:$AB$15,27,FALSE),IFERROR(VLOOKUP($A997,'Circumstance 2'!$B$18:$AB$28,27,FALSE),TableBPA2[[#This Row],[Base Payment After Circumstance 1]])))</f>
        <v/>
      </c>
      <c r="H997" s="3" t="str">
        <f>IF(H$3="Not used","",IFERROR(VLOOKUP($A997,'Circumstance 3'!$B$6:$AB$15,27,FALSE),IFERROR(VLOOKUP($A997,'Circumstance 3'!$B$18:$AB$28,27,FALSE),TableBPA2[[#This Row],[Base Payment After Circumstance 2]])))</f>
        <v/>
      </c>
      <c r="I997" s="3" t="str">
        <f>IF(I$3="Not used","",IFERROR(VLOOKUP($A997,'Circumstance 4'!$B$6:$AB$15,27,FALSE),IFERROR(VLOOKUP($A997,'Circumstance 4'!$B$18:$AB$28,27,FALSE),TableBPA2[[#This Row],[Base Payment After Circumstance 3]])))</f>
        <v/>
      </c>
      <c r="J997" s="3" t="str">
        <f>IF(J$3="Not used","",IFERROR(VLOOKUP($A997,'Circumstance 5'!$B$6:$AB$15,27,FALSE),IFERROR(VLOOKUP($A997,'Circumstance 5'!$B$18:$AB$28,27,FALSE),TableBPA2[[#This Row],[Base Payment After Circumstance 4]])))</f>
        <v/>
      </c>
      <c r="K997" s="3" t="str">
        <f>IF(K$3="Not used","",IFERROR(VLOOKUP($A997,'Circumstance 6'!$B$6:$AB$15,27,FALSE),IFERROR(VLOOKUP($A997,'Circumstance 6'!$B$18:$AB$28,27,FALSE),TableBPA2[[#This Row],[Base Payment After Circumstance 5]])))</f>
        <v/>
      </c>
      <c r="L997" s="3" t="str">
        <f>IF(L$3="Not used","",IFERROR(VLOOKUP($A997,'Circumstance 7'!$B$6:$AB$15,27,FALSE),IFERROR(VLOOKUP($A997,'Circumstance 7'!$B$18:$AB$28,27,FALSE),TableBPA2[[#This Row],[Base Payment After Circumstance 6]])))</f>
        <v/>
      </c>
      <c r="M997" s="3" t="str">
        <f>IF(M$3="Not used","",IFERROR(VLOOKUP($A997,'Circumstance 8'!$B$6:$AB$15,27,FALSE),IFERROR(VLOOKUP($A997,'Circumstance 8'!$B$18:$AB$28,27,FALSE),TableBPA2[[#This Row],[Base Payment After Circumstance 7]])))</f>
        <v/>
      </c>
      <c r="N997" s="3" t="str">
        <f>IF(N$3="Not used","",IFERROR(VLOOKUP($A997,'Circumstance 9'!$B$6:$AB$15,27,FALSE),IFERROR(VLOOKUP($A997,'Circumstance 9'!$B$18:$AB$28,27,FALSE),TableBPA2[[#This Row],[Base Payment After Circumstance 8]])))</f>
        <v/>
      </c>
      <c r="O997" s="3" t="str">
        <f>IF(O$3="Not used","",IFERROR(VLOOKUP($A997,'Circumstance 10'!$B$6:$AB$15,27,FALSE),IFERROR(VLOOKUP($A997,'Circumstance 10'!$B$18:$AB$28,27,FALSE),TableBPA2[[#This Row],[Base Payment After Circumstance 9]])))</f>
        <v/>
      </c>
      <c r="P997" s="24" t="str">
        <f>IF(P$3="Not used","",IFERROR(VLOOKUP($A997,'Circumstance 11'!$B$6:$AB$15,27,FALSE),IFERROR(VLOOKUP($A997,'Circumstance 11'!$B$18:$AB$28,27,FALSE),TableBPA2[[#This Row],[Base Payment After Circumstance 10]])))</f>
        <v/>
      </c>
      <c r="Q997" s="24" t="str">
        <f>IF(Q$3="Not used","",IFERROR(VLOOKUP($A997,'Circumstance 12'!$B$6:$AB$15,27,FALSE),IFERROR(VLOOKUP($A997,'Circumstance 12'!$B$18:$AB$28,27,FALSE),TableBPA2[[#This Row],[Base Payment After Circumstance 11]])))</f>
        <v/>
      </c>
      <c r="R997" s="24" t="str">
        <f>IF(R$3="Not used","",IFERROR(VLOOKUP($A997,'Circumstance 13'!$B$6:$AB$15,27,FALSE),IFERROR(VLOOKUP($A997,'Circumstance 13'!$B$18:$AB$28,27,FALSE),TableBPA2[[#This Row],[Base Payment After Circumstance 12]])))</f>
        <v/>
      </c>
      <c r="S997" s="24" t="str">
        <f>IF(S$3="Not used","",IFERROR(VLOOKUP($A997,'Circumstance 14'!$B$6:$AB$15,27,FALSE),IFERROR(VLOOKUP($A997,'Circumstance 14'!$B$18:$AB$28,27,FALSE),TableBPA2[[#This Row],[Base Payment After Circumstance 13]])))</f>
        <v/>
      </c>
      <c r="T997" s="24" t="str">
        <f>IF(T$3="Not used","",IFERROR(VLOOKUP($A997,'Circumstance 15'!$B$6:$AB$15,27,FALSE),IFERROR(VLOOKUP($A997,'Circumstance 15'!$B$18:$AB$28,27,FALSE),TableBPA2[[#This Row],[Base Payment After Circumstance 14]])))</f>
        <v/>
      </c>
      <c r="U997" s="24" t="str">
        <f>IF(U$3="Not used","",IFERROR(VLOOKUP($A997,'Circumstance 16'!$B$6:$AB$15,27,FALSE),IFERROR(VLOOKUP($A997,'Circumstance 16'!$B$18:$AB$28,27,FALSE),TableBPA2[[#This Row],[Base Payment After Circumstance 15]])))</f>
        <v/>
      </c>
      <c r="V997" s="24" t="str">
        <f>IF(V$3="Not used","",IFERROR(VLOOKUP($A997,'Circumstance 17'!$B$6:$AB$15,27,FALSE),IFERROR(VLOOKUP($A997,'Circumstance 17'!$B$18:$AB$28,27,FALSE),TableBPA2[[#This Row],[Base Payment After Circumstance 16]])))</f>
        <v/>
      </c>
      <c r="W997" s="24" t="str">
        <f>IF(W$3="Not used","",IFERROR(VLOOKUP($A997,'Circumstance 18'!$B$6:$AB$15,27,FALSE),IFERROR(VLOOKUP($A997,'Circumstance 18'!$B$18:$AB$28,27,FALSE),TableBPA2[[#This Row],[Base Payment After Circumstance 17]])))</f>
        <v/>
      </c>
      <c r="X997" s="24" t="str">
        <f>IF(X$3="Not used","",IFERROR(VLOOKUP($A997,'Circumstance 19'!$B$6:$AB$15,27,FALSE),IFERROR(VLOOKUP($A997,'Circumstance 19'!$B$18:$AB$28,27,FALSE),TableBPA2[[#This Row],[Base Payment After Circumstance 18]])))</f>
        <v/>
      </c>
      <c r="Y997" s="24" t="str">
        <f>IF(Y$3="Not used","",IFERROR(VLOOKUP($A997,'Circumstance 20'!$B$6:$AB$15,27,FALSE),IFERROR(VLOOKUP($A997,'Circumstance 20'!$B$18:$AB$28,27,FALSE),TableBPA2[[#This Row],[Base Payment After Circumstance 19]])))</f>
        <v/>
      </c>
    </row>
    <row r="998" spans="1:25" x14ac:dyDescent="0.25">
      <c r="A998" s="11" t="str">
        <f>IF('LEA Information'!A1007="","",'LEA Information'!A1007)</f>
        <v/>
      </c>
      <c r="B998" s="11" t="str">
        <f>IF('LEA Information'!B1007="","",'LEA Information'!B1007)</f>
        <v/>
      </c>
      <c r="C998" s="68" t="str">
        <f>IF('LEA Information'!C1007="","",'LEA Information'!C1007)</f>
        <v/>
      </c>
      <c r="D998" s="8" t="str">
        <f>IF('LEA Information'!D1007="","",'LEA Information'!D1007)</f>
        <v/>
      </c>
      <c r="E998" s="32" t="str">
        <f t="shared" si="15"/>
        <v/>
      </c>
      <c r="F998" s="3" t="str">
        <f>IF(F$3="Not used","",IFERROR(VLOOKUP($A998,'Circumstance 1'!$B$6:$AB$15,27,FALSE),IFERROR(VLOOKUP(A998,'Circumstance 1'!$B$18:$AB$28,27,FALSE),TableBPA2[[#This Row],[Starting Base Payment]])))</f>
        <v/>
      </c>
      <c r="G998" s="3" t="str">
        <f>IF(G$3="Not used","",IFERROR(VLOOKUP($A998,'Circumstance 2'!$B$6:$AB$15,27,FALSE),IFERROR(VLOOKUP($A998,'Circumstance 2'!$B$18:$AB$28,27,FALSE),TableBPA2[[#This Row],[Base Payment After Circumstance 1]])))</f>
        <v/>
      </c>
      <c r="H998" s="3" t="str">
        <f>IF(H$3="Not used","",IFERROR(VLOOKUP($A998,'Circumstance 3'!$B$6:$AB$15,27,FALSE),IFERROR(VLOOKUP($A998,'Circumstance 3'!$B$18:$AB$28,27,FALSE),TableBPA2[[#This Row],[Base Payment After Circumstance 2]])))</f>
        <v/>
      </c>
      <c r="I998" s="3" t="str">
        <f>IF(I$3="Not used","",IFERROR(VLOOKUP($A998,'Circumstance 4'!$B$6:$AB$15,27,FALSE),IFERROR(VLOOKUP($A998,'Circumstance 4'!$B$18:$AB$28,27,FALSE),TableBPA2[[#This Row],[Base Payment After Circumstance 3]])))</f>
        <v/>
      </c>
      <c r="J998" s="3" t="str">
        <f>IF(J$3="Not used","",IFERROR(VLOOKUP($A998,'Circumstance 5'!$B$6:$AB$15,27,FALSE),IFERROR(VLOOKUP($A998,'Circumstance 5'!$B$18:$AB$28,27,FALSE),TableBPA2[[#This Row],[Base Payment After Circumstance 4]])))</f>
        <v/>
      </c>
      <c r="K998" s="3" t="str">
        <f>IF(K$3="Not used","",IFERROR(VLOOKUP($A998,'Circumstance 6'!$B$6:$AB$15,27,FALSE),IFERROR(VLOOKUP($A998,'Circumstance 6'!$B$18:$AB$28,27,FALSE),TableBPA2[[#This Row],[Base Payment After Circumstance 5]])))</f>
        <v/>
      </c>
      <c r="L998" s="3" t="str">
        <f>IF(L$3="Not used","",IFERROR(VLOOKUP($A998,'Circumstance 7'!$B$6:$AB$15,27,FALSE),IFERROR(VLOOKUP($A998,'Circumstance 7'!$B$18:$AB$28,27,FALSE),TableBPA2[[#This Row],[Base Payment After Circumstance 6]])))</f>
        <v/>
      </c>
      <c r="M998" s="3" t="str">
        <f>IF(M$3="Not used","",IFERROR(VLOOKUP($A998,'Circumstance 8'!$B$6:$AB$15,27,FALSE),IFERROR(VLOOKUP($A998,'Circumstance 8'!$B$18:$AB$28,27,FALSE),TableBPA2[[#This Row],[Base Payment After Circumstance 7]])))</f>
        <v/>
      </c>
      <c r="N998" s="3" t="str">
        <f>IF(N$3="Not used","",IFERROR(VLOOKUP($A998,'Circumstance 9'!$B$6:$AB$15,27,FALSE),IFERROR(VLOOKUP($A998,'Circumstance 9'!$B$18:$AB$28,27,FALSE),TableBPA2[[#This Row],[Base Payment After Circumstance 8]])))</f>
        <v/>
      </c>
      <c r="O998" s="3" t="str">
        <f>IF(O$3="Not used","",IFERROR(VLOOKUP($A998,'Circumstance 10'!$B$6:$AB$15,27,FALSE),IFERROR(VLOOKUP($A998,'Circumstance 10'!$B$18:$AB$28,27,FALSE),TableBPA2[[#This Row],[Base Payment After Circumstance 9]])))</f>
        <v/>
      </c>
      <c r="P998" s="24" t="str">
        <f>IF(P$3="Not used","",IFERROR(VLOOKUP($A998,'Circumstance 11'!$B$6:$AB$15,27,FALSE),IFERROR(VLOOKUP($A998,'Circumstance 11'!$B$18:$AB$28,27,FALSE),TableBPA2[[#This Row],[Base Payment After Circumstance 10]])))</f>
        <v/>
      </c>
      <c r="Q998" s="24" t="str">
        <f>IF(Q$3="Not used","",IFERROR(VLOOKUP($A998,'Circumstance 12'!$B$6:$AB$15,27,FALSE),IFERROR(VLOOKUP($A998,'Circumstance 12'!$B$18:$AB$28,27,FALSE),TableBPA2[[#This Row],[Base Payment After Circumstance 11]])))</f>
        <v/>
      </c>
      <c r="R998" s="24" t="str">
        <f>IF(R$3="Not used","",IFERROR(VLOOKUP($A998,'Circumstance 13'!$B$6:$AB$15,27,FALSE),IFERROR(VLOOKUP($A998,'Circumstance 13'!$B$18:$AB$28,27,FALSE),TableBPA2[[#This Row],[Base Payment After Circumstance 12]])))</f>
        <v/>
      </c>
      <c r="S998" s="24" t="str">
        <f>IF(S$3="Not used","",IFERROR(VLOOKUP($A998,'Circumstance 14'!$B$6:$AB$15,27,FALSE),IFERROR(VLOOKUP($A998,'Circumstance 14'!$B$18:$AB$28,27,FALSE),TableBPA2[[#This Row],[Base Payment After Circumstance 13]])))</f>
        <v/>
      </c>
      <c r="T998" s="24" t="str">
        <f>IF(T$3="Not used","",IFERROR(VLOOKUP($A998,'Circumstance 15'!$B$6:$AB$15,27,FALSE),IFERROR(VLOOKUP($A998,'Circumstance 15'!$B$18:$AB$28,27,FALSE),TableBPA2[[#This Row],[Base Payment After Circumstance 14]])))</f>
        <v/>
      </c>
      <c r="U998" s="24" t="str">
        <f>IF(U$3="Not used","",IFERROR(VLOOKUP($A998,'Circumstance 16'!$B$6:$AB$15,27,FALSE),IFERROR(VLOOKUP($A998,'Circumstance 16'!$B$18:$AB$28,27,FALSE),TableBPA2[[#This Row],[Base Payment After Circumstance 15]])))</f>
        <v/>
      </c>
      <c r="V998" s="24" t="str">
        <f>IF(V$3="Not used","",IFERROR(VLOOKUP($A998,'Circumstance 17'!$B$6:$AB$15,27,FALSE),IFERROR(VLOOKUP($A998,'Circumstance 17'!$B$18:$AB$28,27,FALSE),TableBPA2[[#This Row],[Base Payment After Circumstance 16]])))</f>
        <v/>
      </c>
      <c r="W998" s="24" t="str">
        <f>IF(W$3="Not used","",IFERROR(VLOOKUP($A998,'Circumstance 18'!$B$6:$AB$15,27,FALSE),IFERROR(VLOOKUP($A998,'Circumstance 18'!$B$18:$AB$28,27,FALSE),TableBPA2[[#This Row],[Base Payment After Circumstance 17]])))</f>
        <v/>
      </c>
      <c r="X998" s="24" t="str">
        <f>IF(X$3="Not used","",IFERROR(VLOOKUP($A998,'Circumstance 19'!$B$6:$AB$15,27,FALSE),IFERROR(VLOOKUP($A998,'Circumstance 19'!$B$18:$AB$28,27,FALSE),TableBPA2[[#This Row],[Base Payment After Circumstance 18]])))</f>
        <v/>
      </c>
      <c r="Y998" s="24" t="str">
        <f>IF(Y$3="Not used","",IFERROR(VLOOKUP($A998,'Circumstance 20'!$B$6:$AB$15,27,FALSE),IFERROR(VLOOKUP($A998,'Circumstance 20'!$B$18:$AB$28,27,FALSE),TableBPA2[[#This Row],[Base Payment After Circumstance 19]])))</f>
        <v/>
      </c>
    </row>
    <row r="999" spans="1:25" x14ac:dyDescent="0.25">
      <c r="A999" s="11" t="str">
        <f>IF('LEA Information'!A1008="","",'LEA Information'!A1008)</f>
        <v/>
      </c>
      <c r="B999" s="11" t="str">
        <f>IF('LEA Information'!B1008="","",'LEA Information'!B1008)</f>
        <v/>
      </c>
      <c r="C999" s="68" t="str">
        <f>IF('LEA Information'!C1008="","",'LEA Information'!C1008)</f>
        <v/>
      </c>
      <c r="D999" s="8" t="str">
        <f>IF('LEA Information'!D1008="","",'LEA Information'!D1008)</f>
        <v/>
      </c>
      <c r="E999" s="32" t="str">
        <f t="shared" si="15"/>
        <v/>
      </c>
      <c r="F999" s="3" t="str">
        <f>IF(F$3="Not used","",IFERROR(VLOOKUP($A999,'Circumstance 1'!$B$6:$AB$15,27,FALSE),IFERROR(VLOOKUP(A999,'Circumstance 1'!$B$18:$AB$28,27,FALSE),TableBPA2[[#This Row],[Starting Base Payment]])))</f>
        <v/>
      </c>
      <c r="G999" s="3" t="str">
        <f>IF(G$3="Not used","",IFERROR(VLOOKUP($A999,'Circumstance 2'!$B$6:$AB$15,27,FALSE),IFERROR(VLOOKUP($A999,'Circumstance 2'!$B$18:$AB$28,27,FALSE),TableBPA2[[#This Row],[Base Payment After Circumstance 1]])))</f>
        <v/>
      </c>
      <c r="H999" s="3" t="str">
        <f>IF(H$3="Not used","",IFERROR(VLOOKUP($A999,'Circumstance 3'!$B$6:$AB$15,27,FALSE),IFERROR(VLOOKUP($A999,'Circumstance 3'!$B$18:$AB$28,27,FALSE),TableBPA2[[#This Row],[Base Payment After Circumstance 2]])))</f>
        <v/>
      </c>
      <c r="I999" s="3" t="str">
        <f>IF(I$3="Not used","",IFERROR(VLOOKUP($A999,'Circumstance 4'!$B$6:$AB$15,27,FALSE),IFERROR(VLOOKUP($A999,'Circumstance 4'!$B$18:$AB$28,27,FALSE),TableBPA2[[#This Row],[Base Payment After Circumstance 3]])))</f>
        <v/>
      </c>
      <c r="J999" s="3" t="str">
        <f>IF(J$3="Not used","",IFERROR(VLOOKUP($A999,'Circumstance 5'!$B$6:$AB$15,27,FALSE),IFERROR(VLOOKUP($A999,'Circumstance 5'!$B$18:$AB$28,27,FALSE),TableBPA2[[#This Row],[Base Payment After Circumstance 4]])))</f>
        <v/>
      </c>
      <c r="K999" s="3" t="str">
        <f>IF(K$3="Not used","",IFERROR(VLOOKUP($A999,'Circumstance 6'!$B$6:$AB$15,27,FALSE),IFERROR(VLOOKUP($A999,'Circumstance 6'!$B$18:$AB$28,27,FALSE),TableBPA2[[#This Row],[Base Payment After Circumstance 5]])))</f>
        <v/>
      </c>
      <c r="L999" s="3" t="str">
        <f>IF(L$3="Not used","",IFERROR(VLOOKUP($A999,'Circumstance 7'!$B$6:$AB$15,27,FALSE),IFERROR(VLOOKUP($A999,'Circumstance 7'!$B$18:$AB$28,27,FALSE),TableBPA2[[#This Row],[Base Payment After Circumstance 6]])))</f>
        <v/>
      </c>
      <c r="M999" s="3" t="str">
        <f>IF(M$3="Not used","",IFERROR(VLOOKUP($A999,'Circumstance 8'!$B$6:$AB$15,27,FALSE),IFERROR(VLOOKUP($A999,'Circumstance 8'!$B$18:$AB$28,27,FALSE),TableBPA2[[#This Row],[Base Payment After Circumstance 7]])))</f>
        <v/>
      </c>
      <c r="N999" s="3" t="str">
        <f>IF(N$3="Not used","",IFERROR(VLOOKUP($A999,'Circumstance 9'!$B$6:$AB$15,27,FALSE),IFERROR(VLOOKUP($A999,'Circumstance 9'!$B$18:$AB$28,27,FALSE),TableBPA2[[#This Row],[Base Payment After Circumstance 8]])))</f>
        <v/>
      </c>
      <c r="O999" s="3" t="str">
        <f>IF(O$3="Not used","",IFERROR(VLOOKUP($A999,'Circumstance 10'!$B$6:$AB$15,27,FALSE),IFERROR(VLOOKUP($A999,'Circumstance 10'!$B$18:$AB$28,27,FALSE),TableBPA2[[#This Row],[Base Payment After Circumstance 9]])))</f>
        <v/>
      </c>
      <c r="P999" s="24" t="str">
        <f>IF(P$3="Not used","",IFERROR(VLOOKUP($A999,'Circumstance 11'!$B$6:$AB$15,27,FALSE),IFERROR(VLOOKUP($A999,'Circumstance 11'!$B$18:$AB$28,27,FALSE),TableBPA2[[#This Row],[Base Payment After Circumstance 10]])))</f>
        <v/>
      </c>
      <c r="Q999" s="24" t="str">
        <f>IF(Q$3="Not used","",IFERROR(VLOOKUP($A999,'Circumstance 12'!$B$6:$AB$15,27,FALSE),IFERROR(VLOOKUP($A999,'Circumstance 12'!$B$18:$AB$28,27,FALSE),TableBPA2[[#This Row],[Base Payment After Circumstance 11]])))</f>
        <v/>
      </c>
      <c r="R999" s="24" t="str">
        <f>IF(R$3="Not used","",IFERROR(VLOOKUP($A999,'Circumstance 13'!$B$6:$AB$15,27,FALSE),IFERROR(VLOOKUP($A999,'Circumstance 13'!$B$18:$AB$28,27,FALSE),TableBPA2[[#This Row],[Base Payment After Circumstance 12]])))</f>
        <v/>
      </c>
      <c r="S999" s="24" t="str">
        <f>IF(S$3="Not used","",IFERROR(VLOOKUP($A999,'Circumstance 14'!$B$6:$AB$15,27,FALSE),IFERROR(VLOOKUP($A999,'Circumstance 14'!$B$18:$AB$28,27,FALSE),TableBPA2[[#This Row],[Base Payment After Circumstance 13]])))</f>
        <v/>
      </c>
      <c r="T999" s="24" t="str">
        <f>IF(T$3="Not used","",IFERROR(VLOOKUP($A999,'Circumstance 15'!$B$6:$AB$15,27,FALSE),IFERROR(VLOOKUP($A999,'Circumstance 15'!$B$18:$AB$28,27,FALSE),TableBPA2[[#This Row],[Base Payment After Circumstance 14]])))</f>
        <v/>
      </c>
      <c r="U999" s="24" t="str">
        <f>IF(U$3="Not used","",IFERROR(VLOOKUP($A999,'Circumstance 16'!$B$6:$AB$15,27,FALSE),IFERROR(VLOOKUP($A999,'Circumstance 16'!$B$18:$AB$28,27,FALSE),TableBPA2[[#This Row],[Base Payment After Circumstance 15]])))</f>
        <v/>
      </c>
      <c r="V999" s="24" t="str">
        <f>IF(V$3="Not used","",IFERROR(VLOOKUP($A999,'Circumstance 17'!$B$6:$AB$15,27,FALSE),IFERROR(VLOOKUP($A999,'Circumstance 17'!$B$18:$AB$28,27,FALSE),TableBPA2[[#This Row],[Base Payment After Circumstance 16]])))</f>
        <v/>
      </c>
      <c r="W999" s="24" t="str">
        <f>IF(W$3="Not used","",IFERROR(VLOOKUP($A999,'Circumstance 18'!$B$6:$AB$15,27,FALSE),IFERROR(VLOOKUP($A999,'Circumstance 18'!$B$18:$AB$28,27,FALSE),TableBPA2[[#This Row],[Base Payment After Circumstance 17]])))</f>
        <v/>
      </c>
      <c r="X999" s="24" t="str">
        <f>IF(X$3="Not used","",IFERROR(VLOOKUP($A999,'Circumstance 19'!$B$6:$AB$15,27,FALSE),IFERROR(VLOOKUP($A999,'Circumstance 19'!$B$18:$AB$28,27,FALSE),TableBPA2[[#This Row],[Base Payment After Circumstance 18]])))</f>
        <v/>
      </c>
      <c r="Y999" s="24" t="str">
        <f>IF(Y$3="Not used","",IFERROR(VLOOKUP($A999,'Circumstance 20'!$B$6:$AB$15,27,FALSE),IFERROR(VLOOKUP($A999,'Circumstance 20'!$B$18:$AB$28,27,FALSE),TableBPA2[[#This Row],[Base Payment After Circumstance 19]])))</f>
        <v/>
      </c>
    </row>
    <row r="1000" spans="1:25" x14ac:dyDescent="0.25">
      <c r="A1000" s="11" t="str">
        <f>IF('LEA Information'!A1009="","",'LEA Information'!A1009)</f>
        <v/>
      </c>
      <c r="B1000" s="11" t="str">
        <f>IF('LEA Information'!B1009="","",'LEA Information'!B1009)</f>
        <v/>
      </c>
      <c r="C1000" s="68" t="str">
        <f>IF('LEA Information'!C1009="","",'LEA Information'!C1009)</f>
        <v/>
      </c>
      <c r="D1000" s="8" t="str">
        <f>IF('LEA Information'!D1009="","",'LEA Information'!D1009)</f>
        <v/>
      </c>
      <c r="E1000" s="32" t="str">
        <f t="shared" si="15"/>
        <v/>
      </c>
      <c r="F1000" s="3" t="str">
        <f>IF(F$3="Not used","",IFERROR(VLOOKUP($A1000,'Circumstance 1'!$B$6:$AB$15,27,FALSE),IFERROR(VLOOKUP(A1000,'Circumstance 1'!$B$18:$AB$28,27,FALSE),TableBPA2[[#This Row],[Starting Base Payment]])))</f>
        <v/>
      </c>
      <c r="G1000" s="3" t="str">
        <f>IF(G$3="Not used","",IFERROR(VLOOKUP($A1000,'Circumstance 2'!$B$6:$AB$15,27,FALSE),IFERROR(VLOOKUP($A1000,'Circumstance 2'!$B$18:$AB$28,27,FALSE),TableBPA2[[#This Row],[Base Payment After Circumstance 1]])))</f>
        <v/>
      </c>
      <c r="H1000" s="3" t="str">
        <f>IF(H$3="Not used","",IFERROR(VLOOKUP($A1000,'Circumstance 3'!$B$6:$AB$15,27,FALSE),IFERROR(VLOOKUP($A1000,'Circumstance 3'!$B$18:$AB$28,27,FALSE),TableBPA2[[#This Row],[Base Payment After Circumstance 2]])))</f>
        <v/>
      </c>
      <c r="I1000" s="3" t="str">
        <f>IF(I$3="Not used","",IFERROR(VLOOKUP($A1000,'Circumstance 4'!$B$6:$AB$15,27,FALSE),IFERROR(VLOOKUP($A1000,'Circumstance 4'!$B$18:$AB$28,27,FALSE),TableBPA2[[#This Row],[Base Payment After Circumstance 3]])))</f>
        <v/>
      </c>
      <c r="J1000" s="3" t="str">
        <f>IF(J$3="Not used","",IFERROR(VLOOKUP($A1000,'Circumstance 5'!$B$6:$AB$15,27,FALSE),IFERROR(VLOOKUP($A1000,'Circumstance 5'!$B$18:$AB$28,27,FALSE),TableBPA2[[#This Row],[Base Payment After Circumstance 4]])))</f>
        <v/>
      </c>
      <c r="K1000" s="3" t="str">
        <f>IF(K$3="Not used","",IFERROR(VLOOKUP($A1000,'Circumstance 6'!$B$6:$AB$15,27,FALSE),IFERROR(VLOOKUP($A1000,'Circumstance 6'!$B$18:$AB$28,27,FALSE),TableBPA2[[#This Row],[Base Payment After Circumstance 5]])))</f>
        <v/>
      </c>
      <c r="L1000" s="3" t="str">
        <f>IF(L$3="Not used","",IFERROR(VLOOKUP($A1000,'Circumstance 7'!$B$6:$AB$15,27,FALSE),IFERROR(VLOOKUP($A1000,'Circumstance 7'!$B$18:$AB$28,27,FALSE),TableBPA2[[#This Row],[Base Payment After Circumstance 6]])))</f>
        <v/>
      </c>
      <c r="M1000" s="3" t="str">
        <f>IF(M$3="Not used","",IFERROR(VLOOKUP($A1000,'Circumstance 8'!$B$6:$AB$15,27,FALSE),IFERROR(VLOOKUP($A1000,'Circumstance 8'!$B$18:$AB$28,27,FALSE),TableBPA2[[#This Row],[Base Payment After Circumstance 7]])))</f>
        <v/>
      </c>
      <c r="N1000" s="3" t="str">
        <f>IF(N$3="Not used","",IFERROR(VLOOKUP($A1000,'Circumstance 9'!$B$6:$AB$15,27,FALSE),IFERROR(VLOOKUP($A1000,'Circumstance 9'!$B$18:$AB$28,27,FALSE),TableBPA2[[#This Row],[Base Payment After Circumstance 8]])))</f>
        <v/>
      </c>
      <c r="O1000" s="3" t="str">
        <f>IF(O$3="Not used","",IFERROR(VLOOKUP($A1000,'Circumstance 10'!$B$6:$AB$15,27,FALSE),IFERROR(VLOOKUP($A1000,'Circumstance 10'!$B$18:$AB$28,27,FALSE),TableBPA2[[#This Row],[Base Payment After Circumstance 9]])))</f>
        <v/>
      </c>
      <c r="P1000" s="24" t="str">
        <f>IF(P$3="Not used","",IFERROR(VLOOKUP($A1000,'Circumstance 11'!$B$6:$AB$15,27,FALSE),IFERROR(VLOOKUP($A1000,'Circumstance 11'!$B$18:$AB$28,27,FALSE),TableBPA2[[#This Row],[Base Payment After Circumstance 10]])))</f>
        <v/>
      </c>
      <c r="Q1000" s="24" t="str">
        <f>IF(Q$3="Not used","",IFERROR(VLOOKUP($A1000,'Circumstance 12'!$B$6:$AB$15,27,FALSE),IFERROR(VLOOKUP($A1000,'Circumstance 12'!$B$18:$AB$28,27,FALSE),TableBPA2[[#This Row],[Base Payment After Circumstance 11]])))</f>
        <v/>
      </c>
      <c r="R1000" s="24" t="str">
        <f>IF(R$3="Not used","",IFERROR(VLOOKUP($A1000,'Circumstance 13'!$B$6:$AB$15,27,FALSE),IFERROR(VLOOKUP($A1000,'Circumstance 13'!$B$18:$AB$28,27,FALSE),TableBPA2[[#This Row],[Base Payment After Circumstance 12]])))</f>
        <v/>
      </c>
      <c r="S1000" s="24" t="str">
        <f>IF(S$3="Not used","",IFERROR(VLOOKUP($A1000,'Circumstance 14'!$B$6:$AB$15,27,FALSE),IFERROR(VLOOKUP($A1000,'Circumstance 14'!$B$18:$AB$28,27,FALSE),TableBPA2[[#This Row],[Base Payment After Circumstance 13]])))</f>
        <v/>
      </c>
      <c r="T1000" s="24" t="str">
        <f>IF(T$3="Not used","",IFERROR(VLOOKUP($A1000,'Circumstance 15'!$B$6:$AB$15,27,FALSE),IFERROR(VLOOKUP($A1000,'Circumstance 15'!$B$18:$AB$28,27,FALSE),TableBPA2[[#This Row],[Base Payment After Circumstance 14]])))</f>
        <v/>
      </c>
      <c r="U1000" s="24" t="str">
        <f>IF(U$3="Not used","",IFERROR(VLOOKUP($A1000,'Circumstance 16'!$B$6:$AB$15,27,FALSE),IFERROR(VLOOKUP($A1000,'Circumstance 16'!$B$18:$AB$28,27,FALSE),TableBPA2[[#This Row],[Base Payment After Circumstance 15]])))</f>
        <v/>
      </c>
      <c r="V1000" s="24" t="str">
        <f>IF(V$3="Not used","",IFERROR(VLOOKUP($A1000,'Circumstance 17'!$B$6:$AB$15,27,FALSE),IFERROR(VLOOKUP($A1000,'Circumstance 17'!$B$18:$AB$28,27,FALSE),TableBPA2[[#This Row],[Base Payment After Circumstance 16]])))</f>
        <v/>
      </c>
      <c r="W1000" s="24" t="str">
        <f>IF(W$3="Not used","",IFERROR(VLOOKUP($A1000,'Circumstance 18'!$B$6:$AB$15,27,FALSE),IFERROR(VLOOKUP($A1000,'Circumstance 18'!$B$18:$AB$28,27,FALSE),TableBPA2[[#This Row],[Base Payment After Circumstance 17]])))</f>
        <v/>
      </c>
      <c r="X1000" s="24" t="str">
        <f>IF(X$3="Not used","",IFERROR(VLOOKUP($A1000,'Circumstance 19'!$B$6:$AB$15,27,FALSE),IFERROR(VLOOKUP($A1000,'Circumstance 19'!$B$18:$AB$28,27,FALSE),TableBPA2[[#This Row],[Base Payment After Circumstance 18]])))</f>
        <v/>
      </c>
      <c r="Y1000" s="24" t="str">
        <f>IF(Y$3="Not used","",IFERROR(VLOOKUP($A1000,'Circumstance 20'!$B$6:$AB$15,27,FALSE),IFERROR(VLOOKUP($A1000,'Circumstance 20'!$B$18:$AB$28,27,FALSE),TableBPA2[[#This Row],[Base Payment After Circumstance 19]])))</f>
        <v/>
      </c>
    </row>
    <row r="1001" spans="1:25" x14ac:dyDescent="0.25">
      <c r="A1001" s="11" t="str">
        <f>IF('LEA Information'!A1010="","",'LEA Information'!A1010)</f>
        <v/>
      </c>
      <c r="B1001" s="11" t="str">
        <f>IF('LEA Information'!B1010="","",'LEA Information'!B1010)</f>
        <v/>
      </c>
      <c r="C1001" s="68" t="str">
        <f>IF('LEA Information'!C1010="","",'LEA Information'!C1010)</f>
        <v/>
      </c>
      <c r="D1001" s="8" t="str">
        <f>IF('LEA Information'!D1010="","",'LEA Information'!D1010)</f>
        <v/>
      </c>
      <c r="E1001" s="32" t="str">
        <f t="shared" si="15"/>
        <v/>
      </c>
      <c r="F1001" s="3" t="str">
        <f>IF(F$3="Not used","",IFERROR(VLOOKUP($A1001,'Circumstance 1'!$B$6:$AB$15,27,FALSE),IFERROR(VLOOKUP(A1001,'Circumstance 1'!$B$18:$AB$28,27,FALSE),TableBPA2[[#This Row],[Starting Base Payment]])))</f>
        <v/>
      </c>
      <c r="G1001" s="3" t="str">
        <f>IF(G$3="Not used","",IFERROR(VLOOKUP($A1001,'Circumstance 2'!$B$6:$AB$15,27,FALSE),IFERROR(VLOOKUP($A1001,'Circumstance 2'!$B$18:$AB$28,27,FALSE),TableBPA2[[#This Row],[Base Payment After Circumstance 1]])))</f>
        <v/>
      </c>
      <c r="H1001" s="3" t="str">
        <f>IF(H$3="Not used","",IFERROR(VLOOKUP($A1001,'Circumstance 3'!$B$6:$AB$15,27,FALSE),IFERROR(VLOOKUP($A1001,'Circumstance 3'!$B$18:$AB$28,27,FALSE),TableBPA2[[#This Row],[Base Payment After Circumstance 2]])))</f>
        <v/>
      </c>
      <c r="I1001" s="3" t="str">
        <f>IF(I$3="Not used","",IFERROR(VLOOKUP($A1001,'Circumstance 4'!$B$6:$AB$15,27,FALSE),IFERROR(VLOOKUP($A1001,'Circumstance 4'!$B$18:$AB$28,27,FALSE),TableBPA2[[#This Row],[Base Payment After Circumstance 3]])))</f>
        <v/>
      </c>
      <c r="J1001" s="3" t="str">
        <f>IF(J$3="Not used","",IFERROR(VLOOKUP($A1001,'Circumstance 5'!$B$6:$AB$15,27,FALSE),IFERROR(VLOOKUP($A1001,'Circumstance 5'!$B$18:$AB$28,27,FALSE),TableBPA2[[#This Row],[Base Payment After Circumstance 4]])))</f>
        <v/>
      </c>
      <c r="K1001" s="3" t="str">
        <f>IF(K$3="Not used","",IFERROR(VLOOKUP($A1001,'Circumstance 6'!$B$6:$AB$15,27,FALSE),IFERROR(VLOOKUP($A1001,'Circumstance 6'!$B$18:$AB$28,27,FALSE),TableBPA2[[#This Row],[Base Payment After Circumstance 5]])))</f>
        <v/>
      </c>
      <c r="L1001" s="3" t="str">
        <f>IF(L$3="Not used","",IFERROR(VLOOKUP($A1001,'Circumstance 7'!$B$6:$AB$15,27,FALSE),IFERROR(VLOOKUP($A1001,'Circumstance 7'!$B$18:$AB$28,27,FALSE),TableBPA2[[#This Row],[Base Payment After Circumstance 6]])))</f>
        <v/>
      </c>
      <c r="M1001" s="3" t="str">
        <f>IF(M$3="Not used","",IFERROR(VLOOKUP($A1001,'Circumstance 8'!$B$6:$AB$15,27,FALSE),IFERROR(VLOOKUP($A1001,'Circumstance 8'!$B$18:$AB$28,27,FALSE),TableBPA2[[#This Row],[Base Payment After Circumstance 7]])))</f>
        <v/>
      </c>
      <c r="N1001" s="3" t="str">
        <f>IF(N$3="Not used","",IFERROR(VLOOKUP($A1001,'Circumstance 9'!$B$6:$AB$15,27,FALSE),IFERROR(VLOOKUP($A1001,'Circumstance 9'!$B$18:$AB$28,27,FALSE),TableBPA2[[#This Row],[Base Payment After Circumstance 8]])))</f>
        <v/>
      </c>
      <c r="O1001" s="3" t="str">
        <f>IF(O$3="Not used","",IFERROR(VLOOKUP($A1001,'Circumstance 10'!$B$6:$AB$15,27,FALSE),IFERROR(VLOOKUP($A1001,'Circumstance 10'!$B$18:$AB$28,27,FALSE),TableBPA2[[#This Row],[Base Payment After Circumstance 9]])))</f>
        <v/>
      </c>
      <c r="P1001" s="24" t="str">
        <f>IF(P$3="Not used","",IFERROR(VLOOKUP($A1001,'Circumstance 11'!$B$6:$AB$15,27,FALSE),IFERROR(VLOOKUP($A1001,'Circumstance 11'!$B$18:$AB$28,27,FALSE),TableBPA2[[#This Row],[Base Payment After Circumstance 10]])))</f>
        <v/>
      </c>
      <c r="Q1001" s="24" t="str">
        <f>IF(Q$3="Not used","",IFERROR(VLOOKUP($A1001,'Circumstance 12'!$B$6:$AB$15,27,FALSE),IFERROR(VLOOKUP($A1001,'Circumstance 12'!$B$18:$AB$28,27,FALSE),TableBPA2[[#This Row],[Base Payment After Circumstance 11]])))</f>
        <v/>
      </c>
      <c r="R1001" s="24" t="str">
        <f>IF(R$3="Not used","",IFERROR(VLOOKUP($A1001,'Circumstance 13'!$B$6:$AB$15,27,FALSE),IFERROR(VLOOKUP($A1001,'Circumstance 13'!$B$18:$AB$28,27,FALSE),TableBPA2[[#This Row],[Base Payment After Circumstance 12]])))</f>
        <v/>
      </c>
      <c r="S1001" s="24" t="str">
        <f>IF(S$3="Not used","",IFERROR(VLOOKUP($A1001,'Circumstance 14'!$B$6:$AB$15,27,FALSE),IFERROR(VLOOKUP($A1001,'Circumstance 14'!$B$18:$AB$28,27,FALSE),TableBPA2[[#This Row],[Base Payment After Circumstance 13]])))</f>
        <v/>
      </c>
      <c r="T1001" s="24" t="str">
        <f>IF(T$3="Not used","",IFERROR(VLOOKUP($A1001,'Circumstance 15'!$B$6:$AB$15,27,FALSE),IFERROR(VLOOKUP($A1001,'Circumstance 15'!$B$18:$AB$28,27,FALSE),TableBPA2[[#This Row],[Base Payment After Circumstance 14]])))</f>
        <v/>
      </c>
      <c r="U1001" s="24" t="str">
        <f>IF(U$3="Not used","",IFERROR(VLOOKUP($A1001,'Circumstance 16'!$B$6:$AB$15,27,FALSE),IFERROR(VLOOKUP($A1001,'Circumstance 16'!$B$18:$AB$28,27,FALSE),TableBPA2[[#This Row],[Base Payment After Circumstance 15]])))</f>
        <v/>
      </c>
      <c r="V1001" s="24" t="str">
        <f>IF(V$3="Not used","",IFERROR(VLOOKUP($A1001,'Circumstance 17'!$B$6:$AB$15,27,FALSE),IFERROR(VLOOKUP($A1001,'Circumstance 17'!$B$18:$AB$28,27,FALSE),TableBPA2[[#This Row],[Base Payment After Circumstance 16]])))</f>
        <v/>
      </c>
      <c r="W1001" s="24" t="str">
        <f>IF(W$3="Not used","",IFERROR(VLOOKUP($A1001,'Circumstance 18'!$B$6:$AB$15,27,FALSE),IFERROR(VLOOKUP($A1001,'Circumstance 18'!$B$18:$AB$28,27,FALSE),TableBPA2[[#This Row],[Base Payment After Circumstance 17]])))</f>
        <v/>
      </c>
      <c r="X1001" s="24" t="str">
        <f>IF(X$3="Not used","",IFERROR(VLOOKUP($A1001,'Circumstance 19'!$B$6:$AB$15,27,FALSE),IFERROR(VLOOKUP($A1001,'Circumstance 19'!$B$18:$AB$28,27,FALSE),TableBPA2[[#This Row],[Base Payment After Circumstance 18]])))</f>
        <v/>
      </c>
      <c r="Y1001" s="24" t="str">
        <f>IF(Y$3="Not used","",IFERROR(VLOOKUP($A1001,'Circumstance 20'!$B$6:$AB$15,27,FALSE),IFERROR(VLOOKUP($A1001,'Circumstance 20'!$B$18:$AB$28,27,FALSE),TableBPA2[[#This Row],[Base Payment After Circumstance 19]])))</f>
        <v/>
      </c>
    </row>
    <row r="1002" spans="1:25" x14ac:dyDescent="0.25">
      <c r="A1002" s="11" t="str">
        <f>IF('LEA Information'!A1011="","",'LEA Information'!A1011)</f>
        <v/>
      </c>
      <c r="B1002" s="11" t="str">
        <f>IF('LEA Information'!B1011="","",'LEA Information'!B1011)</f>
        <v/>
      </c>
      <c r="C1002" s="68" t="str">
        <f>IF('LEA Information'!C1011="","",'LEA Information'!C1011)</f>
        <v/>
      </c>
      <c r="D1002" s="8" t="str">
        <f>IF('LEA Information'!D1011="","",'LEA Information'!D1011)</f>
        <v/>
      </c>
      <c r="E1002" s="32" t="str">
        <f t="shared" si="15"/>
        <v/>
      </c>
      <c r="F1002" s="3" t="str">
        <f>IF(F$3="Not used","",IFERROR(VLOOKUP($A1002,'Circumstance 1'!$B$6:$AB$15,27,FALSE),IFERROR(VLOOKUP(A1002,'Circumstance 1'!$B$18:$AB$28,27,FALSE),TableBPA2[[#This Row],[Starting Base Payment]])))</f>
        <v/>
      </c>
      <c r="G1002" s="3" t="str">
        <f>IF(G$3="Not used","",IFERROR(VLOOKUP($A1002,'Circumstance 2'!$B$6:$AB$15,27,FALSE),IFERROR(VLOOKUP($A1002,'Circumstance 2'!$B$18:$AB$28,27,FALSE),TableBPA2[[#This Row],[Base Payment After Circumstance 1]])))</f>
        <v/>
      </c>
      <c r="H1002" s="3" t="str">
        <f>IF(H$3="Not used","",IFERROR(VLOOKUP($A1002,'Circumstance 3'!$B$6:$AB$15,27,FALSE),IFERROR(VLOOKUP($A1002,'Circumstance 3'!$B$18:$AB$28,27,FALSE),TableBPA2[[#This Row],[Base Payment After Circumstance 2]])))</f>
        <v/>
      </c>
      <c r="I1002" s="3" t="str">
        <f>IF(I$3="Not used","",IFERROR(VLOOKUP($A1002,'Circumstance 4'!$B$6:$AB$15,27,FALSE),IFERROR(VLOOKUP($A1002,'Circumstance 4'!$B$18:$AB$28,27,FALSE),TableBPA2[[#This Row],[Base Payment After Circumstance 3]])))</f>
        <v/>
      </c>
      <c r="J1002" s="3" t="str">
        <f>IF(J$3="Not used","",IFERROR(VLOOKUP($A1002,'Circumstance 5'!$B$6:$AB$15,27,FALSE),IFERROR(VLOOKUP($A1002,'Circumstance 5'!$B$18:$AB$28,27,FALSE),TableBPA2[[#This Row],[Base Payment After Circumstance 4]])))</f>
        <v/>
      </c>
      <c r="K1002" s="3" t="str">
        <f>IF(K$3="Not used","",IFERROR(VLOOKUP($A1002,'Circumstance 6'!$B$6:$AB$15,27,FALSE),IFERROR(VLOOKUP($A1002,'Circumstance 6'!$B$18:$AB$28,27,FALSE),TableBPA2[[#This Row],[Base Payment After Circumstance 5]])))</f>
        <v/>
      </c>
      <c r="L1002" s="3" t="str">
        <f>IF(L$3="Not used","",IFERROR(VLOOKUP($A1002,'Circumstance 7'!$B$6:$AB$15,27,FALSE),IFERROR(VLOOKUP($A1002,'Circumstance 7'!$B$18:$AB$28,27,FALSE),TableBPA2[[#This Row],[Base Payment After Circumstance 6]])))</f>
        <v/>
      </c>
      <c r="M1002" s="3" t="str">
        <f>IF(M$3="Not used","",IFERROR(VLOOKUP($A1002,'Circumstance 8'!$B$6:$AB$15,27,FALSE),IFERROR(VLOOKUP($A1002,'Circumstance 8'!$B$18:$AB$28,27,FALSE),TableBPA2[[#This Row],[Base Payment After Circumstance 7]])))</f>
        <v/>
      </c>
      <c r="N1002" s="3" t="str">
        <f>IF(N$3="Not used","",IFERROR(VLOOKUP($A1002,'Circumstance 9'!$B$6:$AB$15,27,FALSE),IFERROR(VLOOKUP($A1002,'Circumstance 9'!$B$18:$AB$28,27,FALSE),TableBPA2[[#This Row],[Base Payment After Circumstance 8]])))</f>
        <v/>
      </c>
      <c r="O1002" s="3" t="str">
        <f>IF(O$3="Not used","",IFERROR(VLOOKUP($A1002,'Circumstance 10'!$B$6:$AB$15,27,FALSE),IFERROR(VLOOKUP($A1002,'Circumstance 10'!$B$18:$AB$28,27,FALSE),TableBPA2[[#This Row],[Base Payment After Circumstance 9]])))</f>
        <v/>
      </c>
      <c r="P1002" s="24" t="str">
        <f>IF(P$3="Not used","",IFERROR(VLOOKUP($A1002,'Circumstance 11'!$B$6:$AB$15,27,FALSE),IFERROR(VLOOKUP($A1002,'Circumstance 11'!$B$18:$AB$28,27,FALSE),TableBPA2[[#This Row],[Base Payment After Circumstance 10]])))</f>
        <v/>
      </c>
      <c r="Q1002" s="24" t="str">
        <f>IF(Q$3="Not used","",IFERROR(VLOOKUP($A1002,'Circumstance 12'!$B$6:$AB$15,27,FALSE),IFERROR(VLOOKUP($A1002,'Circumstance 12'!$B$18:$AB$28,27,FALSE),TableBPA2[[#This Row],[Base Payment After Circumstance 11]])))</f>
        <v/>
      </c>
      <c r="R1002" s="24" t="str">
        <f>IF(R$3="Not used","",IFERROR(VLOOKUP($A1002,'Circumstance 13'!$B$6:$AB$15,27,FALSE),IFERROR(VLOOKUP($A1002,'Circumstance 13'!$B$18:$AB$28,27,FALSE),TableBPA2[[#This Row],[Base Payment After Circumstance 12]])))</f>
        <v/>
      </c>
      <c r="S1002" s="24" t="str">
        <f>IF(S$3="Not used","",IFERROR(VLOOKUP($A1002,'Circumstance 14'!$B$6:$AB$15,27,FALSE),IFERROR(VLOOKUP($A1002,'Circumstance 14'!$B$18:$AB$28,27,FALSE),TableBPA2[[#This Row],[Base Payment After Circumstance 13]])))</f>
        <v/>
      </c>
      <c r="T1002" s="24" t="str">
        <f>IF(T$3="Not used","",IFERROR(VLOOKUP($A1002,'Circumstance 15'!$B$6:$AB$15,27,FALSE),IFERROR(VLOOKUP($A1002,'Circumstance 15'!$B$18:$AB$28,27,FALSE),TableBPA2[[#This Row],[Base Payment After Circumstance 14]])))</f>
        <v/>
      </c>
      <c r="U1002" s="24" t="str">
        <f>IF(U$3="Not used","",IFERROR(VLOOKUP($A1002,'Circumstance 16'!$B$6:$AB$15,27,FALSE),IFERROR(VLOOKUP($A1002,'Circumstance 16'!$B$18:$AB$28,27,FALSE),TableBPA2[[#This Row],[Base Payment After Circumstance 15]])))</f>
        <v/>
      </c>
      <c r="V1002" s="24" t="str">
        <f>IF(V$3="Not used","",IFERROR(VLOOKUP($A1002,'Circumstance 17'!$B$6:$AB$15,27,FALSE),IFERROR(VLOOKUP($A1002,'Circumstance 17'!$B$18:$AB$28,27,FALSE),TableBPA2[[#This Row],[Base Payment After Circumstance 16]])))</f>
        <v/>
      </c>
      <c r="W1002" s="24" t="str">
        <f>IF(W$3="Not used","",IFERROR(VLOOKUP($A1002,'Circumstance 18'!$B$6:$AB$15,27,FALSE),IFERROR(VLOOKUP($A1002,'Circumstance 18'!$B$18:$AB$28,27,FALSE),TableBPA2[[#This Row],[Base Payment After Circumstance 17]])))</f>
        <v/>
      </c>
      <c r="X1002" s="24" t="str">
        <f>IF(X$3="Not used","",IFERROR(VLOOKUP($A1002,'Circumstance 19'!$B$6:$AB$15,27,FALSE),IFERROR(VLOOKUP($A1002,'Circumstance 19'!$B$18:$AB$28,27,FALSE),TableBPA2[[#This Row],[Base Payment After Circumstance 18]])))</f>
        <v/>
      </c>
      <c r="Y1002" s="24" t="str">
        <f>IF(Y$3="Not used","",IFERROR(VLOOKUP($A1002,'Circumstance 20'!$B$6:$AB$15,27,FALSE),IFERROR(VLOOKUP($A1002,'Circumstance 20'!$B$18:$AB$28,27,FALSE),TableBPA2[[#This Row],[Base Payment After Circumstance 19]])))</f>
        <v/>
      </c>
    </row>
    <row r="1003" spans="1:25" x14ac:dyDescent="0.25">
      <c r="A1003" s="11" t="str">
        <f>IF('LEA Information'!A1012="","",'LEA Information'!A1012)</f>
        <v/>
      </c>
      <c r="B1003" s="11" t="str">
        <f>IF('LEA Information'!B1012="","",'LEA Information'!B1012)</f>
        <v/>
      </c>
      <c r="C1003" s="68" t="str">
        <f>IF('LEA Information'!C1012="","",'LEA Information'!C1012)</f>
        <v/>
      </c>
      <c r="D1003" s="8" t="str">
        <f>IF('LEA Information'!D1012="","",'LEA Information'!D1012)</f>
        <v/>
      </c>
      <c r="E1003" s="32" t="str">
        <f t="shared" si="15"/>
        <v/>
      </c>
      <c r="F1003" s="3" t="str">
        <f>IF(F$3="Not used","",IFERROR(VLOOKUP($A1003,'Circumstance 1'!$B$6:$AB$15,27,FALSE),IFERROR(VLOOKUP(A1003,'Circumstance 1'!$B$18:$AB$28,27,FALSE),TableBPA2[[#This Row],[Starting Base Payment]])))</f>
        <v/>
      </c>
      <c r="G1003" s="3" t="str">
        <f>IF(G$3="Not used","",IFERROR(VLOOKUP($A1003,'Circumstance 2'!$B$6:$AB$15,27,FALSE),IFERROR(VLOOKUP($A1003,'Circumstance 2'!$B$18:$AB$28,27,FALSE),TableBPA2[[#This Row],[Base Payment After Circumstance 1]])))</f>
        <v/>
      </c>
      <c r="H1003" s="3" t="str">
        <f>IF(H$3="Not used","",IFERROR(VLOOKUP($A1003,'Circumstance 3'!$B$6:$AB$15,27,FALSE),IFERROR(VLOOKUP($A1003,'Circumstance 3'!$B$18:$AB$28,27,FALSE),TableBPA2[[#This Row],[Base Payment After Circumstance 2]])))</f>
        <v/>
      </c>
      <c r="I1003" s="3" t="str">
        <f>IF(I$3="Not used","",IFERROR(VLOOKUP($A1003,'Circumstance 4'!$B$6:$AB$15,27,FALSE),IFERROR(VLOOKUP($A1003,'Circumstance 4'!$B$18:$AB$28,27,FALSE),TableBPA2[[#This Row],[Base Payment After Circumstance 3]])))</f>
        <v/>
      </c>
      <c r="J1003" s="3" t="str">
        <f>IF(J$3="Not used","",IFERROR(VLOOKUP($A1003,'Circumstance 5'!$B$6:$AB$15,27,FALSE),IFERROR(VLOOKUP($A1003,'Circumstance 5'!$B$18:$AB$28,27,FALSE),TableBPA2[[#This Row],[Base Payment After Circumstance 4]])))</f>
        <v/>
      </c>
      <c r="K1003" s="3" t="str">
        <f>IF(K$3="Not used","",IFERROR(VLOOKUP($A1003,'Circumstance 6'!$B$6:$AB$15,27,FALSE),IFERROR(VLOOKUP($A1003,'Circumstance 6'!$B$18:$AB$28,27,FALSE),TableBPA2[[#This Row],[Base Payment After Circumstance 5]])))</f>
        <v/>
      </c>
      <c r="L1003" s="3" t="str">
        <f>IF(L$3="Not used","",IFERROR(VLOOKUP($A1003,'Circumstance 7'!$B$6:$AB$15,27,FALSE),IFERROR(VLOOKUP($A1003,'Circumstance 7'!$B$18:$AB$28,27,FALSE),TableBPA2[[#This Row],[Base Payment After Circumstance 6]])))</f>
        <v/>
      </c>
      <c r="M1003" s="3" t="str">
        <f>IF(M$3="Not used","",IFERROR(VLOOKUP($A1003,'Circumstance 8'!$B$6:$AB$15,27,FALSE),IFERROR(VLOOKUP($A1003,'Circumstance 8'!$B$18:$AB$28,27,FALSE),TableBPA2[[#This Row],[Base Payment After Circumstance 7]])))</f>
        <v/>
      </c>
      <c r="N1003" s="3" t="str">
        <f>IF(N$3="Not used","",IFERROR(VLOOKUP($A1003,'Circumstance 9'!$B$6:$AB$15,27,FALSE),IFERROR(VLOOKUP($A1003,'Circumstance 9'!$B$18:$AB$28,27,FALSE),TableBPA2[[#This Row],[Base Payment After Circumstance 8]])))</f>
        <v/>
      </c>
      <c r="O1003" s="3" t="str">
        <f>IF(O$3="Not used","",IFERROR(VLOOKUP($A1003,'Circumstance 10'!$B$6:$AB$15,27,FALSE),IFERROR(VLOOKUP($A1003,'Circumstance 10'!$B$18:$AB$28,27,FALSE),TableBPA2[[#This Row],[Base Payment After Circumstance 9]])))</f>
        <v/>
      </c>
      <c r="P1003" s="24" t="str">
        <f>IF(P$3="Not used","",IFERROR(VLOOKUP($A1003,'Circumstance 11'!$B$6:$AB$15,27,FALSE),IFERROR(VLOOKUP($A1003,'Circumstance 11'!$B$18:$AB$28,27,FALSE),TableBPA2[[#This Row],[Base Payment After Circumstance 10]])))</f>
        <v/>
      </c>
      <c r="Q1003" s="24" t="str">
        <f>IF(Q$3="Not used","",IFERROR(VLOOKUP($A1003,'Circumstance 12'!$B$6:$AB$15,27,FALSE),IFERROR(VLOOKUP($A1003,'Circumstance 12'!$B$18:$AB$28,27,FALSE),TableBPA2[[#This Row],[Base Payment After Circumstance 11]])))</f>
        <v/>
      </c>
      <c r="R1003" s="24" t="str">
        <f>IF(R$3="Not used","",IFERROR(VLOOKUP($A1003,'Circumstance 13'!$B$6:$AB$15,27,FALSE),IFERROR(VLOOKUP($A1003,'Circumstance 13'!$B$18:$AB$28,27,FALSE),TableBPA2[[#This Row],[Base Payment After Circumstance 12]])))</f>
        <v/>
      </c>
      <c r="S1003" s="24" t="str">
        <f>IF(S$3="Not used","",IFERROR(VLOOKUP($A1003,'Circumstance 14'!$B$6:$AB$15,27,FALSE),IFERROR(VLOOKUP($A1003,'Circumstance 14'!$B$18:$AB$28,27,FALSE),TableBPA2[[#This Row],[Base Payment After Circumstance 13]])))</f>
        <v/>
      </c>
      <c r="T1003" s="24" t="str">
        <f>IF(T$3="Not used","",IFERROR(VLOOKUP($A1003,'Circumstance 15'!$B$6:$AB$15,27,FALSE),IFERROR(VLOOKUP($A1003,'Circumstance 15'!$B$18:$AB$28,27,FALSE),TableBPA2[[#This Row],[Base Payment After Circumstance 14]])))</f>
        <v/>
      </c>
      <c r="U1003" s="24" t="str">
        <f>IF(U$3="Not used","",IFERROR(VLOOKUP($A1003,'Circumstance 16'!$B$6:$AB$15,27,FALSE),IFERROR(VLOOKUP($A1003,'Circumstance 16'!$B$18:$AB$28,27,FALSE),TableBPA2[[#This Row],[Base Payment After Circumstance 15]])))</f>
        <v/>
      </c>
      <c r="V1003" s="24" t="str">
        <f>IF(V$3="Not used","",IFERROR(VLOOKUP($A1003,'Circumstance 17'!$B$6:$AB$15,27,FALSE),IFERROR(VLOOKUP($A1003,'Circumstance 17'!$B$18:$AB$28,27,FALSE),TableBPA2[[#This Row],[Base Payment After Circumstance 16]])))</f>
        <v/>
      </c>
      <c r="W1003" s="24" t="str">
        <f>IF(W$3="Not used","",IFERROR(VLOOKUP($A1003,'Circumstance 18'!$B$6:$AB$15,27,FALSE),IFERROR(VLOOKUP($A1003,'Circumstance 18'!$B$18:$AB$28,27,FALSE),TableBPA2[[#This Row],[Base Payment After Circumstance 17]])))</f>
        <v/>
      </c>
      <c r="X1003" s="24" t="str">
        <f>IF(X$3="Not used","",IFERROR(VLOOKUP($A1003,'Circumstance 19'!$B$6:$AB$15,27,FALSE),IFERROR(VLOOKUP($A1003,'Circumstance 19'!$B$18:$AB$28,27,FALSE),TableBPA2[[#This Row],[Base Payment After Circumstance 18]])))</f>
        <v/>
      </c>
      <c r="Y1003" s="24" t="str">
        <f>IF(Y$3="Not used","",IFERROR(VLOOKUP($A1003,'Circumstance 20'!$B$6:$AB$15,27,FALSE),IFERROR(VLOOKUP($A1003,'Circumstance 20'!$B$18:$AB$28,27,FALSE),TableBPA2[[#This Row],[Base Payment After Circumstance 19]])))</f>
        <v/>
      </c>
    </row>
    <row r="1004" spans="1:25" x14ac:dyDescent="0.25">
      <c r="A1004" s="11" t="str">
        <f>IF('LEA Information'!A1013="","",'LEA Information'!A1013)</f>
        <v/>
      </c>
      <c r="B1004" s="11" t="str">
        <f>IF('LEA Information'!B1013="","",'LEA Information'!B1013)</f>
        <v/>
      </c>
      <c r="C1004" s="68" t="str">
        <f>IF('LEA Information'!C1013="","",'LEA Information'!C1013)</f>
        <v/>
      </c>
      <c r="D1004" s="8" t="str">
        <f>IF('LEA Information'!D1013="","",'LEA Information'!D1013)</f>
        <v/>
      </c>
      <c r="E1004" s="32" t="str">
        <f t="shared" si="15"/>
        <v/>
      </c>
      <c r="F1004" s="3" t="str">
        <f>IF(F$3="Not used","",IFERROR(VLOOKUP($A1004,'Circumstance 1'!$B$6:$AB$15,27,FALSE),IFERROR(VLOOKUP(A1004,'Circumstance 1'!$B$18:$AB$28,27,FALSE),TableBPA2[[#This Row],[Starting Base Payment]])))</f>
        <v/>
      </c>
      <c r="G1004" s="3" t="str">
        <f>IF(G$3="Not used","",IFERROR(VLOOKUP($A1004,'Circumstance 2'!$B$6:$AB$15,27,FALSE),IFERROR(VLOOKUP($A1004,'Circumstance 2'!$B$18:$AB$28,27,FALSE),TableBPA2[[#This Row],[Base Payment After Circumstance 1]])))</f>
        <v/>
      </c>
      <c r="H1004" s="3" t="str">
        <f>IF(H$3="Not used","",IFERROR(VLOOKUP($A1004,'Circumstance 3'!$B$6:$AB$15,27,FALSE),IFERROR(VLOOKUP($A1004,'Circumstance 3'!$B$18:$AB$28,27,FALSE),TableBPA2[[#This Row],[Base Payment After Circumstance 2]])))</f>
        <v/>
      </c>
      <c r="I1004" s="3" t="str">
        <f>IF(I$3="Not used","",IFERROR(VLOOKUP($A1004,'Circumstance 4'!$B$6:$AB$15,27,FALSE),IFERROR(VLOOKUP($A1004,'Circumstance 4'!$B$18:$AB$28,27,FALSE),TableBPA2[[#This Row],[Base Payment After Circumstance 3]])))</f>
        <v/>
      </c>
      <c r="J1004" s="3" t="str">
        <f>IF(J$3="Not used","",IFERROR(VLOOKUP($A1004,'Circumstance 5'!$B$6:$AB$15,27,FALSE),IFERROR(VLOOKUP($A1004,'Circumstance 5'!$B$18:$AB$28,27,FALSE),TableBPA2[[#This Row],[Base Payment After Circumstance 4]])))</f>
        <v/>
      </c>
      <c r="K1004" s="3" t="str">
        <f>IF(K$3="Not used","",IFERROR(VLOOKUP($A1004,'Circumstance 6'!$B$6:$AB$15,27,FALSE),IFERROR(VLOOKUP($A1004,'Circumstance 6'!$B$18:$AB$28,27,FALSE),TableBPA2[[#This Row],[Base Payment After Circumstance 5]])))</f>
        <v/>
      </c>
      <c r="L1004" s="3" t="str">
        <f>IF(L$3="Not used","",IFERROR(VLOOKUP($A1004,'Circumstance 7'!$B$6:$AB$15,27,FALSE),IFERROR(VLOOKUP($A1004,'Circumstance 7'!$B$18:$AB$28,27,FALSE),TableBPA2[[#This Row],[Base Payment After Circumstance 6]])))</f>
        <v/>
      </c>
      <c r="M1004" s="3" t="str">
        <f>IF(M$3="Not used","",IFERROR(VLOOKUP($A1004,'Circumstance 8'!$B$6:$AB$15,27,FALSE),IFERROR(VLOOKUP($A1004,'Circumstance 8'!$B$18:$AB$28,27,FALSE),TableBPA2[[#This Row],[Base Payment After Circumstance 7]])))</f>
        <v/>
      </c>
      <c r="N1004" s="3" t="str">
        <f>IF(N$3="Not used","",IFERROR(VLOOKUP($A1004,'Circumstance 9'!$B$6:$AB$15,27,FALSE),IFERROR(VLOOKUP($A1004,'Circumstance 9'!$B$18:$AB$28,27,FALSE),TableBPA2[[#This Row],[Base Payment After Circumstance 8]])))</f>
        <v/>
      </c>
      <c r="O1004" s="3" t="str">
        <f>IF(O$3="Not used","",IFERROR(VLOOKUP($A1004,'Circumstance 10'!$B$6:$AB$15,27,FALSE),IFERROR(VLOOKUP($A1004,'Circumstance 10'!$B$18:$AB$28,27,FALSE),TableBPA2[[#This Row],[Base Payment After Circumstance 9]])))</f>
        <v/>
      </c>
      <c r="P1004" s="24" t="str">
        <f>IF(P$3="Not used","",IFERROR(VLOOKUP($A1004,'Circumstance 11'!$B$6:$AB$15,27,FALSE),IFERROR(VLOOKUP($A1004,'Circumstance 11'!$B$18:$AB$28,27,FALSE),TableBPA2[[#This Row],[Base Payment After Circumstance 10]])))</f>
        <v/>
      </c>
      <c r="Q1004" s="24" t="str">
        <f>IF(Q$3="Not used","",IFERROR(VLOOKUP($A1004,'Circumstance 12'!$B$6:$AB$15,27,FALSE),IFERROR(VLOOKUP($A1004,'Circumstance 12'!$B$18:$AB$28,27,FALSE),TableBPA2[[#This Row],[Base Payment After Circumstance 11]])))</f>
        <v/>
      </c>
      <c r="R1004" s="24" t="str">
        <f>IF(R$3="Not used","",IFERROR(VLOOKUP($A1004,'Circumstance 13'!$B$6:$AB$15,27,FALSE),IFERROR(VLOOKUP($A1004,'Circumstance 13'!$B$18:$AB$28,27,FALSE),TableBPA2[[#This Row],[Base Payment After Circumstance 12]])))</f>
        <v/>
      </c>
      <c r="S1004" s="24" t="str">
        <f>IF(S$3="Not used","",IFERROR(VLOOKUP($A1004,'Circumstance 14'!$B$6:$AB$15,27,FALSE),IFERROR(VLOOKUP($A1004,'Circumstance 14'!$B$18:$AB$28,27,FALSE),TableBPA2[[#This Row],[Base Payment After Circumstance 13]])))</f>
        <v/>
      </c>
      <c r="T1004" s="24" t="str">
        <f>IF(T$3="Not used","",IFERROR(VLOOKUP($A1004,'Circumstance 15'!$B$6:$AB$15,27,FALSE),IFERROR(VLOOKUP($A1004,'Circumstance 15'!$B$18:$AB$28,27,FALSE),TableBPA2[[#This Row],[Base Payment After Circumstance 14]])))</f>
        <v/>
      </c>
      <c r="U1004" s="24" t="str">
        <f>IF(U$3="Not used","",IFERROR(VLOOKUP($A1004,'Circumstance 16'!$B$6:$AB$15,27,FALSE),IFERROR(VLOOKUP($A1004,'Circumstance 16'!$B$18:$AB$28,27,FALSE),TableBPA2[[#This Row],[Base Payment After Circumstance 15]])))</f>
        <v/>
      </c>
      <c r="V1004" s="24" t="str">
        <f>IF(V$3="Not used","",IFERROR(VLOOKUP($A1004,'Circumstance 17'!$B$6:$AB$15,27,FALSE),IFERROR(VLOOKUP($A1004,'Circumstance 17'!$B$18:$AB$28,27,FALSE),TableBPA2[[#This Row],[Base Payment After Circumstance 16]])))</f>
        <v/>
      </c>
      <c r="W1004" s="24" t="str">
        <f>IF(W$3="Not used","",IFERROR(VLOOKUP($A1004,'Circumstance 18'!$B$6:$AB$15,27,FALSE),IFERROR(VLOOKUP($A1004,'Circumstance 18'!$B$18:$AB$28,27,FALSE),TableBPA2[[#This Row],[Base Payment After Circumstance 17]])))</f>
        <v/>
      </c>
      <c r="X1004" s="24" t="str">
        <f>IF(X$3="Not used","",IFERROR(VLOOKUP($A1004,'Circumstance 19'!$B$6:$AB$15,27,FALSE),IFERROR(VLOOKUP($A1004,'Circumstance 19'!$B$18:$AB$28,27,FALSE),TableBPA2[[#This Row],[Base Payment After Circumstance 18]])))</f>
        <v/>
      </c>
      <c r="Y1004" s="24" t="str">
        <f>IF(Y$3="Not used","",IFERROR(VLOOKUP($A1004,'Circumstance 20'!$B$6:$AB$15,27,FALSE),IFERROR(VLOOKUP($A1004,'Circumstance 20'!$B$18:$AB$28,27,FALSE),TableBPA2[[#This Row],[Base Payment After Circumstance 19]])))</f>
        <v/>
      </c>
    </row>
    <row r="1005" spans="1:25" x14ac:dyDescent="0.25">
      <c r="A1005" s="11" t="str">
        <f>IF('LEA Information'!A1014="","",'LEA Information'!A1014)</f>
        <v/>
      </c>
      <c r="B1005" s="11" t="str">
        <f>IF('LEA Information'!B1014="","",'LEA Information'!B1014)</f>
        <v/>
      </c>
      <c r="C1005" s="68" t="str">
        <f>IF('LEA Information'!C1014="","",'LEA Information'!C1014)</f>
        <v/>
      </c>
      <c r="D1005" s="8" t="str">
        <f>IF('LEA Information'!D1014="","",'LEA Information'!D1014)</f>
        <v/>
      </c>
      <c r="E1005" s="32" t="str">
        <f t="shared" si="15"/>
        <v/>
      </c>
      <c r="F1005" s="3" t="str">
        <f>IF(F$3="Not used","",IFERROR(VLOOKUP($A1005,'Circumstance 1'!$B$6:$AB$15,27,FALSE),IFERROR(VLOOKUP(A1005,'Circumstance 1'!$B$18:$AB$28,27,FALSE),TableBPA2[[#This Row],[Starting Base Payment]])))</f>
        <v/>
      </c>
      <c r="G1005" s="3" t="str">
        <f>IF(G$3="Not used","",IFERROR(VLOOKUP($A1005,'Circumstance 2'!$B$6:$AB$15,27,FALSE),IFERROR(VLOOKUP($A1005,'Circumstance 2'!$B$18:$AB$28,27,FALSE),TableBPA2[[#This Row],[Base Payment After Circumstance 1]])))</f>
        <v/>
      </c>
      <c r="H1005" s="3" t="str">
        <f>IF(H$3="Not used","",IFERROR(VLOOKUP($A1005,'Circumstance 3'!$B$6:$AB$15,27,FALSE),IFERROR(VLOOKUP($A1005,'Circumstance 3'!$B$18:$AB$28,27,FALSE),TableBPA2[[#This Row],[Base Payment After Circumstance 2]])))</f>
        <v/>
      </c>
      <c r="I1005" s="3" t="str">
        <f>IF(I$3="Not used","",IFERROR(VLOOKUP($A1005,'Circumstance 4'!$B$6:$AB$15,27,FALSE),IFERROR(VLOOKUP($A1005,'Circumstance 4'!$B$18:$AB$28,27,FALSE),TableBPA2[[#This Row],[Base Payment After Circumstance 3]])))</f>
        <v/>
      </c>
      <c r="J1005" s="3" t="str">
        <f>IF(J$3="Not used","",IFERROR(VLOOKUP($A1005,'Circumstance 5'!$B$6:$AB$15,27,FALSE),IFERROR(VLOOKUP($A1005,'Circumstance 5'!$B$18:$AB$28,27,FALSE),TableBPA2[[#This Row],[Base Payment After Circumstance 4]])))</f>
        <v/>
      </c>
      <c r="K1005" s="3" t="str">
        <f>IF(K$3="Not used","",IFERROR(VLOOKUP($A1005,'Circumstance 6'!$B$6:$AB$15,27,FALSE),IFERROR(VLOOKUP($A1005,'Circumstance 6'!$B$18:$AB$28,27,FALSE),TableBPA2[[#This Row],[Base Payment After Circumstance 5]])))</f>
        <v/>
      </c>
      <c r="L1005" s="3" t="str">
        <f>IF(L$3="Not used","",IFERROR(VLOOKUP($A1005,'Circumstance 7'!$B$6:$AB$15,27,FALSE),IFERROR(VLOOKUP($A1005,'Circumstance 7'!$B$18:$AB$28,27,FALSE),TableBPA2[[#This Row],[Base Payment After Circumstance 6]])))</f>
        <v/>
      </c>
      <c r="M1005" s="3" t="str">
        <f>IF(M$3="Not used","",IFERROR(VLOOKUP($A1005,'Circumstance 8'!$B$6:$AB$15,27,FALSE),IFERROR(VLOOKUP($A1005,'Circumstance 8'!$B$18:$AB$28,27,FALSE),TableBPA2[[#This Row],[Base Payment After Circumstance 7]])))</f>
        <v/>
      </c>
      <c r="N1005" s="3" t="str">
        <f>IF(N$3="Not used","",IFERROR(VLOOKUP($A1005,'Circumstance 9'!$B$6:$AB$15,27,FALSE),IFERROR(VLOOKUP($A1005,'Circumstance 9'!$B$18:$AB$28,27,FALSE),TableBPA2[[#This Row],[Base Payment After Circumstance 8]])))</f>
        <v/>
      </c>
      <c r="O1005" s="3" t="str">
        <f>IF(O$3="Not used","",IFERROR(VLOOKUP($A1005,'Circumstance 10'!$B$6:$AB$15,27,FALSE),IFERROR(VLOOKUP($A1005,'Circumstance 10'!$B$18:$AB$28,27,FALSE),TableBPA2[[#This Row],[Base Payment After Circumstance 9]])))</f>
        <v/>
      </c>
      <c r="P1005" s="24" t="str">
        <f>IF(P$3="Not used","",IFERROR(VLOOKUP($A1005,'Circumstance 11'!$B$6:$AB$15,27,FALSE),IFERROR(VLOOKUP($A1005,'Circumstance 11'!$B$18:$AB$28,27,FALSE),TableBPA2[[#This Row],[Base Payment After Circumstance 10]])))</f>
        <v/>
      </c>
      <c r="Q1005" s="24" t="str">
        <f>IF(Q$3="Not used","",IFERROR(VLOOKUP($A1005,'Circumstance 12'!$B$6:$AB$15,27,FALSE),IFERROR(VLOOKUP($A1005,'Circumstance 12'!$B$18:$AB$28,27,FALSE),TableBPA2[[#This Row],[Base Payment After Circumstance 11]])))</f>
        <v/>
      </c>
      <c r="R1005" s="24" t="str">
        <f>IF(R$3="Not used","",IFERROR(VLOOKUP($A1005,'Circumstance 13'!$B$6:$AB$15,27,FALSE),IFERROR(VLOOKUP($A1005,'Circumstance 13'!$B$18:$AB$28,27,FALSE),TableBPA2[[#This Row],[Base Payment After Circumstance 12]])))</f>
        <v/>
      </c>
      <c r="S1005" s="24" t="str">
        <f>IF(S$3="Not used","",IFERROR(VLOOKUP($A1005,'Circumstance 14'!$B$6:$AB$15,27,FALSE),IFERROR(VLOOKUP($A1005,'Circumstance 14'!$B$18:$AB$28,27,FALSE),TableBPA2[[#This Row],[Base Payment After Circumstance 13]])))</f>
        <v/>
      </c>
      <c r="T1005" s="24" t="str">
        <f>IF(T$3="Not used","",IFERROR(VLOOKUP($A1005,'Circumstance 15'!$B$6:$AB$15,27,FALSE),IFERROR(VLOOKUP($A1005,'Circumstance 15'!$B$18:$AB$28,27,FALSE),TableBPA2[[#This Row],[Base Payment After Circumstance 14]])))</f>
        <v/>
      </c>
      <c r="U1005" s="24" t="str">
        <f>IF(U$3="Not used","",IFERROR(VLOOKUP($A1005,'Circumstance 16'!$B$6:$AB$15,27,FALSE),IFERROR(VLOOKUP($A1005,'Circumstance 16'!$B$18:$AB$28,27,FALSE),TableBPA2[[#This Row],[Base Payment After Circumstance 15]])))</f>
        <v/>
      </c>
      <c r="V1005" s="24" t="str">
        <f>IF(V$3="Not used","",IFERROR(VLOOKUP($A1005,'Circumstance 17'!$B$6:$AB$15,27,FALSE),IFERROR(VLOOKUP($A1005,'Circumstance 17'!$B$18:$AB$28,27,FALSE),TableBPA2[[#This Row],[Base Payment After Circumstance 16]])))</f>
        <v/>
      </c>
      <c r="W1005" s="24" t="str">
        <f>IF(W$3="Not used","",IFERROR(VLOOKUP($A1005,'Circumstance 18'!$B$6:$AB$15,27,FALSE),IFERROR(VLOOKUP($A1005,'Circumstance 18'!$B$18:$AB$28,27,FALSE),TableBPA2[[#This Row],[Base Payment After Circumstance 17]])))</f>
        <v/>
      </c>
      <c r="X1005" s="24" t="str">
        <f>IF(X$3="Not used","",IFERROR(VLOOKUP($A1005,'Circumstance 19'!$B$6:$AB$15,27,FALSE),IFERROR(VLOOKUP($A1005,'Circumstance 19'!$B$18:$AB$28,27,FALSE),TableBPA2[[#This Row],[Base Payment After Circumstance 18]])))</f>
        <v/>
      </c>
      <c r="Y1005" s="24" t="str">
        <f>IF(Y$3="Not used","",IFERROR(VLOOKUP($A1005,'Circumstance 20'!$B$6:$AB$15,27,FALSE),IFERROR(VLOOKUP($A1005,'Circumstance 20'!$B$18:$AB$28,27,FALSE),TableBPA2[[#This Row],[Base Payment After Circumstance 19]])))</f>
        <v/>
      </c>
    </row>
    <row r="1006" spans="1:25" x14ac:dyDescent="0.25">
      <c r="A1006" s="11" t="str">
        <f>IF('LEA Information'!A1015="","",'LEA Information'!A1015)</f>
        <v/>
      </c>
      <c r="B1006" s="11" t="str">
        <f>IF('LEA Information'!B1015="","",'LEA Information'!B1015)</f>
        <v/>
      </c>
      <c r="C1006" s="68" t="str">
        <f>IF('LEA Information'!C1015="","",'LEA Information'!C1015)</f>
        <v/>
      </c>
      <c r="D1006" s="8" t="str">
        <f>IF('LEA Information'!D1015="","",'LEA Information'!D1015)</f>
        <v/>
      </c>
      <c r="E1006" s="32" t="str">
        <f t="shared" si="15"/>
        <v/>
      </c>
      <c r="F1006" s="3" t="str">
        <f>IF(F$3="Not used","",IFERROR(VLOOKUP($A1006,'Circumstance 1'!$B$6:$AB$15,27,FALSE),IFERROR(VLOOKUP(A1006,'Circumstance 1'!$B$18:$AB$28,27,FALSE),TableBPA2[[#This Row],[Starting Base Payment]])))</f>
        <v/>
      </c>
      <c r="G1006" s="3" t="str">
        <f>IF(G$3="Not used","",IFERROR(VLOOKUP($A1006,'Circumstance 2'!$B$6:$AB$15,27,FALSE),IFERROR(VLOOKUP($A1006,'Circumstance 2'!$B$18:$AB$28,27,FALSE),TableBPA2[[#This Row],[Base Payment After Circumstance 1]])))</f>
        <v/>
      </c>
      <c r="H1006" s="3" t="str">
        <f>IF(H$3="Not used","",IFERROR(VLOOKUP($A1006,'Circumstance 3'!$B$6:$AB$15,27,FALSE),IFERROR(VLOOKUP($A1006,'Circumstance 3'!$B$18:$AB$28,27,FALSE),TableBPA2[[#This Row],[Base Payment After Circumstance 2]])))</f>
        <v/>
      </c>
      <c r="I1006" s="3" t="str">
        <f>IF(I$3="Not used","",IFERROR(VLOOKUP($A1006,'Circumstance 4'!$B$6:$AB$15,27,FALSE),IFERROR(VLOOKUP($A1006,'Circumstance 4'!$B$18:$AB$28,27,FALSE),TableBPA2[[#This Row],[Base Payment After Circumstance 3]])))</f>
        <v/>
      </c>
      <c r="J1006" s="3" t="str">
        <f>IF(J$3="Not used","",IFERROR(VLOOKUP($A1006,'Circumstance 5'!$B$6:$AB$15,27,FALSE),IFERROR(VLOOKUP($A1006,'Circumstance 5'!$B$18:$AB$28,27,FALSE),TableBPA2[[#This Row],[Base Payment After Circumstance 4]])))</f>
        <v/>
      </c>
      <c r="K1006" s="3" t="str">
        <f>IF(K$3="Not used","",IFERROR(VLOOKUP($A1006,'Circumstance 6'!$B$6:$AB$15,27,FALSE),IFERROR(VLOOKUP($A1006,'Circumstance 6'!$B$18:$AB$28,27,FALSE),TableBPA2[[#This Row],[Base Payment After Circumstance 5]])))</f>
        <v/>
      </c>
      <c r="L1006" s="3" t="str">
        <f>IF(L$3="Not used","",IFERROR(VLOOKUP($A1006,'Circumstance 7'!$B$6:$AB$15,27,FALSE),IFERROR(VLOOKUP($A1006,'Circumstance 7'!$B$18:$AB$28,27,FALSE),TableBPA2[[#This Row],[Base Payment After Circumstance 6]])))</f>
        <v/>
      </c>
      <c r="M1006" s="3" t="str">
        <f>IF(M$3="Not used","",IFERROR(VLOOKUP($A1006,'Circumstance 8'!$B$6:$AB$15,27,FALSE),IFERROR(VLOOKUP($A1006,'Circumstance 8'!$B$18:$AB$28,27,FALSE),TableBPA2[[#This Row],[Base Payment After Circumstance 7]])))</f>
        <v/>
      </c>
      <c r="N1006" s="3" t="str">
        <f>IF(N$3="Not used","",IFERROR(VLOOKUP($A1006,'Circumstance 9'!$B$6:$AB$15,27,FALSE),IFERROR(VLOOKUP($A1006,'Circumstance 9'!$B$18:$AB$28,27,FALSE),TableBPA2[[#This Row],[Base Payment After Circumstance 8]])))</f>
        <v/>
      </c>
      <c r="O1006" s="3" t="str">
        <f>IF(O$3="Not used","",IFERROR(VLOOKUP($A1006,'Circumstance 10'!$B$6:$AB$15,27,FALSE),IFERROR(VLOOKUP($A1006,'Circumstance 10'!$B$18:$AB$28,27,FALSE),TableBPA2[[#This Row],[Base Payment After Circumstance 9]])))</f>
        <v/>
      </c>
      <c r="P1006" s="24" t="str">
        <f>IF(P$3="Not used","",IFERROR(VLOOKUP($A1006,'Circumstance 11'!$B$6:$AB$15,27,FALSE),IFERROR(VLOOKUP($A1006,'Circumstance 11'!$B$18:$AB$28,27,FALSE),TableBPA2[[#This Row],[Base Payment After Circumstance 10]])))</f>
        <v/>
      </c>
      <c r="Q1006" s="24" t="str">
        <f>IF(Q$3="Not used","",IFERROR(VLOOKUP($A1006,'Circumstance 12'!$B$6:$AB$15,27,FALSE),IFERROR(VLOOKUP($A1006,'Circumstance 12'!$B$18:$AB$28,27,FALSE),TableBPA2[[#This Row],[Base Payment After Circumstance 11]])))</f>
        <v/>
      </c>
      <c r="R1006" s="24" t="str">
        <f>IF(R$3="Not used","",IFERROR(VLOOKUP($A1006,'Circumstance 13'!$B$6:$AB$15,27,FALSE),IFERROR(VLOOKUP($A1006,'Circumstance 13'!$B$18:$AB$28,27,FALSE),TableBPA2[[#This Row],[Base Payment After Circumstance 12]])))</f>
        <v/>
      </c>
      <c r="S1006" s="24" t="str">
        <f>IF(S$3="Not used","",IFERROR(VLOOKUP($A1006,'Circumstance 14'!$B$6:$AB$15,27,FALSE),IFERROR(VLOOKUP($A1006,'Circumstance 14'!$B$18:$AB$28,27,FALSE),TableBPA2[[#This Row],[Base Payment After Circumstance 13]])))</f>
        <v/>
      </c>
      <c r="T1006" s="24" t="str">
        <f>IF(T$3="Not used","",IFERROR(VLOOKUP($A1006,'Circumstance 15'!$B$6:$AB$15,27,FALSE),IFERROR(VLOOKUP($A1006,'Circumstance 15'!$B$18:$AB$28,27,FALSE),TableBPA2[[#This Row],[Base Payment After Circumstance 14]])))</f>
        <v/>
      </c>
      <c r="U1006" s="24" t="str">
        <f>IF(U$3="Not used","",IFERROR(VLOOKUP($A1006,'Circumstance 16'!$B$6:$AB$15,27,FALSE),IFERROR(VLOOKUP($A1006,'Circumstance 16'!$B$18:$AB$28,27,FALSE),TableBPA2[[#This Row],[Base Payment After Circumstance 15]])))</f>
        <v/>
      </c>
      <c r="V1006" s="24" t="str">
        <f>IF(V$3="Not used","",IFERROR(VLOOKUP($A1006,'Circumstance 17'!$B$6:$AB$15,27,FALSE),IFERROR(VLOOKUP($A1006,'Circumstance 17'!$B$18:$AB$28,27,FALSE),TableBPA2[[#This Row],[Base Payment After Circumstance 16]])))</f>
        <v/>
      </c>
      <c r="W1006" s="24" t="str">
        <f>IF(W$3="Not used","",IFERROR(VLOOKUP($A1006,'Circumstance 18'!$B$6:$AB$15,27,FALSE),IFERROR(VLOOKUP($A1006,'Circumstance 18'!$B$18:$AB$28,27,FALSE),TableBPA2[[#This Row],[Base Payment After Circumstance 17]])))</f>
        <v/>
      </c>
      <c r="X1006" s="24" t="str">
        <f>IF(X$3="Not used","",IFERROR(VLOOKUP($A1006,'Circumstance 19'!$B$6:$AB$15,27,FALSE),IFERROR(VLOOKUP($A1006,'Circumstance 19'!$B$18:$AB$28,27,FALSE),TableBPA2[[#This Row],[Base Payment After Circumstance 18]])))</f>
        <v/>
      </c>
      <c r="Y1006" s="24" t="str">
        <f>IF(Y$3="Not used","",IFERROR(VLOOKUP($A1006,'Circumstance 20'!$B$6:$AB$15,27,FALSE),IFERROR(VLOOKUP($A1006,'Circumstance 20'!$B$18:$AB$28,27,FALSE),TableBPA2[[#This Row],[Base Payment After Circumstance 19]])))</f>
        <v/>
      </c>
    </row>
    <row r="1007" spans="1:25" x14ac:dyDescent="0.25">
      <c r="A1007" s="11" t="str">
        <f>IF('LEA Information'!A1016="","",'LEA Information'!A1016)</f>
        <v/>
      </c>
      <c r="B1007" s="11" t="str">
        <f>IF('LEA Information'!B1016="","",'LEA Information'!B1016)</f>
        <v/>
      </c>
      <c r="C1007" s="68" t="str">
        <f>IF('LEA Information'!C1016="","",'LEA Information'!C1016)</f>
        <v/>
      </c>
      <c r="D1007" s="8" t="str">
        <f>IF('LEA Information'!D1016="","",'LEA Information'!D1016)</f>
        <v/>
      </c>
      <c r="E1007" s="32" t="str">
        <f t="shared" si="15"/>
        <v/>
      </c>
      <c r="F1007" s="3" t="str">
        <f>IF(F$3="Not used","",IFERROR(VLOOKUP($A1007,'Circumstance 1'!$B$6:$AB$15,27,FALSE),IFERROR(VLOOKUP(A1007,'Circumstance 1'!$B$18:$AB$28,27,FALSE),TableBPA2[[#This Row],[Starting Base Payment]])))</f>
        <v/>
      </c>
      <c r="G1007" s="3" t="str">
        <f>IF(G$3="Not used","",IFERROR(VLOOKUP($A1007,'Circumstance 2'!$B$6:$AB$15,27,FALSE),IFERROR(VLOOKUP($A1007,'Circumstance 2'!$B$18:$AB$28,27,FALSE),TableBPA2[[#This Row],[Base Payment After Circumstance 1]])))</f>
        <v/>
      </c>
      <c r="H1007" s="3" t="str">
        <f>IF(H$3="Not used","",IFERROR(VLOOKUP($A1007,'Circumstance 3'!$B$6:$AB$15,27,FALSE),IFERROR(VLOOKUP($A1007,'Circumstance 3'!$B$18:$AB$28,27,FALSE),TableBPA2[[#This Row],[Base Payment After Circumstance 2]])))</f>
        <v/>
      </c>
      <c r="I1007" s="3" t="str">
        <f>IF(I$3="Not used","",IFERROR(VLOOKUP($A1007,'Circumstance 4'!$B$6:$AB$15,27,FALSE),IFERROR(VLOOKUP($A1007,'Circumstance 4'!$B$18:$AB$28,27,FALSE),TableBPA2[[#This Row],[Base Payment After Circumstance 3]])))</f>
        <v/>
      </c>
      <c r="J1007" s="3" t="str">
        <f>IF(J$3="Not used","",IFERROR(VLOOKUP($A1007,'Circumstance 5'!$B$6:$AB$15,27,FALSE),IFERROR(VLOOKUP($A1007,'Circumstance 5'!$B$18:$AB$28,27,FALSE),TableBPA2[[#This Row],[Base Payment After Circumstance 4]])))</f>
        <v/>
      </c>
      <c r="K1007" s="3" t="str">
        <f>IF(K$3="Not used","",IFERROR(VLOOKUP($A1007,'Circumstance 6'!$B$6:$AB$15,27,FALSE),IFERROR(VLOOKUP($A1007,'Circumstance 6'!$B$18:$AB$28,27,FALSE),TableBPA2[[#This Row],[Base Payment After Circumstance 5]])))</f>
        <v/>
      </c>
      <c r="L1007" s="3" t="str">
        <f>IF(L$3="Not used","",IFERROR(VLOOKUP($A1007,'Circumstance 7'!$B$6:$AB$15,27,FALSE),IFERROR(VLOOKUP($A1007,'Circumstance 7'!$B$18:$AB$28,27,FALSE),TableBPA2[[#This Row],[Base Payment After Circumstance 6]])))</f>
        <v/>
      </c>
      <c r="M1007" s="3" t="str">
        <f>IF(M$3="Not used","",IFERROR(VLOOKUP($A1007,'Circumstance 8'!$B$6:$AB$15,27,FALSE),IFERROR(VLOOKUP($A1007,'Circumstance 8'!$B$18:$AB$28,27,FALSE),TableBPA2[[#This Row],[Base Payment After Circumstance 7]])))</f>
        <v/>
      </c>
      <c r="N1007" s="3" t="str">
        <f>IF(N$3="Not used","",IFERROR(VLOOKUP($A1007,'Circumstance 9'!$B$6:$AB$15,27,FALSE),IFERROR(VLOOKUP($A1007,'Circumstance 9'!$B$18:$AB$28,27,FALSE),TableBPA2[[#This Row],[Base Payment After Circumstance 8]])))</f>
        <v/>
      </c>
      <c r="O1007" s="3" t="str">
        <f>IF(O$3="Not used","",IFERROR(VLOOKUP($A1007,'Circumstance 10'!$B$6:$AB$15,27,FALSE),IFERROR(VLOOKUP($A1007,'Circumstance 10'!$B$18:$AB$28,27,FALSE),TableBPA2[[#This Row],[Base Payment After Circumstance 9]])))</f>
        <v/>
      </c>
      <c r="P1007" s="24" t="str">
        <f>IF(P$3="Not used","",IFERROR(VLOOKUP($A1007,'Circumstance 11'!$B$6:$AB$15,27,FALSE),IFERROR(VLOOKUP($A1007,'Circumstance 11'!$B$18:$AB$28,27,FALSE),TableBPA2[[#This Row],[Base Payment After Circumstance 10]])))</f>
        <v/>
      </c>
      <c r="Q1007" s="24" t="str">
        <f>IF(Q$3="Not used","",IFERROR(VLOOKUP($A1007,'Circumstance 12'!$B$6:$AB$15,27,FALSE),IFERROR(VLOOKUP($A1007,'Circumstance 12'!$B$18:$AB$28,27,FALSE),TableBPA2[[#This Row],[Base Payment After Circumstance 11]])))</f>
        <v/>
      </c>
      <c r="R1007" s="24" t="str">
        <f>IF(R$3="Not used","",IFERROR(VLOOKUP($A1007,'Circumstance 13'!$B$6:$AB$15,27,FALSE),IFERROR(VLOOKUP($A1007,'Circumstance 13'!$B$18:$AB$28,27,FALSE),TableBPA2[[#This Row],[Base Payment After Circumstance 12]])))</f>
        <v/>
      </c>
      <c r="S1007" s="24" t="str">
        <f>IF(S$3="Not used","",IFERROR(VLOOKUP($A1007,'Circumstance 14'!$B$6:$AB$15,27,FALSE),IFERROR(VLOOKUP($A1007,'Circumstance 14'!$B$18:$AB$28,27,FALSE),TableBPA2[[#This Row],[Base Payment After Circumstance 13]])))</f>
        <v/>
      </c>
      <c r="T1007" s="24" t="str">
        <f>IF(T$3="Not used","",IFERROR(VLOOKUP($A1007,'Circumstance 15'!$B$6:$AB$15,27,FALSE),IFERROR(VLOOKUP($A1007,'Circumstance 15'!$B$18:$AB$28,27,FALSE),TableBPA2[[#This Row],[Base Payment After Circumstance 14]])))</f>
        <v/>
      </c>
      <c r="U1007" s="24" t="str">
        <f>IF(U$3="Not used","",IFERROR(VLOOKUP($A1007,'Circumstance 16'!$B$6:$AB$15,27,FALSE),IFERROR(VLOOKUP($A1007,'Circumstance 16'!$B$18:$AB$28,27,FALSE),TableBPA2[[#This Row],[Base Payment After Circumstance 15]])))</f>
        <v/>
      </c>
      <c r="V1007" s="24" t="str">
        <f>IF(V$3="Not used","",IFERROR(VLOOKUP($A1007,'Circumstance 17'!$B$6:$AB$15,27,FALSE),IFERROR(VLOOKUP($A1007,'Circumstance 17'!$B$18:$AB$28,27,FALSE),TableBPA2[[#This Row],[Base Payment After Circumstance 16]])))</f>
        <v/>
      </c>
      <c r="W1007" s="24" t="str">
        <f>IF(W$3="Not used","",IFERROR(VLOOKUP($A1007,'Circumstance 18'!$B$6:$AB$15,27,FALSE),IFERROR(VLOOKUP($A1007,'Circumstance 18'!$B$18:$AB$28,27,FALSE),TableBPA2[[#This Row],[Base Payment After Circumstance 17]])))</f>
        <v/>
      </c>
      <c r="X1007" s="24" t="str">
        <f>IF(X$3="Not used","",IFERROR(VLOOKUP($A1007,'Circumstance 19'!$B$6:$AB$15,27,FALSE),IFERROR(VLOOKUP($A1007,'Circumstance 19'!$B$18:$AB$28,27,FALSE),TableBPA2[[#This Row],[Base Payment After Circumstance 18]])))</f>
        <v/>
      </c>
      <c r="Y1007" s="24" t="str">
        <f>IF(Y$3="Not used","",IFERROR(VLOOKUP($A1007,'Circumstance 20'!$B$6:$AB$15,27,FALSE),IFERROR(VLOOKUP($A1007,'Circumstance 20'!$B$18:$AB$28,27,FALSE),TableBPA2[[#This Row],[Base Payment After Circumstance 19]])))</f>
        <v/>
      </c>
    </row>
    <row r="1008" spans="1:25" x14ac:dyDescent="0.25">
      <c r="A1008" s="11" t="str">
        <f>IF('LEA Information'!A1017="","",'LEA Information'!A1017)</f>
        <v/>
      </c>
      <c r="B1008" s="11" t="str">
        <f>IF('LEA Information'!B1017="","",'LEA Information'!B1017)</f>
        <v/>
      </c>
      <c r="C1008" s="68" t="str">
        <f>IF('LEA Information'!C1017="","",'LEA Information'!C1017)</f>
        <v/>
      </c>
      <c r="D1008" s="8" t="str">
        <f>IF('LEA Information'!D1017="","",'LEA Information'!D1017)</f>
        <v/>
      </c>
      <c r="E1008" s="32" t="str">
        <f t="shared" si="15"/>
        <v/>
      </c>
      <c r="F1008" s="3" t="str">
        <f>IF(F$3="Not used","",IFERROR(VLOOKUP($A1008,'Circumstance 1'!$B$6:$AB$15,27,FALSE),IFERROR(VLOOKUP(A1008,'Circumstance 1'!$B$18:$AB$28,27,FALSE),TableBPA2[[#This Row],[Starting Base Payment]])))</f>
        <v/>
      </c>
      <c r="G1008" s="3" t="str">
        <f>IF(G$3="Not used","",IFERROR(VLOOKUP($A1008,'Circumstance 2'!$B$6:$AB$15,27,FALSE),IFERROR(VLOOKUP($A1008,'Circumstance 2'!$B$18:$AB$28,27,FALSE),TableBPA2[[#This Row],[Base Payment After Circumstance 1]])))</f>
        <v/>
      </c>
      <c r="H1008" s="3" t="str">
        <f>IF(H$3="Not used","",IFERROR(VLOOKUP($A1008,'Circumstance 3'!$B$6:$AB$15,27,FALSE),IFERROR(VLOOKUP($A1008,'Circumstance 3'!$B$18:$AB$28,27,FALSE),TableBPA2[[#This Row],[Base Payment After Circumstance 2]])))</f>
        <v/>
      </c>
      <c r="I1008" s="3" t="str">
        <f>IF(I$3="Not used","",IFERROR(VLOOKUP($A1008,'Circumstance 4'!$B$6:$AB$15,27,FALSE),IFERROR(VLOOKUP($A1008,'Circumstance 4'!$B$18:$AB$28,27,FALSE),TableBPA2[[#This Row],[Base Payment After Circumstance 3]])))</f>
        <v/>
      </c>
      <c r="J1008" s="3" t="str">
        <f>IF(J$3="Not used","",IFERROR(VLOOKUP($A1008,'Circumstance 5'!$B$6:$AB$15,27,FALSE),IFERROR(VLOOKUP($A1008,'Circumstance 5'!$B$18:$AB$28,27,FALSE),TableBPA2[[#This Row],[Base Payment After Circumstance 4]])))</f>
        <v/>
      </c>
      <c r="K1008" s="3" t="str">
        <f>IF(K$3="Not used","",IFERROR(VLOOKUP($A1008,'Circumstance 6'!$B$6:$AB$15,27,FALSE),IFERROR(VLOOKUP($A1008,'Circumstance 6'!$B$18:$AB$28,27,FALSE),TableBPA2[[#This Row],[Base Payment After Circumstance 5]])))</f>
        <v/>
      </c>
      <c r="L1008" s="3" t="str">
        <f>IF(L$3="Not used","",IFERROR(VLOOKUP($A1008,'Circumstance 7'!$B$6:$AB$15,27,FALSE),IFERROR(VLOOKUP($A1008,'Circumstance 7'!$B$18:$AB$28,27,FALSE),TableBPA2[[#This Row],[Base Payment After Circumstance 6]])))</f>
        <v/>
      </c>
      <c r="M1008" s="3" t="str">
        <f>IF(M$3="Not used","",IFERROR(VLOOKUP($A1008,'Circumstance 8'!$B$6:$AB$15,27,FALSE),IFERROR(VLOOKUP($A1008,'Circumstance 8'!$B$18:$AB$28,27,FALSE),TableBPA2[[#This Row],[Base Payment After Circumstance 7]])))</f>
        <v/>
      </c>
      <c r="N1008" s="3" t="str">
        <f>IF(N$3="Not used","",IFERROR(VLOOKUP($A1008,'Circumstance 9'!$B$6:$AB$15,27,FALSE),IFERROR(VLOOKUP($A1008,'Circumstance 9'!$B$18:$AB$28,27,FALSE),TableBPA2[[#This Row],[Base Payment After Circumstance 8]])))</f>
        <v/>
      </c>
      <c r="O1008" s="3" t="str">
        <f>IF(O$3="Not used","",IFERROR(VLOOKUP($A1008,'Circumstance 10'!$B$6:$AB$15,27,FALSE),IFERROR(VLOOKUP($A1008,'Circumstance 10'!$B$18:$AB$28,27,FALSE),TableBPA2[[#This Row],[Base Payment After Circumstance 9]])))</f>
        <v/>
      </c>
      <c r="P1008" s="24" t="str">
        <f>IF(P$3="Not used","",IFERROR(VLOOKUP($A1008,'Circumstance 11'!$B$6:$AB$15,27,FALSE),IFERROR(VLOOKUP($A1008,'Circumstance 11'!$B$18:$AB$28,27,FALSE),TableBPA2[[#This Row],[Base Payment After Circumstance 10]])))</f>
        <v/>
      </c>
      <c r="Q1008" s="24" t="str">
        <f>IF(Q$3="Not used","",IFERROR(VLOOKUP($A1008,'Circumstance 12'!$B$6:$AB$15,27,FALSE),IFERROR(VLOOKUP($A1008,'Circumstance 12'!$B$18:$AB$28,27,FALSE),TableBPA2[[#This Row],[Base Payment After Circumstance 11]])))</f>
        <v/>
      </c>
      <c r="R1008" s="24" t="str">
        <f>IF(R$3="Not used","",IFERROR(VLOOKUP($A1008,'Circumstance 13'!$B$6:$AB$15,27,FALSE),IFERROR(VLOOKUP($A1008,'Circumstance 13'!$B$18:$AB$28,27,FALSE),TableBPA2[[#This Row],[Base Payment After Circumstance 12]])))</f>
        <v/>
      </c>
      <c r="S1008" s="24" t="str">
        <f>IF(S$3="Not used","",IFERROR(VLOOKUP($A1008,'Circumstance 14'!$B$6:$AB$15,27,FALSE),IFERROR(VLOOKUP($A1008,'Circumstance 14'!$B$18:$AB$28,27,FALSE),TableBPA2[[#This Row],[Base Payment After Circumstance 13]])))</f>
        <v/>
      </c>
      <c r="T1008" s="24" t="str">
        <f>IF(T$3="Not used","",IFERROR(VLOOKUP($A1008,'Circumstance 15'!$B$6:$AB$15,27,FALSE),IFERROR(VLOOKUP($A1008,'Circumstance 15'!$B$18:$AB$28,27,FALSE),TableBPA2[[#This Row],[Base Payment After Circumstance 14]])))</f>
        <v/>
      </c>
      <c r="U1008" s="24" t="str">
        <f>IF(U$3="Not used","",IFERROR(VLOOKUP($A1008,'Circumstance 16'!$B$6:$AB$15,27,FALSE),IFERROR(VLOOKUP($A1008,'Circumstance 16'!$B$18:$AB$28,27,FALSE),TableBPA2[[#This Row],[Base Payment After Circumstance 15]])))</f>
        <v/>
      </c>
      <c r="V1008" s="24" t="str">
        <f>IF(V$3="Not used","",IFERROR(VLOOKUP($A1008,'Circumstance 17'!$B$6:$AB$15,27,FALSE),IFERROR(VLOOKUP($A1008,'Circumstance 17'!$B$18:$AB$28,27,FALSE),TableBPA2[[#This Row],[Base Payment After Circumstance 16]])))</f>
        <v/>
      </c>
      <c r="W1008" s="24" t="str">
        <f>IF(W$3="Not used","",IFERROR(VLOOKUP($A1008,'Circumstance 18'!$B$6:$AB$15,27,FALSE),IFERROR(VLOOKUP($A1008,'Circumstance 18'!$B$18:$AB$28,27,FALSE),TableBPA2[[#This Row],[Base Payment After Circumstance 17]])))</f>
        <v/>
      </c>
      <c r="X1008" s="24" t="str">
        <f>IF(X$3="Not used","",IFERROR(VLOOKUP($A1008,'Circumstance 19'!$B$6:$AB$15,27,FALSE),IFERROR(VLOOKUP($A1008,'Circumstance 19'!$B$18:$AB$28,27,FALSE),TableBPA2[[#This Row],[Base Payment After Circumstance 18]])))</f>
        <v/>
      </c>
      <c r="Y1008" s="24" t="str">
        <f>IF(Y$3="Not used","",IFERROR(VLOOKUP($A1008,'Circumstance 20'!$B$6:$AB$15,27,FALSE),IFERROR(VLOOKUP($A1008,'Circumstance 20'!$B$18:$AB$28,27,FALSE),TableBPA2[[#This Row],[Base Payment After Circumstance 19]])))</f>
        <v/>
      </c>
    </row>
    <row r="1009" spans="1:25" x14ac:dyDescent="0.25">
      <c r="A1009" s="11" t="str">
        <f>IF('LEA Information'!A1018="","",'LEA Information'!A1018)</f>
        <v/>
      </c>
      <c r="B1009" s="11" t="str">
        <f>IF('LEA Information'!B1018="","",'LEA Information'!B1018)</f>
        <v/>
      </c>
      <c r="C1009" s="68" t="str">
        <f>IF('LEA Information'!C1018="","",'LEA Information'!C1018)</f>
        <v/>
      </c>
      <c r="D1009" s="8" t="str">
        <f>IF('LEA Information'!D1018="","",'LEA Information'!D1018)</f>
        <v/>
      </c>
      <c r="E1009" s="32" t="str">
        <f t="shared" si="15"/>
        <v/>
      </c>
      <c r="F1009" s="3" t="str">
        <f>IF(F$3="Not used","",IFERROR(VLOOKUP($A1009,'Circumstance 1'!$B$6:$AB$15,27,FALSE),IFERROR(VLOOKUP(A1009,'Circumstance 1'!$B$18:$AB$28,27,FALSE),TableBPA2[[#This Row],[Starting Base Payment]])))</f>
        <v/>
      </c>
      <c r="G1009" s="3" t="str">
        <f>IF(G$3="Not used","",IFERROR(VLOOKUP($A1009,'Circumstance 2'!$B$6:$AB$15,27,FALSE),IFERROR(VLOOKUP($A1009,'Circumstance 2'!$B$18:$AB$28,27,FALSE),TableBPA2[[#This Row],[Base Payment After Circumstance 1]])))</f>
        <v/>
      </c>
      <c r="H1009" s="3" t="str">
        <f>IF(H$3="Not used","",IFERROR(VLOOKUP($A1009,'Circumstance 3'!$B$6:$AB$15,27,FALSE),IFERROR(VLOOKUP($A1009,'Circumstance 3'!$B$18:$AB$28,27,FALSE),TableBPA2[[#This Row],[Base Payment After Circumstance 2]])))</f>
        <v/>
      </c>
      <c r="I1009" s="3" t="str">
        <f>IF(I$3="Not used","",IFERROR(VLOOKUP($A1009,'Circumstance 4'!$B$6:$AB$15,27,FALSE),IFERROR(VLOOKUP($A1009,'Circumstance 4'!$B$18:$AB$28,27,FALSE),TableBPA2[[#This Row],[Base Payment After Circumstance 3]])))</f>
        <v/>
      </c>
      <c r="J1009" s="3" t="str">
        <f>IF(J$3="Not used","",IFERROR(VLOOKUP($A1009,'Circumstance 5'!$B$6:$AB$15,27,FALSE),IFERROR(VLOOKUP($A1009,'Circumstance 5'!$B$18:$AB$28,27,FALSE),TableBPA2[[#This Row],[Base Payment After Circumstance 4]])))</f>
        <v/>
      </c>
      <c r="K1009" s="3" t="str">
        <f>IF(K$3="Not used","",IFERROR(VLOOKUP($A1009,'Circumstance 6'!$B$6:$AB$15,27,FALSE),IFERROR(VLOOKUP($A1009,'Circumstance 6'!$B$18:$AB$28,27,FALSE),TableBPA2[[#This Row],[Base Payment After Circumstance 5]])))</f>
        <v/>
      </c>
      <c r="L1009" s="3" t="str">
        <f>IF(L$3="Not used","",IFERROR(VLOOKUP($A1009,'Circumstance 7'!$B$6:$AB$15,27,FALSE),IFERROR(VLOOKUP($A1009,'Circumstance 7'!$B$18:$AB$28,27,FALSE),TableBPA2[[#This Row],[Base Payment After Circumstance 6]])))</f>
        <v/>
      </c>
      <c r="M1009" s="3" t="str">
        <f>IF(M$3="Not used","",IFERROR(VLOOKUP($A1009,'Circumstance 8'!$B$6:$AB$15,27,FALSE),IFERROR(VLOOKUP($A1009,'Circumstance 8'!$B$18:$AB$28,27,FALSE),TableBPA2[[#This Row],[Base Payment After Circumstance 7]])))</f>
        <v/>
      </c>
      <c r="N1009" s="3" t="str">
        <f>IF(N$3="Not used","",IFERROR(VLOOKUP($A1009,'Circumstance 9'!$B$6:$AB$15,27,FALSE),IFERROR(VLOOKUP($A1009,'Circumstance 9'!$B$18:$AB$28,27,FALSE),TableBPA2[[#This Row],[Base Payment After Circumstance 8]])))</f>
        <v/>
      </c>
      <c r="O1009" s="3" t="str">
        <f>IF(O$3="Not used","",IFERROR(VLOOKUP($A1009,'Circumstance 10'!$B$6:$AB$15,27,FALSE),IFERROR(VLOOKUP($A1009,'Circumstance 10'!$B$18:$AB$28,27,FALSE),TableBPA2[[#This Row],[Base Payment After Circumstance 9]])))</f>
        <v/>
      </c>
      <c r="P1009" s="24" t="str">
        <f>IF(P$3="Not used","",IFERROR(VLOOKUP($A1009,'Circumstance 11'!$B$6:$AB$15,27,FALSE),IFERROR(VLOOKUP($A1009,'Circumstance 11'!$B$18:$AB$28,27,FALSE),TableBPA2[[#This Row],[Base Payment After Circumstance 10]])))</f>
        <v/>
      </c>
      <c r="Q1009" s="24" t="str">
        <f>IF(Q$3="Not used","",IFERROR(VLOOKUP($A1009,'Circumstance 12'!$B$6:$AB$15,27,FALSE),IFERROR(VLOOKUP($A1009,'Circumstance 12'!$B$18:$AB$28,27,FALSE),TableBPA2[[#This Row],[Base Payment After Circumstance 11]])))</f>
        <v/>
      </c>
      <c r="R1009" s="24" t="str">
        <f>IF(R$3="Not used","",IFERROR(VLOOKUP($A1009,'Circumstance 13'!$B$6:$AB$15,27,FALSE),IFERROR(VLOOKUP($A1009,'Circumstance 13'!$B$18:$AB$28,27,FALSE),TableBPA2[[#This Row],[Base Payment After Circumstance 12]])))</f>
        <v/>
      </c>
      <c r="S1009" s="24" t="str">
        <f>IF(S$3="Not used","",IFERROR(VLOOKUP($A1009,'Circumstance 14'!$B$6:$AB$15,27,FALSE),IFERROR(VLOOKUP($A1009,'Circumstance 14'!$B$18:$AB$28,27,FALSE),TableBPA2[[#This Row],[Base Payment After Circumstance 13]])))</f>
        <v/>
      </c>
      <c r="T1009" s="24" t="str">
        <f>IF(T$3="Not used","",IFERROR(VLOOKUP($A1009,'Circumstance 15'!$B$6:$AB$15,27,FALSE),IFERROR(VLOOKUP($A1009,'Circumstance 15'!$B$18:$AB$28,27,FALSE),TableBPA2[[#This Row],[Base Payment After Circumstance 14]])))</f>
        <v/>
      </c>
      <c r="U1009" s="24" t="str">
        <f>IF(U$3="Not used","",IFERROR(VLOOKUP($A1009,'Circumstance 16'!$B$6:$AB$15,27,FALSE),IFERROR(VLOOKUP($A1009,'Circumstance 16'!$B$18:$AB$28,27,FALSE),TableBPA2[[#This Row],[Base Payment After Circumstance 15]])))</f>
        <v/>
      </c>
      <c r="V1009" s="24" t="str">
        <f>IF(V$3="Not used","",IFERROR(VLOOKUP($A1009,'Circumstance 17'!$B$6:$AB$15,27,FALSE),IFERROR(VLOOKUP($A1009,'Circumstance 17'!$B$18:$AB$28,27,FALSE),TableBPA2[[#This Row],[Base Payment After Circumstance 16]])))</f>
        <v/>
      </c>
      <c r="W1009" s="24" t="str">
        <f>IF(W$3="Not used","",IFERROR(VLOOKUP($A1009,'Circumstance 18'!$B$6:$AB$15,27,FALSE),IFERROR(VLOOKUP($A1009,'Circumstance 18'!$B$18:$AB$28,27,FALSE),TableBPA2[[#This Row],[Base Payment After Circumstance 17]])))</f>
        <v/>
      </c>
      <c r="X1009" s="24" t="str">
        <f>IF(X$3="Not used","",IFERROR(VLOOKUP($A1009,'Circumstance 19'!$B$6:$AB$15,27,FALSE),IFERROR(VLOOKUP($A1009,'Circumstance 19'!$B$18:$AB$28,27,FALSE),TableBPA2[[#This Row],[Base Payment After Circumstance 18]])))</f>
        <v/>
      </c>
      <c r="Y1009" s="24" t="str">
        <f>IF(Y$3="Not used","",IFERROR(VLOOKUP($A1009,'Circumstance 20'!$B$6:$AB$15,27,FALSE),IFERROR(VLOOKUP($A1009,'Circumstance 20'!$B$18:$AB$28,27,FALSE),TableBPA2[[#This Row],[Base Payment After Circumstance 19]])))</f>
        <v/>
      </c>
    </row>
    <row r="1010" spans="1:25" x14ac:dyDescent="0.25">
      <c r="A1010" s="11" t="str">
        <f>IF('LEA Information'!A1019="","",'LEA Information'!A1019)</f>
        <v/>
      </c>
      <c r="B1010" s="11" t="str">
        <f>IF('LEA Information'!B1019="","",'LEA Information'!B1019)</f>
        <v/>
      </c>
      <c r="C1010" s="68" t="str">
        <f>IF('LEA Information'!C1019="","",'LEA Information'!C1019)</f>
        <v/>
      </c>
      <c r="D1010" s="8" t="str">
        <f>IF('LEA Information'!D1019="","",'LEA Information'!D1019)</f>
        <v/>
      </c>
      <c r="E1010" s="32" t="str">
        <f t="shared" si="15"/>
        <v/>
      </c>
      <c r="F1010" s="3" t="str">
        <f>IF(F$3="Not used","",IFERROR(VLOOKUP($A1010,'Circumstance 1'!$B$6:$AB$15,27,FALSE),IFERROR(VLOOKUP(A1010,'Circumstance 1'!$B$18:$AB$28,27,FALSE),TableBPA2[[#This Row],[Starting Base Payment]])))</f>
        <v/>
      </c>
      <c r="G1010" s="3" t="str">
        <f>IF(G$3="Not used","",IFERROR(VLOOKUP($A1010,'Circumstance 2'!$B$6:$AB$15,27,FALSE),IFERROR(VLOOKUP($A1010,'Circumstance 2'!$B$18:$AB$28,27,FALSE),TableBPA2[[#This Row],[Base Payment After Circumstance 1]])))</f>
        <v/>
      </c>
      <c r="H1010" s="3" t="str">
        <f>IF(H$3="Not used","",IFERROR(VLOOKUP($A1010,'Circumstance 3'!$B$6:$AB$15,27,FALSE),IFERROR(VLOOKUP($A1010,'Circumstance 3'!$B$18:$AB$28,27,FALSE),TableBPA2[[#This Row],[Base Payment After Circumstance 2]])))</f>
        <v/>
      </c>
      <c r="I1010" s="3" t="str">
        <f>IF(I$3="Not used","",IFERROR(VLOOKUP($A1010,'Circumstance 4'!$B$6:$AB$15,27,FALSE),IFERROR(VLOOKUP($A1010,'Circumstance 4'!$B$18:$AB$28,27,FALSE),TableBPA2[[#This Row],[Base Payment After Circumstance 3]])))</f>
        <v/>
      </c>
      <c r="J1010" s="3" t="str">
        <f>IF(J$3="Not used","",IFERROR(VLOOKUP($A1010,'Circumstance 5'!$B$6:$AB$15,27,FALSE),IFERROR(VLOOKUP($A1010,'Circumstance 5'!$B$18:$AB$28,27,FALSE),TableBPA2[[#This Row],[Base Payment After Circumstance 4]])))</f>
        <v/>
      </c>
      <c r="K1010" s="3" t="str">
        <f>IF(K$3="Not used","",IFERROR(VLOOKUP($A1010,'Circumstance 6'!$B$6:$AB$15,27,FALSE),IFERROR(VLOOKUP($A1010,'Circumstance 6'!$B$18:$AB$28,27,FALSE),TableBPA2[[#This Row],[Base Payment After Circumstance 5]])))</f>
        <v/>
      </c>
      <c r="L1010" s="3" t="str">
        <f>IF(L$3="Not used","",IFERROR(VLOOKUP($A1010,'Circumstance 7'!$B$6:$AB$15,27,FALSE),IFERROR(VLOOKUP($A1010,'Circumstance 7'!$B$18:$AB$28,27,FALSE),TableBPA2[[#This Row],[Base Payment After Circumstance 6]])))</f>
        <v/>
      </c>
      <c r="M1010" s="3" t="str">
        <f>IF(M$3="Not used","",IFERROR(VLOOKUP($A1010,'Circumstance 8'!$B$6:$AB$15,27,FALSE),IFERROR(VLOOKUP($A1010,'Circumstance 8'!$B$18:$AB$28,27,FALSE),TableBPA2[[#This Row],[Base Payment After Circumstance 7]])))</f>
        <v/>
      </c>
      <c r="N1010" s="3" t="str">
        <f>IF(N$3="Not used","",IFERROR(VLOOKUP($A1010,'Circumstance 9'!$B$6:$AB$15,27,FALSE),IFERROR(VLOOKUP($A1010,'Circumstance 9'!$B$18:$AB$28,27,FALSE),TableBPA2[[#This Row],[Base Payment After Circumstance 8]])))</f>
        <v/>
      </c>
      <c r="O1010" s="3" t="str">
        <f>IF(O$3="Not used","",IFERROR(VLOOKUP($A1010,'Circumstance 10'!$B$6:$AB$15,27,FALSE),IFERROR(VLOOKUP($A1010,'Circumstance 10'!$B$18:$AB$28,27,FALSE),TableBPA2[[#This Row],[Base Payment After Circumstance 9]])))</f>
        <v/>
      </c>
      <c r="P1010" s="24" t="str">
        <f>IF(P$3="Not used","",IFERROR(VLOOKUP($A1010,'Circumstance 11'!$B$6:$AB$15,27,FALSE),IFERROR(VLOOKUP($A1010,'Circumstance 11'!$B$18:$AB$28,27,FALSE),TableBPA2[[#This Row],[Base Payment After Circumstance 10]])))</f>
        <v/>
      </c>
      <c r="Q1010" s="24" t="str">
        <f>IF(Q$3="Not used","",IFERROR(VLOOKUP($A1010,'Circumstance 12'!$B$6:$AB$15,27,FALSE),IFERROR(VLOOKUP($A1010,'Circumstance 12'!$B$18:$AB$28,27,FALSE),TableBPA2[[#This Row],[Base Payment After Circumstance 11]])))</f>
        <v/>
      </c>
      <c r="R1010" s="24" t="str">
        <f>IF(R$3="Not used","",IFERROR(VLOOKUP($A1010,'Circumstance 13'!$B$6:$AB$15,27,FALSE),IFERROR(VLOOKUP($A1010,'Circumstance 13'!$B$18:$AB$28,27,FALSE),TableBPA2[[#This Row],[Base Payment After Circumstance 12]])))</f>
        <v/>
      </c>
      <c r="S1010" s="24" t="str">
        <f>IF(S$3="Not used","",IFERROR(VLOOKUP($A1010,'Circumstance 14'!$B$6:$AB$15,27,FALSE),IFERROR(VLOOKUP($A1010,'Circumstance 14'!$B$18:$AB$28,27,FALSE),TableBPA2[[#This Row],[Base Payment After Circumstance 13]])))</f>
        <v/>
      </c>
      <c r="T1010" s="24" t="str">
        <f>IF(T$3="Not used","",IFERROR(VLOOKUP($A1010,'Circumstance 15'!$B$6:$AB$15,27,FALSE),IFERROR(VLOOKUP($A1010,'Circumstance 15'!$B$18:$AB$28,27,FALSE),TableBPA2[[#This Row],[Base Payment After Circumstance 14]])))</f>
        <v/>
      </c>
      <c r="U1010" s="24" t="str">
        <f>IF(U$3="Not used","",IFERROR(VLOOKUP($A1010,'Circumstance 16'!$B$6:$AB$15,27,FALSE),IFERROR(VLOOKUP($A1010,'Circumstance 16'!$B$18:$AB$28,27,FALSE),TableBPA2[[#This Row],[Base Payment After Circumstance 15]])))</f>
        <v/>
      </c>
      <c r="V1010" s="24" t="str">
        <f>IF(V$3="Not used","",IFERROR(VLOOKUP($A1010,'Circumstance 17'!$B$6:$AB$15,27,FALSE),IFERROR(VLOOKUP($A1010,'Circumstance 17'!$B$18:$AB$28,27,FALSE),TableBPA2[[#This Row],[Base Payment After Circumstance 16]])))</f>
        <v/>
      </c>
      <c r="W1010" s="24" t="str">
        <f>IF(W$3="Not used","",IFERROR(VLOOKUP($A1010,'Circumstance 18'!$B$6:$AB$15,27,FALSE),IFERROR(VLOOKUP($A1010,'Circumstance 18'!$B$18:$AB$28,27,FALSE),TableBPA2[[#This Row],[Base Payment After Circumstance 17]])))</f>
        <v/>
      </c>
      <c r="X1010" s="24" t="str">
        <f>IF(X$3="Not used","",IFERROR(VLOOKUP($A1010,'Circumstance 19'!$B$6:$AB$15,27,FALSE),IFERROR(VLOOKUP($A1010,'Circumstance 19'!$B$18:$AB$28,27,FALSE),TableBPA2[[#This Row],[Base Payment After Circumstance 18]])))</f>
        <v/>
      </c>
      <c r="Y1010" s="24" t="str">
        <f>IF(Y$3="Not used","",IFERROR(VLOOKUP($A1010,'Circumstance 20'!$B$6:$AB$15,27,FALSE),IFERROR(VLOOKUP($A1010,'Circumstance 20'!$B$18:$AB$28,27,FALSE),TableBPA2[[#This Row],[Base Payment After Circumstance 19]])))</f>
        <v/>
      </c>
    </row>
    <row r="1011" spans="1:25" x14ac:dyDescent="0.25">
      <c r="A1011" s="11" t="str">
        <f>IF('LEA Information'!A1020="","",'LEA Information'!A1020)</f>
        <v/>
      </c>
      <c r="B1011" s="11" t="str">
        <f>IF('LEA Information'!B1020="","",'LEA Information'!B1020)</f>
        <v/>
      </c>
      <c r="C1011" s="68" t="str">
        <f>IF('LEA Information'!C1020="","",'LEA Information'!C1020)</f>
        <v/>
      </c>
      <c r="D1011" s="8" t="str">
        <f>IF('LEA Information'!D1020="","",'LEA Information'!D1020)</f>
        <v/>
      </c>
      <c r="E1011" s="32" t="str">
        <f t="shared" si="15"/>
        <v/>
      </c>
      <c r="F1011" s="3" t="str">
        <f>IF(F$3="Not used","",IFERROR(VLOOKUP($A1011,'Circumstance 1'!$B$6:$AB$15,27,FALSE),IFERROR(VLOOKUP(A1011,'Circumstance 1'!$B$18:$AB$28,27,FALSE),TableBPA2[[#This Row],[Starting Base Payment]])))</f>
        <v/>
      </c>
      <c r="G1011" s="3" t="str">
        <f>IF(G$3="Not used","",IFERROR(VLOOKUP($A1011,'Circumstance 2'!$B$6:$AB$15,27,FALSE),IFERROR(VLOOKUP($A1011,'Circumstance 2'!$B$18:$AB$28,27,FALSE),TableBPA2[[#This Row],[Base Payment After Circumstance 1]])))</f>
        <v/>
      </c>
      <c r="H1011" s="3" t="str">
        <f>IF(H$3="Not used","",IFERROR(VLOOKUP($A1011,'Circumstance 3'!$B$6:$AB$15,27,FALSE),IFERROR(VLOOKUP($A1011,'Circumstance 3'!$B$18:$AB$28,27,FALSE),TableBPA2[[#This Row],[Base Payment After Circumstance 2]])))</f>
        <v/>
      </c>
      <c r="I1011" s="3" t="str">
        <f>IF(I$3="Not used","",IFERROR(VLOOKUP($A1011,'Circumstance 4'!$B$6:$AB$15,27,FALSE),IFERROR(VLOOKUP($A1011,'Circumstance 4'!$B$18:$AB$28,27,FALSE),TableBPA2[[#This Row],[Base Payment After Circumstance 3]])))</f>
        <v/>
      </c>
      <c r="J1011" s="3" t="str">
        <f>IF(J$3="Not used","",IFERROR(VLOOKUP($A1011,'Circumstance 5'!$B$6:$AB$15,27,FALSE),IFERROR(VLOOKUP($A1011,'Circumstance 5'!$B$18:$AB$28,27,FALSE),TableBPA2[[#This Row],[Base Payment After Circumstance 4]])))</f>
        <v/>
      </c>
      <c r="K1011" s="3" t="str">
        <f>IF(K$3="Not used","",IFERROR(VLOOKUP($A1011,'Circumstance 6'!$B$6:$AB$15,27,FALSE),IFERROR(VLOOKUP($A1011,'Circumstance 6'!$B$18:$AB$28,27,FALSE),TableBPA2[[#This Row],[Base Payment After Circumstance 5]])))</f>
        <v/>
      </c>
      <c r="L1011" s="3" t="str">
        <f>IF(L$3="Not used","",IFERROR(VLOOKUP($A1011,'Circumstance 7'!$B$6:$AB$15,27,FALSE),IFERROR(VLOOKUP($A1011,'Circumstance 7'!$B$18:$AB$28,27,FALSE),TableBPA2[[#This Row],[Base Payment After Circumstance 6]])))</f>
        <v/>
      </c>
      <c r="M1011" s="3" t="str">
        <f>IF(M$3="Not used","",IFERROR(VLOOKUP($A1011,'Circumstance 8'!$B$6:$AB$15,27,FALSE),IFERROR(VLOOKUP($A1011,'Circumstance 8'!$B$18:$AB$28,27,FALSE),TableBPA2[[#This Row],[Base Payment After Circumstance 7]])))</f>
        <v/>
      </c>
      <c r="N1011" s="3" t="str">
        <f>IF(N$3="Not used","",IFERROR(VLOOKUP($A1011,'Circumstance 9'!$B$6:$AB$15,27,FALSE),IFERROR(VLOOKUP($A1011,'Circumstance 9'!$B$18:$AB$28,27,FALSE),TableBPA2[[#This Row],[Base Payment After Circumstance 8]])))</f>
        <v/>
      </c>
      <c r="O1011" s="3" t="str">
        <f>IF(O$3="Not used","",IFERROR(VLOOKUP($A1011,'Circumstance 10'!$B$6:$AB$15,27,FALSE),IFERROR(VLOOKUP($A1011,'Circumstance 10'!$B$18:$AB$28,27,FALSE),TableBPA2[[#This Row],[Base Payment After Circumstance 9]])))</f>
        <v/>
      </c>
      <c r="P1011" s="24" t="str">
        <f>IF(P$3="Not used","",IFERROR(VLOOKUP($A1011,'Circumstance 11'!$B$6:$AB$15,27,FALSE),IFERROR(VLOOKUP($A1011,'Circumstance 11'!$B$18:$AB$28,27,FALSE),TableBPA2[[#This Row],[Base Payment After Circumstance 10]])))</f>
        <v/>
      </c>
      <c r="Q1011" s="24" t="str">
        <f>IF(Q$3="Not used","",IFERROR(VLOOKUP($A1011,'Circumstance 12'!$B$6:$AB$15,27,FALSE),IFERROR(VLOOKUP($A1011,'Circumstance 12'!$B$18:$AB$28,27,FALSE),TableBPA2[[#This Row],[Base Payment After Circumstance 11]])))</f>
        <v/>
      </c>
      <c r="R1011" s="24" t="str">
        <f>IF(R$3="Not used","",IFERROR(VLOOKUP($A1011,'Circumstance 13'!$B$6:$AB$15,27,FALSE),IFERROR(VLOOKUP($A1011,'Circumstance 13'!$B$18:$AB$28,27,FALSE),TableBPA2[[#This Row],[Base Payment After Circumstance 12]])))</f>
        <v/>
      </c>
      <c r="S1011" s="24" t="str">
        <f>IF(S$3="Not used","",IFERROR(VLOOKUP($A1011,'Circumstance 14'!$B$6:$AB$15,27,FALSE),IFERROR(VLOOKUP($A1011,'Circumstance 14'!$B$18:$AB$28,27,FALSE),TableBPA2[[#This Row],[Base Payment After Circumstance 13]])))</f>
        <v/>
      </c>
      <c r="T1011" s="24" t="str">
        <f>IF(T$3="Not used","",IFERROR(VLOOKUP($A1011,'Circumstance 15'!$B$6:$AB$15,27,FALSE),IFERROR(VLOOKUP($A1011,'Circumstance 15'!$B$18:$AB$28,27,FALSE),TableBPA2[[#This Row],[Base Payment After Circumstance 14]])))</f>
        <v/>
      </c>
      <c r="U1011" s="24" t="str">
        <f>IF(U$3="Not used","",IFERROR(VLOOKUP($A1011,'Circumstance 16'!$B$6:$AB$15,27,FALSE),IFERROR(VLOOKUP($A1011,'Circumstance 16'!$B$18:$AB$28,27,FALSE),TableBPA2[[#This Row],[Base Payment After Circumstance 15]])))</f>
        <v/>
      </c>
      <c r="V1011" s="24" t="str">
        <f>IF(V$3="Not used","",IFERROR(VLOOKUP($A1011,'Circumstance 17'!$B$6:$AB$15,27,FALSE),IFERROR(VLOOKUP($A1011,'Circumstance 17'!$B$18:$AB$28,27,FALSE),TableBPA2[[#This Row],[Base Payment After Circumstance 16]])))</f>
        <v/>
      </c>
      <c r="W1011" s="24" t="str">
        <f>IF(W$3="Not used","",IFERROR(VLOOKUP($A1011,'Circumstance 18'!$B$6:$AB$15,27,FALSE),IFERROR(VLOOKUP($A1011,'Circumstance 18'!$B$18:$AB$28,27,FALSE),TableBPA2[[#This Row],[Base Payment After Circumstance 17]])))</f>
        <v/>
      </c>
      <c r="X1011" s="24" t="str">
        <f>IF(X$3="Not used","",IFERROR(VLOOKUP($A1011,'Circumstance 19'!$B$6:$AB$15,27,FALSE),IFERROR(VLOOKUP($A1011,'Circumstance 19'!$B$18:$AB$28,27,FALSE),TableBPA2[[#This Row],[Base Payment After Circumstance 18]])))</f>
        <v/>
      </c>
      <c r="Y1011" s="24" t="str">
        <f>IF(Y$3="Not used","",IFERROR(VLOOKUP($A1011,'Circumstance 20'!$B$6:$AB$15,27,FALSE),IFERROR(VLOOKUP($A1011,'Circumstance 20'!$B$18:$AB$28,27,FALSE),TableBPA2[[#This Row],[Base Payment After Circumstance 19]])))</f>
        <v/>
      </c>
    </row>
    <row r="1012" spans="1:25" x14ac:dyDescent="0.25">
      <c r="A1012" s="11" t="str">
        <f>IF('LEA Information'!A1021="","",'LEA Information'!A1021)</f>
        <v/>
      </c>
      <c r="B1012" s="11" t="str">
        <f>IF('LEA Information'!B1021="","",'LEA Information'!B1021)</f>
        <v/>
      </c>
      <c r="C1012" s="68" t="str">
        <f>IF('LEA Information'!C1021="","",'LEA Information'!C1021)</f>
        <v/>
      </c>
      <c r="D1012" s="8" t="str">
        <f>IF('LEA Information'!D1021="","",'LEA Information'!D1021)</f>
        <v/>
      </c>
      <c r="E1012" s="32" t="str">
        <f t="shared" si="15"/>
        <v/>
      </c>
      <c r="F1012" s="3" t="str">
        <f>IF(F$3="Not used","",IFERROR(VLOOKUP($A1012,'Circumstance 1'!$B$6:$AB$15,27,FALSE),IFERROR(VLOOKUP(A1012,'Circumstance 1'!$B$18:$AB$28,27,FALSE),TableBPA2[[#This Row],[Starting Base Payment]])))</f>
        <v/>
      </c>
      <c r="G1012" s="3" t="str">
        <f>IF(G$3="Not used","",IFERROR(VLOOKUP($A1012,'Circumstance 2'!$B$6:$AB$15,27,FALSE),IFERROR(VLOOKUP($A1012,'Circumstance 2'!$B$18:$AB$28,27,FALSE),TableBPA2[[#This Row],[Base Payment After Circumstance 1]])))</f>
        <v/>
      </c>
      <c r="H1012" s="3" t="str">
        <f>IF(H$3="Not used","",IFERROR(VLOOKUP($A1012,'Circumstance 3'!$B$6:$AB$15,27,FALSE),IFERROR(VLOOKUP($A1012,'Circumstance 3'!$B$18:$AB$28,27,FALSE),TableBPA2[[#This Row],[Base Payment After Circumstance 2]])))</f>
        <v/>
      </c>
      <c r="I1012" s="3" t="str">
        <f>IF(I$3="Not used","",IFERROR(VLOOKUP($A1012,'Circumstance 4'!$B$6:$AB$15,27,FALSE),IFERROR(VLOOKUP($A1012,'Circumstance 4'!$B$18:$AB$28,27,FALSE),TableBPA2[[#This Row],[Base Payment After Circumstance 3]])))</f>
        <v/>
      </c>
      <c r="J1012" s="3" t="str">
        <f>IF(J$3="Not used","",IFERROR(VLOOKUP($A1012,'Circumstance 5'!$B$6:$AB$15,27,FALSE),IFERROR(VLOOKUP($A1012,'Circumstance 5'!$B$18:$AB$28,27,FALSE),TableBPA2[[#This Row],[Base Payment After Circumstance 4]])))</f>
        <v/>
      </c>
      <c r="K1012" s="3" t="str">
        <f>IF(K$3="Not used","",IFERROR(VLOOKUP($A1012,'Circumstance 6'!$B$6:$AB$15,27,FALSE),IFERROR(VLOOKUP($A1012,'Circumstance 6'!$B$18:$AB$28,27,FALSE),TableBPA2[[#This Row],[Base Payment After Circumstance 5]])))</f>
        <v/>
      </c>
      <c r="L1012" s="3" t="str">
        <f>IF(L$3="Not used","",IFERROR(VLOOKUP($A1012,'Circumstance 7'!$B$6:$AB$15,27,FALSE),IFERROR(VLOOKUP($A1012,'Circumstance 7'!$B$18:$AB$28,27,FALSE),TableBPA2[[#This Row],[Base Payment After Circumstance 6]])))</f>
        <v/>
      </c>
      <c r="M1012" s="3" t="str">
        <f>IF(M$3="Not used","",IFERROR(VLOOKUP($A1012,'Circumstance 8'!$B$6:$AB$15,27,FALSE),IFERROR(VLOOKUP($A1012,'Circumstance 8'!$B$18:$AB$28,27,FALSE),TableBPA2[[#This Row],[Base Payment After Circumstance 7]])))</f>
        <v/>
      </c>
      <c r="N1012" s="3" t="str">
        <f>IF(N$3="Not used","",IFERROR(VLOOKUP($A1012,'Circumstance 9'!$B$6:$AB$15,27,FALSE),IFERROR(VLOOKUP($A1012,'Circumstance 9'!$B$18:$AB$28,27,FALSE),TableBPA2[[#This Row],[Base Payment After Circumstance 8]])))</f>
        <v/>
      </c>
      <c r="O1012" s="3" t="str">
        <f>IF(O$3="Not used","",IFERROR(VLOOKUP($A1012,'Circumstance 10'!$B$6:$AB$15,27,FALSE),IFERROR(VLOOKUP($A1012,'Circumstance 10'!$B$18:$AB$28,27,FALSE),TableBPA2[[#This Row],[Base Payment After Circumstance 9]])))</f>
        <v/>
      </c>
      <c r="P1012" s="24" t="str">
        <f>IF(P$3="Not used","",IFERROR(VLOOKUP($A1012,'Circumstance 11'!$B$6:$AB$15,27,FALSE),IFERROR(VLOOKUP($A1012,'Circumstance 11'!$B$18:$AB$28,27,FALSE),TableBPA2[[#This Row],[Base Payment After Circumstance 10]])))</f>
        <v/>
      </c>
      <c r="Q1012" s="24" t="str">
        <f>IF(Q$3="Not used","",IFERROR(VLOOKUP($A1012,'Circumstance 12'!$B$6:$AB$15,27,FALSE),IFERROR(VLOOKUP($A1012,'Circumstance 12'!$B$18:$AB$28,27,FALSE),TableBPA2[[#This Row],[Base Payment After Circumstance 11]])))</f>
        <v/>
      </c>
      <c r="R1012" s="24" t="str">
        <f>IF(R$3="Not used","",IFERROR(VLOOKUP($A1012,'Circumstance 13'!$B$6:$AB$15,27,FALSE),IFERROR(VLOOKUP($A1012,'Circumstance 13'!$B$18:$AB$28,27,FALSE),TableBPA2[[#This Row],[Base Payment After Circumstance 12]])))</f>
        <v/>
      </c>
      <c r="S1012" s="24" t="str">
        <f>IF(S$3="Not used","",IFERROR(VLOOKUP($A1012,'Circumstance 14'!$B$6:$AB$15,27,FALSE),IFERROR(VLOOKUP($A1012,'Circumstance 14'!$B$18:$AB$28,27,FALSE),TableBPA2[[#This Row],[Base Payment After Circumstance 13]])))</f>
        <v/>
      </c>
      <c r="T1012" s="24" t="str">
        <f>IF(T$3="Not used","",IFERROR(VLOOKUP($A1012,'Circumstance 15'!$B$6:$AB$15,27,FALSE),IFERROR(VLOOKUP($A1012,'Circumstance 15'!$B$18:$AB$28,27,FALSE),TableBPA2[[#This Row],[Base Payment After Circumstance 14]])))</f>
        <v/>
      </c>
      <c r="U1012" s="24" t="str">
        <f>IF(U$3="Not used","",IFERROR(VLOOKUP($A1012,'Circumstance 16'!$B$6:$AB$15,27,FALSE),IFERROR(VLOOKUP($A1012,'Circumstance 16'!$B$18:$AB$28,27,FALSE),TableBPA2[[#This Row],[Base Payment After Circumstance 15]])))</f>
        <v/>
      </c>
      <c r="V1012" s="24" t="str">
        <f>IF(V$3="Not used","",IFERROR(VLOOKUP($A1012,'Circumstance 17'!$B$6:$AB$15,27,FALSE),IFERROR(VLOOKUP($A1012,'Circumstance 17'!$B$18:$AB$28,27,FALSE),TableBPA2[[#This Row],[Base Payment After Circumstance 16]])))</f>
        <v/>
      </c>
      <c r="W1012" s="24" t="str">
        <f>IF(W$3="Not used","",IFERROR(VLOOKUP($A1012,'Circumstance 18'!$B$6:$AB$15,27,FALSE),IFERROR(VLOOKUP($A1012,'Circumstance 18'!$B$18:$AB$28,27,FALSE),TableBPA2[[#This Row],[Base Payment After Circumstance 17]])))</f>
        <v/>
      </c>
      <c r="X1012" s="24" t="str">
        <f>IF(X$3="Not used","",IFERROR(VLOOKUP($A1012,'Circumstance 19'!$B$6:$AB$15,27,FALSE),IFERROR(VLOOKUP($A1012,'Circumstance 19'!$B$18:$AB$28,27,FALSE),TableBPA2[[#This Row],[Base Payment After Circumstance 18]])))</f>
        <v/>
      </c>
      <c r="Y1012" s="24" t="str">
        <f>IF(Y$3="Not used","",IFERROR(VLOOKUP($A1012,'Circumstance 20'!$B$6:$AB$15,27,FALSE),IFERROR(VLOOKUP($A1012,'Circumstance 20'!$B$18:$AB$28,27,FALSE),TableBPA2[[#This Row],[Base Payment After Circumstance 19]])))</f>
        <v/>
      </c>
    </row>
    <row r="1013" spans="1:25" x14ac:dyDescent="0.25">
      <c r="A1013" s="11" t="str">
        <f>IF('LEA Information'!A1022="","",'LEA Information'!A1022)</f>
        <v/>
      </c>
      <c r="B1013" s="11" t="str">
        <f>IF('LEA Information'!B1022="","",'LEA Information'!B1022)</f>
        <v/>
      </c>
      <c r="C1013" s="68" t="str">
        <f>IF('LEA Information'!C1022="","",'LEA Information'!C1022)</f>
        <v/>
      </c>
      <c r="D1013" s="8" t="str">
        <f>IF('LEA Information'!D1022="","",'LEA Information'!D1022)</f>
        <v/>
      </c>
      <c r="E1013" s="32" t="str">
        <f t="shared" si="15"/>
        <v/>
      </c>
      <c r="F1013" s="3" t="str">
        <f>IF(F$3="Not used","",IFERROR(VLOOKUP($A1013,'Circumstance 1'!$B$6:$AB$15,27,FALSE),IFERROR(VLOOKUP(A1013,'Circumstance 1'!$B$18:$AB$28,27,FALSE),TableBPA2[[#This Row],[Starting Base Payment]])))</f>
        <v/>
      </c>
      <c r="G1013" s="3" t="str">
        <f>IF(G$3="Not used","",IFERROR(VLOOKUP($A1013,'Circumstance 2'!$B$6:$AB$15,27,FALSE),IFERROR(VLOOKUP($A1013,'Circumstance 2'!$B$18:$AB$28,27,FALSE),TableBPA2[[#This Row],[Base Payment After Circumstance 1]])))</f>
        <v/>
      </c>
      <c r="H1013" s="3" t="str">
        <f>IF(H$3="Not used","",IFERROR(VLOOKUP($A1013,'Circumstance 3'!$B$6:$AB$15,27,FALSE),IFERROR(VLOOKUP($A1013,'Circumstance 3'!$B$18:$AB$28,27,FALSE),TableBPA2[[#This Row],[Base Payment After Circumstance 2]])))</f>
        <v/>
      </c>
      <c r="I1013" s="3" t="str">
        <f>IF(I$3="Not used","",IFERROR(VLOOKUP($A1013,'Circumstance 4'!$B$6:$AB$15,27,FALSE),IFERROR(VLOOKUP($A1013,'Circumstance 4'!$B$18:$AB$28,27,FALSE),TableBPA2[[#This Row],[Base Payment After Circumstance 3]])))</f>
        <v/>
      </c>
      <c r="J1013" s="3" t="str">
        <f>IF(J$3="Not used","",IFERROR(VLOOKUP($A1013,'Circumstance 5'!$B$6:$AB$15,27,FALSE),IFERROR(VLOOKUP($A1013,'Circumstance 5'!$B$18:$AB$28,27,FALSE),TableBPA2[[#This Row],[Base Payment After Circumstance 4]])))</f>
        <v/>
      </c>
      <c r="K1013" s="3" t="str">
        <f>IF(K$3="Not used","",IFERROR(VLOOKUP($A1013,'Circumstance 6'!$B$6:$AB$15,27,FALSE),IFERROR(VLOOKUP($A1013,'Circumstance 6'!$B$18:$AB$28,27,FALSE),TableBPA2[[#This Row],[Base Payment After Circumstance 5]])))</f>
        <v/>
      </c>
      <c r="L1013" s="3" t="str">
        <f>IF(L$3="Not used","",IFERROR(VLOOKUP($A1013,'Circumstance 7'!$B$6:$AB$15,27,FALSE),IFERROR(VLOOKUP($A1013,'Circumstance 7'!$B$18:$AB$28,27,FALSE),TableBPA2[[#This Row],[Base Payment After Circumstance 6]])))</f>
        <v/>
      </c>
      <c r="M1013" s="3" t="str">
        <f>IF(M$3="Not used","",IFERROR(VLOOKUP($A1013,'Circumstance 8'!$B$6:$AB$15,27,FALSE),IFERROR(VLOOKUP($A1013,'Circumstance 8'!$B$18:$AB$28,27,FALSE),TableBPA2[[#This Row],[Base Payment After Circumstance 7]])))</f>
        <v/>
      </c>
      <c r="N1013" s="3" t="str">
        <f>IF(N$3="Not used","",IFERROR(VLOOKUP($A1013,'Circumstance 9'!$B$6:$AB$15,27,FALSE),IFERROR(VLOOKUP($A1013,'Circumstance 9'!$B$18:$AB$28,27,FALSE),TableBPA2[[#This Row],[Base Payment After Circumstance 8]])))</f>
        <v/>
      </c>
      <c r="O1013" s="3" t="str">
        <f>IF(O$3="Not used","",IFERROR(VLOOKUP($A1013,'Circumstance 10'!$B$6:$AB$15,27,FALSE),IFERROR(VLOOKUP($A1013,'Circumstance 10'!$B$18:$AB$28,27,FALSE),TableBPA2[[#This Row],[Base Payment After Circumstance 9]])))</f>
        <v/>
      </c>
      <c r="P1013" s="24" t="str">
        <f>IF(P$3="Not used","",IFERROR(VLOOKUP($A1013,'Circumstance 11'!$B$6:$AB$15,27,FALSE),IFERROR(VLOOKUP($A1013,'Circumstance 11'!$B$18:$AB$28,27,FALSE),TableBPA2[[#This Row],[Base Payment After Circumstance 10]])))</f>
        <v/>
      </c>
      <c r="Q1013" s="24" t="str">
        <f>IF(Q$3="Not used","",IFERROR(VLOOKUP($A1013,'Circumstance 12'!$B$6:$AB$15,27,FALSE),IFERROR(VLOOKUP($A1013,'Circumstance 12'!$B$18:$AB$28,27,FALSE),TableBPA2[[#This Row],[Base Payment After Circumstance 11]])))</f>
        <v/>
      </c>
      <c r="R1013" s="24" t="str">
        <f>IF(R$3="Not used","",IFERROR(VLOOKUP($A1013,'Circumstance 13'!$B$6:$AB$15,27,FALSE),IFERROR(VLOOKUP($A1013,'Circumstance 13'!$B$18:$AB$28,27,FALSE),TableBPA2[[#This Row],[Base Payment After Circumstance 12]])))</f>
        <v/>
      </c>
      <c r="S1013" s="24" t="str">
        <f>IF(S$3="Not used","",IFERROR(VLOOKUP($A1013,'Circumstance 14'!$B$6:$AB$15,27,FALSE),IFERROR(VLOOKUP($A1013,'Circumstance 14'!$B$18:$AB$28,27,FALSE),TableBPA2[[#This Row],[Base Payment After Circumstance 13]])))</f>
        <v/>
      </c>
      <c r="T1013" s="24" t="str">
        <f>IF(T$3="Not used","",IFERROR(VLOOKUP($A1013,'Circumstance 15'!$B$6:$AB$15,27,FALSE),IFERROR(VLOOKUP($A1013,'Circumstance 15'!$B$18:$AB$28,27,FALSE),TableBPA2[[#This Row],[Base Payment After Circumstance 14]])))</f>
        <v/>
      </c>
      <c r="U1013" s="24" t="str">
        <f>IF(U$3="Not used","",IFERROR(VLOOKUP($A1013,'Circumstance 16'!$B$6:$AB$15,27,FALSE),IFERROR(VLOOKUP($A1013,'Circumstance 16'!$B$18:$AB$28,27,FALSE),TableBPA2[[#This Row],[Base Payment After Circumstance 15]])))</f>
        <v/>
      </c>
      <c r="V1013" s="24" t="str">
        <f>IF(V$3="Not used","",IFERROR(VLOOKUP($A1013,'Circumstance 17'!$B$6:$AB$15,27,FALSE),IFERROR(VLOOKUP($A1013,'Circumstance 17'!$B$18:$AB$28,27,FALSE),TableBPA2[[#This Row],[Base Payment After Circumstance 16]])))</f>
        <v/>
      </c>
      <c r="W1013" s="24" t="str">
        <f>IF(W$3="Not used","",IFERROR(VLOOKUP($A1013,'Circumstance 18'!$B$6:$AB$15,27,FALSE),IFERROR(VLOOKUP($A1013,'Circumstance 18'!$B$18:$AB$28,27,FALSE),TableBPA2[[#This Row],[Base Payment After Circumstance 17]])))</f>
        <v/>
      </c>
      <c r="X1013" s="24" t="str">
        <f>IF(X$3="Not used","",IFERROR(VLOOKUP($A1013,'Circumstance 19'!$B$6:$AB$15,27,FALSE),IFERROR(VLOOKUP($A1013,'Circumstance 19'!$B$18:$AB$28,27,FALSE),TableBPA2[[#This Row],[Base Payment After Circumstance 18]])))</f>
        <v/>
      </c>
      <c r="Y1013" s="24" t="str">
        <f>IF(Y$3="Not used","",IFERROR(VLOOKUP($A1013,'Circumstance 20'!$B$6:$AB$15,27,FALSE),IFERROR(VLOOKUP($A1013,'Circumstance 20'!$B$18:$AB$28,27,FALSE),TableBPA2[[#This Row],[Base Payment After Circumstance 19]])))</f>
        <v/>
      </c>
    </row>
    <row r="1014" spans="1:25" x14ac:dyDescent="0.25">
      <c r="A1014" s="11" t="str">
        <f>IF('LEA Information'!A1023="","",'LEA Information'!A1023)</f>
        <v/>
      </c>
      <c r="B1014" s="11" t="str">
        <f>IF('LEA Information'!B1023="","",'LEA Information'!B1023)</f>
        <v/>
      </c>
      <c r="C1014" s="68" t="str">
        <f>IF('LEA Information'!C1023="","",'LEA Information'!C1023)</f>
        <v/>
      </c>
      <c r="D1014" s="8" t="str">
        <f>IF('LEA Information'!D1023="","",'LEA Information'!D1023)</f>
        <v/>
      </c>
      <c r="E1014" s="32" t="str">
        <f t="shared" si="15"/>
        <v/>
      </c>
      <c r="F1014" s="3" t="str">
        <f>IF(F$3="Not used","",IFERROR(VLOOKUP($A1014,'Circumstance 1'!$B$6:$AB$15,27,FALSE),IFERROR(VLOOKUP(A1014,'Circumstance 1'!$B$18:$AB$28,27,FALSE),TableBPA2[[#This Row],[Starting Base Payment]])))</f>
        <v/>
      </c>
      <c r="G1014" s="3" t="str">
        <f>IF(G$3="Not used","",IFERROR(VLOOKUP($A1014,'Circumstance 2'!$B$6:$AB$15,27,FALSE),IFERROR(VLOOKUP($A1014,'Circumstance 2'!$B$18:$AB$28,27,FALSE),TableBPA2[[#This Row],[Base Payment After Circumstance 1]])))</f>
        <v/>
      </c>
      <c r="H1014" s="3" t="str">
        <f>IF(H$3="Not used","",IFERROR(VLOOKUP($A1014,'Circumstance 3'!$B$6:$AB$15,27,FALSE),IFERROR(VLOOKUP($A1014,'Circumstance 3'!$B$18:$AB$28,27,FALSE),TableBPA2[[#This Row],[Base Payment After Circumstance 2]])))</f>
        <v/>
      </c>
      <c r="I1014" s="3" t="str">
        <f>IF(I$3="Not used","",IFERROR(VLOOKUP($A1014,'Circumstance 4'!$B$6:$AB$15,27,FALSE),IFERROR(VLOOKUP($A1014,'Circumstance 4'!$B$18:$AB$28,27,FALSE),TableBPA2[[#This Row],[Base Payment After Circumstance 3]])))</f>
        <v/>
      </c>
      <c r="J1014" s="3" t="str">
        <f>IF(J$3="Not used","",IFERROR(VLOOKUP($A1014,'Circumstance 5'!$B$6:$AB$15,27,FALSE),IFERROR(VLOOKUP($A1014,'Circumstance 5'!$B$18:$AB$28,27,FALSE),TableBPA2[[#This Row],[Base Payment After Circumstance 4]])))</f>
        <v/>
      </c>
      <c r="K1014" s="3" t="str">
        <f>IF(K$3="Not used","",IFERROR(VLOOKUP($A1014,'Circumstance 6'!$B$6:$AB$15,27,FALSE),IFERROR(VLOOKUP($A1014,'Circumstance 6'!$B$18:$AB$28,27,FALSE),TableBPA2[[#This Row],[Base Payment After Circumstance 5]])))</f>
        <v/>
      </c>
      <c r="L1014" s="3" t="str">
        <f>IF(L$3="Not used","",IFERROR(VLOOKUP($A1014,'Circumstance 7'!$B$6:$AB$15,27,FALSE),IFERROR(VLOOKUP($A1014,'Circumstance 7'!$B$18:$AB$28,27,FALSE),TableBPA2[[#This Row],[Base Payment After Circumstance 6]])))</f>
        <v/>
      </c>
      <c r="M1014" s="3" t="str">
        <f>IF(M$3="Not used","",IFERROR(VLOOKUP($A1014,'Circumstance 8'!$B$6:$AB$15,27,FALSE),IFERROR(VLOOKUP($A1014,'Circumstance 8'!$B$18:$AB$28,27,FALSE),TableBPA2[[#This Row],[Base Payment After Circumstance 7]])))</f>
        <v/>
      </c>
      <c r="N1014" s="3" t="str">
        <f>IF(N$3="Not used","",IFERROR(VLOOKUP($A1014,'Circumstance 9'!$B$6:$AB$15,27,FALSE),IFERROR(VLOOKUP($A1014,'Circumstance 9'!$B$18:$AB$28,27,FALSE),TableBPA2[[#This Row],[Base Payment After Circumstance 8]])))</f>
        <v/>
      </c>
      <c r="O1014" s="3" t="str">
        <f>IF(O$3="Not used","",IFERROR(VLOOKUP($A1014,'Circumstance 10'!$B$6:$AB$15,27,FALSE),IFERROR(VLOOKUP($A1014,'Circumstance 10'!$B$18:$AB$28,27,FALSE),TableBPA2[[#This Row],[Base Payment After Circumstance 9]])))</f>
        <v/>
      </c>
      <c r="P1014" s="24" t="str">
        <f>IF(P$3="Not used","",IFERROR(VLOOKUP($A1014,'Circumstance 11'!$B$6:$AB$15,27,FALSE),IFERROR(VLOOKUP($A1014,'Circumstance 11'!$B$18:$AB$28,27,FALSE),TableBPA2[[#This Row],[Base Payment After Circumstance 10]])))</f>
        <v/>
      </c>
      <c r="Q1014" s="24" t="str">
        <f>IF(Q$3="Not used","",IFERROR(VLOOKUP($A1014,'Circumstance 12'!$B$6:$AB$15,27,FALSE),IFERROR(VLOOKUP($A1014,'Circumstance 12'!$B$18:$AB$28,27,FALSE),TableBPA2[[#This Row],[Base Payment After Circumstance 11]])))</f>
        <v/>
      </c>
      <c r="R1014" s="24" t="str">
        <f>IF(R$3="Not used","",IFERROR(VLOOKUP($A1014,'Circumstance 13'!$B$6:$AB$15,27,FALSE),IFERROR(VLOOKUP($A1014,'Circumstance 13'!$B$18:$AB$28,27,FALSE),TableBPA2[[#This Row],[Base Payment After Circumstance 12]])))</f>
        <v/>
      </c>
      <c r="S1014" s="24" t="str">
        <f>IF(S$3="Not used","",IFERROR(VLOOKUP($A1014,'Circumstance 14'!$B$6:$AB$15,27,FALSE),IFERROR(VLOOKUP($A1014,'Circumstance 14'!$B$18:$AB$28,27,FALSE),TableBPA2[[#This Row],[Base Payment After Circumstance 13]])))</f>
        <v/>
      </c>
      <c r="T1014" s="24" t="str">
        <f>IF(T$3="Not used","",IFERROR(VLOOKUP($A1014,'Circumstance 15'!$B$6:$AB$15,27,FALSE),IFERROR(VLOOKUP($A1014,'Circumstance 15'!$B$18:$AB$28,27,FALSE),TableBPA2[[#This Row],[Base Payment After Circumstance 14]])))</f>
        <v/>
      </c>
      <c r="U1014" s="24" t="str">
        <f>IF(U$3="Not used","",IFERROR(VLOOKUP($A1014,'Circumstance 16'!$B$6:$AB$15,27,FALSE),IFERROR(VLOOKUP($A1014,'Circumstance 16'!$B$18:$AB$28,27,FALSE),TableBPA2[[#This Row],[Base Payment After Circumstance 15]])))</f>
        <v/>
      </c>
      <c r="V1014" s="24" t="str">
        <f>IF(V$3="Not used","",IFERROR(VLOOKUP($A1014,'Circumstance 17'!$B$6:$AB$15,27,FALSE),IFERROR(VLOOKUP($A1014,'Circumstance 17'!$B$18:$AB$28,27,FALSE),TableBPA2[[#This Row],[Base Payment After Circumstance 16]])))</f>
        <v/>
      </c>
      <c r="W1014" s="24" t="str">
        <f>IF(W$3="Not used","",IFERROR(VLOOKUP($A1014,'Circumstance 18'!$B$6:$AB$15,27,FALSE),IFERROR(VLOOKUP($A1014,'Circumstance 18'!$B$18:$AB$28,27,FALSE),TableBPA2[[#This Row],[Base Payment After Circumstance 17]])))</f>
        <v/>
      </c>
      <c r="X1014" s="24" t="str">
        <f>IF(X$3="Not used","",IFERROR(VLOOKUP($A1014,'Circumstance 19'!$B$6:$AB$15,27,FALSE),IFERROR(VLOOKUP($A1014,'Circumstance 19'!$B$18:$AB$28,27,FALSE),TableBPA2[[#This Row],[Base Payment After Circumstance 18]])))</f>
        <v/>
      </c>
      <c r="Y1014" s="24" t="str">
        <f>IF(Y$3="Not used","",IFERROR(VLOOKUP($A1014,'Circumstance 20'!$B$6:$AB$15,27,FALSE),IFERROR(VLOOKUP($A1014,'Circumstance 20'!$B$18:$AB$28,27,FALSE),TableBPA2[[#This Row],[Base Payment After Circumstance 19]])))</f>
        <v/>
      </c>
    </row>
    <row r="1015" spans="1:25" x14ac:dyDescent="0.25">
      <c r="A1015" s="11" t="str">
        <f>IF('LEA Information'!A1024="","",'LEA Information'!A1024)</f>
        <v/>
      </c>
      <c r="B1015" s="11" t="str">
        <f>IF('LEA Information'!B1024="","",'LEA Information'!B1024)</f>
        <v/>
      </c>
      <c r="C1015" s="68" t="str">
        <f>IF('LEA Information'!C1024="","",'LEA Information'!C1024)</f>
        <v/>
      </c>
      <c r="D1015" s="8" t="str">
        <f>IF('LEA Information'!D1024="","",'LEA Information'!D1024)</f>
        <v/>
      </c>
      <c r="E1015" s="32" t="str">
        <f t="shared" si="15"/>
        <v/>
      </c>
      <c r="F1015" s="3" t="str">
        <f>IF(F$3="Not used","",IFERROR(VLOOKUP($A1015,'Circumstance 1'!$B$6:$AB$15,27,FALSE),IFERROR(VLOOKUP(A1015,'Circumstance 1'!$B$18:$AB$28,27,FALSE),TableBPA2[[#This Row],[Starting Base Payment]])))</f>
        <v/>
      </c>
      <c r="G1015" s="3" t="str">
        <f>IF(G$3="Not used","",IFERROR(VLOOKUP($A1015,'Circumstance 2'!$B$6:$AB$15,27,FALSE),IFERROR(VLOOKUP($A1015,'Circumstance 2'!$B$18:$AB$28,27,FALSE),TableBPA2[[#This Row],[Base Payment After Circumstance 1]])))</f>
        <v/>
      </c>
      <c r="H1015" s="3" t="str">
        <f>IF(H$3="Not used","",IFERROR(VLOOKUP($A1015,'Circumstance 3'!$B$6:$AB$15,27,FALSE),IFERROR(VLOOKUP($A1015,'Circumstance 3'!$B$18:$AB$28,27,FALSE),TableBPA2[[#This Row],[Base Payment After Circumstance 2]])))</f>
        <v/>
      </c>
      <c r="I1015" s="3" t="str">
        <f>IF(I$3="Not used","",IFERROR(VLOOKUP($A1015,'Circumstance 4'!$B$6:$AB$15,27,FALSE),IFERROR(VLOOKUP($A1015,'Circumstance 4'!$B$18:$AB$28,27,FALSE),TableBPA2[[#This Row],[Base Payment After Circumstance 3]])))</f>
        <v/>
      </c>
      <c r="J1015" s="3" t="str">
        <f>IF(J$3="Not used","",IFERROR(VLOOKUP($A1015,'Circumstance 5'!$B$6:$AB$15,27,FALSE),IFERROR(VLOOKUP($A1015,'Circumstance 5'!$B$18:$AB$28,27,FALSE),TableBPA2[[#This Row],[Base Payment After Circumstance 4]])))</f>
        <v/>
      </c>
      <c r="K1015" s="3" t="str">
        <f>IF(K$3="Not used","",IFERROR(VLOOKUP($A1015,'Circumstance 6'!$B$6:$AB$15,27,FALSE),IFERROR(VLOOKUP($A1015,'Circumstance 6'!$B$18:$AB$28,27,FALSE),TableBPA2[[#This Row],[Base Payment After Circumstance 5]])))</f>
        <v/>
      </c>
      <c r="L1015" s="3" t="str">
        <f>IF(L$3="Not used","",IFERROR(VLOOKUP($A1015,'Circumstance 7'!$B$6:$AB$15,27,FALSE),IFERROR(VLOOKUP($A1015,'Circumstance 7'!$B$18:$AB$28,27,FALSE),TableBPA2[[#This Row],[Base Payment After Circumstance 6]])))</f>
        <v/>
      </c>
      <c r="M1015" s="3" t="str">
        <f>IF(M$3="Not used","",IFERROR(VLOOKUP($A1015,'Circumstance 8'!$B$6:$AB$15,27,FALSE),IFERROR(VLOOKUP($A1015,'Circumstance 8'!$B$18:$AB$28,27,FALSE),TableBPA2[[#This Row],[Base Payment After Circumstance 7]])))</f>
        <v/>
      </c>
      <c r="N1015" s="3" t="str">
        <f>IF(N$3="Not used","",IFERROR(VLOOKUP($A1015,'Circumstance 9'!$B$6:$AB$15,27,FALSE),IFERROR(VLOOKUP($A1015,'Circumstance 9'!$B$18:$AB$28,27,FALSE),TableBPA2[[#This Row],[Base Payment After Circumstance 8]])))</f>
        <v/>
      </c>
      <c r="O1015" s="3" t="str">
        <f>IF(O$3="Not used","",IFERROR(VLOOKUP($A1015,'Circumstance 10'!$B$6:$AB$15,27,FALSE),IFERROR(VLOOKUP($A1015,'Circumstance 10'!$B$18:$AB$28,27,FALSE),TableBPA2[[#This Row],[Base Payment After Circumstance 9]])))</f>
        <v/>
      </c>
      <c r="P1015" s="24" t="str">
        <f>IF(P$3="Not used","",IFERROR(VLOOKUP($A1015,'Circumstance 11'!$B$6:$AB$15,27,FALSE),IFERROR(VLOOKUP($A1015,'Circumstance 11'!$B$18:$AB$28,27,FALSE),TableBPA2[[#This Row],[Base Payment After Circumstance 10]])))</f>
        <v/>
      </c>
      <c r="Q1015" s="24" t="str">
        <f>IF(Q$3="Not used","",IFERROR(VLOOKUP($A1015,'Circumstance 12'!$B$6:$AB$15,27,FALSE),IFERROR(VLOOKUP($A1015,'Circumstance 12'!$B$18:$AB$28,27,FALSE),TableBPA2[[#This Row],[Base Payment After Circumstance 11]])))</f>
        <v/>
      </c>
      <c r="R1015" s="24" t="str">
        <f>IF(R$3="Not used","",IFERROR(VLOOKUP($A1015,'Circumstance 13'!$B$6:$AB$15,27,FALSE),IFERROR(VLOOKUP($A1015,'Circumstance 13'!$B$18:$AB$28,27,FALSE),TableBPA2[[#This Row],[Base Payment After Circumstance 12]])))</f>
        <v/>
      </c>
      <c r="S1015" s="24" t="str">
        <f>IF(S$3="Not used","",IFERROR(VLOOKUP($A1015,'Circumstance 14'!$B$6:$AB$15,27,FALSE),IFERROR(VLOOKUP($A1015,'Circumstance 14'!$B$18:$AB$28,27,FALSE),TableBPA2[[#This Row],[Base Payment After Circumstance 13]])))</f>
        <v/>
      </c>
      <c r="T1015" s="24" t="str">
        <f>IF(T$3="Not used","",IFERROR(VLOOKUP($A1015,'Circumstance 15'!$B$6:$AB$15,27,FALSE),IFERROR(VLOOKUP($A1015,'Circumstance 15'!$B$18:$AB$28,27,FALSE),TableBPA2[[#This Row],[Base Payment After Circumstance 14]])))</f>
        <v/>
      </c>
      <c r="U1015" s="24" t="str">
        <f>IF(U$3="Not used","",IFERROR(VLOOKUP($A1015,'Circumstance 16'!$B$6:$AB$15,27,FALSE),IFERROR(VLOOKUP($A1015,'Circumstance 16'!$B$18:$AB$28,27,FALSE),TableBPA2[[#This Row],[Base Payment After Circumstance 15]])))</f>
        <v/>
      </c>
      <c r="V1015" s="24" t="str">
        <f>IF(V$3="Not used","",IFERROR(VLOOKUP($A1015,'Circumstance 17'!$B$6:$AB$15,27,FALSE),IFERROR(VLOOKUP($A1015,'Circumstance 17'!$B$18:$AB$28,27,FALSE),TableBPA2[[#This Row],[Base Payment After Circumstance 16]])))</f>
        <v/>
      </c>
      <c r="W1015" s="24" t="str">
        <f>IF(W$3="Not used","",IFERROR(VLOOKUP($A1015,'Circumstance 18'!$B$6:$AB$15,27,FALSE),IFERROR(VLOOKUP($A1015,'Circumstance 18'!$B$18:$AB$28,27,FALSE),TableBPA2[[#This Row],[Base Payment After Circumstance 17]])))</f>
        <v/>
      </c>
      <c r="X1015" s="24" t="str">
        <f>IF(X$3="Not used","",IFERROR(VLOOKUP($A1015,'Circumstance 19'!$B$6:$AB$15,27,FALSE),IFERROR(VLOOKUP($A1015,'Circumstance 19'!$B$18:$AB$28,27,FALSE),TableBPA2[[#This Row],[Base Payment After Circumstance 18]])))</f>
        <v/>
      </c>
      <c r="Y1015" s="24" t="str">
        <f>IF(Y$3="Not used","",IFERROR(VLOOKUP($A1015,'Circumstance 20'!$B$6:$AB$15,27,FALSE),IFERROR(VLOOKUP($A1015,'Circumstance 20'!$B$18:$AB$28,27,FALSE),TableBPA2[[#This Row],[Base Payment After Circumstance 19]])))</f>
        <v/>
      </c>
    </row>
    <row r="1016" spans="1:25" x14ac:dyDescent="0.25">
      <c r="A1016" s="11" t="str">
        <f>IF('LEA Information'!A1025="","",'LEA Information'!A1025)</f>
        <v/>
      </c>
      <c r="B1016" s="11" t="str">
        <f>IF('LEA Information'!B1025="","",'LEA Information'!B1025)</f>
        <v/>
      </c>
      <c r="C1016" s="68" t="str">
        <f>IF('LEA Information'!C1025="","",'LEA Information'!C1025)</f>
        <v/>
      </c>
      <c r="D1016" s="8" t="str">
        <f>IF('LEA Information'!D1025="","",'LEA Information'!D1025)</f>
        <v/>
      </c>
      <c r="E1016" s="32" t="str">
        <f t="shared" si="15"/>
        <v/>
      </c>
      <c r="F1016" s="3" t="str">
        <f>IF(F$3="Not used","",IFERROR(VLOOKUP($A1016,'Circumstance 1'!$B$6:$AB$15,27,FALSE),IFERROR(VLOOKUP(A1016,'Circumstance 1'!$B$18:$AB$28,27,FALSE),TableBPA2[[#This Row],[Starting Base Payment]])))</f>
        <v/>
      </c>
      <c r="G1016" s="3" t="str">
        <f>IF(G$3="Not used","",IFERROR(VLOOKUP($A1016,'Circumstance 2'!$B$6:$AB$15,27,FALSE),IFERROR(VLOOKUP($A1016,'Circumstance 2'!$B$18:$AB$28,27,FALSE),TableBPA2[[#This Row],[Base Payment After Circumstance 1]])))</f>
        <v/>
      </c>
      <c r="H1016" s="3" t="str">
        <f>IF(H$3="Not used","",IFERROR(VLOOKUP($A1016,'Circumstance 3'!$B$6:$AB$15,27,FALSE),IFERROR(VLOOKUP($A1016,'Circumstance 3'!$B$18:$AB$28,27,FALSE),TableBPA2[[#This Row],[Base Payment After Circumstance 2]])))</f>
        <v/>
      </c>
      <c r="I1016" s="3" t="str">
        <f>IF(I$3="Not used","",IFERROR(VLOOKUP($A1016,'Circumstance 4'!$B$6:$AB$15,27,FALSE),IFERROR(VLOOKUP($A1016,'Circumstance 4'!$B$18:$AB$28,27,FALSE),TableBPA2[[#This Row],[Base Payment After Circumstance 3]])))</f>
        <v/>
      </c>
      <c r="J1016" s="3" t="str">
        <f>IF(J$3="Not used","",IFERROR(VLOOKUP($A1016,'Circumstance 5'!$B$6:$AB$15,27,FALSE),IFERROR(VLOOKUP($A1016,'Circumstance 5'!$B$18:$AB$28,27,FALSE),TableBPA2[[#This Row],[Base Payment After Circumstance 4]])))</f>
        <v/>
      </c>
      <c r="K1016" s="3" t="str">
        <f>IF(K$3="Not used","",IFERROR(VLOOKUP($A1016,'Circumstance 6'!$B$6:$AB$15,27,FALSE),IFERROR(VLOOKUP($A1016,'Circumstance 6'!$B$18:$AB$28,27,FALSE),TableBPA2[[#This Row],[Base Payment After Circumstance 5]])))</f>
        <v/>
      </c>
      <c r="L1016" s="3" t="str">
        <f>IF(L$3="Not used","",IFERROR(VLOOKUP($A1016,'Circumstance 7'!$B$6:$AB$15,27,FALSE),IFERROR(VLOOKUP($A1016,'Circumstance 7'!$B$18:$AB$28,27,FALSE),TableBPA2[[#This Row],[Base Payment After Circumstance 6]])))</f>
        <v/>
      </c>
      <c r="M1016" s="3" t="str">
        <f>IF(M$3="Not used","",IFERROR(VLOOKUP($A1016,'Circumstance 8'!$B$6:$AB$15,27,FALSE),IFERROR(VLOOKUP($A1016,'Circumstance 8'!$B$18:$AB$28,27,FALSE),TableBPA2[[#This Row],[Base Payment After Circumstance 7]])))</f>
        <v/>
      </c>
      <c r="N1016" s="3" t="str">
        <f>IF(N$3="Not used","",IFERROR(VLOOKUP($A1016,'Circumstance 9'!$B$6:$AB$15,27,FALSE),IFERROR(VLOOKUP($A1016,'Circumstance 9'!$B$18:$AB$28,27,FALSE),TableBPA2[[#This Row],[Base Payment After Circumstance 8]])))</f>
        <v/>
      </c>
      <c r="O1016" s="3" t="str">
        <f>IF(O$3="Not used","",IFERROR(VLOOKUP($A1016,'Circumstance 10'!$B$6:$AB$15,27,FALSE),IFERROR(VLOOKUP($A1016,'Circumstance 10'!$B$18:$AB$28,27,FALSE),TableBPA2[[#This Row],[Base Payment After Circumstance 9]])))</f>
        <v/>
      </c>
      <c r="P1016" s="24" t="str">
        <f>IF(P$3="Not used","",IFERROR(VLOOKUP($A1016,'Circumstance 11'!$B$6:$AB$15,27,FALSE),IFERROR(VLOOKUP($A1016,'Circumstance 11'!$B$18:$AB$28,27,FALSE),TableBPA2[[#This Row],[Base Payment After Circumstance 10]])))</f>
        <v/>
      </c>
      <c r="Q1016" s="24" t="str">
        <f>IF(Q$3="Not used","",IFERROR(VLOOKUP($A1016,'Circumstance 12'!$B$6:$AB$15,27,FALSE),IFERROR(VLOOKUP($A1016,'Circumstance 12'!$B$18:$AB$28,27,FALSE),TableBPA2[[#This Row],[Base Payment After Circumstance 11]])))</f>
        <v/>
      </c>
      <c r="R1016" s="24" t="str">
        <f>IF(R$3="Not used","",IFERROR(VLOOKUP($A1016,'Circumstance 13'!$B$6:$AB$15,27,FALSE),IFERROR(VLOOKUP($A1016,'Circumstance 13'!$B$18:$AB$28,27,FALSE),TableBPA2[[#This Row],[Base Payment After Circumstance 12]])))</f>
        <v/>
      </c>
      <c r="S1016" s="24" t="str">
        <f>IF(S$3="Not used","",IFERROR(VLOOKUP($A1016,'Circumstance 14'!$B$6:$AB$15,27,FALSE),IFERROR(VLOOKUP($A1016,'Circumstance 14'!$B$18:$AB$28,27,FALSE),TableBPA2[[#This Row],[Base Payment After Circumstance 13]])))</f>
        <v/>
      </c>
      <c r="T1016" s="24" t="str">
        <f>IF(T$3="Not used","",IFERROR(VLOOKUP($A1016,'Circumstance 15'!$B$6:$AB$15,27,FALSE),IFERROR(VLOOKUP($A1016,'Circumstance 15'!$B$18:$AB$28,27,FALSE),TableBPA2[[#This Row],[Base Payment After Circumstance 14]])))</f>
        <v/>
      </c>
      <c r="U1016" s="24" t="str">
        <f>IF(U$3="Not used","",IFERROR(VLOOKUP($A1016,'Circumstance 16'!$B$6:$AB$15,27,FALSE),IFERROR(VLOOKUP($A1016,'Circumstance 16'!$B$18:$AB$28,27,FALSE),TableBPA2[[#This Row],[Base Payment After Circumstance 15]])))</f>
        <v/>
      </c>
      <c r="V1016" s="24" t="str">
        <f>IF(V$3="Not used","",IFERROR(VLOOKUP($A1016,'Circumstance 17'!$B$6:$AB$15,27,FALSE),IFERROR(VLOOKUP($A1016,'Circumstance 17'!$B$18:$AB$28,27,FALSE),TableBPA2[[#This Row],[Base Payment After Circumstance 16]])))</f>
        <v/>
      </c>
      <c r="W1016" s="24" t="str">
        <f>IF(W$3="Not used","",IFERROR(VLOOKUP($A1016,'Circumstance 18'!$B$6:$AB$15,27,FALSE),IFERROR(VLOOKUP($A1016,'Circumstance 18'!$B$18:$AB$28,27,FALSE),TableBPA2[[#This Row],[Base Payment After Circumstance 17]])))</f>
        <v/>
      </c>
      <c r="X1016" s="24" t="str">
        <f>IF(X$3="Not used","",IFERROR(VLOOKUP($A1016,'Circumstance 19'!$B$6:$AB$15,27,FALSE),IFERROR(VLOOKUP($A1016,'Circumstance 19'!$B$18:$AB$28,27,FALSE),TableBPA2[[#This Row],[Base Payment After Circumstance 18]])))</f>
        <v/>
      </c>
      <c r="Y1016" s="24" t="str">
        <f>IF(Y$3="Not used","",IFERROR(VLOOKUP($A1016,'Circumstance 20'!$B$6:$AB$15,27,FALSE),IFERROR(VLOOKUP($A1016,'Circumstance 20'!$B$18:$AB$28,27,FALSE),TableBPA2[[#This Row],[Base Payment After Circumstance 19]])))</f>
        <v/>
      </c>
    </row>
    <row r="1017" spans="1:25" x14ac:dyDescent="0.25">
      <c r="A1017" s="11" t="str">
        <f>IF('LEA Information'!A1026="","",'LEA Information'!A1026)</f>
        <v/>
      </c>
      <c r="B1017" s="11" t="str">
        <f>IF('LEA Information'!B1026="","",'LEA Information'!B1026)</f>
        <v/>
      </c>
      <c r="C1017" s="68" t="str">
        <f>IF('LEA Information'!C1026="","",'LEA Information'!C1026)</f>
        <v/>
      </c>
      <c r="D1017" s="8" t="str">
        <f>IF('LEA Information'!D1026="","",'LEA Information'!D1026)</f>
        <v/>
      </c>
      <c r="E1017" s="32" t="str">
        <f t="shared" si="15"/>
        <v/>
      </c>
      <c r="F1017" s="3" t="str">
        <f>IF(F$3="Not used","",IFERROR(VLOOKUP($A1017,'Circumstance 1'!$B$6:$AB$15,27,FALSE),IFERROR(VLOOKUP(A1017,'Circumstance 1'!$B$18:$AB$28,27,FALSE),TableBPA2[[#This Row],[Starting Base Payment]])))</f>
        <v/>
      </c>
      <c r="G1017" s="3" t="str">
        <f>IF(G$3="Not used","",IFERROR(VLOOKUP($A1017,'Circumstance 2'!$B$6:$AB$15,27,FALSE),IFERROR(VLOOKUP($A1017,'Circumstance 2'!$B$18:$AB$28,27,FALSE),TableBPA2[[#This Row],[Base Payment After Circumstance 1]])))</f>
        <v/>
      </c>
      <c r="H1017" s="3" t="str">
        <f>IF(H$3="Not used","",IFERROR(VLOOKUP($A1017,'Circumstance 3'!$B$6:$AB$15,27,FALSE),IFERROR(VLOOKUP($A1017,'Circumstance 3'!$B$18:$AB$28,27,FALSE),TableBPA2[[#This Row],[Base Payment After Circumstance 2]])))</f>
        <v/>
      </c>
      <c r="I1017" s="3" t="str">
        <f>IF(I$3="Not used","",IFERROR(VLOOKUP($A1017,'Circumstance 4'!$B$6:$AB$15,27,FALSE),IFERROR(VLOOKUP($A1017,'Circumstance 4'!$B$18:$AB$28,27,FALSE),TableBPA2[[#This Row],[Base Payment After Circumstance 3]])))</f>
        <v/>
      </c>
      <c r="J1017" s="3" t="str">
        <f>IF(J$3="Not used","",IFERROR(VLOOKUP($A1017,'Circumstance 5'!$B$6:$AB$15,27,FALSE),IFERROR(VLOOKUP($A1017,'Circumstance 5'!$B$18:$AB$28,27,FALSE),TableBPA2[[#This Row],[Base Payment After Circumstance 4]])))</f>
        <v/>
      </c>
      <c r="K1017" s="3" t="str">
        <f>IF(K$3="Not used","",IFERROR(VLOOKUP($A1017,'Circumstance 6'!$B$6:$AB$15,27,FALSE),IFERROR(VLOOKUP($A1017,'Circumstance 6'!$B$18:$AB$28,27,FALSE),TableBPA2[[#This Row],[Base Payment After Circumstance 5]])))</f>
        <v/>
      </c>
      <c r="L1017" s="3" t="str">
        <f>IF(L$3="Not used","",IFERROR(VLOOKUP($A1017,'Circumstance 7'!$B$6:$AB$15,27,FALSE),IFERROR(VLOOKUP($A1017,'Circumstance 7'!$B$18:$AB$28,27,FALSE),TableBPA2[[#This Row],[Base Payment After Circumstance 6]])))</f>
        <v/>
      </c>
      <c r="M1017" s="3" t="str">
        <f>IF(M$3="Not used","",IFERROR(VLOOKUP($A1017,'Circumstance 8'!$B$6:$AB$15,27,FALSE),IFERROR(VLOOKUP($A1017,'Circumstance 8'!$B$18:$AB$28,27,FALSE),TableBPA2[[#This Row],[Base Payment After Circumstance 7]])))</f>
        <v/>
      </c>
      <c r="N1017" s="3" t="str">
        <f>IF(N$3="Not used","",IFERROR(VLOOKUP($A1017,'Circumstance 9'!$B$6:$AB$15,27,FALSE),IFERROR(VLOOKUP($A1017,'Circumstance 9'!$B$18:$AB$28,27,FALSE),TableBPA2[[#This Row],[Base Payment After Circumstance 8]])))</f>
        <v/>
      </c>
      <c r="O1017" s="3" t="str">
        <f>IF(O$3="Not used","",IFERROR(VLOOKUP($A1017,'Circumstance 10'!$B$6:$AB$15,27,FALSE),IFERROR(VLOOKUP($A1017,'Circumstance 10'!$B$18:$AB$28,27,FALSE),TableBPA2[[#This Row],[Base Payment After Circumstance 9]])))</f>
        <v/>
      </c>
      <c r="P1017" s="24" t="str">
        <f>IF(P$3="Not used","",IFERROR(VLOOKUP($A1017,'Circumstance 11'!$B$6:$AB$15,27,FALSE),IFERROR(VLOOKUP($A1017,'Circumstance 11'!$B$18:$AB$28,27,FALSE),TableBPA2[[#This Row],[Base Payment After Circumstance 10]])))</f>
        <v/>
      </c>
      <c r="Q1017" s="24" t="str">
        <f>IF(Q$3="Not used","",IFERROR(VLOOKUP($A1017,'Circumstance 12'!$B$6:$AB$15,27,FALSE),IFERROR(VLOOKUP($A1017,'Circumstance 12'!$B$18:$AB$28,27,FALSE),TableBPA2[[#This Row],[Base Payment After Circumstance 11]])))</f>
        <v/>
      </c>
      <c r="R1017" s="24" t="str">
        <f>IF(R$3="Not used","",IFERROR(VLOOKUP($A1017,'Circumstance 13'!$B$6:$AB$15,27,FALSE),IFERROR(VLOOKUP($A1017,'Circumstance 13'!$B$18:$AB$28,27,FALSE),TableBPA2[[#This Row],[Base Payment After Circumstance 12]])))</f>
        <v/>
      </c>
      <c r="S1017" s="24" t="str">
        <f>IF(S$3="Not used","",IFERROR(VLOOKUP($A1017,'Circumstance 14'!$B$6:$AB$15,27,FALSE),IFERROR(VLOOKUP($A1017,'Circumstance 14'!$B$18:$AB$28,27,FALSE),TableBPA2[[#This Row],[Base Payment After Circumstance 13]])))</f>
        <v/>
      </c>
      <c r="T1017" s="24" t="str">
        <f>IF(T$3="Not used","",IFERROR(VLOOKUP($A1017,'Circumstance 15'!$B$6:$AB$15,27,FALSE),IFERROR(VLOOKUP($A1017,'Circumstance 15'!$B$18:$AB$28,27,FALSE),TableBPA2[[#This Row],[Base Payment After Circumstance 14]])))</f>
        <v/>
      </c>
      <c r="U1017" s="24" t="str">
        <f>IF(U$3="Not used","",IFERROR(VLOOKUP($A1017,'Circumstance 16'!$B$6:$AB$15,27,FALSE),IFERROR(VLOOKUP($A1017,'Circumstance 16'!$B$18:$AB$28,27,FALSE),TableBPA2[[#This Row],[Base Payment After Circumstance 15]])))</f>
        <v/>
      </c>
      <c r="V1017" s="24" t="str">
        <f>IF(V$3="Not used","",IFERROR(VLOOKUP($A1017,'Circumstance 17'!$B$6:$AB$15,27,FALSE),IFERROR(VLOOKUP($A1017,'Circumstance 17'!$B$18:$AB$28,27,FALSE),TableBPA2[[#This Row],[Base Payment After Circumstance 16]])))</f>
        <v/>
      </c>
      <c r="W1017" s="24" t="str">
        <f>IF(W$3="Not used","",IFERROR(VLOOKUP($A1017,'Circumstance 18'!$B$6:$AB$15,27,FALSE),IFERROR(VLOOKUP($A1017,'Circumstance 18'!$B$18:$AB$28,27,FALSE),TableBPA2[[#This Row],[Base Payment After Circumstance 17]])))</f>
        <v/>
      </c>
      <c r="X1017" s="24" t="str">
        <f>IF(X$3="Not used","",IFERROR(VLOOKUP($A1017,'Circumstance 19'!$B$6:$AB$15,27,FALSE),IFERROR(VLOOKUP($A1017,'Circumstance 19'!$B$18:$AB$28,27,FALSE),TableBPA2[[#This Row],[Base Payment After Circumstance 18]])))</f>
        <v/>
      </c>
      <c r="Y1017" s="24" t="str">
        <f>IF(Y$3="Not used","",IFERROR(VLOOKUP($A1017,'Circumstance 20'!$B$6:$AB$15,27,FALSE),IFERROR(VLOOKUP($A1017,'Circumstance 20'!$B$18:$AB$28,27,FALSE),TableBPA2[[#This Row],[Base Payment After Circumstance 19]])))</f>
        <v/>
      </c>
    </row>
    <row r="1018" spans="1:25" x14ac:dyDescent="0.25">
      <c r="A1018" s="11" t="str">
        <f>IF('LEA Information'!A1027="","",'LEA Information'!A1027)</f>
        <v/>
      </c>
      <c r="B1018" s="11" t="str">
        <f>IF('LEA Information'!B1027="","",'LEA Information'!B1027)</f>
        <v/>
      </c>
      <c r="C1018" s="68" t="str">
        <f>IF('LEA Information'!C1027="","",'LEA Information'!C1027)</f>
        <v/>
      </c>
      <c r="D1018" s="8" t="str">
        <f>IF('LEA Information'!D1027="","",'LEA Information'!D1027)</f>
        <v/>
      </c>
      <c r="E1018" s="32" t="str">
        <f t="shared" si="15"/>
        <v/>
      </c>
      <c r="F1018" s="3" t="str">
        <f>IF(F$3="Not used","",IFERROR(VLOOKUP($A1018,'Circumstance 1'!$B$6:$AB$15,27,FALSE),IFERROR(VLOOKUP(A1018,'Circumstance 1'!$B$18:$AB$28,27,FALSE),TableBPA2[[#This Row],[Starting Base Payment]])))</f>
        <v/>
      </c>
      <c r="G1018" s="3" t="str">
        <f>IF(G$3="Not used","",IFERROR(VLOOKUP($A1018,'Circumstance 2'!$B$6:$AB$15,27,FALSE),IFERROR(VLOOKUP($A1018,'Circumstance 2'!$B$18:$AB$28,27,FALSE),TableBPA2[[#This Row],[Base Payment After Circumstance 1]])))</f>
        <v/>
      </c>
      <c r="H1018" s="3" t="str">
        <f>IF(H$3="Not used","",IFERROR(VLOOKUP($A1018,'Circumstance 3'!$B$6:$AB$15,27,FALSE),IFERROR(VLOOKUP($A1018,'Circumstance 3'!$B$18:$AB$28,27,FALSE),TableBPA2[[#This Row],[Base Payment After Circumstance 2]])))</f>
        <v/>
      </c>
      <c r="I1018" s="3" t="str">
        <f>IF(I$3="Not used","",IFERROR(VLOOKUP($A1018,'Circumstance 4'!$B$6:$AB$15,27,FALSE),IFERROR(VLOOKUP($A1018,'Circumstance 4'!$B$18:$AB$28,27,FALSE),TableBPA2[[#This Row],[Base Payment After Circumstance 3]])))</f>
        <v/>
      </c>
      <c r="J1018" s="3" t="str">
        <f>IF(J$3="Not used","",IFERROR(VLOOKUP($A1018,'Circumstance 5'!$B$6:$AB$15,27,FALSE),IFERROR(VLOOKUP($A1018,'Circumstance 5'!$B$18:$AB$28,27,FALSE),TableBPA2[[#This Row],[Base Payment After Circumstance 4]])))</f>
        <v/>
      </c>
      <c r="K1018" s="3" t="str">
        <f>IF(K$3="Not used","",IFERROR(VLOOKUP($A1018,'Circumstance 6'!$B$6:$AB$15,27,FALSE),IFERROR(VLOOKUP($A1018,'Circumstance 6'!$B$18:$AB$28,27,FALSE),TableBPA2[[#This Row],[Base Payment After Circumstance 5]])))</f>
        <v/>
      </c>
      <c r="L1018" s="3" t="str">
        <f>IF(L$3="Not used","",IFERROR(VLOOKUP($A1018,'Circumstance 7'!$B$6:$AB$15,27,FALSE),IFERROR(VLOOKUP($A1018,'Circumstance 7'!$B$18:$AB$28,27,FALSE),TableBPA2[[#This Row],[Base Payment After Circumstance 6]])))</f>
        <v/>
      </c>
      <c r="M1018" s="3" t="str">
        <f>IF(M$3="Not used","",IFERROR(VLOOKUP($A1018,'Circumstance 8'!$B$6:$AB$15,27,FALSE),IFERROR(VLOOKUP($A1018,'Circumstance 8'!$B$18:$AB$28,27,FALSE),TableBPA2[[#This Row],[Base Payment After Circumstance 7]])))</f>
        <v/>
      </c>
      <c r="N1018" s="3" t="str">
        <f>IF(N$3="Not used","",IFERROR(VLOOKUP($A1018,'Circumstance 9'!$B$6:$AB$15,27,FALSE),IFERROR(VLOOKUP($A1018,'Circumstance 9'!$B$18:$AB$28,27,FALSE),TableBPA2[[#This Row],[Base Payment After Circumstance 8]])))</f>
        <v/>
      </c>
      <c r="O1018" s="3" t="str">
        <f>IF(O$3="Not used","",IFERROR(VLOOKUP($A1018,'Circumstance 10'!$B$6:$AB$15,27,FALSE),IFERROR(VLOOKUP($A1018,'Circumstance 10'!$B$18:$AB$28,27,FALSE),TableBPA2[[#This Row],[Base Payment After Circumstance 9]])))</f>
        <v/>
      </c>
      <c r="P1018" s="24" t="str">
        <f>IF(P$3="Not used","",IFERROR(VLOOKUP($A1018,'Circumstance 11'!$B$6:$AB$15,27,FALSE),IFERROR(VLOOKUP($A1018,'Circumstance 11'!$B$18:$AB$28,27,FALSE),TableBPA2[[#This Row],[Base Payment After Circumstance 10]])))</f>
        <v/>
      </c>
      <c r="Q1018" s="24" t="str">
        <f>IF(Q$3="Not used","",IFERROR(VLOOKUP($A1018,'Circumstance 12'!$B$6:$AB$15,27,FALSE),IFERROR(VLOOKUP($A1018,'Circumstance 12'!$B$18:$AB$28,27,FALSE),TableBPA2[[#This Row],[Base Payment After Circumstance 11]])))</f>
        <v/>
      </c>
      <c r="R1018" s="24" t="str">
        <f>IF(R$3="Not used","",IFERROR(VLOOKUP($A1018,'Circumstance 13'!$B$6:$AB$15,27,FALSE),IFERROR(VLOOKUP($A1018,'Circumstance 13'!$B$18:$AB$28,27,FALSE),TableBPA2[[#This Row],[Base Payment After Circumstance 12]])))</f>
        <v/>
      </c>
      <c r="S1018" s="24" t="str">
        <f>IF(S$3="Not used","",IFERROR(VLOOKUP($A1018,'Circumstance 14'!$B$6:$AB$15,27,FALSE),IFERROR(VLOOKUP($A1018,'Circumstance 14'!$B$18:$AB$28,27,FALSE),TableBPA2[[#This Row],[Base Payment After Circumstance 13]])))</f>
        <v/>
      </c>
      <c r="T1018" s="24" t="str">
        <f>IF(T$3="Not used","",IFERROR(VLOOKUP($A1018,'Circumstance 15'!$B$6:$AB$15,27,FALSE),IFERROR(VLOOKUP($A1018,'Circumstance 15'!$B$18:$AB$28,27,FALSE),TableBPA2[[#This Row],[Base Payment After Circumstance 14]])))</f>
        <v/>
      </c>
      <c r="U1018" s="24" t="str">
        <f>IF(U$3="Not used","",IFERROR(VLOOKUP($A1018,'Circumstance 16'!$B$6:$AB$15,27,FALSE),IFERROR(VLOOKUP($A1018,'Circumstance 16'!$B$18:$AB$28,27,FALSE),TableBPA2[[#This Row],[Base Payment After Circumstance 15]])))</f>
        <v/>
      </c>
      <c r="V1018" s="24" t="str">
        <f>IF(V$3="Not used","",IFERROR(VLOOKUP($A1018,'Circumstance 17'!$B$6:$AB$15,27,FALSE),IFERROR(VLOOKUP($A1018,'Circumstance 17'!$B$18:$AB$28,27,FALSE),TableBPA2[[#This Row],[Base Payment After Circumstance 16]])))</f>
        <v/>
      </c>
      <c r="W1018" s="24" t="str">
        <f>IF(W$3="Not used","",IFERROR(VLOOKUP($A1018,'Circumstance 18'!$B$6:$AB$15,27,FALSE),IFERROR(VLOOKUP($A1018,'Circumstance 18'!$B$18:$AB$28,27,FALSE),TableBPA2[[#This Row],[Base Payment After Circumstance 17]])))</f>
        <v/>
      </c>
      <c r="X1018" s="24" t="str">
        <f>IF(X$3="Not used","",IFERROR(VLOOKUP($A1018,'Circumstance 19'!$B$6:$AB$15,27,FALSE),IFERROR(VLOOKUP($A1018,'Circumstance 19'!$B$18:$AB$28,27,FALSE),TableBPA2[[#This Row],[Base Payment After Circumstance 18]])))</f>
        <v/>
      </c>
      <c r="Y1018" s="24" t="str">
        <f>IF(Y$3="Not used","",IFERROR(VLOOKUP($A1018,'Circumstance 20'!$B$6:$AB$15,27,FALSE),IFERROR(VLOOKUP($A1018,'Circumstance 20'!$B$18:$AB$28,27,FALSE),TableBPA2[[#This Row],[Base Payment After Circumstance 19]])))</f>
        <v/>
      </c>
    </row>
    <row r="1019" spans="1:25" x14ac:dyDescent="0.25">
      <c r="A1019" s="11" t="str">
        <f>IF('LEA Information'!A1028="","",'LEA Information'!A1028)</f>
        <v/>
      </c>
      <c r="B1019" s="11" t="str">
        <f>IF('LEA Information'!B1028="","",'LEA Information'!B1028)</f>
        <v/>
      </c>
      <c r="C1019" s="68" t="str">
        <f>IF('LEA Information'!C1028="","",'LEA Information'!C1028)</f>
        <v/>
      </c>
      <c r="D1019" s="8" t="str">
        <f>IF('LEA Information'!D1028="","",'LEA Information'!D1028)</f>
        <v/>
      </c>
      <c r="E1019" s="32" t="str">
        <f t="shared" si="15"/>
        <v/>
      </c>
      <c r="F1019" s="3" t="str">
        <f>IF(F$3="Not used","",IFERROR(VLOOKUP($A1019,'Circumstance 1'!$B$6:$AB$15,27,FALSE),IFERROR(VLOOKUP(A1019,'Circumstance 1'!$B$18:$AB$28,27,FALSE),TableBPA2[[#This Row],[Starting Base Payment]])))</f>
        <v/>
      </c>
      <c r="G1019" s="3" t="str">
        <f>IF(G$3="Not used","",IFERROR(VLOOKUP($A1019,'Circumstance 2'!$B$6:$AB$15,27,FALSE),IFERROR(VLOOKUP($A1019,'Circumstance 2'!$B$18:$AB$28,27,FALSE),TableBPA2[[#This Row],[Base Payment After Circumstance 1]])))</f>
        <v/>
      </c>
      <c r="H1019" s="3" t="str">
        <f>IF(H$3="Not used","",IFERROR(VLOOKUP($A1019,'Circumstance 3'!$B$6:$AB$15,27,FALSE),IFERROR(VLOOKUP($A1019,'Circumstance 3'!$B$18:$AB$28,27,FALSE),TableBPA2[[#This Row],[Base Payment After Circumstance 2]])))</f>
        <v/>
      </c>
      <c r="I1019" s="3" t="str">
        <f>IF(I$3="Not used","",IFERROR(VLOOKUP($A1019,'Circumstance 4'!$B$6:$AB$15,27,FALSE),IFERROR(VLOOKUP($A1019,'Circumstance 4'!$B$18:$AB$28,27,FALSE),TableBPA2[[#This Row],[Base Payment After Circumstance 3]])))</f>
        <v/>
      </c>
      <c r="J1019" s="3" t="str">
        <f>IF(J$3="Not used","",IFERROR(VLOOKUP($A1019,'Circumstance 5'!$B$6:$AB$15,27,FALSE),IFERROR(VLOOKUP($A1019,'Circumstance 5'!$B$18:$AB$28,27,FALSE),TableBPA2[[#This Row],[Base Payment After Circumstance 4]])))</f>
        <v/>
      </c>
      <c r="K1019" s="3" t="str">
        <f>IF(K$3="Not used","",IFERROR(VLOOKUP($A1019,'Circumstance 6'!$B$6:$AB$15,27,FALSE),IFERROR(VLOOKUP($A1019,'Circumstance 6'!$B$18:$AB$28,27,FALSE),TableBPA2[[#This Row],[Base Payment After Circumstance 5]])))</f>
        <v/>
      </c>
      <c r="L1019" s="3" t="str">
        <f>IF(L$3="Not used","",IFERROR(VLOOKUP($A1019,'Circumstance 7'!$B$6:$AB$15,27,FALSE),IFERROR(VLOOKUP($A1019,'Circumstance 7'!$B$18:$AB$28,27,FALSE),TableBPA2[[#This Row],[Base Payment After Circumstance 6]])))</f>
        <v/>
      </c>
      <c r="M1019" s="3" t="str">
        <f>IF(M$3="Not used","",IFERROR(VLOOKUP($A1019,'Circumstance 8'!$B$6:$AB$15,27,FALSE),IFERROR(VLOOKUP($A1019,'Circumstance 8'!$B$18:$AB$28,27,FALSE),TableBPA2[[#This Row],[Base Payment After Circumstance 7]])))</f>
        <v/>
      </c>
      <c r="N1019" s="3" t="str">
        <f>IF(N$3="Not used","",IFERROR(VLOOKUP($A1019,'Circumstance 9'!$B$6:$AB$15,27,FALSE),IFERROR(VLOOKUP($A1019,'Circumstance 9'!$B$18:$AB$28,27,FALSE),TableBPA2[[#This Row],[Base Payment After Circumstance 8]])))</f>
        <v/>
      </c>
      <c r="O1019" s="3" t="str">
        <f>IF(O$3="Not used","",IFERROR(VLOOKUP($A1019,'Circumstance 10'!$B$6:$AB$15,27,FALSE),IFERROR(VLOOKUP($A1019,'Circumstance 10'!$B$18:$AB$28,27,FALSE),TableBPA2[[#This Row],[Base Payment After Circumstance 9]])))</f>
        <v/>
      </c>
      <c r="P1019" s="24" t="str">
        <f>IF(P$3="Not used","",IFERROR(VLOOKUP($A1019,'Circumstance 11'!$B$6:$AB$15,27,FALSE),IFERROR(VLOOKUP($A1019,'Circumstance 11'!$B$18:$AB$28,27,FALSE),TableBPA2[[#This Row],[Base Payment After Circumstance 10]])))</f>
        <v/>
      </c>
      <c r="Q1019" s="24" t="str">
        <f>IF(Q$3="Not used","",IFERROR(VLOOKUP($A1019,'Circumstance 12'!$B$6:$AB$15,27,FALSE),IFERROR(VLOOKUP($A1019,'Circumstance 12'!$B$18:$AB$28,27,FALSE),TableBPA2[[#This Row],[Base Payment After Circumstance 11]])))</f>
        <v/>
      </c>
      <c r="R1019" s="24" t="str">
        <f>IF(R$3="Not used","",IFERROR(VLOOKUP($A1019,'Circumstance 13'!$B$6:$AB$15,27,FALSE),IFERROR(VLOOKUP($A1019,'Circumstance 13'!$B$18:$AB$28,27,FALSE),TableBPA2[[#This Row],[Base Payment After Circumstance 12]])))</f>
        <v/>
      </c>
      <c r="S1019" s="24" t="str">
        <f>IF(S$3="Not used","",IFERROR(VLOOKUP($A1019,'Circumstance 14'!$B$6:$AB$15,27,FALSE),IFERROR(VLOOKUP($A1019,'Circumstance 14'!$B$18:$AB$28,27,FALSE),TableBPA2[[#This Row],[Base Payment After Circumstance 13]])))</f>
        <v/>
      </c>
      <c r="T1019" s="24" t="str">
        <f>IF(T$3="Not used","",IFERROR(VLOOKUP($A1019,'Circumstance 15'!$B$6:$AB$15,27,FALSE),IFERROR(VLOOKUP($A1019,'Circumstance 15'!$B$18:$AB$28,27,FALSE),TableBPA2[[#This Row],[Base Payment After Circumstance 14]])))</f>
        <v/>
      </c>
      <c r="U1019" s="24" t="str">
        <f>IF(U$3="Not used","",IFERROR(VLOOKUP($A1019,'Circumstance 16'!$B$6:$AB$15,27,FALSE),IFERROR(VLOOKUP($A1019,'Circumstance 16'!$B$18:$AB$28,27,FALSE),TableBPA2[[#This Row],[Base Payment After Circumstance 15]])))</f>
        <v/>
      </c>
      <c r="V1019" s="24" t="str">
        <f>IF(V$3="Not used","",IFERROR(VLOOKUP($A1019,'Circumstance 17'!$B$6:$AB$15,27,FALSE),IFERROR(VLOOKUP($A1019,'Circumstance 17'!$B$18:$AB$28,27,FALSE),TableBPA2[[#This Row],[Base Payment After Circumstance 16]])))</f>
        <v/>
      </c>
      <c r="W1019" s="24" t="str">
        <f>IF(W$3="Not used","",IFERROR(VLOOKUP($A1019,'Circumstance 18'!$B$6:$AB$15,27,FALSE),IFERROR(VLOOKUP($A1019,'Circumstance 18'!$B$18:$AB$28,27,FALSE),TableBPA2[[#This Row],[Base Payment After Circumstance 17]])))</f>
        <v/>
      </c>
      <c r="X1019" s="24" t="str">
        <f>IF(X$3="Not used","",IFERROR(VLOOKUP($A1019,'Circumstance 19'!$B$6:$AB$15,27,FALSE),IFERROR(VLOOKUP($A1019,'Circumstance 19'!$B$18:$AB$28,27,FALSE),TableBPA2[[#This Row],[Base Payment After Circumstance 18]])))</f>
        <v/>
      </c>
      <c r="Y1019" s="24" t="str">
        <f>IF(Y$3="Not used","",IFERROR(VLOOKUP($A1019,'Circumstance 20'!$B$6:$AB$15,27,FALSE),IFERROR(VLOOKUP($A1019,'Circumstance 20'!$B$18:$AB$28,27,FALSE),TableBPA2[[#This Row],[Base Payment After Circumstance 19]])))</f>
        <v/>
      </c>
    </row>
    <row r="1020" spans="1:25" x14ac:dyDescent="0.25">
      <c r="A1020" s="11" t="str">
        <f>IF('LEA Information'!A1029="","",'LEA Information'!A1029)</f>
        <v/>
      </c>
      <c r="B1020" s="11" t="str">
        <f>IF('LEA Information'!B1029="","",'LEA Information'!B1029)</f>
        <v/>
      </c>
      <c r="C1020" s="68" t="str">
        <f>IF('LEA Information'!C1029="","",'LEA Information'!C1029)</f>
        <v/>
      </c>
      <c r="D1020" s="8" t="str">
        <f>IF('LEA Information'!D1029="","",'LEA Information'!D1029)</f>
        <v/>
      </c>
      <c r="E1020" s="32" t="str">
        <f t="shared" si="15"/>
        <v/>
      </c>
      <c r="F1020" s="3" t="str">
        <f>IF(F$3="Not used","",IFERROR(VLOOKUP($A1020,'Circumstance 1'!$B$6:$AB$15,27,FALSE),IFERROR(VLOOKUP(A1020,'Circumstance 1'!$B$18:$AB$28,27,FALSE),TableBPA2[[#This Row],[Starting Base Payment]])))</f>
        <v/>
      </c>
      <c r="G1020" s="3" t="str">
        <f>IF(G$3="Not used","",IFERROR(VLOOKUP($A1020,'Circumstance 2'!$B$6:$AB$15,27,FALSE),IFERROR(VLOOKUP($A1020,'Circumstance 2'!$B$18:$AB$28,27,FALSE),TableBPA2[[#This Row],[Base Payment After Circumstance 1]])))</f>
        <v/>
      </c>
      <c r="H1020" s="3" t="str">
        <f>IF(H$3="Not used","",IFERROR(VLOOKUP($A1020,'Circumstance 3'!$B$6:$AB$15,27,FALSE),IFERROR(VLOOKUP($A1020,'Circumstance 3'!$B$18:$AB$28,27,FALSE),TableBPA2[[#This Row],[Base Payment After Circumstance 2]])))</f>
        <v/>
      </c>
      <c r="I1020" s="3" t="str">
        <f>IF(I$3="Not used","",IFERROR(VLOOKUP($A1020,'Circumstance 4'!$B$6:$AB$15,27,FALSE),IFERROR(VLOOKUP($A1020,'Circumstance 4'!$B$18:$AB$28,27,FALSE),TableBPA2[[#This Row],[Base Payment After Circumstance 3]])))</f>
        <v/>
      </c>
      <c r="J1020" s="3" t="str">
        <f>IF(J$3="Not used","",IFERROR(VLOOKUP($A1020,'Circumstance 5'!$B$6:$AB$15,27,FALSE),IFERROR(VLOOKUP($A1020,'Circumstance 5'!$B$18:$AB$28,27,FALSE),TableBPA2[[#This Row],[Base Payment After Circumstance 4]])))</f>
        <v/>
      </c>
      <c r="K1020" s="3" t="str">
        <f>IF(K$3="Not used","",IFERROR(VLOOKUP($A1020,'Circumstance 6'!$B$6:$AB$15,27,FALSE),IFERROR(VLOOKUP($A1020,'Circumstance 6'!$B$18:$AB$28,27,FALSE),TableBPA2[[#This Row],[Base Payment After Circumstance 5]])))</f>
        <v/>
      </c>
      <c r="L1020" s="3" t="str">
        <f>IF(L$3="Not used","",IFERROR(VLOOKUP($A1020,'Circumstance 7'!$B$6:$AB$15,27,FALSE),IFERROR(VLOOKUP($A1020,'Circumstance 7'!$B$18:$AB$28,27,FALSE),TableBPA2[[#This Row],[Base Payment After Circumstance 6]])))</f>
        <v/>
      </c>
      <c r="M1020" s="3" t="str">
        <f>IF(M$3="Not used","",IFERROR(VLOOKUP($A1020,'Circumstance 8'!$B$6:$AB$15,27,FALSE),IFERROR(VLOOKUP($A1020,'Circumstance 8'!$B$18:$AB$28,27,FALSE),TableBPA2[[#This Row],[Base Payment After Circumstance 7]])))</f>
        <v/>
      </c>
      <c r="N1020" s="3" t="str">
        <f>IF(N$3="Not used","",IFERROR(VLOOKUP($A1020,'Circumstance 9'!$B$6:$AB$15,27,FALSE),IFERROR(VLOOKUP($A1020,'Circumstance 9'!$B$18:$AB$28,27,FALSE),TableBPA2[[#This Row],[Base Payment After Circumstance 8]])))</f>
        <v/>
      </c>
      <c r="O1020" s="3" t="str">
        <f>IF(O$3="Not used","",IFERROR(VLOOKUP($A1020,'Circumstance 10'!$B$6:$AB$15,27,FALSE),IFERROR(VLOOKUP($A1020,'Circumstance 10'!$B$18:$AB$28,27,FALSE),TableBPA2[[#This Row],[Base Payment After Circumstance 9]])))</f>
        <v/>
      </c>
      <c r="P1020" s="24" t="str">
        <f>IF(P$3="Not used","",IFERROR(VLOOKUP($A1020,'Circumstance 11'!$B$6:$AB$15,27,FALSE),IFERROR(VLOOKUP($A1020,'Circumstance 11'!$B$18:$AB$28,27,FALSE),TableBPA2[[#This Row],[Base Payment After Circumstance 10]])))</f>
        <v/>
      </c>
      <c r="Q1020" s="24" t="str">
        <f>IF(Q$3="Not used","",IFERROR(VLOOKUP($A1020,'Circumstance 12'!$B$6:$AB$15,27,FALSE),IFERROR(VLOOKUP($A1020,'Circumstance 12'!$B$18:$AB$28,27,FALSE),TableBPA2[[#This Row],[Base Payment After Circumstance 11]])))</f>
        <v/>
      </c>
      <c r="R1020" s="24" t="str">
        <f>IF(R$3="Not used","",IFERROR(VLOOKUP($A1020,'Circumstance 13'!$B$6:$AB$15,27,FALSE),IFERROR(VLOOKUP($A1020,'Circumstance 13'!$B$18:$AB$28,27,FALSE),TableBPA2[[#This Row],[Base Payment After Circumstance 12]])))</f>
        <v/>
      </c>
      <c r="S1020" s="24" t="str">
        <f>IF(S$3="Not used","",IFERROR(VLOOKUP($A1020,'Circumstance 14'!$B$6:$AB$15,27,FALSE),IFERROR(VLOOKUP($A1020,'Circumstance 14'!$B$18:$AB$28,27,FALSE),TableBPA2[[#This Row],[Base Payment After Circumstance 13]])))</f>
        <v/>
      </c>
      <c r="T1020" s="24" t="str">
        <f>IF(T$3="Not used","",IFERROR(VLOOKUP($A1020,'Circumstance 15'!$B$6:$AB$15,27,FALSE),IFERROR(VLOOKUP($A1020,'Circumstance 15'!$B$18:$AB$28,27,FALSE),TableBPA2[[#This Row],[Base Payment After Circumstance 14]])))</f>
        <v/>
      </c>
      <c r="U1020" s="24" t="str">
        <f>IF(U$3="Not used","",IFERROR(VLOOKUP($A1020,'Circumstance 16'!$B$6:$AB$15,27,FALSE),IFERROR(VLOOKUP($A1020,'Circumstance 16'!$B$18:$AB$28,27,FALSE),TableBPA2[[#This Row],[Base Payment After Circumstance 15]])))</f>
        <v/>
      </c>
      <c r="V1020" s="24" t="str">
        <f>IF(V$3="Not used","",IFERROR(VLOOKUP($A1020,'Circumstance 17'!$B$6:$AB$15,27,FALSE),IFERROR(VLOOKUP($A1020,'Circumstance 17'!$B$18:$AB$28,27,FALSE),TableBPA2[[#This Row],[Base Payment After Circumstance 16]])))</f>
        <v/>
      </c>
      <c r="W1020" s="24" t="str">
        <f>IF(W$3="Not used","",IFERROR(VLOOKUP($A1020,'Circumstance 18'!$B$6:$AB$15,27,FALSE),IFERROR(VLOOKUP($A1020,'Circumstance 18'!$B$18:$AB$28,27,FALSE),TableBPA2[[#This Row],[Base Payment After Circumstance 17]])))</f>
        <v/>
      </c>
      <c r="X1020" s="24" t="str">
        <f>IF(X$3="Not used","",IFERROR(VLOOKUP($A1020,'Circumstance 19'!$B$6:$AB$15,27,FALSE),IFERROR(VLOOKUP($A1020,'Circumstance 19'!$B$18:$AB$28,27,FALSE),TableBPA2[[#This Row],[Base Payment After Circumstance 18]])))</f>
        <v/>
      </c>
      <c r="Y1020" s="24" t="str">
        <f>IF(Y$3="Not used","",IFERROR(VLOOKUP($A1020,'Circumstance 20'!$B$6:$AB$15,27,FALSE),IFERROR(VLOOKUP($A1020,'Circumstance 20'!$B$18:$AB$28,27,FALSE),TableBPA2[[#This Row],[Base Payment After Circumstance 19]])))</f>
        <v/>
      </c>
    </row>
    <row r="1021" spans="1:25" x14ac:dyDescent="0.25">
      <c r="A1021" s="11" t="str">
        <f>IF('LEA Information'!A1030="","",'LEA Information'!A1030)</f>
        <v/>
      </c>
      <c r="B1021" s="11" t="str">
        <f>IF('LEA Information'!B1030="","",'LEA Information'!B1030)</f>
        <v/>
      </c>
      <c r="C1021" s="68" t="str">
        <f>IF('LEA Information'!C1030="","",'LEA Information'!C1030)</f>
        <v/>
      </c>
      <c r="D1021" s="8" t="str">
        <f>IF('LEA Information'!D1030="","",'LEA Information'!D1030)</f>
        <v/>
      </c>
      <c r="E1021" s="32" t="str">
        <f t="shared" si="15"/>
        <v/>
      </c>
      <c r="F1021" s="3" t="str">
        <f>IF(F$3="Not used","",IFERROR(VLOOKUP($A1021,'Circumstance 1'!$B$6:$AB$15,27,FALSE),IFERROR(VLOOKUP(A1021,'Circumstance 1'!$B$18:$AB$28,27,FALSE),TableBPA2[[#This Row],[Starting Base Payment]])))</f>
        <v/>
      </c>
      <c r="G1021" s="3" t="str">
        <f>IF(G$3="Not used","",IFERROR(VLOOKUP($A1021,'Circumstance 2'!$B$6:$AB$15,27,FALSE),IFERROR(VLOOKUP($A1021,'Circumstance 2'!$B$18:$AB$28,27,FALSE),TableBPA2[[#This Row],[Base Payment After Circumstance 1]])))</f>
        <v/>
      </c>
      <c r="H1021" s="3" t="str">
        <f>IF(H$3="Not used","",IFERROR(VLOOKUP($A1021,'Circumstance 3'!$B$6:$AB$15,27,FALSE),IFERROR(VLOOKUP($A1021,'Circumstance 3'!$B$18:$AB$28,27,FALSE),TableBPA2[[#This Row],[Base Payment After Circumstance 2]])))</f>
        <v/>
      </c>
      <c r="I1021" s="3" t="str">
        <f>IF(I$3="Not used","",IFERROR(VLOOKUP($A1021,'Circumstance 4'!$B$6:$AB$15,27,FALSE),IFERROR(VLOOKUP($A1021,'Circumstance 4'!$B$18:$AB$28,27,FALSE),TableBPA2[[#This Row],[Base Payment After Circumstance 3]])))</f>
        <v/>
      </c>
      <c r="J1021" s="3" t="str">
        <f>IF(J$3="Not used","",IFERROR(VLOOKUP($A1021,'Circumstance 5'!$B$6:$AB$15,27,FALSE),IFERROR(VLOOKUP($A1021,'Circumstance 5'!$B$18:$AB$28,27,FALSE),TableBPA2[[#This Row],[Base Payment After Circumstance 4]])))</f>
        <v/>
      </c>
      <c r="K1021" s="3" t="str">
        <f>IF(K$3="Not used","",IFERROR(VLOOKUP($A1021,'Circumstance 6'!$B$6:$AB$15,27,FALSE),IFERROR(VLOOKUP($A1021,'Circumstance 6'!$B$18:$AB$28,27,FALSE),TableBPA2[[#This Row],[Base Payment After Circumstance 5]])))</f>
        <v/>
      </c>
      <c r="L1021" s="3" t="str">
        <f>IF(L$3="Not used","",IFERROR(VLOOKUP($A1021,'Circumstance 7'!$B$6:$AB$15,27,FALSE),IFERROR(VLOOKUP($A1021,'Circumstance 7'!$B$18:$AB$28,27,FALSE),TableBPA2[[#This Row],[Base Payment After Circumstance 6]])))</f>
        <v/>
      </c>
      <c r="M1021" s="3" t="str">
        <f>IF(M$3="Not used","",IFERROR(VLOOKUP($A1021,'Circumstance 8'!$B$6:$AB$15,27,FALSE),IFERROR(VLOOKUP($A1021,'Circumstance 8'!$B$18:$AB$28,27,FALSE),TableBPA2[[#This Row],[Base Payment After Circumstance 7]])))</f>
        <v/>
      </c>
      <c r="N1021" s="3" t="str">
        <f>IF(N$3="Not used","",IFERROR(VLOOKUP($A1021,'Circumstance 9'!$B$6:$AB$15,27,FALSE),IFERROR(VLOOKUP($A1021,'Circumstance 9'!$B$18:$AB$28,27,FALSE),TableBPA2[[#This Row],[Base Payment After Circumstance 8]])))</f>
        <v/>
      </c>
      <c r="O1021" s="3" t="str">
        <f>IF(O$3="Not used","",IFERROR(VLOOKUP($A1021,'Circumstance 10'!$B$6:$AB$15,27,FALSE),IFERROR(VLOOKUP($A1021,'Circumstance 10'!$B$18:$AB$28,27,FALSE),TableBPA2[[#This Row],[Base Payment After Circumstance 9]])))</f>
        <v/>
      </c>
      <c r="P1021" s="24" t="str">
        <f>IF(P$3="Not used","",IFERROR(VLOOKUP($A1021,'Circumstance 11'!$B$6:$AB$15,27,FALSE),IFERROR(VLOOKUP($A1021,'Circumstance 11'!$B$18:$AB$28,27,FALSE),TableBPA2[[#This Row],[Base Payment After Circumstance 10]])))</f>
        <v/>
      </c>
      <c r="Q1021" s="24" t="str">
        <f>IF(Q$3="Not used","",IFERROR(VLOOKUP($A1021,'Circumstance 12'!$B$6:$AB$15,27,FALSE),IFERROR(VLOOKUP($A1021,'Circumstance 12'!$B$18:$AB$28,27,FALSE),TableBPA2[[#This Row],[Base Payment After Circumstance 11]])))</f>
        <v/>
      </c>
      <c r="R1021" s="24" t="str">
        <f>IF(R$3="Not used","",IFERROR(VLOOKUP($A1021,'Circumstance 13'!$B$6:$AB$15,27,FALSE),IFERROR(VLOOKUP($A1021,'Circumstance 13'!$B$18:$AB$28,27,FALSE),TableBPA2[[#This Row],[Base Payment After Circumstance 12]])))</f>
        <v/>
      </c>
      <c r="S1021" s="24" t="str">
        <f>IF(S$3="Not used","",IFERROR(VLOOKUP($A1021,'Circumstance 14'!$B$6:$AB$15,27,FALSE),IFERROR(VLOOKUP($A1021,'Circumstance 14'!$B$18:$AB$28,27,FALSE),TableBPA2[[#This Row],[Base Payment After Circumstance 13]])))</f>
        <v/>
      </c>
      <c r="T1021" s="24" t="str">
        <f>IF(T$3="Not used","",IFERROR(VLOOKUP($A1021,'Circumstance 15'!$B$6:$AB$15,27,FALSE),IFERROR(VLOOKUP($A1021,'Circumstance 15'!$B$18:$AB$28,27,FALSE),TableBPA2[[#This Row],[Base Payment After Circumstance 14]])))</f>
        <v/>
      </c>
      <c r="U1021" s="24" t="str">
        <f>IF(U$3="Not used","",IFERROR(VLOOKUP($A1021,'Circumstance 16'!$B$6:$AB$15,27,FALSE),IFERROR(VLOOKUP($A1021,'Circumstance 16'!$B$18:$AB$28,27,FALSE),TableBPA2[[#This Row],[Base Payment After Circumstance 15]])))</f>
        <v/>
      </c>
      <c r="V1021" s="24" t="str">
        <f>IF(V$3="Not used","",IFERROR(VLOOKUP($A1021,'Circumstance 17'!$B$6:$AB$15,27,FALSE),IFERROR(VLOOKUP($A1021,'Circumstance 17'!$B$18:$AB$28,27,FALSE),TableBPA2[[#This Row],[Base Payment After Circumstance 16]])))</f>
        <v/>
      </c>
      <c r="W1021" s="24" t="str">
        <f>IF(W$3="Not used","",IFERROR(VLOOKUP($A1021,'Circumstance 18'!$B$6:$AB$15,27,FALSE),IFERROR(VLOOKUP($A1021,'Circumstance 18'!$B$18:$AB$28,27,FALSE),TableBPA2[[#This Row],[Base Payment After Circumstance 17]])))</f>
        <v/>
      </c>
      <c r="X1021" s="24" t="str">
        <f>IF(X$3="Not used","",IFERROR(VLOOKUP($A1021,'Circumstance 19'!$B$6:$AB$15,27,FALSE),IFERROR(VLOOKUP($A1021,'Circumstance 19'!$B$18:$AB$28,27,FALSE),TableBPA2[[#This Row],[Base Payment After Circumstance 18]])))</f>
        <v/>
      </c>
      <c r="Y1021" s="24" t="str">
        <f>IF(Y$3="Not used","",IFERROR(VLOOKUP($A1021,'Circumstance 20'!$B$6:$AB$15,27,FALSE),IFERROR(VLOOKUP($A1021,'Circumstance 20'!$B$18:$AB$28,27,FALSE),TableBPA2[[#This Row],[Base Payment After Circumstance 19]])))</f>
        <v/>
      </c>
    </row>
    <row r="1022" spans="1:25" x14ac:dyDescent="0.25">
      <c r="A1022" s="11" t="str">
        <f>IF('LEA Information'!A1031="","",'LEA Information'!A1031)</f>
        <v/>
      </c>
      <c r="B1022" s="11" t="str">
        <f>IF('LEA Information'!B1031="","",'LEA Information'!B1031)</f>
        <v/>
      </c>
      <c r="C1022" s="68" t="str">
        <f>IF('LEA Information'!C1031="","",'LEA Information'!C1031)</f>
        <v/>
      </c>
      <c r="D1022" s="8" t="str">
        <f>IF('LEA Information'!D1031="","",'LEA Information'!D1031)</f>
        <v/>
      </c>
      <c r="E1022" s="32" t="str">
        <f t="shared" si="15"/>
        <v/>
      </c>
      <c r="F1022" s="3" t="str">
        <f>IF(F$3="Not used","",IFERROR(VLOOKUP($A1022,'Circumstance 1'!$B$6:$AB$15,27,FALSE),IFERROR(VLOOKUP(A1022,'Circumstance 1'!$B$18:$AB$28,27,FALSE),TableBPA2[[#This Row],[Starting Base Payment]])))</f>
        <v/>
      </c>
      <c r="G1022" s="3" t="str">
        <f>IF(G$3="Not used","",IFERROR(VLOOKUP($A1022,'Circumstance 2'!$B$6:$AB$15,27,FALSE),IFERROR(VLOOKUP($A1022,'Circumstance 2'!$B$18:$AB$28,27,FALSE),TableBPA2[[#This Row],[Base Payment After Circumstance 1]])))</f>
        <v/>
      </c>
      <c r="H1022" s="3" t="str">
        <f>IF(H$3="Not used","",IFERROR(VLOOKUP($A1022,'Circumstance 3'!$B$6:$AB$15,27,FALSE),IFERROR(VLOOKUP($A1022,'Circumstance 3'!$B$18:$AB$28,27,FALSE),TableBPA2[[#This Row],[Base Payment After Circumstance 2]])))</f>
        <v/>
      </c>
      <c r="I1022" s="3" t="str">
        <f>IF(I$3="Not used","",IFERROR(VLOOKUP($A1022,'Circumstance 4'!$B$6:$AB$15,27,FALSE),IFERROR(VLOOKUP($A1022,'Circumstance 4'!$B$18:$AB$28,27,FALSE),TableBPA2[[#This Row],[Base Payment After Circumstance 3]])))</f>
        <v/>
      </c>
      <c r="J1022" s="3" t="str">
        <f>IF(J$3="Not used","",IFERROR(VLOOKUP($A1022,'Circumstance 5'!$B$6:$AB$15,27,FALSE),IFERROR(VLOOKUP($A1022,'Circumstance 5'!$B$18:$AB$28,27,FALSE),TableBPA2[[#This Row],[Base Payment After Circumstance 4]])))</f>
        <v/>
      </c>
      <c r="K1022" s="3" t="str">
        <f>IF(K$3="Not used","",IFERROR(VLOOKUP($A1022,'Circumstance 6'!$B$6:$AB$15,27,FALSE),IFERROR(VLOOKUP($A1022,'Circumstance 6'!$B$18:$AB$28,27,FALSE),TableBPA2[[#This Row],[Base Payment After Circumstance 5]])))</f>
        <v/>
      </c>
      <c r="L1022" s="3" t="str">
        <f>IF(L$3="Not used","",IFERROR(VLOOKUP($A1022,'Circumstance 7'!$B$6:$AB$15,27,FALSE),IFERROR(VLOOKUP($A1022,'Circumstance 7'!$B$18:$AB$28,27,FALSE),TableBPA2[[#This Row],[Base Payment After Circumstance 6]])))</f>
        <v/>
      </c>
      <c r="M1022" s="3" t="str">
        <f>IF(M$3="Not used","",IFERROR(VLOOKUP($A1022,'Circumstance 8'!$B$6:$AB$15,27,FALSE),IFERROR(VLOOKUP($A1022,'Circumstance 8'!$B$18:$AB$28,27,FALSE),TableBPA2[[#This Row],[Base Payment After Circumstance 7]])))</f>
        <v/>
      </c>
      <c r="N1022" s="3" t="str">
        <f>IF(N$3="Not used","",IFERROR(VLOOKUP($A1022,'Circumstance 9'!$B$6:$AB$15,27,FALSE),IFERROR(VLOOKUP($A1022,'Circumstance 9'!$B$18:$AB$28,27,FALSE),TableBPA2[[#This Row],[Base Payment After Circumstance 8]])))</f>
        <v/>
      </c>
      <c r="O1022" s="3" t="str">
        <f>IF(O$3="Not used","",IFERROR(VLOOKUP($A1022,'Circumstance 10'!$B$6:$AB$15,27,FALSE),IFERROR(VLOOKUP($A1022,'Circumstance 10'!$B$18:$AB$28,27,FALSE),TableBPA2[[#This Row],[Base Payment After Circumstance 9]])))</f>
        <v/>
      </c>
      <c r="P1022" s="24" t="str">
        <f>IF(P$3="Not used","",IFERROR(VLOOKUP($A1022,'Circumstance 11'!$B$6:$AB$15,27,FALSE),IFERROR(VLOOKUP($A1022,'Circumstance 11'!$B$18:$AB$28,27,FALSE),TableBPA2[[#This Row],[Base Payment After Circumstance 10]])))</f>
        <v/>
      </c>
      <c r="Q1022" s="24" t="str">
        <f>IF(Q$3="Not used","",IFERROR(VLOOKUP($A1022,'Circumstance 12'!$B$6:$AB$15,27,FALSE),IFERROR(VLOOKUP($A1022,'Circumstance 12'!$B$18:$AB$28,27,FALSE),TableBPA2[[#This Row],[Base Payment After Circumstance 11]])))</f>
        <v/>
      </c>
      <c r="R1022" s="24" t="str">
        <f>IF(R$3="Not used","",IFERROR(VLOOKUP($A1022,'Circumstance 13'!$B$6:$AB$15,27,FALSE),IFERROR(VLOOKUP($A1022,'Circumstance 13'!$B$18:$AB$28,27,FALSE),TableBPA2[[#This Row],[Base Payment After Circumstance 12]])))</f>
        <v/>
      </c>
      <c r="S1022" s="24" t="str">
        <f>IF(S$3="Not used","",IFERROR(VLOOKUP($A1022,'Circumstance 14'!$B$6:$AB$15,27,FALSE),IFERROR(VLOOKUP($A1022,'Circumstance 14'!$B$18:$AB$28,27,FALSE),TableBPA2[[#This Row],[Base Payment After Circumstance 13]])))</f>
        <v/>
      </c>
      <c r="T1022" s="24" t="str">
        <f>IF(T$3="Not used","",IFERROR(VLOOKUP($A1022,'Circumstance 15'!$B$6:$AB$15,27,FALSE),IFERROR(VLOOKUP($A1022,'Circumstance 15'!$B$18:$AB$28,27,FALSE),TableBPA2[[#This Row],[Base Payment After Circumstance 14]])))</f>
        <v/>
      </c>
      <c r="U1022" s="24" t="str">
        <f>IF(U$3="Not used","",IFERROR(VLOOKUP($A1022,'Circumstance 16'!$B$6:$AB$15,27,FALSE),IFERROR(VLOOKUP($A1022,'Circumstance 16'!$B$18:$AB$28,27,FALSE),TableBPA2[[#This Row],[Base Payment After Circumstance 15]])))</f>
        <v/>
      </c>
      <c r="V1022" s="24" t="str">
        <f>IF(V$3="Not used","",IFERROR(VLOOKUP($A1022,'Circumstance 17'!$B$6:$AB$15,27,FALSE),IFERROR(VLOOKUP($A1022,'Circumstance 17'!$B$18:$AB$28,27,FALSE),TableBPA2[[#This Row],[Base Payment After Circumstance 16]])))</f>
        <v/>
      </c>
      <c r="W1022" s="24" t="str">
        <f>IF(W$3="Not used","",IFERROR(VLOOKUP($A1022,'Circumstance 18'!$B$6:$AB$15,27,FALSE),IFERROR(VLOOKUP($A1022,'Circumstance 18'!$B$18:$AB$28,27,FALSE),TableBPA2[[#This Row],[Base Payment After Circumstance 17]])))</f>
        <v/>
      </c>
      <c r="X1022" s="24" t="str">
        <f>IF(X$3="Not used","",IFERROR(VLOOKUP($A1022,'Circumstance 19'!$B$6:$AB$15,27,FALSE),IFERROR(VLOOKUP($A1022,'Circumstance 19'!$B$18:$AB$28,27,FALSE),TableBPA2[[#This Row],[Base Payment After Circumstance 18]])))</f>
        <v/>
      </c>
      <c r="Y1022" s="24" t="str">
        <f>IF(Y$3="Not used","",IFERROR(VLOOKUP($A1022,'Circumstance 20'!$B$6:$AB$15,27,FALSE),IFERROR(VLOOKUP($A1022,'Circumstance 20'!$B$18:$AB$28,27,FALSE),TableBPA2[[#This Row],[Base Payment After Circumstance 19]])))</f>
        <v/>
      </c>
    </row>
    <row r="1023" spans="1:25" x14ac:dyDescent="0.25">
      <c r="A1023" s="11" t="str">
        <f>IF('LEA Information'!A1032="","",'LEA Information'!A1032)</f>
        <v/>
      </c>
      <c r="B1023" s="11" t="str">
        <f>IF('LEA Information'!B1032="","",'LEA Information'!B1032)</f>
        <v/>
      </c>
      <c r="C1023" s="68" t="str">
        <f>IF('LEA Information'!C1032="","",'LEA Information'!C1032)</f>
        <v/>
      </c>
      <c r="D1023" s="8" t="str">
        <f>IF('LEA Information'!D1032="","",'LEA Information'!D1032)</f>
        <v/>
      </c>
      <c r="E1023" s="32" t="str">
        <f t="shared" si="15"/>
        <v/>
      </c>
      <c r="F1023" s="3" t="str">
        <f>IF(F$3="Not used","",IFERROR(VLOOKUP($A1023,'Circumstance 1'!$B$6:$AB$15,27,FALSE),IFERROR(VLOOKUP(A1023,'Circumstance 1'!$B$18:$AB$28,27,FALSE),TableBPA2[[#This Row],[Starting Base Payment]])))</f>
        <v/>
      </c>
      <c r="G1023" s="3" t="str">
        <f>IF(G$3="Not used","",IFERROR(VLOOKUP($A1023,'Circumstance 2'!$B$6:$AB$15,27,FALSE),IFERROR(VLOOKUP($A1023,'Circumstance 2'!$B$18:$AB$28,27,FALSE),TableBPA2[[#This Row],[Base Payment After Circumstance 1]])))</f>
        <v/>
      </c>
      <c r="H1023" s="3" t="str">
        <f>IF(H$3="Not used","",IFERROR(VLOOKUP($A1023,'Circumstance 3'!$B$6:$AB$15,27,FALSE),IFERROR(VLOOKUP($A1023,'Circumstance 3'!$B$18:$AB$28,27,FALSE),TableBPA2[[#This Row],[Base Payment After Circumstance 2]])))</f>
        <v/>
      </c>
      <c r="I1023" s="3" t="str">
        <f>IF(I$3="Not used","",IFERROR(VLOOKUP($A1023,'Circumstance 4'!$B$6:$AB$15,27,FALSE),IFERROR(VLOOKUP($A1023,'Circumstance 4'!$B$18:$AB$28,27,FALSE),TableBPA2[[#This Row],[Base Payment After Circumstance 3]])))</f>
        <v/>
      </c>
      <c r="J1023" s="3" t="str">
        <f>IF(J$3="Not used","",IFERROR(VLOOKUP($A1023,'Circumstance 5'!$B$6:$AB$15,27,FALSE),IFERROR(VLOOKUP($A1023,'Circumstance 5'!$B$18:$AB$28,27,FALSE),TableBPA2[[#This Row],[Base Payment After Circumstance 4]])))</f>
        <v/>
      </c>
      <c r="K1023" s="3" t="str">
        <f>IF(K$3="Not used","",IFERROR(VLOOKUP($A1023,'Circumstance 6'!$B$6:$AB$15,27,FALSE),IFERROR(VLOOKUP($A1023,'Circumstance 6'!$B$18:$AB$28,27,FALSE),TableBPA2[[#This Row],[Base Payment After Circumstance 5]])))</f>
        <v/>
      </c>
      <c r="L1023" s="3" t="str">
        <f>IF(L$3="Not used","",IFERROR(VLOOKUP($A1023,'Circumstance 7'!$B$6:$AB$15,27,FALSE),IFERROR(VLOOKUP($A1023,'Circumstance 7'!$B$18:$AB$28,27,FALSE),TableBPA2[[#This Row],[Base Payment After Circumstance 6]])))</f>
        <v/>
      </c>
      <c r="M1023" s="3" t="str">
        <f>IF(M$3="Not used","",IFERROR(VLOOKUP($A1023,'Circumstance 8'!$B$6:$AB$15,27,FALSE),IFERROR(VLOOKUP($A1023,'Circumstance 8'!$B$18:$AB$28,27,FALSE),TableBPA2[[#This Row],[Base Payment After Circumstance 7]])))</f>
        <v/>
      </c>
      <c r="N1023" s="3" t="str">
        <f>IF(N$3="Not used","",IFERROR(VLOOKUP($A1023,'Circumstance 9'!$B$6:$AB$15,27,FALSE),IFERROR(VLOOKUP($A1023,'Circumstance 9'!$B$18:$AB$28,27,FALSE),TableBPA2[[#This Row],[Base Payment After Circumstance 8]])))</f>
        <v/>
      </c>
      <c r="O1023" s="3" t="str">
        <f>IF(O$3="Not used","",IFERROR(VLOOKUP($A1023,'Circumstance 10'!$B$6:$AB$15,27,FALSE),IFERROR(VLOOKUP($A1023,'Circumstance 10'!$B$18:$AB$28,27,FALSE),TableBPA2[[#This Row],[Base Payment After Circumstance 9]])))</f>
        <v/>
      </c>
      <c r="P1023" s="24" t="str">
        <f>IF(P$3="Not used","",IFERROR(VLOOKUP($A1023,'Circumstance 11'!$B$6:$AB$15,27,FALSE),IFERROR(VLOOKUP($A1023,'Circumstance 11'!$B$18:$AB$28,27,FALSE),TableBPA2[[#This Row],[Base Payment After Circumstance 10]])))</f>
        <v/>
      </c>
      <c r="Q1023" s="24" t="str">
        <f>IF(Q$3="Not used","",IFERROR(VLOOKUP($A1023,'Circumstance 12'!$B$6:$AB$15,27,FALSE),IFERROR(VLOOKUP($A1023,'Circumstance 12'!$B$18:$AB$28,27,FALSE),TableBPA2[[#This Row],[Base Payment After Circumstance 11]])))</f>
        <v/>
      </c>
      <c r="R1023" s="24" t="str">
        <f>IF(R$3="Not used","",IFERROR(VLOOKUP($A1023,'Circumstance 13'!$B$6:$AB$15,27,FALSE),IFERROR(VLOOKUP($A1023,'Circumstance 13'!$B$18:$AB$28,27,FALSE),TableBPA2[[#This Row],[Base Payment After Circumstance 12]])))</f>
        <v/>
      </c>
      <c r="S1023" s="24" t="str">
        <f>IF(S$3="Not used","",IFERROR(VLOOKUP($A1023,'Circumstance 14'!$B$6:$AB$15,27,FALSE),IFERROR(VLOOKUP($A1023,'Circumstance 14'!$B$18:$AB$28,27,FALSE),TableBPA2[[#This Row],[Base Payment After Circumstance 13]])))</f>
        <v/>
      </c>
      <c r="T1023" s="24" t="str">
        <f>IF(T$3="Not used","",IFERROR(VLOOKUP($A1023,'Circumstance 15'!$B$6:$AB$15,27,FALSE),IFERROR(VLOOKUP($A1023,'Circumstance 15'!$B$18:$AB$28,27,FALSE),TableBPA2[[#This Row],[Base Payment After Circumstance 14]])))</f>
        <v/>
      </c>
      <c r="U1023" s="24" t="str">
        <f>IF(U$3="Not used","",IFERROR(VLOOKUP($A1023,'Circumstance 16'!$B$6:$AB$15,27,FALSE),IFERROR(VLOOKUP($A1023,'Circumstance 16'!$B$18:$AB$28,27,FALSE),TableBPA2[[#This Row],[Base Payment After Circumstance 15]])))</f>
        <v/>
      </c>
      <c r="V1023" s="24" t="str">
        <f>IF(V$3="Not used","",IFERROR(VLOOKUP($A1023,'Circumstance 17'!$B$6:$AB$15,27,FALSE),IFERROR(VLOOKUP($A1023,'Circumstance 17'!$B$18:$AB$28,27,FALSE),TableBPA2[[#This Row],[Base Payment After Circumstance 16]])))</f>
        <v/>
      </c>
      <c r="W1023" s="24" t="str">
        <f>IF(W$3="Not used","",IFERROR(VLOOKUP($A1023,'Circumstance 18'!$B$6:$AB$15,27,FALSE),IFERROR(VLOOKUP($A1023,'Circumstance 18'!$B$18:$AB$28,27,FALSE),TableBPA2[[#This Row],[Base Payment After Circumstance 17]])))</f>
        <v/>
      </c>
      <c r="X1023" s="24" t="str">
        <f>IF(X$3="Not used","",IFERROR(VLOOKUP($A1023,'Circumstance 19'!$B$6:$AB$15,27,FALSE),IFERROR(VLOOKUP($A1023,'Circumstance 19'!$B$18:$AB$28,27,FALSE),TableBPA2[[#This Row],[Base Payment After Circumstance 18]])))</f>
        <v/>
      </c>
      <c r="Y1023" s="24" t="str">
        <f>IF(Y$3="Not used","",IFERROR(VLOOKUP($A1023,'Circumstance 20'!$B$6:$AB$15,27,FALSE),IFERROR(VLOOKUP($A1023,'Circumstance 20'!$B$18:$AB$28,27,FALSE),TableBPA2[[#This Row],[Base Payment After Circumstance 19]])))</f>
        <v/>
      </c>
    </row>
    <row r="1024" spans="1:25" x14ac:dyDescent="0.25">
      <c r="A1024" s="11" t="str">
        <f>IF('LEA Information'!A1033="","",'LEA Information'!A1033)</f>
        <v/>
      </c>
      <c r="B1024" s="11" t="str">
        <f>IF('LEA Information'!B1033="","",'LEA Information'!B1033)</f>
        <v/>
      </c>
      <c r="C1024" s="68" t="str">
        <f>IF('LEA Information'!C1033="","",'LEA Information'!C1033)</f>
        <v/>
      </c>
      <c r="D1024" s="8" t="str">
        <f>IF('LEA Information'!D1033="","",'LEA Information'!D1033)</f>
        <v/>
      </c>
      <c r="E1024" s="32" t="str">
        <f t="shared" si="15"/>
        <v/>
      </c>
      <c r="F1024" s="3" t="str">
        <f>IF(F$3="Not used","",IFERROR(VLOOKUP($A1024,'Circumstance 1'!$B$6:$AB$15,27,FALSE),IFERROR(VLOOKUP(A1024,'Circumstance 1'!$B$18:$AB$28,27,FALSE),TableBPA2[[#This Row],[Starting Base Payment]])))</f>
        <v/>
      </c>
      <c r="G1024" s="3" t="str">
        <f>IF(G$3="Not used","",IFERROR(VLOOKUP($A1024,'Circumstance 2'!$B$6:$AB$15,27,FALSE),IFERROR(VLOOKUP($A1024,'Circumstance 2'!$B$18:$AB$28,27,FALSE),TableBPA2[[#This Row],[Base Payment After Circumstance 1]])))</f>
        <v/>
      </c>
      <c r="H1024" s="3" t="str">
        <f>IF(H$3="Not used","",IFERROR(VLOOKUP($A1024,'Circumstance 3'!$B$6:$AB$15,27,FALSE),IFERROR(VLOOKUP($A1024,'Circumstance 3'!$B$18:$AB$28,27,FALSE),TableBPA2[[#This Row],[Base Payment After Circumstance 2]])))</f>
        <v/>
      </c>
      <c r="I1024" s="3" t="str">
        <f>IF(I$3="Not used","",IFERROR(VLOOKUP($A1024,'Circumstance 4'!$B$6:$AB$15,27,FALSE),IFERROR(VLOOKUP($A1024,'Circumstance 4'!$B$18:$AB$28,27,FALSE),TableBPA2[[#This Row],[Base Payment After Circumstance 3]])))</f>
        <v/>
      </c>
      <c r="J1024" s="3" t="str">
        <f>IF(J$3="Not used","",IFERROR(VLOOKUP($A1024,'Circumstance 5'!$B$6:$AB$15,27,FALSE),IFERROR(VLOOKUP($A1024,'Circumstance 5'!$B$18:$AB$28,27,FALSE),TableBPA2[[#This Row],[Base Payment After Circumstance 4]])))</f>
        <v/>
      </c>
      <c r="K1024" s="3" t="str">
        <f>IF(K$3="Not used","",IFERROR(VLOOKUP($A1024,'Circumstance 6'!$B$6:$AB$15,27,FALSE),IFERROR(VLOOKUP($A1024,'Circumstance 6'!$B$18:$AB$28,27,FALSE),TableBPA2[[#This Row],[Base Payment After Circumstance 5]])))</f>
        <v/>
      </c>
      <c r="L1024" s="3" t="str">
        <f>IF(L$3="Not used","",IFERROR(VLOOKUP($A1024,'Circumstance 7'!$B$6:$AB$15,27,FALSE),IFERROR(VLOOKUP($A1024,'Circumstance 7'!$B$18:$AB$28,27,FALSE),TableBPA2[[#This Row],[Base Payment After Circumstance 6]])))</f>
        <v/>
      </c>
      <c r="M1024" s="3" t="str">
        <f>IF(M$3="Not used","",IFERROR(VLOOKUP($A1024,'Circumstance 8'!$B$6:$AB$15,27,FALSE),IFERROR(VLOOKUP($A1024,'Circumstance 8'!$B$18:$AB$28,27,FALSE),TableBPA2[[#This Row],[Base Payment After Circumstance 7]])))</f>
        <v/>
      </c>
      <c r="N1024" s="3" t="str">
        <f>IF(N$3="Not used","",IFERROR(VLOOKUP($A1024,'Circumstance 9'!$B$6:$AB$15,27,FALSE),IFERROR(VLOOKUP($A1024,'Circumstance 9'!$B$18:$AB$28,27,FALSE),TableBPA2[[#This Row],[Base Payment After Circumstance 8]])))</f>
        <v/>
      </c>
      <c r="O1024" s="3" t="str">
        <f>IF(O$3="Not used","",IFERROR(VLOOKUP($A1024,'Circumstance 10'!$B$6:$AB$15,27,FALSE),IFERROR(VLOOKUP($A1024,'Circumstance 10'!$B$18:$AB$28,27,FALSE),TableBPA2[[#This Row],[Base Payment After Circumstance 9]])))</f>
        <v/>
      </c>
      <c r="P1024" s="24" t="str">
        <f>IF(P$3="Not used","",IFERROR(VLOOKUP($A1024,'Circumstance 11'!$B$6:$AB$15,27,FALSE),IFERROR(VLOOKUP($A1024,'Circumstance 11'!$B$18:$AB$28,27,FALSE),TableBPA2[[#This Row],[Base Payment After Circumstance 10]])))</f>
        <v/>
      </c>
      <c r="Q1024" s="24" t="str">
        <f>IF(Q$3="Not used","",IFERROR(VLOOKUP($A1024,'Circumstance 12'!$B$6:$AB$15,27,FALSE),IFERROR(VLOOKUP($A1024,'Circumstance 12'!$B$18:$AB$28,27,FALSE),TableBPA2[[#This Row],[Base Payment After Circumstance 11]])))</f>
        <v/>
      </c>
      <c r="R1024" s="24" t="str">
        <f>IF(R$3="Not used","",IFERROR(VLOOKUP($A1024,'Circumstance 13'!$B$6:$AB$15,27,FALSE),IFERROR(VLOOKUP($A1024,'Circumstance 13'!$B$18:$AB$28,27,FALSE),TableBPA2[[#This Row],[Base Payment After Circumstance 12]])))</f>
        <v/>
      </c>
      <c r="S1024" s="24" t="str">
        <f>IF(S$3="Not used","",IFERROR(VLOOKUP($A1024,'Circumstance 14'!$B$6:$AB$15,27,FALSE),IFERROR(VLOOKUP($A1024,'Circumstance 14'!$B$18:$AB$28,27,FALSE),TableBPA2[[#This Row],[Base Payment After Circumstance 13]])))</f>
        <v/>
      </c>
      <c r="T1024" s="24" t="str">
        <f>IF(T$3="Not used","",IFERROR(VLOOKUP($A1024,'Circumstance 15'!$B$6:$AB$15,27,FALSE),IFERROR(VLOOKUP($A1024,'Circumstance 15'!$B$18:$AB$28,27,FALSE),TableBPA2[[#This Row],[Base Payment After Circumstance 14]])))</f>
        <v/>
      </c>
      <c r="U1024" s="24" t="str">
        <f>IF(U$3="Not used","",IFERROR(VLOOKUP($A1024,'Circumstance 16'!$B$6:$AB$15,27,FALSE),IFERROR(VLOOKUP($A1024,'Circumstance 16'!$B$18:$AB$28,27,FALSE),TableBPA2[[#This Row],[Base Payment After Circumstance 15]])))</f>
        <v/>
      </c>
      <c r="V1024" s="24" t="str">
        <f>IF(V$3="Not used","",IFERROR(VLOOKUP($A1024,'Circumstance 17'!$B$6:$AB$15,27,FALSE),IFERROR(VLOOKUP($A1024,'Circumstance 17'!$B$18:$AB$28,27,FALSE),TableBPA2[[#This Row],[Base Payment After Circumstance 16]])))</f>
        <v/>
      </c>
      <c r="W1024" s="24" t="str">
        <f>IF(W$3="Not used","",IFERROR(VLOOKUP($A1024,'Circumstance 18'!$B$6:$AB$15,27,FALSE),IFERROR(VLOOKUP($A1024,'Circumstance 18'!$B$18:$AB$28,27,FALSE),TableBPA2[[#This Row],[Base Payment After Circumstance 17]])))</f>
        <v/>
      </c>
      <c r="X1024" s="24" t="str">
        <f>IF(X$3="Not used","",IFERROR(VLOOKUP($A1024,'Circumstance 19'!$B$6:$AB$15,27,FALSE),IFERROR(VLOOKUP($A1024,'Circumstance 19'!$B$18:$AB$28,27,FALSE),TableBPA2[[#This Row],[Base Payment After Circumstance 18]])))</f>
        <v/>
      </c>
      <c r="Y1024" s="24" t="str">
        <f>IF(Y$3="Not used","",IFERROR(VLOOKUP($A1024,'Circumstance 20'!$B$6:$AB$15,27,FALSE),IFERROR(VLOOKUP($A1024,'Circumstance 20'!$B$18:$AB$28,27,FALSE),TableBPA2[[#This Row],[Base Payment After Circumstance 19]])))</f>
        <v/>
      </c>
    </row>
    <row r="1025" spans="1:25" x14ac:dyDescent="0.25">
      <c r="A1025" s="11" t="str">
        <f>IF('LEA Information'!A1034="","",'LEA Information'!A1034)</f>
        <v/>
      </c>
      <c r="B1025" s="11" t="str">
        <f>IF('LEA Information'!B1034="","",'LEA Information'!B1034)</f>
        <v/>
      </c>
      <c r="C1025" s="68" t="str">
        <f>IF('LEA Information'!C1034="","",'LEA Information'!C1034)</f>
        <v/>
      </c>
      <c r="D1025" s="8" t="str">
        <f>IF('LEA Information'!D1034="","",'LEA Information'!D1034)</f>
        <v/>
      </c>
      <c r="E1025" s="32" t="str">
        <f t="shared" si="15"/>
        <v/>
      </c>
      <c r="F1025" s="3" t="str">
        <f>IF(F$3="Not used","",IFERROR(VLOOKUP($A1025,'Circumstance 1'!$B$6:$AB$15,27,FALSE),IFERROR(VLOOKUP(A1025,'Circumstance 1'!$B$18:$AB$28,27,FALSE),TableBPA2[[#This Row],[Starting Base Payment]])))</f>
        <v/>
      </c>
      <c r="G1025" s="3" t="str">
        <f>IF(G$3="Not used","",IFERROR(VLOOKUP($A1025,'Circumstance 2'!$B$6:$AB$15,27,FALSE),IFERROR(VLOOKUP($A1025,'Circumstance 2'!$B$18:$AB$28,27,FALSE),TableBPA2[[#This Row],[Base Payment After Circumstance 1]])))</f>
        <v/>
      </c>
      <c r="H1025" s="3" t="str">
        <f>IF(H$3="Not used","",IFERROR(VLOOKUP($A1025,'Circumstance 3'!$B$6:$AB$15,27,FALSE),IFERROR(VLOOKUP($A1025,'Circumstance 3'!$B$18:$AB$28,27,FALSE),TableBPA2[[#This Row],[Base Payment After Circumstance 2]])))</f>
        <v/>
      </c>
      <c r="I1025" s="3" t="str">
        <f>IF(I$3="Not used","",IFERROR(VLOOKUP($A1025,'Circumstance 4'!$B$6:$AB$15,27,FALSE),IFERROR(VLOOKUP($A1025,'Circumstance 4'!$B$18:$AB$28,27,FALSE),TableBPA2[[#This Row],[Base Payment After Circumstance 3]])))</f>
        <v/>
      </c>
      <c r="J1025" s="3" t="str">
        <f>IF(J$3="Not used","",IFERROR(VLOOKUP($A1025,'Circumstance 5'!$B$6:$AB$15,27,FALSE),IFERROR(VLOOKUP($A1025,'Circumstance 5'!$B$18:$AB$28,27,FALSE),TableBPA2[[#This Row],[Base Payment After Circumstance 4]])))</f>
        <v/>
      </c>
      <c r="K1025" s="3" t="str">
        <f>IF(K$3="Not used","",IFERROR(VLOOKUP($A1025,'Circumstance 6'!$B$6:$AB$15,27,FALSE),IFERROR(VLOOKUP($A1025,'Circumstance 6'!$B$18:$AB$28,27,FALSE),TableBPA2[[#This Row],[Base Payment After Circumstance 5]])))</f>
        <v/>
      </c>
      <c r="L1025" s="3" t="str">
        <f>IF(L$3="Not used","",IFERROR(VLOOKUP($A1025,'Circumstance 7'!$B$6:$AB$15,27,FALSE),IFERROR(VLOOKUP($A1025,'Circumstance 7'!$B$18:$AB$28,27,FALSE),TableBPA2[[#This Row],[Base Payment After Circumstance 6]])))</f>
        <v/>
      </c>
      <c r="M1025" s="3" t="str">
        <f>IF(M$3="Not used","",IFERROR(VLOOKUP($A1025,'Circumstance 8'!$B$6:$AB$15,27,FALSE),IFERROR(VLOOKUP($A1025,'Circumstance 8'!$B$18:$AB$28,27,FALSE),TableBPA2[[#This Row],[Base Payment After Circumstance 7]])))</f>
        <v/>
      </c>
      <c r="N1025" s="3" t="str">
        <f>IF(N$3="Not used","",IFERROR(VLOOKUP($A1025,'Circumstance 9'!$B$6:$AB$15,27,FALSE),IFERROR(VLOOKUP($A1025,'Circumstance 9'!$B$18:$AB$28,27,FALSE),TableBPA2[[#This Row],[Base Payment After Circumstance 8]])))</f>
        <v/>
      </c>
      <c r="O1025" s="3" t="str">
        <f>IF(O$3="Not used","",IFERROR(VLOOKUP($A1025,'Circumstance 10'!$B$6:$AB$15,27,FALSE),IFERROR(VLOOKUP($A1025,'Circumstance 10'!$B$18:$AB$28,27,FALSE),TableBPA2[[#This Row],[Base Payment After Circumstance 9]])))</f>
        <v/>
      </c>
      <c r="P1025" s="24" t="str">
        <f>IF(P$3="Not used","",IFERROR(VLOOKUP($A1025,'Circumstance 11'!$B$6:$AB$15,27,FALSE),IFERROR(VLOOKUP($A1025,'Circumstance 11'!$B$18:$AB$28,27,FALSE),TableBPA2[[#This Row],[Base Payment After Circumstance 10]])))</f>
        <v/>
      </c>
      <c r="Q1025" s="24" t="str">
        <f>IF(Q$3="Not used","",IFERROR(VLOOKUP($A1025,'Circumstance 12'!$B$6:$AB$15,27,FALSE),IFERROR(VLOOKUP($A1025,'Circumstance 12'!$B$18:$AB$28,27,FALSE),TableBPA2[[#This Row],[Base Payment After Circumstance 11]])))</f>
        <v/>
      </c>
      <c r="R1025" s="24" t="str">
        <f>IF(R$3="Not used","",IFERROR(VLOOKUP($A1025,'Circumstance 13'!$B$6:$AB$15,27,FALSE),IFERROR(VLOOKUP($A1025,'Circumstance 13'!$B$18:$AB$28,27,FALSE),TableBPA2[[#This Row],[Base Payment After Circumstance 12]])))</f>
        <v/>
      </c>
      <c r="S1025" s="24" t="str">
        <f>IF(S$3="Not used","",IFERROR(VLOOKUP($A1025,'Circumstance 14'!$B$6:$AB$15,27,FALSE),IFERROR(VLOOKUP($A1025,'Circumstance 14'!$B$18:$AB$28,27,FALSE),TableBPA2[[#This Row],[Base Payment After Circumstance 13]])))</f>
        <v/>
      </c>
      <c r="T1025" s="24" t="str">
        <f>IF(T$3="Not used","",IFERROR(VLOOKUP($A1025,'Circumstance 15'!$B$6:$AB$15,27,FALSE),IFERROR(VLOOKUP($A1025,'Circumstance 15'!$B$18:$AB$28,27,FALSE),TableBPA2[[#This Row],[Base Payment After Circumstance 14]])))</f>
        <v/>
      </c>
      <c r="U1025" s="24" t="str">
        <f>IF(U$3="Not used","",IFERROR(VLOOKUP($A1025,'Circumstance 16'!$B$6:$AB$15,27,FALSE),IFERROR(VLOOKUP($A1025,'Circumstance 16'!$B$18:$AB$28,27,FALSE),TableBPA2[[#This Row],[Base Payment After Circumstance 15]])))</f>
        <v/>
      </c>
      <c r="V1025" s="24" t="str">
        <f>IF(V$3="Not used","",IFERROR(VLOOKUP($A1025,'Circumstance 17'!$B$6:$AB$15,27,FALSE),IFERROR(VLOOKUP($A1025,'Circumstance 17'!$B$18:$AB$28,27,FALSE),TableBPA2[[#This Row],[Base Payment After Circumstance 16]])))</f>
        <v/>
      </c>
      <c r="W1025" s="24" t="str">
        <f>IF(W$3="Not used","",IFERROR(VLOOKUP($A1025,'Circumstance 18'!$B$6:$AB$15,27,FALSE),IFERROR(VLOOKUP($A1025,'Circumstance 18'!$B$18:$AB$28,27,FALSE),TableBPA2[[#This Row],[Base Payment After Circumstance 17]])))</f>
        <v/>
      </c>
      <c r="X1025" s="24" t="str">
        <f>IF(X$3="Not used","",IFERROR(VLOOKUP($A1025,'Circumstance 19'!$B$6:$AB$15,27,FALSE),IFERROR(VLOOKUP($A1025,'Circumstance 19'!$B$18:$AB$28,27,FALSE),TableBPA2[[#This Row],[Base Payment After Circumstance 18]])))</f>
        <v/>
      </c>
      <c r="Y1025" s="24" t="str">
        <f>IF(Y$3="Not used","",IFERROR(VLOOKUP($A1025,'Circumstance 20'!$B$6:$AB$15,27,FALSE),IFERROR(VLOOKUP($A1025,'Circumstance 20'!$B$18:$AB$28,27,FALSE),TableBPA2[[#This Row],[Base Payment After Circumstance 19]])))</f>
        <v/>
      </c>
    </row>
    <row r="1026" spans="1:25" x14ac:dyDescent="0.25">
      <c r="A1026" s="11" t="str">
        <f>IF('LEA Information'!A1035="","",'LEA Information'!A1035)</f>
        <v/>
      </c>
      <c r="B1026" s="11" t="str">
        <f>IF('LEA Information'!B1035="","",'LEA Information'!B1035)</f>
        <v/>
      </c>
      <c r="C1026" s="68" t="str">
        <f>IF('LEA Information'!C1035="","",'LEA Information'!C1035)</f>
        <v/>
      </c>
      <c r="D1026" s="8" t="str">
        <f>IF('LEA Information'!D1035="","",'LEA Information'!D1035)</f>
        <v/>
      </c>
      <c r="E1026" s="32" t="str">
        <f t="shared" si="15"/>
        <v/>
      </c>
      <c r="F1026" s="3" t="str">
        <f>IF(F$3="Not used","",IFERROR(VLOOKUP($A1026,'Circumstance 1'!$B$6:$AB$15,27,FALSE),IFERROR(VLOOKUP(A1026,'Circumstance 1'!$B$18:$AB$28,27,FALSE),TableBPA2[[#This Row],[Starting Base Payment]])))</f>
        <v/>
      </c>
      <c r="G1026" s="3" t="str">
        <f>IF(G$3="Not used","",IFERROR(VLOOKUP($A1026,'Circumstance 2'!$B$6:$AB$15,27,FALSE),IFERROR(VLOOKUP($A1026,'Circumstance 2'!$B$18:$AB$28,27,FALSE),TableBPA2[[#This Row],[Base Payment After Circumstance 1]])))</f>
        <v/>
      </c>
      <c r="H1026" s="3" t="str">
        <f>IF(H$3="Not used","",IFERROR(VLOOKUP($A1026,'Circumstance 3'!$B$6:$AB$15,27,FALSE),IFERROR(VLOOKUP($A1026,'Circumstance 3'!$B$18:$AB$28,27,FALSE),TableBPA2[[#This Row],[Base Payment After Circumstance 2]])))</f>
        <v/>
      </c>
      <c r="I1026" s="3" t="str">
        <f>IF(I$3="Not used","",IFERROR(VLOOKUP($A1026,'Circumstance 4'!$B$6:$AB$15,27,FALSE),IFERROR(VLOOKUP($A1026,'Circumstance 4'!$B$18:$AB$28,27,FALSE),TableBPA2[[#This Row],[Base Payment After Circumstance 3]])))</f>
        <v/>
      </c>
      <c r="J1026" s="3" t="str">
        <f>IF(J$3="Not used","",IFERROR(VLOOKUP($A1026,'Circumstance 5'!$B$6:$AB$15,27,FALSE),IFERROR(VLOOKUP($A1026,'Circumstance 5'!$B$18:$AB$28,27,FALSE),TableBPA2[[#This Row],[Base Payment After Circumstance 4]])))</f>
        <v/>
      </c>
      <c r="K1026" s="3" t="str">
        <f>IF(K$3="Not used","",IFERROR(VLOOKUP($A1026,'Circumstance 6'!$B$6:$AB$15,27,FALSE),IFERROR(VLOOKUP($A1026,'Circumstance 6'!$B$18:$AB$28,27,FALSE),TableBPA2[[#This Row],[Base Payment After Circumstance 5]])))</f>
        <v/>
      </c>
      <c r="L1026" s="3" t="str">
        <f>IF(L$3="Not used","",IFERROR(VLOOKUP($A1026,'Circumstance 7'!$B$6:$AB$15,27,FALSE),IFERROR(VLOOKUP($A1026,'Circumstance 7'!$B$18:$AB$28,27,FALSE),TableBPA2[[#This Row],[Base Payment After Circumstance 6]])))</f>
        <v/>
      </c>
      <c r="M1026" s="3" t="str">
        <f>IF(M$3="Not used","",IFERROR(VLOOKUP($A1026,'Circumstance 8'!$B$6:$AB$15,27,FALSE),IFERROR(VLOOKUP($A1026,'Circumstance 8'!$B$18:$AB$28,27,FALSE),TableBPA2[[#This Row],[Base Payment After Circumstance 7]])))</f>
        <v/>
      </c>
      <c r="N1026" s="3" t="str">
        <f>IF(N$3="Not used","",IFERROR(VLOOKUP($A1026,'Circumstance 9'!$B$6:$AB$15,27,FALSE),IFERROR(VLOOKUP($A1026,'Circumstance 9'!$B$18:$AB$28,27,FALSE),TableBPA2[[#This Row],[Base Payment After Circumstance 8]])))</f>
        <v/>
      </c>
      <c r="O1026" s="3" t="str">
        <f>IF(O$3="Not used","",IFERROR(VLOOKUP($A1026,'Circumstance 10'!$B$6:$AB$15,27,FALSE),IFERROR(VLOOKUP($A1026,'Circumstance 10'!$B$18:$AB$28,27,FALSE),TableBPA2[[#This Row],[Base Payment After Circumstance 9]])))</f>
        <v/>
      </c>
      <c r="P1026" s="24" t="str">
        <f>IF(P$3="Not used","",IFERROR(VLOOKUP($A1026,'Circumstance 11'!$B$6:$AB$15,27,FALSE),IFERROR(VLOOKUP($A1026,'Circumstance 11'!$B$18:$AB$28,27,FALSE),TableBPA2[[#This Row],[Base Payment After Circumstance 10]])))</f>
        <v/>
      </c>
      <c r="Q1026" s="24" t="str">
        <f>IF(Q$3="Not used","",IFERROR(VLOOKUP($A1026,'Circumstance 12'!$B$6:$AB$15,27,FALSE),IFERROR(VLOOKUP($A1026,'Circumstance 12'!$B$18:$AB$28,27,FALSE),TableBPA2[[#This Row],[Base Payment After Circumstance 11]])))</f>
        <v/>
      </c>
      <c r="R1026" s="24" t="str">
        <f>IF(R$3="Not used","",IFERROR(VLOOKUP($A1026,'Circumstance 13'!$B$6:$AB$15,27,FALSE),IFERROR(VLOOKUP($A1026,'Circumstance 13'!$B$18:$AB$28,27,FALSE),TableBPA2[[#This Row],[Base Payment After Circumstance 12]])))</f>
        <v/>
      </c>
      <c r="S1026" s="24" t="str">
        <f>IF(S$3="Not used","",IFERROR(VLOOKUP($A1026,'Circumstance 14'!$B$6:$AB$15,27,FALSE),IFERROR(VLOOKUP($A1026,'Circumstance 14'!$B$18:$AB$28,27,FALSE),TableBPA2[[#This Row],[Base Payment After Circumstance 13]])))</f>
        <v/>
      </c>
      <c r="T1026" s="24" t="str">
        <f>IF(T$3="Not used","",IFERROR(VLOOKUP($A1026,'Circumstance 15'!$B$6:$AB$15,27,FALSE),IFERROR(VLOOKUP($A1026,'Circumstance 15'!$B$18:$AB$28,27,FALSE),TableBPA2[[#This Row],[Base Payment After Circumstance 14]])))</f>
        <v/>
      </c>
      <c r="U1026" s="24" t="str">
        <f>IF(U$3="Not used","",IFERROR(VLOOKUP($A1026,'Circumstance 16'!$B$6:$AB$15,27,FALSE),IFERROR(VLOOKUP($A1026,'Circumstance 16'!$B$18:$AB$28,27,FALSE),TableBPA2[[#This Row],[Base Payment After Circumstance 15]])))</f>
        <v/>
      </c>
      <c r="V1026" s="24" t="str">
        <f>IF(V$3="Not used","",IFERROR(VLOOKUP($A1026,'Circumstance 17'!$B$6:$AB$15,27,FALSE),IFERROR(VLOOKUP($A1026,'Circumstance 17'!$B$18:$AB$28,27,FALSE),TableBPA2[[#This Row],[Base Payment After Circumstance 16]])))</f>
        <v/>
      </c>
      <c r="W1026" s="24" t="str">
        <f>IF(W$3="Not used","",IFERROR(VLOOKUP($A1026,'Circumstance 18'!$B$6:$AB$15,27,FALSE),IFERROR(VLOOKUP($A1026,'Circumstance 18'!$B$18:$AB$28,27,FALSE),TableBPA2[[#This Row],[Base Payment After Circumstance 17]])))</f>
        <v/>
      </c>
      <c r="X1026" s="24" t="str">
        <f>IF(X$3="Not used","",IFERROR(VLOOKUP($A1026,'Circumstance 19'!$B$6:$AB$15,27,FALSE),IFERROR(VLOOKUP($A1026,'Circumstance 19'!$B$18:$AB$28,27,FALSE),TableBPA2[[#This Row],[Base Payment After Circumstance 18]])))</f>
        <v/>
      </c>
      <c r="Y1026" s="24" t="str">
        <f>IF(Y$3="Not used","",IFERROR(VLOOKUP($A1026,'Circumstance 20'!$B$6:$AB$15,27,FALSE),IFERROR(VLOOKUP($A1026,'Circumstance 20'!$B$18:$AB$28,27,FALSE),TableBPA2[[#This Row],[Base Payment After Circumstance 19]])))</f>
        <v/>
      </c>
    </row>
    <row r="1027" spans="1:25" x14ac:dyDescent="0.25">
      <c r="A1027" s="11" t="str">
        <f>IF('LEA Information'!A1036="","",'LEA Information'!A1036)</f>
        <v/>
      </c>
      <c r="B1027" s="11" t="str">
        <f>IF('LEA Information'!B1036="","",'LEA Information'!B1036)</f>
        <v/>
      </c>
      <c r="C1027" s="68" t="str">
        <f>IF('LEA Information'!C1036="","",'LEA Information'!C1036)</f>
        <v/>
      </c>
      <c r="D1027" s="8" t="str">
        <f>IF('LEA Information'!D1036="","",'LEA Information'!D1036)</f>
        <v/>
      </c>
      <c r="E1027" s="32" t="str">
        <f t="shared" si="15"/>
        <v/>
      </c>
      <c r="F1027" s="3" t="str">
        <f>IF(F$3="Not used","",IFERROR(VLOOKUP($A1027,'Circumstance 1'!$B$6:$AB$15,27,FALSE),IFERROR(VLOOKUP(A1027,'Circumstance 1'!$B$18:$AB$28,27,FALSE),TableBPA2[[#This Row],[Starting Base Payment]])))</f>
        <v/>
      </c>
      <c r="G1027" s="3" t="str">
        <f>IF(G$3="Not used","",IFERROR(VLOOKUP($A1027,'Circumstance 2'!$B$6:$AB$15,27,FALSE),IFERROR(VLOOKUP($A1027,'Circumstance 2'!$B$18:$AB$28,27,FALSE),TableBPA2[[#This Row],[Base Payment After Circumstance 1]])))</f>
        <v/>
      </c>
      <c r="H1027" s="3" t="str">
        <f>IF(H$3="Not used","",IFERROR(VLOOKUP($A1027,'Circumstance 3'!$B$6:$AB$15,27,FALSE),IFERROR(VLOOKUP($A1027,'Circumstance 3'!$B$18:$AB$28,27,FALSE),TableBPA2[[#This Row],[Base Payment After Circumstance 2]])))</f>
        <v/>
      </c>
      <c r="I1027" s="3" t="str">
        <f>IF(I$3="Not used","",IFERROR(VLOOKUP($A1027,'Circumstance 4'!$B$6:$AB$15,27,FALSE),IFERROR(VLOOKUP($A1027,'Circumstance 4'!$B$18:$AB$28,27,FALSE),TableBPA2[[#This Row],[Base Payment After Circumstance 3]])))</f>
        <v/>
      </c>
      <c r="J1027" s="3" t="str">
        <f>IF(J$3="Not used","",IFERROR(VLOOKUP($A1027,'Circumstance 5'!$B$6:$AB$15,27,FALSE),IFERROR(VLOOKUP($A1027,'Circumstance 5'!$B$18:$AB$28,27,FALSE),TableBPA2[[#This Row],[Base Payment After Circumstance 4]])))</f>
        <v/>
      </c>
      <c r="K1027" s="3" t="str">
        <f>IF(K$3="Not used","",IFERROR(VLOOKUP($A1027,'Circumstance 6'!$B$6:$AB$15,27,FALSE),IFERROR(VLOOKUP($A1027,'Circumstance 6'!$B$18:$AB$28,27,FALSE),TableBPA2[[#This Row],[Base Payment After Circumstance 5]])))</f>
        <v/>
      </c>
      <c r="L1027" s="3" t="str">
        <f>IF(L$3="Not used","",IFERROR(VLOOKUP($A1027,'Circumstance 7'!$B$6:$AB$15,27,FALSE),IFERROR(VLOOKUP($A1027,'Circumstance 7'!$B$18:$AB$28,27,FALSE),TableBPA2[[#This Row],[Base Payment After Circumstance 6]])))</f>
        <v/>
      </c>
      <c r="M1027" s="3" t="str">
        <f>IF(M$3="Not used","",IFERROR(VLOOKUP($A1027,'Circumstance 8'!$B$6:$AB$15,27,FALSE),IFERROR(VLOOKUP($A1027,'Circumstance 8'!$B$18:$AB$28,27,FALSE),TableBPA2[[#This Row],[Base Payment After Circumstance 7]])))</f>
        <v/>
      </c>
      <c r="N1027" s="3" t="str">
        <f>IF(N$3="Not used","",IFERROR(VLOOKUP($A1027,'Circumstance 9'!$B$6:$AB$15,27,FALSE),IFERROR(VLOOKUP($A1027,'Circumstance 9'!$B$18:$AB$28,27,FALSE),TableBPA2[[#This Row],[Base Payment After Circumstance 8]])))</f>
        <v/>
      </c>
      <c r="O1027" s="3" t="str">
        <f>IF(O$3="Not used","",IFERROR(VLOOKUP($A1027,'Circumstance 10'!$B$6:$AB$15,27,FALSE),IFERROR(VLOOKUP($A1027,'Circumstance 10'!$B$18:$AB$28,27,FALSE),TableBPA2[[#This Row],[Base Payment After Circumstance 9]])))</f>
        <v/>
      </c>
      <c r="P1027" s="24" t="str">
        <f>IF(P$3="Not used","",IFERROR(VLOOKUP($A1027,'Circumstance 11'!$B$6:$AB$15,27,FALSE),IFERROR(VLOOKUP($A1027,'Circumstance 11'!$B$18:$AB$28,27,FALSE),TableBPA2[[#This Row],[Base Payment After Circumstance 10]])))</f>
        <v/>
      </c>
      <c r="Q1027" s="24" t="str">
        <f>IF(Q$3="Not used","",IFERROR(VLOOKUP($A1027,'Circumstance 12'!$B$6:$AB$15,27,FALSE),IFERROR(VLOOKUP($A1027,'Circumstance 12'!$B$18:$AB$28,27,FALSE),TableBPA2[[#This Row],[Base Payment After Circumstance 11]])))</f>
        <v/>
      </c>
      <c r="R1027" s="24" t="str">
        <f>IF(R$3="Not used","",IFERROR(VLOOKUP($A1027,'Circumstance 13'!$B$6:$AB$15,27,FALSE),IFERROR(VLOOKUP($A1027,'Circumstance 13'!$B$18:$AB$28,27,FALSE),TableBPA2[[#This Row],[Base Payment After Circumstance 12]])))</f>
        <v/>
      </c>
      <c r="S1027" s="24" t="str">
        <f>IF(S$3="Not used","",IFERROR(VLOOKUP($A1027,'Circumstance 14'!$B$6:$AB$15,27,FALSE),IFERROR(VLOOKUP($A1027,'Circumstance 14'!$B$18:$AB$28,27,FALSE),TableBPA2[[#This Row],[Base Payment After Circumstance 13]])))</f>
        <v/>
      </c>
      <c r="T1027" s="24" t="str">
        <f>IF(T$3="Not used","",IFERROR(VLOOKUP($A1027,'Circumstance 15'!$B$6:$AB$15,27,FALSE),IFERROR(VLOOKUP($A1027,'Circumstance 15'!$B$18:$AB$28,27,FALSE),TableBPA2[[#This Row],[Base Payment After Circumstance 14]])))</f>
        <v/>
      </c>
      <c r="U1027" s="24" t="str">
        <f>IF(U$3="Not used","",IFERROR(VLOOKUP($A1027,'Circumstance 16'!$B$6:$AB$15,27,FALSE),IFERROR(VLOOKUP($A1027,'Circumstance 16'!$B$18:$AB$28,27,FALSE),TableBPA2[[#This Row],[Base Payment After Circumstance 15]])))</f>
        <v/>
      </c>
      <c r="V1027" s="24" t="str">
        <f>IF(V$3="Not used","",IFERROR(VLOOKUP($A1027,'Circumstance 17'!$B$6:$AB$15,27,FALSE),IFERROR(VLOOKUP($A1027,'Circumstance 17'!$B$18:$AB$28,27,FALSE),TableBPA2[[#This Row],[Base Payment After Circumstance 16]])))</f>
        <v/>
      </c>
      <c r="W1027" s="24" t="str">
        <f>IF(W$3="Not used","",IFERROR(VLOOKUP($A1027,'Circumstance 18'!$B$6:$AB$15,27,FALSE),IFERROR(VLOOKUP($A1027,'Circumstance 18'!$B$18:$AB$28,27,FALSE),TableBPA2[[#This Row],[Base Payment After Circumstance 17]])))</f>
        <v/>
      </c>
      <c r="X1027" s="24" t="str">
        <f>IF(X$3="Not used","",IFERROR(VLOOKUP($A1027,'Circumstance 19'!$B$6:$AB$15,27,FALSE),IFERROR(VLOOKUP($A1027,'Circumstance 19'!$B$18:$AB$28,27,FALSE),TableBPA2[[#This Row],[Base Payment After Circumstance 18]])))</f>
        <v/>
      </c>
      <c r="Y1027" s="24" t="str">
        <f>IF(Y$3="Not used","",IFERROR(VLOOKUP($A1027,'Circumstance 20'!$B$6:$AB$15,27,FALSE),IFERROR(VLOOKUP($A1027,'Circumstance 20'!$B$18:$AB$28,27,FALSE),TableBPA2[[#This Row],[Base Payment After Circumstance 19]])))</f>
        <v/>
      </c>
    </row>
    <row r="1028" spans="1:25" x14ac:dyDescent="0.25">
      <c r="A1028" s="11" t="str">
        <f>IF('LEA Information'!A1037="","",'LEA Information'!A1037)</f>
        <v/>
      </c>
      <c r="B1028" s="11" t="str">
        <f>IF('LEA Information'!B1037="","",'LEA Information'!B1037)</f>
        <v/>
      </c>
      <c r="C1028" s="68" t="str">
        <f>IF('LEA Information'!C1037="","",'LEA Information'!C1037)</f>
        <v/>
      </c>
      <c r="D1028" s="8" t="str">
        <f>IF('LEA Information'!D1037="","",'LEA Information'!D1037)</f>
        <v/>
      </c>
      <c r="E1028" s="32" t="str">
        <f t="shared" si="15"/>
        <v/>
      </c>
      <c r="F1028" s="3" t="str">
        <f>IF(F$3="Not used","",IFERROR(VLOOKUP($A1028,'Circumstance 1'!$B$6:$AB$15,27,FALSE),IFERROR(VLOOKUP(A1028,'Circumstance 1'!$B$18:$AB$28,27,FALSE),TableBPA2[[#This Row],[Starting Base Payment]])))</f>
        <v/>
      </c>
      <c r="G1028" s="3" t="str">
        <f>IF(G$3="Not used","",IFERROR(VLOOKUP($A1028,'Circumstance 2'!$B$6:$AB$15,27,FALSE),IFERROR(VLOOKUP($A1028,'Circumstance 2'!$B$18:$AB$28,27,FALSE),TableBPA2[[#This Row],[Base Payment After Circumstance 1]])))</f>
        <v/>
      </c>
      <c r="H1028" s="3" t="str">
        <f>IF(H$3="Not used","",IFERROR(VLOOKUP($A1028,'Circumstance 3'!$B$6:$AB$15,27,FALSE),IFERROR(VLOOKUP($A1028,'Circumstance 3'!$B$18:$AB$28,27,FALSE),TableBPA2[[#This Row],[Base Payment After Circumstance 2]])))</f>
        <v/>
      </c>
      <c r="I1028" s="3" t="str">
        <f>IF(I$3="Not used","",IFERROR(VLOOKUP($A1028,'Circumstance 4'!$B$6:$AB$15,27,FALSE),IFERROR(VLOOKUP($A1028,'Circumstance 4'!$B$18:$AB$28,27,FALSE),TableBPA2[[#This Row],[Base Payment After Circumstance 3]])))</f>
        <v/>
      </c>
      <c r="J1028" s="3" t="str">
        <f>IF(J$3="Not used","",IFERROR(VLOOKUP($A1028,'Circumstance 5'!$B$6:$AB$15,27,FALSE),IFERROR(VLOOKUP($A1028,'Circumstance 5'!$B$18:$AB$28,27,FALSE),TableBPA2[[#This Row],[Base Payment After Circumstance 4]])))</f>
        <v/>
      </c>
      <c r="K1028" s="3" t="str">
        <f>IF(K$3="Not used","",IFERROR(VLOOKUP($A1028,'Circumstance 6'!$B$6:$AB$15,27,FALSE),IFERROR(VLOOKUP($A1028,'Circumstance 6'!$B$18:$AB$28,27,FALSE),TableBPA2[[#This Row],[Base Payment After Circumstance 5]])))</f>
        <v/>
      </c>
      <c r="L1028" s="3" t="str">
        <f>IF(L$3="Not used","",IFERROR(VLOOKUP($A1028,'Circumstance 7'!$B$6:$AB$15,27,FALSE),IFERROR(VLOOKUP($A1028,'Circumstance 7'!$B$18:$AB$28,27,FALSE),TableBPA2[[#This Row],[Base Payment After Circumstance 6]])))</f>
        <v/>
      </c>
      <c r="M1028" s="3" t="str">
        <f>IF(M$3="Not used","",IFERROR(VLOOKUP($A1028,'Circumstance 8'!$B$6:$AB$15,27,FALSE),IFERROR(VLOOKUP($A1028,'Circumstance 8'!$B$18:$AB$28,27,FALSE),TableBPA2[[#This Row],[Base Payment After Circumstance 7]])))</f>
        <v/>
      </c>
      <c r="N1028" s="3" t="str">
        <f>IF(N$3="Not used","",IFERROR(VLOOKUP($A1028,'Circumstance 9'!$B$6:$AB$15,27,FALSE),IFERROR(VLOOKUP($A1028,'Circumstance 9'!$B$18:$AB$28,27,FALSE),TableBPA2[[#This Row],[Base Payment After Circumstance 8]])))</f>
        <v/>
      </c>
      <c r="O1028" s="3" t="str">
        <f>IF(O$3="Not used","",IFERROR(VLOOKUP($A1028,'Circumstance 10'!$B$6:$AB$15,27,FALSE),IFERROR(VLOOKUP($A1028,'Circumstance 10'!$B$18:$AB$28,27,FALSE),TableBPA2[[#This Row],[Base Payment After Circumstance 9]])))</f>
        <v/>
      </c>
      <c r="P1028" s="24" t="str">
        <f>IF(P$3="Not used","",IFERROR(VLOOKUP($A1028,'Circumstance 11'!$B$6:$AB$15,27,FALSE),IFERROR(VLOOKUP($A1028,'Circumstance 11'!$B$18:$AB$28,27,FALSE),TableBPA2[[#This Row],[Base Payment After Circumstance 10]])))</f>
        <v/>
      </c>
      <c r="Q1028" s="24" t="str">
        <f>IF(Q$3="Not used","",IFERROR(VLOOKUP($A1028,'Circumstance 12'!$B$6:$AB$15,27,FALSE),IFERROR(VLOOKUP($A1028,'Circumstance 12'!$B$18:$AB$28,27,FALSE),TableBPA2[[#This Row],[Base Payment After Circumstance 11]])))</f>
        <v/>
      </c>
      <c r="R1028" s="24" t="str">
        <f>IF(R$3="Not used","",IFERROR(VLOOKUP($A1028,'Circumstance 13'!$B$6:$AB$15,27,FALSE),IFERROR(VLOOKUP($A1028,'Circumstance 13'!$B$18:$AB$28,27,FALSE),TableBPA2[[#This Row],[Base Payment After Circumstance 12]])))</f>
        <v/>
      </c>
      <c r="S1028" s="24" t="str">
        <f>IF(S$3="Not used","",IFERROR(VLOOKUP($A1028,'Circumstance 14'!$B$6:$AB$15,27,FALSE),IFERROR(VLOOKUP($A1028,'Circumstance 14'!$B$18:$AB$28,27,FALSE),TableBPA2[[#This Row],[Base Payment After Circumstance 13]])))</f>
        <v/>
      </c>
      <c r="T1028" s="24" t="str">
        <f>IF(T$3="Not used","",IFERROR(VLOOKUP($A1028,'Circumstance 15'!$B$6:$AB$15,27,FALSE),IFERROR(VLOOKUP($A1028,'Circumstance 15'!$B$18:$AB$28,27,FALSE),TableBPA2[[#This Row],[Base Payment After Circumstance 14]])))</f>
        <v/>
      </c>
      <c r="U1028" s="24" t="str">
        <f>IF(U$3="Not used","",IFERROR(VLOOKUP($A1028,'Circumstance 16'!$B$6:$AB$15,27,FALSE),IFERROR(VLOOKUP($A1028,'Circumstance 16'!$B$18:$AB$28,27,FALSE),TableBPA2[[#This Row],[Base Payment After Circumstance 15]])))</f>
        <v/>
      </c>
      <c r="V1028" s="24" t="str">
        <f>IF(V$3="Not used","",IFERROR(VLOOKUP($A1028,'Circumstance 17'!$B$6:$AB$15,27,FALSE),IFERROR(VLOOKUP($A1028,'Circumstance 17'!$B$18:$AB$28,27,FALSE),TableBPA2[[#This Row],[Base Payment After Circumstance 16]])))</f>
        <v/>
      </c>
      <c r="W1028" s="24" t="str">
        <f>IF(W$3="Not used","",IFERROR(VLOOKUP($A1028,'Circumstance 18'!$B$6:$AB$15,27,FALSE),IFERROR(VLOOKUP($A1028,'Circumstance 18'!$B$18:$AB$28,27,FALSE),TableBPA2[[#This Row],[Base Payment After Circumstance 17]])))</f>
        <v/>
      </c>
      <c r="X1028" s="24" t="str">
        <f>IF(X$3="Not used","",IFERROR(VLOOKUP($A1028,'Circumstance 19'!$B$6:$AB$15,27,FALSE),IFERROR(VLOOKUP($A1028,'Circumstance 19'!$B$18:$AB$28,27,FALSE),TableBPA2[[#This Row],[Base Payment After Circumstance 18]])))</f>
        <v/>
      </c>
      <c r="Y1028" s="24" t="str">
        <f>IF(Y$3="Not used","",IFERROR(VLOOKUP($A1028,'Circumstance 20'!$B$6:$AB$15,27,FALSE),IFERROR(VLOOKUP($A1028,'Circumstance 20'!$B$18:$AB$28,27,FALSE),TableBPA2[[#This Row],[Base Payment After Circumstance 19]])))</f>
        <v/>
      </c>
    </row>
    <row r="1029" spans="1:25" x14ac:dyDescent="0.25">
      <c r="A1029" s="11" t="str">
        <f>IF('LEA Information'!A1038="","",'LEA Information'!A1038)</f>
        <v/>
      </c>
      <c r="B1029" s="11" t="str">
        <f>IF('LEA Information'!B1038="","",'LEA Information'!B1038)</f>
        <v/>
      </c>
      <c r="C1029" s="68" t="str">
        <f>IF('LEA Information'!C1038="","",'LEA Information'!C1038)</f>
        <v/>
      </c>
      <c r="D1029" s="8" t="str">
        <f>IF('LEA Information'!D1038="","",'LEA Information'!D1038)</f>
        <v/>
      </c>
      <c r="E1029" s="32" t="str">
        <f t="shared" si="15"/>
        <v/>
      </c>
      <c r="F1029" s="3" t="str">
        <f>IF(F$3="Not used","",IFERROR(VLOOKUP($A1029,'Circumstance 1'!$B$6:$AB$15,27,FALSE),IFERROR(VLOOKUP(A1029,'Circumstance 1'!$B$18:$AB$28,27,FALSE),TableBPA2[[#This Row],[Starting Base Payment]])))</f>
        <v/>
      </c>
      <c r="G1029" s="3" t="str">
        <f>IF(G$3="Not used","",IFERROR(VLOOKUP($A1029,'Circumstance 2'!$B$6:$AB$15,27,FALSE),IFERROR(VLOOKUP($A1029,'Circumstance 2'!$B$18:$AB$28,27,FALSE),TableBPA2[[#This Row],[Base Payment After Circumstance 1]])))</f>
        <v/>
      </c>
      <c r="H1029" s="3" t="str">
        <f>IF(H$3="Not used","",IFERROR(VLOOKUP($A1029,'Circumstance 3'!$B$6:$AB$15,27,FALSE),IFERROR(VLOOKUP($A1029,'Circumstance 3'!$B$18:$AB$28,27,FALSE),TableBPA2[[#This Row],[Base Payment After Circumstance 2]])))</f>
        <v/>
      </c>
      <c r="I1029" s="3" t="str">
        <f>IF(I$3="Not used","",IFERROR(VLOOKUP($A1029,'Circumstance 4'!$B$6:$AB$15,27,FALSE),IFERROR(VLOOKUP($A1029,'Circumstance 4'!$B$18:$AB$28,27,FALSE),TableBPA2[[#This Row],[Base Payment After Circumstance 3]])))</f>
        <v/>
      </c>
      <c r="J1029" s="3" t="str">
        <f>IF(J$3="Not used","",IFERROR(VLOOKUP($A1029,'Circumstance 5'!$B$6:$AB$15,27,FALSE),IFERROR(VLOOKUP($A1029,'Circumstance 5'!$B$18:$AB$28,27,FALSE),TableBPA2[[#This Row],[Base Payment After Circumstance 4]])))</f>
        <v/>
      </c>
      <c r="K1029" s="3" t="str">
        <f>IF(K$3="Not used","",IFERROR(VLOOKUP($A1029,'Circumstance 6'!$B$6:$AB$15,27,FALSE),IFERROR(VLOOKUP($A1029,'Circumstance 6'!$B$18:$AB$28,27,FALSE),TableBPA2[[#This Row],[Base Payment After Circumstance 5]])))</f>
        <v/>
      </c>
      <c r="L1029" s="3" t="str">
        <f>IF(L$3="Not used","",IFERROR(VLOOKUP($A1029,'Circumstance 7'!$B$6:$AB$15,27,FALSE),IFERROR(VLOOKUP($A1029,'Circumstance 7'!$B$18:$AB$28,27,FALSE),TableBPA2[[#This Row],[Base Payment After Circumstance 6]])))</f>
        <v/>
      </c>
      <c r="M1029" s="3" t="str">
        <f>IF(M$3="Not used","",IFERROR(VLOOKUP($A1029,'Circumstance 8'!$B$6:$AB$15,27,FALSE),IFERROR(VLOOKUP($A1029,'Circumstance 8'!$B$18:$AB$28,27,FALSE),TableBPA2[[#This Row],[Base Payment After Circumstance 7]])))</f>
        <v/>
      </c>
      <c r="N1029" s="3" t="str">
        <f>IF(N$3="Not used","",IFERROR(VLOOKUP($A1029,'Circumstance 9'!$B$6:$AB$15,27,FALSE),IFERROR(VLOOKUP($A1029,'Circumstance 9'!$B$18:$AB$28,27,FALSE),TableBPA2[[#This Row],[Base Payment After Circumstance 8]])))</f>
        <v/>
      </c>
      <c r="O1029" s="3" t="str">
        <f>IF(O$3="Not used","",IFERROR(VLOOKUP($A1029,'Circumstance 10'!$B$6:$AB$15,27,FALSE),IFERROR(VLOOKUP($A1029,'Circumstance 10'!$B$18:$AB$28,27,FALSE),TableBPA2[[#This Row],[Base Payment After Circumstance 9]])))</f>
        <v/>
      </c>
      <c r="P1029" s="24" t="str">
        <f>IF(P$3="Not used","",IFERROR(VLOOKUP($A1029,'Circumstance 11'!$B$6:$AB$15,27,FALSE),IFERROR(VLOOKUP($A1029,'Circumstance 11'!$B$18:$AB$28,27,FALSE),TableBPA2[[#This Row],[Base Payment After Circumstance 10]])))</f>
        <v/>
      </c>
      <c r="Q1029" s="24" t="str">
        <f>IF(Q$3="Not used","",IFERROR(VLOOKUP($A1029,'Circumstance 12'!$B$6:$AB$15,27,FALSE),IFERROR(VLOOKUP($A1029,'Circumstance 12'!$B$18:$AB$28,27,FALSE),TableBPA2[[#This Row],[Base Payment After Circumstance 11]])))</f>
        <v/>
      </c>
      <c r="R1029" s="24" t="str">
        <f>IF(R$3="Not used","",IFERROR(VLOOKUP($A1029,'Circumstance 13'!$B$6:$AB$15,27,FALSE),IFERROR(VLOOKUP($A1029,'Circumstance 13'!$B$18:$AB$28,27,FALSE),TableBPA2[[#This Row],[Base Payment After Circumstance 12]])))</f>
        <v/>
      </c>
      <c r="S1029" s="24" t="str">
        <f>IF(S$3="Not used","",IFERROR(VLOOKUP($A1029,'Circumstance 14'!$B$6:$AB$15,27,FALSE),IFERROR(VLOOKUP($A1029,'Circumstance 14'!$B$18:$AB$28,27,FALSE),TableBPA2[[#This Row],[Base Payment After Circumstance 13]])))</f>
        <v/>
      </c>
      <c r="T1029" s="24" t="str">
        <f>IF(T$3="Not used","",IFERROR(VLOOKUP($A1029,'Circumstance 15'!$B$6:$AB$15,27,FALSE),IFERROR(VLOOKUP($A1029,'Circumstance 15'!$B$18:$AB$28,27,FALSE),TableBPA2[[#This Row],[Base Payment After Circumstance 14]])))</f>
        <v/>
      </c>
      <c r="U1029" s="24" t="str">
        <f>IF(U$3="Not used","",IFERROR(VLOOKUP($A1029,'Circumstance 16'!$B$6:$AB$15,27,FALSE),IFERROR(VLOOKUP($A1029,'Circumstance 16'!$B$18:$AB$28,27,FALSE),TableBPA2[[#This Row],[Base Payment After Circumstance 15]])))</f>
        <v/>
      </c>
      <c r="V1029" s="24" t="str">
        <f>IF(V$3="Not used","",IFERROR(VLOOKUP($A1029,'Circumstance 17'!$B$6:$AB$15,27,FALSE),IFERROR(VLOOKUP($A1029,'Circumstance 17'!$B$18:$AB$28,27,FALSE),TableBPA2[[#This Row],[Base Payment After Circumstance 16]])))</f>
        <v/>
      </c>
      <c r="W1029" s="24" t="str">
        <f>IF(W$3="Not used","",IFERROR(VLOOKUP($A1029,'Circumstance 18'!$B$6:$AB$15,27,FALSE),IFERROR(VLOOKUP($A1029,'Circumstance 18'!$B$18:$AB$28,27,FALSE),TableBPA2[[#This Row],[Base Payment After Circumstance 17]])))</f>
        <v/>
      </c>
      <c r="X1029" s="24" t="str">
        <f>IF(X$3="Not used","",IFERROR(VLOOKUP($A1029,'Circumstance 19'!$B$6:$AB$15,27,FALSE),IFERROR(VLOOKUP($A1029,'Circumstance 19'!$B$18:$AB$28,27,FALSE),TableBPA2[[#This Row],[Base Payment After Circumstance 18]])))</f>
        <v/>
      </c>
      <c r="Y1029" s="24" t="str">
        <f>IF(Y$3="Not used","",IFERROR(VLOOKUP($A1029,'Circumstance 20'!$B$6:$AB$15,27,FALSE),IFERROR(VLOOKUP($A1029,'Circumstance 20'!$B$18:$AB$28,27,FALSE),TableBPA2[[#This Row],[Base Payment After Circumstance 19]])))</f>
        <v/>
      </c>
    </row>
    <row r="1030" spans="1:25" x14ac:dyDescent="0.25">
      <c r="A1030" s="11" t="str">
        <f>IF('LEA Information'!A1039="","",'LEA Information'!A1039)</f>
        <v/>
      </c>
      <c r="B1030" s="11" t="str">
        <f>IF('LEA Information'!B1039="","",'LEA Information'!B1039)</f>
        <v/>
      </c>
      <c r="C1030" s="68" t="str">
        <f>IF('LEA Information'!C1039="","",'LEA Information'!C1039)</f>
        <v/>
      </c>
      <c r="D1030" s="8" t="str">
        <f>IF('LEA Information'!D1039="","",'LEA Information'!D1039)</f>
        <v/>
      </c>
      <c r="E1030" s="32" t="str">
        <f t="shared" si="15"/>
        <v/>
      </c>
      <c r="F1030" s="3" t="str">
        <f>IF(F$3="Not used","",IFERROR(VLOOKUP($A1030,'Circumstance 1'!$B$6:$AB$15,27,FALSE),IFERROR(VLOOKUP(A1030,'Circumstance 1'!$B$18:$AB$28,27,FALSE),TableBPA2[[#This Row],[Starting Base Payment]])))</f>
        <v/>
      </c>
      <c r="G1030" s="3" t="str">
        <f>IF(G$3="Not used","",IFERROR(VLOOKUP($A1030,'Circumstance 2'!$B$6:$AB$15,27,FALSE),IFERROR(VLOOKUP($A1030,'Circumstance 2'!$B$18:$AB$28,27,FALSE),TableBPA2[[#This Row],[Base Payment After Circumstance 1]])))</f>
        <v/>
      </c>
      <c r="H1030" s="3" t="str">
        <f>IF(H$3="Not used","",IFERROR(VLOOKUP($A1030,'Circumstance 3'!$B$6:$AB$15,27,FALSE),IFERROR(VLOOKUP($A1030,'Circumstance 3'!$B$18:$AB$28,27,FALSE),TableBPA2[[#This Row],[Base Payment After Circumstance 2]])))</f>
        <v/>
      </c>
      <c r="I1030" s="3" t="str">
        <f>IF(I$3="Not used","",IFERROR(VLOOKUP($A1030,'Circumstance 4'!$B$6:$AB$15,27,FALSE),IFERROR(VLOOKUP($A1030,'Circumstance 4'!$B$18:$AB$28,27,FALSE),TableBPA2[[#This Row],[Base Payment After Circumstance 3]])))</f>
        <v/>
      </c>
      <c r="J1030" s="3" t="str">
        <f>IF(J$3="Not used","",IFERROR(VLOOKUP($A1030,'Circumstance 5'!$B$6:$AB$15,27,FALSE),IFERROR(VLOOKUP($A1030,'Circumstance 5'!$B$18:$AB$28,27,FALSE),TableBPA2[[#This Row],[Base Payment After Circumstance 4]])))</f>
        <v/>
      </c>
      <c r="K1030" s="3" t="str">
        <f>IF(K$3="Not used","",IFERROR(VLOOKUP($A1030,'Circumstance 6'!$B$6:$AB$15,27,FALSE),IFERROR(VLOOKUP($A1030,'Circumstance 6'!$B$18:$AB$28,27,FALSE),TableBPA2[[#This Row],[Base Payment After Circumstance 5]])))</f>
        <v/>
      </c>
      <c r="L1030" s="3" t="str">
        <f>IF(L$3="Not used","",IFERROR(VLOOKUP($A1030,'Circumstance 7'!$B$6:$AB$15,27,FALSE),IFERROR(VLOOKUP($A1030,'Circumstance 7'!$B$18:$AB$28,27,FALSE),TableBPA2[[#This Row],[Base Payment After Circumstance 6]])))</f>
        <v/>
      </c>
      <c r="M1030" s="3" t="str">
        <f>IF(M$3="Not used","",IFERROR(VLOOKUP($A1030,'Circumstance 8'!$B$6:$AB$15,27,FALSE),IFERROR(VLOOKUP($A1030,'Circumstance 8'!$B$18:$AB$28,27,FALSE),TableBPA2[[#This Row],[Base Payment After Circumstance 7]])))</f>
        <v/>
      </c>
      <c r="N1030" s="3" t="str">
        <f>IF(N$3="Not used","",IFERROR(VLOOKUP($A1030,'Circumstance 9'!$B$6:$AB$15,27,FALSE),IFERROR(VLOOKUP($A1030,'Circumstance 9'!$B$18:$AB$28,27,FALSE),TableBPA2[[#This Row],[Base Payment After Circumstance 8]])))</f>
        <v/>
      </c>
      <c r="O1030" s="3" t="str">
        <f>IF(O$3="Not used","",IFERROR(VLOOKUP($A1030,'Circumstance 10'!$B$6:$AB$15,27,FALSE),IFERROR(VLOOKUP($A1030,'Circumstance 10'!$B$18:$AB$28,27,FALSE),TableBPA2[[#This Row],[Base Payment After Circumstance 9]])))</f>
        <v/>
      </c>
      <c r="P1030" s="24" t="str">
        <f>IF(P$3="Not used","",IFERROR(VLOOKUP($A1030,'Circumstance 11'!$B$6:$AB$15,27,FALSE),IFERROR(VLOOKUP($A1030,'Circumstance 11'!$B$18:$AB$28,27,FALSE),TableBPA2[[#This Row],[Base Payment After Circumstance 10]])))</f>
        <v/>
      </c>
      <c r="Q1030" s="24" t="str">
        <f>IF(Q$3="Not used","",IFERROR(VLOOKUP($A1030,'Circumstance 12'!$B$6:$AB$15,27,FALSE),IFERROR(VLOOKUP($A1030,'Circumstance 12'!$B$18:$AB$28,27,FALSE),TableBPA2[[#This Row],[Base Payment After Circumstance 11]])))</f>
        <v/>
      </c>
      <c r="R1030" s="24" t="str">
        <f>IF(R$3="Not used","",IFERROR(VLOOKUP($A1030,'Circumstance 13'!$B$6:$AB$15,27,FALSE),IFERROR(VLOOKUP($A1030,'Circumstance 13'!$B$18:$AB$28,27,FALSE),TableBPA2[[#This Row],[Base Payment After Circumstance 12]])))</f>
        <v/>
      </c>
      <c r="S1030" s="24" t="str">
        <f>IF(S$3="Not used","",IFERROR(VLOOKUP($A1030,'Circumstance 14'!$B$6:$AB$15,27,FALSE),IFERROR(VLOOKUP($A1030,'Circumstance 14'!$B$18:$AB$28,27,FALSE),TableBPA2[[#This Row],[Base Payment After Circumstance 13]])))</f>
        <v/>
      </c>
      <c r="T1030" s="24" t="str">
        <f>IF(T$3="Not used","",IFERROR(VLOOKUP($A1030,'Circumstance 15'!$B$6:$AB$15,27,FALSE),IFERROR(VLOOKUP($A1030,'Circumstance 15'!$B$18:$AB$28,27,FALSE),TableBPA2[[#This Row],[Base Payment After Circumstance 14]])))</f>
        <v/>
      </c>
      <c r="U1030" s="24" t="str">
        <f>IF(U$3="Not used","",IFERROR(VLOOKUP($A1030,'Circumstance 16'!$B$6:$AB$15,27,FALSE),IFERROR(VLOOKUP($A1030,'Circumstance 16'!$B$18:$AB$28,27,FALSE),TableBPA2[[#This Row],[Base Payment After Circumstance 15]])))</f>
        <v/>
      </c>
      <c r="V1030" s="24" t="str">
        <f>IF(V$3="Not used","",IFERROR(VLOOKUP($A1030,'Circumstance 17'!$B$6:$AB$15,27,FALSE),IFERROR(VLOOKUP($A1030,'Circumstance 17'!$B$18:$AB$28,27,FALSE),TableBPA2[[#This Row],[Base Payment After Circumstance 16]])))</f>
        <v/>
      </c>
      <c r="W1030" s="24" t="str">
        <f>IF(W$3="Not used","",IFERROR(VLOOKUP($A1030,'Circumstance 18'!$B$6:$AB$15,27,FALSE),IFERROR(VLOOKUP($A1030,'Circumstance 18'!$B$18:$AB$28,27,FALSE),TableBPA2[[#This Row],[Base Payment After Circumstance 17]])))</f>
        <v/>
      </c>
      <c r="X1030" s="24" t="str">
        <f>IF(X$3="Not used","",IFERROR(VLOOKUP($A1030,'Circumstance 19'!$B$6:$AB$15,27,FALSE),IFERROR(VLOOKUP($A1030,'Circumstance 19'!$B$18:$AB$28,27,FALSE),TableBPA2[[#This Row],[Base Payment After Circumstance 18]])))</f>
        <v/>
      </c>
      <c r="Y1030" s="24" t="str">
        <f>IF(Y$3="Not used","",IFERROR(VLOOKUP($A1030,'Circumstance 20'!$B$6:$AB$15,27,FALSE),IFERROR(VLOOKUP($A1030,'Circumstance 20'!$B$18:$AB$28,27,FALSE),TableBPA2[[#This Row],[Base Payment After Circumstance 19]])))</f>
        <v/>
      </c>
    </row>
    <row r="1031" spans="1:25" x14ac:dyDescent="0.25">
      <c r="A1031" s="11" t="str">
        <f>IF('LEA Information'!A1040="","",'LEA Information'!A1040)</f>
        <v/>
      </c>
      <c r="B1031" s="11" t="str">
        <f>IF('LEA Information'!B1040="","",'LEA Information'!B1040)</f>
        <v/>
      </c>
      <c r="C1031" s="68" t="str">
        <f>IF('LEA Information'!C1040="","",'LEA Information'!C1040)</f>
        <v/>
      </c>
      <c r="D1031" s="8" t="str">
        <f>IF('LEA Information'!D1040="","",'LEA Information'!D1040)</f>
        <v/>
      </c>
      <c r="E1031" s="32" t="str">
        <f t="shared" ref="E1031:E1094" si="16">IF(A1031="","",(LOOKUP(2,1/(ISNUMBER($F1031:$Y1031)),$F1031:$Y1031)))</f>
        <v/>
      </c>
      <c r="F1031" s="3" t="str">
        <f>IF(F$3="Not used","",IFERROR(VLOOKUP($A1031,'Circumstance 1'!$B$6:$AB$15,27,FALSE),IFERROR(VLOOKUP(A1031,'Circumstance 1'!$B$18:$AB$28,27,FALSE),TableBPA2[[#This Row],[Starting Base Payment]])))</f>
        <v/>
      </c>
      <c r="G1031" s="3" t="str">
        <f>IF(G$3="Not used","",IFERROR(VLOOKUP($A1031,'Circumstance 2'!$B$6:$AB$15,27,FALSE),IFERROR(VLOOKUP($A1031,'Circumstance 2'!$B$18:$AB$28,27,FALSE),TableBPA2[[#This Row],[Base Payment After Circumstance 1]])))</f>
        <v/>
      </c>
      <c r="H1031" s="3" t="str">
        <f>IF(H$3="Not used","",IFERROR(VLOOKUP($A1031,'Circumstance 3'!$B$6:$AB$15,27,FALSE),IFERROR(VLOOKUP($A1031,'Circumstance 3'!$B$18:$AB$28,27,FALSE),TableBPA2[[#This Row],[Base Payment After Circumstance 2]])))</f>
        <v/>
      </c>
      <c r="I1031" s="3" t="str">
        <f>IF(I$3="Not used","",IFERROR(VLOOKUP($A1031,'Circumstance 4'!$B$6:$AB$15,27,FALSE),IFERROR(VLOOKUP($A1031,'Circumstance 4'!$B$18:$AB$28,27,FALSE),TableBPA2[[#This Row],[Base Payment After Circumstance 3]])))</f>
        <v/>
      </c>
      <c r="J1031" s="3" t="str">
        <f>IF(J$3="Not used","",IFERROR(VLOOKUP($A1031,'Circumstance 5'!$B$6:$AB$15,27,FALSE),IFERROR(VLOOKUP($A1031,'Circumstance 5'!$B$18:$AB$28,27,FALSE),TableBPA2[[#This Row],[Base Payment After Circumstance 4]])))</f>
        <v/>
      </c>
      <c r="K1031" s="3" t="str">
        <f>IF(K$3="Not used","",IFERROR(VLOOKUP($A1031,'Circumstance 6'!$B$6:$AB$15,27,FALSE),IFERROR(VLOOKUP($A1031,'Circumstance 6'!$B$18:$AB$28,27,FALSE),TableBPA2[[#This Row],[Base Payment After Circumstance 5]])))</f>
        <v/>
      </c>
      <c r="L1031" s="3" t="str">
        <f>IF(L$3="Not used","",IFERROR(VLOOKUP($A1031,'Circumstance 7'!$B$6:$AB$15,27,FALSE),IFERROR(VLOOKUP($A1031,'Circumstance 7'!$B$18:$AB$28,27,FALSE),TableBPA2[[#This Row],[Base Payment After Circumstance 6]])))</f>
        <v/>
      </c>
      <c r="M1031" s="3" t="str">
        <f>IF(M$3="Not used","",IFERROR(VLOOKUP($A1031,'Circumstance 8'!$B$6:$AB$15,27,FALSE),IFERROR(VLOOKUP($A1031,'Circumstance 8'!$B$18:$AB$28,27,FALSE),TableBPA2[[#This Row],[Base Payment After Circumstance 7]])))</f>
        <v/>
      </c>
      <c r="N1031" s="3" t="str">
        <f>IF(N$3="Not used","",IFERROR(VLOOKUP($A1031,'Circumstance 9'!$B$6:$AB$15,27,FALSE),IFERROR(VLOOKUP($A1031,'Circumstance 9'!$B$18:$AB$28,27,FALSE),TableBPA2[[#This Row],[Base Payment After Circumstance 8]])))</f>
        <v/>
      </c>
      <c r="O1031" s="3" t="str">
        <f>IF(O$3="Not used","",IFERROR(VLOOKUP($A1031,'Circumstance 10'!$B$6:$AB$15,27,FALSE),IFERROR(VLOOKUP($A1031,'Circumstance 10'!$B$18:$AB$28,27,FALSE),TableBPA2[[#This Row],[Base Payment After Circumstance 9]])))</f>
        <v/>
      </c>
      <c r="P1031" s="24" t="str">
        <f>IF(P$3="Not used","",IFERROR(VLOOKUP($A1031,'Circumstance 11'!$B$6:$AB$15,27,FALSE),IFERROR(VLOOKUP($A1031,'Circumstance 11'!$B$18:$AB$28,27,FALSE),TableBPA2[[#This Row],[Base Payment After Circumstance 10]])))</f>
        <v/>
      </c>
      <c r="Q1031" s="24" t="str">
        <f>IF(Q$3="Not used","",IFERROR(VLOOKUP($A1031,'Circumstance 12'!$B$6:$AB$15,27,FALSE),IFERROR(VLOOKUP($A1031,'Circumstance 12'!$B$18:$AB$28,27,FALSE),TableBPA2[[#This Row],[Base Payment After Circumstance 11]])))</f>
        <v/>
      </c>
      <c r="R1031" s="24" t="str">
        <f>IF(R$3="Not used","",IFERROR(VLOOKUP($A1031,'Circumstance 13'!$B$6:$AB$15,27,FALSE),IFERROR(VLOOKUP($A1031,'Circumstance 13'!$B$18:$AB$28,27,FALSE),TableBPA2[[#This Row],[Base Payment After Circumstance 12]])))</f>
        <v/>
      </c>
      <c r="S1031" s="24" t="str">
        <f>IF(S$3="Not used","",IFERROR(VLOOKUP($A1031,'Circumstance 14'!$B$6:$AB$15,27,FALSE),IFERROR(VLOOKUP($A1031,'Circumstance 14'!$B$18:$AB$28,27,FALSE),TableBPA2[[#This Row],[Base Payment After Circumstance 13]])))</f>
        <v/>
      </c>
      <c r="T1031" s="24" t="str">
        <f>IF(T$3="Not used","",IFERROR(VLOOKUP($A1031,'Circumstance 15'!$B$6:$AB$15,27,FALSE),IFERROR(VLOOKUP($A1031,'Circumstance 15'!$B$18:$AB$28,27,FALSE),TableBPA2[[#This Row],[Base Payment After Circumstance 14]])))</f>
        <v/>
      </c>
      <c r="U1031" s="24" t="str">
        <f>IF(U$3="Not used","",IFERROR(VLOOKUP($A1031,'Circumstance 16'!$B$6:$AB$15,27,FALSE),IFERROR(VLOOKUP($A1031,'Circumstance 16'!$B$18:$AB$28,27,FALSE),TableBPA2[[#This Row],[Base Payment After Circumstance 15]])))</f>
        <v/>
      </c>
      <c r="V1031" s="24" t="str">
        <f>IF(V$3="Not used","",IFERROR(VLOOKUP($A1031,'Circumstance 17'!$B$6:$AB$15,27,FALSE),IFERROR(VLOOKUP($A1031,'Circumstance 17'!$B$18:$AB$28,27,FALSE),TableBPA2[[#This Row],[Base Payment After Circumstance 16]])))</f>
        <v/>
      </c>
      <c r="W1031" s="24" t="str">
        <f>IF(W$3="Not used","",IFERROR(VLOOKUP($A1031,'Circumstance 18'!$B$6:$AB$15,27,FALSE),IFERROR(VLOOKUP($A1031,'Circumstance 18'!$B$18:$AB$28,27,FALSE),TableBPA2[[#This Row],[Base Payment After Circumstance 17]])))</f>
        <v/>
      </c>
      <c r="X1031" s="24" t="str">
        <f>IF(X$3="Not used","",IFERROR(VLOOKUP($A1031,'Circumstance 19'!$B$6:$AB$15,27,FALSE),IFERROR(VLOOKUP($A1031,'Circumstance 19'!$B$18:$AB$28,27,FALSE),TableBPA2[[#This Row],[Base Payment After Circumstance 18]])))</f>
        <v/>
      </c>
      <c r="Y1031" s="24" t="str">
        <f>IF(Y$3="Not used","",IFERROR(VLOOKUP($A1031,'Circumstance 20'!$B$6:$AB$15,27,FALSE),IFERROR(VLOOKUP($A1031,'Circumstance 20'!$B$18:$AB$28,27,FALSE),TableBPA2[[#This Row],[Base Payment After Circumstance 19]])))</f>
        <v/>
      </c>
    </row>
    <row r="1032" spans="1:25" x14ac:dyDescent="0.25">
      <c r="A1032" s="11" t="str">
        <f>IF('LEA Information'!A1041="","",'LEA Information'!A1041)</f>
        <v/>
      </c>
      <c r="B1032" s="11" t="str">
        <f>IF('LEA Information'!B1041="","",'LEA Information'!B1041)</f>
        <v/>
      </c>
      <c r="C1032" s="68" t="str">
        <f>IF('LEA Information'!C1041="","",'LEA Information'!C1041)</f>
        <v/>
      </c>
      <c r="D1032" s="8" t="str">
        <f>IF('LEA Information'!D1041="","",'LEA Information'!D1041)</f>
        <v/>
      </c>
      <c r="E1032" s="32" t="str">
        <f t="shared" si="16"/>
        <v/>
      </c>
      <c r="F1032" s="3" t="str">
        <f>IF(F$3="Not used","",IFERROR(VLOOKUP($A1032,'Circumstance 1'!$B$6:$AB$15,27,FALSE),IFERROR(VLOOKUP(A1032,'Circumstance 1'!$B$18:$AB$28,27,FALSE),TableBPA2[[#This Row],[Starting Base Payment]])))</f>
        <v/>
      </c>
      <c r="G1032" s="3" t="str">
        <f>IF(G$3="Not used","",IFERROR(VLOOKUP($A1032,'Circumstance 2'!$B$6:$AB$15,27,FALSE),IFERROR(VLOOKUP($A1032,'Circumstance 2'!$B$18:$AB$28,27,FALSE),TableBPA2[[#This Row],[Base Payment After Circumstance 1]])))</f>
        <v/>
      </c>
      <c r="H1032" s="3" t="str">
        <f>IF(H$3="Not used","",IFERROR(VLOOKUP($A1032,'Circumstance 3'!$B$6:$AB$15,27,FALSE),IFERROR(VLOOKUP($A1032,'Circumstance 3'!$B$18:$AB$28,27,FALSE),TableBPA2[[#This Row],[Base Payment After Circumstance 2]])))</f>
        <v/>
      </c>
      <c r="I1032" s="3" t="str">
        <f>IF(I$3="Not used","",IFERROR(VLOOKUP($A1032,'Circumstance 4'!$B$6:$AB$15,27,FALSE),IFERROR(VLOOKUP($A1032,'Circumstance 4'!$B$18:$AB$28,27,FALSE),TableBPA2[[#This Row],[Base Payment After Circumstance 3]])))</f>
        <v/>
      </c>
      <c r="J1032" s="3" t="str">
        <f>IF(J$3="Not used","",IFERROR(VLOOKUP($A1032,'Circumstance 5'!$B$6:$AB$15,27,FALSE),IFERROR(VLOOKUP($A1032,'Circumstance 5'!$B$18:$AB$28,27,FALSE),TableBPA2[[#This Row],[Base Payment After Circumstance 4]])))</f>
        <v/>
      </c>
      <c r="K1032" s="3" t="str">
        <f>IF(K$3="Not used","",IFERROR(VLOOKUP($A1032,'Circumstance 6'!$B$6:$AB$15,27,FALSE),IFERROR(VLOOKUP($A1032,'Circumstance 6'!$B$18:$AB$28,27,FALSE),TableBPA2[[#This Row],[Base Payment After Circumstance 5]])))</f>
        <v/>
      </c>
      <c r="L1032" s="3" t="str">
        <f>IF(L$3="Not used","",IFERROR(VLOOKUP($A1032,'Circumstance 7'!$B$6:$AB$15,27,FALSE),IFERROR(VLOOKUP($A1032,'Circumstance 7'!$B$18:$AB$28,27,FALSE),TableBPA2[[#This Row],[Base Payment After Circumstance 6]])))</f>
        <v/>
      </c>
      <c r="M1032" s="3" t="str">
        <f>IF(M$3="Not used","",IFERROR(VLOOKUP($A1032,'Circumstance 8'!$B$6:$AB$15,27,FALSE),IFERROR(VLOOKUP($A1032,'Circumstance 8'!$B$18:$AB$28,27,FALSE),TableBPA2[[#This Row],[Base Payment After Circumstance 7]])))</f>
        <v/>
      </c>
      <c r="N1032" s="3" t="str">
        <f>IF(N$3="Not used","",IFERROR(VLOOKUP($A1032,'Circumstance 9'!$B$6:$AB$15,27,FALSE),IFERROR(VLOOKUP($A1032,'Circumstance 9'!$B$18:$AB$28,27,FALSE),TableBPA2[[#This Row],[Base Payment After Circumstance 8]])))</f>
        <v/>
      </c>
      <c r="O1032" s="3" t="str">
        <f>IF(O$3="Not used","",IFERROR(VLOOKUP($A1032,'Circumstance 10'!$B$6:$AB$15,27,FALSE),IFERROR(VLOOKUP($A1032,'Circumstance 10'!$B$18:$AB$28,27,FALSE),TableBPA2[[#This Row],[Base Payment After Circumstance 9]])))</f>
        <v/>
      </c>
      <c r="P1032" s="24" t="str">
        <f>IF(P$3="Not used","",IFERROR(VLOOKUP($A1032,'Circumstance 11'!$B$6:$AB$15,27,FALSE),IFERROR(VLOOKUP($A1032,'Circumstance 11'!$B$18:$AB$28,27,FALSE),TableBPA2[[#This Row],[Base Payment After Circumstance 10]])))</f>
        <v/>
      </c>
      <c r="Q1032" s="24" t="str">
        <f>IF(Q$3="Not used","",IFERROR(VLOOKUP($A1032,'Circumstance 12'!$B$6:$AB$15,27,FALSE),IFERROR(VLOOKUP($A1032,'Circumstance 12'!$B$18:$AB$28,27,FALSE),TableBPA2[[#This Row],[Base Payment After Circumstance 11]])))</f>
        <v/>
      </c>
      <c r="R1032" s="24" t="str">
        <f>IF(R$3="Not used","",IFERROR(VLOOKUP($A1032,'Circumstance 13'!$B$6:$AB$15,27,FALSE),IFERROR(VLOOKUP($A1032,'Circumstance 13'!$B$18:$AB$28,27,FALSE),TableBPA2[[#This Row],[Base Payment After Circumstance 12]])))</f>
        <v/>
      </c>
      <c r="S1032" s="24" t="str">
        <f>IF(S$3="Not used","",IFERROR(VLOOKUP($A1032,'Circumstance 14'!$B$6:$AB$15,27,FALSE),IFERROR(VLOOKUP($A1032,'Circumstance 14'!$B$18:$AB$28,27,FALSE),TableBPA2[[#This Row],[Base Payment After Circumstance 13]])))</f>
        <v/>
      </c>
      <c r="T1032" s="24" t="str">
        <f>IF(T$3="Not used","",IFERROR(VLOOKUP($A1032,'Circumstance 15'!$B$6:$AB$15,27,FALSE),IFERROR(VLOOKUP($A1032,'Circumstance 15'!$B$18:$AB$28,27,FALSE),TableBPA2[[#This Row],[Base Payment After Circumstance 14]])))</f>
        <v/>
      </c>
      <c r="U1032" s="24" t="str">
        <f>IF(U$3="Not used","",IFERROR(VLOOKUP($A1032,'Circumstance 16'!$B$6:$AB$15,27,FALSE),IFERROR(VLOOKUP($A1032,'Circumstance 16'!$B$18:$AB$28,27,FALSE),TableBPA2[[#This Row],[Base Payment After Circumstance 15]])))</f>
        <v/>
      </c>
      <c r="V1032" s="24" t="str">
        <f>IF(V$3="Not used","",IFERROR(VLOOKUP($A1032,'Circumstance 17'!$B$6:$AB$15,27,FALSE),IFERROR(VLOOKUP($A1032,'Circumstance 17'!$B$18:$AB$28,27,FALSE),TableBPA2[[#This Row],[Base Payment After Circumstance 16]])))</f>
        <v/>
      </c>
      <c r="W1032" s="24" t="str">
        <f>IF(W$3="Not used","",IFERROR(VLOOKUP($A1032,'Circumstance 18'!$B$6:$AB$15,27,FALSE),IFERROR(VLOOKUP($A1032,'Circumstance 18'!$B$18:$AB$28,27,FALSE),TableBPA2[[#This Row],[Base Payment After Circumstance 17]])))</f>
        <v/>
      </c>
      <c r="X1032" s="24" t="str">
        <f>IF(X$3="Not used","",IFERROR(VLOOKUP($A1032,'Circumstance 19'!$B$6:$AB$15,27,FALSE),IFERROR(VLOOKUP($A1032,'Circumstance 19'!$B$18:$AB$28,27,FALSE),TableBPA2[[#This Row],[Base Payment After Circumstance 18]])))</f>
        <v/>
      </c>
      <c r="Y1032" s="24" t="str">
        <f>IF(Y$3="Not used","",IFERROR(VLOOKUP($A1032,'Circumstance 20'!$B$6:$AB$15,27,FALSE),IFERROR(VLOOKUP($A1032,'Circumstance 20'!$B$18:$AB$28,27,FALSE),TableBPA2[[#This Row],[Base Payment After Circumstance 19]])))</f>
        <v/>
      </c>
    </row>
    <row r="1033" spans="1:25" x14ac:dyDescent="0.25">
      <c r="A1033" s="11" t="str">
        <f>IF('LEA Information'!A1042="","",'LEA Information'!A1042)</f>
        <v/>
      </c>
      <c r="B1033" s="11" t="str">
        <f>IF('LEA Information'!B1042="","",'LEA Information'!B1042)</f>
        <v/>
      </c>
      <c r="C1033" s="68" t="str">
        <f>IF('LEA Information'!C1042="","",'LEA Information'!C1042)</f>
        <v/>
      </c>
      <c r="D1033" s="8" t="str">
        <f>IF('LEA Information'!D1042="","",'LEA Information'!D1042)</f>
        <v/>
      </c>
      <c r="E1033" s="32" t="str">
        <f t="shared" si="16"/>
        <v/>
      </c>
      <c r="F1033" s="3" t="str">
        <f>IF(F$3="Not used","",IFERROR(VLOOKUP($A1033,'Circumstance 1'!$B$6:$AB$15,27,FALSE),IFERROR(VLOOKUP(A1033,'Circumstance 1'!$B$18:$AB$28,27,FALSE),TableBPA2[[#This Row],[Starting Base Payment]])))</f>
        <v/>
      </c>
      <c r="G1033" s="3" t="str">
        <f>IF(G$3="Not used","",IFERROR(VLOOKUP($A1033,'Circumstance 2'!$B$6:$AB$15,27,FALSE),IFERROR(VLOOKUP($A1033,'Circumstance 2'!$B$18:$AB$28,27,FALSE),TableBPA2[[#This Row],[Base Payment After Circumstance 1]])))</f>
        <v/>
      </c>
      <c r="H1033" s="3" t="str">
        <f>IF(H$3="Not used","",IFERROR(VLOOKUP($A1033,'Circumstance 3'!$B$6:$AB$15,27,FALSE),IFERROR(VLOOKUP($A1033,'Circumstance 3'!$B$18:$AB$28,27,FALSE),TableBPA2[[#This Row],[Base Payment After Circumstance 2]])))</f>
        <v/>
      </c>
      <c r="I1033" s="3" t="str">
        <f>IF(I$3="Not used","",IFERROR(VLOOKUP($A1033,'Circumstance 4'!$B$6:$AB$15,27,FALSE),IFERROR(VLOOKUP($A1033,'Circumstance 4'!$B$18:$AB$28,27,FALSE),TableBPA2[[#This Row],[Base Payment After Circumstance 3]])))</f>
        <v/>
      </c>
      <c r="J1033" s="3" t="str">
        <f>IF(J$3="Not used","",IFERROR(VLOOKUP($A1033,'Circumstance 5'!$B$6:$AB$15,27,FALSE),IFERROR(VLOOKUP($A1033,'Circumstance 5'!$B$18:$AB$28,27,FALSE),TableBPA2[[#This Row],[Base Payment After Circumstance 4]])))</f>
        <v/>
      </c>
      <c r="K1033" s="3" t="str">
        <f>IF(K$3="Not used","",IFERROR(VLOOKUP($A1033,'Circumstance 6'!$B$6:$AB$15,27,FALSE),IFERROR(VLOOKUP($A1033,'Circumstance 6'!$B$18:$AB$28,27,FALSE),TableBPA2[[#This Row],[Base Payment After Circumstance 5]])))</f>
        <v/>
      </c>
      <c r="L1033" s="3" t="str">
        <f>IF(L$3="Not used","",IFERROR(VLOOKUP($A1033,'Circumstance 7'!$B$6:$AB$15,27,FALSE),IFERROR(VLOOKUP($A1033,'Circumstance 7'!$B$18:$AB$28,27,FALSE),TableBPA2[[#This Row],[Base Payment After Circumstance 6]])))</f>
        <v/>
      </c>
      <c r="M1033" s="3" t="str">
        <f>IF(M$3="Not used","",IFERROR(VLOOKUP($A1033,'Circumstance 8'!$B$6:$AB$15,27,FALSE),IFERROR(VLOOKUP($A1033,'Circumstance 8'!$B$18:$AB$28,27,FALSE),TableBPA2[[#This Row],[Base Payment After Circumstance 7]])))</f>
        <v/>
      </c>
      <c r="N1033" s="3" t="str">
        <f>IF(N$3="Not used","",IFERROR(VLOOKUP($A1033,'Circumstance 9'!$B$6:$AB$15,27,FALSE),IFERROR(VLOOKUP($A1033,'Circumstance 9'!$B$18:$AB$28,27,FALSE),TableBPA2[[#This Row],[Base Payment After Circumstance 8]])))</f>
        <v/>
      </c>
      <c r="O1033" s="3" t="str">
        <f>IF(O$3="Not used","",IFERROR(VLOOKUP($A1033,'Circumstance 10'!$B$6:$AB$15,27,FALSE),IFERROR(VLOOKUP($A1033,'Circumstance 10'!$B$18:$AB$28,27,FALSE),TableBPA2[[#This Row],[Base Payment After Circumstance 9]])))</f>
        <v/>
      </c>
      <c r="P1033" s="24" t="str">
        <f>IF(P$3="Not used","",IFERROR(VLOOKUP($A1033,'Circumstance 11'!$B$6:$AB$15,27,FALSE),IFERROR(VLOOKUP($A1033,'Circumstance 11'!$B$18:$AB$28,27,FALSE),TableBPA2[[#This Row],[Base Payment After Circumstance 10]])))</f>
        <v/>
      </c>
      <c r="Q1033" s="24" t="str">
        <f>IF(Q$3="Not used","",IFERROR(VLOOKUP($A1033,'Circumstance 12'!$B$6:$AB$15,27,FALSE),IFERROR(VLOOKUP($A1033,'Circumstance 12'!$B$18:$AB$28,27,FALSE),TableBPA2[[#This Row],[Base Payment After Circumstance 11]])))</f>
        <v/>
      </c>
      <c r="R1033" s="24" t="str">
        <f>IF(R$3="Not used","",IFERROR(VLOOKUP($A1033,'Circumstance 13'!$B$6:$AB$15,27,FALSE),IFERROR(VLOOKUP($A1033,'Circumstance 13'!$B$18:$AB$28,27,FALSE),TableBPA2[[#This Row],[Base Payment After Circumstance 12]])))</f>
        <v/>
      </c>
      <c r="S1033" s="24" t="str">
        <f>IF(S$3="Not used","",IFERROR(VLOOKUP($A1033,'Circumstance 14'!$B$6:$AB$15,27,FALSE),IFERROR(VLOOKUP($A1033,'Circumstance 14'!$B$18:$AB$28,27,FALSE),TableBPA2[[#This Row],[Base Payment After Circumstance 13]])))</f>
        <v/>
      </c>
      <c r="T1033" s="24" t="str">
        <f>IF(T$3="Not used","",IFERROR(VLOOKUP($A1033,'Circumstance 15'!$B$6:$AB$15,27,FALSE),IFERROR(VLOOKUP($A1033,'Circumstance 15'!$B$18:$AB$28,27,FALSE),TableBPA2[[#This Row],[Base Payment After Circumstance 14]])))</f>
        <v/>
      </c>
      <c r="U1033" s="24" t="str">
        <f>IF(U$3="Not used","",IFERROR(VLOOKUP($A1033,'Circumstance 16'!$B$6:$AB$15,27,FALSE),IFERROR(VLOOKUP($A1033,'Circumstance 16'!$B$18:$AB$28,27,FALSE),TableBPA2[[#This Row],[Base Payment After Circumstance 15]])))</f>
        <v/>
      </c>
      <c r="V1033" s="24" t="str">
        <f>IF(V$3="Not used","",IFERROR(VLOOKUP($A1033,'Circumstance 17'!$B$6:$AB$15,27,FALSE),IFERROR(VLOOKUP($A1033,'Circumstance 17'!$B$18:$AB$28,27,FALSE),TableBPA2[[#This Row],[Base Payment After Circumstance 16]])))</f>
        <v/>
      </c>
      <c r="W1033" s="24" t="str">
        <f>IF(W$3="Not used","",IFERROR(VLOOKUP($A1033,'Circumstance 18'!$B$6:$AB$15,27,FALSE),IFERROR(VLOOKUP($A1033,'Circumstance 18'!$B$18:$AB$28,27,FALSE),TableBPA2[[#This Row],[Base Payment After Circumstance 17]])))</f>
        <v/>
      </c>
      <c r="X1033" s="24" t="str">
        <f>IF(X$3="Not used","",IFERROR(VLOOKUP($A1033,'Circumstance 19'!$B$6:$AB$15,27,FALSE),IFERROR(VLOOKUP($A1033,'Circumstance 19'!$B$18:$AB$28,27,FALSE),TableBPA2[[#This Row],[Base Payment After Circumstance 18]])))</f>
        <v/>
      </c>
      <c r="Y1033" s="24" t="str">
        <f>IF(Y$3="Not used","",IFERROR(VLOOKUP($A1033,'Circumstance 20'!$B$6:$AB$15,27,FALSE),IFERROR(VLOOKUP($A1033,'Circumstance 20'!$B$18:$AB$28,27,FALSE),TableBPA2[[#This Row],[Base Payment After Circumstance 19]])))</f>
        <v/>
      </c>
    </row>
    <row r="1034" spans="1:25" x14ac:dyDescent="0.25">
      <c r="A1034" s="11" t="str">
        <f>IF('LEA Information'!A1043="","",'LEA Information'!A1043)</f>
        <v/>
      </c>
      <c r="B1034" s="11" t="str">
        <f>IF('LEA Information'!B1043="","",'LEA Information'!B1043)</f>
        <v/>
      </c>
      <c r="C1034" s="68" t="str">
        <f>IF('LEA Information'!C1043="","",'LEA Information'!C1043)</f>
        <v/>
      </c>
      <c r="D1034" s="8" t="str">
        <f>IF('LEA Information'!D1043="","",'LEA Information'!D1043)</f>
        <v/>
      </c>
      <c r="E1034" s="32" t="str">
        <f t="shared" si="16"/>
        <v/>
      </c>
      <c r="F1034" s="3" t="str">
        <f>IF(F$3="Not used","",IFERROR(VLOOKUP($A1034,'Circumstance 1'!$B$6:$AB$15,27,FALSE),IFERROR(VLOOKUP(A1034,'Circumstance 1'!$B$18:$AB$28,27,FALSE),TableBPA2[[#This Row],[Starting Base Payment]])))</f>
        <v/>
      </c>
      <c r="G1034" s="3" t="str">
        <f>IF(G$3="Not used","",IFERROR(VLOOKUP($A1034,'Circumstance 2'!$B$6:$AB$15,27,FALSE),IFERROR(VLOOKUP($A1034,'Circumstance 2'!$B$18:$AB$28,27,FALSE),TableBPA2[[#This Row],[Base Payment After Circumstance 1]])))</f>
        <v/>
      </c>
      <c r="H1034" s="3" t="str">
        <f>IF(H$3="Not used","",IFERROR(VLOOKUP($A1034,'Circumstance 3'!$B$6:$AB$15,27,FALSE),IFERROR(VLOOKUP($A1034,'Circumstance 3'!$B$18:$AB$28,27,FALSE),TableBPA2[[#This Row],[Base Payment After Circumstance 2]])))</f>
        <v/>
      </c>
      <c r="I1034" s="3" t="str">
        <f>IF(I$3="Not used","",IFERROR(VLOOKUP($A1034,'Circumstance 4'!$B$6:$AB$15,27,FALSE),IFERROR(VLOOKUP($A1034,'Circumstance 4'!$B$18:$AB$28,27,FALSE),TableBPA2[[#This Row],[Base Payment After Circumstance 3]])))</f>
        <v/>
      </c>
      <c r="J1034" s="3" t="str">
        <f>IF(J$3="Not used","",IFERROR(VLOOKUP($A1034,'Circumstance 5'!$B$6:$AB$15,27,FALSE),IFERROR(VLOOKUP($A1034,'Circumstance 5'!$B$18:$AB$28,27,FALSE),TableBPA2[[#This Row],[Base Payment After Circumstance 4]])))</f>
        <v/>
      </c>
      <c r="K1034" s="3" t="str">
        <f>IF(K$3="Not used","",IFERROR(VLOOKUP($A1034,'Circumstance 6'!$B$6:$AB$15,27,FALSE),IFERROR(VLOOKUP($A1034,'Circumstance 6'!$B$18:$AB$28,27,FALSE),TableBPA2[[#This Row],[Base Payment After Circumstance 5]])))</f>
        <v/>
      </c>
      <c r="L1034" s="3" t="str">
        <f>IF(L$3="Not used","",IFERROR(VLOOKUP($A1034,'Circumstance 7'!$B$6:$AB$15,27,FALSE),IFERROR(VLOOKUP($A1034,'Circumstance 7'!$B$18:$AB$28,27,FALSE),TableBPA2[[#This Row],[Base Payment After Circumstance 6]])))</f>
        <v/>
      </c>
      <c r="M1034" s="3" t="str">
        <f>IF(M$3="Not used","",IFERROR(VLOOKUP($A1034,'Circumstance 8'!$B$6:$AB$15,27,FALSE),IFERROR(VLOOKUP($A1034,'Circumstance 8'!$B$18:$AB$28,27,FALSE),TableBPA2[[#This Row],[Base Payment After Circumstance 7]])))</f>
        <v/>
      </c>
      <c r="N1034" s="3" t="str">
        <f>IF(N$3="Not used","",IFERROR(VLOOKUP($A1034,'Circumstance 9'!$B$6:$AB$15,27,FALSE),IFERROR(VLOOKUP($A1034,'Circumstance 9'!$B$18:$AB$28,27,FALSE),TableBPA2[[#This Row],[Base Payment After Circumstance 8]])))</f>
        <v/>
      </c>
      <c r="O1034" s="3" t="str">
        <f>IF(O$3="Not used","",IFERROR(VLOOKUP($A1034,'Circumstance 10'!$B$6:$AB$15,27,FALSE),IFERROR(VLOOKUP($A1034,'Circumstance 10'!$B$18:$AB$28,27,FALSE),TableBPA2[[#This Row],[Base Payment After Circumstance 9]])))</f>
        <v/>
      </c>
      <c r="P1034" s="24" t="str">
        <f>IF(P$3="Not used","",IFERROR(VLOOKUP($A1034,'Circumstance 11'!$B$6:$AB$15,27,FALSE),IFERROR(VLOOKUP($A1034,'Circumstance 11'!$B$18:$AB$28,27,FALSE),TableBPA2[[#This Row],[Base Payment After Circumstance 10]])))</f>
        <v/>
      </c>
      <c r="Q1034" s="24" t="str">
        <f>IF(Q$3="Not used","",IFERROR(VLOOKUP($A1034,'Circumstance 12'!$B$6:$AB$15,27,FALSE),IFERROR(VLOOKUP($A1034,'Circumstance 12'!$B$18:$AB$28,27,FALSE),TableBPA2[[#This Row],[Base Payment After Circumstance 11]])))</f>
        <v/>
      </c>
      <c r="R1034" s="24" t="str">
        <f>IF(R$3="Not used","",IFERROR(VLOOKUP($A1034,'Circumstance 13'!$B$6:$AB$15,27,FALSE),IFERROR(VLOOKUP($A1034,'Circumstance 13'!$B$18:$AB$28,27,FALSE),TableBPA2[[#This Row],[Base Payment After Circumstance 12]])))</f>
        <v/>
      </c>
      <c r="S1034" s="24" t="str">
        <f>IF(S$3="Not used","",IFERROR(VLOOKUP($A1034,'Circumstance 14'!$B$6:$AB$15,27,FALSE),IFERROR(VLOOKUP($A1034,'Circumstance 14'!$B$18:$AB$28,27,FALSE),TableBPA2[[#This Row],[Base Payment After Circumstance 13]])))</f>
        <v/>
      </c>
      <c r="T1034" s="24" t="str">
        <f>IF(T$3="Not used","",IFERROR(VLOOKUP($A1034,'Circumstance 15'!$B$6:$AB$15,27,FALSE),IFERROR(VLOOKUP($A1034,'Circumstance 15'!$B$18:$AB$28,27,FALSE),TableBPA2[[#This Row],[Base Payment After Circumstance 14]])))</f>
        <v/>
      </c>
      <c r="U1034" s="24" t="str">
        <f>IF(U$3="Not used","",IFERROR(VLOOKUP($A1034,'Circumstance 16'!$B$6:$AB$15,27,FALSE),IFERROR(VLOOKUP($A1034,'Circumstance 16'!$B$18:$AB$28,27,FALSE),TableBPA2[[#This Row],[Base Payment After Circumstance 15]])))</f>
        <v/>
      </c>
      <c r="V1034" s="24" t="str">
        <f>IF(V$3="Not used","",IFERROR(VLOOKUP($A1034,'Circumstance 17'!$B$6:$AB$15,27,FALSE),IFERROR(VLOOKUP($A1034,'Circumstance 17'!$B$18:$AB$28,27,FALSE),TableBPA2[[#This Row],[Base Payment After Circumstance 16]])))</f>
        <v/>
      </c>
      <c r="W1034" s="24" t="str">
        <f>IF(W$3="Not used","",IFERROR(VLOOKUP($A1034,'Circumstance 18'!$B$6:$AB$15,27,FALSE),IFERROR(VLOOKUP($A1034,'Circumstance 18'!$B$18:$AB$28,27,FALSE),TableBPA2[[#This Row],[Base Payment After Circumstance 17]])))</f>
        <v/>
      </c>
      <c r="X1034" s="24" t="str">
        <f>IF(X$3="Not used","",IFERROR(VLOOKUP($A1034,'Circumstance 19'!$B$6:$AB$15,27,FALSE),IFERROR(VLOOKUP($A1034,'Circumstance 19'!$B$18:$AB$28,27,FALSE),TableBPA2[[#This Row],[Base Payment After Circumstance 18]])))</f>
        <v/>
      </c>
      <c r="Y1034" s="24" t="str">
        <f>IF(Y$3="Not used","",IFERROR(VLOOKUP($A1034,'Circumstance 20'!$B$6:$AB$15,27,FALSE),IFERROR(VLOOKUP($A1034,'Circumstance 20'!$B$18:$AB$28,27,FALSE),TableBPA2[[#This Row],[Base Payment After Circumstance 19]])))</f>
        <v/>
      </c>
    </row>
    <row r="1035" spans="1:25" x14ac:dyDescent="0.25">
      <c r="A1035" s="11" t="str">
        <f>IF('LEA Information'!A1044="","",'LEA Information'!A1044)</f>
        <v/>
      </c>
      <c r="B1035" s="11" t="str">
        <f>IF('LEA Information'!B1044="","",'LEA Information'!B1044)</f>
        <v/>
      </c>
      <c r="C1035" s="68" t="str">
        <f>IF('LEA Information'!C1044="","",'LEA Information'!C1044)</f>
        <v/>
      </c>
      <c r="D1035" s="8" t="str">
        <f>IF('LEA Information'!D1044="","",'LEA Information'!D1044)</f>
        <v/>
      </c>
      <c r="E1035" s="32" t="str">
        <f t="shared" si="16"/>
        <v/>
      </c>
      <c r="F1035" s="3" t="str">
        <f>IF(F$3="Not used","",IFERROR(VLOOKUP($A1035,'Circumstance 1'!$B$6:$AB$15,27,FALSE),IFERROR(VLOOKUP(A1035,'Circumstance 1'!$B$18:$AB$28,27,FALSE),TableBPA2[[#This Row],[Starting Base Payment]])))</f>
        <v/>
      </c>
      <c r="G1035" s="3" t="str">
        <f>IF(G$3="Not used","",IFERROR(VLOOKUP($A1035,'Circumstance 2'!$B$6:$AB$15,27,FALSE),IFERROR(VLOOKUP($A1035,'Circumstance 2'!$B$18:$AB$28,27,FALSE),TableBPA2[[#This Row],[Base Payment After Circumstance 1]])))</f>
        <v/>
      </c>
      <c r="H1035" s="3" t="str">
        <f>IF(H$3="Not used","",IFERROR(VLOOKUP($A1035,'Circumstance 3'!$B$6:$AB$15,27,FALSE),IFERROR(VLOOKUP($A1035,'Circumstance 3'!$B$18:$AB$28,27,FALSE),TableBPA2[[#This Row],[Base Payment After Circumstance 2]])))</f>
        <v/>
      </c>
      <c r="I1035" s="3" t="str">
        <f>IF(I$3="Not used","",IFERROR(VLOOKUP($A1035,'Circumstance 4'!$B$6:$AB$15,27,FALSE),IFERROR(VLOOKUP($A1035,'Circumstance 4'!$B$18:$AB$28,27,FALSE),TableBPA2[[#This Row],[Base Payment After Circumstance 3]])))</f>
        <v/>
      </c>
      <c r="J1035" s="3" t="str">
        <f>IF(J$3="Not used","",IFERROR(VLOOKUP($A1035,'Circumstance 5'!$B$6:$AB$15,27,FALSE),IFERROR(VLOOKUP($A1035,'Circumstance 5'!$B$18:$AB$28,27,FALSE),TableBPA2[[#This Row],[Base Payment After Circumstance 4]])))</f>
        <v/>
      </c>
      <c r="K1035" s="3" t="str">
        <f>IF(K$3="Not used","",IFERROR(VLOOKUP($A1035,'Circumstance 6'!$B$6:$AB$15,27,FALSE),IFERROR(VLOOKUP($A1035,'Circumstance 6'!$B$18:$AB$28,27,FALSE),TableBPA2[[#This Row],[Base Payment After Circumstance 5]])))</f>
        <v/>
      </c>
      <c r="L1035" s="3" t="str">
        <f>IF(L$3="Not used","",IFERROR(VLOOKUP($A1035,'Circumstance 7'!$B$6:$AB$15,27,FALSE),IFERROR(VLOOKUP($A1035,'Circumstance 7'!$B$18:$AB$28,27,FALSE),TableBPA2[[#This Row],[Base Payment After Circumstance 6]])))</f>
        <v/>
      </c>
      <c r="M1035" s="3" t="str">
        <f>IF(M$3="Not used","",IFERROR(VLOOKUP($A1035,'Circumstance 8'!$B$6:$AB$15,27,FALSE),IFERROR(VLOOKUP($A1035,'Circumstance 8'!$B$18:$AB$28,27,FALSE),TableBPA2[[#This Row],[Base Payment After Circumstance 7]])))</f>
        <v/>
      </c>
      <c r="N1035" s="3" t="str">
        <f>IF(N$3="Not used","",IFERROR(VLOOKUP($A1035,'Circumstance 9'!$B$6:$AB$15,27,FALSE),IFERROR(VLOOKUP($A1035,'Circumstance 9'!$B$18:$AB$28,27,FALSE),TableBPA2[[#This Row],[Base Payment After Circumstance 8]])))</f>
        <v/>
      </c>
      <c r="O1035" s="3" t="str">
        <f>IF(O$3="Not used","",IFERROR(VLOOKUP($A1035,'Circumstance 10'!$B$6:$AB$15,27,FALSE),IFERROR(VLOOKUP($A1035,'Circumstance 10'!$B$18:$AB$28,27,FALSE),TableBPA2[[#This Row],[Base Payment After Circumstance 9]])))</f>
        <v/>
      </c>
      <c r="P1035" s="24" t="str">
        <f>IF(P$3="Not used","",IFERROR(VLOOKUP($A1035,'Circumstance 11'!$B$6:$AB$15,27,FALSE),IFERROR(VLOOKUP($A1035,'Circumstance 11'!$B$18:$AB$28,27,FALSE),TableBPA2[[#This Row],[Base Payment After Circumstance 10]])))</f>
        <v/>
      </c>
      <c r="Q1035" s="24" t="str">
        <f>IF(Q$3="Not used","",IFERROR(VLOOKUP($A1035,'Circumstance 12'!$B$6:$AB$15,27,FALSE),IFERROR(VLOOKUP($A1035,'Circumstance 12'!$B$18:$AB$28,27,FALSE),TableBPA2[[#This Row],[Base Payment After Circumstance 11]])))</f>
        <v/>
      </c>
      <c r="R1035" s="24" t="str">
        <f>IF(R$3="Not used","",IFERROR(VLOOKUP($A1035,'Circumstance 13'!$B$6:$AB$15,27,FALSE),IFERROR(VLOOKUP($A1035,'Circumstance 13'!$B$18:$AB$28,27,FALSE),TableBPA2[[#This Row],[Base Payment After Circumstance 12]])))</f>
        <v/>
      </c>
      <c r="S1035" s="24" t="str">
        <f>IF(S$3="Not used","",IFERROR(VLOOKUP($A1035,'Circumstance 14'!$B$6:$AB$15,27,FALSE),IFERROR(VLOOKUP($A1035,'Circumstance 14'!$B$18:$AB$28,27,FALSE),TableBPA2[[#This Row],[Base Payment After Circumstance 13]])))</f>
        <v/>
      </c>
      <c r="T1035" s="24" t="str">
        <f>IF(T$3="Not used","",IFERROR(VLOOKUP($A1035,'Circumstance 15'!$B$6:$AB$15,27,FALSE),IFERROR(VLOOKUP($A1035,'Circumstance 15'!$B$18:$AB$28,27,FALSE),TableBPA2[[#This Row],[Base Payment After Circumstance 14]])))</f>
        <v/>
      </c>
      <c r="U1035" s="24" t="str">
        <f>IF(U$3="Not used","",IFERROR(VLOOKUP($A1035,'Circumstance 16'!$B$6:$AB$15,27,FALSE),IFERROR(VLOOKUP($A1035,'Circumstance 16'!$B$18:$AB$28,27,FALSE),TableBPA2[[#This Row],[Base Payment After Circumstance 15]])))</f>
        <v/>
      </c>
      <c r="V1035" s="24" t="str">
        <f>IF(V$3="Not used","",IFERROR(VLOOKUP($A1035,'Circumstance 17'!$B$6:$AB$15,27,FALSE),IFERROR(VLOOKUP($A1035,'Circumstance 17'!$B$18:$AB$28,27,FALSE),TableBPA2[[#This Row],[Base Payment After Circumstance 16]])))</f>
        <v/>
      </c>
      <c r="W1035" s="24" t="str">
        <f>IF(W$3="Not used","",IFERROR(VLOOKUP($A1035,'Circumstance 18'!$B$6:$AB$15,27,FALSE),IFERROR(VLOOKUP($A1035,'Circumstance 18'!$B$18:$AB$28,27,FALSE),TableBPA2[[#This Row],[Base Payment After Circumstance 17]])))</f>
        <v/>
      </c>
      <c r="X1035" s="24" t="str">
        <f>IF(X$3="Not used","",IFERROR(VLOOKUP($A1035,'Circumstance 19'!$B$6:$AB$15,27,FALSE),IFERROR(VLOOKUP($A1035,'Circumstance 19'!$B$18:$AB$28,27,FALSE),TableBPA2[[#This Row],[Base Payment After Circumstance 18]])))</f>
        <v/>
      </c>
      <c r="Y1035" s="24" t="str">
        <f>IF(Y$3="Not used","",IFERROR(VLOOKUP($A1035,'Circumstance 20'!$B$6:$AB$15,27,FALSE),IFERROR(VLOOKUP($A1035,'Circumstance 20'!$B$18:$AB$28,27,FALSE),TableBPA2[[#This Row],[Base Payment After Circumstance 19]])))</f>
        <v/>
      </c>
    </row>
    <row r="1036" spans="1:25" x14ac:dyDescent="0.25">
      <c r="A1036" s="11" t="str">
        <f>IF('LEA Information'!A1045="","",'LEA Information'!A1045)</f>
        <v/>
      </c>
      <c r="B1036" s="11" t="str">
        <f>IF('LEA Information'!B1045="","",'LEA Information'!B1045)</f>
        <v/>
      </c>
      <c r="C1036" s="68" t="str">
        <f>IF('LEA Information'!C1045="","",'LEA Information'!C1045)</f>
        <v/>
      </c>
      <c r="D1036" s="8" t="str">
        <f>IF('LEA Information'!D1045="","",'LEA Information'!D1045)</f>
        <v/>
      </c>
      <c r="E1036" s="32" t="str">
        <f t="shared" si="16"/>
        <v/>
      </c>
      <c r="F1036" s="3" t="str">
        <f>IF(F$3="Not used","",IFERROR(VLOOKUP($A1036,'Circumstance 1'!$B$6:$AB$15,27,FALSE),IFERROR(VLOOKUP(A1036,'Circumstance 1'!$B$18:$AB$28,27,FALSE),TableBPA2[[#This Row],[Starting Base Payment]])))</f>
        <v/>
      </c>
      <c r="G1036" s="3" t="str">
        <f>IF(G$3="Not used","",IFERROR(VLOOKUP($A1036,'Circumstance 2'!$B$6:$AB$15,27,FALSE),IFERROR(VLOOKUP($A1036,'Circumstance 2'!$B$18:$AB$28,27,FALSE),TableBPA2[[#This Row],[Base Payment After Circumstance 1]])))</f>
        <v/>
      </c>
      <c r="H1036" s="3" t="str">
        <f>IF(H$3="Not used","",IFERROR(VLOOKUP($A1036,'Circumstance 3'!$B$6:$AB$15,27,FALSE),IFERROR(VLOOKUP($A1036,'Circumstance 3'!$B$18:$AB$28,27,FALSE),TableBPA2[[#This Row],[Base Payment After Circumstance 2]])))</f>
        <v/>
      </c>
      <c r="I1036" s="3" t="str">
        <f>IF(I$3="Not used","",IFERROR(VLOOKUP($A1036,'Circumstance 4'!$B$6:$AB$15,27,FALSE),IFERROR(VLOOKUP($A1036,'Circumstance 4'!$B$18:$AB$28,27,FALSE),TableBPA2[[#This Row],[Base Payment After Circumstance 3]])))</f>
        <v/>
      </c>
      <c r="J1036" s="3" t="str">
        <f>IF(J$3="Not used","",IFERROR(VLOOKUP($A1036,'Circumstance 5'!$B$6:$AB$15,27,FALSE),IFERROR(VLOOKUP($A1036,'Circumstance 5'!$B$18:$AB$28,27,FALSE),TableBPA2[[#This Row],[Base Payment After Circumstance 4]])))</f>
        <v/>
      </c>
      <c r="K1036" s="3" t="str">
        <f>IF(K$3="Not used","",IFERROR(VLOOKUP($A1036,'Circumstance 6'!$B$6:$AB$15,27,FALSE),IFERROR(VLOOKUP($A1036,'Circumstance 6'!$B$18:$AB$28,27,FALSE),TableBPA2[[#This Row],[Base Payment After Circumstance 5]])))</f>
        <v/>
      </c>
      <c r="L1036" s="3" t="str">
        <f>IF(L$3="Not used","",IFERROR(VLOOKUP($A1036,'Circumstance 7'!$B$6:$AB$15,27,FALSE),IFERROR(VLOOKUP($A1036,'Circumstance 7'!$B$18:$AB$28,27,FALSE),TableBPA2[[#This Row],[Base Payment After Circumstance 6]])))</f>
        <v/>
      </c>
      <c r="M1036" s="3" t="str">
        <f>IF(M$3="Not used","",IFERROR(VLOOKUP($A1036,'Circumstance 8'!$B$6:$AB$15,27,FALSE),IFERROR(VLOOKUP($A1036,'Circumstance 8'!$B$18:$AB$28,27,FALSE),TableBPA2[[#This Row],[Base Payment After Circumstance 7]])))</f>
        <v/>
      </c>
      <c r="N1036" s="3" t="str">
        <f>IF(N$3="Not used","",IFERROR(VLOOKUP($A1036,'Circumstance 9'!$B$6:$AB$15,27,FALSE),IFERROR(VLOOKUP($A1036,'Circumstance 9'!$B$18:$AB$28,27,FALSE),TableBPA2[[#This Row],[Base Payment After Circumstance 8]])))</f>
        <v/>
      </c>
      <c r="O1036" s="3" t="str">
        <f>IF(O$3="Not used","",IFERROR(VLOOKUP($A1036,'Circumstance 10'!$B$6:$AB$15,27,FALSE),IFERROR(VLOOKUP($A1036,'Circumstance 10'!$B$18:$AB$28,27,FALSE),TableBPA2[[#This Row],[Base Payment After Circumstance 9]])))</f>
        <v/>
      </c>
      <c r="P1036" s="24" t="str">
        <f>IF(P$3="Not used","",IFERROR(VLOOKUP($A1036,'Circumstance 11'!$B$6:$AB$15,27,FALSE),IFERROR(VLOOKUP($A1036,'Circumstance 11'!$B$18:$AB$28,27,FALSE),TableBPA2[[#This Row],[Base Payment After Circumstance 10]])))</f>
        <v/>
      </c>
      <c r="Q1036" s="24" t="str">
        <f>IF(Q$3="Not used","",IFERROR(VLOOKUP($A1036,'Circumstance 12'!$B$6:$AB$15,27,FALSE),IFERROR(VLOOKUP($A1036,'Circumstance 12'!$B$18:$AB$28,27,FALSE),TableBPA2[[#This Row],[Base Payment After Circumstance 11]])))</f>
        <v/>
      </c>
      <c r="R1036" s="24" t="str">
        <f>IF(R$3="Not used","",IFERROR(VLOOKUP($A1036,'Circumstance 13'!$B$6:$AB$15,27,FALSE),IFERROR(VLOOKUP($A1036,'Circumstance 13'!$B$18:$AB$28,27,FALSE),TableBPA2[[#This Row],[Base Payment After Circumstance 12]])))</f>
        <v/>
      </c>
      <c r="S1036" s="24" t="str">
        <f>IF(S$3="Not used","",IFERROR(VLOOKUP($A1036,'Circumstance 14'!$B$6:$AB$15,27,FALSE),IFERROR(VLOOKUP($A1036,'Circumstance 14'!$B$18:$AB$28,27,FALSE),TableBPA2[[#This Row],[Base Payment After Circumstance 13]])))</f>
        <v/>
      </c>
      <c r="T1036" s="24" t="str">
        <f>IF(T$3="Not used","",IFERROR(VLOOKUP($A1036,'Circumstance 15'!$B$6:$AB$15,27,FALSE),IFERROR(VLOOKUP($A1036,'Circumstance 15'!$B$18:$AB$28,27,FALSE),TableBPA2[[#This Row],[Base Payment After Circumstance 14]])))</f>
        <v/>
      </c>
      <c r="U1036" s="24" t="str">
        <f>IF(U$3="Not used","",IFERROR(VLOOKUP($A1036,'Circumstance 16'!$B$6:$AB$15,27,FALSE),IFERROR(VLOOKUP($A1036,'Circumstance 16'!$B$18:$AB$28,27,FALSE),TableBPA2[[#This Row],[Base Payment After Circumstance 15]])))</f>
        <v/>
      </c>
      <c r="V1036" s="24" t="str">
        <f>IF(V$3="Not used","",IFERROR(VLOOKUP($A1036,'Circumstance 17'!$B$6:$AB$15,27,FALSE),IFERROR(VLOOKUP($A1036,'Circumstance 17'!$B$18:$AB$28,27,FALSE),TableBPA2[[#This Row],[Base Payment After Circumstance 16]])))</f>
        <v/>
      </c>
      <c r="W1036" s="24" t="str">
        <f>IF(W$3="Not used","",IFERROR(VLOOKUP($A1036,'Circumstance 18'!$B$6:$AB$15,27,FALSE),IFERROR(VLOOKUP($A1036,'Circumstance 18'!$B$18:$AB$28,27,FALSE),TableBPA2[[#This Row],[Base Payment After Circumstance 17]])))</f>
        <v/>
      </c>
      <c r="X1036" s="24" t="str">
        <f>IF(X$3="Not used","",IFERROR(VLOOKUP($A1036,'Circumstance 19'!$B$6:$AB$15,27,FALSE),IFERROR(VLOOKUP($A1036,'Circumstance 19'!$B$18:$AB$28,27,FALSE),TableBPA2[[#This Row],[Base Payment After Circumstance 18]])))</f>
        <v/>
      </c>
      <c r="Y1036" s="24" t="str">
        <f>IF(Y$3="Not used","",IFERROR(VLOOKUP($A1036,'Circumstance 20'!$B$6:$AB$15,27,FALSE),IFERROR(VLOOKUP($A1036,'Circumstance 20'!$B$18:$AB$28,27,FALSE),TableBPA2[[#This Row],[Base Payment After Circumstance 19]])))</f>
        <v/>
      </c>
    </row>
    <row r="1037" spans="1:25" x14ac:dyDescent="0.25">
      <c r="A1037" s="11" t="str">
        <f>IF('LEA Information'!A1046="","",'LEA Information'!A1046)</f>
        <v/>
      </c>
      <c r="B1037" s="11" t="str">
        <f>IF('LEA Information'!B1046="","",'LEA Information'!B1046)</f>
        <v/>
      </c>
      <c r="C1037" s="68" t="str">
        <f>IF('LEA Information'!C1046="","",'LEA Information'!C1046)</f>
        <v/>
      </c>
      <c r="D1037" s="8" t="str">
        <f>IF('LEA Information'!D1046="","",'LEA Information'!D1046)</f>
        <v/>
      </c>
      <c r="E1037" s="32" t="str">
        <f t="shared" si="16"/>
        <v/>
      </c>
      <c r="F1037" s="3" t="str">
        <f>IF(F$3="Not used","",IFERROR(VLOOKUP($A1037,'Circumstance 1'!$B$6:$AB$15,27,FALSE),IFERROR(VLOOKUP(A1037,'Circumstance 1'!$B$18:$AB$28,27,FALSE),TableBPA2[[#This Row],[Starting Base Payment]])))</f>
        <v/>
      </c>
      <c r="G1037" s="3" t="str">
        <f>IF(G$3="Not used","",IFERROR(VLOOKUP($A1037,'Circumstance 2'!$B$6:$AB$15,27,FALSE),IFERROR(VLOOKUP($A1037,'Circumstance 2'!$B$18:$AB$28,27,FALSE),TableBPA2[[#This Row],[Base Payment After Circumstance 1]])))</f>
        <v/>
      </c>
      <c r="H1037" s="3" t="str">
        <f>IF(H$3="Not used","",IFERROR(VLOOKUP($A1037,'Circumstance 3'!$B$6:$AB$15,27,FALSE),IFERROR(VLOOKUP($A1037,'Circumstance 3'!$B$18:$AB$28,27,FALSE),TableBPA2[[#This Row],[Base Payment After Circumstance 2]])))</f>
        <v/>
      </c>
      <c r="I1037" s="3" t="str">
        <f>IF(I$3="Not used","",IFERROR(VLOOKUP($A1037,'Circumstance 4'!$B$6:$AB$15,27,FALSE),IFERROR(VLOOKUP($A1037,'Circumstance 4'!$B$18:$AB$28,27,FALSE),TableBPA2[[#This Row],[Base Payment After Circumstance 3]])))</f>
        <v/>
      </c>
      <c r="J1037" s="3" t="str">
        <f>IF(J$3="Not used","",IFERROR(VLOOKUP($A1037,'Circumstance 5'!$B$6:$AB$15,27,FALSE),IFERROR(VLOOKUP($A1037,'Circumstance 5'!$B$18:$AB$28,27,FALSE),TableBPA2[[#This Row],[Base Payment After Circumstance 4]])))</f>
        <v/>
      </c>
      <c r="K1037" s="3" t="str">
        <f>IF(K$3="Not used","",IFERROR(VLOOKUP($A1037,'Circumstance 6'!$B$6:$AB$15,27,FALSE),IFERROR(VLOOKUP($A1037,'Circumstance 6'!$B$18:$AB$28,27,FALSE),TableBPA2[[#This Row],[Base Payment After Circumstance 5]])))</f>
        <v/>
      </c>
      <c r="L1037" s="3" t="str">
        <f>IF(L$3="Not used","",IFERROR(VLOOKUP($A1037,'Circumstance 7'!$B$6:$AB$15,27,FALSE),IFERROR(VLOOKUP($A1037,'Circumstance 7'!$B$18:$AB$28,27,FALSE),TableBPA2[[#This Row],[Base Payment After Circumstance 6]])))</f>
        <v/>
      </c>
      <c r="M1037" s="3" t="str">
        <f>IF(M$3="Not used","",IFERROR(VLOOKUP($A1037,'Circumstance 8'!$B$6:$AB$15,27,FALSE),IFERROR(VLOOKUP($A1037,'Circumstance 8'!$B$18:$AB$28,27,FALSE),TableBPA2[[#This Row],[Base Payment After Circumstance 7]])))</f>
        <v/>
      </c>
      <c r="N1037" s="3" t="str">
        <f>IF(N$3="Not used","",IFERROR(VLOOKUP($A1037,'Circumstance 9'!$B$6:$AB$15,27,FALSE),IFERROR(VLOOKUP($A1037,'Circumstance 9'!$B$18:$AB$28,27,FALSE),TableBPA2[[#This Row],[Base Payment After Circumstance 8]])))</f>
        <v/>
      </c>
      <c r="O1037" s="3" t="str">
        <f>IF(O$3="Not used","",IFERROR(VLOOKUP($A1037,'Circumstance 10'!$B$6:$AB$15,27,FALSE),IFERROR(VLOOKUP($A1037,'Circumstance 10'!$B$18:$AB$28,27,FALSE),TableBPA2[[#This Row],[Base Payment After Circumstance 9]])))</f>
        <v/>
      </c>
      <c r="P1037" s="24" t="str">
        <f>IF(P$3="Not used","",IFERROR(VLOOKUP($A1037,'Circumstance 11'!$B$6:$AB$15,27,FALSE),IFERROR(VLOOKUP($A1037,'Circumstance 11'!$B$18:$AB$28,27,FALSE),TableBPA2[[#This Row],[Base Payment After Circumstance 10]])))</f>
        <v/>
      </c>
      <c r="Q1037" s="24" t="str">
        <f>IF(Q$3="Not used","",IFERROR(VLOOKUP($A1037,'Circumstance 12'!$B$6:$AB$15,27,FALSE),IFERROR(VLOOKUP($A1037,'Circumstance 12'!$B$18:$AB$28,27,FALSE),TableBPA2[[#This Row],[Base Payment After Circumstance 11]])))</f>
        <v/>
      </c>
      <c r="R1037" s="24" t="str">
        <f>IF(R$3="Not used","",IFERROR(VLOOKUP($A1037,'Circumstance 13'!$B$6:$AB$15,27,FALSE),IFERROR(VLOOKUP($A1037,'Circumstance 13'!$B$18:$AB$28,27,FALSE),TableBPA2[[#This Row],[Base Payment After Circumstance 12]])))</f>
        <v/>
      </c>
      <c r="S1037" s="24" t="str">
        <f>IF(S$3="Not used","",IFERROR(VLOOKUP($A1037,'Circumstance 14'!$B$6:$AB$15,27,FALSE),IFERROR(VLOOKUP($A1037,'Circumstance 14'!$B$18:$AB$28,27,FALSE),TableBPA2[[#This Row],[Base Payment After Circumstance 13]])))</f>
        <v/>
      </c>
      <c r="T1037" s="24" t="str">
        <f>IF(T$3="Not used","",IFERROR(VLOOKUP($A1037,'Circumstance 15'!$B$6:$AB$15,27,FALSE),IFERROR(VLOOKUP($A1037,'Circumstance 15'!$B$18:$AB$28,27,FALSE),TableBPA2[[#This Row],[Base Payment After Circumstance 14]])))</f>
        <v/>
      </c>
      <c r="U1037" s="24" t="str">
        <f>IF(U$3="Not used","",IFERROR(VLOOKUP($A1037,'Circumstance 16'!$B$6:$AB$15,27,FALSE),IFERROR(VLOOKUP($A1037,'Circumstance 16'!$B$18:$AB$28,27,FALSE),TableBPA2[[#This Row],[Base Payment After Circumstance 15]])))</f>
        <v/>
      </c>
      <c r="V1037" s="24" t="str">
        <f>IF(V$3="Not used","",IFERROR(VLOOKUP($A1037,'Circumstance 17'!$B$6:$AB$15,27,FALSE),IFERROR(VLOOKUP($A1037,'Circumstance 17'!$B$18:$AB$28,27,FALSE),TableBPA2[[#This Row],[Base Payment After Circumstance 16]])))</f>
        <v/>
      </c>
      <c r="W1037" s="24" t="str">
        <f>IF(W$3="Not used","",IFERROR(VLOOKUP($A1037,'Circumstance 18'!$B$6:$AB$15,27,FALSE),IFERROR(VLOOKUP($A1037,'Circumstance 18'!$B$18:$AB$28,27,FALSE),TableBPA2[[#This Row],[Base Payment After Circumstance 17]])))</f>
        <v/>
      </c>
      <c r="X1037" s="24" t="str">
        <f>IF(X$3="Not used","",IFERROR(VLOOKUP($A1037,'Circumstance 19'!$B$6:$AB$15,27,FALSE),IFERROR(VLOOKUP($A1037,'Circumstance 19'!$B$18:$AB$28,27,FALSE),TableBPA2[[#This Row],[Base Payment After Circumstance 18]])))</f>
        <v/>
      </c>
      <c r="Y1037" s="24" t="str">
        <f>IF(Y$3="Not used","",IFERROR(VLOOKUP($A1037,'Circumstance 20'!$B$6:$AB$15,27,FALSE),IFERROR(VLOOKUP($A1037,'Circumstance 20'!$B$18:$AB$28,27,FALSE),TableBPA2[[#This Row],[Base Payment After Circumstance 19]])))</f>
        <v/>
      </c>
    </row>
    <row r="1038" spans="1:25" x14ac:dyDescent="0.25">
      <c r="A1038" s="11" t="str">
        <f>IF('LEA Information'!A1047="","",'LEA Information'!A1047)</f>
        <v/>
      </c>
      <c r="B1038" s="11" t="str">
        <f>IF('LEA Information'!B1047="","",'LEA Information'!B1047)</f>
        <v/>
      </c>
      <c r="C1038" s="68" t="str">
        <f>IF('LEA Information'!C1047="","",'LEA Information'!C1047)</f>
        <v/>
      </c>
      <c r="D1038" s="8" t="str">
        <f>IF('LEA Information'!D1047="","",'LEA Information'!D1047)</f>
        <v/>
      </c>
      <c r="E1038" s="32" t="str">
        <f t="shared" si="16"/>
        <v/>
      </c>
      <c r="F1038" s="3" t="str">
        <f>IF(F$3="Not used","",IFERROR(VLOOKUP($A1038,'Circumstance 1'!$B$6:$AB$15,27,FALSE),IFERROR(VLOOKUP(A1038,'Circumstance 1'!$B$18:$AB$28,27,FALSE),TableBPA2[[#This Row],[Starting Base Payment]])))</f>
        <v/>
      </c>
      <c r="G1038" s="3" t="str">
        <f>IF(G$3="Not used","",IFERROR(VLOOKUP($A1038,'Circumstance 2'!$B$6:$AB$15,27,FALSE),IFERROR(VLOOKUP($A1038,'Circumstance 2'!$B$18:$AB$28,27,FALSE),TableBPA2[[#This Row],[Base Payment After Circumstance 1]])))</f>
        <v/>
      </c>
      <c r="H1038" s="3" t="str">
        <f>IF(H$3="Not used","",IFERROR(VLOOKUP($A1038,'Circumstance 3'!$B$6:$AB$15,27,FALSE),IFERROR(VLOOKUP($A1038,'Circumstance 3'!$B$18:$AB$28,27,FALSE),TableBPA2[[#This Row],[Base Payment After Circumstance 2]])))</f>
        <v/>
      </c>
      <c r="I1038" s="3" t="str">
        <f>IF(I$3="Not used","",IFERROR(VLOOKUP($A1038,'Circumstance 4'!$B$6:$AB$15,27,FALSE),IFERROR(VLOOKUP($A1038,'Circumstance 4'!$B$18:$AB$28,27,FALSE),TableBPA2[[#This Row],[Base Payment After Circumstance 3]])))</f>
        <v/>
      </c>
      <c r="J1038" s="3" t="str">
        <f>IF(J$3="Not used","",IFERROR(VLOOKUP($A1038,'Circumstance 5'!$B$6:$AB$15,27,FALSE),IFERROR(VLOOKUP($A1038,'Circumstance 5'!$B$18:$AB$28,27,FALSE),TableBPA2[[#This Row],[Base Payment After Circumstance 4]])))</f>
        <v/>
      </c>
      <c r="K1038" s="3" t="str">
        <f>IF(K$3="Not used","",IFERROR(VLOOKUP($A1038,'Circumstance 6'!$B$6:$AB$15,27,FALSE),IFERROR(VLOOKUP($A1038,'Circumstance 6'!$B$18:$AB$28,27,FALSE),TableBPA2[[#This Row],[Base Payment After Circumstance 5]])))</f>
        <v/>
      </c>
      <c r="L1038" s="3" t="str">
        <f>IF(L$3="Not used","",IFERROR(VLOOKUP($A1038,'Circumstance 7'!$B$6:$AB$15,27,FALSE),IFERROR(VLOOKUP($A1038,'Circumstance 7'!$B$18:$AB$28,27,FALSE),TableBPA2[[#This Row],[Base Payment After Circumstance 6]])))</f>
        <v/>
      </c>
      <c r="M1038" s="3" t="str">
        <f>IF(M$3="Not used","",IFERROR(VLOOKUP($A1038,'Circumstance 8'!$B$6:$AB$15,27,FALSE),IFERROR(VLOOKUP($A1038,'Circumstance 8'!$B$18:$AB$28,27,FALSE),TableBPA2[[#This Row],[Base Payment After Circumstance 7]])))</f>
        <v/>
      </c>
      <c r="N1038" s="3" t="str">
        <f>IF(N$3="Not used","",IFERROR(VLOOKUP($A1038,'Circumstance 9'!$B$6:$AB$15,27,FALSE),IFERROR(VLOOKUP($A1038,'Circumstance 9'!$B$18:$AB$28,27,FALSE),TableBPA2[[#This Row],[Base Payment After Circumstance 8]])))</f>
        <v/>
      </c>
      <c r="O1038" s="3" t="str">
        <f>IF(O$3="Not used","",IFERROR(VLOOKUP($A1038,'Circumstance 10'!$B$6:$AB$15,27,FALSE),IFERROR(VLOOKUP($A1038,'Circumstance 10'!$B$18:$AB$28,27,FALSE),TableBPA2[[#This Row],[Base Payment After Circumstance 9]])))</f>
        <v/>
      </c>
      <c r="P1038" s="24" t="str">
        <f>IF(P$3="Not used","",IFERROR(VLOOKUP($A1038,'Circumstance 11'!$B$6:$AB$15,27,FALSE),IFERROR(VLOOKUP($A1038,'Circumstance 11'!$B$18:$AB$28,27,FALSE),TableBPA2[[#This Row],[Base Payment After Circumstance 10]])))</f>
        <v/>
      </c>
      <c r="Q1038" s="24" t="str">
        <f>IF(Q$3="Not used","",IFERROR(VLOOKUP($A1038,'Circumstance 12'!$B$6:$AB$15,27,FALSE),IFERROR(VLOOKUP($A1038,'Circumstance 12'!$B$18:$AB$28,27,FALSE),TableBPA2[[#This Row],[Base Payment After Circumstance 11]])))</f>
        <v/>
      </c>
      <c r="R1038" s="24" t="str">
        <f>IF(R$3="Not used","",IFERROR(VLOOKUP($A1038,'Circumstance 13'!$B$6:$AB$15,27,FALSE),IFERROR(VLOOKUP($A1038,'Circumstance 13'!$B$18:$AB$28,27,FALSE),TableBPA2[[#This Row],[Base Payment After Circumstance 12]])))</f>
        <v/>
      </c>
      <c r="S1038" s="24" t="str">
        <f>IF(S$3="Not used","",IFERROR(VLOOKUP($A1038,'Circumstance 14'!$B$6:$AB$15,27,FALSE),IFERROR(VLOOKUP($A1038,'Circumstance 14'!$B$18:$AB$28,27,FALSE),TableBPA2[[#This Row],[Base Payment After Circumstance 13]])))</f>
        <v/>
      </c>
      <c r="T1038" s="24" t="str">
        <f>IF(T$3="Not used","",IFERROR(VLOOKUP($A1038,'Circumstance 15'!$B$6:$AB$15,27,FALSE),IFERROR(VLOOKUP($A1038,'Circumstance 15'!$B$18:$AB$28,27,FALSE),TableBPA2[[#This Row],[Base Payment After Circumstance 14]])))</f>
        <v/>
      </c>
      <c r="U1038" s="24" t="str">
        <f>IF(U$3="Not used","",IFERROR(VLOOKUP($A1038,'Circumstance 16'!$B$6:$AB$15,27,FALSE),IFERROR(VLOOKUP($A1038,'Circumstance 16'!$B$18:$AB$28,27,FALSE),TableBPA2[[#This Row],[Base Payment After Circumstance 15]])))</f>
        <v/>
      </c>
      <c r="V1038" s="24" t="str">
        <f>IF(V$3="Not used","",IFERROR(VLOOKUP($A1038,'Circumstance 17'!$B$6:$AB$15,27,FALSE),IFERROR(VLOOKUP($A1038,'Circumstance 17'!$B$18:$AB$28,27,FALSE),TableBPA2[[#This Row],[Base Payment After Circumstance 16]])))</f>
        <v/>
      </c>
      <c r="W1038" s="24" t="str">
        <f>IF(W$3="Not used","",IFERROR(VLOOKUP($A1038,'Circumstance 18'!$B$6:$AB$15,27,FALSE),IFERROR(VLOOKUP($A1038,'Circumstance 18'!$B$18:$AB$28,27,FALSE),TableBPA2[[#This Row],[Base Payment After Circumstance 17]])))</f>
        <v/>
      </c>
      <c r="X1038" s="24" t="str">
        <f>IF(X$3="Not used","",IFERROR(VLOOKUP($A1038,'Circumstance 19'!$B$6:$AB$15,27,FALSE),IFERROR(VLOOKUP($A1038,'Circumstance 19'!$B$18:$AB$28,27,FALSE),TableBPA2[[#This Row],[Base Payment After Circumstance 18]])))</f>
        <v/>
      </c>
      <c r="Y1038" s="24" t="str">
        <f>IF(Y$3="Not used","",IFERROR(VLOOKUP($A1038,'Circumstance 20'!$B$6:$AB$15,27,FALSE),IFERROR(VLOOKUP($A1038,'Circumstance 20'!$B$18:$AB$28,27,FALSE),TableBPA2[[#This Row],[Base Payment After Circumstance 19]])))</f>
        <v/>
      </c>
    </row>
    <row r="1039" spans="1:25" x14ac:dyDescent="0.25">
      <c r="A1039" s="11" t="str">
        <f>IF('LEA Information'!A1048="","",'LEA Information'!A1048)</f>
        <v/>
      </c>
      <c r="B1039" s="11" t="str">
        <f>IF('LEA Information'!B1048="","",'LEA Information'!B1048)</f>
        <v/>
      </c>
      <c r="C1039" s="68" t="str">
        <f>IF('LEA Information'!C1048="","",'LEA Information'!C1048)</f>
        <v/>
      </c>
      <c r="D1039" s="8" t="str">
        <f>IF('LEA Information'!D1048="","",'LEA Information'!D1048)</f>
        <v/>
      </c>
      <c r="E1039" s="32" t="str">
        <f t="shared" si="16"/>
        <v/>
      </c>
      <c r="F1039" s="3" t="str">
        <f>IF(F$3="Not used","",IFERROR(VLOOKUP($A1039,'Circumstance 1'!$B$6:$AB$15,27,FALSE),IFERROR(VLOOKUP(A1039,'Circumstance 1'!$B$18:$AB$28,27,FALSE),TableBPA2[[#This Row],[Starting Base Payment]])))</f>
        <v/>
      </c>
      <c r="G1039" s="3" t="str">
        <f>IF(G$3="Not used","",IFERROR(VLOOKUP($A1039,'Circumstance 2'!$B$6:$AB$15,27,FALSE),IFERROR(VLOOKUP($A1039,'Circumstance 2'!$B$18:$AB$28,27,FALSE),TableBPA2[[#This Row],[Base Payment After Circumstance 1]])))</f>
        <v/>
      </c>
      <c r="H1039" s="3" t="str">
        <f>IF(H$3="Not used","",IFERROR(VLOOKUP($A1039,'Circumstance 3'!$B$6:$AB$15,27,FALSE),IFERROR(VLOOKUP($A1039,'Circumstance 3'!$B$18:$AB$28,27,FALSE),TableBPA2[[#This Row],[Base Payment After Circumstance 2]])))</f>
        <v/>
      </c>
      <c r="I1039" s="3" t="str">
        <f>IF(I$3="Not used","",IFERROR(VLOOKUP($A1039,'Circumstance 4'!$B$6:$AB$15,27,FALSE),IFERROR(VLOOKUP($A1039,'Circumstance 4'!$B$18:$AB$28,27,FALSE),TableBPA2[[#This Row],[Base Payment After Circumstance 3]])))</f>
        <v/>
      </c>
      <c r="J1039" s="3" t="str">
        <f>IF(J$3="Not used","",IFERROR(VLOOKUP($A1039,'Circumstance 5'!$B$6:$AB$15,27,FALSE),IFERROR(VLOOKUP($A1039,'Circumstance 5'!$B$18:$AB$28,27,FALSE),TableBPA2[[#This Row],[Base Payment After Circumstance 4]])))</f>
        <v/>
      </c>
      <c r="K1039" s="3" t="str">
        <f>IF(K$3="Not used","",IFERROR(VLOOKUP($A1039,'Circumstance 6'!$B$6:$AB$15,27,FALSE),IFERROR(VLOOKUP($A1039,'Circumstance 6'!$B$18:$AB$28,27,FALSE),TableBPA2[[#This Row],[Base Payment After Circumstance 5]])))</f>
        <v/>
      </c>
      <c r="L1039" s="3" t="str">
        <f>IF(L$3="Not used","",IFERROR(VLOOKUP($A1039,'Circumstance 7'!$B$6:$AB$15,27,FALSE),IFERROR(VLOOKUP($A1039,'Circumstance 7'!$B$18:$AB$28,27,FALSE),TableBPA2[[#This Row],[Base Payment After Circumstance 6]])))</f>
        <v/>
      </c>
      <c r="M1039" s="3" t="str">
        <f>IF(M$3="Not used","",IFERROR(VLOOKUP($A1039,'Circumstance 8'!$B$6:$AB$15,27,FALSE),IFERROR(VLOOKUP($A1039,'Circumstance 8'!$B$18:$AB$28,27,FALSE),TableBPA2[[#This Row],[Base Payment After Circumstance 7]])))</f>
        <v/>
      </c>
      <c r="N1039" s="3" t="str">
        <f>IF(N$3="Not used","",IFERROR(VLOOKUP($A1039,'Circumstance 9'!$B$6:$AB$15,27,FALSE),IFERROR(VLOOKUP($A1039,'Circumstance 9'!$B$18:$AB$28,27,FALSE),TableBPA2[[#This Row],[Base Payment After Circumstance 8]])))</f>
        <v/>
      </c>
      <c r="O1039" s="3" t="str">
        <f>IF(O$3="Not used","",IFERROR(VLOOKUP($A1039,'Circumstance 10'!$B$6:$AB$15,27,FALSE),IFERROR(VLOOKUP($A1039,'Circumstance 10'!$B$18:$AB$28,27,FALSE),TableBPA2[[#This Row],[Base Payment After Circumstance 9]])))</f>
        <v/>
      </c>
      <c r="P1039" s="24" t="str">
        <f>IF(P$3="Not used","",IFERROR(VLOOKUP($A1039,'Circumstance 11'!$B$6:$AB$15,27,FALSE),IFERROR(VLOOKUP($A1039,'Circumstance 11'!$B$18:$AB$28,27,FALSE),TableBPA2[[#This Row],[Base Payment After Circumstance 10]])))</f>
        <v/>
      </c>
      <c r="Q1039" s="24" t="str">
        <f>IF(Q$3="Not used","",IFERROR(VLOOKUP($A1039,'Circumstance 12'!$B$6:$AB$15,27,FALSE),IFERROR(VLOOKUP($A1039,'Circumstance 12'!$B$18:$AB$28,27,FALSE),TableBPA2[[#This Row],[Base Payment After Circumstance 11]])))</f>
        <v/>
      </c>
      <c r="R1039" s="24" t="str">
        <f>IF(R$3="Not used","",IFERROR(VLOOKUP($A1039,'Circumstance 13'!$B$6:$AB$15,27,FALSE),IFERROR(VLOOKUP($A1039,'Circumstance 13'!$B$18:$AB$28,27,FALSE),TableBPA2[[#This Row],[Base Payment After Circumstance 12]])))</f>
        <v/>
      </c>
      <c r="S1039" s="24" t="str">
        <f>IF(S$3="Not used","",IFERROR(VLOOKUP($A1039,'Circumstance 14'!$B$6:$AB$15,27,FALSE),IFERROR(VLOOKUP($A1039,'Circumstance 14'!$B$18:$AB$28,27,FALSE),TableBPA2[[#This Row],[Base Payment After Circumstance 13]])))</f>
        <v/>
      </c>
      <c r="T1039" s="24" t="str">
        <f>IF(T$3="Not used","",IFERROR(VLOOKUP($A1039,'Circumstance 15'!$B$6:$AB$15,27,FALSE),IFERROR(VLOOKUP($A1039,'Circumstance 15'!$B$18:$AB$28,27,FALSE),TableBPA2[[#This Row],[Base Payment After Circumstance 14]])))</f>
        <v/>
      </c>
      <c r="U1039" s="24" t="str">
        <f>IF(U$3="Not used","",IFERROR(VLOOKUP($A1039,'Circumstance 16'!$B$6:$AB$15,27,FALSE),IFERROR(VLOOKUP($A1039,'Circumstance 16'!$B$18:$AB$28,27,FALSE),TableBPA2[[#This Row],[Base Payment After Circumstance 15]])))</f>
        <v/>
      </c>
      <c r="V1039" s="24" t="str">
        <f>IF(V$3="Not used","",IFERROR(VLOOKUP($A1039,'Circumstance 17'!$B$6:$AB$15,27,FALSE),IFERROR(VLOOKUP($A1039,'Circumstance 17'!$B$18:$AB$28,27,FALSE),TableBPA2[[#This Row],[Base Payment After Circumstance 16]])))</f>
        <v/>
      </c>
      <c r="W1039" s="24" t="str">
        <f>IF(W$3="Not used","",IFERROR(VLOOKUP($A1039,'Circumstance 18'!$B$6:$AB$15,27,FALSE),IFERROR(VLOOKUP($A1039,'Circumstance 18'!$B$18:$AB$28,27,FALSE),TableBPA2[[#This Row],[Base Payment After Circumstance 17]])))</f>
        <v/>
      </c>
      <c r="X1039" s="24" t="str">
        <f>IF(X$3="Not used","",IFERROR(VLOOKUP($A1039,'Circumstance 19'!$B$6:$AB$15,27,FALSE),IFERROR(VLOOKUP($A1039,'Circumstance 19'!$B$18:$AB$28,27,FALSE),TableBPA2[[#This Row],[Base Payment After Circumstance 18]])))</f>
        <v/>
      </c>
      <c r="Y1039" s="24" t="str">
        <f>IF(Y$3="Not used","",IFERROR(VLOOKUP($A1039,'Circumstance 20'!$B$6:$AB$15,27,FALSE),IFERROR(VLOOKUP($A1039,'Circumstance 20'!$B$18:$AB$28,27,FALSE),TableBPA2[[#This Row],[Base Payment After Circumstance 19]])))</f>
        <v/>
      </c>
    </row>
    <row r="1040" spans="1:25" x14ac:dyDescent="0.25">
      <c r="A1040" s="11" t="str">
        <f>IF('LEA Information'!A1049="","",'LEA Information'!A1049)</f>
        <v/>
      </c>
      <c r="B1040" s="11" t="str">
        <f>IF('LEA Information'!B1049="","",'LEA Information'!B1049)</f>
        <v/>
      </c>
      <c r="C1040" s="68" t="str">
        <f>IF('LEA Information'!C1049="","",'LEA Information'!C1049)</f>
        <v/>
      </c>
      <c r="D1040" s="8" t="str">
        <f>IF('LEA Information'!D1049="","",'LEA Information'!D1049)</f>
        <v/>
      </c>
      <c r="E1040" s="32" t="str">
        <f t="shared" si="16"/>
        <v/>
      </c>
      <c r="F1040" s="3" t="str">
        <f>IF(F$3="Not used","",IFERROR(VLOOKUP($A1040,'Circumstance 1'!$B$6:$AB$15,27,FALSE),IFERROR(VLOOKUP(A1040,'Circumstance 1'!$B$18:$AB$28,27,FALSE),TableBPA2[[#This Row],[Starting Base Payment]])))</f>
        <v/>
      </c>
      <c r="G1040" s="3" t="str">
        <f>IF(G$3="Not used","",IFERROR(VLOOKUP($A1040,'Circumstance 2'!$B$6:$AB$15,27,FALSE),IFERROR(VLOOKUP($A1040,'Circumstance 2'!$B$18:$AB$28,27,FALSE),TableBPA2[[#This Row],[Base Payment After Circumstance 1]])))</f>
        <v/>
      </c>
      <c r="H1040" s="3" t="str">
        <f>IF(H$3="Not used","",IFERROR(VLOOKUP($A1040,'Circumstance 3'!$B$6:$AB$15,27,FALSE),IFERROR(VLOOKUP($A1040,'Circumstance 3'!$B$18:$AB$28,27,FALSE),TableBPA2[[#This Row],[Base Payment After Circumstance 2]])))</f>
        <v/>
      </c>
      <c r="I1040" s="3" t="str">
        <f>IF(I$3="Not used","",IFERROR(VLOOKUP($A1040,'Circumstance 4'!$B$6:$AB$15,27,FALSE),IFERROR(VLOOKUP($A1040,'Circumstance 4'!$B$18:$AB$28,27,FALSE),TableBPA2[[#This Row],[Base Payment After Circumstance 3]])))</f>
        <v/>
      </c>
      <c r="J1040" s="3" t="str">
        <f>IF(J$3="Not used","",IFERROR(VLOOKUP($A1040,'Circumstance 5'!$B$6:$AB$15,27,FALSE),IFERROR(VLOOKUP($A1040,'Circumstance 5'!$B$18:$AB$28,27,FALSE),TableBPA2[[#This Row],[Base Payment After Circumstance 4]])))</f>
        <v/>
      </c>
      <c r="K1040" s="3" t="str">
        <f>IF(K$3="Not used","",IFERROR(VLOOKUP($A1040,'Circumstance 6'!$B$6:$AB$15,27,FALSE),IFERROR(VLOOKUP($A1040,'Circumstance 6'!$B$18:$AB$28,27,FALSE),TableBPA2[[#This Row],[Base Payment After Circumstance 5]])))</f>
        <v/>
      </c>
      <c r="L1040" s="3" t="str">
        <f>IF(L$3="Not used","",IFERROR(VLOOKUP($A1040,'Circumstance 7'!$B$6:$AB$15,27,FALSE),IFERROR(VLOOKUP($A1040,'Circumstance 7'!$B$18:$AB$28,27,FALSE),TableBPA2[[#This Row],[Base Payment After Circumstance 6]])))</f>
        <v/>
      </c>
      <c r="M1040" s="3" t="str">
        <f>IF(M$3="Not used","",IFERROR(VLOOKUP($A1040,'Circumstance 8'!$B$6:$AB$15,27,FALSE),IFERROR(VLOOKUP($A1040,'Circumstance 8'!$B$18:$AB$28,27,FALSE),TableBPA2[[#This Row],[Base Payment After Circumstance 7]])))</f>
        <v/>
      </c>
      <c r="N1040" s="3" t="str">
        <f>IF(N$3="Not used","",IFERROR(VLOOKUP($A1040,'Circumstance 9'!$B$6:$AB$15,27,FALSE),IFERROR(VLOOKUP($A1040,'Circumstance 9'!$B$18:$AB$28,27,FALSE),TableBPA2[[#This Row],[Base Payment After Circumstance 8]])))</f>
        <v/>
      </c>
      <c r="O1040" s="3" t="str">
        <f>IF(O$3="Not used","",IFERROR(VLOOKUP($A1040,'Circumstance 10'!$B$6:$AB$15,27,FALSE),IFERROR(VLOOKUP($A1040,'Circumstance 10'!$B$18:$AB$28,27,FALSE),TableBPA2[[#This Row],[Base Payment After Circumstance 9]])))</f>
        <v/>
      </c>
      <c r="P1040" s="24" t="str">
        <f>IF(P$3="Not used","",IFERROR(VLOOKUP($A1040,'Circumstance 11'!$B$6:$AB$15,27,FALSE),IFERROR(VLOOKUP($A1040,'Circumstance 11'!$B$18:$AB$28,27,FALSE),TableBPA2[[#This Row],[Base Payment After Circumstance 10]])))</f>
        <v/>
      </c>
      <c r="Q1040" s="24" t="str">
        <f>IF(Q$3="Not used","",IFERROR(VLOOKUP($A1040,'Circumstance 12'!$B$6:$AB$15,27,FALSE),IFERROR(VLOOKUP($A1040,'Circumstance 12'!$B$18:$AB$28,27,FALSE),TableBPA2[[#This Row],[Base Payment After Circumstance 11]])))</f>
        <v/>
      </c>
      <c r="R1040" s="24" t="str">
        <f>IF(R$3="Not used","",IFERROR(VLOOKUP($A1040,'Circumstance 13'!$B$6:$AB$15,27,FALSE),IFERROR(VLOOKUP($A1040,'Circumstance 13'!$B$18:$AB$28,27,FALSE),TableBPA2[[#This Row],[Base Payment After Circumstance 12]])))</f>
        <v/>
      </c>
      <c r="S1040" s="24" t="str">
        <f>IF(S$3="Not used","",IFERROR(VLOOKUP($A1040,'Circumstance 14'!$B$6:$AB$15,27,FALSE),IFERROR(VLOOKUP($A1040,'Circumstance 14'!$B$18:$AB$28,27,FALSE),TableBPA2[[#This Row],[Base Payment After Circumstance 13]])))</f>
        <v/>
      </c>
      <c r="T1040" s="24" t="str">
        <f>IF(T$3="Not used","",IFERROR(VLOOKUP($A1040,'Circumstance 15'!$B$6:$AB$15,27,FALSE),IFERROR(VLOOKUP($A1040,'Circumstance 15'!$B$18:$AB$28,27,FALSE),TableBPA2[[#This Row],[Base Payment After Circumstance 14]])))</f>
        <v/>
      </c>
      <c r="U1040" s="24" t="str">
        <f>IF(U$3="Not used","",IFERROR(VLOOKUP($A1040,'Circumstance 16'!$B$6:$AB$15,27,FALSE),IFERROR(VLOOKUP($A1040,'Circumstance 16'!$B$18:$AB$28,27,FALSE),TableBPA2[[#This Row],[Base Payment After Circumstance 15]])))</f>
        <v/>
      </c>
      <c r="V1040" s="24" t="str">
        <f>IF(V$3="Not used","",IFERROR(VLOOKUP($A1040,'Circumstance 17'!$B$6:$AB$15,27,FALSE),IFERROR(VLOOKUP($A1040,'Circumstance 17'!$B$18:$AB$28,27,FALSE),TableBPA2[[#This Row],[Base Payment After Circumstance 16]])))</f>
        <v/>
      </c>
      <c r="W1040" s="24" t="str">
        <f>IF(W$3="Not used","",IFERROR(VLOOKUP($A1040,'Circumstance 18'!$B$6:$AB$15,27,FALSE),IFERROR(VLOOKUP($A1040,'Circumstance 18'!$B$18:$AB$28,27,FALSE),TableBPA2[[#This Row],[Base Payment After Circumstance 17]])))</f>
        <v/>
      </c>
      <c r="X1040" s="24" t="str">
        <f>IF(X$3="Not used","",IFERROR(VLOOKUP($A1040,'Circumstance 19'!$B$6:$AB$15,27,FALSE),IFERROR(VLOOKUP($A1040,'Circumstance 19'!$B$18:$AB$28,27,FALSE),TableBPA2[[#This Row],[Base Payment After Circumstance 18]])))</f>
        <v/>
      </c>
      <c r="Y1040" s="24" t="str">
        <f>IF(Y$3="Not used","",IFERROR(VLOOKUP($A1040,'Circumstance 20'!$B$6:$AB$15,27,FALSE),IFERROR(VLOOKUP($A1040,'Circumstance 20'!$B$18:$AB$28,27,FALSE),TableBPA2[[#This Row],[Base Payment After Circumstance 19]])))</f>
        <v/>
      </c>
    </row>
    <row r="1041" spans="1:25" x14ac:dyDescent="0.25">
      <c r="A1041" s="11" t="str">
        <f>IF('LEA Information'!A1050="","",'LEA Information'!A1050)</f>
        <v/>
      </c>
      <c r="B1041" s="11" t="str">
        <f>IF('LEA Information'!B1050="","",'LEA Information'!B1050)</f>
        <v/>
      </c>
      <c r="C1041" s="68" t="str">
        <f>IF('LEA Information'!C1050="","",'LEA Information'!C1050)</f>
        <v/>
      </c>
      <c r="D1041" s="8" t="str">
        <f>IF('LEA Information'!D1050="","",'LEA Information'!D1050)</f>
        <v/>
      </c>
      <c r="E1041" s="32" t="str">
        <f t="shared" si="16"/>
        <v/>
      </c>
      <c r="F1041" s="3" t="str">
        <f>IF(F$3="Not used","",IFERROR(VLOOKUP($A1041,'Circumstance 1'!$B$6:$AB$15,27,FALSE),IFERROR(VLOOKUP(A1041,'Circumstance 1'!$B$18:$AB$28,27,FALSE),TableBPA2[[#This Row],[Starting Base Payment]])))</f>
        <v/>
      </c>
      <c r="G1041" s="3" t="str">
        <f>IF(G$3="Not used","",IFERROR(VLOOKUP($A1041,'Circumstance 2'!$B$6:$AB$15,27,FALSE),IFERROR(VLOOKUP($A1041,'Circumstance 2'!$B$18:$AB$28,27,FALSE),TableBPA2[[#This Row],[Base Payment After Circumstance 1]])))</f>
        <v/>
      </c>
      <c r="H1041" s="3" t="str">
        <f>IF(H$3="Not used","",IFERROR(VLOOKUP($A1041,'Circumstance 3'!$B$6:$AB$15,27,FALSE),IFERROR(VLOOKUP($A1041,'Circumstance 3'!$B$18:$AB$28,27,FALSE),TableBPA2[[#This Row],[Base Payment After Circumstance 2]])))</f>
        <v/>
      </c>
      <c r="I1041" s="3" t="str">
        <f>IF(I$3="Not used","",IFERROR(VLOOKUP($A1041,'Circumstance 4'!$B$6:$AB$15,27,FALSE),IFERROR(VLOOKUP($A1041,'Circumstance 4'!$B$18:$AB$28,27,FALSE),TableBPA2[[#This Row],[Base Payment After Circumstance 3]])))</f>
        <v/>
      </c>
      <c r="J1041" s="3" t="str">
        <f>IF(J$3="Not used","",IFERROR(VLOOKUP($A1041,'Circumstance 5'!$B$6:$AB$15,27,FALSE),IFERROR(VLOOKUP($A1041,'Circumstance 5'!$B$18:$AB$28,27,FALSE),TableBPA2[[#This Row],[Base Payment After Circumstance 4]])))</f>
        <v/>
      </c>
      <c r="K1041" s="3" t="str">
        <f>IF(K$3="Not used","",IFERROR(VLOOKUP($A1041,'Circumstance 6'!$B$6:$AB$15,27,FALSE),IFERROR(VLOOKUP($A1041,'Circumstance 6'!$B$18:$AB$28,27,FALSE),TableBPA2[[#This Row],[Base Payment After Circumstance 5]])))</f>
        <v/>
      </c>
      <c r="L1041" s="3" t="str">
        <f>IF(L$3="Not used","",IFERROR(VLOOKUP($A1041,'Circumstance 7'!$B$6:$AB$15,27,FALSE),IFERROR(VLOOKUP($A1041,'Circumstance 7'!$B$18:$AB$28,27,FALSE),TableBPA2[[#This Row],[Base Payment After Circumstance 6]])))</f>
        <v/>
      </c>
      <c r="M1041" s="3" t="str">
        <f>IF(M$3="Not used","",IFERROR(VLOOKUP($A1041,'Circumstance 8'!$B$6:$AB$15,27,FALSE),IFERROR(VLOOKUP($A1041,'Circumstance 8'!$B$18:$AB$28,27,FALSE),TableBPA2[[#This Row],[Base Payment After Circumstance 7]])))</f>
        <v/>
      </c>
      <c r="N1041" s="3" t="str">
        <f>IF(N$3="Not used","",IFERROR(VLOOKUP($A1041,'Circumstance 9'!$B$6:$AB$15,27,FALSE),IFERROR(VLOOKUP($A1041,'Circumstance 9'!$B$18:$AB$28,27,FALSE),TableBPA2[[#This Row],[Base Payment After Circumstance 8]])))</f>
        <v/>
      </c>
      <c r="O1041" s="3" t="str">
        <f>IF(O$3="Not used","",IFERROR(VLOOKUP($A1041,'Circumstance 10'!$B$6:$AB$15,27,FALSE),IFERROR(VLOOKUP($A1041,'Circumstance 10'!$B$18:$AB$28,27,FALSE),TableBPA2[[#This Row],[Base Payment After Circumstance 9]])))</f>
        <v/>
      </c>
      <c r="P1041" s="24" t="str">
        <f>IF(P$3="Not used","",IFERROR(VLOOKUP($A1041,'Circumstance 11'!$B$6:$AB$15,27,FALSE),IFERROR(VLOOKUP($A1041,'Circumstance 11'!$B$18:$AB$28,27,FALSE),TableBPA2[[#This Row],[Base Payment After Circumstance 10]])))</f>
        <v/>
      </c>
      <c r="Q1041" s="24" t="str">
        <f>IF(Q$3="Not used","",IFERROR(VLOOKUP($A1041,'Circumstance 12'!$B$6:$AB$15,27,FALSE),IFERROR(VLOOKUP($A1041,'Circumstance 12'!$B$18:$AB$28,27,FALSE),TableBPA2[[#This Row],[Base Payment After Circumstance 11]])))</f>
        <v/>
      </c>
      <c r="R1041" s="24" t="str">
        <f>IF(R$3="Not used","",IFERROR(VLOOKUP($A1041,'Circumstance 13'!$B$6:$AB$15,27,FALSE),IFERROR(VLOOKUP($A1041,'Circumstance 13'!$B$18:$AB$28,27,FALSE),TableBPA2[[#This Row],[Base Payment After Circumstance 12]])))</f>
        <v/>
      </c>
      <c r="S1041" s="24" t="str">
        <f>IF(S$3="Not used","",IFERROR(VLOOKUP($A1041,'Circumstance 14'!$B$6:$AB$15,27,FALSE),IFERROR(VLOOKUP($A1041,'Circumstance 14'!$B$18:$AB$28,27,FALSE),TableBPA2[[#This Row],[Base Payment After Circumstance 13]])))</f>
        <v/>
      </c>
      <c r="T1041" s="24" t="str">
        <f>IF(T$3="Not used","",IFERROR(VLOOKUP($A1041,'Circumstance 15'!$B$6:$AB$15,27,FALSE),IFERROR(VLOOKUP($A1041,'Circumstance 15'!$B$18:$AB$28,27,FALSE),TableBPA2[[#This Row],[Base Payment After Circumstance 14]])))</f>
        <v/>
      </c>
      <c r="U1041" s="24" t="str">
        <f>IF(U$3="Not used","",IFERROR(VLOOKUP($A1041,'Circumstance 16'!$B$6:$AB$15,27,FALSE),IFERROR(VLOOKUP($A1041,'Circumstance 16'!$B$18:$AB$28,27,FALSE),TableBPA2[[#This Row],[Base Payment After Circumstance 15]])))</f>
        <v/>
      </c>
      <c r="V1041" s="24" t="str">
        <f>IF(V$3="Not used","",IFERROR(VLOOKUP($A1041,'Circumstance 17'!$B$6:$AB$15,27,FALSE),IFERROR(VLOOKUP($A1041,'Circumstance 17'!$B$18:$AB$28,27,FALSE),TableBPA2[[#This Row],[Base Payment After Circumstance 16]])))</f>
        <v/>
      </c>
      <c r="W1041" s="24" t="str">
        <f>IF(W$3="Not used","",IFERROR(VLOOKUP($A1041,'Circumstance 18'!$B$6:$AB$15,27,FALSE),IFERROR(VLOOKUP($A1041,'Circumstance 18'!$B$18:$AB$28,27,FALSE),TableBPA2[[#This Row],[Base Payment After Circumstance 17]])))</f>
        <v/>
      </c>
      <c r="X1041" s="24" t="str">
        <f>IF(X$3="Not used","",IFERROR(VLOOKUP($A1041,'Circumstance 19'!$B$6:$AB$15,27,FALSE),IFERROR(VLOOKUP($A1041,'Circumstance 19'!$B$18:$AB$28,27,FALSE),TableBPA2[[#This Row],[Base Payment After Circumstance 18]])))</f>
        <v/>
      </c>
      <c r="Y1041" s="24" t="str">
        <f>IF(Y$3="Not used","",IFERROR(VLOOKUP($A1041,'Circumstance 20'!$B$6:$AB$15,27,FALSE),IFERROR(VLOOKUP($A1041,'Circumstance 20'!$B$18:$AB$28,27,FALSE),TableBPA2[[#This Row],[Base Payment After Circumstance 19]])))</f>
        <v/>
      </c>
    </row>
    <row r="1042" spans="1:25" x14ac:dyDescent="0.25">
      <c r="A1042" s="11" t="str">
        <f>IF('LEA Information'!A1051="","",'LEA Information'!A1051)</f>
        <v/>
      </c>
      <c r="B1042" s="11" t="str">
        <f>IF('LEA Information'!B1051="","",'LEA Information'!B1051)</f>
        <v/>
      </c>
      <c r="C1042" s="68" t="str">
        <f>IF('LEA Information'!C1051="","",'LEA Information'!C1051)</f>
        <v/>
      </c>
      <c r="D1042" s="8" t="str">
        <f>IF('LEA Information'!D1051="","",'LEA Information'!D1051)</f>
        <v/>
      </c>
      <c r="E1042" s="32" t="str">
        <f t="shared" si="16"/>
        <v/>
      </c>
      <c r="F1042" s="3" t="str">
        <f>IF(F$3="Not used","",IFERROR(VLOOKUP($A1042,'Circumstance 1'!$B$6:$AB$15,27,FALSE),IFERROR(VLOOKUP(A1042,'Circumstance 1'!$B$18:$AB$28,27,FALSE),TableBPA2[[#This Row],[Starting Base Payment]])))</f>
        <v/>
      </c>
      <c r="G1042" s="3" t="str">
        <f>IF(G$3="Not used","",IFERROR(VLOOKUP($A1042,'Circumstance 2'!$B$6:$AB$15,27,FALSE),IFERROR(VLOOKUP($A1042,'Circumstance 2'!$B$18:$AB$28,27,FALSE),TableBPA2[[#This Row],[Base Payment After Circumstance 1]])))</f>
        <v/>
      </c>
      <c r="H1042" s="3" t="str">
        <f>IF(H$3="Not used","",IFERROR(VLOOKUP($A1042,'Circumstance 3'!$B$6:$AB$15,27,FALSE),IFERROR(VLOOKUP($A1042,'Circumstance 3'!$B$18:$AB$28,27,FALSE),TableBPA2[[#This Row],[Base Payment After Circumstance 2]])))</f>
        <v/>
      </c>
      <c r="I1042" s="3" t="str">
        <f>IF(I$3="Not used","",IFERROR(VLOOKUP($A1042,'Circumstance 4'!$B$6:$AB$15,27,FALSE),IFERROR(VLOOKUP($A1042,'Circumstance 4'!$B$18:$AB$28,27,FALSE),TableBPA2[[#This Row],[Base Payment After Circumstance 3]])))</f>
        <v/>
      </c>
      <c r="J1042" s="3" t="str">
        <f>IF(J$3="Not used","",IFERROR(VLOOKUP($A1042,'Circumstance 5'!$B$6:$AB$15,27,FALSE),IFERROR(VLOOKUP($A1042,'Circumstance 5'!$B$18:$AB$28,27,FALSE),TableBPA2[[#This Row],[Base Payment After Circumstance 4]])))</f>
        <v/>
      </c>
      <c r="K1042" s="3" t="str">
        <f>IF(K$3="Not used","",IFERROR(VLOOKUP($A1042,'Circumstance 6'!$B$6:$AB$15,27,FALSE),IFERROR(VLOOKUP($A1042,'Circumstance 6'!$B$18:$AB$28,27,FALSE),TableBPA2[[#This Row],[Base Payment After Circumstance 5]])))</f>
        <v/>
      </c>
      <c r="L1042" s="3" t="str">
        <f>IF(L$3="Not used","",IFERROR(VLOOKUP($A1042,'Circumstance 7'!$B$6:$AB$15,27,FALSE),IFERROR(VLOOKUP($A1042,'Circumstance 7'!$B$18:$AB$28,27,FALSE),TableBPA2[[#This Row],[Base Payment After Circumstance 6]])))</f>
        <v/>
      </c>
      <c r="M1042" s="3" t="str">
        <f>IF(M$3="Not used","",IFERROR(VLOOKUP($A1042,'Circumstance 8'!$B$6:$AB$15,27,FALSE),IFERROR(VLOOKUP($A1042,'Circumstance 8'!$B$18:$AB$28,27,FALSE),TableBPA2[[#This Row],[Base Payment After Circumstance 7]])))</f>
        <v/>
      </c>
      <c r="N1042" s="3" t="str">
        <f>IF(N$3="Not used","",IFERROR(VLOOKUP($A1042,'Circumstance 9'!$B$6:$AB$15,27,FALSE),IFERROR(VLOOKUP($A1042,'Circumstance 9'!$B$18:$AB$28,27,FALSE),TableBPA2[[#This Row],[Base Payment After Circumstance 8]])))</f>
        <v/>
      </c>
      <c r="O1042" s="3" t="str">
        <f>IF(O$3="Not used","",IFERROR(VLOOKUP($A1042,'Circumstance 10'!$B$6:$AB$15,27,FALSE),IFERROR(VLOOKUP($A1042,'Circumstance 10'!$B$18:$AB$28,27,FALSE),TableBPA2[[#This Row],[Base Payment After Circumstance 9]])))</f>
        <v/>
      </c>
      <c r="P1042" s="24" t="str">
        <f>IF(P$3="Not used","",IFERROR(VLOOKUP($A1042,'Circumstance 11'!$B$6:$AB$15,27,FALSE),IFERROR(VLOOKUP($A1042,'Circumstance 11'!$B$18:$AB$28,27,FALSE),TableBPA2[[#This Row],[Base Payment After Circumstance 10]])))</f>
        <v/>
      </c>
      <c r="Q1042" s="24" t="str">
        <f>IF(Q$3="Not used","",IFERROR(VLOOKUP($A1042,'Circumstance 12'!$B$6:$AB$15,27,FALSE),IFERROR(VLOOKUP($A1042,'Circumstance 12'!$B$18:$AB$28,27,FALSE),TableBPA2[[#This Row],[Base Payment After Circumstance 11]])))</f>
        <v/>
      </c>
      <c r="R1042" s="24" t="str">
        <f>IF(R$3="Not used","",IFERROR(VLOOKUP($A1042,'Circumstance 13'!$B$6:$AB$15,27,FALSE),IFERROR(VLOOKUP($A1042,'Circumstance 13'!$B$18:$AB$28,27,FALSE),TableBPA2[[#This Row],[Base Payment After Circumstance 12]])))</f>
        <v/>
      </c>
      <c r="S1042" s="24" t="str">
        <f>IF(S$3="Not used","",IFERROR(VLOOKUP($A1042,'Circumstance 14'!$B$6:$AB$15,27,FALSE),IFERROR(VLOOKUP($A1042,'Circumstance 14'!$B$18:$AB$28,27,FALSE),TableBPA2[[#This Row],[Base Payment After Circumstance 13]])))</f>
        <v/>
      </c>
      <c r="T1042" s="24" t="str">
        <f>IF(T$3="Not used","",IFERROR(VLOOKUP($A1042,'Circumstance 15'!$B$6:$AB$15,27,FALSE),IFERROR(VLOOKUP($A1042,'Circumstance 15'!$B$18:$AB$28,27,FALSE),TableBPA2[[#This Row],[Base Payment After Circumstance 14]])))</f>
        <v/>
      </c>
      <c r="U1042" s="24" t="str">
        <f>IF(U$3="Not used","",IFERROR(VLOOKUP($A1042,'Circumstance 16'!$B$6:$AB$15,27,FALSE),IFERROR(VLOOKUP($A1042,'Circumstance 16'!$B$18:$AB$28,27,FALSE),TableBPA2[[#This Row],[Base Payment After Circumstance 15]])))</f>
        <v/>
      </c>
      <c r="V1042" s="24" t="str">
        <f>IF(V$3="Not used","",IFERROR(VLOOKUP($A1042,'Circumstance 17'!$B$6:$AB$15,27,FALSE),IFERROR(VLOOKUP($A1042,'Circumstance 17'!$B$18:$AB$28,27,FALSE),TableBPA2[[#This Row],[Base Payment After Circumstance 16]])))</f>
        <v/>
      </c>
      <c r="W1042" s="24" t="str">
        <f>IF(W$3="Not used","",IFERROR(VLOOKUP($A1042,'Circumstance 18'!$B$6:$AB$15,27,FALSE),IFERROR(VLOOKUP($A1042,'Circumstance 18'!$B$18:$AB$28,27,FALSE),TableBPA2[[#This Row],[Base Payment After Circumstance 17]])))</f>
        <v/>
      </c>
      <c r="X1042" s="24" t="str">
        <f>IF(X$3="Not used","",IFERROR(VLOOKUP($A1042,'Circumstance 19'!$B$6:$AB$15,27,FALSE),IFERROR(VLOOKUP($A1042,'Circumstance 19'!$B$18:$AB$28,27,FALSE),TableBPA2[[#This Row],[Base Payment After Circumstance 18]])))</f>
        <v/>
      </c>
      <c r="Y1042" s="24" t="str">
        <f>IF(Y$3="Not used","",IFERROR(VLOOKUP($A1042,'Circumstance 20'!$B$6:$AB$15,27,FALSE),IFERROR(VLOOKUP($A1042,'Circumstance 20'!$B$18:$AB$28,27,FALSE),TableBPA2[[#This Row],[Base Payment After Circumstance 19]])))</f>
        <v/>
      </c>
    </row>
    <row r="1043" spans="1:25" x14ac:dyDescent="0.25">
      <c r="A1043" s="11" t="str">
        <f>IF('LEA Information'!A1052="","",'LEA Information'!A1052)</f>
        <v/>
      </c>
      <c r="B1043" s="11" t="str">
        <f>IF('LEA Information'!B1052="","",'LEA Information'!B1052)</f>
        <v/>
      </c>
      <c r="C1043" s="68" t="str">
        <f>IF('LEA Information'!C1052="","",'LEA Information'!C1052)</f>
        <v/>
      </c>
      <c r="D1043" s="8" t="str">
        <f>IF('LEA Information'!D1052="","",'LEA Information'!D1052)</f>
        <v/>
      </c>
      <c r="E1043" s="32" t="str">
        <f t="shared" si="16"/>
        <v/>
      </c>
      <c r="F1043" s="3" t="str">
        <f>IF(F$3="Not used","",IFERROR(VLOOKUP($A1043,'Circumstance 1'!$B$6:$AB$15,27,FALSE),IFERROR(VLOOKUP(A1043,'Circumstance 1'!$B$18:$AB$28,27,FALSE),TableBPA2[[#This Row],[Starting Base Payment]])))</f>
        <v/>
      </c>
      <c r="G1043" s="3" t="str">
        <f>IF(G$3="Not used","",IFERROR(VLOOKUP($A1043,'Circumstance 2'!$B$6:$AB$15,27,FALSE),IFERROR(VLOOKUP($A1043,'Circumstance 2'!$B$18:$AB$28,27,FALSE),TableBPA2[[#This Row],[Base Payment After Circumstance 1]])))</f>
        <v/>
      </c>
      <c r="H1043" s="3" t="str">
        <f>IF(H$3="Not used","",IFERROR(VLOOKUP($A1043,'Circumstance 3'!$B$6:$AB$15,27,FALSE),IFERROR(VLOOKUP($A1043,'Circumstance 3'!$B$18:$AB$28,27,FALSE),TableBPA2[[#This Row],[Base Payment After Circumstance 2]])))</f>
        <v/>
      </c>
      <c r="I1043" s="3" t="str">
        <f>IF(I$3="Not used","",IFERROR(VLOOKUP($A1043,'Circumstance 4'!$B$6:$AB$15,27,FALSE),IFERROR(VLOOKUP($A1043,'Circumstance 4'!$B$18:$AB$28,27,FALSE),TableBPA2[[#This Row],[Base Payment After Circumstance 3]])))</f>
        <v/>
      </c>
      <c r="J1043" s="3" t="str">
        <f>IF(J$3="Not used","",IFERROR(VLOOKUP($A1043,'Circumstance 5'!$B$6:$AB$15,27,FALSE),IFERROR(VLOOKUP($A1043,'Circumstance 5'!$B$18:$AB$28,27,FALSE),TableBPA2[[#This Row],[Base Payment After Circumstance 4]])))</f>
        <v/>
      </c>
      <c r="K1043" s="3" t="str">
        <f>IF(K$3="Not used","",IFERROR(VLOOKUP($A1043,'Circumstance 6'!$B$6:$AB$15,27,FALSE),IFERROR(VLOOKUP($A1043,'Circumstance 6'!$B$18:$AB$28,27,FALSE),TableBPA2[[#This Row],[Base Payment After Circumstance 5]])))</f>
        <v/>
      </c>
      <c r="L1043" s="3" t="str">
        <f>IF(L$3="Not used","",IFERROR(VLOOKUP($A1043,'Circumstance 7'!$B$6:$AB$15,27,FALSE),IFERROR(VLOOKUP($A1043,'Circumstance 7'!$B$18:$AB$28,27,FALSE),TableBPA2[[#This Row],[Base Payment After Circumstance 6]])))</f>
        <v/>
      </c>
      <c r="M1043" s="3" t="str">
        <f>IF(M$3="Not used","",IFERROR(VLOOKUP($A1043,'Circumstance 8'!$B$6:$AB$15,27,FALSE),IFERROR(VLOOKUP($A1043,'Circumstance 8'!$B$18:$AB$28,27,FALSE),TableBPA2[[#This Row],[Base Payment After Circumstance 7]])))</f>
        <v/>
      </c>
      <c r="N1043" s="3" t="str">
        <f>IF(N$3="Not used","",IFERROR(VLOOKUP($A1043,'Circumstance 9'!$B$6:$AB$15,27,FALSE),IFERROR(VLOOKUP($A1043,'Circumstance 9'!$B$18:$AB$28,27,FALSE),TableBPA2[[#This Row],[Base Payment After Circumstance 8]])))</f>
        <v/>
      </c>
      <c r="O1043" s="3" t="str">
        <f>IF(O$3="Not used","",IFERROR(VLOOKUP($A1043,'Circumstance 10'!$B$6:$AB$15,27,FALSE),IFERROR(VLOOKUP($A1043,'Circumstance 10'!$B$18:$AB$28,27,FALSE),TableBPA2[[#This Row],[Base Payment After Circumstance 9]])))</f>
        <v/>
      </c>
      <c r="P1043" s="24" t="str">
        <f>IF(P$3="Not used","",IFERROR(VLOOKUP($A1043,'Circumstance 11'!$B$6:$AB$15,27,FALSE),IFERROR(VLOOKUP($A1043,'Circumstance 11'!$B$18:$AB$28,27,FALSE),TableBPA2[[#This Row],[Base Payment After Circumstance 10]])))</f>
        <v/>
      </c>
      <c r="Q1043" s="24" t="str">
        <f>IF(Q$3="Not used","",IFERROR(VLOOKUP($A1043,'Circumstance 12'!$B$6:$AB$15,27,FALSE),IFERROR(VLOOKUP($A1043,'Circumstance 12'!$B$18:$AB$28,27,FALSE),TableBPA2[[#This Row],[Base Payment After Circumstance 11]])))</f>
        <v/>
      </c>
      <c r="R1043" s="24" t="str">
        <f>IF(R$3="Not used","",IFERROR(VLOOKUP($A1043,'Circumstance 13'!$B$6:$AB$15,27,FALSE),IFERROR(VLOOKUP($A1043,'Circumstance 13'!$B$18:$AB$28,27,FALSE),TableBPA2[[#This Row],[Base Payment After Circumstance 12]])))</f>
        <v/>
      </c>
      <c r="S1043" s="24" t="str">
        <f>IF(S$3="Not used","",IFERROR(VLOOKUP($A1043,'Circumstance 14'!$B$6:$AB$15,27,FALSE),IFERROR(VLOOKUP($A1043,'Circumstance 14'!$B$18:$AB$28,27,FALSE),TableBPA2[[#This Row],[Base Payment After Circumstance 13]])))</f>
        <v/>
      </c>
      <c r="T1043" s="24" t="str">
        <f>IF(T$3="Not used","",IFERROR(VLOOKUP($A1043,'Circumstance 15'!$B$6:$AB$15,27,FALSE),IFERROR(VLOOKUP($A1043,'Circumstance 15'!$B$18:$AB$28,27,FALSE),TableBPA2[[#This Row],[Base Payment After Circumstance 14]])))</f>
        <v/>
      </c>
      <c r="U1043" s="24" t="str">
        <f>IF(U$3="Not used","",IFERROR(VLOOKUP($A1043,'Circumstance 16'!$B$6:$AB$15,27,FALSE),IFERROR(VLOOKUP($A1043,'Circumstance 16'!$B$18:$AB$28,27,FALSE),TableBPA2[[#This Row],[Base Payment After Circumstance 15]])))</f>
        <v/>
      </c>
      <c r="V1043" s="24" t="str">
        <f>IF(V$3="Not used","",IFERROR(VLOOKUP($A1043,'Circumstance 17'!$B$6:$AB$15,27,FALSE),IFERROR(VLOOKUP($A1043,'Circumstance 17'!$B$18:$AB$28,27,FALSE),TableBPA2[[#This Row],[Base Payment After Circumstance 16]])))</f>
        <v/>
      </c>
      <c r="W1043" s="24" t="str">
        <f>IF(W$3="Not used","",IFERROR(VLOOKUP($A1043,'Circumstance 18'!$B$6:$AB$15,27,FALSE),IFERROR(VLOOKUP($A1043,'Circumstance 18'!$B$18:$AB$28,27,FALSE),TableBPA2[[#This Row],[Base Payment After Circumstance 17]])))</f>
        <v/>
      </c>
      <c r="X1043" s="24" t="str">
        <f>IF(X$3="Not used","",IFERROR(VLOOKUP($A1043,'Circumstance 19'!$B$6:$AB$15,27,FALSE),IFERROR(VLOOKUP($A1043,'Circumstance 19'!$B$18:$AB$28,27,FALSE),TableBPA2[[#This Row],[Base Payment After Circumstance 18]])))</f>
        <v/>
      </c>
      <c r="Y1043" s="24" t="str">
        <f>IF(Y$3="Not used","",IFERROR(VLOOKUP($A1043,'Circumstance 20'!$B$6:$AB$15,27,FALSE),IFERROR(VLOOKUP($A1043,'Circumstance 20'!$B$18:$AB$28,27,FALSE),TableBPA2[[#This Row],[Base Payment After Circumstance 19]])))</f>
        <v/>
      </c>
    </row>
    <row r="1044" spans="1:25" x14ac:dyDescent="0.25">
      <c r="A1044" s="11" t="str">
        <f>IF('LEA Information'!A1053="","",'LEA Information'!A1053)</f>
        <v/>
      </c>
      <c r="B1044" s="11" t="str">
        <f>IF('LEA Information'!B1053="","",'LEA Information'!B1053)</f>
        <v/>
      </c>
      <c r="C1044" s="68" t="str">
        <f>IF('LEA Information'!C1053="","",'LEA Information'!C1053)</f>
        <v/>
      </c>
      <c r="D1044" s="8" t="str">
        <f>IF('LEA Information'!D1053="","",'LEA Information'!D1053)</f>
        <v/>
      </c>
      <c r="E1044" s="32" t="str">
        <f t="shared" si="16"/>
        <v/>
      </c>
      <c r="F1044" s="3" t="str">
        <f>IF(F$3="Not used","",IFERROR(VLOOKUP($A1044,'Circumstance 1'!$B$6:$AB$15,27,FALSE),IFERROR(VLOOKUP(A1044,'Circumstance 1'!$B$18:$AB$28,27,FALSE),TableBPA2[[#This Row],[Starting Base Payment]])))</f>
        <v/>
      </c>
      <c r="G1044" s="3" t="str">
        <f>IF(G$3="Not used","",IFERROR(VLOOKUP($A1044,'Circumstance 2'!$B$6:$AB$15,27,FALSE),IFERROR(VLOOKUP($A1044,'Circumstance 2'!$B$18:$AB$28,27,FALSE),TableBPA2[[#This Row],[Base Payment After Circumstance 1]])))</f>
        <v/>
      </c>
      <c r="H1044" s="3" t="str">
        <f>IF(H$3="Not used","",IFERROR(VLOOKUP($A1044,'Circumstance 3'!$B$6:$AB$15,27,FALSE),IFERROR(VLOOKUP($A1044,'Circumstance 3'!$B$18:$AB$28,27,FALSE),TableBPA2[[#This Row],[Base Payment After Circumstance 2]])))</f>
        <v/>
      </c>
      <c r="I1044" s="3" t="str">
        <f>IF(I$3="Not used","",IFERROR(VLOOKUP($A1044,'Circumstance 4'!$B$6:$AB$15,27,FALSE),IFERROR(VLOOKUP($A1044,'Circumstance 4'!$B$18:$AB$28,27,FALSE),TableBPA2[[#This Row],[Base Payment After Circumstance 3]])))</f>
        <v/>
      </c>
      <c r="J1044" s="3" t="str">
        <f>IF(J$3="Not used","",IFERROR(VLOOKUP($A1044,'Circumstance 5'!$B$6:$AB$15,27,FALSE),IFERROR(VLOOKUP($A1044,'Circumstance 5'!$B$18:$AB$28,27,FALSE),TableBPA2[[#This Row],[Base Payment After Circumstance 4]])))</f>
        <v/>
      </c>
      <c r="K1044" s="3" t="str">
        <f>IF(K$3="Not used","",IFERROR(VLOOKUP($A1044,'Circumstance 6'!$B$6:$AB$15,27,FALSE),IFERROR(VLOOKUP($A1044,'Circumstance 6'!$B$18:$AB$28,27,FALSE),TableBPA2[[#This Row],[Base Payment After Circumstance 5]])))</f>
        <v/>
      </c>
      <c r="L1044" s="3" t="str">
        <f>IF(L$3="Not used","",IFERROR(VLOOKUP($A1044,'Circumstance 7'!$B$6:$AB$15,27,FALSE),IFERROR(VLOOKUP($A1044,'Circumstance 7'!$B$18:$AB$28,27,FALSE),TableBPA2[[#This Row],[Base Payment After Circumstance 6]])))</f>
        <v/>
      </c>
      <c r="M1044" s="3" t="str">
        <f>IF(M$3="Not used","",IFERROR(VLOOKUP($A1044,'Circumstance 8'!$B$6:$AB$15,27,FALSE),IFERROR(VLOOKUP($A1044,'Circumstance 8'!$B$18:$AB$28,27,FALSE),TableBPA2[[#This Row],[Base Payment After Circumstance 7]])))</f>
        <v/>
      </c>
      <c r="N1044" s="3" t="str">
        <f>IF(N$3="Not used","",IFERROR(VLOOKUP($A1044,'Circumstance 9'!$B$6:$AB$15,27,FALSE),IFERROR(VLOOKUP($A1044,'Circumstance 9'!$B$18:$AB$28,27,FALSE),TableBPA2[[#This Row],[Base Payment After Circumstance 8]])))</f>
        <v/>
      </c>
      <c r="O1044" s="3" t="str">
        <f>IF(O$3="Not used","",IFERROR(VLOOKUP($A1044,'Circumstance 10'!$B$6:$AB$15,27,FALSE),IFERROR(VLOOKUP($A1044,'Circumstance 10'!$B$18:$AB$28,27,FALSE),TableBPA2[[#This Row],[Base Payment After Circumstance 9]])))</f>
        <v/>
      </c>
      <c r="P1044" s="24" t="str">
        <f>IF(P$3="Not used","",IFERROR(VLOOKUP($A1044,'Circumstance 11'!$B$6:$AB$15,27,FALSE),IFERROR(VLOOKUP($A1044,'Circumstance 11'!$B$18:$AB$28,27,FALSE),TableBPA2[[#This Row],[Base Payment After Circumstance 10]])))</f>
        <v/>
      </c>
      <c r="Q1044" s="24" t="str">
        <f>IF(Q$3="Not used","",IFERROR(VLOOKUP($A1044,'Circumstance 12'!$B$6:$AB$15,27,FALSE),IFERROR(VLOOKUP($A1044,'Circumstance 12'!$B$18:$AB$28,27,FALSE),TableBPA2[[#This Row],[Base Payment After Circumstance 11]])))</f>
        <v/>
      </c>
      <c r="R1044" s="24" t="str">
        <f>IF(R$3="Not used","",IFERROR(VLOOKUP($A1044,'Circumstance 13'!$B$6:$AB$15,27,FALSE),IFERROR(VLOOKUP($A1044,'Circumstance 13'!$B$18:$AB$28,27,FALSE),TableBPA2[[#This Row],[Base Payment After Circumstance 12]])))</f>
        <v/>
      </c>
      <c r="S1044" s="24" t="str">
        <f>IF(S$3="Not used","",IFERROR(VLOOKUP($A1044,'Circumstance 14'!$B$6:$AB$15,27,FALSE),IFERROR(VLOOKUP($A1044,'Circumstance 14'!$B$18:$AB$28,27,FALSE),TableBPA2[[#This Row],[Base Payment After Circumstance 13]])))</f>
        <v/>
      </c>
      <c r="T1044" s="24" t="str">
        <f>IF(T$3="Not used","",IFERROR(VLOOKUP($A1044,'Circumstance 15'!$B$6:$AB$15,27,FALSE),IFERROR(VLOOKUP($A1044,'Circumstance 15'!$B$18:$AB$28,27,FALSE),TableBPA2[[#This Row],[Base Payment After Circumstance 14]])))</f>
        <v/>
      </c>
      <c r="U1044" s="24" t="str">
        <f>IF(U$3="Not used","",IFERROR(VLOOKUP($A1044,'Circumstance 16'!$B$6:$AB$15,27,FALSE),IFERROR(VLOOKUP($A1044,'Circumstance 16'!$B$18:$AB$28,27,FALSE),TableBPA2[[#This Row],[Base Payment After Circumstance 15]])))</f>
        <v/>
      </c>
      <c r="V1044" s="24" t="str">
        <f>IF(V$3="Not used","",IFERROR(VLOOKUP($A1044,'Circumstance 17'!$B$6:$AB$15,27,FALSE),IFERROR(VLOOKUP($A1044,'Circumstance 17'!$B$18:$AB$28,27,FALSE),TableBPA2[[#This Row],[Base Payment After Circumstance 16]])))</f>
        <v/>
      </c>
      <c r="W1044" s="24" t="str">
        <f>IF(W$3="Not used","",IFERROR(VLOOKUP($A1044,'Circumstance 18'!$B$6:$AB$15,27,FALSE),IFERROR(VLOOKUP($A1044,'Circumstance 18'!$B$18:$AB$28,27,FALSE),TableBPA2[[#This Row],[Base Payment After Circumstance 17]])))</f>
        <v/>
      </c>
      <c r="X1044" s="24" t="str">
        <f>IF(X$3="Not used","",IFERROR(VLOOKUP($A1044,'Circumstance 19'!$B$6:$AB$15,27,FALSE),IFERROR(VLOOKUP($A1044,'Circumstance 19'!$B$18:$AB$28,27,FALSE),TableBPA2[[#This Row],[Base Payment After Circumstance 18]])))</f>
        <v/>
      </c>
      <c r="Y1044" s="24" t="str">
        <f>IF(Y$3="Not used","",IFERROR(VLOOKUP($A1044,'Circumstance 20'!$B$6:$AB$15,27,FALSE),IFERROR(VLOOKUP($A1044,'Circumstance 20'!$B$18:$AB$28,27,FALSE),TableBPA2[[#This Row],[Base Payment After Circumstance 19]])))</f>
        <v/>
      </c>
    </row>
    <row r="1045" spans="1:25" x14ac:dyDescent="0.25">
      <c r="A1045" s="11" t="str">
        <f>IF('LEA Information'!A1054="","",'LEA Information'!A1054)</f>
        <v/>
      </c>
      <c r="B1045" s="11" t="str">
        <f>IF('LEA Information'!B1054="","",'LEA Information'!B1054)</f>
        <v/>
      </c>
      <c r="C1045" s="68" t="str">
        <f>IF('LEA Information'!C1054="","",'LEA Information'!C1054)</f>
        <v/>
      </c>
      <c r="D1045" s="8" t="str">
        <f>IF('LEA Information'!D1054="","",'LEA Information'!D1054)</f>
        <v/>
      </c>
      <c r="E1045" s="32" t="str">
        <f t="shared" si="16"/>
        <v/>
      </c>
      <c r="F1045" s="3" t="str">
        <f>IF(F$3="Not used","",IFERROR(VLOOKUP($A1045,'Circumstance 1'!$B$6:$AB$15,27,FALSE),IFERROR(VLOOKUP(A1045,'Circumstance 1'!$B$18:$AB$28,27,FALSE),TableBPA2[[#This Row],[Starting Base Payment]])))</f>
        <v/>
      </c>
      <c r="G1045" s="3" t="str">
        <f>IF(G$3="Not used","",IFERROR(VLOOKUP($A1045,'Circumstance 2'!$B$6:$AB$15,27,FALSE),IFERROR(VLOOKUP($A1045,'Circumstance 2'!$B$18:$AB$28,27,FALSE),TableBPA2[[#This Row],[Base Payment After Circumstance 1]])))</f>
        <v/>
      </c>
      <c r="H1045" s="3" t="str">
        <f>IF(H$3="Not used","",IFERROR(VLOOKUP($A1045,'Circumstance 3'!$B$6:$AB$15,27,FALSE),IFERROR(VLOOKUP($A1045,'Circumstance 3'!$B$18:$AB$28,27,FALSE),TableBPA2[[#This Row],[Base Payment After Circumstance 2]])))</f>
        <v/>
      </c>
      <c r="I1045" s="3" t="str">
        <f>IF(I$3="Not used","",IFERROR(VLOOKUP($A1045,'Circumstance 4'!$B$6:$AB$15,27,FALSE),IFERROR(VLOOKUP($A1045,'Circumstance 4'!$B$18:$AB$28,27,FALSE),TableBPA2[[#This Row],[Base Payment After Circumstance 3]])))</f>
        <v/>
      </c>
      <c r="J1045" s="3" t="str">
        <f>IF(J$3="Not used","",IFERROR(VLOOKUP($A1045,'Circumstance 5'!$B$6:$AB$15,27,FALSE),IFERROR(VLOOKUP($A1045,'Circumstance 5'!$B$18:$AB$28,27,FALSE),TableBPA2[[#This Row],[Base Payment After Circumstance 4]])))</f>
        <v/>
      </c>
      <c r="K1045" s="3" t="str">
        <f>IF(K$3="Not used","",IFERROR(VLOOKUP($A1045,'Circumstance 6'!$B$6:$AB$15,27,FALSE),IFERROR(VLOOKUP($A1045,'Circumstance 6'!$B$18:$AB$28,27,FALSE),TableBPA2[[#This Row],[Base Payment After Circumstance 5]])))</f>
        <v/>
      </c>
      <c r="L1045" s="3" t="str">
        <f>IF(L$3="Not used","",IFERROR(VLOOKUP($A1045,'Circumstance 7'!$B$6:$AB$15,27,FALSE),IFERROR(VLOOKUP($A1045,'Circumstance 7'!$B$18:$AB$28,27,FALSE),TableBPA2[[#This Row],[Base Payment After Circumstance 6]])))</f>
        <v/>
      </c>
      <c r="M1045" s="3" t="str">
        <f>IF(M$3="Not used","",IFERROR(VLOOKUP($A1045,'Circumstance 8'!$B$6:$AB$15,27,FALSE),IFERROR(VLOOKUP($A1045,'Circumstance 8'!$B$18:$AB$28,27,FALSE),TableBPA2[[#This Row],[Base Payment After Circumstance 7]])))</f>
        <v/>
      </c>
      <c r="N1045" s="3" t="str">
        <f>IF(N$3="Not used","",IFERROR(VLOOKUP($A1045,'Circumstance 9'!$B$6:$AB$15,27,FALSE),IFERROR(VLOOKUP($A1045,'Circumstance 9'!$B$18:$AB$28,27,FALSE),TableBPA2[[#This Row],[Base Payment After Circumstance 8]])))</f>
        <v/>
      </c>
      <c r="O1045" s="3" t="str">
        <f>IF(O$3="Not used","",IFERROR(VLOOKUP($A1045,'Circumstance 10'!$B$6:$AB$15,27,FALSE),IFERROR(VLOOKUP($A1045,'Circumstance 10'!$B$18:$AB$28,27,FALSE),TableBPA2[[#This Row],[Base Payment After Circumstance 9]])))</f>
        <v/>
      </c>
      <c r="P1045" s="24" t="str">
        <f>IF(P$3="Not used","",IFERROR(VLOOKUP($A1045,'Circumstance 11'!$B$6:$AB$15,27,FALSE),IFERROR(VLOOKUP($A1045,'Circumstance 11'!$B$18:$AB$28,27,FALSE),TableBPA2[[#This Row],[Base Payment After Circumstance 10]])))</f>
        <v/>
      </c>
      <c r="Q1045" s="24" t="str">
        <f>IF(Q$3="Not used","",IFERROR(VLOOKUP($A1045,'Circumstance 12'!$B$6:$AB$15,27,FALSE),IFERROR(VLOOKUP($A1045,'Circumstance 12'!$B$18:$AB$28,27,FALSE),TableBPA2[[#This Row],[Base Payment After Circumstance 11]])))</f>
        <v/>
      </c>
      <c r="R1045" s="24" t="str">
        <f>IF(R$3="Not used","",IFERROR(VLOOKUP($A1045,'Circumstance 13'!$B$6:$AB$15,27,FALSE),IFERROR(VLOOKUP($A1045,'Circumstance 13'!$B$18:$AB$28,27,FALSE),TableBPA2[[#This Row],[Base Payment After Circumstance 12]])))</f>
        <v/>
      </c>
      <c r="S1045" s="24" t="str">
        <f>IF(S$3="Not used","",IFERROR(VLOOKUP($A1045,'Circumstance 14'!$B$6:$AB$15,27,FALSE),IFERROR(VLOOKUP($A1045,'Circumstance 14'!$B$18:$AB$28,27,FALSE),TableBPA2[[#This Row],[Base Payment After Circumstance 13]])))</f>
        <v/>
      </c>
      <c r="T1045" s="24" t="str">
        <f>IF(T$3="Not used","",IFERROR(VLOOKUP($A1045,'Circumstance 15'!$B$6:$AB$15,27,FALSE),IFERROR(VLOOKUP($A1045,'Circumstance 15'!$B$18:$AB$28,27,FALSE),TableBPA2[[#This Row],[Base Payment After Circumstance 14]])))</f>
        <v/>
      </c>
      <c r="U1045" s="24" t="str">
        <f>IF(U$3="Not used","",IFERROR(VLOOKUP($A1045,'Circumstance 16'!$B$6:$AB$15,27,FALSE),IFERROR(VLOOKUP($A1045,'Circumstance 16'!$B$18:$AB$28,27,FALSE),TableBPA2[[#This Row],[Base Payment After Circumstance 15]])))</f>
        <v/>
      </c>
      <c r="V1045" s="24" t="str">
        <f>IF(V$3="Not used","",IFERROR(VLOOKUP($A1045,'Circumstance 17'!$B$6:$AB$15,27,FALSE),IFERROR(VLOOKUP($A1045,'Circumstance 17'!$B$18:$AB$28,27,FALSE),TableBPA2[[#This Row],[Base Payment After Circumstance 16]])))</f>
        <v/>
      </c>
      <c r="W1045" s="24" t="str">
        <f>IF(W$3="Not used","",IFERROR(VLOOKUP($A1045,'Circumstance 18'!$B$6:$AB$15,27,FALSE),IFERROR(VLOOKUP($A1045,'Circumstance 18'!$B$18:$AB$28,27,FALSE),TableBPA2[[#This Row],[Base Payment After Circumstance 17]])))</f>
        <v/>
      </c>
      <c r="X1045" s="24" t="str">
        <f>IF(X$3="Not used","",IFERROR(VLOOKUP($A1045,'Circumstance 19'!$B$6:$AB$15,27,FALSE),IFERROR(VLOOKUP($A1045,'Circumstance 19'!$B$18:$AB$28,27,FALSE),TableBPA2[[#This Row],[Base Payment After Circumstance 18]])))</f>
        <v/>
      </c>
      <c r="Y1045" s="24" t="str">
        <f>IF(Y$3="Not used","",IFERROR(VLOOKUP($A1045,'Circumstance 20'!$B$6:$AB$15,27,FALSE),IFERROR(VLOOKUP($A1045,'Circumstance 20'!$B$18:$AB$28,27,FALSE),TableBPA2[[#This Row],[Base Payment After Circumstance 19]])))</f>
        <v/>
      </c>
    </row>
    <row r="1046" spans="1:25" x14ac:dyDescent="0.25">
      <c r="A1046" s="11" t="str">
        <f>IF('LEA Information'!A1055="","",'LEA Information'!A1055)</f>
        <v/>
      </c>
      <c r="B1046" s="11" t="str">
        <f>IF('LEA Information'!B1055="","",'LEA Information'!B1055)</f>
        <v/>
      </c>
      <c r="C1046" s="68" t="str">
        <f>IF('LEA Information'!C1055="","",'LEA Information'!C1055)</f>
        <v/>
      </c>
      <c r="D1046" s="8" t="str">
        <f>IF('LEA Information'!D1055="","",'LEA Information'!D1055)</f>
        <v/>
      </c>
      <c r="E1046" s="32" t="str">
        <f t="shared" si="16"/>
        <v/>
      </c>
      <c r="F1046" s="3" t="str">
        <f>IF(F$3="Not used","",IFERROR(VLOOKUP($A1046,'Circumstance 1'!$B$6:$AB$15,27,FALSE),IFERROR(VLOOKUP(A1046,'Circumstance 1'!$B$18:$AB$28,27,FALSE),TableBPA2[[#This Row],[Starting Base Payment]])))</f>
        <v/>
      </c>
      <c r="G1046" s="3" t="str">
        <f>IF(G$3="Not used","",IFERROR(VLOOKUP($A1046,'Circumstance 2'!$B$6:$AB$15,27,FALSE),IFERROR(VLOOKUP($A1046,'Circumstance 2'!$B$18:$AB$28,27,FALSE),TableBPA2[[#This Row],[Base Payment After Circumstance 1]])))</f>
        <v/>
      </c>
      <c r="H1046" s="3" t="str">
        <f>IF(H$3="Not used","",IFERROR(VLOOKUP($A1046,'Circumstance 3'!$B$6:$AB$15,27,FALSE),IFERROR(VLOOKUP($A1046,'Circumstance 3'!$B$18:$AB$28,27,FALSE),TableBPA2[[#This Row],[Base Payment After Circumstance 2]])))</f>
        <v/>
      </c>
      <c r="I1046" s="3" t="str">
        <f>IF(I$3="Not used","",IFERROR(VLOOKUP($A1046,'Circumstance 4'!$B$6:$AB$15,27,FALSE),IFERROR(VLOOKUP($A1046,'Circumstance 4'!$B$18:$AB$28,27,FALSE),TableBPA2[[#This Row],[Base Payment After Circumstance 3]])))</f>
        <v/>
      </c>
      <c r="J1046" s="3" t="str">
        <f>IF(J$3="Not used","",IFERROR(VLOOKUP($A1046,'Circumstance 5'!$B$6:$AB$15,27,FALSE),IFERROR(VLOOKUP($A1046,'Circumstance 5'!$B$18:$AB$28,27,FALSE),TableBPA2[[#This Row],[Base Payment After Circumstance 4]])))</f>
        <v/>
      </c>
      <c r="K1046" s="3" t="str">
        <f>IF(K$3="Not used","",IFERROR(VLOOKUP($A1046,'Circumstance 6'!$B$6:$AB$15,27,FALSE),IFERROR(VLOOKUP($A1046,'Circumstance 6'!$B$18:$AB$28,27,FALSE),TableBPA2[[#This Row],[Base Payment After Circumstance 5]])))</f>
        <v/>
      </c>
      <c r="L1046" s="3" t="str">
        <f>IF(L$3="Not used","",IFERROR(VLOOKUP($A1046,'Circumstance 7'!$B$6:$AB$15,27,FALSE),IFERROR(VLOOKUP($A1046,'Circumstance 7'!$B$18:$AB$28,27,FALSE),TableBPA2[[#This Row],[Base Payment After Circumstance 6]])))</f>
        <v/>
      </c>
      <c r="M1046" s="3" t="str">
        <f>IF(M$3="Not used","",IFERROR(VLOOKUP($A1046,'Circumstance 8'!$B$6:$AB$15,27,FALSE),IFERROR(VLOOKUP($A1046,'Circumstance 8'!$B$18:$AB$28,27,FALSE),TableBPA2[[#This Row],[Base Payment After Circumstance 7]])))</f>
        <v/>
      </c>
      <c r="N1046" s="3" t="str">
        <f>IF(N$3="Not used","",IFERROR(VLOOKUP($A1046,'Circumstance 9'!$B$6:$AB$15,27,FALSE),IFERROR(VLOOKUP($A1046,'Circumstance 9'!$B$18:$AB$28,27,FALSE),TableBPA2[[#This Row],[Base Payment After Circumstance 8]])))</f>
        <v/>
      </c>
      <c r="O1046" s="3" t="str">
        <f>IF(O$3="Not used","",IFERROR(VLOOKUP($A1046,'Circumstance 10'!$B$6:$AB$15,27,FALSE),IFERROR(VLOOKUP($A1046,'Circumstance 10'!$B$18:$AB$28,27,FALSE),TableBPA2[[#This Row],[Base Payment After Circumstance 9]])))</f>
        <v/>
      </c>
      <c r="P1046" s="24" t="str">
        <f>IF(P$3="Not used","",IFERROR(VLOOKUP($A1046,'Circumstance 11'!$B$6:$AB$15,27,FALSE),IFERROR(VLOOKUP($A1046,'Circumstance 11'!$B$18:$AB$28,27,FALSE),TableBPA2[[#This Row],[Base Payment After Circumstance 10]])))</f>
        <v/>
      </c>
      <c r="Q1046" s="24" t="str">
        <f>IF(Q$3="Not used","",IFERROR(VLOOKUP($A1046,'Circumstance 12'!$B$6:$AB$15,27,FALSE),IFERROR(VLOOKUP($A1046,'Circumstance 12'!$B$18:$AB$28,27,FALSE),TableBPA2[[#This Row],[Base Payment After Circumstance 11]])))</f>
        <v/>
      </c>
      <c r="R1046" s="24" t="str">
        <f>IF(R$3="Not used","",IFERROR(VLOOKUP($A1046,'Circumstance 13'!$B$6:$AB$15,27,FALSE),IFERROR(VLOOKUP($A1046,'Circumstance 13'!$B$18:$AB$28,27,FALSE),TableBPA2[[#This Row],[Base Payment After Circumstance 12]])))</f>
        <v/>
      </c>
      <c r="S1046" s="24" t="str">
        <f>IF(S$3="Not used","",IFERROR(VLOOKUP($A1046,'Circumstance 14'!$B$6:$AB$15,27,FALSE),IFERROR(VLOOKUP($A1046,'Circumstance 14'!$B$18:$AB$28,27,FALSE),TableBPA2[[#This Row],[Base Payment After Circumstance 13]])))</f>
        <v/>
      </c>
      <c r="T1046" s="24" t="str">
        <f>IF(T$3="Not used","",IFERROR(VLOOKUP($A1046,'Circumstance 15'!$B$6:$AB$15,27,FALSE),IFERROR(VLOOKUP($A1046,'Circumstance 15'!$B$18:$AB$28,27,FALSE),TableBPA2[[#This Row],[Base Payment After Circumstance 14]])))</f>
        <v/>
      </c>
      <c r="U1046" s="24" t="str">
        <f>IF(U$3="Not used","",IFERROR(VLOOKUP($A1046,'Circumstance 16'!$B$6:$AB$15,27,FALSE),IFERROR(VLOOKUP($A1046,'Circumstance 16'!$B$18:$AB$28,27,FALSE),TableBPA2[[#This Row],[Base Payment After Circumstance 15]])))</f>
        <v/>
      </c>
      <c r="V1046" s="24" t="str">
        <f>IF(V$3="Not used","",IFERROR(VLOOKUP($A1046,'Circumstance 17'!$B$6:$AB$15,27,FALSE),IFERROR(VLOOKUP($A1046,'Circumstance 17'!$B$18:$AB$28,27,FALSE),TableBPA2[[#This Row],[Base Payment After Circumstance 16]])))</f>
        <v/>
      </c>
      <c r="W1046" s="24" t="str">
        <f>IF(W$3="Not used","",IFERROR(VLOOKUP($A1046,'Circumstance 18'!$B$6:$AB$15,27,FALSE),IFERROR(VLOOKUP($A1046,'Circumstance 18'!$B$18:$AB$28,27,FALSE),TableBPA2[[#This Row],[Base Payment After Circumstance 17]])))</f>
        <v/>
      </c>
      <c r="X1046" s="24" t="str">
        <f>IF(X$3="Not used","",IFERROR(VLOOKUP($A1046,'Circumstance 19'!$B$6:$AB$15,27,FALSE),IFERROR(VLOOKUP($A1046,'Circumstance 19'!$B$18:$AB$28,27,FALSE),TableBPA2[[#This Row],[Base Payment After Circumstance 18]])))</f>
        <v/>
      </c>
      <c r="Y1046" s="24" t="str">
        <f>IF(Y$3="Not used","",IFERROR(VLOOKUP($A1046,'Circumstance 20'!$B$6:$AB$15,27,FALSE),IFERROR(VLOOKUP($A1046,'Circumstance 20'!$B$18:$AB$28,27,FALSE),TableBPA2[[#This Row],[Base Payment After Circumstance 19]])))</f>
        <v/>
      </c>
    </row>
    <row r="1047" spans="1:25" x14ac:dyDescent="0.25">
      <c r="A1047" s="11" t="str">
        <f>IF('LEA Information'!A1056="","",'LEA Information'!A1056)</f>
        <v/>
      </c>
      <c r="B1047" s="11" t="str">
        <f>IF('LEA Information'!B1056="","",'LEA Information'!B1056)</f>
        <v/>
      </c>
      <c r="C1047" s="68" t="str">
        <f>IF('LEA Information'!C1056="","",'LEA Information'!C1056)</f>
        <v/>
      </c>
      <c r="D1047" s="8" t="str">
        <f>IF('LEA Information'!D1056="","",'LEA Information'!D1056)</f>
        <v/>
      </c>
      <c r="E1047" s="32" t="str">
        <f t="shared" si="16"/>
        <v/>
      </c>
      <c r="F1047" s="3" t="str">
        <f>IF(F$3="Not used","",IFERROR(VLOOKUP($A1047,'Circumstance 1'!$B$6:$AB$15,27,FALSE),IFERROR(VLOOKUP(A1047,'Circumstance 1'!$B$18:$AB$28,27,FALSE),TableBPA2[[#This Row],[Starting Base Payment]])))</f>
        <v/>
      </c>
      <c r="G1047" s="3" t="str">
        <f>IF(G$3="Not used","",IFERROR(VLOOKUP($A1047,'Circumstance 2'!$B$6:$AB$15,27,FALSE),IFERROR(VLOOKUP($A1047,'Circumstance 2'!$B$18:$AB$28,27,FALSE),TableBPA2[[#This Row],[Base Payment After Circumstance 1]])))</f>
        <v/>
      </c>
      <c r="H1047" s="3" t="str">
        <f>IF(H$3="Not used","",IFERROR(VLOOKUP($A1047,'Circumstance 3'!$B$6:$AB$15,27,FALSE),IFERROR(VLOOKUP($A1047,'Circumstance 3'!$B$18:$AB$28,27,FALSE),TableBPA2[[#This Row],[Base Payment After Circumstance 2]])))</f>
        <v/>
      </c>
      <c r="I1047" s="3" t="str">
        <f>IF(I$3="Not used","",IFERROR(VLOOKUP($A1047,'Circumstance 4'!$B$6:$AB$15,27,FALSE),IFERROR(VLOOKUP($A1047,'Circumstance 4'!$B$18:$AB$28,27,FALSE),TableBPA2[[#This Row],[Base Payment After Circumstance 3]])))</f>
        <v/>
      </c>
      <c r="J1047" s="3" t="str">
        <f>IF(J$3="Not used","",IFERROR(VLOOKUP($A1047,'Circumstance 5'!$B$6:$AB$15,27,FALSE),IFERROR(VLOOKUP($A1047,'Circumstance 5'!$B$18:$AB$28,27,FALSE),TableBPA2[[#This Row],[Base Payment After Circumstance 4]])))</f>
        <v/>
      </c>
      <c r="K1047" s="3" t="str">
        <f>IF(K$3="Not used","",IFERROR(VLOOKUP($A1047,'Circumstance 6'!$B$6:$AB$15,27,FALSE),IFERROR(VLOOKUP($A1047,'Circumstance 6'!$B$18:$AB$28,27,FALSE),TableBPA2[[#This Row],[Base Payment After Circumstance 5]])))</f>
        <v/>
      </c>
      <c r="L1047" s="3" t="str">
        <f>IF(L$3="Not used","",IFERROR(VLOOKUP($A1047,'Circumstance 7'!$B$6:$AB$15,27,FALSE),IFERROR(VLOOKUP($A1047,'Circumstance 7'!$B$18:$AB$28,27,FALSE),TableBPA2[[#This Row],[Base Payment After Circumstance 6]])))</f>
        <v/>
      </c>
      <c r="M1047" s="3" t="str">
        <f>IF(M$3="Not used","",IFERROR(VLOOKUP($A1047,'Circumstance 8'!$B$6:$AB$15,27,FALSE),IFERROR(VLOOKUP($A1047,'Circumstance 8'!$B$18:$AB$28,27,FALSE),TableBPA2[[#This Row],[Base Payment After Circumstance 7]])))</f>
        <v/>
      </c>
      <c r="N1047" s="3" t="str">
        <f>IF(N$3="Not used","",IFERROR(VLOOKUP($A1047,'Circumstance 9'!$B$6:$AB$15,27,FALSE),IFERROR(VLOOKUP($A1047,'Circumstance 9'!$B$18:$AB$28,27,FALSE),TableBPA2[[#This Row],[Base Payment After Circumstance 8]])))</f>
        <v/>
      </c>
      <c r="O1047" s="3" t="str">
        <f>IF(O$3="Not used","",IFERROR(VLOOKUP($A1047,'Circumstance 10'!$B$6:$AB$15,27,FALSE),IFERROR(VLOOKUP($A1047,'Circumstance 10'!$B$18:$AB$28,27,FALSE),TableBPA2[[#This Row],[Base Payment After Circumstance 9]])))</f>
        <v/>
      </c>
      <c r="P1047" s="24" t="str">
        <f>IF(P$3="Not used","",IFERROR(VLOOKUP($A1047,'Circumstance 11'!$B$6:$AB$15,27,FALSE),IFERROR(VLOOKUP($A1047,'Circumstance 11'!$B$18:$AB$28,27,FALSE),TableBPA2[[#This Row],[Base Payment After Circumstance 10]])))</f>
        <v/>
      </c>
      <c r="Q1047" s="24" t="str">
        <f>IF(Q$3="Not used","",IFERROR(VLOOKUP($A1047,'Circumstance 12'!$B$6:$AB$15,27,FALSE),IFERROR(VLOOKUP($A1047,'Circumstance 12'!$B$18:$AB$28,27,FALSE),TableBPA2[[#This Row],[Base Payment After Circumstance 11]])))</f>
        <v/>
      </c>
      <c r="R1047" s="24" t="str">
        <f>IF(R$3="Not used","",IFERROR(VLOOKUP($A1047,'Circumstance 13'!$B$6:$AB$15,27,FALSE),IFERROR(VLOOKUP($A1047,'Circumstance 13'!$B$18:$AB$28,27,FALSE),TableBPA2[[#This Row],[Base Payment After Circumstance 12]])))</f>
        <v/>
      </c>
      <c r="S1047" s="24" t="str">
        <f>IF(S$3="Not used","",IFERROR(VLOOKUP($A1047,'Circumstance 14'!$B$6:$AB$15,27,FALSE),IFERROR(VLOOKUP($A1047,'Circumstance 14'!$B$18:$AB$28,27,FALSE),TableBPA2[[#This Row],[Base Payment After Circumstance 13]])))</f>
        <v/>
      </c>
      <c r="T1047" s="24" t="str">
        <f>IF(T$3="Not used","",IFERROR(VLOOKUP($A1047,'Circumstance 15'!$B$6:$AB$15,27,FALSE),IFERROR(VLOOKUP($A1047,'Circumstance 15'!$B$18:$AB$28,27,FALSE),TableBPA2[[#This Row],[Base Payment After Circumstance 14]])))</f>
        <v/>
      </c>
      <c r="U1047" s="24" t="str">
        <f>IF(U$3="Not used","",IFERROR(VLOOKUP($A1047,'Circumstance 16'!$B$6:$AB$15,27,FALSE),IFERROR(VLOOKUP($A1047,'Circumstance 16'!$B$18:$AB$28,27,FALSE),TableBPA2[[#This Row],[Base Payment After Circumstance 15]])))</f>
        <v/>
      </c>
      <c r="V1047" s="24" t="str">
        <f>IF(V$3="Not used","",IFERROR(VLOOKUP($A1047,'Circumstance 17'!$B$6:$AB$15,27,FALSE),IFERROR(VLOOKUP($A1047,'Circumstance 17'!$B$18:$AB$28,27,FALSE),TableBPA2[[#This Row],[Base Payment After Circumstance 16]])))</f>
        <v/>
      </c>
      <c r="W1047" s="24" t="str">
        <f>IF(W$3="Not used","",IFERROR(VLOOKUP($A1047,'Circumstance 18'!$B$6:$AB$15,27,FALSE),IFERROR(VLOOKUP($A1047,'Circumstance 18'!$B$18:$AB$28,27,FALSE),TableBPA2[[#This Row],[Base Payment After Circumstance 17]])))</f>
        <v/>
      </c>
      <c r="X1047" s="24" t="str">
        <f>IF(X$3="Not used","",IFERROR(VLOOKUP($A1047,'Circumstance 19'!$B$6:$AB$15,27,FALSE),IFERROR(VLOOKUP($A1047,'Circumstance 19'!$B$18:$AB$28,27,FALSE),TableBPA2[[#This Row],[Base Payment After Circumstance 18]])))</f>
        <v/>
      </c>
      <c r="Y1047" s="24" t="str">
        <f>IF(Y$3="Not used","",IFERROR(VLOOKUP($A1047,'Circumstance 20'!$B$6:$AB$15,27,FALSE),IFERROR(VLOOKUP($A1047,'Circumstance 20'!$B$18:$AB$28,27,FALSE),TableBPA2[[#This Row],[Base Payment After Circumstance 19]])))</f>
        <v/>
      </c>
    </row>
    <row r="1048" spans="1:25" x14ac:dyDescent="0.25">
      <c r="A1048" s="11" t="str">
        <f>IF('LEA Information'!A1057="","",'LEA Information'!A1057)</f>
        <v/>
      </c>
      <c r="B1048" s="11" t="str">
        <f>IF('LEA Information'!B1057="","",'LEA Information'!B1057)</f>
        <v/>
      </c>
      <c r="C1048" s="68" t="str">
        <f>IF('LEA Information'!C1057="","",'LEA Information'!C1057)</f>
        <v/>
      </c>
      <c r="D1048" s="8" t="str">
        <f>IF('LEA Information'!D1057="","",'LEA Information'!D1057)</f>
        <v/>
      </c>
      <c r="E1048" s="32" t="str">
        <f t="shared" si="16"/>
        <v/>
      </c>
      <c r="F1048" s="3" t="str">
        <f>IF(F$3="Not used","",IFERROR(VLOOKUP($A1048,'Circumstance 1'!$B$6:$AB$15,27,FALSE),IFERROR(VLOOKUP(A1048,'Circumstance 1'!$B$18:$AB$28,27,FALSE),TableBPA2[[#This Row],[Starting Base Payment]])))</f>
        <v/>
      </c>
      <c r="G1048" s="3" t="str">
        <f>IF(G$3="Not used","",IFERROR(VLOOKUP($A1048,'Circumstance 2'!$B$6:$AB$15,27,FALSE),IFERROR(VLOOKUP($A1048,'Circumstance 2'!$B$18:$AB$28,27,FALSE),TableBPA2[[#This Row],[Base Payment After Circumstance 1]])))</f>
        <v/>
      </c>
      <c r="H1048" s="3" t="str">
        <f>IF(H$3="Not used","",IFERROR(VLOOKUP($A1048,'Circumstance 3'!$B$6:$AB$15,27,FALSE),IFERROR(VLOOKUP($A1048,'Circumstance 3'!$B$18:$AB$28,27,FALSE),TableBPA2[[#This Row],[Base Payment After Circumstance 2]])))</f>
        <v/>
      </c>
      <c r="I1048" s="3" t="str">
        <f>IF(I$3="Not used","",IFERROR(VLOOKUP($A1048,'Circumstance 4'!$B$6:$AB$15,27,FALSE),IFERROR(VLOOKUP($A1048,'Circumstance 4'!$B$18:$AB$28,27,FALSE),TableBPA2[[#This Row],[Base Payment After Circumstance 3]])))</f>
        <v/>
      </c>
      <c r="J1048" s="3" t="str">
        <f>IF(J$3="Not used","",IFERROR(VLOOKUP($A1048,'Circumstance 5'!$B$6:$AB$15,27,FALSE),IFERROR(VLOOKUP($A1048,'Circumstance 5'!$B$18:$AB$28,27,FALSE),TableBPA2[[#This Row],[Base Payment After Circumstance 4]])))</f>
        <v/>
      </c>
      <c r="K1048" s="3" t="str">
        <f>IF(K$3="Not used","",IFERROR(VLOOKUP($A1048,'Circumstance 6'!$B$6:$AB$15,27,FALSE),IFERROR(VLOOKUP($A1048,'Circumstance 6'!$B$18:$AB$28,27,FALSE),TableBPA2[[#This Row],[Base Payment After Circumstance 5]])))</f>
        <v/>
      </c>
      <c r="L1048" s="3" t="str">
        <f>IF(L$3="Not used","",IFERROR(VLOOKUP($A1048,'Circumstance 7'!$B$6:$AB$15,27,FALSE),IFERROR(VLOOKUP($A1048,'Circumstance 7'!$B$18:$AB$28,27,FALSE),TableBPA2[[#This Row],[Base Payment After Circumstance 6]])))</f>
        <v/>
      </c>
      <c r="M1048" s="3" t="str">
        <f>IF(M$3="Not used","",IFERROR(VLOOKUP($A1048,'Circumstance 8'!$B$6:$AB$15,27,FALSE),IFERROR(VLOOKUP($A1048,'Circumstance 8'!$B$18:$AB$28,27,FALSE),TableBPA2[[#This Row],[Base Payment After Circumstance 7]])))</f>
        <v/>
      </c>
      <c r="N1048" s="3" t="str">
        <f>IF(N$3="Not used","",IFERROR(VLOOKUP($A1048,'Circumstance 9'!$B$6:$AB$15,27,FALSE),IFERROR(VLOOKUP($A1048,'Circumstance 9'!$B$18:$AB$28,27,FALSE),TableBPA2[[#This Row],[Base Payment After Circumstance 8]])))</f>
        <v/>
      </c>
      <c r="O1048" s="3" t="str">
        <f>IF(O$3="Not used","",IFERROR(VLOOKUP($A1048,'Circumstance 10'!$B$6:$AB$15,27,FALSE),IFERROR(VLOOKUP($A1048,'Circumstance 10'!$B$18:$AB$28,27,FALSE),TableBPA2[[#This Row],[Base Payment After Circumstance 9]])))</f>
        <v/>
      </c>
      <c r="P1048" s="24" t="str">
        <f>IF(P$3="Not used","",IFERROR(VLOOKUP($A1048,'Circumstance 11'!$B$6:$AB$15,27,FALSE),IFERROR(VLOOKUP($A1048,'Circumstance 11'!$B$18:$AB$28,27,FALSE),TableBPA2[[#This Row],[Base Payment After Circumstance 10]])))</f>
        <v/>
      </c>
      <c r="Q1048" s="24" t="str">
        <f>IF(Q$3="Not used","",IFERROR(VLOOKUP($A1048,'Circumstance 12'!$B$6:$AB$15,27,FALSE),IFERROR(VLOOKUP($A1048,'Circumstance 12'!$B$18:$AB$28,27,FALSE),TableBPA2[[#This Row],[Base Payment After Circumstance 11]])))</f>
        <v/>
      </c>
      <c r="R1048" s="24" t="str">
        <f>IF(R$3="Not used","",IFERROR(VLOOKUP($A1048,'Circumstance 13'!$B$6:$AB$15,27,FALSE),IFERROR(VLOOKUP($A1048,'Circumstance 13'!$B$18:$AB$28,27,FALSE),TableBPA2[[#This Row],[Base Payment After Circumstance 12]])))</f>
        <v/>
      </c>
      <c r="S1048" s="24" t="str">
        <f>IF(S$3="Not used","",IFERROR(VLOOKUP($A1048,'Circumstance 14'!$B$6:$AB$15,27,FALSE),IFERROR(VLOOKUP($A1048,'Circumstance 14'!$B$18:$AB$28,27,FALSE),TableBPA2[[#This Row],[Base Payment After Circumstance 13]])))</f>
        <v/>
      </c>
      <c r="T1048" s="24" t="str">
        <f>IF(T$3="Not used","",IFERROR(VLOOKUP($A1048,'Circumstance 15'!$B$6:$AB$15,27,FALSE),IFERROR(VLOOKUP($A1048,'Circumstance 15'!$B$18:$AB$28,27,FALSE),TableBPA2[[#This Row],[Base Payment After Circumstance 14]])))</f>
        <v/>
      </c>
      <c r="U1048" s="24" t="str">
        <f>IF(U$3="Not used","",IFERROR(VLOOKUP($A1048,'Circumstance 16'!$B$6:$AB$15,27,FALSE),IFERROR(VLOOKUP($A1048,'Circumstance 16'!$B$18:$AB$28,27,FALSE),TableBPA2[[#This Row],[Base Payment After Circumstance 15]])))</f>
        <v/>
      </c>
      <c r="V1048" s="24" t="str">
        <f>IF(V$3="Not used","",IFERROR(VLOOKUP($A1048,'Circumstance 17'!$B$6:$AB$15,27,FALSE),IFERROR(VLOOKUP($A1048,'Circumstance 17'!$B$18:$AB$28,27,FALSE),TableBPA2[[#This Row],[Base Payment After Circumstance 16]])))</f>
        <v/>
      </c>
      <c r="W1048" s="24" t="str">
        <f>IF(W$3="Not used","",IFERROR(VLOOKUP($A1048,'Circumstance 18'!$B$6:$AB$15,27,FALSE),IFERROR(VLOOKUP($A1048,'Circumstance 18'!$B$18:$AB$28,27,FALSE),TableBPA2[[#This Row],[Base Payment After Circumstance 17]])))</f>
        <v/>
      </c>
      <c r="X1048" s="24" t="str">
        <f>IF(X$3="Not used","",IFERROR(VLOOKUP($A1048,'Circumstance 19'!$B$6:$AB$15,27,FALSE),IFERROR(VLOOKUP($A1048,'Circumstance 19'!$B$18:$AB$28,27,FALSE),TableBPA2[[#This Row],[Base Payment After Circumstance 18]])))</f>
        <v/>
      </c>
      <c r="Y1048" s="24" t="str">
        <f>IF(Y$3="Not used","",IFERROR(VLOOKUP($A1048,'Circumstance 20'!$B$6:$AB$15,27,FALSE),IFERROR(VLOOKUP($A1048,'Circumstance 20'!$B$18:$AB$28,27,FALSE),TableBPA2[[#This Row],[Base Payment After Circumstance 19]])))</f>
        <v/>
      </c>
    </row>
    <row r="1049" spans="1:25" x14ac:dyDescent="0.25">
      <c r="A1049" s="11" t="str">
        <f>IF('LEA Information'!A1058="","",'LEA Information'!A1058)</f>
        <v/>
      </c>
      <c r="B1049" s="11" t="str">
        <f>IF('LEA Information'!B1058="","",'LEA Information'!B1058)</f>
        <v/>
      </c>
      <c r="C1049" s="68" t="str">
        <f>IF('LEA Information'!C1058="","",'LEA Information'!C1058)</f>
        <v/>
      </c>
      <c r="D1049" s="8" t="str">
        <f>IF('LEA Information'!D1058="","",'LEA Information'!D1058)</f>
        <v/>
      </c>
      <c r="E1049" s="32" t="str">
        <f t="shared" si="16"/>
        <v/>
      </c>
      <c r="F1049" s="3" t="str">
        <f>IF(F$3="Not used","",IFERROR(VLOOKUP($A1049,'Circumstance 1'!$B$6:$AB$15,27,FALSE),IFERROR(VLOOKUP(A1049,'Circumstance 1'!$B$18:$AB$28,27,FALSE),TableBPA2[[#This Row],[Starting Base Payment]])))</f>
        <v/>
      </c>
      <c r="G1049" s="3" t="str">
        <f>IF(G$3="Not used","",IFERROR(VLOOKUP($A1049,'Circumstance 2'!$B$6:$AB$15,27,FALSE),IFERROR(VLOOKUP($A1049,'Circumstance 2'!$B$18:$AB$28,27,FALSE),TableBPA2[[#This Row],[Base Payment After Circumstance 1]])))</f>
        <v/>
      </c>
      <c r="H1049" s="3" t="str">
        <f>IF(H$3="Not used","",IFERROR(VLOOKUP($A1049,'Circumstance 3'!$B$6:$AB$15,27,FALSE),IFERROR(VLOOKUP($A1049,'Circumstance 3'!$B$18:$AB$28,27,FALSE),TableBPA2[[#This Row],[Base Payment After Circumstance 2]])))</f>
        <v/>
      </c>
      <c r="I1049" s="3" t="str">
        <f>IF(I$3="Not used","",IFERROR(VLOOKUP($A1049,'Circumstance 4'!$B$6:$AB$15,27,FALSE),IFERROR(VLOOKUP($A1049,'Circumstance 4'!$B$18:$AB$28,27,FALSE),TableBPA2[[#This Row],[Base Payment After Circumstance 3]])))</f>
        <v/>
      </c>
      <c r="J1049" s="3" t="str">
        <f>IF(J$3="Not used","",IFERROR(VLOOKUP($A1049,'Circumstance 5'!$B$6:$AB$15,27,FALSE),IFERROR(VLOOKUP($A1049,'Circumstance 5'!$B$18:$AB$28,27,FALSE),TableBPA2[[#This Row],[Base Payment After Circumstance 4]])))</f>
        <v/>
      </c>
      <c r="K1049" s="3" t="str">
        <f>IF(K$3="Not used","",IFERROR(VLOOKUP($A1049,'Circumstance 6'!$B$6:$AB$15,27,FALSE),IFERROR(VLOOKUP($A1049,'Circumstance 6'!$B$18:$AB$28,27,FALSE),TableBPA2[[#This Row],[Base Payment After Circumstance 5]])))</f>
        <v/>
      </c>
      <c r="L1049" s="3" t="str">
        <f>IF(L$3="Not used","",IFERROR(VLOOKUP($A1049,'Circumstance 7'!$B$6:$AB$15,27,FALSE),IFERROR(VLOOKUP($A1049,'Circumstance 7'!$B$18:$AB$28,27,FALSE),TableBPA2[[#This Row],[Base Payment After Circumstance 6]])))</f>
        <v/>
      </c>
      <c r="M1049" s="3" t="str">
        <f>IF(M$3="Not used","",IFERROR(VLOOKUP($A1049,'Circumstance 8'!$B$6:$AB$15,27,FALSE),IFERROR(VLOOKUP($A1049,'Circumstance 8'!$B$18:$AB$28,27,FALSE),TableBPA2[[#This Row],[Base Payment After Circumstance 7]])))</f>
        <v/>
      </c>
      <c r="N1049" s="3" t="str">
        <f>IF(N$3="Not used","",IFERROR(VLOOKUP($A1049,'Circumstance 9'!$B$6:$AB$15,27,FALSE),IFERROR(VLOOKUP($A1049,'Circumstance 9'!$B$18:$AB$28,27,FALSE),TableBPA2[[#This Row],[Base Payment After Circumstance 8]])))</f>
        <v/>
      </c>
      <c r="O1049" s="3" t="str">
        <f>IF(O$3="Not used","",IFERROR(VLOOKUP($A1049,'Circumstance 10'!$B$6:$AB$15,27,FALSE),IFERROR(VLOOKUP($A1049,'Circumstance 10'!$B$18:$AB$28,27,FALSE),TableBPA2[[#This Row],[Base Payment After Circumstance 9]])))</f>
        <v/>
      </c>
      <c r="P1049" s="24" t="str">
        <f>IF(P$3="Not used","",IFERROR(VLOOKUP($A1049,'Circumstance 11'!$B$6:$AB$15,27,FALSE),IFERROR(VLOOKUP($A1049,'Circumstance 11'!$B$18:$AB$28,27,FALSE),TableBPA2[[#This Row],[Base Payment After Circumstance 10]])))</f>
        <v/>
      </c>
      <c r="Q1049" s="24" t="str">
        <f>IF(Q$3="Not used","",IFERROR(VLOOKUP($A1049,'Circumstance 12'!$B$6:$AB$15,27,FALSE),IFERROR(VLOOKUP($A1049,'Circumstance 12'!$B$18:$AB$28,27,FALSE),TableBPA2[[#This Row],[Base Payment After Circumstance 11]])))</f>
        <v/>
      </c>
      <c r="R1049" s="24" t="str">
        <f>IF(R$3="Not used","",IFERROR(VLOOKUP($A1049,'Circumstance 13'!$B$6:$AB$15,27,FALSE),IFERROR(VLOOKUP($A1049,'Circumstance 13'!$B$18:$AB$28,27,FALSE),TableBPA2[[#This Row],[Base Payment After Circumstance 12]])))</f>
        <v/>
      </c>
      <c r="S1049" s="24" t="str">
        <f>IF(S$3="Not used","",IFERROR(VLOOKUP($A1049,'Circumstance 14'!$B$6:$AB$15,27,FALSE),IFERROR(VLOOKUP($A1049,'Circumstance 14'!$B$18:$AB$28,27,FALSE),TableBPA2[[#This Row],[Base Payment After Circumstance 13]])))</f>
        <v/>
      </c>
      <c r="T1049" s="24" t="str">
        <f>IF(T$3="Not used","",IFERROR(VLOOKUP($A1049,'Circumstance 15'!$B$6:$AB$15,27,FALSE),IFERROR(VLOOKUP($A1049,'Circumstance 15'!$B$18:$AB$28,27,FALSE),TableBPA2[[#This Row],[Base Payment After Circumstance 14]])))</f>
        <v/>
      </c>
      <c r="U1049" s="24" t="str">
        <f>IF(U$3="Not used","",IFERROR(VLOOKUP($A1049,'Circumstance 16'!$B$6:$AB$15,27,FALSE),IFERROR(VLOOKUP($A1049,'Circumstance 16'!$B$18:$AB$28,27,FALSE),TableBPA2[[#This Row],[Base Payment After Circumstance 15]])))</f>
        <v/>
      </c>
      <c r="V1049" s="24" t="str">
        <f>IF(V$3="Not used","",IFERROR(VLOOKUP($A1049,'Circumstance 17'!$B$6:$AB$15,27,FALSE),IFERROR(VLOOKUP($A1049,'Circumstance 17'!$B$18:$AB$28,27,FALSE),TableBPA2[[#This Row],[Base Payment After Circumstance 16]])))</f>
        <v/>
      </c>
      <c r="W1049" s="24" t="str">
        <f>IF(W$3="Not used","",IFERROR(VLOOKUP($A1049,'Circumstance 18'!$B$6:$AB$15,27,FALSE),IFERROR(VLOOKUP($A1049,'Circumstance 18'!$B$18:$AB$28,27,FALSE),TableBPA2[[#This Row],[Base Payment After Circumstance 17]])))</f>
        <v/>
      </c>
      <c r="X1049" s="24" t="str">
        <f>IF(X$3="Not used","",IFERROR(VLOOKUP($A1049,'Circumstance 19'!$B$6:$AB$15,27,FALSE),IFERROR(VLOOKUP($A1049,'Circumstance 19'!$B$18:$AB$28,27,FALSE),TableBPA2[[#This Row],[Base Payment After Circumstance 18]])))</f>
        <v/>
      </c>
      <c r="Y1049" s="24" t="str">
        <f>IF(Y$3="Not used","",IFERROR(VLOOKUP($A1049,'Circumstance 20'!$B$6:$AB$15,27,FALSE),IFERROR(VLOOKUP($A1049,'Circumstance 20'!$B$18:$AB$28,27,FALSE),TableBPA2[[#This Row],[Base Payment After Circumstance 19]])))</f>
        <v/>
      </c>
    </row>
    <row r="1050" spans="1:25" x14ac:dyDescent="0.25">
      <c r="A1050" s="11" t="str">
        <f>IF('LEA Information'!A1059="","",'LEA Information'!A1059)</f>
        <v/>
      </c>
      <c r="B1050" s="11" t="str">
        <f>IF('LEA Information'!B1059="","",'LEA Information'!B1059)</f>
        <v/>
      </c>
      <c r="C1050" s="68" t="str">
        <f>IF('LEA Information'!C1059="","",'LEA Information'!C1059)</f>
        <v/>
      </c>
      <c r="D1050" s="8" t="str">
        <f>IF('LEA Information'!D1059="","",'LEA Information'!D1059)</f>
        <v/>
      </c>
      <c r="E1050" s="32" t="str">
        <f t="shared" si="16"/>
        <v/>
      </c>
      <c r="F1050" s="3" t="str">
        <f>IF(F$3="Not used","",IFERROR(VLOOKUP($A1050,'Circumstance 1'!$B$6:$AB$15,27,FALSE),IFERROR(VLOOKUP(A1050,'Circumstance 1'!$B$18:$AB$28,27,FALSE),TableBPA2[[#This Row],[Starting Base Payment]])))</f>
        <v/>
      </c>
      <c r="G1050" s="3" t="str">
        <f>IF(G$3="Not used","",IFERROR(VLOOKUP($A1050,'Circumstance 2'!$B$6:$AB$15,27,FALSE),IFERROR(VLOOKUP($A1050,'Circumstance 2'!$B$18:$AB$28,27,FALSE),TableBPA2[[#This Row],[Base Payment After Circumstance 1]])))</f>
        <v/>
      </c>
      <c r="H1050" s="3" t="str">
        <f>IF(H$3="Not used","",IFERROR(VLOOKUP($A1050,'Circumstance 3'!$B$6:$AB$15,27,FALSE),IFERROR(VLOOKUP($A1050,'Circumstance 3'!$B$18:$AB$28,27,FALSE),TableBPA2[[#This Row],[Base Payment After Circumstance 2]])))</f>
        <v/>
      </c>
      <c r="I1050" s="3" t="str">
        <f>IF(I$3="Not used","",IFERROR(VLOOKUP($A1050,'Circumstance 4'!$B$6:$AB$15,27,FALSE),IFERROR(VLOOKUP($A1050,'Circumstance 4'!$B$18:$AB$28,27,FALSE),TableBPA2[[#This Row],[Base Payment After Circumstance 3]])))</f>
        <v/>
      </c>
      <c r="J1050" s="3" t="str">
        <f>IF(J$3="Not used","",IFERROR(VLOOKUP($A1050,'Circumstance 5'!$B$6:$AB$15,27,FALSE),IFERROR(VLOOKUP($A1050,'Circumstance 5'!$B$18:$AB$28,27,FALSE),TableBPA2[[#This Row],[Base Payment After Circumstance 4]])))</f>
        <v/>
      </c>
      <c r="K1050" s="3" t="str">
        <f>IF(K$3="Not used","",IFERROR(VLOOKUP($A1050,'Circumstance 6'!$B$6:$AB$15,27,FALSE),IFERROR(VLOOKUP($A1050,'Circumstance 6'!$B$18:$AB$28,27,FALSE),TableBPA2[[#This Row],[Base Payment After Circumstance 5]])))</f>
        <v/>
      </c>
      <c r="L1050" s="3" t="str">
        <f>IF(L$3="Not used","",IFERROR(VLOOKUP($A1050,'Circumstance 7'!$B$6:$AB$15,27,FALSE),IFERROR(VLOOKUP($A1050,'Circumstance 7'!$B$18:$AB$28,27,FALSE),TableBPA2[[#This Row],[Base Payment After Circumstance 6]])))</f>
        <v/>
      </c>
      <c r="M1050" s="3" t="str">
        <f>IF(M$3="Not used","",IFERROR(VLOOKUP($A1050,'Circumstance 8'!$B$6:$AB$15,27,FALSE),IFERROR(VLOOKUP($A1050,'Circumstance 8'!$B$18:$AB$28,27,FALSE),TableBPA2[[#This Row],[Base Payment After Circumstance 7]])))</f>
        <v/>
      </c>
      <c r="N1050" s="3" t="str">
        <f>IF(N$3="Not used","",IFERROR(VLOOKUP($A1050,'Circumstance 9'!$B$6:$AB$15,27,FALSE),IFERROR(VLOOKUP($A1050,'Circumstance 9'!$B$18:$AB$28,27,FALSE),TableBPA2[[#This Row],[Base Payment After Circumstance 8]])))</f>
        <v/>
      </c>
      <c r="O1050" s="3" t="str">
        <f>IF(O$3="Not used","",IFERROR(VLOOKUP($A1050,'Circumstance 10'!$B$6:$AB$15,27,FALSE),IFERROR(VLOOKUP($A1050,'Circumstance 10'!$B$18:$AB$28,27,FALSE),TableBPA2[[#This Row],[Base Payment After Circumstance 9]])))</f>
        <v/>
      </c>
      <c r="P1050" s="24" t="str">
        <f>IF(P$3="Not used","",IFERROR(VLOOKUP($A1050,'Circumstance 11'!$B$6:$AB$15,27,FALSE),IFERROR(VLOOKUP($A1050,'Circumstance 11'!$B$18:$AB$28,27,FALSE),TableBPA2[[#This Row],[Base Payment After Circumstance 10]])))</f>
        <v/>
      </c>
      <c r="Q1050" s="24" t="str">
        <f>IF(Q$3="Not used","",IFERROR(VLOOKUP($A1050,'Circumstance 12'!$B$6:$AB$15,27,FALSE),IFERROR(VLOOKUP($A1050,'Circumstance 12'!$B$18:$AB$28,27,FALSE),TableBPA2[[#This Row],[Base Payment After Circumstance 11]])))</f>
        <v/>
      </c>
      <c r="R1050" s="24" t="str">
        <f>IF(R$3="Not used","",IFERROR(VLOOKUP($A1050,'Circumstance 13'!$B$6:$AB$15,27,FALSE),IFERROR(VLOOKUP($A1050,'Circumstance 13'!$B$18:$AB$28,27,FALSE),TableBPA2[[#This Row],[Base Payment After Circumstance 12]])))</f>
        <v/>
      </c>
      <c r="S1050" s="24" t="str">
        <f>IF(S$3="Not used","",IFERROR(VLOOKUP($A1050,'Circumstance 14'!$B$6:$AB$15,27,FALSE),IFERROR(VLOOKUP($A1050,'Circumstance 14'!$B$18:$AB$28,27,FALSE),TableBPA2[[#This Row],[Base Payment After Circumstance 13]])))</f>
        <v/>
      </c>
      <c r="T1050" s="24" t="str">
        <f>IF(T$3="Not used","",IFERROR(VLOOKUP($A1050,'Circumstance 15'!$B$6:$AB$15,27,FALSE),IFERROR(VLOOKUP($A1050,'Circumstance 15'!$B$18:$AB$28,27,FALSE),TableBPA2[[#This Row],[Base Payment After Circumstance 14]])))</f>
        <v/>
      </c>
      <c r="U1050" s="24" t="str">
        <f>IF(U$3="Not used","",IFERROR(VLOOKUP($A1050,'Circumstance 16'!$B$6:$AB$15,27,FALSE),IFERROR(VLOOKUP($A1050,'Circumstance 16'!$B$18:$AB$28,27,FALSE),TableBPA2[[#This Row],[Base Payment After Circumstance 15]])))</f>
        <v/>
      </c>
      <c r="V1050" s="24" t="str">
        <f>IF(V$3="Not used","",IFERROR(VLOOKUP($A1050,'Circumstance 17'!$B$6:$AB$15,27,FALSE),IFERROR(VLOOKUP($A1050,'Circumstance 17'!$B$18:$AB$28,27,FALSE),TableBPA2[[#This Row],[Base Payment After Circumstance 16]])))</f>
        <v/>
      </c>
      <c r="W1050" s="24" t="str">
        <f>IF(W$3="Not used","",IFERROR(VLOOKUP($A1050,'Circumstance 18'!$B$6:$AB$15,27,FALSE),IFERROR(VLOOKUP($A1050,'Circumstance 18'!$B$18:$AB$28,27,FALSE),TableBPA2[[#This Row],[Base Payment After Circumstance 17]])))</f>
        <v/>
      </c>
      <c r="X1050" s="24" t="str">
        <f>IF(X$3="Not used","",IFERROR(VLOOKUP($A1050,'Circumstance 19'!$B$6:$AB$15,27,FALSE),IFERROR(VLOOKUP($A1050,'Circumstance 19'!$B$18:$AB$28,27,FALSE),TableBPA2[[#This Row],[Base Payment After Circumstance 18]])))</f>
        <v/>
      </c>
      <c r="Y1050" s="24" t="str">
        <f>IF(Y$3="Not used","",IFERROR(VLOOKUP($A1050,'Circumstance 20'!$B$6:$AB$15,27,FALSE),IFERROR(VLOOKUP($A1050,'Circumstance 20'!$B$18:$AB$28,27,FALSE),TableBPA2[[#This Row],[Base Payment After Circumstance 19]])))</f>
        <v/>
      </c>
    </row>
    <row r="1051" spans="1:25" x14ac:dyDescent="0.25">
      <c r="A1051" s="11" t="str">
        <f>IF('LEA Information'!A1060="","",'LEA Information'!A1060)</f>
        <v/>
      </c>
      <c r="B1051" s="11" t="str">
        <f>IF('LEA Information'!B1060="","",'LEA Information'!B1060)</f>
        <v/>
      </c>
      <c r="C1051" s="68" t="str">
        <f>IF('LEA Information'!C1060="","",'LEA Information'!C1060)</f>
        <v/>
      </c>
      <c r="D1051" s="8" t="str">
        <f>IF('LEA Information'!D1060="","",'LEA Information'!D1060)</f>
        <v/>
      </c>
      <c r="E1051" s="32" t="str">
        <f t="shared" si="16"/>
        <v/>
      </c>
      <c r="F1051" s="3" t="str">
        <f>IF(F$3="Not used","",IFERROR(VLOOKUP($A1051,'Circumstance 1'!$B$6:$AB$15,27,FALSE),IFERROR(VLOOKUP(A1051,'Circumstance 1'!$B$18:$AB$28,27,FALSE),TableBPA2[[#This Row],[Starting Base Payment]])))</f>
        <v/>
      </c>
      <c r="G1051" s="3" t="str">
        <f>IF(G$3="Not used","",IFERROR(VLOOKUP($A1051,'Circumstance 2'!$B$6:$AB$15,27,FALSE),IFERROR(VLOOKUP($A1051,'Circumstance 2'!$B$18:$AB$28,27,FALSE),TableBPA2[[#This Row],[Base Payment After Circumstance 1]])))</f>
        <v/>
      </c>
      <c r="H1051" s="3" t="str">
        <f>IF(H$3="Not used","",IFERROR(VLOOKUP($A1051,'Circumstance 3'!$B$6:$AB$15,27,FALSE),IFERROR(VLOOKUP($A1051,'Circumstance 3'!$B$18:$AB$28,27,FALSE),TableBPA2[[#This Row],[Base Payment After Circumstance 2]])))</f>
        <v/>
      </c>
      <c r="I1051" s="3" t="str">
        <f>IF(I$3="Not used","",IFERROR(VLOOKUP($A1051,'Circumstance 4'!$B$6:$AB$15,27,FALSE),IFERROR(VLOOKUP($A1051,'Circumstance 4'!$B$18:$AB$28,27,FALSE),TableBPA2[[#This Row],[Base Payment After Circumstance 3]])))</f>
        <v/>
      </c>
      <c r="J1051" s="3" t="str">
        <f>IF(J$3="Not used","",IFERROR(VLOOKUP($A1051,'Circumstance 5'!$B$6:$AB$15,27,FALSE),IFERROR(VLOOKUP($A1051,'Circumstance 5'!$B$18:$AB$28,27,FALSE),TableBPA2[[#This Row],[Base Payment After Circumstance 4]])))</f>
        <v/>
      </c>
      <c r="K1051" s="3" t="str">
        <f>IF(K$3="Not used","",IFERROR(VLOOKUP($A1051,'Circumstance 6'!$B$6:$AB$15,27,FALSE),IFERROR(VLOOKUP($A1051,'Circumstance 6'!$B$18:$AB$28,27,FALSE),TableBPA2[[#This Row],[Base Payment After Circumstance 5]])))</f>
        <v/>
      </c>
      <c r="L1051" s="3" t="str">
        <f>IF(L$3="Not used","",IFERROR(VLOOKUP($A1051,'Circumstance 7'!$B$6:$AB$15,27,FALSE),IFERROR(VLOOKUP($A1051,'Circumstance 7'!$B$18:$AB$28,27,FALSE),TableBPA2[[#This Row],[Base Payment After Circumstance 6]])))</f>
        <v/>
      </c>
      <c r="M1051" s="3" t="str">
        <f>IF(M$3="Not used","",IFERROR(VLOOKUP($A1051,'Circumstance 8'!$B$6:$AB$15,27,FALSE),IFERROR(VLOOKUP($A1051,'Circumstance 8'!$B$18:$AB$28,27,FALSE),TableBPA2[[#This Row],[Base Payment After Circumstance 7]])))</f>
        <v/>
      </c>
      <c r="N1051" s="3" t="str">
        <f>IF(N$3="Not used","",IFERROR(VLOOKUP($A1051,'Circumstance 9'!$B$6:$AB$15,27,FALSE),IFERROR(VLOOKUP($A1051,'Circumstance 9'!$B$18:$AB$28,27,FALSE),TableBPA2[[#This Row],[Base Payment After Circumstance 8]])))</f>
        <v/>
      </c>
      <c r="O1051" s="3" t="str">
        <f>IF(O$3="Not used","",IFERROR(VLOOKUP($A1051,'Circumstance 10'!$B$6:$AB$15,27,FALSE),IFERROR(VLOOKUP($A1051,'Circumstance 10'!$B$18:$AB$28,27,FALSE),TableBPA2[[#This Row],[Base Payment After Circumstance 9]])))</f>
        <v/>
      </c>
      <c r="P1051" s="24" t="str">
        <f>IF(P$3="Not used","",IFERROR(VLOOKUP($A1051,'Circumstance 11'!$B$6:$AB$15,27,FALSE),IFERROR(VLOOKUP($A1051,'Circumstance 11'!$B$18:$AB$28,27,FALSE),TableBPA2[[#This Row],[Base Payment After Circumstance 10]])))</f>
        <v/>
      </c>
      <c r="Q1051" s="24" t="str">
        <f>IF(Q$3="Not used","",IFERROR(VLOOKUP($A1051,'Circumstance 12'!$B$6:$AB$15,27,FALSE),IFERROR(VLOOKUP($A1051,'Circumstance 12'!$B$18:$AB$28,27,FALSE),TableBPA2[[#This Row],[Base Payment After Circumstance 11]])))</f>
        <v/>
      </c>
      <c r="R1051" s="24" t="str">
        <f>IF(R$3="Not used","",IFERROR(VLOOKUP($A1051,'Circumstance 13'!$B$6:$AB$15,27,FALSE),IFERROR(VLOOKUP($A1051,'Circumstance 13'!$B$18:$AB$28,27,FALSE),TableBPA2[[#This Row],[Base Payment After Circumstance 12]])))</f>
        <v/>
      </c>
      <c r="S1051" s="24" t="str">
        <f>IF(S$3="Not used","",IFERROR(VLOOKUP($A1051,'Circumstance 14'!$B$6:$AB$15,27,FALSE),IFERROR(VLOOKUP($A1051,'Circumstance 14'!$B$18:$AB$28,27,FALSE),TableBPA2[[#This Row],[Base Payment After Circumstance 13]])))</f>
        <v/>
      </c>
      <c r="T1051" s="24" t="str">
        <f>IF(T$3="Not used","",IFERROR(VLOOKUP($A1051,'Circumstance 15'!$B$6:$AB$15,27,FALSE),IFERROR(VLOOKUP($A1051,'Circumstance 15'!$B$18:$AB$28,27,FALSE),TableBPA2[[#This Row],[Base Payment After Circumstance 14]])))</f>
        <v/>
      </c>
      <c r="U1051" s="24" t="str">
        <f>IF(U$3="Not used","",IFERROR(VLOOKUP($A1051,'Circumstance 16'!$B$6:$AB$15,27,FALSE),IFERROR(VLOOKUP($A1051,'Circumstance 16'!$B$18:$AB$28,27,FALSE),TableBPA2[[#This Row],[Base Payment After Circumstance 15]])))</f>
        <v/>
      </c>
      <c r="V1051" s="24" t="str">
        <f>IF(V$3="Not used","",IFERROR(VLOOKUP($A1051,'Circumstance 17'!$B$6:$AB$15,27,FALSE),IFERROR(VLOOKUP($A1051,'Circumstance 17'!$B$18:$AB$28,27,FALSE),TableBPA2[[#This Row],[Base Payment After Circumstance 16]])))</f>
        <v/>
      </c>
      <c r="W1051" s="24" t="str">
        <f>IF(W$3="Not used","",IFERROR(VLOOKUP($A1051,'Circumstance 18'!$B$6:$AB$15,27,FALSE),IFERROR(VLOOKUP($A1051,'Circumstance 18'!$B$18:$AB$28,27,FALSE),TableBPA2[[#This Row],[Base Payment After Circumstance 17]])))</f>
        <v/>
      </c>
      <c r="X1051" s="24" t="str">
        <f>IF(X$3="Not used","",IFERROR(VLOOKUP($A1051,'Circumstance 19'!$B$6:$AB$15,27,FALSE),IFERROR(VLOOKUP($A1051,'Circumstance 19'!$B$18:$AB$28,27,FALSE),TableBPA2[[#This Row],[Base Payment After Circumstance 18]])))</f>
        <v/>
      </c>
      <c r="Y1051" s="24" t="str">
        <f>IF(Y$3="Not used","",IFERROR(VLOOKUP($A1051,'Circumstance 20'!$B$6:$AB$15,27,FALSE),IFERROR(VLOOKUP($A1051,'Circumstance 20'!$B$18:$AB$28,27,FALSE),TableBPA2[[#This Row],[Base Payment After Circumstance 19]])))</f>
        <v/>
      </c>
    </row>
    <row r="1052" spans="1:25" x14ac:dyDescent="0.25">
      <c r="A1052" s="11" t="str">
        <f>IF('LEA Information'!A1061="","",'LEA Information'!A1061)</f>
        <v/>
      </c>
      <c r="B1052" s="11" t="str">
        <f>IF('LEA Information'!B1061="","",'LEA Information'!B1061)</f>
        <v/>
      </c>
      <c r="C1052" s="68" t="str">
        <f>IF('LEA Information'!C1061="","",'LEA Information'!C1061)</f>
        <v/>
      </c>
      <c r="D1052" s="8" t="str">
        <f>IF('LEA Information'!D1061="","",'LEA Information'!D1061)</f>
        <v/>
      </c>
      <c r="E1052" s="32" t="str">
        <f t="shared" si="16"/>
        <v/>
      </c>
      <c r="F1052" s="3" t="str">
        <f>IF(F$3="Not used","",IFERROR(VLOOKUP($A1052,'Circumstance 1'!$B$6:$AB$15,27,FALSE),IFERROR(VLOOKUP(A1052,'Circumstance 1'!$B$18:$AB$28,27,FALSE),TableBPA2[[#This Row],[Starting Base Payment]])))</f>
        <v/>
      </c>
      <c r="G1052" s="3" t="str">
        <f>IF(G$3="Not used","",IFERROR(VLOOKUP($A1052,'Circumstance 2'!$B$6:$AB$15,27,FALSE),IFERROR(VLOOKUP($A1052,'Circumstance 2'!$B$18:$AB$28,27,FALSE),TableBPA2[[#This Row],[Base Payment After Circumstance 1]])))</f>
        <v/>
      </c>
      <c r="H1052" s="3" t="str">
        <f>IF(H$3="Not used","",IFERROR(VLOOKUP($A1052,'Circumstance 3'!$B$6:$AB$15,27,FALSE),IFERROR(VLOOKUP($A1052,'Circumstance 3'!$B$18:$AB$28,27,FALSE),TableBPA2[[#This Row],[Base Payment After Circumstance 2]])))</f>
        <v/>
      </c>
      <c r="I1052" s="3" t="str">
        <f>IF(I$3="Not used","",IFERROR(VLOOKUP($A1052,'Circumstance 4'!$B$6:$AB$15,27,FALSE),IFERROR(VLOOKUP($A1052,'Circumstance 4'!$B$18:$AB$28,27,FALSE),TableBPA2[[#This Row],[Base Payment After Circumstance 3]])))</f>
        <v/>
      </c>
      <c r="J1052" s="3" t="str">
        <f>IF(J$3="Not used","",IFERROR(VLOOKUP($A1052,'Circumstance 5'!$B$6:$AB$15,27,FALSE),IFERROR(VLOOKUP($A1052,'Circumstance 5'!$B$18:$AB$28,27,FALSE),TableBPA2[[#This Row],[Base Payment After Circumstance 4]])))</f>
        <v/>
      </c>
      <c r="K1052" s="3" t="str">
        <f>IF(K$3="Not used","",IFERROR(VLOOKUP($A1052,'Circumstance 6'!$B$6:$AB$15,27,FALSE),IFERROR(VLOOKUP($A1052,'Circumstance 6'!$B$18:$AB$28,27,FALSE),TableBPA2[[#This Row],[Base Payment After Circumstance 5]])))</f>
        <v/>
      </c>
      <c r="L1052" s="3" t="str">
        <f>IF(L$3="Not used","",IFERROR(VLOOKUP($A1052,'Circumstance 7'!$B$6:$AB$15,27,FALSE),IFERROR(VLOOKUP($A1052,'Circumstance 7'!$B$18:$AB$28,27,FALSE),TableBPA2[[#This Row],[Base Payment After Circumstance 6]])))</f>
        <v/>
      </c>
      <c r="M1052" s="3" t="str">
        <f>IF(M$3="Not used","",IFERROR(VLOOKUP($A1052,'Circumstance 8'!$B$6:$AB$15,27,FALSE),IFERROR(VLOOKUP($A1052,'Circumstance 8'!$B$18:$AB$28,27,FALSE),TableBPA2[[#This Row],[Base Payment After Circumstance 7]])))</f>
        <v/>
      </c>
      <c r="N1052" s="3" t="str">
        <f>IF(N$3="Not used","",IFERROR(VLOOKUP($A1052,'Circumstance 9'!$B$6:$AB$15,27,FALSE),IFERROR(VLOOKUP($A1052,'Circumstance 9'!$B$18:$AB$28,27,FALSE),TableBPA2[[#This Row],[Base Payment After Circumstance 8]])))</f>
        <v/>
      </c>
      <c r="O1052" s="3" t="str">
        <f>IF(O$3="Not used","",IFERROR(VLOOKUP($A1052,'Circumstance 10'!$B$6:$AB$15,27,FALSE),IFERROR(VLOOKUP($A1052,'Circumstance 10'!$B$18:$AB$28,27,FALSE),TableBPA2[[#This Row],[Base Payment After Circumstance 9]])))</f>
        <v/>
      </c>
      <c r="P1052" s="24" t="str">
        <f>IF(P$3="Not used","",IFERROR(VLOOKUP($A1052,'Circumstance 11'!$B$6:$AB$15,27,FALSE),IFERROR(VLOOKUP($A1052,'Circumstance 11'!$B$18:$AB$28,27,FALSE),TableBPA2[[#This Row],[Base Payment After Circumstance 10]])))</f>
        <v/>
      </c>
      <c r="Q1052" s="24" t="str">
        <f>IF(Q$3="Not used","",IFERROR(VLOOKUP($A1052,'Circumstance 12'!$B$6:$AB$15,27,FALSE),IFERROR(VLOOKUP($A1052,'Circumstance 12'!$B$18:$AB$28,27,FALSE),TableBPA2[[#This Row],[Base Payment After Circumstance 11]])))</f>
        <v/>
      </c>
      <c r="R1052" s="24" t="str">
        <f>IF(R$3="Not used","",IFERROR(VLOOKUP($A1052,'Circumstance 13'!$B$6:$AB$15,27,FALSE),IFERROR(VLOOKUP($A1052,'Circumstance 13'!$B$18:$AB$28,27,FALSE),TableBPA2[[#This Row],[Base Payment After Circumstance 12]])))</f>
        <v/>
      </c>
      <c r="S1052" s="24" t="str">
        <f>IF(S$3="Not used","",IFERROR(VLOOKUP($A1052,'Circumstance 14'!$B$6:$AB$15,27,FALSE),IFERROR(VLOOKUP($A1052,'Circumstance 14'!$B$18:$AB$28,27,FALSE),TableBPA2[[#This Row],[Base Payment After Circumstance 13]])))</f>
        <v/>
      </c>
      <c r="T1052" s="24" t="str">
        <f>IF(T$3="Not used","",IFERROR(VLOOKUP($A1052,'Circumstance 15'!$B$6:$AB$15,27,FALSE),IFERROR(VLOOKUP($A1052,'Circumstance 15'!$B$18:$AB$28,27,FALSE),TableBPA2[[#This Row],[Base Payment After Circumstance 14]])))</f>
        <v/>
      </c>
      <c r="U1052" s="24" t="str">
        <f>IF(U$3="Not used","",IFERROR(VLOOKUP($A1052,'Circumstance 16'!$B$6:$AB$15,27,FALSE),IFERROR(VLOOKUP($A1052,'Circumstance 16'!$B$18:$AB$28,27,FALSE),TableBPA2[[#This Row],[Base Payment After Circumstance 15]])))</f>
        <v/>
      </c>
      <c r="V1052" s="24" t="str">
        <f>IF(V$3="Not used","",IFERROR(VLOOKUP($A1052,'Circumstance 17'!$B$6:$AB$15,27,FALSE),IFERROR(VLOOKUP($A1052,'Circumstance 17'!$B$18:$AB$28,27,FALSE),TableBPA2[[#This Row],[Base Payment After Circumstance 16]])))</f>
        <v/>
      </c>
      <c r="W1052" s="24" t="str">
        <f>IF(W$3="Not used","",IFERROR(VLOOKUP($A1052,'Circumstance 18'!$B$6:$AB$15,27,FALSE),IFERROR(VLOOKUP($A1052,'Circumstance 18'!$B$18:$AB$28,27,FALSE),TableBPA2[[#This Row],[Base Payment After Circumstance 17]])))</f>
        <v/>
      </c>
      <c r="X1052" s="24" t="str">
        <f>IF(X$3="Not used","",IFERROR(VLOOKUP($A1052,'Circumstance 19'!$B$6:$AB$15,27,FALSE),IFERROR(VLOOKUP($A1052,'Circumstance 19'!$B$18:$AB$28,27,FALSE),TableBPA2[[#This Row],[Base Payment After Circumstance 18]])))</f>
        <v/>
      </c>
      <c r="Y1052" s="24" t="str">
        <f>IF(Y$3="Not used","",IFERROR(VLOOKUP($A1052,'Circumstance 20'!$B$6:$AB$15,27,FALSE),IFERROR(VLOOKUP($A1052,'Circumstance 20'!$B$18:$AB$28,27,FALSE),TableBPA2[[#This Row],[Base Payment After Circumstance 19]])))</f>
        <v/>
      </c>
    </row>
    <row r="1053" spans="1:25" x14ac:dyDescent="0.25">
      <c r="A1053" s="11" t="str">
        <f>IF('LEA Information'!A1062="","",'LEA Information'!A1062)</f>
        <v/>
      </c>
      <c r="B1053" s="11" t="str">
        <f>IF('LEA Information'!B1062="","",'LEA Information'!B1062)</f>
        <v/>
      </c>
      <c r="C1053" s="68" t="str">
        <f>IF('LEA Information'!C1062="","",'LEA Information'!C1062)</f>
        <v/>
      </c>
      <c r="D1053" s="8" t="str">
        <f>IF('LEA Information'!D1062="","",'LEA Information'!D1062)</f>
        <v/>
      </c>
      <c r="E1053" s="32" t="str">
        <f t="shared" si="16"/>
        <v/>
      </c>
      <c r="F1053" s="3" t="str">
        <f>IF(F$3="Not used","",IFERROR(VLOOKUP($A1053,'Circumstance 1'!$B$6:$AB$15,27,FALSE),IFERROR(VLOOKUP(A1053,'Circumstance 1'!$B$18:$AB$28,27,FALSE),TableBPA2[[#This Row],[Starting Base Payment]])))</f>
        <v/>
      </c>
      <c r="G1053" s="3" t="str">
        <f>IF(G$3="Not used","",IFERROR(VLOOKUP($A1053,'Circumstance 2'!$B$6:$AB$15,27,FALSE),IFERROR(VLOOKUP($A1053,'Circumstance 2'!$B$18:$AB$28,27,FALSE),TableBPA2[[#This Row],[Base Payment After Circumstance 1]])))</f>
        <v/>
      </c>
      <c r="H1053" s="3" t="str">
        <f>IF(H$3="Not used","",IFERROR(VLOOKUP($A1053,'Circumstance 3'!$B$6:$AB$15,27,FALSE),IFERROR(VLOOKUP($A1053,'Circumstance 3'!$B$18:$AB$28,27,FALSE),TableBPA2[[#This Row],[Base Payment After Circumstance 2]])))</f>
        <v/>
      </c>
      <c r="I1053" s="3" t="str">
        <f>IF(I$3="Not used","",IFERROR(VLOOKUP($A1053,'Circumstance 4'!$B$6:$AB$15,27,FALSE),IFERROR(VLOOKUP($A1053,'Circumstance 4'!$B$18:$AB$28,27,FALSE),TableBPA2[[#This Row],[Base Payment After Circumstance 3]])))</f>
        <v/>
      </c>
      <c r="J1053" s="3" t="str">
        <f>IF(J$3="Not used","",IFERROR(VLOOKUP($A1053,'Circumstance 5'!$B$6:$AB$15,27,FALSE),IFERROR(VLOOKUP($A1053,'Circumstance 5'!$B$18:$AB$28,27,FALSE),TableBPA2[[#This Row],[Base Payment After Circumstance 4]])))</f>
        <v/>
      </c>
      <c r="K1053" s="3" t="str">
        <f>IF(K$3="Not used","",IFERROR(VLOOKUP($A1053,'Circumstance 6'!$B$6:$AB$15,27,FALSE),IFERROR(VLOOKUP($A1053,'Circumstance 6'!$B$18:$AB$28,27,FALSE),TableBPA2[[#This Row],[Base Payment After Circumstance 5]])))</f>
        <v/>
      </c>
      <c r="L1053" s="3" t="str">
        <f>IF(L$3="Not used","",IFERROR(VLOOKUP($A1053,'Circumstance 7'!$B$6:$AB$15,27,FALSE),IFERROR(VLOOKUP($A1053,'Circumstance 7'!$B$18:$AB$28,27,FALSE),TableBPA2[[#This Row],[Base Payment After Circumstance 6]])))</f>
        <v/>
      </c>
      <c r="M1053" s="3" t="str">
        <f>IF(M$3="Not used","",IFERROR(VLOOKUP($A1053,'Circumstance 8'!$B$6:$AB$15,27,FALSE),IFERROR(VLOOKUP($A1053,'Circumstance 8'!$B$18:$AB$28,27,FALSE),TableBPA2[[#This Row],[Base Payment After Circumstance 7]])))</f>
        <v/>
      </c>
      <c r="N1053" s="3" t="str">
        <f>IF(N$3="Not used","",IFERROR(VLOOKUP($A1053,'Circumstance 9'!$B$6:$AB$15,27,FALSE),IFERROR(VLOOKUP($A1053,'Circumstance 9'!$B$18:$AB$28,27,FALSE),TableBPA2[[#This Row],[Base Payment After Circumstance 8]])))</f>
        <v/>
      </c>
      <c r="O1053" s="3" t="str">
        <f>IF(O$3="Not used","",IFERROR(VLOOKUP($A1053,'Circumstance 10'!$B$6:$AB$15,27,FALSE),IFERROR(VLOOKUP($A1053,'Circumstance 10'!$B$18:$AB$28,27,FALSE),TableBPA2[[#This Row],[Base Payment After Circumstance 9]])))</f>
        <v/>
      </c>
      <c r="P1053" s="24" t="str">
        <f>IF(P$3="Not used","",IFERROR(VLOOKUP($A1053,'Circumstance 11'!$B$6:$AB$15,27,FALSE),IFERROR(VLOOKUP($A1053,'Circumstance 11'!$B$18:$AB$28,27,FALSE),TableBPA2[[#This Row],[Base Payment After Circumstance 10]])))</f>
        <v/>
      </c>
      <c r="Q1053" s="24" t="str">
        <f>IF(Q$3="Not used","",IFERROR(VLOOKUP($A1053,'Circumstance 12'!$B$6:$AB$15,27,FALSE),IFERROR(VLOOKUP($A1053,'Circumstance 12'!$B$18:$AB$28,27,FALSE),TableBPA2[[#This Row],[Base Payment After Circumstance 11]])))</f>
        <v/>
      </c>
      <c r="R1053" s="24" t="str">
        <f>IF(R$3="Not used","",IFERROR(VLOOKUP($A1053,'Circumstance 13'!$B$6:$AB$15,27,FALSE),IFERROR(VLOOKUP($A1053,'Circumstance 13'!$B$18:$AB$28,27,FALSE),TableBPA2[[#This Row],[Base Payment After Circumstance 12]])))</f>
        <v/>
      </c>
      <c r="S1053" s="24" t="str">
        <f>IF(S$3="Not used","",IFERROR(VLOOKUP($A1053,'Circumstance 14'!$B$6:$AB$15,27,FALSE),IFERROR(VLOOKUP($A1053,'Circumstance 14'!$B$18:$AB$28,27,FALSE),TableBPA2[[#This Row],[Base Payment After Circumstance 13]])))</f>
        <v/>
      </c>
      <c r="T1053" s="24" t="str">
        <f>IF(T$3="Not used","",IFERROR(VLOOKUP($A1053,'Circumstance 15'!$B$6:$AB$15,27,FALSE),IFERROR(VLOOKUP($A1053,'Circumstance 15'!$B$18:$AB$28,27,FALSE),TableBPA2[[#This Row],[Base Payment After Circumstance 14]])))</f>
        <v/>
      </c>
      <c r="U1053" s="24" t="str">
        <f>IF(U$3="Not used","",IFERROR(VLOOKUP($A1053,'Circumstance 16'!$B$6:$AB$15,27,FALSE),IFERROR(VLOOKUP($A1053,'Circumstance 16'!$B$18:$AB$28,27,FALSE),TableBPA2[[#This Row],[Base Payment After Circumstance 15]])))</f>
        <v/>
      </c>
      <c r="V1053" s="24" t="str">
        <f>IF(V$3="Not used","",IFERROR(VLOOKUP($A1053,'Circumstance 17'!$B$6:$AB$15,27,FALSE),IFERROR(VLOOKUP($A1053,'Circumstance 17'!$B$18:$AB$28,27,FALSE),TableBPA2[[#This Row],[Base Payment After Circumstance 16]])))</f>
        <v/>
      </c>
      <c r="W1053" s="24" t="str">
        <f>IF(W$3="Not used","",IFERROR(VLOOKUP($A1053,'Circumstance 18'!$B$6:$AB$15,27,FALSE),IFERROR(VLOOKUP($A1053,'Circumstance 18'!$B$18:$AB$28,27,FALSE),TableBPA2[[#This Row],[Base Payment After Circumstance 17]])))</f>
        <v/>
      </c>
      <c r="X1053" s="24" t="str">
        <f>IF(X$3="Not used","",IFERROR(VLOOKUP($A1053,'Circumstance 19'!$B$6:$AB$15,27,FALSE),IFERROR(VLOOKUP($A1053,'Circumstance 19'!$B$18:$AB$28,27,FALSE),TableBPA2[[#This Row],[Base Payment After Circumstance 18]])))</f>
        <v/>
      </c>
      <c r="Y1053" s="24" t="str">
        <f>IF(Y$3="Not used","",IFERROR(VLOOKUP($A1053,'Circumstance 20'!$B$6:$AB$15,27,FALSE),IFERROR(VLOOKUP($A1053,'Circumstance 20'!$B$18:$AB$28,27,FALSE),TableBPA2[[#This Row],[Base Payment After Circumstance 19]])))</f>
        <v/>
      </c>
    </row>
    <row r="1054" spans="1:25" x14ac:dyDescent="0.25">
      <c r="A1054" s="11" t="str">
        <f>IF('LEA Information'!A1063="","",'LEA Information'!A1063)</f>
        <v/>
      </c>
      <c r="B1054" s="11" t="str">
        <f>IF('LEA Information'!B1063="","",'LEA Information'!B1063)</f>
        <v/>
      </c>
      <c r="C1054" s="68" t="str">
        <f>IF('LEA Information'!C1063="","",'LEA Information'!C1063)</f>
        <v/>
      </c>
      <c r="D1054" s="8" t="str">
        <f>IF('LEA Information'!D1063="","",'LEA Information'!D1063)</f>
        <v/>
      </c>
      <c r="E1054" s="32" t="str">
        <f t="shared" si="16"/>
        <v/>
      </c>
      <c r="F1054" s="3" t="str">
        <f>IF(F$3="Not used","",IFERROR(VLOOKUP($A1054,'Circumstance 1'!$B$6:$AB$15,27,FALSE),IFERROR(VLOOKUP(A1054,'Circumstance 1'!$B$18:$AB$28,27,FALSE),TableBPA2[[#This Row],[Starting Base Payment]])))</f>
        <v/>
      </c>
      <c r="G1054" s="3" t="str">
        <f>IF(G$3="Not used","",IFERROR(VLOOKUP($A1054,'Circumstance 2'!$B$6:$AB$15,27,FALSE),IFERROR(VLOOKUP($A1054,'Circumstance 2'!$B$18:$AB$28,27,FALSE),TableBPA2[[#This Row],[Base Payment After Circumstance 1]])))</f>
        <v/>
      </c>
      <c r="H1054" s="3" t="str">
        <f>IF(H$3="Not used","",IFERROR(VLOOKUP($A1054,'Circumstance 3'!$B$6:$AB$15,27,FALSE),IFERROR(VLOOKUP($A1054,'Circumstance 3'!$B$18:$AB$28,27,FALSE),TableBPA2[[#This Row],[Base Payment After Circumstance 2]])))</f>
        <v/>
      </c>
      <c r="I1054" s="3" t="str">
        <f>IF(I$3="Not used","",IFERROR(VLOOKUP($A1054,'Circumstance 4'!$B$6:$AB$15,27,FALSE),IFERROR(VLOOKUP($A1054,'Circumstance 4'!$B$18:$AB$28,27,FALSE),TableBPA2[[#This Row],[Base Payment After Circumstance 3]])))</f>
        <v/>
      </c>
      <c r="J1054" s="3" t="str">
        <f>IF(J$3="Not used","",IFERROR(VLOOKUP($A1054,'Circumstance 5'!$B$6:$AB$15,27,FALSE),IFERROR(VLOOKUP($A1054,'Circumstance 5'!$B$18:$AB$28,27,FALSE),TableBPA2[[#This Row],[Base Payment After Circumstance 4]])))</f>
        <v/>
      </c>
      <c r="K1054" s="3" t="str">
        <f>IF(K$3="Not used","",IFERROR(VLOOKUP($A1054,'Circumstance 6'!$B$6:$AB$15,27,FALSE),IFERROR(VLOOKUP($A1054,'Circumstance 6'!$B$18:$AB$28,27,FALSE),TableBPA2[[#This Row],[Base Payment After Circumstance 5]])))</f>
        <v/>
      </c>
      <c r="L1054" s="3" t="str">
        <f>IF(L$3="Not used","",IFERROR(VLOOKUP($A1054,'Circumstance 7'!$B$6:$AB$15,27,FALSE),IFERROR(VLOOKUP($A1054,'Circumstance 7'!$B$18:$AB$28,27,FALSE),TableBPA2[[#This Row],[Base Payment After Circumstance 6]])))</f>
        <v/>
      </c>
      <c r="M1054" s="3" t="str">
        <f>IF(M$3="Not used","",IFERROR(VLOOKUP($A1054,'Circumstance 8'!$B$6:$AB$15,27,FALSE),IFERROR(VLOOKUP($A1054,'Circumstance 8'!$B$18:$AB$28,27,FALSE),TableBPA2[[#This Row],[Base Payment After Circumstance 7]])))</f>
        <v/>
      </c>
      <c r="N1054" s="3" t="str">
        <f>IF(N$3="Not used","",IFERROR(VLOOKUP($A1054,'Circumstance 9'!$B$6:$AB$15,27,FALSE),IFERROR(VLOOKUP($A1054,'Circumstance 9'!$B$18:$AB$28,27,FALSE),TableBPA2[[#This Row],[Base Payment After Circumstance 8]])))</f>
        <v/>
      </c>
      <c r="O1054" s="3" t="str">
        <f>IF(O$3="Not used","",IFERROR(VLOOKUP($A1054,'Circumstance 10'!$B$6:$AB$15,27,FALSE),IFERROR(VLOOKUP($A1054,'Circumstance 10'!$B$18:$AB$28,27,FALSE),TableBPA2[[#This Row],[Base Payment After Circumstance 9]])))</f>
        <v/>
      </c>
      <c r="P1054" s="24" t="str">
        <f>IF(P$3="Not used","",IFERROR(VLOOKUP($A1054,'Circumstance 11'!$B$6:$AB$15,27,FALSE),IFERROR(VLOOKUP($A1054,'Circumstance 11'!$B$18:$AB$28,27,FALSE),TableBPA2[[#This Row],[Base Payment After Circumstance 10]])))</f>
        <v/>
      </c>
      <c r="Q1054" s="24" t="str">
        <f>IF(Q$3="Not used","",IFERROR(VLOOKUP($A1054,'Circumstance 12'!$B$6:$AB$15,27,FALSE),IFERROR(VLOOKUP($A1054,'Circumstance 12'!$B$18:$AB$28,27,FALSE),TableBPA2[[#This Row],[Base Payment After Circumstance 11]])))</f>
        <v/>
      </c>
      <c r="R1054" s="24" t="str">
        <f>IF(R$3="Not used","",IFERROR(VLOOKUP($A1054,'Circumstance 13'!$B$6:$AB$15,27,FALSE),IFERROR(VLOOKUP($A1054,'Circumstance 13'!$B$18:$AB$28,27,FALSE),TableBPA2[[#This Row],[Base Payment After Circumstance 12]])))</f>
        <v/>
      </c>
      <c r="S1054" s="24" t="str">
        <f>IF(S$3="Not used","",IFERROR(VLOOKUP($A1054,'Circumstance 14'!$B$6:$AB$15,27,FALSE),IFERROR(VLOOKUP($A1054,'Circumstance 14'!$B$18:$AB$28,27,FALSE),TableBPA2[[#This Row],[Base Payment After Circumstance 13]])))</f>
        <v/>
      </c>
      <c r="T1054" s="24" t="str">
        <f>IF(T$3="Not used","",IFERROR(VLOOKUP($A1054,'Circumstance 15'!$B$6:$AB$15,27,FALSE),IFERROR(VLOOKUP($A1054,'Circumstance 15'!$B$18:$AB$28,27,FALSE),TableBPA2[[#This Row],[Base Payment After Circumstance 14]])))</f>
        <v/>
      </c>
      <c r="U1054" s="24" t="str">
        <f>IF(U$3="Not used","",IFERROR(VLOOKUP($A1054,'Circumstance 16'!$B$6:$AB$15,27,FALSE),IFERROR(VLOOKUP($A1054,'Circumstance 16'!$B$18:$AB$28,27,FALSE),TableBPA2[[#This Row],[Base Payment After Circumstance 15]])))</f>
        <v/>
      </c>
      <c r="V1054" s="24" t="str">
        <f>IF(V$3="Not used","",IFERROR(VLOOKUP($A1054,'Circumstance 17'!$B$6:$AB$15,27,FALSE),IFERROR(VLOOKUP($A1054,'Circumstance 17'!$B$18:$AB$28,27,FALSE),TableBPA2[[#This Row],[Base Payment After Circumstance 16]])))</f>
        <v/>
      </c>
      <c r="W1054" s="24" t="str">
        <f>IF(W$3="Not used","",IFERROR(VLOOKUP($A1054,'Circumstance 18'!$B$6:$AB$15,27,FALSE),IFERROR(VLOOKUP($A1054,'Circumstance 18'!$B$18:$AB$28,27,FALSE),TableBPA2[[#This Row],[Base Payment After Circumstance 17]])))</f>
        <v/>
      </c>
      <c r="X1054" s="24" t="str">
        <f>IF(X$3="Not used","",IFERROR(VLOOKUP($A1054,'Circumstance 19'!$B$6:$AB$15,27,FALSE),IFERROR(VLOOKUP($A1054,'Circumstance 19'!$B$18:$AB$28,27,FALSE),TableBPA2[[#This Row],[Base Payment After Circumstance 18]])))</f>
        <v/>
      </c>
      <c r="Y1054" s="24" t="str">
        <f>IF(Y$3="Not used","",IFERROR(VLOOKUP($A1054,'Circumstance 20'!$B$6:$AB$15,27,FALSE),IFERROR(VLOOKUP($A1054,'Circumstance 20'!$B$18:$AB$28,27,FALSE),TableBPA2[[#This Row],[Base Payment After Circumstance 19]])))</f>
        <v/>
      </c>
    </row>
    <row r="1055" spans="1:25" x14ac:dyDescent="0.25">
      <c r="A1055" s="11" t="str">
        <f>IF('LEA Information'!A1064="","",'LEA Information'!A1064)</f>
        <v/>
      </c>
      <c r="B1055" s="11" t="str">
        <f>IF('LEA Information'!B1064="","",'LEA Information'!B1064)</f>
        <v/>
      </c>
      <c r="C1055" s="68" t="str">
        <f>IF('LEA Information'!C1064="","",'LEA Information'!C1064)</f>
        <v/>
      </c>
      <c r="D1055" s="8" t="str">
        <f>IF('LEA Information'!D1064="","",'LEA Information'!D1064)</f>
        <v/>
      </c>
      <c r="E1055" s="32" t="str">
        <f t="shared" si="16"/>
        <v/>
      </c>
      <c r="F1055" s="3" t="str">
        <f>IF(F$3="Not used","",IFERROR(VLOOKUP($A1055,'Circumstance 1'!$B$6:$AB$15,27,FALSE),IFERROR(VLOOKUP(A1055,'Circumstance 1'!$B$18:$AB$28,27,FALSE),TableBPA2[[#This Row],[Starting Base Payment]])))</f>
        <v/>
      </c>
      <c r="G1055" s="3" t="str">
        <f>IF(G$3="Not used","",IFERROR(VLOOKUP($A1055,'Circumstance 2'!$B$6:$AB$15,27,FALSE),IFERROR(VLOOKUP($A1055,'Circumstance 2'!$B$18:$AB$28,27,FALSE),TableBPA2[[#This Row],[Base Payment After Circumstance 1]])))</f>
        <v/>
      </c>
      <c r="H1055" s="3" t="str">
        <f>IF(H$3="Not used","",IFERROR(VLOOKUP($A1055,'Circumstance 3'!$B$6:$AB$15,27,FALSE),IFERROR(VLOOKUP($A1055,'Circumstance 3'!$B$18:$AB$28,27,FALSE),TableBPA2[[#This Row],[Base Payment After Circumstance 2]])))</f>
        <v/>
      </c>
      <c r="I1055" s="3" t="str">
        <f>IF(I$3="Not used","",IFERROR(VLOOKUP($A1055,'Circumstance 4'!$B$6:$AB$15,27,FALSE),IFERROR(VLOOKUP($A1055,'Circumstance 4'!$B$18:$AB$28,27,FALSE),TableBPA2[[#This Row],[Base Payment After Circumstance 3]])))</f>
        <v/>
      </c>
      <c r="J1055" s="3" t="str">
        <f>IF(J$3="Not used","",IFERROR(VLOOKUP($A1055,'Circumstance 5'!$B$6:$AB$15,27,FALSE),IFERROR(VLOOKUP($A1055,'Circumstance 5'!$B$18:$AB$28,27,FALSE),TableBPA2[[#This Row],[Base Payment After Circumstance 4]])))</f>
        <v/>
      </c>
      <c r="K1055" s="3" t="str">
        <f>IF(K$3="Not used","",IFERROR(VLOOKUP($A1055,'Circumstance 6'!$B$6:$AB$15,27,FALSE),IFERROR(VLOOKUP($A1055,'Circumstance 6'!$B$18:$AB$28,27,FALSE),TableBPA2[[#This Row],[Base Payment After Circumstance 5]])))</f>
        <v/>
      </c>
      <c r="L1055" s="3" t="str">
        <f>IF(L$3="Not used","",IFERROR(VLOOKUP($A1055,'Circumstance 7'!$B$6:$AB$15,27,FALSE),IFERROR(VLOOKUP($A1055,'Circumstance 7'!$B$18:$AB$28,27,FALSE),TableBPA2[[#This Row],[Base Payment After Circumstance 6]])))</f>
        <v/>
      </c>
      <c r="M1055" s="3" t="str">
        <f>IF(M$3="Not used","",IFERROR(VLOOKUP($A1055,'Circumstance 8'!$B$6:$AB$15,27,FALSE),IFERROR(VLOOKUP($A1055,'Circumstance 8'!$B$18:$AB$28,27,FALSE),TableBPA2[[#This Row],[Base Payment After Circumstance 7]])))</f>
        <v/>
      </c>
      <c r="N1055" s="3" t="str">
        <f>IF(N$3="Not used","",IFERROR(VLOOKUP($A1055,'Circumstance 9'!$B$6:$AB$15,27,FALSE),IFERROR(VLOOKUP($A1055,'Circumstance 9'!$B$18:$AB$28,27,FALSE),TableBPA2[[#This Row],[Base Payment After Circumstance 8]])))</f>
        <v/>
      </c>
      <c r="O1055" s="3" t="str">
        <f>IF(O$3="Not used","",IFERROR(VLOOKUP($A1055,'Circumstance 10'!$B$6:$AB$15,27,FALSE),IFERROR(VLOOKUP($A1055,'Circumstance 10'!$B$18:$AB$28,27,FALSE),TableBPA2[[#This Row],[Base Payment After Circumstance 9]])))</f>
        <v/>
      </c>
      <c r="P1055" s="24" t="str">
        <f>IF(P$3="Not used","",IFERROR(VLOOKUP($A1055,'Circumstance 11'!$B$6:$AB$15,27,FALSE),IFERROR(VLOOKUP($A1055,'Circumstance 11'!$B$18:$AB$28,27,FALSE),TableBPA2[[#This Row],[Base Payment After Circumstance 10]])))</f>
        <v/>
      </c>
      <c r="Q1055" s="24" t="str">
        <f>IF(Q$3="Not used","",IFERROR(VLOOKUP($A1055,'Circumstance 12'!$B$6:$AB$15,27,FALSE),IFERROR(VLOOKUP($A1055,'Circumstance 12'!$B$18:$AB$28,27,FALSE),TableBPA2[[#This Row],[Base Payment After Circumstance 11]])))</f>
        <v/>
      </c>
      <c r="R1055" s="24" t="str">
        <f>IF(R$3="Not used","",IFERROR(VLOOKUP($A1055,'Circumstance 13'!$B$6:$AB$15,27,FALSE),IFERROR(VLOOKUP($A1055,'Circumstance 13'!$B$18:$AB$28,27,FALSE),TableBPA2[[#This Row],[Base Payment After Circumstance 12]])))</f>
        <v/>
      </c>
      <c r="S1055" s="24" t="str">
        <f>IF(S$3="Not used","",IFERROR(VLOOKUP($A1055,'Circumstance 14'!$B$6:$AB$15,27,FALSE),IFERROR(VLOOKUP($A1055,'Circumstance 14'!$B$18:$AB$28,27,FALSE),TableBPA2[[#This Row],[Base Payment After Circumstance 13]])))</f>
        <v/>
      </c>
      <c r="T1055" s="24" t="str">
        <f>IF(T$3="Not used","",IFERROR(VLOOKUP($A1055,'Circumstance 15'!$B$6:$AB$15,27,FALSE),IFERROR(VLOOKUP($A1055,'Circumstance 15'!$B$18:$AB$28,27,FALSE),TableBPA2[[#This Row],[Base Payment After Circumstance 14]])))</f>
        <v/>
      </c>
      <c r="U1055" s="24" t="str">
        <f>IF(U$3="Not used","",IFERROR(VLOOKUP($A1055,'Circumstance 16'!$B$6:$AB$15,27,FALSE),IFERROR(VLOOKUP($A1055,'Circumstance 16'!$B$18:$AB$28,27,FALSE),TableBPA2[[#This Row],[Base Payment After Circumstance 15]])))</f>
        <v/>
      </c>
      <c r="V1055" s="24" t="str">
        <f>IF(V$3="Not used","",IFERROR(VLOOKUP($A1055,'Circumstance 17'!$B$6:$AB$15,27,FALSE),IFERROR(VLOOKUP($A1055,'Circumstance 17'!$B$18:$AB$28,27,FALSE),TableBPA2[[#This Row],[Base Payment After Circumstance 16]])))</f>
        <v/>
      </c>
      <c r="W1055" s="24" t="str">
        <f>IF(W$3="Not used","",IFERROR(VLOOKUP($A1055,'Circumstance 18'!$B$6:$AB$15,27,FALSE),IFERROR(VLOOKUP($A1055,'Circumstance 18'!$B$18:$AB$28,27,FALSE),TableBPA2[[#This Row],[Base Payment After Circumstance 17]])))</f>
        <v/>
      </c>
      <c r="X1055" s="24" t="str">
        <f>IF(X$3="Not used","",IFERROR(VLOOKUP($A1055,'Circumstance 19'!$B$6:$AB$15,27,FALSE),IFERROR(VLOOKUP($A1055,'Circumstance 19'!$B$18:$AB$28,27,FALSE),TableBPA2[[#This Row],[Base Payment After Circumstance 18]])))</f>
        <v/>
      </c>
      <c r="Y1055" s="24" t="str">
        <f>IF(Y$3="Not used","",IFERROR(VLOOKUP($A1055,'Circumstance 20'!$B$6:$AB$15,27,FALSE),IFERROR(VLOOKUP($A1055,'Circumstance 20'!$B$18:$AB$28,27,FALSE),TableBPA2[[#This Row],[Base Payment After Circumstance 19]])))</f>
        <v/>
      </c>
    </row>
    <row r="1056" spans="1:25" x14ac:dyDescent="0.25">
      <c r="A1056" s="11" t="str">
        <f>IF('LEA Information'!A1065="","",'LEA Information'!A1065)</f>
        <v/>
      </c>
      <c r="B1056" s="11" t="str">
        <f>IF('LEA Information'!B1065="","",'LEA Information'!B1065)</f>
        <v/>
      </c>
      <c r="C1056" s="68" t="str">
        <f>IF('LEA Information'!C1065="","",'LEA Information'!C1065)</f>
        <v/>
      </c>
      <c r="D1056" s="8" t="str">
        <f>IF('LEA Information'!D1065="","",'LEA Information'!D1065)</f>
        <v/>
      </c>
      <c r="E1056" s="32" t="str">
        <f t="shared" si="16"/>
        <v/>
      </c>
      <c r="F1056" s="3" t="str">
        <f>IF(F$3="Not used","",IFERROR(VLOOKUP($A1056,'Circumstance 1'!$B$6:$AB$15,27,FALSE),IFERROR(VLOOKUP(A1056,'Circumstance 1'!$B$18:$AB$28,27,FALSE),TableBPA2[[#This Row],[Starting Base Payment]])))</f>
        <v/>
      </c>
      <c r="G1056" s="3" t="str">
        <f>IF(G$3="Not used","",IFERROR(VLOOKUP($A1056,'Circumstance 2'!$B$6:$AB$15,27,FALSE),IFERROR(VLOOKUP($A1056,'Circumstance 2'!$B$18:$AB$28,27,FALSE),TableBPA2[[#This Row],[Base Payment After Circumstance 1]])))</f>
        <v/>
      </c>
      <c r="H1056" s="3" t="str">
        <f>IF(H$3="Not used","",IFERROR(VLOOKUP($A1056,'Circumstance 3'!$B$6:$AB$15,27,FALSE),IFERROR(VLOOKUP($A1056,'Circumstance 3'!$B$18:$AB$28,27,FALSE),TableBPA2[[#This Row],[Base Payment After Circumstance 2]])))</f>
        <v/>
      </c>
      <c r="I1056" s="3" t="str">
        <f>IF(I$3="Not used","",IFERROR(VLOOKUP($A1056,'Circumstance 4'!$B$6:$AB$15,27,FALSE),IFERROR(VLOOKUP($A1056,'Circumstance 4'!$B$18:$AB$28,27,FALSE),TableBPA2[[#This Row],[Base Payment After Circumstance 3]])))</f>
        <v/>
      </c>
      <c r="J1056" s="3" t="str">
        <f>IF(J$3="Not used","",IFERROR(VLOOKUP($A1056,'Circumstance 5'!$B$6:$AB$15,27,FALSE),IFERROR(VLOOKUP($A1056,'Circumstance 5'!$B$18:$AB$28,27,FALSE),TableBPA2[[#This Row],[Base Payment After Circumstance 4]])))</f>
        <v/>
      </c>
      <c r="K1056" s="3" t="str">
        <f>IF(K$3="Not used","",IFERROR(VLOOKUP($A1056,'Circumstance 6'!$B$6:$AB$15,27,FALSE),IFERROR(VLOOKUP($A1056,'Circumstance 6'!$B$18:$AB$28,27,FALSE),TableBPA2[[#This Row],[Base Payment After Circumstance 5]])))</f>
        <v/>
      </c>
      <c r="L1056" s="3" t="str">
        <f>IF(L$3="Not used","",IFERROR(VLOOKUP($A1056,'Circumstance 7'!$B$6:$AB$15,27,FALSE),IFERROR(VLOOKUP($A1056,'Circumstance 7'!$B$18:$AB$28,27,FALSE),TableBPA2[[#This Row],[Base Payment After Circumstance 6]])))</f>
        <v/>
      </c>
      <c r="M1056" s="3" t="str">
        <f>IF(M$3="Not used","",IFERROR(VLOOKUP($A1056,'Circumstance 8'!$B$6:$AB$15,27,FALSE),IFERROR(VLOOKUP($A1056,'Circumstance 8'!$B$18:$AB$28,27,FALSE),TableBPA2[[#This Row],[Base Payment After Circumstance 7]])))</f>
        <v/>
      </c>
      <c r="N1056" s="3" t="str">
        <f>IF(N$3="Not used","",IFERROR(VLOOKUP($A1056,'Circumstance 9'!$B$6:$AB$15,27,FALSE),IFERROR(VLOOKUP($A1056,'Circumstance 9'!$B$18:$AB$28,27,FALSE),TableBPA2[[#This Row],[Base Payment After Circumstance 8]])))</f>
        <v/>
      </c>
      <c r="O1056" s="3" t="str">
        <f>IF(O$3="Not used","",IFERROR(VLOOKUP($A1056,'Circumstance 10'!$B$6:$AB$15,27,FALSE),IFERROR(VLOOKUP($A1056,'Circumstance 10'!$B$18:$AB$28,27,FALSE),TableBPA2[[#This Row],[Base Payment After Circumstance 9]])))</f>
        <v/>
      </c>
      <c r="P1056" s="24" t="str">
        <f>IF(P$3="Not used","",IFERROR(VLOOKUP($A1056,'Circumstance 11'!$B$6:$AB$15,27,FALSE),IFERROR(VLOOKUP($A1056,'Circumstance 11'!$B$18:$AB$28,27,FALSE),TableBPA2[[#This Row],[Base Payment After Circumstance 10]])))</f>
        <v/>
      </c>
      <c r="Q1056" s="24" t="str">
        <f>IF(Q$3="Not used","",IFERROR(VLOOKUP($A1056,'Circumstance 12'!$B$6:$AB$15,27,FALSE),IFERROR(VLOOKUP($A1056,'Circumstance 12'!$B$18:$AB$28,27,FALSE),TableBPA2[[#This Row],[Base Payment After Circumstance 11]])))</f>
        <v/>
      </c>
      <c r="R1056" s="24" t="str">
        <f>IF(R$3="Not used","",IFERROR(VLOOKUP($A1056,'Circumstance 13'!$B$6:$AB$15,27,FALSE),IFERROR(VLOOKUP($A1056,'Circumstance 13'!$B$18:$AB$28,27,FALSE),TableBPA2[[#This Row],[Base Payment After Circumstance 12]])))</f>
        <v/>
      </c>
      <c r="S1056" s="24" t="str">
        <f>IF(S$3="Not used","",IFERROR(VLOOKUP($A1056,'Circumstance 14'!$B$6:$AB$15,27,FALSE),IFERROR(VLOOKUP($A1056,'Circumstance 14'!$B$18:$AB$28,27,FALSE),TableBPA2[[#This Row],[Base Payment After Circumstance 13]])))</f>
        <v/>
      </c>
      <c r="T1056" s="24" t="str">
        <f>IF(T$3="Not used","",IFERROR(VLOOKUP($A1056,'Circumstance 15'!$B$6:$AB$15,27,FALSE),IFERROR(VLOOKUP($A1056,'Circumstance 15'!$B$18:$AB$28,27,FALSE),TableBPA2[[#This Row],[Base Payment After Circumstance 14]])))</f>
        <v/>
      </c>
      <c r="U1056" s="24" t="str">
        <f>IF(U$3="Not used","",IFERROR(VLOOKUP($A1056,'Circumstance 16'!$B$6:$AB$15,27,FALSE),IFERROR(VLOOKUP($A1056,'Circumstance 16'!$B$18:$AB$28,27,FALSE),TableBPA2[[#This Row],[Base Payment After Circumstance 15]])))</f>
        <v/>
      </c>
      <c r="V1056" s="24" t="str">
        <f>IF(V$3="Not used","",IFERROR(VLOOKUP($A1056,'Circumstance 17'!$B$6:$AB$15,27,FALSE),IFERROR(VLOOKUP($A1056,'Circumstance 17'!$B$18:$AB$28,27,FALSE),TableBPA2[[#This Row],[Base Payment After Circumstance 16]])))</f>
        <v/>
      </c>
      <c r="W1056" s="24" t="str">
        <f>IF(W$3="Not used","",IFERROR(VLOOKUP($A1056,'Circumstance 18'!$B$6:$AB$15,27,FALSE),IFERROR(VLOOKUP($A1056,'Circumstance 18'!$B$18:$AB$28,27,FALSE),TableBPA2[[#This Row],[Base Payment After Circumstance 17]])))</f>
        <v/>
      </c>
      <c r="X1056" s="24" t="str">
        <f>IF(X$3="Not used","",IFERROR(VLOOKUP($A1056,'Circumstance 19'!$B$6:$AB$15,27,FALSE),IFERROR(VLOOKUP($A1056,'Circumstance 19'!$B$18:$AB$28,27,FALSE),TableBPA2[[#This Row],[Base Payment After Circumstance 18]])))</f>
        <v/>
      </c>
      <c r="Y1056" s="24" t="str">
        <f>IF(Y$3="Not used","",IFERROR(VLOOKUP($A1056,'Circumstance 20'!$B$6:$AB$15,27,FALSE),IFERROR(VLOOKUP($A1056,'Circumstance 20'!$B$18:$AB$28,27,FALSE),TableBPA2[[#This Row],[Base Payment After Circumstance 19]])))</f>
        <v/>
      </c>
    </row>
    <row r="1057" spans="1:25" x14ac:dyDescent="0.25">
      <c r="A1057" s="11" t="str">
        <f>IF('LEA Information'!A1066="","",'LEA Information'!A1066)</f>
        <v/>
      </c>
      <c r="B1057" s="11" t="str">
        <f>IF('LEA Information'!B1066="","",'LEA Information'!B1066)</f>
        <v/>
      </c>
      <c r="C1057" s="68" t="str">
        <f>IF('LEA Information'!C1066="","",'LEA Information'!C1066)</f>
        <v/>
      </c>
      <c r="D1057" s="8" t="str">
        <f>IF('LEA Information'!D1066="","",'LEA Information'!D1066)</f>
        <v/>
      </c>
      <c r="E1057" s="32" t="str">
        <f t="shared" si="16"/>
        <v/>
      </c>
      <c r="F1057" s="3" t="str">
        <f>IF(F$3="Not used","",IFERROR(VLOOKUP($A1057,'Circumstance 1'!$B$6:$AB$15,27,FALSE),IFERROR(VLOOKUP(A1057,'Circumstance 1'!$B$18:$AB$28,27,FALSE),TableBPA2[[#This Row],[Starting Base Payment]])))</f>
        <v/>
      </c>
      <c r="G1057" s="3" t="str">
        <f>IF(G$3="Not used","",IFERROR(VLOOKUP($A1057,'Circumstance 2'!$B$6:$AB$15,27,FALSE),IFERROR(VLOOKUP($A1057,'Circumstance 2'!$B$18:$AB$28,27,FALSE),TableBPA2[[#This Row],[Base Payment After Circumstance 1]])))</f>
        <v/>
      </c>
      <c r="H1057" s="3" t="str">
        <f>IF(H$3="Not used","",IFERROR(VLOOKUP($A1057,'Circumstance 3'!$B$6:$AB$15,27,FALSE),IFERROR(VLOOKUP($A1057,'Circumstance 3'!$B$18:$AB$28,27,FALSE),TableBPA2[[#This Row],[Base Payment After Circumstance 2]])))</f>
        <v/>
      </c>
      <c r="I1057" s="3" t="str">
        <f>IF(I$3="Not used","",IFERROR(VLOOKUP($A1057,'Circumstance 4'!$B$6:$AB$15,27,FALSE),IFERROR(VLOOKUP($A1057,'Circumstance 4'!$B$18:$AB$28,27,FALSE),TableBPA2[[#This Row],[Base Payment After Circumstance 3]])))</f>
        <v/>
      </c>
      <c r="J1057" s="3" t="str">
        <f>IF(J$3="Not used","",IFERROR(VLOOKUP($A1057,'Circumstance 5'!$B$6:$AB$15,27,FALSE),IFERROR(VLOOKUP($A1057,'Circumstance 5'!$B$18:$AB$28,27,FALSE),TableBPA2[[#This Row],[Base Payment After Circumstance 4]])))</f>
        <v/>
      </c>
      <c r="K1057" s="3" t="str">
        <f>IF(K$3="Not used","",IFERROR(VLOOKUP($A1057,'Circumstance 6'!$B$6:$AB$15,27,FALSE),IFERROR(VLOOKUP($A1057,'Circumstance 6'!$B$18:$AB$28,27,FALSE),TableBPA2[[#This Row],[Base Payment After Circumstance 5]])))</f>
        <v/>
      </c>
      <c r="L1057" s="3" t="str">
        <f>IF(L$3="Not used","",IFERROR(VLOOKUP($A1057,'Circumstance 7'!$B$6:$AB$15,27,FALSE),IFERROR(VLOOKUP($A1057,'Circumstance 7'!$B$18:$AB$28,27,FALSE),TableBPA2[[#This Row],[Base Payment After Circumstance 6]])))</f>
        <v/>
      </c>
      <c r="M1057" s="3" t="str">
        <f>IF(M$3="Not used","",IFERROR(VLOOKUP($A1057,'Circumstance 8'!$B$6:$AB$15,27,FALSE),IFERROR(VLOOKUP($A1057,'Circumstance 8'!$B$18:$AB$28,27,FALSE),TableBPA2[[#This Row],[Base Payment After Circumstance 7]])))</f>
        <v/>
      </c>
      <c r="N1057" s="3" t="str">
        <f>IF(N$3="Not used","",IFERROR(VLOOKUP($A1057,'Circumstance 9'!$B$6:$AB$15,27,FALSE),IFERROR(VLOOKUP($A1057,'Circumstance 9'!$B$18:$AB$28,27,FALSE),TableBPA2[[#This Row],[Base Payment After Circumstance 8]])))</f>
        <v/>
      </c>
      <c r="O1057" s="3" t="str">
        <f>IF(O$3="Not used","",IFERROR(VLOOKUP($A1057,'Circumstance 10'!$B$6:$AB$15,27,FALSE),IFERROR(VLOOKUP($A1057,'Circumstance 10'!$B$18:$AB$28,27,FALSE),TableBPA2[[#This Row],[Base Payment After Circumstance 9]])))</f>
        <v/>
      </c>
      <c r="P1057" s="24" t="str">
        <f>IF(P$3="Not used","",IFERROR(VLOOKUP($A1057,'Circumstance 11'!$B$6:$AB$15,27,FALSE),IFERROR(VLOOKUP($A1057,'Circumstance 11'!$B$18:$AB$28,27,FALSE),TableBPA2[[#This Row],[Base Payment After Circumstance 10]])))</f>
        <v/>
      </c>
      <c r="Q1057" s="24" t="str">
        <f>IF(Q$3="Not used","",IFERROR(VLOOKUP($A1057,'Circumstance 12'!$B$6:$AB$15,27,FALSE),IFERROR(VLOOKUP($A1057,'Circumstance 12'!$B$18:$AB$28,27,FALSE),TableBPA2[[#This Row],[Base Payment After Circumstance 11]])))</f>
        <v/>
      </c>
      <c r="R1057" s="24" t="str">
        <f>IF(R$3="Not used","",IFERROR(VLOOKUP($A1057,'Circumstance 13'!$B$6:$AB$15,27,FALSE),IFERROR(VLOOKUP($A1057,'Circumstance 13'!$B$18:$AB$28,27,FALSE),TableBPA2[[#This Row],[Base Payment After Circumstance 12]])))</f>
        <v/>
      </c>
      <c r="S1057" s="24" t="str">
        <f>IF(S$3="Not used","",IFERROR(VLOOKUP($A1057,'Circumstance 14'!$B$6:$AB$15,27,FALSE),IFERROR(VLOOKUP($A1057,'Circumstance 14'!$B$18:$AB$28,27,FALSE),TableBPA2[[#This Row],[Base Payment After Circumstance 13]])))</f>
        <v/>
      </c>
      <c r="T1057" s="24" t="str">
        <f>IF(T$3="Not used","",IFERROR(VLOOKUP($A1057,'Circumstance 15'!$B$6:$AB$15,27,FALSE),IFERROR(VLOOKUP($A1057,'Circumstance 15'!$B$18:$AB$28,27,FALSE),TableBPA2[[#This Row],[Base Payment After Circumstance 14]])))</f>
        <v/>
      </c>
      <c r="U1057" s="24" t="str">
        <f>IF(U$3="Not used","",IFERROR(VLOOKUP($A1057,'Circumstance 16'!$B$6:$AB$15,27,FALSE),IFERROR(VLOOKUP($A1057,'Circumstance 16'!$B$18:$AB$28,27,FALSE),TableBPA2[[#This Row],[Base Payment After Circumstance 15]])))</f>
        <v/>
      </c>
      <c r="V1057" s="24" t="str">
        <f>IF(V$3="Not used","",IFERROR(VLOOKUP($A1057,'Circumstance 17'!$B$6:$AB$15,27,FALSE),IFERROR(VLOOKUP($A1057,'Circumstance 17'!$B$18:$AB$28,27,FALSE),TableBPA2[[#This Row],[Base Payment After Circumstance 16]])))</f>
        <v/>
      </c>
      <c r="W1057" s="24" t="str">
        <f>IF(W$3="Not used","",IFERROR(VLOOKUP($A1057,'Circumstance 18'!$B$6:$AB$15,27,FALSE),IFERROR(VLOOKUP($A1057,'Circumstance 18'!$B$18:$AB$28,27,FALSE),TableBPA2[[#This Row],[Base Payment After Circumstance 17]])))</f>
        <v/>
      </c>
      <c r="X1057" s="24" t="str">
        <f>IF(X$3="Not used","",IFERROR(VLOOKUP($A1057,'Circumstance 19'!$B$6:$AB$15,27,FALSE),IFERROR(VLOOKUP($A1057,'Circumstance 19'!$B$18:$AB$28,27,FALSE),TableBPA2[[#This Row],[Base Payment After Circumstance 18]])))</f>
        <v/>
      </c>
      <c r="Y1057" s="24" t="str">
        <f>IF(Y$3="Not used","",IFERROR(VLOOKUP($A1057,'Circumstance 20'!$B$6:$AB$15,27,FALSE),IFERROR(VLOOKUP($A1057,'Circumstance 20'!$B$18:$AB$28,27,FALSE),TableBPA2[[#This Row],[Base Payment After Circumstance 19]])))</f>
        <v/>
      </c>
    </row>
    <row r="1058" spans="1:25" x14ac:dyDescent="0.25">
      <c r="A1058" s="11" t="str">
        <f>IF('LEA Information'!A1067="","",'LEA Information'!A1067)</f>
        <v/>
      </c>
      <c r="B1058" s="11" t="str">
        <f>IF('LEA Information'!B1067="","",'LEA Information'!B1067)</f>
        <v/>
      </c>
      <c r="C1058" s="68" t="str">
        <f>IF('LEA Information'!C1067="","",'LEA Information'!C1067)</f>
        <v/>
      </c>
      <c r="D1058" s="8" t="str">
        <f>IF('LEA Information'!D1067="","",'LEA Information'!D1067)</f>
        <v/>
      </c>
      <c r="E1058" s="32" t="str">
        <f t="shared" si="16"/>
        <v/>
      </c>
      <c r="F1058" s="3" t="str">
        <f>IF(F$3="Not used","",IFERROR(VLOOKUP($A1058,'Circumstance 1'!$B$6:$AB$15,27,FALSE),IFERROR(VLOOKUP(A1058,'Circumstance 1'!$B$18:$AB$28,27,FALSE),TableBPA2[[#This Row],[Starting Base Payment]])))</f>
        <v/>
      </c>
      <c r="G1058" s="3" t="str">
        <f>IF(G$3="Not used","",IFERROR(VLOOKUP($A1058,'Circumstance 2'!$B$6:$AB$15,27,FALSE),IFERROR(VLOOKUP($A1058,'Circumstance 2'!$B$18:$AB$28,27,FALSE),TableBPA2[[#This Row],[Base Payment After Circumstance 1]])))</f>
        <v/>
      </c>
      <c r="H1058" s="3" t="str">
        <f>IF(H$3="Not used","",IFERROR(VLOOKUP($A1058,'Circumstance 3'!$B$6:$AB$15,27,FALSE),IFERROR(VLOOKUP($A1058,'Circumstance 3'!$B$18:$AB$28,27,FALSE),TableBPA2[[#This Row],[Base Payment After Circumstance 2]])))</f>
        <v/>
      </c>
      <c r="I1058" s="3" t="str">
        <f>IF(I$3="Not used","",IFERROR(VLOOKUP($A1058,'Circumstance 4'!$B$6:$AB$15,27,FALSE),IFERROR(VLOOKUP($A1058,'Circumstance 4'!$B$18:$AB$28,27,FALSE),TableBPA2[[#This Row],[Base Payment After Circumstance 3]])))</f>
        <v/>
      </c>
      <c r="J1058" s="3" t="str">
        <f>IF(J$3="Not used","",IFERROR(VLOOKUP($A1058,'Circumstance 5'!$B$6:$AB$15,27,FALSE),IFERROR(VLOOKUP($A1058,'Circumstance 5'!$B$18:$AB$28,27,FALSE),TableBPA2[[#This Row],[Base Payment After Circumstance 4]])))</f>
        <v/>
      </c>
      <c r="K1058" s="3" t="str">
        <f>IF(K$3="Not used","",IFERROR(VLOOKUP($A1058,'Circumstance 6'!$B$6:$AB$15,27,FALSE),IFERROR(VLOOKUP($A1058,'Circumstance 6'!$B$18:$AB$28,27,FALSE),TableBPA2[[#This Row],[Base Payment After Circumstance 5]])))</f>
        <v/>
      </c>
      <c r="L1058" s="3" t="str">
        <f>IF(L$3="Not used","",IFERROR(VLOOKUP($A1058,'Circumstance 7'!$B$6:$AB$15,27,FALSE),IFERROR(VLOOKUP($A1058,'Circumstance 7'!$B$18:$AB$28,27,FALSE),TableBPA2[[#This Row],[Base Payment After Circumstance 6]])))</f>
        <v/>
      </c>
      <c r="M1058" s="3" t="str">
        <f>IF(M$3="Not used","",IFERROR(VLOOKUP($A1058,'Circumstance 8'!$B$6:$AB$15,27,FALSE),IFERROR(VLOOKUP($A1058,'Circumstance 8'!$B$18:$AB$28,27,FALSE),TableBPA2[[#This Row],[Base Payment After Circumstance 7]])))</f>
        <v/>
      </c>
      <c r="N1058" s="3" t="str">
        <f>IF(N$3="Not used","",IFERROR(VLOOKUP($A1058,'Circumstance 9'!$B$6:$AB$15,27,FALSE),IFERROR(VLOOKUP($A1058,'Circumstance 9'!$B$18:$AB$28,27,FALSE),TableBPA2[[#This Row],[Base Payment After Circumstance 8]])))</f>
        <v/>
      </c>
      <c r="O1058" s="3" t="str">
        <f>IF(O$3="Not used","",IFERROR(VLOOKUP($A1058,'Circumstance 10'!$B$6:$AB$15,27,FALSE),IFERROR(VLOOKUP($A1058,'Circumstance 10'!$B$18:$AB$28,27,FALSE),TableBPA2[[#This Row],[Base Payment After Circumstance 9]])))</f>
        <v/>
      </c>
      <c r="P1058" s="24" t="str">
        <f>IF(P$3="Not used","",IFERROR(VLOOKUP($A1058,'Circumstance 11'!$B$6:$AB$15,27,FALSE),IFERROR(VLOOKUP($A1058,'Circumstance 11'!$B$18:$AB$28,27,FALSE),TableBPA2[[#This Row],[Base Payment After Circumstance 10]])))</f>
        <v/>
      </c>
      <c r="Q1058" s="24" t="str">
        <f>IF(Q$3="Not used","",IFERROR(VLOOKUP($A1058,'Circumstance 12'!$B$6:$AB$15,27,FALSE),IFERROR(VLOOKUP($A1058,'Circumstance 12'!$B$18:$AB$28,27,FALSE),TableBPA2[[#This Row],[Base Payment After Circumstance 11]])))</f>
        <v/>
      </c>
      <c r="R1058" s="24" t="str">
        <f>IF(R$3="Not used","",IFERROR(VLOOKUP($A1058,'Circumstance 13'!$B$6:$AB$15,27,FALSE),IFERROR(VLOOKUP($A1058,'Circumstance 13'!$B$18:$AB$28,27,FALSE),TableBPA2[[#This Row],[Base Payment After Circumstance 12]])))</f>
        <v/>
      </c>
      <c r="S1058" s="24" t="str">
        <f>IF(S$3="Not used","",IFERROR(VLOOKUP($A1058,'Circumstance 14'!$B$6:$AB$15,27,FALSE),IFERROR(VLOOKUP($A1058,'Circumstance 14'!$B$18:$AB$28,27,FALSE),TableBPA2[[#This Row],[Base Payment After Circumstance 13]])))</f>
        <v/>
      </c>
      <c r="T1058" s="24" t="str">
        <f>IF(T$3="Not used","",IFERROR(VLOOKUP($A1058,'Circumstance 15'!$B$6:$AB$15,27,FALSE),IFERROR(VLOOKUP($A1058,'Circumstance 15'!$B$18:$AB$28,27,FALSE),TableBPA2[[#This Row],[Base Payment After Circumstance 14]])))</f>
        <v/>
      </c>
      <c r="U1058" s="24" t="str">
        <f>IF(U$3="Not used","",IFERROR(VLOOKUP($A1058,'Circumstance 16'!$B$6:$AB$15,27,FALSE),IFERROR(VLOOKUP($A1058,'Circumstance 16'!$B$18:$AB$28,27,FALSE),TableBPA2[[#This Row],[Base Payment After Circumstance 15]])))</f>
        <v/>
      </c>
      <c r="V1058" s="24" t="str">
        <f>IF(V$3="Not used","",IFERROR(VLOOKUP($A1058,'Circumstance 17'!$B$6:$AB$15,27,FALSE),IFERROR(VLOOKUP($A1058,'Circumstance 17'!$B$18:$AB$28,27,FALSE),TableBPA2[[#This Row],[Base Payment After Circumstance 16]])))</f>
        <v/>
      </c>
      <c r="W1058" s="24" t="str">
        <f>IF(W$3="Not used","",IFERROR(VLOOKUP($A1058,'Circumstance 18'!$B$6:$AB$15,27,FALSE),IFERROR(VLOOKUP($A1058,'Circumstance 18'!$B$18:$AB$28,27,FALSE),TableBPA2[[#This Row],[Base Payment After Circumstance 17]])))</f>
        <v/>
      </c>
      <c r="X1058" s="24" t="str">
        <f>IF(X$3="Not used","",IFERROR(VLOOKUP($A1058,'Circumstance 19'!$B$6:$AB$15,27,FALSE),IFERROR(VLOOKUP($A1058,'Circumstance 19'!$B$18:$AB$28,27,FALSE),TableBPA2[[#This Row],[Base Payment After Circumstance 18]])))</f>
        <v/>
      </c>
      <c r="Y1058" s="24" t="str">
        <f>IF(Y$3="Not used","",IFERROR(VLOOKUP($A1058,'Circumstance 20'!$B$6:$AB$15,27,FALSE),IFERROR(VLOOKUP($A1058,'Circumstance 20'!$B$18:$AB$28,27,FALSE),TableBPA2[[#This Row],[Base Payment After Circumstance 19]])))</f>
        <v/>
      </c>
    </row>
    <row r="1059" spans="1:25" x14ac:dyDescent="0.25">
      <c r="A1059" s="11" t="str">
        <f>IF('LEA Information'!A1068="","",'LEA Information'!A1068)</f>
        <v/>
      </c>
      <c r="B1059" s="11" t="str">
        <f>IF('LEA Information'!B1068="","",'LEA Information'!B1068)</f>
        <v/>
      </c>
      <c r="C1059" s="68" t="str">
        <f>IF('LEA Information'!C1068="","",'LEA Information'!C1068)</f>
        <v/>
      </c>
      <c r="D1059" s="8" t="str">
        <f>IF('LEA Information'!D1068="","",'LEA Information'!D1068)</f>
        <v/>
      </c>
      <c r="E1059" s="32" t="str">
        <f t="shared" si="16"/>
        <v/>
      </c>
      <c r="F1059" s="3" t="str">
        <f>IF(F$3="Not used","",IFERROR(VLOOKUP($A1059,'Circumstance 1'!$B$6:$AB$15,27,FALSE),IFERROR(VLOOKUP(A1059,'Circumstance 1'!$B$18:$AB$28,27,FALSE),TableBPA2[[#This Row],[Starting Base Payment]])))</f>
        <v/>
      </c>
      <c r="G1059" s="3" t="str">
        <f>IF(G$3="Not used","",IFERROR(VLOOKUP($A1059,'Circumstance 2'!$B$6:$AB$15,27,FALSE),IFERROR(VLOOKUP($A1059,'Circumstance 2'!$B$18:$AB$28,27,FALSE),TableBPA2[[#This Row],[Base Payment After Circumstance 1]])))</f>
        <v/>
      </c>
      <c r="H1059" s="3" t="str">
        <f>IF(H$3="Not used","",IFERROR(VLOOKUP($A1059,'Circumstance 3'!$B$6:$AB$15,27,FALSE),IFERROR(VLOOKUP($A1059,'Circumstance 3'!$B$18:$AB$28,27,FALSE),TableBPA2[[#This Row],[Base Payment After Circumstance 2]])))</f>
        <v/>
      </c>
      <c r="I1059" s="3" t="str">
        <f>IF(I$3="Not used","",IFERROR(VLOOKUP($A1059,'Circumstance 4'!$B$6:$AB$15,27,FALSE),IFERROR(VLOOKUP($A1059,'Circumstance 4'!$B$18:$AB$28,27,FALSE),TableBPA2[[#This Row],[Base Payment After Circumstance 3]])))</f>
        <v/>
      </c>
      <c r="J1059" s="3" t="str">
        <f>IF(J$3="Not used","",IFERROR(VLOOKUP($A1059,'Circumstance 5'!$B$6:$AB$15,27,FALSE),IFERROR(VLOOKUP($A1059,'Circumstance 5'!$B$18:$AB$28,27,FALSE),TableBPA2[[#This Row],[Base Payment After Circumstance 4]])))</f>
        <v/>
      </c>
      <c r="K1059" s="3" t="str">
        <f>IF(K$3="Not used","",IFERROR(VLOOKUP($A1059,'Circumstance 6'!$B$6:$AB$15,27,FALSE),IFERROR(VLOOKUP($A1059,'Circumstance 6'!$B$18:$AB$28,27,FALSE),TableBPA2[[#This Row],[Base Payment After Circumstance 5]])))</f>
        <v/>
      </c>
      <c r="L1059" s="3" t="str">
        <f>IF(L$3="Not used","",IFERROR(VLOOKUP($A1059,'Circumstance 7'!$B$6:$AB$15,27,FALSE),IFERROR(VLOOKUP($A1059,'Circumstance 7'!$B$18:$AB$28,27,FALSE),TableBPA2[[#This Row],[Base Payment After Circumstance 6]])))</f>
        <v/>
      </c>
      <c r="M1059" s="3" t="str">
        <f>IF(M$3="Not used","",IFERROR(VLOOKUP($A1059,'Circumstance 8'!$B$6:$AB$15,27,FALSE),IFERROR(VLOOKUP($A1059,'Circumstance 8'!$B$18:$AB$28,27,FALSE),TableBPA2[[#This Row],[Base Payment After Circumstance 7]])))</f>
        <v/>
      </c>
      <c r="N1059" s="3" t="str">
        <f>IF(N$3="Not used","",IFERROR(VLOOKUP($A1059,'Circumstance 9'!$B$6:$AB$15,27,FALSE),IFERROR(VLOOKUP($A1059,'Circumstance 9'!$B$18:$AB$28,27,FALSE),TableBPA2[[#This Row],[Base Payment After Circumstance 8]])))</f>
        <v/>
      </c>
      <c r="O1059" s="3" t="str">
        <f>IF(O$3="Not used","",IFERROR(VLOOKUP($A1059,'Circumstance 10'!$B$6:$AB$15,27,FALSE),IFERROR(VLOOKUP($A1059,'Circumstance 10'!$B$18:$AB$28,27,FALSE),TableBPA2[[#This Row],[Base Payment After Circumstance 9]])))</f>
        <v/>
      </c>
      <c r="P1059" s="24" t="str">
        <f>IF(P$3="Not used","",IFERROR(VLOOKUP($A1059,'Circumstance 11'!$B$6:$AB$15,27,FALSE),IFERROR(VLOOKUP($A1059,'Circumstance 11'!$B$18:$AB$28,27,FALSE),TableBPA2[[#This Row],[Base Payment After Circumstance 10]])))</f>
        <v/>
      </c>
      <c r="Q1059" s="24" t="str">
        <f>IF(Q$3="Not used","",IFERROR(VLOOKUP($A1059,'Circumstance 12'!$B$6:$AB$15,27,FALSE),IFERROR(VLOOKUP($A1059,'Circumstance 12'!$B$18:$AB$28,27,FALSE),TableBPA2[[#This Row],[Base Payment After Circumstance 11]])))</f>
        <v/>
      </c>
      <c r="R1059" s="24" t="str">
        <f>IF(R$3="Not used","",IFERROR(VLOOKUP($A1059,'Circumstance 13'!$B$6:$AB$15,27,FALSE),IFERROR(VLOOKUP($A1059,'Circumstance 13'!$B$18:$AB$28,27,FALSE),TableBPA2[[#This Row],[Base Payment After Circumstance 12]])))</f>
        <v/>
      </c>
      <c r="S1059" s="24" t="str">
        <f>IF(S$3="Not used","",IFERROR(VLOOKUP($A1059,'Circumstance 14'!$B$6:$AB$15,27,FALSE),IFERROR(VLOOKUP($A1059,'Circumstance 14'!$B$18:$AB$28,27,FALSE),TableBPA2[[#This Row],[Base Payment After Circumstance 13]])))</f>
        <v/>
      </c>
      <c r="T1059" s="24" t="str">
        <f>IF(T$3="Not used","",IFERROR(VLOOKUP($A1059,'Circumstance 15'!$B$6:$AB$15,27,FALSE),IFERROR(VLOOKUP($A1059,'Circumstance 15'!$B$18:$AB$28,27,FALSE),TableBPA2[[#This Row],[Base Payment After Circumstance 14]])))</f>
        <v/>
      </c>
      <c r="U1059" s="24" t="str">
        <f>IF(U$3="Not used","",IFERROR(VLOOKUP($A1059,'Circumstance 16'!$B$6:$AB$15,27,FALSE),IFERROR(VLOOKUP($A1059,'Circumstance 16'!$B$18:$AB$28,27,FALSE),TableBPA2[[#This Row],[Base Payment After Circumstance 15]])))</f>
        <v/>
      </c>
      <c r="V1059" s="24" t="str">
        <f>IF(V$3="Not used","",IFERROR(VLOOKUP($A1059,'Circumstance 17'!$B$6:$AB$15,27,FALSE),IFERROR(VLOOKUP($A1059,'Circumstance 17'!$B$18:$AB$28,27,FALSE),TableBPA2[[#This Row],[Base Payment After Circumstance 16]])))</f>
        <v/>
      </c>
      <c r="W1059" s="24" t="str">
        <f>IF(W$3="Not used","",IFERROR(VLOOKUP($A1059,'Circumstance 18'!$B$6:$AB$15,27,FALSE),IFERROR(VLOOKUP($A1059,'Circumstance 18'!$B$18:$AB$28,27,FALSE),TableBPA2[[#This Row],[Base Payment After Circumstance 17]])))</f>
        <v/>
      </c>
      <c r="X1059" s="24" t="str">
        <f>IF(X$3="Not used","",IFERROR(VLOOKUP($A1059,'Circumstance 19'!$B$6:$AB$15,27,FALSE),IFERROR(VLOOKUP($A1059,'Circumstance 19'!$B$18:$AB$28,27,FALSE),TableBPA2[[#This Row],[Base Payment After Circumstance 18]])))</f>
        <v/>
      </c>
      <c r="Y1059" s="24" t="str">
        <f>IF(Y$3="Not used","",IFERROR(VLOOKUP($A1059,'Circumstance 20'!$B$6:$AB$15,27,FALSE),IFERROR(VLOOKUP($A1059,'Circumstance 20'!$B$18:$AB$28,27,FALSE),TableBPA2[[#This Row],[Base Payment After Circumstance 19]])))</f>
        <v/>
      </c>
    </row>
    <row r="1060" spans="1:25" x14ac:dyDescent="0.25">
      <c r="A1060" s="11" t="str">
        <f>IF('LEA Information'!A1069="","",'LEA Information'!A1069)</f>
        <v/>
      </c>
      <c r="B1060" s="11" t="str">
        <f>IF('LEA Information'!B1069="","",'LEA Information'!B1069)</f>
        <v/>
      </c>
      <c r="C1060" s="68" t="str">
        <f>IF('LEA Information'!C1069="","",'LEA Information'!C1069)</f>
        <v/>
      </c>
      <c r="D1060" s="8" t="str">
        <f>IF('LEA Information'!D1069="","",'LEA Information'!D1069)</f>
        <v/>
      </c>
      <c r="E1060" s="32" t="str">
        <f t="shared" si="16"/>
        <v/>
      </c>
      <c r="F1060" s="3" t="str">
        <f>IF(F$3="Not used","",IFERROR(VLOOKUP($A1060,'Circumstance 1'!$B$6:$AB$15,27,FALSE),IFERROR(VLOOKUP(A1060,'Circumstance 1'!$B$18:$AB$28,27,FALSE),TableBPA2[[#This Row],[Starting Base Payment]])))</f>
        <v/>
      </c>
      <c r="G1060" s="3" t="str">
        <f>IF(G$3="Not used","",IFERROR(VLOOKUP($A1060,'Circumstance 2'!$B$6:$AB$15,27,FALSE),IFERROR(VLOOKUP($A1060,'Circumstance 2'!$B$18:$AB$28,27,FALSE),TableBPA2[[#This Row],[Base Payment After Circumstance 1]])))</f>
        <v/>
      </c>
      <c r="H1060" s="3" t="str">
        <f>IF(H$3="Not used","",IFERROR(VLOOKUP($A1060,'Circumstance 3'!$B$6:$AB$15,27,FALSE),IFERROR(VLOOKUP($A1060,'Circumstance 3'!$B$18:$AB$28,27,FALSE),TableBPA2[[#This Row],[Base Payment After Circumstance 2]])))</f>
        <v/>
      </c>
      <c r="I1060" s="3" t="str">
        <f>IF(I$3="Not used","",IFERROR(VLOOKUP($A1060,'Circumstance 4'!$B$6:$AB$15,27,FALSE),IFERROR(VLOOKUP($A1060,'Circumstance 4'!$B$18:$AB$28,27,FALSE),TableBPA2[[#This Row],[Base Payment After Circumstance 3]])))</f>
        <v/>
      </c>
      <c r="J1060" s="3" t="str">
        <f>IF(J$3="Not used","",IFERROR(VLOOKUP($A1060,'Circumstance 5'!$B$6:$AB$15,27,FALSE),IFERROR(VLOOKUP($A1060,'Circumstance 5'!$B$18:$AB$28,27,FALSE),TableBPA2[[#This Row],[Base Payment After Circumstance 4]])))</f>
        <v/>
      </c>
      <c r="K1060" s="3" t="str">
        <f>IF(K$3="Not used","",IFERROR(VLOOKUP($A1060,'Circumstance 6'!$B$6:$AB$15,27,FALSE),IFERROR(VLOOKUP($A1060,'Circumstance 6'!$B$18:$AB$28,27,FALSE),TableBPA2[[#This Row],[Base Payment After Circumstance 5]])))</f>
        <v/>
      </c>
      <c r="L1060" s="3" t="str">
        <f>IF(L$3="Not used","",IFERROR(VLOOKUP($A1060,'Circumstance 7'!$B$6:$AB$15,27,FALSE),IFERROR(VLOOKUP($A1060,'Circumstance 7'!$B$18:$AB$28,27,FALSE),TableBPA2[[#This Row],[Base Payment After Circumstance 6]])))</f>
        <v/>
      </c>
      <c r="M1060" s="3" t="str">
        <f>IF(M$3="Not used","",IFERROR(VLOOKUP($A1060,'Circumstance 8'!$B$6:$AB$15,27,FALSE),IFERROR(VLOOKUP($A1060,'Circumstance 8'!$B$18:$AB$28,27,FALSE),TableBPA2[[#This Row],[Base Payment After Circumstance 7]])))</f>
        <v/>
      </c>
      <c r="N1060" s="3" t="str">
        <f>IF(N$3="Not used","",IFERROR(VLOOKUP($A1060,'Circumstance 9'!$B$6:$AB$15,27,FALSE),IFERROR(VLOOKUP($A1060,'Circumstance 9'!$B$18:$AB$28,27,FALSE),TableBPA2[[#This Row],[Base Payment After Circumstance 8]])))</f>
        <v/>
      </c>
      <c r="O1060" s="3" t="str">
        <f>IF(O$3="Not used","",IFERROR(VLOOKUP($A1060,'Circumstance 10'!$B$6:$AB$15,27,FALSE),IFERROR(VLOOKUP($A1060,'Circumstance 10'!$B$18:$AB$28,27,FALSE),TableBPA2[[#This Row],[Base Payment After Circumstance 9]])))</f>
        <v/>
      </c>
      <c r="P1060" s="24" t="str">
        <f>IF(P$3="Not used","",IFERROR(VLOOKUP($A1060,'Circumstance 11'!$B$6:$AB$15,27,FALSE),IFERROR(VLOOKUP($A1060,'Circumstance 11'!$B$18:$AB$28,27,FALSE),TableBPA2[[#This Row],[Base Payment After Circumstance 10]])))</f>
        <v/>
      </c>
      <c r="Q1060" s="24" t="str">
        <f>IF(Q$3="Not used","",IFERROR(VLOOKUP($A1060,'Circumstance 12'!$B$6:$AB$15,27,FALSE),IFERROR(VLOOKUP($A1060,'Circumstance 12'!$B$18:$AB$28,27,FALSE),TableBPA2[[#This Row],[Base Payment After Circumstance 11]])))</f>
        <v/>
      </c>
      <c r="R1060" s="24" t="str">
        <f>IF(R$3="Not used","",IFERROR(VLOOKUP($A1060,'Circumstance 13'!$B$6:$AB$15,27,FALSE),IFERROR(VLOOKUP($A1060,'Circumstance 13'!$B$18:$AB$28,27,FALSE),TableBPA2[[#This Row],[Base Payment After Circumstance 12]])))</f>
        <v/>
      </c>
      <c r="S1060" s="24" t="str">
        <f>IF(S$3="Not used","",IFERROR(VLOOKUP($A1060,'Circumstance 14'!$B$6:$AB$15,27,FALSE),IFERROR(VLOOKUP($A1060,'Circumstance 14'!$B$18:$AB$28,27,FALSE),TableBPA2[[#This Row],[Base Payment After Circumstance 13]])))</f>
        <v/>
      </c>
      <c r="T1060" s="24" t="str">
        <f>IF(T$3="Not used","",IFERROR(VLOOKUP($A1060,'Circumstance 15'!$B$6:$AB$15,27,FALSE),IFERROR(VLOOKUP($A1060,'Circumstance 15'!$B$18:$AB$28,27,FALSE),TableBPA2[[#This Row],[Base Payment After Circumstance 14]])))</f>
        <v/>
      </c>
      <c r="U1060" s="24" t="str">
        <f>IF(U$3="Not used","",IFERROR(VLOOKUP($A1060,'Circumstance 16'!$B$6:$AB$15,27,FALSE),IFERROR(VLOOKUP($A1060,'Circumstance 16'!$B$18:$AB$28,27,FALSE),TableBPA2[[#This Row],[Base Payment After Circumstance 15]])))</f>
        <v/>
      </c>
      <c r="V1060" s="24" t="str">
        <f>IF(V$3="Not used","",IFERROR(VLOOKUP($A1060,'Circumstance 17'!$B$6:$AB$15,27,FALSE),IFERROR(VLOOKUP($A1060,'Circumstance 17'!$B$18:$AB$28,27,FALSE),TableBPA2[[#This Row],[Base Payment After Circumstance 16]])))</f>
        <v/>
      </c>
      <c r="W1060" s="24" t="str">
        <f>IF(W$3="Not used","",IFERROR(VLOOKUP($A1060,'Circumstance 18'!$B$6:$AB$15,27,FALSE),IFERROR(VLOOKUP($A1060,'Circumstance 18'!$B$18:$AB$28,27,FALSE),TableBPA2[[#This Row],[Base Payment After Circumstance 17]])))</f>
        <v/>
      </c>
      <c r="X1060" s="24" t="str">
        <f>IF(X$3="Not used","",IFERROR(VLOOKUP($A1060,'Circumstance 19'!$B$6:$AB$15,27,FALSE),IFERROR(VLOOKUP($A1060,'Circumstance 19'!$B$18:$AB$28,27,FALSE),TableBPA2[[#This Row],[Base Payment After Circumstance 18]])))</f>
        <v/>
      </c>
      <c r="Y1060" s="24" t="str">
        <f>IF(Y$3="Not used","",IFERROR(VLOOKUP($A1060,'Circumstance 20'!$B$6:$AB$15,27,FALSE),IFERROR(VLOOKUP($A1060,'Circumstance 20'!$B$18:$AB$28,27,FALSE),TableBPA2[[#This Row],[Base Payment After Circumstance 19]])))</f>
        <v/>
      </c>
    </row>
    <row r="1061" spans="1:25" x14ac:dyDescent="0.25">
      <c r="A1061" s="11" t="str">
        <f>IF('LEA Information'!A1070="","",'LEA Information'!A1070)</f>
        <v/>
      </c>
      <c r="B1061" s="11" t="str">
        <f>IF('LEA Information'!B1070="","",'LEA Information'!B1070)</f>
        <v/>
      </c>
      <c r="C1061" s="68" t="str">
        <f>IF('LEA Information'!C1070="","",'LEA Information'!C1070)</f>
        <v/>
      </c>
      <c r="D1061" s="8" t="str">
        <f>IF('LEA Information'!D1070="","",'LEA Information'!D1070)</f>
        <v/>
      </c>
      <c r="E1061" s="32" t="str">
        <f t="shared" si="16"/>
        <v/>
      </c>
      <c r="F1061" s="3" t="str">
        <f>IF(F$3="Not used","",IFERROR(VLOOKUP($A1061,'Circumstance 1'!$B$6:$AB$15,27,FALSE),IFERROR(VLOOKUP(A1061,'Circumstance 1'!$B$18:$AB$28,27,FALSE),TableBPA2[[#This Row],[Starting Base Payment]])))</f>
        <v/>
      </c>
      <c r="G1061" s="3" t="str">
        <f>IF(G$3="Not used","",IFERROR(VLOOKUP($A1061,'Circumstance 2'!$B$6:$AB$15,27,FALSE),IFERROR(VLOOKUP($A1061,'Circumstance 2'!$B$18:$AB$28,27,FALSE),TableBPA2[[#This Row],[Base Payment After Circumstance 1]])))</f>
        <v/>
      </c>
      <c r="H1061" s="3" t="str">
        <f>IF(H$3="Not used","",IFERROR(VLOOKUP($A1061,'Circumstance 3'!$B$6:$AB$15,27,FALSE),IFERROR(VLOOKUP($A1061,'Circumstance 3'!$B$18:$AB$28,27,FALSE),TableBPA2[[#This Row],[Base Payment After Circumstance 2]])))</f>
        <v/>
      </c>
      <c r="I1061" s="3" t="str">
        <f>IF(I$3="Not used","",IFERROR(VLOOKUP($A1061,'Circumstance 4'!$B$6:$AB$15,27,FALSE),IFERROR(VLOOKUP($A1061,'Circumstance 4'!$B$18:$AB$28,27,FALSE),TableBPA2[[#This Row],[Base Payment After Circumstance 3]])))</f>
        <v/>
      </c>
      <c r="J1061" s="3" t="str">
        <f>IF(J$3="Not used","",IFERROR(VLOOKUP($A1061,'Circumstance 5'!$B$6:$AB$15,27,FALSE),IFERROR(VLOOKUP($A1061,'Circumstance 5'!$B$18:$AB$28,27,FALSE),TableBPA2[[#This Row],[Base Payment After Circumstance 4]])))</f>
        <v/>
      </c>
      <c r="K1061" s="3" t="str">
        <f>IF(K$3="Not used","",IFERROR(VLOOKUP($A1061,'Circumstance 6'!$B$6:$AB$15,27,FALSE),IFERROR(VLOOKUP($A1061,'Circumstance 6'!$B$18:$AB$28,27,FALSE),TableBPA2[[#This Row],[Base Payment After Circumstance 5]])))</f>
        <v/>
      </c>
      <c r="L1061" s="3" t="str">
        <f>IF(L$3="Not used","",IFERROR(VLOOKUP($A1061,'Circumstance 7'!$B$6:$AB$15,27,FALSE),IFERROR(VLOOKUP($A1061,'Circumstance 7'!$B$18:$AB$28,27,FALSE),TableBPA2[[#This Row],[Base Payment After Circumstance 6]])))</f>
        <v/>
      </c>
      <c r="M1061" s="3" t="str">
        <f>IF(M$3="Not used","",IFERROR(VLOOKUP($A1061,'Circumstance 8'!$B$6:$AB$15,27,FALSE),IFERROR(VLOOKUP($A1061,'Circumstance 8'!$B$18:$AB$28,27,FALSE),TableBPA2[[#This Row],[Base Payment After Circumstance 7]])))</f>
        <v/>
      </c>
      <c r="N1061" s="3" t="str">
        <f>IF(N$3="Not used","",IFERROR(VLOOKUP($A1061,'Circumstance 9'!$B$6:$AB$15,27,FALSE),IFERROR(VLOOKUP($A1061,'Circumstance 9'!$B$18:$AB$28,27,FALSE),TableBPA2[[#This Row],[Base Payment After Circumstance 8]])))</f>
        <v/>
      </c>
      <c r="O1061" s="3" t="str">
        <f>IF(O$3="Not used","",IFERROR(VLOOKUP($A1061,'Circumstance 10'!$B$6:$AB$15,27,FALSE),IFERROR(VLOOKUP($A1061,'Circumstance 10'!$B$18:$AB$28,27,FALSE),TableBPA2[[#This Row],[Base Payment After Circumstance 9]])))</f>
        <v/>
      </c>
      <c r="P1061" s="24" t="str">
        <f>IF(P$3="Not used","",IFERROR(VLOOKUP($A1061,'Circumstance 11'!$B$6:$AB$15,27,FALSE),IFERROR(VLOOKUP($A1061,'Circumstance 11'!$B$18:$AB$28,27,FALSE),TableBPA2[[#This Row],[Base Payment After Circumstance 10]])))</f>
        <v/>
      </c>
      <c r="Q1061" s="24" t="str">
        <f>IF(Q$3="Not used","",IFERROR(VLOOKUP($A1061,'Circumstance 12'!$B$6:$AB$15,27,FALSE),IFERROR(VLOOKUP($A1061,'Circumstance 12'!$B$18:$AB$28,27,FALSE),TableBPA2[[#This Row],[Base Payment After Circumstance 11]])))</f>
        <v/>
      </c>
      <c r="R1061" s="24" t="str">
        <f>IF(R$3="Not used","",IFERROR(VLOOKUP($A1061,'Circumstance 13'!$B$6:$AB$15,27,FALSE),IFERROR(VLOOKUP($A1061,'Circumstance 13'!$B$18:$AB$28,27,FALSE),TableBPA2[[#This Row],[Base Payment After Circumstance 12]])))</f>
        <v/>
      </c>
      <c r="S1061" s="24" t="str">
        <f>IF(S$3="Not used","",IFERROR(VLOOKUP($A1061,'Circumstance 14'!$B$6:$AB$15,27,FALSE),IFERROR(VLOOKUP($A1061,'Circumstance 14'!$B$18:$AB$28,27,FALSE),TableBPA2[[#This Row],[Base Payment After Circumstance 13]])))</f>
        <v/>
      </c>
      <c r="T1061" s="24" t="str">
        <f>IF(T$3="Not used","",IFERROR(VLOOKUP($A1061,'Circumstance 15'!$B$6:$AB$15,27,FALSE),IFERROR(VLOOKUP($A1061,'Circumstance 15'!$B$18:$AB$28,27,FALSE),TableBPA2[[#This Row],[Base Payment After Circumstance 14]])))</f>
        <v/>
      </c>
      <c r="U1061" s="24" t="str">
        <f>IF(U$3="Not used","",IFERROR(VLOOKUP($A1061,'Circumstance 16'!$B$6:$AB$15,27,FALSE),IFERROR(VLOOKUP($A1061,'Circumstance 16'!$B$18:$AB$28,27,FALSE),TableBPA2[[#This Row],[Base Payment After Circumstance 15]])))</f>
        <v/>
      </c>
      <c r="V1061" s="24" t="str">
        <f>IF(V$3="Not used","",IFERROR(VLOOKUP($A1061,'Circumstance 17'!$B$6:$AB$15,27,FALSE),IFERROR(VLOOKUP($A1061,'Circumstance 17'!$B$18:$AB$28,27,FALSE),TableBPA2[[#This Row],[Base Payment After Circumstance 16]])))</f>
        <v/>
      </c>
      <c r="W1061" s="24" t="str">
        <f>IF(W$3="Not used","",IFERROR(VLOOKUP($A1061,'Circumstance 18'!$B$6:$AB$15,27,FALSE),IFERROR(VLOOKUP($A1061,'Circumstance 18'!$B$18:$AB$28,27,FALSE),TableBPA2[[#This Row],[Base Payment After Circumstance 17]])))</f>
        <v/>
      </c>
      <c r="X1061" s="24" t="str">
        <f>IF(X$3="Not used","",IFERROR(VLOOKUP($A1061,'Circumstance 19'!$B$6:$AB$15,27,FALSE),IFERROR(VLOOKUP($A1061,'Circumstance 19'!$B$18:$AB$28,27,FALSE),TableBPA2[[#This Row],[Base Payment After Circumstance 18]])))</f>
        <v/>
      </c>
      <c r="Y1061" s="24" t="str">
        <f>IF(Y$3="Not used","",IFERROR(VLOOKUP($A1061,'Circumstance 20'!$B$6:$AB$15,27,FALSE),IFERROR(VLOOKUP($A1061,'Circumstance 20'!$B$18:$AB$28,27,FALSE),TableBPA2[[#This Row],[Base Payment After Circumstance 19]])))</f>
        <v/>
      </c>
    </row>
    <row r="1062" spans="1:25" x14ac:dyDescent="0.25">
      <c r="A1062" s="11" t="str">
        <f>IF('LEA Information'!A1071="","",'LEA Information'!A1071)</f>
        <v/>
      </c>
      <c r="B1062" s="11" t="str">
        <f>IF('LEA Information'!B1071="","",'LEA Information'!B1071)</f>
        <v/>
      </c>
      <c r="C1062" s="68" t="str">
        <f>IF('LEA Information'!C1071="","",'LEA Information'!C1071)</f>
        <v/>
      </c>
      <c r="D1062" s="8" t="str">
        <f>IF('LEA Information'!D1071="","",'LEA Information'!D1071)</f>
        <v/>
      </c>
      <c r="E1062" s="32" t="str">
        <f t="shared" si="16"/>
        <v/>
      </c>
      <c r="F1062" s="3" t="str">
        <f>IF(F$3="Not used","",IFERROR(VLOOKUP($A1062,'Circumstance 1'!$B$6:$AB$15,27,FALSE),IFERROR(VLOOKUP(A1062,'Circumstance 1'!$B$18:$AB$28,27,FALSE),TableBPA2[[#This Row],[Starting Base Payment]])))</f>
        <v/>
      </c>
      <c r="G1062" s="3" t="str">
        <f>IF(G$3="Not used","",IFERROR(VLOOKUP($A1062,'Circumstance 2'!$B$6:$AB$15,27,FALSE),IFERROR(VLOOKUP($A1062,'Circumstance 2'!$B$18:$AB$28,27,FALSE),TableBPA2[[#This Row],[Base Payment After Circumstance 1]])))</f>
        <v/>
      </c>
      <c r="H1062" s="3" t="str">
        <f>IF(H$3="Not used","",IFERROR(VLOOKUP($A1062,'Circumstance 3'!$B$6:$AB$15,27,FALSE),IFERROR(VLOOKUP($A1062,'Circumstance 3'!$B$18:$AB$28,27,FALSE),TableBPA2[[#This Row],[Base Payment After Circumstance 2]])))</f>
        <v/>
      </c>
      <c r="I1062" s="3" t="str">
        <f>IF(I$3="Not used","",IFERROR(VLOOKUP($A1062,'Circumstance 4'!$B$6:$AB$15,27,FALSE),IFERROR(VLOOKUP($A1062,'Circumstance 4'!$B$18:$AB$28,27,FALSE),TableBPA2[[#This Row],[Base Payment After Circumstance 3]])))</f>
        <v/>
      </c>
      <c r="J1062" s="3" t="str">
        <f>IF(J$3="Not used","",IFERROR(VLOOKUP($A1062,'Circumstance 5'!$B$6:$AB$15,27,FALSE),IFERROR(VLOOKUP($A1062,'Circumstance 5'!$B$18:$AB$28,27,FALSE),TableBPA2[[#This Row],[Base Payment After Circumstance 4]])))</f>
        <v/>
      </c>
      <c r="K1062" s="3" t="str">
        <f>IF(K$3="Not used","",IFERROR(VLOOKUP($A1062,'Circumstance 6'!$B$6:$AB$15,27,FALSE),IFERROR(VLOOKUP($A1062,'Circumstance 6'!$B$18:$AB$28,27,FALSE),TableBPA2[[#This Row],[Base Payment After Circumstance 5]])))</f>
        <v/>
      </c>
      <c r="L1062" s="3" t="str">
        <f>IF(L$3="Not used","",IFERROR(VLOOKUP($A1062,'Circumstance 7'!$B$6:$AB$15,27,FALSE),IFERROR(VLOOKUP($A1062,'Circumstance 7'!$B$18:$AB$28,27,FALSE),TableBPA2[[#This Row],[Base Payment After Circumstance 6]])))</f>
        <v/>
      </c>
      <c r="M1062" s="3" t="str">
        <f>IF(M$3="Not used","",IFERROR(VLOOKUP($A1062,'Circumstance 8'!$B$6:$AB$15,27,FALSE),IFERROR(VLOOKUP($A1062,'Circumstance 8'!$B$18:$AB$28,27,FALSE),TableBPA2[[#This Row],[Base Payment After Circumstance 7]])))</f>
        <v/>
      </c>
      <c r="N1062" s="3" t="str">
        <f>IF(N$3="Not used","",IFERROR(VLOOKUP($A1062,'Circumstance 9'!$B$6:$AB$15,27,FALSE),IFERROR(VLOOKUP($A1062,'Circumstance 9'!$B$18:$AB$28,27,FALSE),TableBPA2[[#This Row],[Base Payment After Circumstance 8]])))</f>
        <v/>
      </c>
      <c r="O1062" s="3" t="str">
        <f>IF(O$3="Not used","",IFERROR(VLOOKUP($A1062,'Circumstance 10'!$B$6:$AB$15,27,FALSE),IFERROR(VLOOKUP($A1062,'Circumstance 10'!$B$18:$AB$28,27,FALSE),TableBPA2[[#This Row],[Base Payment After Circumstance 9]])))</f>
        <v/>
      </c>
      <c r="P1062" s="24" t="str">
        <f>IF(P$3="Not used","",IFERROR(VLOOKUP($A1062,'Circumstance 11'!$B$6:$AB$15,27,FALSE),IFERROR(VLOOKUP($A1062,'Circumstance 11'!$B$18:$AB$28,27,FALSE),TableBPA2[[#This Row],[Base Payment After Circumstance 10]])))</f>
        <v/>
      </c>
      <c r="Q1062" s="24" t="str">
        <f>IF(Q$3="Not used","",IFERROR(VLOOKUP($A1062,'Circumstance 12'!$B$6:$AB$15,27,FALSE),IFERROR(VLOOKUP($A1062,'Circumstance 12'!$B$18:$AB$28,27,FALSE),TableBPA2[[#This Row],[Base Payment After Circumstance 11]])))</f>
        <v/>
      </c>
      <c r="R1062" s="24" t="str">
        <f>IF(R$3="Not used","",IFERROR(VLOOKUP($A1062,'Circumstance 13'!$B$6:$AB$15,27,FALSE),IFERROR(VLOOKUP($A1062,'Circumstance 13'!$B$18:$AB$28,27,FALSE),TableBPA2[[#This Row],[Base Payment After Circumstance 12]])))</f>
        <v/>
      </c>
      <c r="S1062" s="24" t="str">
        <f>IF(S$3="Not used","",IFERROR(VLOOKUP($A1062,'Circumstance 14'!$B$6:$AB$15,27,FALSE),IFERROR(VLOOKUP($A1062,'Circumstance 14'!$B$18:$AB$28,27,FALSE),TableBPA2[[#This Row],[Base Payment After Circumstance 13]])))</f>
        <v/>
      </c>
      <c r="T1062" s="24" t="str">
        <f>IF(T$3="Not used","",IFERROR(VLOOKUP($A1062,'Circumstance 15'!$B$6:$AB$15,27,FALSE),IFERROR(VLOOKUP($A1062,'Circumstance 15'!$B$18:$AB$28,27,FALSE),TableBPA2[[#This Row],[Base Payment After Circumstance 14]])))</f>
        <v/>
      </c>
      <c r="U1062" s="24" t="str">
        <f>IF(U$3="Not used","",IFERROR(VLOOKUP($A1062,'Circumstance 16'!$B$6:$AB$15,27,FALSE),IFERROR(VLOOKUP($A1062,'Circumstance 16'!$B$18:$AB$28,27,FALSE),TableBPA2[[#This Row],[Base Payment After Circumstance 15]])))</f>
        <v/>
      </c>
      <c r="V1062" s="24" t="str">
        <f>IF(V$3="Not used","",IFERROR(VLOOKUP($A1062,'Circumstance 17'!$B$6:$AB$15,27,FALSE),IFERROR(VLOOKUP($A1062,'Circumstance 17'!$B$18:$AB$28,27,FALSE),TableBPA2[[#This Row],[Base Payment After Circumstance 16]])))</f>
        <v/>
      </c>
      <c r="W1062" s="24" t="str">
        <f>IF(W$3="Not used","",IFERROR(VLOOKUP($A1062,'Circumstance 18'!$B$6:$AB$15,27,FALSE),IFERROR(VLOOKUP($A1062,'Circumstance 18'!$B$18:$AB$28,27,FALSE),TableBPA2[[#This Row],[Base Payment After Circumstance 17]])))</f>
        <v/>
      </c>
      <c r="X1062" s="24" t="str">
        <f>IF(X$3="Not used","",IFERROR(VLOOKUP($A1062,'Circumstance 19'!$B$6:$AB$15,27,FALSE),IFERROR(VLOOKUP($A1062,'Circumstance 19'!$B$18:$AB$28,27,FALSE),TableBPA2[[#This Row],[Base Payment After Circumstance 18]])))</f>
        <v/>
      </c>
      <c r="Y1062" s="24" t="str">
        <f>IF(Y$3="Not used","",IFERROR(VLOOKUP($A1062,'Circumstance 20'!$B$6:$AB$15,27,FALSE),IFERROR(VLOOKUP($A1062,'Circumstance 20'!$B$18:$AB$28,27,FALSE),TableBPA2[[#This Row],[Base Payment After Circumstance 19]])))</f>
        <v/>
      </c>
    </row>
    <row r="1063" spans="1:25" x14ac:dyDescent="0.25">
      <c r="A1063" s="11" t="str">
        <f>IF('LEA Information'!A1072="","",'LEA Information'!A1072)</f>
        <v/>
      </c>
      <c r="B1063" s="11" t="str">
        <f>IF('LEA Information'!B1072="","",'LEA Information'!B1072)</f>
        <v/>
      </c>
      <c r="C1063" s="68" t="str">
        <f>IF('LEA Information'!C1072="","",'LEA Information'!C1072)</f>
        <v/>
      </c>
      <c r="D1063" s="8" t="str">
        <f>IF('LEA Information'!D1072="","",'LEA Information'!D1072)</f>
        <v/>
      </c>
      <c r="E1063" s="32" t="str">
        <f t="shared" si="16"/>
        <v/>
      </c>
      <c r="F1063" s="3" t="str">
        <f>IF(F$3="Not used","",IFERROR(VLOOKUP($A1063,'Circumstance 1'!$B$6:$AB$15,27,FALSE),IFERROR(VLOOKUP(A1063,'Circumstance 1'!$B$18:$AB$28,27,FALSE),TableBPA2[[#This Row],[Starting Base Payment]])))</f>
        <v/>
      </c>
      <c r="G1063" s="3" t="str">
        <f>IF(G$3="Not used","",IFERROR(VLOOKUP($A1063,'Circumstance 2'!$B$6:$AB$15,27,FALSE),IFERROR(VLOOKUP($A1063,'Circumstance 2'!$B$18:$AB$28,27,FALSE),TableBPA2[[#This Row],[Base Payment After Circumstance 1]])))</f>
        <v/>
      </c>
      <c r="H1063" s="3" t="str">
        <f>IF(H$3="Not used","",IFERROR(VLOOKUP($A1063,'Circumstance 3'!$B$6:$AB$15,27,FALSE),IFERROR(VLOOKUP($A1063,'Circumstance 3'!$B$18:$AB$28,27,FALSE),TableBPA2[[#This Row],[Base Payment After Circumstance 2]])))</f>
        <v/>
      </c>
      <c r="I1063" s="3" t="str">
        <f>IF(I$3="Not used","",IFERROR(VLOOKUP($A1063,'Circumstance 4'!$B$6:$AB$15,27,FALSE),IFERROR(VLOOKUP($A1063,'Circumstance 4'!$B$18:$AB$28,27,FALSE),TableBPA2[[#This Row],[Base Payment After Circumstance 3]])))</f>
        <v/>
      </c>
      <c r="J1063" s="3" t="str">
        <f>IF(J$3="Not used","",IFERROR(VLOOKUP($A1063,'Circumstance 5'!$B$6:$AB$15,27,FALSE),IFERROR(VLOOKUP($A1063,'Circumstance 5'!$B$18:$AB$28,27,FALSE),TableBPA2[[#This Row],[Base Payment After Circumstance 4]])))</f>
        <v/>
      </c>
      <c r="K1063" s="3" t="str">
        <f>IF(K$3="Not used","",IFERROR(VLOOKUP($A1063,'Circumstance 6'!$B$6:$AB$15,27,FALSE),IFERROR(VLOOKUP($A1063,'Circumstance 6'!$B$18:$AB$28,27,FALSE),TableBPA2[[#This Row],[Base Payment After Circumstance 5]])))</f>
        <v/>
      </c>
      <c r="L1063" s="3" t="str">
        <f>IF(L$3="Not used","",IFERROR(VLOOKUP($A1063,'Circumstance 7'!$B$6:$AB$15,27,FALSE),IFERROR(VLOOKUP($A1063,'Circumstance 7'!$B$18:$AB$28,27,FALSE),TableBPA2[[#This Row],[Base Payment After Circumstance 6]])))</f>
        <v/>
      </c>
      <c r="M1063" s="3" t="str">
        <f>IF(M$3="Not used","",IFERROR(VLOOKUP($A1063,'Circumstance 8'!$B$6:$AB$15,27,FALSE),IFERROR(VLOOKUP($A1063,'Circumstance 8'!$B$18:$AB$28,27,FALSE),TableBPA2[[#This Row],[Base Payment After Circumstance 7]])))</f>
        <v/>
      </c>
      <c r="N1063" s="3" t="str">
        <f>IF(N$3="Not used","",IFERROR(VLOOKUP($A1063,'Circumstance 9'!$B$6:$AB$15,27,FALSE),IFERROR(VLOOKUP($A1063,'Circumstance 9'!$B$18:$AB$28,27,FALSE),TableBPA2[[#This Row],[Base Payment After Circumstance 8]])))</f>
        <v/>
      </c>
      <c r="O1063" s="3" t="str">
        <f>IF(O$3="Not used","",IFERROR(VLOOKUP($A1063,'Circumstance 10'!$B$6:$AB$15,27,FALSE),IFERROR(VLOOKUP($A1063,'Circumstance 10'!$B$18:$AB$28,27,FALSE),TableBPA2[[#This Row],[Base Payment After Circumstance 9]])))</f>
        <v/>
      </c>
      <c r="P1063" s="24" t="str">
        <f>IF(P$3="Not used","",IFERROR(VLOOKUP($A1063,'Circumstance 11'!$B$6:$AB$15,27,FALSE),IFERROR(VLOOKUP($A1063,'Circumstance 11'!$B$18:$AB$28,27,FALSE),TableBPA2[[#This Row],[Base Payment After Circumstance 10]])))</f>
        <v/>
      </c>
      <c r="Q1063" s="24" t="str">
        <f>IF(Q$3="Not used","",IFERROR(VLOOKUP($A1063,'Circumstance 12'!$B$6:$AB$15,27,FALSE),IFERROR(VLOOKUP($A1063,'Circumstance 12'!$B$18:$AB$28,27,FALSE),TableBPA2[[#This Row],[Base Payment After Circumstance 11]])))</f>
        <v/>
      </c>
      <c r="R1063" s="24" t="str">
        <f>IF(R$3="Not used","",IFERROR(VLOOKUP($A1063,'Circumstance 13'!$B$6:$AB$15,27,FALSE),IFERROR(VLOOKUP($A1063,'Circumstance 13'!$B$18:$AB$28,27,FALSE),TableBPA2[[#This Row],[Base Payment After Circumstance 12]])))</f>
        <v/>
      </c>
      <c r="S1063" s="24" t="str">
        <f>IF(S$3="Not used","",IFERROR(VLOOKUP($A1063,'Circumstance 14'!$B$6:$AB$15,27,FALSE),IFERROR(VLOOKUP($A1063,'Circumstance 14'!$B$18:$AB$28,27,FALSE),TableBPA2[[#This Row],[Base Payment After Circumstance 13]])))</f>
        <v/>
      </c>
      <c r="T1063" s="24" t="str">
        <f>IF(T$3="Not used","",IFERROR(VLOOKUP($A1063,'Circumstance 15'!$B$6:$AB$15,27,FALSE),IFERROR(VLOOKUP($A1063,'Circumstance 15'!$B$18:$AB$28,27,FALSE),TableBPA2[[#This Row],[Base Payment After Circumstance 14]])))</f>
        <v/>
      </c>
      <c r="U1063" s="24" t="str">
        <f>IF(U$3="Not used","",IFERROR(VLOOKUP($A1063,'Circumstance 16'!$B$6:$AB$15,27,FALSE),IFERROR(VLOOKUP($A1063,'Circumstance 16'!$B$18:$AB$28,27,FALSE),TableBPA2[[#This Row],[Base Payment After Circumstance 15]])))</f>
        <v/>
      </c>
      <c r="V1063" s="24" t="str">
        <f>IF(V$3="Not used","",IFERROR(VLOOKUP($A1063,'Circumstance 17'!$B$6:$AB$15,27,FALSE),IFERROR(VLOOKUP($A1063,'Circumstance 17'!$B$18:$AB$28,27,FALSE),TableBPA2[[#This Row],[Base Payment After Circumstance 16]])))</f>
        <v/>
      </c>
      <c r="W1063" s="24" t="str">
        <f>IF(W$3="Not used","",IFERROR(VLOOKUP($A1063,'Circumstance 18'!$B$6:$AB$15,27,FALSE),IFERROR(VLOOKUP($A1063,'Circumstance 18'!$B$18:$AB$28,27,FALSE),TableBPA2[[#This Row],[Base Payment After Circumstance 17]])))</f>
        <v/>
      </c>
      <c r="X1063" s="24" t="str">
        <f>IF(X$3="Not used","",IFERROR(VLOOKUP($A1063,'Circumstance 19'!$B$6:$AB$15,27,FALSE),IFERROR(VLOOKUP($A1063,'Circumstance 19'!$B$18:$AB$28,27,FALSE),TableBPA2[[#This Row],[Base Payment After Circumstance 18]])))</f>
        <v/>
      </c>
      <c r="Y1063" s="24" t="str">
        <f>IF(Y$3="Not used","",IFERROR(VLOOKUP($A1063,'Circumstance 20'!$B$6:$AB$15,27,FALSE),IFERROR(VLOOKUP($A1063,'Circumstance 20'!$B$18:$AB$28,27,FALSE),TableBPA2[[#This Row],[Base Payment After Circumstance 19]])))</f>
        <v/>
      </c>
    </row>
    <row r="1064" spans="1:25" x14ac:dyDescent="0.25">
      <c r="A1064" s="11" t="str">
        <f>IF('LEA Information'!A1073="","",'LEA Information'!A1073)</f>
        <v/>
      </c>
      <c r="B1064" s="11" t="str">
        <f>IF('LEA Information'!B1073="","",'LEA Information'!B1073)</f>
        <v/>
      </c>
      <c r="C1064" s="68" t="str">
        <f>IF('LEA Information'!C1073="","",'LEA Information'!C1073)</f>
        <v/>
      </c>
      <c r="D1064" s="8" t="str">
        <f>IF('LEA Information'!D1073="","",'LEA Information'!D1073)</f>
        <v/>
      </c>
      <c r="E1064" s="32" t="str">
        <f t="shared" si="16"/>
        <v/>
      </c>
      <c r="F1064" s="3" t="str">
        <f>IF(F$3="Not used","",IFERROR(VLOOKUP($A1064,'Circumstance 1'!$B$6:$AB$15,27,FALSE),IFERROR(VLOOKUP(A1064,'Circumstance 1'!$B$18:$AB$28,27,FALSE),TableBPA2[[#This Row],[Starting Base Payment]])))</f>
        <v/>
      </c>
      <c r="G1064" s="3" t="str">
        <f>IF(G$3="Not used","",IFERROR(VLOOKUP($A1064,'Circumstance 2'!$B$6:$AB$15,27,FALSE),IFERROR(VLOOKUP($A1064,'Circumstance 2'!$B$18:$AB$28,27,FALSE),TableBPA2[[#This Row],[Base Payment After Circumstance 1]])))</f>
        <v/>
      </c>
      <c r="H1064" s="3" t="str">
        <f>IF(H$3="Not used","",IFERROR(VLOOKUP($A1064,'Circumstance 3'!$B$6:$AB$15,27,FALSE),IFERROR(VLOOKUP($A1064,'Circumstance 3'!$B$18:$AB$28,27,FALSE),TableBPA2[[#This Row],[Base Payment After Circumstance 2]])))</f>
        <v/>
      </c>
      <c r="I1064" s="3" t="str">
        <f>IF(I$3="Not used","",IFERROR(VLOOKUP($A1064,'Circumstance 4'!$B$6:$AB$15,27,FALSE),IFERROR(VLOOKUP($A1064,'Circumstance 4'!$B$18:$AB$28,27,FALSE),TableBPA2[[#This Row],[Base Payment After Circumstance 3]])))</f>
        <v/>
      </c>
      <c r="J1064" s="3" t="str">
        <f>IF(J$3="Not used","",IFERROR(VLOOKUP($A1064,'Circumstance 5'!$B$6:$AB$15,27,FALSE),IFERROR(VLOOKUP($A1064,'Circumstance 5'!$B$18:$AB$28,27,FALSE),TableBPA2[[#This Row],[Base Payment After Circumstance 4]])))</f>
        <v/>
      </c>
      <c r="K1064" s="3" t="str">
        <f>IF(K$3="Not used","",IFERROR(VLOOKUP($A1064,'Circumstance 6'!$B$6:$AB$15,27,FALSE),IFERROR(VLOOKUP($A1064,'Circumstance 6'!$B$18:$AB$28,27,FALSE),TableBPA2[[#This Row],[Base Payment After Circumstance 5]])))</f>
        <v/>
      </c>
      <c r="L1064" s="3" t="str">
        <f>IF(L$3="Not used","",IFERROR(VLOOKUP($A1064,'Circumstance 7'!$B$6:$AB$15,27,FALSE),IFERROR(VLOOKUP($A1064,'Circumstance 7'!$B$18:$AB$28,27,FALSE),TableBPA2[[#This Row],[Base Payment After Circumstance 6]])))</f>
        <v/>
      </c>
      <c r="M1064" s="3" t="str">
        <f>IF(M$3="Not used","",IFERROR(VLOOKUP($A1064,'Circumstance 8'!$B$6:$AB$15,27,FALSE),IFERROR(VLOOKUP($A1064,'Circumstance 8'!$B$18:$AB$28,27,FALSE),TableBPA2[[#This Row],[Base Payment After Circumstance 7]])))</f>
        <v/>
      </c>
      <c r="N1064" s="3" t="str">
        <f>IF(N$3="Not used","",IFERROR(VLOOKUP($A1064,'Circumstance 9'!$B$6:$AB$15,27,FALSE),IFERROR(VLOOKUP($A1064,'Circumstance 9'!$B$18:$AB$28,27,FALSE),TableBPA2[[#This Row],[Base Payment After Circumstance 8]])))</f>
        <v/>
      </c>
      <c r="O1064" s="3" t="str">
        <f>IF(O$3="Not used","",IFERROR(VLOOKUP($A1064,'Circumstance 10'!$B$6:$AB$15,27,FALSE),IFERROR(VLOOKUP($A1064,'Circumstance 10'!$B$18:$AB$28,27,FALSE),TableBPA2[[#This Row],[Base Payment After Circumstance 9]])))</f>
        <v/>
      </c>
      <c r="P1064" s="24" t="str">
        <f>IF(P$3="Not used","",IFERROR(VLOOKUP($A1064,'Circumstance 11'!$B$6:$AB$15,27,FALSE),IFERROR(VLOOKUP($A1064,'Circumstance 11'!$B$18:$AB$28,27,FALSE),TableBPA2[[#This Row],[Base Payment After Circumstance 10]])))</f>
        <v/>
      </c>
      <c r="Q1064" s="24" t="str">
        <f>IF(Q$3="Not used","",IFERROR(VLOOKUP($A1064,'Circumstance 12'!$B$6:$AB$15,27,FALSE),IFERROR(VLOOKUP($A1064,'Circumstance 12'!$B$18:$AB$28,27,FALSE),TableBPA2[[#This Row],[Base Payment After Circumstance 11]])))</f>
        <v/>
      </c>
      <c r="R1064" s="24" t="str">
        <f>IF(R$3="Not used","",IFERROR(VLOOKUP($A1064,'Circumstance 13'!$B$6:$AB$15,27,FALSE),IFERROR(VLOOKUP($A1064,'Circumstance 13'!$B$18:$AB$28,27,FALSE),TableBPA2[[#This Row],[Base Payment After Circumstance 12]])))</f>
        <v/>
      </c>
      <c r="S1064" s="24" t="str">
        <f>IF(S$3="Not used","",IFERROR(VLOOKUP($A1064,'Circumstance 14'!$B$6:$AB$15,27,FALSE),IFERROR(VLOOKUP($A1064,'Circumstance 14'!$B$18:$AB$28,27,FALSE),TableBPA2[[#This Row],[Base Payment After Circumstance 13]])))</f>
        <v/>
      </c>
      <c r="T1064" s="24" t="str">
        <f>IF(T$3="Not used","",IFERROR(VLOOKUP($A1064,'Circumstance 15'!$B$6:$AB$15,27,FALSE),IFERROR(VLOOKUP($A1064,'Circumstance 15'!$B$18:$AB$28,27,FALSE),TableBPA2[[#This Row],[Base Payment After Circumstance 14]])))</f>
        <v/>
      </c>
      <c r="U1064" s="24" t="str">
        <f>IF(U$3="Not used","",IFERROR(VLOOKUP($A1064,'Circumstance 16'!$B$6:$AB$15,27,FALSE),IFERROR(VLOOKUP($A1064,'Circumstance 16'!$B$18:$AB$28,27,FALSE),TableBPA2[[#This Row],[Base Payment After Circumstance 15]])))</f>
        <v/>
      </c>
      <c r="V1064" s="24" t="str">
        <f>IF(V$3="Not used","",IFERROR(VLOOKUP($A1064,'Circumstance 17'!$B$6:$AB$15,27,FALSE),IFERROR(VLOOKUP($A1064,'Circumstance 17'!$B$18:$AB$28,27,FALSE),TableBPA2[[#This Row],[Base Payment After Circumstance 16]])))</f>
        <v/>
      </c>
      <c r="W1064" s="24" t="str">
        <f>IF(W$3="Not used","",IFERROR(VLOOKUP($A1064,'Circumstance 18'!$B$6:$AB$15,27,FALSE),IFERROR(VLOOKUP($A1064,'Circumstance 18'!$B$18:$AB$28,27,FALSE),TableBPA2[[#This Row],[Base Payment After Circumstance 17]])))</f>
        <v/>
      </c>
      <c r="X1064" s="24" t="str">
        <f>IF(X$3="Not used","",IFERROR(VLOOKUP($A1064,'Circumstance 19'!$B$6:$AB$15,27,FALSE),IFERROR(VLOOKUP($A1064,'Circumstance 19'!$B$18:$AB$28,27,FALSE),TableBPA2[[#This Row],[Base Payment After Circumstance 18]])))</f>
        <v/>
      </c>
      <c r="Y1064" s="24" t="str">
        <f>IF(Y$3="Not used","",IFERROR(VLOOKUP($A1064,'Circumstance 20'!$B$6:$AB$15,27,FALSE),IFERROR(VLOOKUP($A1064,'Circumstance 20'!$B$18:$AB$28,27,FALSE),TableBPA2[[#This Row],[Base Payment After Circumstance 19]])))</f>
        <v/>
      </c>
    </row>
    <row r="1065" spans="1:25" x14ac:dyDescent="0.25">
      <c r="A1065" s="11" t="str">
        <f>IF('LEA Information'!A1074="","",'LEA Information'!A1074)</f>
        <v/>
      </c>
      <c r="B1065" s="11" t="str">
        <f>IF('LEA Information'!B1074="","",'LEA Information'!B1074)</f>
        <v/>
      </c>
      <c r="C1065" s="68" t="str">
        <f>IF('LEA Information'!C1074="","",'LEA Information'!C1074)</f>
        <v/>
      </c>
      <c r="D1065" s="8" t="str">
        <f>IF('LEA Information'!D1074="","",'LEA Information'!D1074)</f>
        <v/>
      </c>
      <c r="E1065" s="32" t="str">
        <f t="shared" si="16"/>
        <v/>
      </c>
      <c r="F1065" s="3" t="str">
        <f>IF(F$3="Not used","",IFERROR(VLOOKUP($A1065,'Circumstance 1'!$B$6:$AB$15,27,FALSE),IFERROR(VLOOKUP(A1065,'Circumstance 1'!$B$18:$AB$28,27,FALSE),TableBPA2[[#This Row],[Starting Base Payment]])))</f>
        <v/>
      </c>
      <c r="G1065" s="3" t="str">
        <f>IF(G$3="Not used","",IFERROR(VLOOKUP($A1065,'Circumstance 2'!$B$6:$AB$15,27,FALSE),IFERROR(VLOOKUP($A1065,'Circumstance 2'!$B$18:$AB$28,27,FALSE),TableBPA2[[#This Row],[Base Payment After Circumstance 1]])))</f>
        <v/>
      </c>
      <c r="H1065" s="3" t="str">
        <f>IF(H$3="Not used","",IFERROR(VLOOKUP($A1065,'Circumstance 3'!$B$6:$AB$15,27,FALSE),IFERROR(VLOOKUP($A1065,'Circumstance 3'!$B$18:$AB$28,27,FALSE),TableBPA2[[#This Row],[Base Payment After Circumstance 2]])))</f>
        <v/>
      </c>
      <c r="I1065" s="3" t="str">
        <f>IF(I$3="Not used","",IFERROR(VLOOKUP($A1065,'Circumstance 4'!$B$6:$AB$15,27,FALSE),IFERROR(VLOOKUP($A1065,'Circumstance 4'!$B$18:$AB$28,27,FALSE),TableBPA2[[#This Row],[Base Payment After Circumstance 3]])))</f>
        <v/>
      </c>
      <c r="J1065" s="3" t="str">
        <f>IF(J$3="Not used","",IFERROR(VLOOKUP($A1065,'Circumstance 5'!$B$6:$AB$15,27,FALSE),IFERROR(VLOOKUP($A1065,'Circumstance 5'!$B$18:$AB$28,27,FALSE),TableBPA2[[#This Row],[Base Payment After Circumstance 4]])))</f>
        <v/>
      </c>
      <c r="K1065" s="3" t="str">
        <f>IF(K$3="Not used","",IFERROR(VLOOKUP($A1065,'Circumstance 6'!$B$6:$AB$15,27,FALSE),IFERROR(VLOOKUP($A1065,'Circumstance 6'!$B$18:$AB$28,27,FALSE),TableBPA2[[#This Row],[Base Payment After Circumstance 5]])))</f>
        <v/>
      </c>
      <c r="L1065" s="3" t="str">
        <f>IF(L$3="Not used","",IFERROR(VLOOKUP($A1065,'Circumstance 7'!$B$6:$AB$15,27,FALSE),IFERROR(VLOOKUP($A1065,'Circumstance 7'!$B$18:$AB$28,27,FALSE),TableBPA2[[#This Row],[Base Payment After Circumstance 6]])))</f>
        <v/>
      </c>
      <c r="M1065" s="3" t="str">
        <f>IF(M$3="Not used","",IFERROR(VLOOKUP($A1065,'Circumstance 8'!$B$6:$AB$15,27,FALSE),IFERROR(VLOOKUP($A1065,'Circumstance 8'!$B$18:$AB$28,27,FALSE),TableBPA2[[#This Row],[Base Payment After Circumstance 7]])))</f>
        <v/>
      </c>
      <c r="N1065" s="3" t="str">
        <f>IF(N$3="Not used","",IFERROR(VLOOKUP($A1065,'Circumstance 9'!$B$6:$AB$15,27,FALSE),IFERROR(VLOOKUP($A1065,'Circumstance 9'!$B$18:$AB$28,27,FALSE),TableBPA2[[#This Row],[Base Payment After Circumstance 8]])))</f>
        <v/>
      </c>
      <c r="O1065" s="3" t="str">
        <f>IF(O$3="Not used","",IFERROR(VLOOKUP($A1065,'Circumstance 10'!$B$6:$AB$15,27,FALSE),IFERROR(VLOOKUP($A1065,'Circumstance 10'!$B$18:$AB$28,27,FALSE),TableBPA2[[#This Row],[Base Payment After Circumstance 9]])))</f>
        <v/>
      </c>
      <c r="P1065" s="24" t="str">
        <f>IF(P$3="Not used","",IFERROR(VLOOKUP($A1065,'Circumstance 11'!$B$6:$AB$15,27,FALSE),IFERROR(VLOOKUP($A1065,'Circumstance 11'!$B$18:$AB$28,27,FALSE),TableBPA2[[#This Row],[Base Payment After Circumstance 10]])))</f>
        <v/>
      </c>
      <c r="Q1065" s="24" t="str">
        <f>IF(Q$3="Not used","",IFERROR(VLOOKUP($A1065,'Circumstance 12'!$B$6:$AB$15,27,FALSE),IFERROR(VLOOKUP($A1065,'Circumstance 12'!$B$18:$AB$28,27,FALSE),TableBPA2[[#This Row],[Base Payment After Circumstance 11]])))</f>
        <v/>
      </c>
      <c r="R1065" s="24" t="str">
        <f>IF(R$3="Not used","",IFERROR(VLOOKUP($A1065,'Circumstance 13'!$B$6:$AB$15,27,FALSE),IFERROR(VLOOKUP($A1065,'Circumstance 13'!$B$18:$AB$28,27,FALSE),TableBPA2[[#This Row],[Base Payment After Circumstance 12]])))</f>
        <v/>
      </c>
      <c r="S1065" s="24" t="str">
        <f>IF(S$3="Not used","",IFERROR(VLOOKUP($A1065,'Circumstance 14'!$B$6:$AB$15,27,FALSE),IFERROR(VLOOKUP($A1065,'Circumstance 14'!$B$18:$AB$28,27,FALSE),TableBPA2[[#This Row],[Base Payment After Circumstance 13]])))</f>
        <v/>
      </c>
      <c r="T1065" s="24" t="str">
        <f>IF(T$3="Not used","",IFERROR(VLOOKUP($A1065,'Circumstance 15'!$B$6:$AB$15,27,FALSE),IFERROR(VLOOKUP($A1065,'Circumstance 15'!$B$18:$AB$28,27,FALSE),TableBPA2[[#This Row],[Base Payment After Circumstance 14]])))</f>
        <v/>
      </c>
      <c r="U1065" s="24" t="str">
        <f>IF(U$3="Not used","",IFERROR(VLOOKUP($A1065,'Circumstance 16'!$B$6:$AB$15,27,FALSE),IFERROR(VLOOKUP($A1065,'Circumstance 16'!$B$18:$AB$28,27,FALSE),TableBPA2[[#This Row],[Base Payment After Circumstance 15]])))</f>
        <v/>
      </c>
      <c r="V1065" s="24" t="str">
        <f>IF(V$3="Not used","",IFERROR(VLOOKUP($A1065,'Circumstance 17'!$B$6:$AB$15,27,FALSE),IFERROR(VLOOKUP($A1065,'Circumstance 17'!$B$18:$AB$28,27,FALSE),TableBPA2[[#This Row],[Base Payment After Circumstance 16]])))</f>
        <v/>
      </c>
      <c r="W1065" s="24" t="str">
        <f>IF(W$3="Not used","",IFERROR(VLOOKUP($A1065,'Circumstance 18'!$B$6:$AB$15,27,FALSE),IFERROR(VLOOKUP($A1065,'Circumstance 18'!$B$18:$AB$28,27,FALSE),TableBPA2[[#This Row],[Base Payment After Circumstance 17]])))</f>
        <v/>
      </c>
      <c r="X1065" s="24" t="str">
        <f>IF(X$3="Not used","",IFERROR(VLOOKUP($A1065,'Circumstance 19'!$B$6:$AB$15,27,FALSE),IFERROR(VLOOKUP($A1065,'Circumstance 19'!$B$18:$AB$28,27,FALSE),TableBPA2[[#This Row],[Base Payment After Circumstance 18]])))</f>
        <v/>
      </c>
      <c r="Y1065" s="24" t="str">
        <f>IF(Y$3="Not used","",IFERROR(VLOOKUP($A1065,'Circumstance 20'!$B$6:$AB$15,27,FALSE),IFERROR(VLOOKUP($A1065,'Circumstance 20'!$B$18:$AB$28,27,FALSE),TableBPA2[[#This Row],[Base Payment After Circumstance 19]])))</f>
        <v/>
      </c>
    </row>
    <row r="1066" spans="1:25" x14ac:dyDescent="0.25">
      <c r="A1066" s="11" t="str">
        <f>IF('LEA Information'!A1075="","",'LEA Information'!A1075)</f>
        <v/>
      </c>
      <c r="B1066" s="11" t="str">
        <f>IF('LEA Information'!B1075="","",'LEA Information'!B1075)</f>
        <v/>
      </c>
      <c r="C1066" s="68" t="str">
        <f>IF('LEA Information'!C1075="","",'LEA Information'!C1075)</f>
        <v/>
      </c>
      <c r="D1066" s="8" t="str">
        <f>IF('LEA Information'!D1075="","",'LEA Information'!D1075)</f>
        <v/>
      </c>
      <c r="E1066" s="32" t="str">
        <f t="shared" si="16"/>
        <v/>
      </c>
      <c r="F1066" s="3" t="str">
        <f>IF(F$3="Not used","",IFERROR(VLOOKUP($A1066,'Circumstance 1'!$B$6:$AB$15,27,FALSE),IFERROR(VLOOKUP(A1066,'Circumstance 1'!$B$18:$AB$28,27,FALSE),TableBPA2[[#This Row],[Starting Base Payment]])))</f>
        <v/>
      </c>
      <c r="G1066" s="3" t="str">
        <f>IF(G$3="Not used","",IFERROR(VLOOKUP($A1066,'Circumstance 2'!$B$6:$AB$15,27,FALSE),IFERROR(VLOOKUP($A1066,'Circumstance 2'!$B$18:$AB$28,27,FALSE),TableBPA2[[#This Row],[Base Payment After Circumstance 1]])))</f>
        <v/>
      </c>
      <c r="H1066" s="3" t="str">
        <f>IF(H$3="Not used","",IFERROR(VLOOKUP($A1066,'Circumstance 3'!$B$6:$AB$15,27,FALSE),IFERROR(VLOOKUP($A1066,'Circumstance 3'!$B$18:$AB$28,27,FALSE),TableBPA2[[#This Row],[Base Payment After Circumstance 2]])))</f>
        <v/>
      </c>
      <c r="I1066" s="3" t="str">
        <f>IF(I$3="Not used","",IFERROR(VLOOKUP($A1066,'Circumstance 4'!$B$6:$AB$15,27,FALSE),IFERROR(VLOOKUP($A1066,'Circumstance 4'!$B$18:$AB$28,27,FALSE),TableBPA2[[#This Row],[Base Payment After Circumstance 3]])))</f>
        <v/>
      </c>
      <c r="J1066" s="3" t="str">
        <f>IF(J$3="Not used","",IFERROR(VLOOKUP($A1066,'Circumstance 5'!$B$6:$AB$15,27,FALSE),IFERROR(VLOOKUP($A1066,'Circumstance 5'!$B$18:$AB$28,27,FALSE),TableBPA2[[#This Row],[Base Payment After Circumstance 4]])))</f>
        <v/>
      </c>
      <c r="K1066" s="3" t="str">
        <f>IF(K$3="Not used","",IFERROR(VLOOKUP($A1066,'Circumstance 6'!$B$6:$AB$15,27,FALSE),IFERROR(VLOOKUP($A1066,'Circumstance 6'!$B$18:$AB$28,27,FALSE),TableBPA2[[#This Row],[Base Payment After Circumstance 5]])))</f>
        <v/>
      </c>
      <c r="L1066" s="3" t="str">
        <f>IF(L$3="Not used","",IFERROR(VLOOKUP($A1066,'Circumstance 7'!$B$6:$AB$15,27,FALSE),IFERROR(VLOOKUP($A1066,'Circumstance 7'!$B$18:$AB$28,27,FALSE),TableBPA2[[#This Row],[Base Payment After Circumstance 6]])))</f>
        <v/>
      </c>
      <c r="M1066" s="3" t="str">
        <f>IF(M$3="Not used","",IFERROR(VLOOKUP($A1066,'Circumstance 8'!$B$6:$AB$15,27,FALSE),IFERROR(VLOOKUP($A1066,'Circumstance 8'!$B$18:$AB$28,27,FALSE),TableBPA2[[#This Row],[Base Payment After Circumstance 7]])))</f>
        <v/>
      </c>
      <c r="N1066" s="3" t="str">
        <f>IF(N$3="Not used","",IFERROR(VLOOKUP($A1066,'Circumstance 9'!$B$6:$AB$15,27,FALSE),IFERROR(VLOOKUP($A1066,'Circumstance 9'!$B$18:$AB$28,27,FALSE),TableBPA2[[#This Row],[Base Payment After Circumstance 8]])))</f>
        <v/>
      </c>
      <c r="O1066" s="3" t="str">
        <f>IF(O$3="Not used","",IFERROR(VLOOKUP($A1066,'Circumstance 10'!$B$6:$AB$15,27,FALSE),IFERROR(VLOOKUP($A1066,'Circumstance 10'!$B$18:$AB$28,27,FALSE),TableBPA2[[#This Row],[Base Payment After Circumstance 9]])))</f>
        <v/>
      </c>
      <c r="P1066" s="24" t="str">
        <f>IF(P$3="Not used","",IFERROR(VLOOKUP($A1066,'Circumstance 11'!$B$6:$AB$15,27,FALSE),IFERROR(VLOOKUP($A1066,'Circumstance 11'!$B$18:$AB$28,27,FALSE),TableBPA2[[#This Row],[Base Payment After Circumstance 10]])))</f>
        <v/>
      </c>
      <c r="Q1066" s="24" t="str">
        <f>IF(Q$3="Not used","",IFERROR(VLOOKUP($A1066,'Circumstance 12'!$B$6:$AB$15,27,FALSE),IFERROR(VLOOKUP($A1066,'Circumstance 12'!$B$18:$AB$28,27,FALSE),TableBPA2[[#This Row],[Base Payment After Circumstance 11]])))</f>
        <v/>
      </c>
      <c r="R1066" s="24" t="str">
        <f>IF(R$3="Not used","",IFERROR(VLOOKUP($A1066,'Circumstance 13'!$B$6:$AB$15,27,FALSE),IFERROR(VLOOKUP($A1066,'Circumstance 13'!$B$18:$AB$28,27,FALSE),TableBPA2[[#This Row],[Base Payment After Circumstance 12]])))</f>
        <v/>
      </c>
      <c r="S1066" s="24" t="str">
        <f>IF(S$3="Not used","",IFERROR(VLOOKUP($A1066,'Circumstance 14'!$B$6:$AB$15,27,FALSE),IFERROR(VLOOKUP($A1066,'Circumstance 14'!$B$18:$AB$28,27,FALSE),TableBPA2[[#This Row],[Base Payment After Circumstance 13]])))</f>
        <v/>
      </c>
      <c r="T1066" s="24" t="str">
        <f>IF(T$3="Not used","",IFERROR(VLOOKUP($A1066,'Circumstance 15'!$B$6:$AB$15,27,FALSE),IFERROR(VLOOKUP($A1066,'Circumstance 15'!$B$18:$AB$28,27,FALSE),TableBPA2[[#This Row],[Base Payment After Circumstance 14]])))</f>
        <v/>
      </c>
      <c r="U1066" s="24" t="str">
        <f>IF(U$3="Not used","",IFERROR(VLOOKUP($A1066,'Circumstance 16'!$B$6:$AB$15,27,FALSE),IFERROR(VLOOKUP($A1066,'Circumstance 16'!$B$18:$AB$28,27,FALSE),TableBPA2[[#This Row],[Base Payment After Circumstance 15]])))</f>
        <v/>
      </c>
      <c r="V1066" s="24" t="str">
        <f>IF(V$3="Not used","",IFERROR(VLOOKUP($A1066,'Circumstance 17'!$B$6:$AB$15,27,FALSE),IFERROR(VLOOKUP($A1066,'Circumstance 17'!$B$18:$AB$28,27,FALSE),TableBPA2[[#This Row],[Base Payment After Circumstance 16]])))</f>
        <v/>
      </c>
      <c r="W1066" s="24" t="str">
        <f>IF(W$3="Not used","",IFERROR(VLOOKUP($A1066,'Circumstance 18'!$B$6:$AB$15,27,FALSE),IFERROR(VLOOKUP($A1066,'Circumstance 18'!$B$18:$AB$28,27,FALSE),TableBPA2[[#This Row],[Base Payment After Circumstance 17]])))</f>
        <v/>
      </c>
      <c r="X1066" s="24" t="str">
        <f>IF(X$3="Not used","",IFERROR(VLOOKUP($A1066,'Circumstance 19'!$B$6:$AB$15,27,FALSE),IFERROR(VLOOKUP($A1066,'Circumstance 19'!$B$18:$AB$28,27,FALSE),TableBPA2[[#This Row],[Base Payment After Circumstance 18]])))</f>
        <v/>
      </c>
      <c r="Y1066" s="24" t="str">
        <f>IF(Y$3="Not used","",IFERROR(VLOOKUP($A1066,'Circumstance 20'!$B$6:$AB$15,27,FALSE),IFERROR(VLOOKUP($A1066,'Circumstance 20'!$B$18:$AB$28,27,FALSE),TableBPA2[[#This Row],[Base Payment After Circumstance 19]])))</f>
        <v/>
      </c>
    </row>
    <row r="1067" spans="1:25" x14ac:dyDescent="0.25">
      <c r="A1067" s="11" t="str">
        <f>IF('LEA Information'!A1076="","",'LEA Information'!A1076)</f>
        <v/>
      </c>
      <c r="B1067" s="11" t="str">
        <f>IF('LEA Information'!B1076="","",'LEA Information'!B1076)</f>
        <v/>
      </c>
      <c r="C1067" s="68" t="str">
        <f>IF('LEA Information'!C1076="","",'LEA Information'!C1076)</f>
        <v/>
      </c>
      <c r="D1067" s="8" t="str">
        <f>IF('LEA Information'!D1076="","",'LEA Information'!D1076)</f>
        <v/>
      </c>
      <c r="E1067" s="32" t="str">
        <f t="shared" si="16"/>
        <v/>
      </c>
      <c r="F1067" s="3" t="str">
        <f>IF(F$3="Not used","",IFERROR(VLOOKUP($A1067,'Circumstance 1'!$B$6:$AB$15,27,FALSE),IFERROR(VLOOKUP(A1067,'Circumstance 1'!$B$18:$AB$28,27,FALSE),TableBPA2[[#This Row],[Starting Base Payment]])))</f>
        <v/>
      </c>
      <c r="G1067" s="3" t="str">
        <f>IF(G$3="Not used","",IFERROR(VLOOKUP($A1067,'Circumstance 2'!$B$6:$AB$15,27,FALSE),IFERROR(VLOOKUP($A1067,'Circumstance 2'!$B$18:$AB$28,27,FALSE),TableBPA2[[#This Row],[Base Payment After Circumstance 1]])))</f>
        <v/>
      </c>
      <c r="H1067" s="3" t="str">
        <f>IF(H$3="Not used","",IFERROR(VLOOKUP($A1067,'Circumstance 3'!$B$6:$AB$15,27,FALSE),IFERROR(VLOOKUP($A1067,'Circumstance 3'!$B$18:$AB$28,27,FALSE),TableBPA2[[#This Row],[Base Payment After Circumstance 2]])))</f>
        <v/>
      </c>
      <c r="I1067" s="3" t="str">
        <f>IF(I$3="Not used","",IFERROR(VLOOKUP($A1067,'Circumstance 4'!$B$6:$AB$15,27,FALSE),IFERROR(VLOOKUP($A1067,'Circumstance 4'!$B$18:$AB$28,27,FALSE),TableBPA2[[#This Row],[Base Payment After Circumstance 3]])))</f>
        <v/>
      </c>
      <c r="J1067" s="3" t="str">
        <f>IF(J$3="Not used","",IFERROR(VLOOKUP($A1067,'Circumstance 5'!$B$6:$AB$15,27,FALSE),IFERROR(VLOOKUP($A1067,'Circumstance 5'!$B$18:$AB$28,27,FALSE),TableBPA2[[#This Row],[Base Payment After Circumstance 4]])))</f>
        <v/>
      </c>
      <c r="K1067" s="3" t="str">
        <f>IF(K$3="Not used","",IFERROR(VLOOKUP($A1067,'Circumstance 6'!$B$6:$AB$15,27,FALSE),IFERROR(VLOOKUP($A1067,'Circumstance 6'!$B$18:$AB$28,27,FALSE),TableBPA2[[#This Row],[Base Payment After Circumstance 5]])))</f>
        <v/>
      </c>
      <c r="L1067" s="3" t="str">
        <f>IF(L$3="Not used","",IFERROR(VLOOKUP($A1067,'Circumstance 7'!$B$6:$AB$15,27,FALSE),IFERROR(VLOOKUP($A1067,'Circumstance 7'!$B$18:$AB$28,27,FALSE),TableBPA2[[#This Row],[Base Payment After Circumstance 6]])))</f>
        <v/>
      </c>
      <c r="M1067" s="3" t="str">
        <f>IF(M$3="Not used","",IFERROR(VLOOKUP($A1067,'Circumstance 8'!$B$6:$AB$15,27,FALSE),IFERROR(VLOOKUP($A1067,'Circumstance 8'!$B$18:$AB$28,27,FALSE),TableBPA2[[#This Row],[Base Payment After Circumstance 7]])))</f>
        <v/>
      </c>
      <c r="N1067" s="3" t="str">
        <f>IF(N$3="Not used","",IFERROR(VLOOKUP($A1067,'Circumstance 9'!$B$6:$AB$15,27,FALSE),IFERROR(VLOOKUP($A1067,'Circumstance 9'!$B$18:$AB$28,27,FALSE),TableBPA2[[#This Row],[Base Payment After Circumstance 8]])))</f>
        <v/>
      </c>
      <c r="O1067" s="3" t="str">
        <f>IF(O$3="Not used","",IFERROR(VLOOKUP($A1067,'Circumstance 10'!$B$6:$AB$15,27,FALSE),IFERROR(VLOOKUP($A1067,'Circumstance 10'!$B$18:$AB$28,27,FALSE),TableBPA2[[#This Row],[Base Payment After Circumstance 9]])))</f>
        <v/>
      </c>
      <c r="P1067" s="24" t="str">
        <f>IF(P$3="Not used","",IFERROR(VLOOKUP($A1067,'Circumstance 11'!$B$6:$AB$15,27,FALSE),IFERROR(VLOOKUP($A1067,'Circumstance 11'!$B$18:$AB$28,27,FALSE),TableBPA2[[#This Row],[Base Payment After Circumstance 10]])))</f>
        <v/>
      </c>
      <c r="Q1067" s="24" t="str">
        <f>IF(Q$3="Not used","",IFERROR(VLOOKUP($A1067,'Circumstance 12'!$B$6:$AB$15,27,FALSE),IFERROR(VLOOKUP($A1067,'Circumstance 12'!$B$18:$AB$28,27,FALSE),TableBPA2[[#This Row],[Base Payment After Circumstance 11]])))</f>
        <v/>
      </c>
      <c r="R1067" s="24" t="str">
        <f>IF(R$3="Not used","",IFERROR(VLOOKUP($A1067,'Circumstance 13'!$B$6:$AB$15,27,FALSE),IFERROR(VLOOKUP($A1067,'Circumstance 13'!$B$18:$AB$28,27,FALSE),TableBPA2[[#This Row],[Base Payment After Circumstance 12]])))</f>
        <v/>
      </c>
      <c r="S1067" s="24" t="str">
        <f>IF(S$3="Not used","",IFERROR(VLOOKUP($A1067,'Circumstance 14'!$B$6:$AB$15,27,FALSE),IFERROR(VLOOKUP($A1067,'Circumstance 14'!$B$18:$AB$28,27,FALSE),TableBPA2[[#This Row],[Base Payment After Circumstance 13]])))</f>
        <v/>
      </c>
      <c r="T1067" s="24" t="str">
        <f>IF(T$3="Not used","",IFERROR(VLOOKUP($A1067,'Circumstance 15'!$B$6:$AB$15,27,FALSE),IFERROR(VLOOKUP($A1067,'Circumstance 15'!$B$18:$AB$28,27,FALSE),TableBPA2[[#This Row],[Base Payment After Circumstance 14]])))</f>
        <v/>
      </c>
      <c r="U1067" s="24" t="str">
        <f>IF(U$3="Not used","",IFERROR(VLOOKUP($A1067,'Circumstance 16'!$B$6:$AB$15,27,FALSE),IFERROR(VLOOKUP($A1067,'Circumstance 16'!$B$18:$AB$28,27,FALSE),TableBPA2[[#This Row],[Base Payment After Circumstance 15]])))</f>
        <v/>
      </c>
      <c r="V1067" s="24" t="str">
        <f>IF(V$3="Not used","",IFERROR(VLOOKUP($A1067,'Circumstance 17'!$B$6:$AB$15,27,FALSE),IFERROR(VLOOKUP($A1067,'Circumstance 17'!$B$18:$AB$28,27,FALSE),TableBPA2[[#This Row],[Base Payment After Circumstance 16]])))</f>
        <v/>
      </c>
      <c r="W1067" s="24" t="str">
        <f>IF(W$3="Not used","",IFERROR(VLOOKUP($A1067,'Circumstance 18'!$B$6:$AB$15,27,FALSE),IFERROR(VLOOKUP($A1067,'Circumstance 18'!$B$18:$AB$28,27,FALSE),TableBPA2[[#This Row],[Base Payment After Circumstance 17]])))</f>
        <v/>
      </c>
      <c r="X1067" s="24" t="str">
        <f>IF(X$3="Not used","",IFERROR(VLOOKUP($A1067,'Circumstance 19'!$B$6:$AB$15,27,FALSE),IFERROR(VLOOKUP($A1067,'Circumstance 19'!$B$18:$AB$28,27,FALSE),TableBPA2[[#This Row],[Base Payment After Circumstance 18]])))</f>
        <v/>
      </c>
      <c r="Y1067" s="24" t="str">
        <f>IF(Y$3="Not used","",IFERROR(VLOOKUP($A1067,'Circumstance 20'!$B$6:$AB$15,27,FALSE),IFERROR(VLOOKUP($A1067,'Circumstance 20'!$B$18:$AB$28,27,FALSE),TableBPA2[[#This Row],[Base Payment After Circumstance 19]])))</f>
        <v/>
      </c>
    </row>
    <row r="1068" spans="1:25" x14ac:dyDescent="0.25">
      <c r="A1068" s="11" t="str">
        <f>IF('LEA Information'!A1077="","",'LEA Information'!A1077)</f>
        <v/>
      </c>
      <c r="B1068" s="11" t="str">
        <f>IF('LEA Information'!B1077="","",'LEA Information'!B1077)</f>
        <v/>
      </c>
      <c r="C1068" s="68" t="str">
        <f>IF('LEA Information'!C1077="","",'LEA Information'!C1077)</f>
        <v/>
      </c>
      <c r="D1068" s="8" t="str">
        <f>IF('LEA Information'!D1077="","",'LEA Information'!D1077)</f>
        <v/>
      </c>
      <c r="E1068" s="32" t="str">
        <f t="shared" si="16"/>
        <v/>
      </c>
      <c r="F1068" s="3" t="str">
        <f>IF(F$3="Not used","",IFERROR(VLOOKUP($A1068,'Circumstance 1'!$B$6:$AB$15,27,FALSE),IFERROR(VLOOKUP(A1068,'Circumstance 1'!$B$18:$AB$28,27,FALSE),TableBPA2[[#This Row],[Starting Base Payment]])))</f>
        <v/>
      </c>
      <c r="G1068" s="3" t="str">
        <f>IF(G$3="Not used","",IFERROR(VLOOKUP($A1068,'Circumstance 2'!$B$6:$AB$15,27,FALSE),IFERROR(VLOOKUP($A1068,'Circumstance 2'!$B$18:$AB$28,27,FALSE),TableBPA2[[#This Row],[Base Payment After Circumstance 1]])))</f>
        <v/>
      </c>
      <c r="H1068" s="3" t="str">
        <f>IF(H$3="Not used","",IFERROR(VLOOKUP($A1068,'Circumstance 3'!$B$6:$AB$15,27,FALSE),IFERROR(VLOOKUP($A1068,'Circumstance 3'!$B$18:$AB$28,27,FALSE),TableBPA2[[#This Row],[Base Payment After Circumstance 2]])))</f>
        <v/>
      </c>
      <c r="I1068" s="3" t="str">
        <f>IF(I$3="Not used","",IFERROR(VLOOKUP($A1068,'Circumstance 4'!$B$6:$AB$15,27,FALSE),IFERROR(VLOOKUP($A1068,'Circumstance 4'!$B$18:$AB$28,27,FALSE),TableBPA2[[#This Row],[Base Payment After Circumstance 3]])))</f>
        <v/>
      </c>
      <c r="J1068" s="3" t="str">
        <f>IF(J$3="Not used","",IFERROR(VLOOKUP($A1068,'Circumstance 5'!$B$6:$AB$15,27,FALSE),IFERROR(VLOOKUP($A1068,'Circumstance 5'!$B$18:$AB$28,27,FALSE),TableBPA2[[#This Row],[Base Payment After Circumstance 4]])))</f>
        <v/>
      </c>
      <c r="K1068" s="3" t="str">
        <f>IF(K$3="Not used","",IFERROR(VLOOKUP($A1068,'Circumstance 6'!$B$6:$AB$15,27,FALSE),IFERROR(VLOOKUP($A1068,'Circumstance 6'!$B$18:$AB$28,27,FALSE),TableBPA2[[#This Row],[Base Payment After Circumstance 5]])))</f>
        <v/>
      </c>
      <c r="L1068" s="3" t="str">
        <f>IF(L$3="Not used","",IFERROR(VLOOKUP($A1068,'Circumstance 7'!$B$6:$AB$15,27,FALSE),IFERROR(VLOOKUP($A1068,'Circumstance 7'!$B$18:$AB$28,27,FALSE),TableBPA2[[#This Row],[Base Payment After Circumstance 6]])))</f>
        <v/>
      </c>
      <c r="M1068" s="3" t="str">
        <f>IF(M$3="Not used","",IFERROR(VLOOKUP($A1068,'Circumstance 8'!$B$6:$AB$15,27,FALSE),IFERROR(VLOOKUP($A1068,'Circumstance 8'!$B$18:$AB$28,27,FALSE),TableBPA2[[#This Row],[Base Payment After Circumstance 7]])))</f>
        <v/>
      </c>
      <c r="N1068" s="3" t="str">
        <f>IF(N$3="Not used","",IFERROR(VLOOKUP($A1068,'Circumstance 9'!$B$6:$AB$15,27,FALSE),IFERROR(VLOOKUP($A1068,'Circumstance 9'!$B$18:$AB$28,27,FALSE),TableBPA2[[#This Row],[Base Payment After Circumstance 8]])))</f>
        <v/>
      </c>
      <c r="O1068" s="3" t="str">
        <f>IF(O$3="Not used","",IFERROR(VLOOKUP($A1068,'Circumstance 10'!$B$6:$AB$15,27,FALSE),IFERROR(VLOOKUP($A1068,'Circumstance 10'!$B$18:$AB$28,27,FALSE),TableBPA2[[#This Row],[Base Payment After Circumstance 9]])))</f>
        <v/>
      </c>
      <c r="P1068" s="24" t="str">
        <f>IF(P$3="Not used","",IFERROR(VLOOKUP($A1068,'Circumstance 11'!$B$6:$AB$15,27,FALSE),IFERROR(VLOOKUP($A1068,'Circumstance 11'!$B$18:$AB$28,27,FALSE),TableBPA2[[#This Row],[Base Payment After Circumstance 10]])))</f>
        <v/>
      </c>
      <c r="Q1068" s="24" t="str">
        <f>IF(Q$3="Not used","",IFERROR(VLOOKUP($A1068,'Circumstance 12'!$B$6:$AB$15,27,FALSE),IFERROR(VLOOKUP($A1068,'Circumstance 12'!$B$18:$AB$28,27,FALSE),TableBPA2[[#This Row],[Base Payment After Circumstance 11]])))</f>
        <v/>
      </c>
      <c r="R1068" s="24" t="str">
        <f>IF(R$3="Not used","",IFERROR(VLOOKUP($A1068,'Circumstance 13'!$B$6:$AB$15,27,FALSE),IFERROR(VLOOKUP($A1068,'Circumstance 13'!$B$18:$AB$28,27,FALSE),TableBPA2[[#This Row],[Base Payment After Circumstance 12]])))</f>
        <v/>
      </c>
      <c r="S1068" s="24" t="str">
        <f>IF(S$3="Not used","",IFERROR(VLOOKUP($A1068,'Circumstance 14'!$B$6:$AB$15,27,FALSE),IFERROR(VLOOKUP($A1068,'Circumstance 14'!$B$18:$AB$28,27,FALSE),TableBPA2[[#This Row],[Base Payment After Circumstance 13]])))</f>
        <v/>
      </c>
      <c r="T1068" s="24" t="str">
        <f>IF(T$3="Not used","",IFERROR(VLOOKUP($A1068,'Circumstance 15'!$B$6:$AB$15,27,FALSE),IFERROR(VLOOKUP($A1068,'Circumstance 15'!$B$18:$AB$28,27,FALSE),TableBPA2[[#This Row],[Base Payment After Circumstance 14]])))</f>
        <v/>
      </c>
      <c r="U1068" s="24" t="str">
        <f>IF(U$3="Not used","",IFERROR(VLOOKUP($A1068,'Circumstance 16'!$B$6:$AB$15,27,FALSE),IFERROR(VLOOKUP($A1068,'Circumstance 16'!$B$18:$AB$28,27,FALSE),TableBPA2[[#This Row],[Base Payment After Circumstance 15]])))</f>
        <v/>
      </c>
      <c r="V1068" s="24" t="str">
        <f>IF(V$3="Not used","",IFERROR(VLOOKUP($A1068,'Circumstance 17'!$B$6:$AB$15,27,FALSE),IFERROR(VLOOKUP($A1068,'Circumstance 17'!$B$18:$AB$28,27,FALSE),TableBPA2[[#This Row],[Base Payment After Circumstance 16]])))</f>
        <v/>
      </c>
      <c r="W1068" s="24" t="str">
        <f>IF(W$3="Not used","",IFERROR(VLOOKUP($A1068,'Circumstance 18'!$B$6:$AB$15,27,FALSE),IFERROR(VLOOKUP($A1068,'Circumstance 18'!$B$18:$AB$28,27,FALSE),TableBPA2[[#This Row],[Base Payment After Circumstance 17]])))</f>
        <v/>
      </c>
      <c r="X1068" s="24" t="str">
        <f>IF(X$3="Not used","",IFERROR(VLOOKUP($A1068,'Circumstance 19'!$B$6:$AB$15,27,FALSE),IFERROR(VLOOKUP($A1068,'Circumstance 19'!$B$18:$AB$28,27,FALSE),TableBPA2[[#This Row],[Base Payment After Circumstance 18]])))</f>
        <v/>
      </c>
      <c r="Y1068" s="24" t="str">
        <f>IF(Y$3="Not used","",IFERROR(VLOOKUP($A1068,'Circumstance 20'!$B$6:$AB$15,27,FALSE),IFERROR(VLOOKUP($A1068,'Circumstance 20'!$B$18:$AB$28,27,FALSE),TableBPA2[[#This Row],[Base Payment After Circumstance 19]])))</f>
        <v/>
      </c>
    </row>
    <row r="1069" spans="1:25" x14ac:dyDescent="0.25">
      <c r="A1069" s="11" t="str">
        <f>IF('LEA Information'!A1078="","",'LEA Information'!A1078)</f>
        <v/>
      </c>
      <c r="B1069" s="11" t="str">
        <f>IF('LEA Information'!B1078="","",'LEA Information'!B1078)</f>
        <v/>
      </c>
      <c r="C1069" s="68" t="str">
        <f>IF('LEA Information'!C1078="","",'LEA Information'!C1078)</f>
        <v/>
      </c>
      <c r="D1069" s="8" t="str">
        <f>IF('LEA Information'!D1078="","",'LEA Information'!D1078)</f>
        <v/>
      </c>
      <c r="E1069" s="32" t="str">
        <f t="shared" si="16"/>
        <v/>
      </c>
      <c r="F1069" s="3" t="str">
        <f>IF(F$3="Not used","",IFERROR(VLOOKUP($A1069,'Circumstance 1'!$B$6:$AB$15,27,FALSE),IFERROR(VLOOKUP(A1069,'Circumstance 1'!$B$18:$AB$28,27,FALSE),TableBPA2[[#This Row],[Starting Base Payment]])))</f>
        <v/>
      </c>
      <c r="G1069" s="3" t="str">
        <f>IF(G$3="Not used","",IFERROR(VLOOKUP($A1069,'Circumstance 2'!$B$6:$AB$15,27,FALSE),IFERROR(VLOOKUP($A1069,'Circumstance 2'!$B$18:$AB$28,27,FALSE),TableBPA2[[#This Row],[Base Payment After Circumstance 1]])))</f>
        <v/>
      </c>
      <c r="H1069" s="3" t="str">
        <f>IF(H$3="Not used","",IFERROR(VLOOKUP($A1069,'Circumstance 3'!$B$6:$AB$15,27,FALSE),IFERROR(VLOOKUP($A1069,'Circumstance 3'!$B$18:$AB$28,27,FALSE),TableBPA2[[#This Row],[Base Payment After Circumstance 2]])))</f>
        <v/>
      </c>
      <c r="I1069" s="3" t="str">
        <f>IF(I$3="Not used","",IFERROR(VLOOKUP($A1069,'Circumstance 4'!$B$6:$AB$15,27,FALSE),IFERROR(VLOOKUP($A1069,'Circumstance 4'!$B$18:$AB$28,27,FALSE),TableBPA2[[#This Row],[Base Payment After Circumstance 3]])))</f>
        <v/>
      </c>
      <c r="J1069" s="3" t="str">
        <f>IF(J$3="Not used","",IFERROR(VLOOKUP($A1069,'Circumstance 5'!$B$6:$AB$15,27,FALSE),IFERROR(VLOOKUP($A1069,'Circumstance 5'!$B$18:$AB$28,27,FALSE),TableBPA2[[#This Row],[Base Payment After Circumstance 4]])))</f>
        <v/>
      </c>
      <c r="K1069" s="3" t="str">
        <f>IF(K$3="Not used","",IFERROR(VLOOKUP($A1069,'Circumstance 6'!$B$6:$AB$15,27,FALSE),IFERROR(VLOOKUP($A1069,'Circumstance 6'!$B$18:$AB$28,27,FALSE),TableBPA2[[#This Row],[Base Payment After Circumstance 5]])))</f>
        <v/>
      </c>
      <c r="L1069" s="3" t="str">
        <f>IF(L$3="Not used","",IFERROR(VLOOKUP($A1069,'Circumstance 7'!$B$6:$AB$15,27,FALSE),IFERROR(VLOOKUP($A1069,'Circumstance 7'!$B$18:$AB$28,27,FALSE),TableBPA2[[#This Row],[Base Payment After Circumstance 6]])))</f>
        <v/>
      </c>
      <c r="M1069" s="3" t="str">
        <f>IF(M$3="Not used","",IFERROR(VLOOKUP($A1069,'Circumstance 8'!$B$6:$AB$15,27,FALSE),IFERROR(VLOOKUP($A1069,'Circumstance 8'!$B$18:$AB$28,27,FALSE),TableBPA2[[#This Row],[Base Payment After Circumstance 7]])))</f>
        <v/>
      </c>
      <c r="N1069" s="3" t="str">
        <f>IF(N$3="Not used","",IFERROR(VLOOKUP($A1069,'Circumstance 9'!$B$6:$AB$15,27,FALSE),IFERROR(VLOOKUP($A1069,'Circumstance 9'!$B$18:$AB$28,27,FALSE),TableBPA2[[#This Row],[Base Payment After Circumstance 8]])))</f>
        <v/>
      </c>
      <c r="O1069" s="3" t="str">
        <f>IF(O$3="Not used","",IFERROR(VLOOKUP($A1069,'Circumstance 10'!$B$6:$AB$15,27,FALSE),IFERROR(VLOOKUP($A1069,'Circumstance 10'!$B$18:$AB$28,27,FALSE),TableBPA2[[#This Row],[Base Payment After Circumstance 9]])))</f>
        <v/>
      </c>
      <c r="P1069" s="24" t="str">
        <f>IF(P$3="Not used","",IFERROR(VLOOKUP($A1069,'Circumstance 11'!$B$6:$AB$15,27,FALSE),IFERROR(VLOOKUP($A1069,'Circumstance 11'!$B$18:$AB$28,27,FALSE),TableBPA2[[#This Row],[Base Payment After Circumstance 10]])))</f>
        <v/>
      </c>
      <c r="Q1069" s="24" t="str">
        <f>IF(Q$3="Not used","",IFERROR(VLOOKUP($A1069,'Circumstance 12'!$B$6:$AB$15,27,FALSE),IFERROR(VLOOKUP($A1069,'Circumstance 12'!$B$18:$AB$28,27,FALSE),TableBPA2[[#This Row],[Base Payment After Circumstance 11]])))</f>
        <v/>
      </c>
      <c r="R1069" s="24" t="str">
        <f>IF(R$3="Not used","",IFERROR(VLOOKUP($A1069,'Circumstance 13'!$B$6:$AB$15,27,FALSE),IFERROR(VLOOKUP($A1069,'Circumstance 13'!$B$18:$AB$28,27,FALSE),TableBPA2[[#This Row],[Base Payment After Circumstance 12]])))</f>
        <v/>
      </c>
      <c r="S1069" s="24" t="str">
        <f>IF(S$3="Not used","",IFERROR(VLOOKUP($A1069,'Circumstance 14'!$B$6:$AB$15,27,FALSE),IFERROR(VLOOKUP($A1069,'Circumstance 14'!$B$18:$AB$28,27,FALSE),TableBPA2[[#This Row],[Base Payment After Circumstance 13]])))</f>
        <v/>
      </c>
      <c r="T1069" s="24" t="str">
        <f>IF(T$3="Not used","",IFERROR(VLOOKUP($A1069,'Circumstance 15'!$B$6:$AB$15,27,FALSE),IFERROR(VLOOKUP($A1069,'Circumstance 15'!$B$18:$AB$28,27,FALSE),TableBPA2[[#This Row],[Base Payment After Circumstance 14]])))</f>
        <v/>
      </c>
      <c r="U1069" s="24" t="str">
        <f>IF(U$3="Not used","",IFERROR(VLOOKUP($A1069,'Circumstance 16'!$B$6:$AB$15,27,FALSE),IFERROR(VLOOKUP($A1069,'Circumstance 16'!$B$18:$AB$28,27,FALSE),TableBPA2[[#This Row],[Base Payment After Circumstance 15]])))</f>
        <v/>
      </c>
      <c r="V1069" s="24" t="str">
        <f>IF(V$3="Not used","",IFERROR(VLOOKUP($A1069,'Circumstance 17'!$B$6:$AB$15,27,FALSE),IFERROR(VLOOKUP($A1069,'Circumstance 17'!$B$18:$AB$28,27,FALSE),TableBPA2[[#This Row],[Base Payment After Circumstance 16]])))</f>
        <v/>
      </c>
      <c r="W1069" s="24" t="str">
        <f>IF(W$3="Not used","",IFERROR(VLOOKUP($A1069,'Circumstance 18'!$B$6:$AB$15,27,FALSE),IFERROR(VLOOKUP($A1069,'Circumstance 18'!$B$18:$AB$28,27,FALSE),TableBPA2[[#This Row],[Base Payment After Circumstance 17]])))</f>
        <v/>
      </c>
      <c r="X1069" s="24" t="str">
        <f>IF(X$3="Not used","",IFERROR(VLOOKUP($A1069,'Circumstance 19'!$B$6:$AB$15,27,FALSE),IFERROR(VLOOKUP($A1069,'Circumstance 19'!$B$18:$AB$28,27,FALSE),TableBPA2[[#This Row],[Base Payment After Circumstance 18]])))</f>
        <v/>
      </c>
      <c r="Y1069" s="24" t="str">
        <f>IF(Y$3="Not used","",IFERROR(VLOOKUP($A1069,'Circumstance 20'!$B$6:$AB$15,27,FALSE),IFERROR(VLOOKUP($A1069,'Circumstance 20'!$B$18:$AB$28,27,FALSE),TableBPA2[[#This Row],[Base Payment After Circumstance 19]])))</f>
        <v/>
      </c>
    </row>
    <row r="1070" spans="1:25" x14ac:dyDescent="0.25">
      <c r="A1070" s="11" t="str">
        <f>IF('LEA Information'!A1079="","",'LEA Information'!A1079)</f>
        <v/>
      </c>
      <c r="B1070" s="11" t="str">
        <f>IF('LEA Information'!B1079="","",'LEA Information'!B1079)</f>
        <v/>
      </c>
      <c r="C1070" s="68" t="str">
        <f>IF('LEA Information'!C1079="","",'LEA Information'!C1079)</f>
        <v/>
      </c>
      <c r="D1070" s="8" t="str">
        <f>IF('LEA Information'!D1079="","",'LEA Information'!D1079)</f>
        <v/>
      </c>
      <c r="E1070" s="32" t="str">
        <f t="shared" si="16"/>
        <v/>
      </c>
      <c r="F1070" s="3" t="str">
        <f>IF(F$3="Not used","",IFERROR(VLOOKUP($A1070,'Circumstance 1'!$B$6:$AB$15,27,FALSE),IFERROR(VLOOKUP(A1070,'Circumstance 1'!$B$18:$AB$28,27,FALSE),TableBPA2[[#This Row],[Starting Base Payment]])))</f>
        <v/>
      </c>
      <c r="G1070" s="3" t="str">
        <f>IF(G$3="Not used","",IFERROR(VLOOKUP($A1070,'Circumstance 2'!$B$6:$AB$15,27,FALSE),IFERROR(VLOOKUP($A1070,'Circumstance 2'!$B$18:$AB$28,27,FALSE),TableBPA2[[#This Row],[Base Payment After Circumstance 1]])))</f>
        <v/>
      </c>
      <c r="H1070" s="3" t="str">
        <f>IF(H$3="Not used","",IFERROR(VLOOKUP($A1070,'Circumstance 3'!$B$6:$AB$15,27,FALSE),IFERROR(VLOOKUP($A1070,'Circumstance 3'!$B$18:$AB$28,27,FALSE),TableBPA2[[#This Row],[Base Payment After Circumstance 2]])))</f>
        <v/>
      </c>
      <c r="I1070" s="3" t="str">
        <f>IF(I$3="Not used","",IFERROR(VLOOKUP($A1070,'Circumstance 4'!$B$6:$AB$15,27,FALSE),IFERROR(VLOOKUP($A1070,'Circumstance 4'!$B$18:$AB$28,27,FALSE),TableBPA2[[#This Row],[Base Payment After Circumstance 3]])))</f>
        <v/>
      </c>
      <c r="J1070" s="3" t="str">
        <f>IF(J$3="Not used","",IFERROR(VLOOKUP($A1070,'Circumstance 5'!$B$6:$AB$15,27,FALSE),IFERROR(VLOOKUP($A1070,'Circumstance 5'!$B$18:$AB$28,27,FALSE),TableBPA2[[#This Row],[Base Payment After Circumstance 4]])))</f>
        <v/>
      </c>
      <c r="K1070" s="3" t="str">
        <f>IF(K$3="Not used","",IFERROR(VLOOKUP($A1070,'Circumstance 6'!$B$6:$AB$15,27,FALSE),IFERROR(VLOOKUP($A1070,'Circumstance 6'!$B$18:$AB$28,27,FALSE),TableBPA2[[#This Row],[Base Payment After Circumstance 5]])))</f>
        <v/>
      </c>
      <c r="L1070" s="3" t="str">
        <f>IF(L$3="Not used","",IFERROR(VLOOKUP($A1070,'Circumstance 7'!$B$6:$AB$15,27,FALSE),IFERROR(VLOOKUP($A1070,'Circumstance 7'!$B$18:$AB$28,27,FALSE),TableBPA2[[#This Row],[Base Payment After Circumstance 6]])))</f>
        <v/>
      </c>
      <c r="M1070" s="3" t="str">
        <f>IF(M$3="Not used","",IFERROR(VLOOKUP($A1070,'Circumstance 8'!$B$6:$AB$15,27,FALSE),IFERROR(VLOOKUP($A1070,'Circumstance 8'!$B$18:$AB$28,27,FALSE),TableBPA2[[#This Row],[Base Payment After Circumstance 7]])))</f>
        <v/>
      </c>
      <c r="N1070" s="3" t="str">
        <f>IF(N$3="Not used","",IFERROR(VLOOKUP($A1070,'Circumstance 9'!$B$6:$AB$15,27,FALSE),IFERROR(VLOOKUP($A1070,'Circumstance 9'!$B$18:$AB$28,27,FALSE),TableBPA2[[#This Row],[Base Payment After Circumstance 8]])))</f>
        <v/>
      </c>
      <c r="O1070" s="3" t="str">
        <f>IF(O$3="Not used","",IFERROR(VLOOKUP($A1070,'Circumstance 10'!$B$6:$AB$15,27,FALSE),IFERROR(VLOOKUP($A1070,'Circumstance 10'!$B$18:$AB$28,27,FALSE),TableBPA2[[#This Row],[Base Payment After Circumstance 9]])))</f>
        <v/>
      </c>
      <c r="P1070" s="24" t="str">
        <f>IF(P$3="Not used","",IFERROR(VLOOKUP($A1070,'Circumstance 11'!$B$6:$AB$15,27,FALSE),IFERROR(VLOOKUP($A1070,'Circumstance 11'!$B$18:$AB$28,27,FALSE),TableBPA2[[#This Row],[Base Payment After Circumstance 10]])))</f>
        <v/>
      </c>
      <c r="Q1070" s="24" t="str">
        <f>IF(Q$3="Not used","",IFERROR(VLOOKUP($A1070,'Circumstance 12'!$B$6:$AB$15,27,FALSE),IFERROR(VLOOKUP($A1070,'Circumstance 12'!$B$18:$AB$28,27,FALSE),TableBPA2[[#This Row],[Base Payment After Circumstance 11]])))</f>
        <v/>
      </c>
      <c r="R1070" s="24" t="str">
        <f>IF(R$3="Not used","",IFERROR(VLOOKUP($A1070,'Circumstance 13'!$B$6:$AB$15,27,FALSE),IFERROR(VLOOKUP($A1070,'Circumstance 13'!$B$18:$AB$28,27,FALSE),TableBPA2[[#This Row],[Base Payment After Circumstance 12]])))</f>
        <v/>
      </c>
      <c r="S1070" s="24" t="str">
        <f>IF(S$3="Not used","",IFERROR(VLOOKUP($A1070,'Circumstance 14'!$B$6:$AB$15,27,FALSE),IFERROR(VLOOKUP($A1070,'Circumstance 14'!$B$18:$AB$28,27,FALSE),TableBPA2[[#This Row],[Base Payment After Circumstance 13]])))</f>
        <v/>
      </c>
      <c r="T1070" s="24" t="str">
        <f>IF(T$3="Not used","",IFERROR(VLOOKUP($A1070,'Circumstance 15'!$B$6:$AB$15,27,FALSE),IFERROR(VLOOKUP($A1070,'Circumstance 15'!$B$18:$AB$28,27,FALSE),TableBPA2[[#This Row],[Base Payment After Circumstance 14]])))</f>
        <v/>
      </c>
      <c r="U1070" s="24" t="str">
        <f>IF(U$3="Not used","",IFERROR(VLOOKUP($A1070,'Circumstance 16'!$B$6:$AB$15,27,FALSE),IFERROR(VLOOKUP($A1070,'Circumstance 16'!$B$18:$AB$28,27,FALSE),TableBPA2[[#This Row],[Base Payment After Circumstance 15]])))</f>
        <v/>
      </c>
      <c r="V1070" s="24" t="str">
        <f>IF(V$3="Not used","",IFERROR(VLOOKUP($A1070,'Circumstance 17'!$B$6:$AB$15,27,FALSE),IFERROR(VLOOKUP($A1070,'Circumstance 17'!$B$18:$AB$28,27,FALSE),TableBPA2[[#This Row],[Base Payment After Circumstance 16]])))</f>
        <v/>
      </c>
      <c r="W1070" s="24" t="str">
        <f>IF(W$3="Not used","",IFERROR(VLOOKUP($A1070,'Circumstance 18'!$B$6:$AB$15,27,FALSE),IFERROR(VLOOKUP($A1070,'Circumstance 18'!$B$18:$AB$28,27,FALSE),TableBPA2[[#This Row],[Base Payment After Circumstance 17]])))</f>
        <v/>
      </c>
      <c r="X1070" s="24" t="str">
        <f>IF(X$3="Not used","",IFERROR(VLOOKUP($A1070,'Circumstance 19'!$B$6:$AB$15,27,FALSE),IFERROR(VLOOKUP($A1070,'Circumstance 19'!$B$18:$AB$28,27,FALSE),TableBPA2[[#This Row],[Base Payment After Circumstance 18]])))</f>
        <v/>
      </c>
      <c r="Y1070" s="24" t="str">
        <f>IF(Y$3="Not used","",IFERROR(VLOOKUP($A1070,'Circumstance 20'!$B$6:$AB$15,27,FALSE),IFERROR(VLOOKUP($A1070,'Circumstance 20'!$B$18:$AB$28,27,FALSE),TableBPA2[[#This Row],[Base Payment After Circumstance 19]])))</f>
        <v/>
      </c>
    </row>
    <row r="1071" spans="1:25" x14ac:dyDescent="0.25">
      <c r="A1071" s="11" t="str">
        <f>IF('LEA Information'!A1080="","",'LEA Information'!A1080)</f>
        <v/>
      </c>
      <c r="B1071" s="11" t="str">
        <f>IF('LEA Information'!B1080="","",'LEA Information'!B1080)</f>
        <v/>
      </c>
      <c r="C1071" s="68" t="str">
        <f>IF('LEA Information'!C1080="","",'LEA Information'!C1080)</f>
        <v/>
      </c>
      <c r="D1071" s="8" t="str">
        <f>IF('LEA Information'!D1080="","",'LEA Information'!D1080)</f>
        <v/>
      </c>
      <c r="E1071" s="32" t="str">
        <f t="shared" si="16"/>
        <v/>
      </c>
      <c r="F1071" s="3" t="str">
        <f>IF(F$3="Not used","",IFERROR(VLOOKUP($A1071,'Circumstance 1'!$B$6:$AB$15,27,FALSE),IFERROR(VLOOKUP(A1071,'Circumstance 1'!$B$18:$AB$28,27,FALSE),TableBPA2[[#This Row],[Starting Base Payment]])))</f>
        <v/>
      </c>
      <c r="G1071" s="3" t="str">
        <f>IF(G$3="Not used","",IFERROR(VLOOKUP($A1071,'Circumstance 2'!$B$6:$AB$15,27,FALSE),IFERROR(VLOOKUP($A1071,'Circumstance 2'!$B$18:$AB$28,27,FALSE),TableBPA2[[#This Row],[Base Payment After Circumstance 1]])))</f>
        <v/>
      </c>
      <c r="H1071" s="3" t="str">
        <f>IF(H$3="Not used","",IFERROR(VLOOKUP($A1071,'Circumstance 3'!$B$6:$AB$15,27,FALSE),IFERROR(VLOOKUP($A1071,'Circumstance 3'!$B$18:$AB$28,27,FALSE),TableBPA2[[#This Row],[Base Payment After Circumstance 2]])))</f>
        <v/>
      </c>
      <c r="I1071" s="3" t="str">
        <f>IF(I$3="Not used","",IFERROR(VLOOKUP($A1071,'Circumstance 4'!$B$6:$AB$15,27,FALSE),IFERROR(VLOOKUP($A1071,'Circumstance 4'!$B$18:$AB$28,27,FALSE),TableBPA2[[#This Row],[Base Payment After Circumstance 3]])))</f>
        <v/>
      </c>
      <c r="J1071" s="3" t="str">
        <f>IF(J$3="Not used","",IFERROR(VLOOKUP($A1071,'Circumstance 5'!$B$6:$AB$15,27,FALSE),IFERROR(VLOOKUP($A1071,'Circumstance 5'!$B$18:$AB$28,27,FALSE),TableBPA2[[#This Row],[Base Payment After Circumstance 4]])))</f>
        <v/>
      </c>
      <c r="K1071" s="3" t="str">
        <f>IF(K$3="Not used","",IFERROR(VLOOKUP($A1071,'Circumstance 6'!$B$6:$AB$15,27,FALSE),IFERROR(VLOOKUP($A1071,'Circumstance 6'!$B$18:$AB$28,27,FALSE),TableBPA2[[#This Row],[Base Payment After Circumstance 5]])))</f>
        <v/>
      </c>
      <c r="L1071" s="3" t="str">
        <f>IF(L$3="Not used","",IFERROR(VLOOKUP($A1071,'Circumstance 7'!$B$6:$AB$15,27,FALSE),IFERROR(VLOOKUP($A1071,'Circumstance 7'!$B$18:$AB$28,27,FALSE),TableBPA2[[#This Row],[Base Payment After Circumstance 6]])))</f>
        <v/>
      </c>
      <c r="M1071" s="3" t="str">
        <f>IF(M$3="Not used","",IFERROR(VLOOKUP($A1071,'Circumstance 8'!$B$6:$AB$15,27,FALSE),IFERROR(VLOOKUP($A1071,'Circumstance 8'!$B$18:$AB$28,27,FALSE),TableBPA2[[#This Row],[Base Payment After Circumstance 7]])))</f>
        <v/>
      </c>
      <c r="N1071" s="3" t="str">
        <f>IF(N$3="Not used","",IFERROR(VLOOKUP($A1071,'Circumstance 9'!$B$6:$AB$15,27,FALSE),IFERROR(VLOOKUP($A1071,'Circumstance 9'!$B$18:$AB$28,27,FALSE),TableBPA2[[#This Row],[Base Payment After Circumstance 8]])))</f>
        <v/>
      </c>
      <c r="O1071" s="3" t="str">
        <f>IF(O$3="Not used","",IFERROR(VLOOKUP($A1071,'Circumstance 10'!$B$6:$AB$15,27,FALSE),IFERROR(VLOOKUP($A1071,'Circumstance 10'!$B$18:$AB$28,27,FALSE),TableBPA2[[#This Row],[Base Payment After Circumstance 9]])))</f>
        <v/>
      </c>
      <c r="P1071" s="24" t="str">
        <f>IF(P$3="Not used","",IFERROR(VLOOKUP($A1071,'Circumstance 11'!$B$6:$AB$15,27,FALSE),IFERROR(VLOOKUP($A1071,'Circumstance 11'!$B$18:$AB$28,27,FALSE),TableBPA2[[#This Row],[Base Payment After Circumstance 10]])))</f>
        <v/>
      </c>
      <c r="Q1071" s="24" t="str">
        <f>IF(Q$3="Not used","",IFERROR(VLOOKUP($A1071,'Circumstance 12'!$B$6:$AB$15,27,FALSE),IFERROR(VLOOKUP($A1071,'Circumstance 12'!$B$18:$AB$28,27,FALSE),TableBPA2[[#This Row],[Base Payment After Circumstance 11]])))</f>
        <v/>
      </c>
      <c r="R1071" s="24" t="str">
        <f>IF(R$3="Not used","",IFERROR(VLOOKUP($A1071,'Circumstance 13'!$B$6:$AB$15,27,FALSE),IFERROR(VLOOKUP($A1071,'Circumstance 13'!$B$18:$AB$28,27,FALSE),TableBPA2[[#This Row],[Base Payment After Circumstance 12]])))</f>
        <v/>
      </c>
      <c r="S1071" s="24" t="str">
        <f>IF(S$3="Not used","",IFERROR(VLOOKUP($A1071,'Circumstance 14'!$B$6:$AB$15,27,FALSE),IFERROR(VLOOKUP($A1071,'Circumstance 14'!$B$18:$AB$28,27,FALSE),TableBPA2[[#This Row],[Base Payment After Circumstance 13]])))</f>
        <v/>
      </c>
      <c r="T1071" s="24" t="str">
        <f>IF(T$3="Not used","",IFERROR(VLOOKUP($A1071,'Circumstance 15'!$B$6:$AB$15,27,FALSE),IFERROR(VLOOKUP($A1071,'Circumstance 15'!$B$18:$AB$28,27,FALSE),TableBPA2[[#This Row],[Base Payment After Circumstance 14]])))</f>
        <v/>
      </c>
      <c r="U1071" s="24" t="str">
        <f>IF(U$3="Not used","",IFERROR(VLOOKUP($A1071,'Circumstance 16'!$B$6:$AB$15,27,FALSE),IFERROR(VLOOKUP($A1071,'Circumstance 16'!$B$18:$AB$28,27,FALSE),TableBPA2[[#This Row],[Base Payment After Circumstance 15]])))</f>
        <v/>
      </c>
      <c r="V1071" s="24" t="str">
        <f>IF(V$3="Not used","",IFERROR(VLOOKUP($A1071,'Circumstance 17'!$B$6:$AB$15,27,FALSE),IFERROR(VLOOKUP($A1071,'Circumstance 17'!$B$18:$AB$28,27,FALSE),TableBPA2[[#This Row],[Base Payment After Circumstance 16]])))</f>
        <v/>
      </c>
      <c r="W1071" s="24" t="str">
        <f>IF(W$3="Not used","",IFERROR(VLOOKUP($A1071,'Circumstance 18'!$B$6:$AB$15,27,FALSE),IFERROR(VLOOKUP($A1071,'Circumstance 18'!$B$18:$AB$28,27,FALSE),TableBPA2[[#This Row],[Base Payment After Circumstance 17]])))</f>
        <v/>
      </c>
      <c r="X1071" s="24" t="str">
        <f>IF(X$3="Not used","",IFERROR(VLOOKUP($A1071,'Circumstance 19'!$B$6:$AB$15,27,FALSE),IFERROR(VLOOKUP($A1071,'Circumstance 19'!$B$18:$AB$28,27,FALSE),TableBPA2[[#This Row],[Base Payment After Circumstance 18]])))</f>
        <v/>
      </c>
      <c r="Y1071" s="24" t="str">
        <f>IF(Y$3="Not used","",IFERROR(VLOOKUP($A1071,'Circumstance 20'!$B$6:$AB$15,27,FALSE),IFERROR(VLOOKUP($A1071,'Circumstance 20'!$B$18:$AB$28,27,FALSE),TableBPA2[[#This Row],[Base Payment After Circumstance 19]])))</f>
        <v/>
      </c>
    </row>
    <row r="1072" spans="1:25" x14ac:dyDescent="0.25">
      <c r="A1072" s="11" t="str">
        <f>IF('LEA Information'!A1081="","",'LEA Information'!A1081)</f>
        <v/>
      </c>
      <c r="B1072" s="11" t="str">
        <f>IF('LEA Information'!B1081="","",'LEA Information'!B1081)</f>
        <v/>
      </c>
      <c r="C1072" s="68" t="str">
        <f>IF('LEA Information'!C1081="","",'LEA Information'!C1081)</f>
        <v/>
      </c>
      <c r="D1072" s="8" t="str">
        <f>IF('LEA Information'!D1081="","",'LEA Information'!D1081)</f>
        <v/>
      </c>
      <c r="E1072" s="32" t="str">
        <f t="shared" si="16"/>
        <v/>
      </c>
      <c r="F1072" s="3" t="str">
        <f>IF(F$3="Not used","",IFERROR(VLOOKUP($A1072,'Circumstance 1'!$B$6:$AB$15,27,FALSE),IFERROR(VLOOKUP(A1072,'Circumstance 1'!$B$18:$AB$28,27,FALSE),TableBPA2[[#This Row],[Starting Base Payment]])))</f>
        <v/>
      </c>
      <c r="G1072" s="3" t="str">
        <f>IF(G$3="Not used","",IFERROR(VLOOKUP($A1072,'Circumstance 2'!$B$6:$AB$15,27,FALSE),IFERROR(VLOOKUP($A1072,'Circumstance 2'!$B$18:$AB$28,27,FALSE),TableBPA2[[#This Row],[Base Payment After Circumstance 1]])))</f>
        <v/>
      </c>
      <c r="H1072" s="3" t="str">
        <f>IF(H$3="Not used","",IFERROR(VLOOKUP($A1072,'Circumstance 3'!$B$6:$AB$15,27,FALSE),IFERROR(VLOOKUP($A1072,'Circumstance 3'!$B$18:$AB$28,27,FALSE),TableBPA2[[#This Row],[Base Payment After Circumstance 2]])))</f>
        <v/>
      </c>
      <c r="I1072" s="3" t="str">
        <f>IF(I$3="Not used","",IFERROR(VLOOKUP($A1072,'Circumstance 4'!$B$6:$AB$15,27,FALSE),IFERROR(VLOOKUP($A1072,'Circumstance 4'!$B$18:$AB$28,27,FALSE),TableBPA2[[#This Row],[Base Payment After Circumstance 3]])))</f>
        <v/>
      </c>
      <c r="J1072" s="3" t="str">
        <f>IF(J$3="Not used","",IFERROR(VLOOKUP($A1072,'Circumstance 5'!$B$6:$AB$15,27,FALSE),IFERROR(VLOOKUP($A1072,'Circumstance 5'!$B$18:$AB$28,27,FALSE),TableBPA2[[#This Row],[Base Payment After Circumstance 4]])))</f>
        <v/>
      </c>
      <c r="K1072" s="3" t="str">
        <f>IF(K$3="Not used","",IFERROR(VLOOKUP($A1072,'Circumstance 6'!$B$6:$AB$15,27,FALSE),IFERROR(VLOOKUP($A1072,'Circumstance 6'!$B$18:$AB$28,27,FALSE),TableBPA2[[#This Row],[Base Payment After Circumstance 5]])))</f>
        <v/>
      </c>
      <c r="L1072" s="3" t="str">
        <f>IF(L$3="Not used","",IFERROR(VLOOKUP($A1072,'Circumstance 7'!$B$6:$AB$15,27,FALSE),IFERROR(VLOOKUP($A1072,'Circumstance 7'!$B$18:$AB$28,27,FALSE),TableBPA2[[#This Row],[Base Payment After Circumstance 6]])))</f>
        <v/>
      </c>
      <c r="M1072" s="3" t="str">
        <f>IF(M$3="Not used","",IFERROR(VLOOKUP($A1072,'Circumstance 8'!$B$6:$AB$15,27,FALSE),IFERROR(VLOOKUP($A1072,'Circumstance 8'!$B$18:$AB$28,27,FALSE),TableBPA2[[#This Row],[Base Payment After Circumstance 7]])))</f>
        <v/>
      </c>
      <c r="N1072" s="3" t="str">
        <f>IF(N$3="Not used","",IFERROR(VLOOKUP($A1072,'Circumstance 9'!$B$6:$AB$15,27,FALSE),IFERROR(VLOOKUP($A1072,'Circumstance 9'!$B$18:$AB$28,27,FALSE),TableBPA2[[#This Row],[Base Payment After Circumstance 8]])))</f>
        <v/>
      </c>
      <c r="O1072" s="3" t="str">
        <f>IF(O$3="Not used","",IFERROR(VLOOKUP($A1072,'Circumstance 10'!$B$6:$AB$15,27,FALSE),IFERROR(VLOOKUP($A1072,'Circumstance 10'!$B$18:$AB$28,27,FALSE),TableBPA2[[#This Row],[Base Payment After Circumstance 9]])))</f>
        <v/>
      </c>
      <c r="P1072" s="24" t="str">
        <f>IF(P$3="Not used","",IFERROR(VLOOKUP($A1072,'Circumstance 11'!$B$6:$AB$15,27,FALSE),IFERROR(VLOOKUP($A1072,'Circumstance 11'!$B$18:$AB$28,27,FALSE),TableBPA2[[#This Row],[Base Payment After Circumstance 10]])))</f>
        <v/>
      </c>
      <c r="Q1072" s="24" t="str">
        <f>IF(Q$3="Not used","",IFERROR(VLOOKUP($A1072,'Circumstance 12'!$B$6:$AB$15,27,FALSE),IFERROR(VLOOKUP($A1072,'Circumstance 12'!$B$18:$AB$28,27,FALSE),TableBPA2[[#This Row],[Base Payment After Circumstance 11]])))</f>
        <v/>
      </c>
      <c r="R1072" s="24" t="str">
        <f>IF(R$3="Not used","",IFERROR(VLOOKUP($A1072,'Circumstance 13'!$B$6:$AB$15,27,FALSE),IFERROR(VLOOKUP($A1072,'Circumstance 13'!$B$18:$AB$28,27,FALSE),TableBPA2[[#This Row],[Base Payment After Circumstance 12]])))</f>
        <v/>
      </c>
      <c r="S1072" s="24" t="str">
        <f>IF(S$3="Not used","",IFERROR(VLOOKUP($A1072,'Circumstance 14'!$B$6:$AB$15,27,FALSE),IFERROR(VLOOKUP($A1072,'Circumstance 14'!$B$18:$AB$28,27,FALSE),TableBPA2[[#This Row],[Base Payment After Circumstance 13]])))</f>
        <v/>
      </c>
      <c r="T1072" s="24" t="str">
        <f>IF(T$3="Not used","",IFERROR(VLOOKUP($A1072,'Circumstance 15'!$B$6:$AB$15,27,FALSE),IFERROR(VLOOKUP($A1072,'Circumstance 15'!$B$18:$AB$28,27,FALSE),TableBPA2[[#This Row],[Base Payment After Circumstance 14]])))</f>
        <v/>
      </c>
      <c r="U1072" s="24" t="str">
        <f>IF(U$3="Not used","",IFERROR(VLOOKUP($A1072,'Circumstance 16'!$B$6:$AB$15,27,FALSE),IFERROR(VLOOKUP($A1072,'Circumstance 16'!$B$18:$AB$28,27,FALSE),TableBPA2[[#This Row],[Base Payment After Circumstance 15]])))</f>
        <v/>
      </c>
      <c r="V1072" s="24" t="str">
        <f>IF(V$3="Not used","",IFERROR(VLOOKUP($A1072,'Circumstance 17'!$B$6:$AB$15,27,FALSE),IFERROR(VLOOKUP($A1072,'Circumstance 17'!$B$18:$AB$28,27,FALSE),TableBPA2[[#This Row],[Base Payment After Circumstance 16]])))</f>
        <v/>
      </c>
      <c r="W1072" s="24" t="str">
        <f>IF(W$3="Not used","",IFERROR(VLOOKUP($A1072,'Circumstance 18'!$B$6:$AB$15,27,FALSE),IFERROR(VLOOKUP($A1072,'Circumstance 18'!$B$18:$AB$28,27,FALSE),TableBPA2[[#This Row],[Base Payment After Circumstance 17]])))</f>
        <v/>
      </c>
      <c r="X1072" s="24" t="str">
        <f>IF(X$3="Not used","",IFERROR(VLOOKUP($A1072,'Circumstance 19'!$B$6:$AB$15,27,FALSE),IFERROR(VLOOKUP($A1072,'Circumstance 19'!$B$18:$AB$28,27,FALSE),TableBPA2[[#This Row],[Base Payment After Circumstance 18]])))</f>
        <v/>
      </c>
      <c r="Y1072" s="24" t="str">
        <f>IF(Y$3="Not used","",IFERROR(VLOOKUP($A1072,'Circumstance 20'!$B$6:$AB$15,27,FALSE),IFERROR(VLOOKUP($A1072,'Circumstance 20'!$B$18:$AB$28,27,FALSE),TableBPA2[[#This Row],[Base Payment After Circumstance 19]])))</f>
        <v/>
      </c>
    </row>
    <row r="1073" spans="1:25" x14ac:dyDescent="0.25">
      <c r="A1073" s="11" t="str">
        <f>IF('LEA Information'!A1082="","",'LEA Information'!A1082)</f>
        <v/>
      </c>
      <c r="B1073" s="11" t="str">
        <f>IF('LEA Information'!B1082="","",'LEA Information'!B1082)</f>
        <v/>
      </c>
      <c r="C1073" s="68" t="str">
        <f>IF('LEA Information'!C1082="","",'LEA Information'!C1082)</f>
        <v/>
      </c>
      <c r="D1073" s="8" t="str">
        <f>IF('LEA Information'!D1082="","",'LEA Information'!D1082)</f>
        <v/>
      </c>
      <c r="E1073" s="32" t="str">
        <f t="shared" si="16"/>
        <v/>
      </c>
      <c r="F1073" s="3" t="str">
        <f>IF(F$3="Not used","",IFERROR(VLOOKUP($A1073,'Circumstance 1'!$B$6:$AB$15,27,FALSE),IFERROR(VLOOKUP(A1073,'Circumstance 1'!$B$18:$AB$28,27,FALSE),TableBPA2[[#This Row],[Starting Base Payment]])))</f>
        <v/>
      </c>
      <c r="G1073" s="3" t="str">
        <f>IF(G$3="Not used","",IFERROR(VLOOKUP($A1073,'Circumstance 2'!$B$6:$AB$15,27,FALSE),IFERROR(VLOOKUP($A1073,'Circumstance 2'!$B$18:$AB$28,27,FALSE),TableBPA2[[#This Row],[Base Payment After Circumstance 1]])))</f>
        <v/>
      </c>
      <c r="H1073" s="3" t="str">
        <f>IF(H$3="Not used","",IFERROR(VLOOKUP($A1073,'Circumstance 3'!$B$6:$AB$15,27,FALSE),IFERROR(VLOOKUP($A1073,'Circumstance 3'!$B$18:$AB$28,27,FALSE),TableBPA2[[#This Row],[Base Payment After Circumstance 2]])))</f>
        <v/>
      </c>
      <c r="I1073" s="3" t="str">
        <f>IF(I$3="Not used","",IFERROR(VLOOKUP($A1073,'Circumstance 4'!$B$6:$AB$15,27,FALSE),IFERROR(VLOOKUP($A1073,'Circumstance 4'!$B$18:$AB$28,27,FALSE),TableBPA2[[#This Row],[Base Payment After Circumstance 3]])))</f>
        <v/>
      </c>
      <c r="J1073" s="3" t="str">
        <f>IF(J$3="Not used","",IFERROR(VLOOKUP($A1073,'Circumstance 5'!$B$6:$AB$15,27,FALSE),IFERROR(VLOOKUP($A1073,'Circumstance 5'!$B$18:$AB$28,27,FALSE),TableBPA2[[#This Row],[Base Payment After Circumstance 4]])))</f>
        <v/>
      </c>
      <c r="K1073" s="3" t="str">
        <f>IF(K$3="Not used","",IFERROR(VLOOKUP($A1073,'Circumstance 6'!$B$6:$AB$15,27,FALSE),IFERROR(VLOOKUP($A1073,'Circumstance 6'!$B$18:$AB$28,27,FALSE),TableBPA2[[#This Row],[Base Payment After Circumstance 5]])))</f>
        <v/>
      </c>
      <c r="L1073" s="3" t="str">
        <f>IF(L$3="Not used","",IFERROR(VLOOKUP($A1073,'Circumstance 7'!$B$6:$AB$15,27,FALSE),IFERROR(VLOOKUP($A1073,'Circumstance 7'!$B$18:$AB$28,27,FALSE),TableBPA2[[#This Row],[Base Payment After Circumstance 6]])))</f>
        <v/>
      </c>
      <c r="M1073" s="3" t="str">
        <f>IF(M$3="Not used","",IFERROR(VLOOKUP($A1073,'Circumstance 8'!$B$6:$AB$15,27,FALSE),IFERROR(VLOOKUP($A1073,'Circumstance 8'!$B$18:$AB$28,27,FALSE),TableBPA2[[#This Row],[Base Payment After Circumstance 7]])))</f>
        <v/>
      </c>
      <c r="N1073" s="3" t="str">
        <f>IF(N$3="Not used","",IFERROR(VLOOKUP($A1073,'Circumstance 9'!$B$6:$AB$15,27,FALSE),IFERROR(VLOOKUP($A1073,'Circumstance 9'!$B$18:$AB$28,27,FALSE),TableBPA2[[#This Row],[Base Payment After Circumstance 8]])))</f>
        <v/>
      </c>
      <c r="O1073" s="3" t="str">
        <f>IF(O$3="Not used","",IFERROR(VLOOKUP($A1073,'Circumstance 10'!$B$6:$AB$15,27,FALSE),IFERROR(VLOOKUP($A1073,'Circumstance 10'!$B$18:$AB$28,27,FALSE),TableBPA2[[#This Row],[Base Payment After Circumstance 9]])))</f>
        <v/>
      </c>
      <c r="P1073" s="24" t="str">
        <f>IF(P$3="Not used","",IFERROR(VLOOKUP($A1073,'Circumstance 11'!$B$6:$AB$15,27,FALSE),IFERROR(VLOOKUP($A1073,'Circumstance 11'!$B$18:$AB$28,27,FALSE),TableBPA2[[#This Row],[Base Payment After Circumstance 10]])))</f>
        <v/>
      </c>
      <c r="Q1073" s="24" t="str">
        <f>IF(Q$3="Not used","",IFERROR(VLOOKUP($A1073,'Circumstance 12'!$B$6:$AB$15,27,FALSE),IFERROR(VLOOKUP($A1073,'Circumstance 12'!$B$18:$AB$28,27,FALSE),TableBPA2[[#This Row],[Base Payment After Circumstance 11]])))</f>
        <v/>
      </c>
      <c r="R1073" s="24" t="str">
        <f>IF(R$3="Not used","",IFERROR(VLOOKUP($A1073,'Circumstance 13'!$B$6:$AB$15,27,FALSE),IFERROR(VLOOKUP($A1073,'Circumstance 13'!$B$18:$AB$28,27,FALSE),TableBPA2[[#This Row],[Base Payment After Circumstance 12]])))</f>
        <v/>
      </c>
      <c r="S1073" s="24" t="str">
        <f>IF(S$3="Not used","",IFERROR(VLOOKUP($A1073,'Circumstance 14'!$B$6:$AB$15,27,FALSE),IFERROR(VLOOKUP($A1073,'Circumstance 14'!$B$18:$AB$28,27,FALSE),TableBPA2[[#This Row],[Base Payment After Circumstance 13]])))</f>
        <v/>
      </c>
      <c r="T1073" s="24" t="str">
        <f>IF(T$3="Not used","",IFERROR(VLOOKUP($A1073,'Circumstance 15'!$B$6:$AB$15,27,FALSE),IFERROR(VLOOKUP($A1073,'Circumstance 15'!$B$18:$AB$28,27,FALSE),TableBPA2[[#This Row],[Base Payment After Circumstance 14]])))</f>
        <v/>
      </c>
      <c r="U1073" s="24" t="str">
        <f>IF(U$3="Not used","",IFERROR(VLOOKUP($A1073,'Circumstance 16'!$B$6:$AB$15,27,FALSE),IFERROR(VLOOKUP($A1073,'Circumstance 16'!$B$18:$AB$28,27,FALSE),TableBPA2[[#This Row],[Base Payment After Circumstance 15]])))</f>
        <v/>
      </c>
      <c r="V1073" s="24" t="str">
        <f>IF(V$3="Not used","",IFERROR(VLOOKUP($A1073,'Circumstance 17'!$B$6:$AB$15,27,FALSE),IFERROR(VLOOKUP($A1073,'Circumstance 17'!$B$18:$AB$28,27,FALSE),TableBPA2[[#This Row],[Base Payment After Circumstance 16]])))</f>
        <v/>
      </c>
      <c r="W1073" s="24" t="str">
        <f>IF(W$3="Not used","",IFERROR(VLOOKUP($A1073,'Circumstance 18'!$B$6:$AB$15,27,FALSE),IFERROR(VLOOKUP($A1073,'Circumstance 18'!$B$18:$AB$28,27,FALSE),TableBPA2[[#This Row],[Base Payment After Circumstance 17]])))</f>
        <v/>
      </c>
      <c r="X1073" s="24" t="str">
        <f>IF(X$3="Not used","",IFERROR(VLOOKUP($A1073,'Circumstance 19'!$B$6:$AB$15,27,FALSE),IFERROR(VLOOKUP($A1073,'Circumstance 19'!$B$18:$AB$28,27,FALSE),TableBPA2[[#This Row],[Base Payment After Circumstance 18]])))</f>
        <v/>
      </c>
      <c r="Y1073" s="24" t="str">
        <f>IF(Y$3="Not used","",IFERROR(VLOOKUP($A1073,'Circumstance 20'!$B$6:$AB$15,27,FALSE),IFERROR(VLOOKUP($A1073,'Circumstance 20'!$B$18:$AB$28,27,FALSE),TableBPA2[[#This Row],[Base Payment After Circumstance 19]])))</f>
        <v/>
      </c>
    </row>
    <row r="1074" spans="1:25" x14ac:dyDescent="0.25">
      <c r="A1074" s="11" t="str">
        <f>IF('LEA Information'!A1083="","",'LEA Information'!A1083)</f>
        <v/>
      </c>
      <c r="B1074" s="11" t="str">
        <f>IF('LEA Information'!B1083="","",'LEA Information'!B1083)</f>
        <v/>
      </c>
      <c r="C1074" s="68" t="str">
        <f>IF('LEA Information'!C1083="","",'LEA Information'!C1083)</f>
        <v/>
      </c>
      <c r="D1074" s="8" t="str">
        <f>IF('LEA Information'!D1083="","",'LEA Information'!D1083)</f>
        <v/>
      </c>
      <c r="E1074" s="32" t="str">
        <f t="shared" si="16"/>
        <v/>
      </c>
      <c r="F1074" s="3" t="str">
        <f>IF(F$3="Not used","",IFERROR(VLOOKUP($A1074,'Circumstance 1'!$B$6:$AB$15,27,FALSE),IFERROR(VLOOKUP(A1074,'Circumstance 1'!$B$18:$AB$28,27,FALSE),TableBPA2[[#This Row],[Starting Base Payment]])))</f>
        <v/>
      </c>
      <c r="G1074" s="3" t="str">
        <f>IF(G$3="Not used","",IFERROR(VLOOKUP($A1074,'Circumstance 2'!$B$6:$AB$15,27,FALSE),IFERROR(VLOOKUP($A1074,'Circumstance 2'!$B$18:$AB$28,27,FALSE),TableBPA2[[#This Row],[Base Payment After Circumstance 1]])))</f>
        <v/>
      </c>
      <c r="H1074" s="3" t="str">
        <f>IF(H$3="Not used","",IFERROR(VLOOKUP($A1074,'Circumstance 3'!$B$6:$AB$15,27,FALSE),IFERROR(VLOOKUP($A1074,'Circumstance 3'!$B$18:$AB$28,27,FALSE),TableBPA2[[#This Row],[Base Payment After Circumstance 2]])))</f>
        <v/>
      </c>
      <c r="I1074" s="3" t="str">
        <f>IF(I$3="Not used","",IFERROR(VLOOKUP($A1074,'Circumstance 4'!$B$6:$AB$15,27,FALSE),IFERROR(VLOOKUP($A1074,'Circumstance 4'!$B$18:$AB$28,27,FALSE),TableBPA2[[#This Row],[Base Payment After Circumstance 3]])))</f>
        <v/>
      </c>
      <c r="J1074" s="3" t="str">
        <f>IF(J$3="Not used","",IFERROR(VLOOKUP($A1074,'Circumstance 5'!$B$6:$AB$15,27,FALSE),IFERROR(VLOOKUP($A1074,'Circumstance 5'!$B$18:$AB$28,27,FALSE),TableBPA2[[#This Row],[Base Payment After Circumstance 4]])))</f>
        <v/>
      </c>
      <c r="K1074" s="3" t="str">
        <f>IF(K$3="Not used","",IFERROR(VLOOKUP($A1074,'Circumstance 6'!$B$6:$AB$15,27,FALSE),IFERROR(VLOOKUP($A1074,'Circumstance 6'!$B$18:$AB$28,27,FALSE),TableBPA2[[#This Row],[Base Payment After Circumstance 5]])))</f>
        <v/>
      </c>
      <c r="L1074" s="3" t="str">
        <f>IF(L$3="Not used","",IFERROR(VLOOKUP($A1074,'Circumstance 7'!$B$6:$AB$15,27,FALSE),IFERROR(VLOOKUP($A1074,'Circumstance 7'!$B$18:$AB$28,27,FALSE),TableBPA2[[#This Row],[Base Payment After Circumstance 6]])))</f>
        <v/>
      </c>
      <c r="M1074" s="3" t="str">
        <f>IF(M$3="Not used","",IFERROR(VLOOKUP($A1074,'Circumstance 8'!$B$6:$AB$15,27,FALSE),IFERROR(VLOOKUP($A1074,'Circumstance 8'!$B$18:$AB$28,27,FALSE),TableBPA2[[#This Row],[Base Payment After Circumstance 7]])))</f>
        <v/>
      </c>
      <c r="N1074" s="3" t="str">
        <f>IF(N$3="Not used","",IFERROR(VLOOKUP($A1074,'Circumstance 9'!$B$6:$AB$15,27,FALSE),IFERROR(VLOOKUP($A1074,'Circumstance 9'!$B$18:$AB$28,27,FALSE),TableBPA2[[#This Row],[Base Payment After Circumstance 8]])))</f>
        <v/>
      </c>
      <c r="O1074" s="3" t="str">
        <f>IF(O$3="Not used","",IFERROR(VLOOKUP($A1074,'Circumstance 10'!$B$6:$AB$15,27,FALSE),IFERROR(VLOOKUP($A1074,'Circumstance 10'!$B$18:$AB$28,27,FALSE),TableBPA2[[#This Row],[Base Payment After Circumstance 9]])))</f>
        <v/>
      </c>
      <c r="P1074" s="24" t="str">
        <f>IF(P$3="Not used","",IFERROR(VLOOKUP($A1074,'Circumstance 11'!$B$6:$AB$15,27,FALSE),IFERROR(VLOOKUP($A1074,'Circumstance 11'!$B$18:$AB$28,27,FALSE),TableBPA2[[#This Row],[Base Payment After Circumstance 10]])))</f>
        <v/>
      </c>
      <c r="Q1074" s="24" t="str">
        <f>IF(Q$3="Not used","",IFERROR(VLOOKUP($A1074,'Circumstance 12'!$B$6:$AB$15,27,FALSE),IFERROR(VLOOKUP($A1074,'Circumstance 12'!$B$18:$AB$28,27,FALSE),TableBPA2[[#This Row],[Base Payment After Circumstance 11]])))</f>
        <v/>
      </c>
      <c r="R1074" s="24" t="str">
        <f>IF(R$3="Not used","",IFERROR(VLOOKUP($A1074,'Circumstance 13'!$B$6:$AB$15,27,FALSE),IFERROR(VLOOKUP($A1074,'Circumstance 13'!$B$18:$AB$28,27,FALSE),TableBPA2[[#This Row],[Base Payment After Circumstance 12]])))</f>
        <v/>
      </c>
      <c r="S1074" s="24" t="str">
        <f>IF(S$3="Not used","",IFERROR(VLOOKUP($A1074,'Circumstance 14'!$B$6:$AB$15,27,FALSE),IFERROR(VLOOKUP($A1074,'Circumstance 14'!$B$18:$AB$28,27,FALSE),TableBPA2[[#This Row],[Base Payment After Circumstance 13]])))</f>
        <v/>
      </c>
      <c r="T1074" s="24" t="str">
        <f>IF(T$3="Not used","",IFERROR(VLOOKUP($A1074,'Circumstance 15'!$B$6:$AB$15,27,FALSE),IFERROR(VLOOKUP($A1074,'Circumstance 15'!$B$18:$AB$28,27,FALSE),TableBPA2[[#This Row],[Base Payment After Circumstance 14]])))</f>
        <v/>
      </c>
      <c r="U1074" s="24" t="str">
        <f>IF(U$3="Not used","",IFERROR(VLOOKUP($A1074,'Circumstance 16'!$B$6:$AB$15,27,FALSE),IFERROR(VLOOKUP($A1074,'Circumstance 16'!$B$18:$AB$28,27,FALSE),TableBPA2[[#This Row],[Base Payment After Circumstance 15]])))</f>
        <v/>
      </c>
      <c r="V1074" s="24" t="str">
        <f>IF(V$3="Not used","",IFERROR(VLOOKUP($A1074,'Circumstance 17'!$B$6:$AB$15,27,FALSE),IFERROR(VLOOKUP($A1074,'Circumstance 17'!$B$18:$AB$28,27,FALSE),TableBPA2[[#This Row],[Base Payment After Circumstance 16]])))</f>
        <v/>
      </c>
      <c r="W1074" s="24" t="str">
        <f>IF(W$3="Not used","",IFERROR(VLOOKUP($A1074,'Circumstance 18'!$B$6:$AB$15,27,FALSE),IFERROR(VLOOKUP($A1074,'Circumstance 18'!$B$18:$AB$28,27,FALSE),TableBPA2[[#This Row],[Base Payment After Circumstance 17]])))</f>
        <v/>
      </c>
      <c r="X1074" s="24" t="str">
        <f>IF(X$3="Not used","",IFERROR(VLOOKUP($A1074,'Circumstance 19'!$B$6:$AB$15,27,FALSE),IFERROR(VLOOKUP($A1074,'Circumstance 19'!$B$18:$AB$28,27,FALSE),TableBPA2[[#This Row],[Base Payment After Circumstance 18]])))</f>
        <v/>
      </c>
      <c r="Y1074" s="24" t="str">
        <f>IF(Y$3="Not used","",IFERROR(VLOOKUP($A1074,'Circumstance 20'!$B$6:$AB$15,27,FALSE),IFERROR(VLOOKUP($A1074,'Circumstance 20'!$B$18:$AB$28,27,FALSE),TableBPA2[[#This Row],[Base Payment After Circumstance 19]])))</f>
        <v/>
      </c>
    </row>
    <row r="1075" spans="1:25" x14ac:dyDescent="0.25">
      <c r="A1075" s="11" t="str">
        <f>IF('LEA Information'!A1084="","",'LEA Information'!A1084)</f>
        <v/>
      </c>
      <c r="B1075" s="11" t="str">
        <f>IF('LEA Information'!B1084="","",'LEA Information'!B1084)</f>
        <v/>
      </c>
      <c r="C1075" s="68" t="str">
        <f>IF('LEA Information'!C1084="","",'LEA Information'!C1084)</f>
        <v/>
      </c>
      <c r="D1075" s="8" t="str">
        <f>IF('LEA Information'!D1084="","",'LEA Information'!D1084)</f>
        <v/>
      </c>
      <c r="E1075" s="32" t="str">
        <f t="shared" si="16"/>
        <v/>
      </c>
      <c r="F1075" s="3" t="str">
        <f>IF(F$3="Not used","",IFERROR(VLOOKUP($A1075,'Circumstance 1'!$B$6:$AB$15,27,FALSE),IFERROR(VLOOKUP(A1075,'Circumstance 1'!$B$18:$AB$28,27,FALSE),TableBPA2[[#This Row],[Starting Base Payment]])))</f>
        <v/>
      </c>
      <c r="G1075" s="3" t="str">
        <f>IF(G$3="Not used","",IFERROR(VLOOKUP($A1075,'Circumstance 2'!$B$6:$AB$15,27,FALSE),IFERROR(VLOOKUP($A1075,'Circumstance 2'!$B$18:$AB$28,27,FALSE),TableBPA2[[#This Row],[Base Payment After Circumstance 1]])))</f>
        <v/>
      </c>
      <c r="H1075" s="3" t="str">
        <f>IF(H$3="Not used","",IFERROR(VLOOKUP($A1075,'Circumstance 3'!$B$6:$AB$15,27,FALSE),IFERROR(VLOOKUP($A1075,'Circumstance 3'!$B$18:$AB$28,27,FALSE),TableBPA2[[#This Row],[Base Payment After Circumstance 2]])))</f>
        <v/>
      </c>
      <c r="I1075" s="3" t="str">
        <f>IF(I$3="Not used","",IFERROR(VLOOKUP($A1075,'Circumstance 4'!$B$6:$AB$15,27,FALSE),IFERROR(VLOOKUP($A1075,'Circumstance 4'!$B$18:$AB$28,27,FALSE),TableBPA2[[#This Row],[Base Payment After Circumstance 3]])))</f>
        <v/>
      </c>
      <c r="J1075" s="3" t="str">
        <f>IF(J$3="Not used","",IFERROR(VLOOKUP($A1075,'Circumstance 5'!$B$6:$AB$15,27,FALSE),IFERROR(VLOOKUP($A1075,'Circumstance 5'!$B$18:$AB$28,27,FALSE),TableBPA2[[#This Row],[Base Payment After Circumstance 4]])))</f>
        <v/>
      </c>
      <c r="K1075" s="3" t="str">
        <f>IF(K$3="Not used","",IFERROR(VLOOKUP($A1075,'Circumstance 6'!$B$6:$AB$15,27,FALSE),IFERROR(VLOOKUP($A1075,'Circumstance 6'!$B$18:$AB$28,27,FALSE),TableBPA2[[#This Row],[Base Payment After Circumstance 5]])))</f>
        <v/>
      </c>
      <c r="L1075" s="3" t="str">
        <f>IF(L$3="Not used","",IFERROR(VLOOKUP($A1075,'Circumstance 7'!$B$6:$AB$15,27,FALSE),IFERROR(VLOOKUP($A1075,'Circumstance 7'!$B$18:$AB$28,27,FALSE),TableBPA2[[#This Row],[Base Payment After Circumstance 6]])))</f>
        <v/>
      </c>
      <c r="M1075" s="3" t="str">
        <f>IF(M$3="Not used","",IFERROR(VLOOKUP($A1075,'Circumstance 8'!$B$6:$AB$15,27,FALSE),IFERROR(VLOOKUP($A1075,'Circumstance 8'!$B$18:$AB$28,27,FALSE),TableBPA2[[#This Row],[Base Payment After Circumstance 7]])))</f>
        <v/>
      </c>
      <c r="N1075" s="3" t="str">
        <f>IF(N$3="Not used","",IFERROR(VLOOKUP($A1075,'Circumstance 9'!$B$6:$AB$15,27,FALSE),IFERROR(VLOOKUP($A1075,'Circumstance 9'!$B$18:$AB$28,27,FALSE),TableBPA2[[#This Row],[Base Payment After Circumstance 8]])))</f>
        <v/>
      </c>
      <c r="O1075" s="3" t="str">
        <f>IF(O$3="Not used","",IFERROR(VLOOKUP($A1075,'Circumstance 10'!$B$6:$AB$15,27,FALSE),IFERROR(VLOOKUP($A1075,'Circumstance 10'!$B$18:$AB$28,27,FALSE),TableBPA2[[#This Row],[Base Payment After Circumstance 9]])))</f>
        <v/>
      </c>
      <c r="P1075" s="24" t="str">
        <f>IF(P$3="Not used","",IFERROR(VLOOKUP($A1075,'Circumstance 11'!$B$6:$AB$15,27,FALSE),IFERROR(VLOOKUP($A1075,'Circumstance 11'!$B$18:$AB$28,27,FALSE),TableBPA2[[#This Row],[Base Payment After Circumstance 10]])))</f>
        <v/>
      </c>
      <c r="Q1075" s="24" t="str">
        <f>IF(Q$3="Not used","",IFERROR(VLOOKUP($A1075,'Circumstance 12'!$B$6:$AB$15,27,FALSE),IFERROR(VLOOKUP($A1075,'Circumstance 12'!$B$18:$AB$28,27,FALSE),TableBPA2[[#This Row],[Base Payment After Circumstance 11]])))</f>
        <v/>
      </c>
      <c r="R1075" s="24" t="str">
        <f>IF(R$3="Not used","",IFERROR(VLOOKUP($A1075,'Circumstance 13'!$B$6:$AB$15,27,FALSE),IFERROR(VLOOKUP($A1075,'Circumstance 13'!$B$18:$AB$28,27,FALSE),TableBPA2[[#This Row],[Base Payment After Circumstance 12]])))</f>
        <v/>
      </c>
      <c r="S1075" s="24" t="str">
        <f>IF(S$3="Not used","",IFERROR(VLOOKUP($A1075,'Circumstance 14'!$B$6:$AB$15,27,FALSE),IFERROR(VLOOKUP($A1075,'Circumstance 14'!$B$18:$AB$28,27,FALSE),TableBPA2[[#This Row],[Base Payment After Circumstance 13]])))</f>
        <v/>
      </c>
      <c r="T1075" s="24" t="str">
        <f>IF(T$3="Not used","",IFERROR(VLOOKUP($A1075,'Circumstance 15'!$B$6:$AB$15,27,FALSE),IFERROR(VLOOKUP($A1075,'Circumstance 15'!$B$18:$AB$28,27,FALSE),TableBPA2[[#This Row],[Base Payment After Circumstance 14]])))</f>
        <v/>
      </c>
      <c r="U1075" s="24" t="str">
        <f>IF(U$3="Not used","",IFERROR(VLOOKUP($A1075,'Circumstance 16'!$B$6:$AB$15,27,FALSE),IFERROR(VLOOKUP($A1075,'Circumstance 16'!$B$18:$AB$28,27,FALSE),TableBPA2[[#This Row],[Base Payment After Circumstance 15]])))</f>
        <v/>
      </c>
      <c r="V1075" s="24" t="str">
        <f>IF(V$3="Not used","",IFERROR(VLOOKUP($A1075,'Circumstance 17'!$B$6:$AB$15,27,FALSE),IFERROR(VLOOKUP($A1075,'Circumstance 17'!$B$18:$AB$28,27,FALSE),TableBPA2[[#This Row],[Base Payment After Circumstance 16]])))</f>
        <v/>
      </c>
      <c r="W1075" s="24" t="str">
        <f>IF(W$3="Not used","",IFERROR(VLOOKUP($A1075,'Circumstance 18'!$B$6:$AB$15,27,FALSE),IFERROR(VLOOKUP($A1075,'Circumstance 18'!$B$18:$AB$28,27,FALSE),TableBPA2[[#This Row],[Base Payment After Circumstance 17]])))</f>
        <v/>
      </c>
      <c r="X1075" s="24" t="str">
        <f>IF(X$3="Not used","",IFERROR(VLOOKUP($A1075,'Circumstance 19'!$B$6:$AB$15,27,FALSE),IFERROR(VLOOKUP($A1075,'Circumstance 19'!$B$18:$AB$28,27,FALSE),TableBPA2[[#This Row],[Base Payment After Circumstance 18]])))</f>
        <v/>
      </c>
      <c r="Y1075" s="24" t="str">
        <f>IF(Y$3="Not used","",IFERROR(VLOOKUP($A1075,'Circumstance 20'!$B$6:$AB$15,27,FALSE),IFERROR(VLOOKUP($A1075,'Circumstance 20'!$B$18:$AB$28,27,FALSE),TableBPA2[[#This Row],[Base Payment After Circumstance 19]])))</f>
        <v/>
      </c>
    </row>
    <row r="1076" spans="1:25" x14ac:dyDescent="0.25">
      <c r="A1076" s="11" t="str">
        <f>IF('LEA Information'!A1085="","",'LEA Information'!A1085)</f>
        <v/>
      </c>
      <c r="B1076" s="11" t="str">
        <f>IF('LEA Information'!B1085="","",'LEA Information'!B1085)</f>
        <v/>
      </c>
      <c r="C1076" s="68" t="str">
        <f>IF('LEA Information'!C1085="","",'LEA Information'!C1085)</f>
        <v/>
      </c>
      <c r="D1076" s="8" t="str">
        <f>IF('LEA Information'!D1085="","",'LEA Information'!D1085)</f>
        <v/>
      </c>
      <c r="E1076" s="32" t="str">
        <f t="shared" si="16"/>
        <v/>
      </c>
      <c r="F1076" s="3" t="str">
        <f>IF(F$3="Not used","",IFERROR(VLOOKUP($A1076,'Circumstance 1'!$B$6:$AB$15,27,FALSE),IFERROR(VLOOKUP(A1076,'Circumstance 1'!$B$18:$AB$28,27,FALSE),TableBPA2[[#This Row],[Starting Base Payment]])))</f>
        <v/>
      </c>
      <c r="G1076" s="3" t="str">
        <f>IF(G$3="Not used","",IFERROR(VLOOKUP($A1076,'Circumstance 2'!$B$6:$AB$15,27,FALSE),IFERROR(VLOOKUP($A1076,'Circumstance 2'!$B$18:$AB$28,27,FALSE),TableBPA2[[#This Row],[Base Payment After Circumstance 1]])))</f>
        <v/>
      </c>
      <c r="H1076" s="3" t="str">
        <f>IF(H$3="Not used","",IFERROR(VLOOKUP($A1076,'Circumstance 3'!$B$6:$AB$15,27,FALSE),IFERROR(VLOOKUP($A1076,'Circumstance 3'!$B$18:$AB$28,27,FALSE),TableBPA2[[#This Row],[Base Payment After Circumstance 2]])))</f>
        <v/>
      </c>
      <c r="I1076" s="3" t="str">
        <f>IF(I$3="Not used","",IFERROR(VLOOKUP($A1076,'Circumstance 4'!$B$6:$AB$15,27,FALSE),IFERROR(VLOOKUP($A1076,'Circumstance 4'!$B$18:$AB$28,27,FALSE),TableBPA2[[#This Row],[Base Payment After Circumstance 3]])))</f>
        <v/>
      </c>
      <c r="J1076" s="3" t="str">
        <f>IF(J$3="Not used","",IFERROR(VLOOKUP($A1076,'Circumstance 5'!$B$6:$AB$15,27,FALSE),IFERROR(VLOOKUP($A1076,'Circumstance 5'!$B$18:$AB$28,27,FALSE),TableBPA2[[#This Row],[Base Payment After Circumstance 4]])))</f>
        <v/>
      </c>
      <c r="K1076" s="3" t="str">
        <f>IF(K$3="Not used","",IFERROR(VLOOKUP($A1076,'Circumstance 6'!$B$6:$AB$15,27,FALSE),IFERROR(VLOOKUP($A1076,'Circumstance 6'!$B$18:$AB$28,27,FALSE),TableBPA2[[#This Row],[Base Payment After Circumstance 5]])))</f>
        <v/>
      </c>
      <c r="L1076" s="3" t="str">
        <f>IF(L$3="Not used","",IFERROR(VLOOKUP($A1076,'Circumstance 7'!$B$6:$AB$15,27,FALSE),IFERROR(VLOOKUP($A1076,'Circumstance 7'!$B$18:$AB$28,27,FALSE),TableBPA2[[#This Row],[Base Payment After Circumstance 6]])))</f>
        <v/>
      </c>
      <c r="M1076" s="3" t="str">
        <f>IF(M$3="Not used","",IFERROR(VLOOKUP($A1076,'Circumstance 8'!$B$6:$AB$15,27,FALSE),IFERROR(VLOOKUP($A1076,'Circumstance 8'!$B$18:$AB$28,27,FALSE),TableBPA2[[#This Row],[Base Payment After Circumstance 7]])))</f>
        <v/>
      </c>
      <c r="N1076" s="3" t="str">
        <f>IF(N$3="Not used","",IFERROR(VLOOKUP($A1076,'Circumstance 9'!$B$6:$AB$15,27,FALSE),IFERROR(VLOOKUP($A1076,'Circumstance 9'!$B$18:$AB$28,27,FALSE),TableBPA2[[#This Row],[Base Payment After Circumstance 8]])))</f>
        <v/>
      </c>
      <c r="O1076" s="3" t="str">
        <f>IF(O$3="Not used","",IFERROR(VLOOKUP($A1076,'Circumstance 10'!$B$6:$AB$15,27,FALSE),IFERROR(VLOOKUP($A1076,'Circumstance 10'!$B$18:$AB$28,27,FALSE),TableBPA2[[#This Row],[Base Payment After Circumstance 9]])))</f>
        <v/>
      </c>
      <c r="P1076" s="24" t="str">
        <f>IF(P$3="Not used","",IFERROR(VLOOKUP($A1076,'Circumstance 11'!$B$6:$AB$15,27,FALSE),IFERROR(VLOOKUP($A1076,'Circumstance 11'!$B$18:$AB$28,27,FALSE),TableBPA2[[#This Row],[Base Payment After Circumstance 10]])))</f>
        <v/>
      </c>
      <c r="Q1076" s="24" t="str">
        <f>IF(Q$3="Not used","",IFERROR(VLOOKUP($A1076,'Circumstance 12'!$B$6:$AB$15,27,FALSE),IFERROR(VLOOKUP($A1076,'Circumstance 12'!$B$18:$AB$28,27,FALSE),TableBPA2[[#This Row],[Base Payment After Circumstance 11]])))</f>
        <v/>
      </c>
      <c r="R1076" s="24" t="str">
        <f>IF(R$3="Not used","",IFERROR(VLOOKUP($A1076,'Circumstance 13'!$B$6:$AB$15,27,FALSE),IFERROR(VLOOKUP($A1076,'Circumstance 13'!$B$18:$AB$28,27,FALSE),TableBPA2[[#This Row],[Base Payment After Circumstance 12]])))</f>
        <v/>
      </c>
      <c r="S1076" s="24" t="str">
        <f>IF(S$3="Not used","",IFERROR(VLOOKUP($A1076,'Circumstance 14'!$B$6:$AB$15,27,FALSE),IFERROR(VLOOKUP($A1076,'Circumstance 14'!$B$18:$AB$28,27,FALSE),TableBPA2[[#This Row],[Base Payment After Circumstance 13]])))</f>
        <v/>
      </c>
      <c r="T1076" s="24" t="str">
        <f>IF(T$3="Not used","",IFERROR(VLOOKUP($A1076,'Circumstance 15'!$B$6:$AB$15,27,FALSE),IFERROR(VLOOKUP($A1076,'Circumstance 15'!$B$18:$AB$28,27,FALSE),TableBPA2[[#This Row],[Base Payment After Circumstance 14]])))</f>
        <v/>
      </c>
      <c r="U1076" s="24" t="str">
        <f>IF(U$3="Not used","",IFERROR(VLOOKUP($A1076,'Circumstance 16'!$B$6:$AB$15,27,FALSE),IFERROR(VLOOKUP($A1076,'Circumstance 16'!$B$18:$AB$28,27,FALSE),TableBPA2[[#This Row],[Base Payment After Circumstance 15]])))</f>
        <v/>
      </c>
      <c r="V1076" s="24" t="str">
        <f>IF(V$3="Not used","",IFERROR(VLOOKUP($A1076,'Circumstance 17'!$B$6:$AB$15,27,FALSE),IFERROR(VLOOKUP($A1076,'Circumstance 17'!$B$18:$AB$28,27,FALSE),TableBPA2[[#This Row],[Base Payment After Circumstance 16]])))</f>
        <v/>
      </c>
      <c r="W1076" s="24" t="str">
        <f>IF(W$3="Not used","",IFERROR(VLOOKUP($A1076,'Circumstance 18'!$B$6:$AB$15,27,FALSE),IFERROR(VLOOKUP($A1076,'Circumstance 18'!$B$18:$AB$28,27,FALSE),TableBPA2[[#This Row],[Base Payment After Circumstance 17]])))</f>
        <v/>
      </c>
      <c r="X1076" s="24" t="str">
        <f>IF(X$3="Not used","",IFERROR(VLOOKUP($A1076,'Circumstance 19'!$B$6:$AB$15,27,FALSE),IFERROR(VLOOKUP($A1076,'Circumstance 19'!$B$18:$AB$28,27,FALSE),TableBPA2[[#This Row],[Base Payment After Circumstance 18]])))</f>
        <v/>
      </c>
      <c r="Y1076" s="24" t="str">
        <f>IF(Y$3="Not used","",IFERROR(VLOOKUP($A1076,'Circumstance 20'!$B$6:$AB$15,27,FALSE),IFERROR(VLOOKUP($A1076,'Circumstance 20'!$B$18:$AB$28,27,FALSE),TableBPA2[[#This Row],[Base Payment After Circumstance 19]])))</f>
        <v/>
      </c>
    </row>
    <row r="1077" spans="1:25" x14ac:dyDescent="0.25">
      <c r="A1077" s="11" t="str">
        <f>IF('LEA Information'!A1086="","",'LEA Information'!A1086)</f>
        <v/>
      </c>
      <c r="B1077" s="11" t="str">
        <f>IF('LEA Information'!B1086="","",'LEA Information'!B1086)</f>
        <v/>
      </c>
      <c r="C1077" s="68" t="str">
        <f>IF('LEA Information'!C1086="","",'LEA Information'!C1086)</f>
        <v/>
      </c>
      <c r="D1077" s="8" t="str">
        <f>IF('LEA Information'!D1086="","",'LEA Information'!D1086)</f>
        <v/>
      </c>
      <c r="E1077" s="32" t="str">
        <f t="shared" si="16"/>
        <v/>
      </c>
      <c r="F1077" s="3" t="str">
        <f>IF(F$3="Not used","",IFERROR(VLOOKUP($A1077,'Circumstance 1'!$B$6:$AB$15,27,FALSE),IFERROR(VLOOKUP(A1077,'Circumstance 1'!$B$18:$AB$28,27,FALSE),TableBPA2[[#This Row],[Starting Base Payment]])))</f>
        <v/>
      </c>
      <c r="G1077" s="3" t="str">
        <f>IF(G$3="Not used","",IFERROR(VLOOKUP($A1077,'Circumstance 2'!$B$6:$AB$15,27,FALSE),IFERROR(VLOOKUP($A1077,'Circumstance 2'!$B$18:$AB$28,27,FALSE),TableBPA2[[#This Row],[Base Payment After Circumstance 1]])))</f>
        <v/>
      </c>
      <c r="H1077" s="3" t="str">
        <f>IF(H$3="Not used","",IFERROR(VLOOKUP($A1077,'Circumstance 3'!$B$6:$AB$15,27,FALSE),IFERROR(VLOOKUP($A1077,'Circumstance 3'!$B$18:$AB$28,27,FALSE),TableBPA2[[#This Row],[Base Payment After Circumstance 2]])))</f>
        <v/>
      </c>
      <c r="I1077" s="3" t="str">
        <f>IF(I$3="Not used","",IFERROR(VLOOKUP($A1077,'Circumstance 4'!$B$6:$AB$15,27,FALSE),IFERROR(VLOOKUP($A1077,'Circumstance 4'!$B$18:$AB$28,27,FALSE),TableBPA2[[#This Row],[Base Payment After Circumstance 3]])))</f>
        <v/>
      </c>
      <c r="J1077" s="3" t="str">
        <f>IF(J$3="Not used","",IFERROR(VLOOKUP($A1077,'Circumstance 5'!$B$6:$AB$15,27,FALSE),IFERROR(VLOOKUP($A1077,'Circumstance 5'!$B$18:$AB$28,27,FALSE),TableBPA2[[#This Row],[Base Payment After Circumstance 4]])))</f>
        <v/>
      </c>
      <c r="K1077" s="3" t="str">
        <f>IF(K$3="Not used","",IFERROR(VLOOKUP($A1077,'Circumstance 6'!$B$6:$AB$15,27,FALSE),IFERROR(VLOOKUP($A1077,'Circumstance 6'!$B$18:$AB$28,27,FALSE),TableBPA2[[#This Row],[Base Payment After Circumstance 5]])))</f>
        <v/>
      </c>
      <c r="L1077" s="3" t="str">
        <f>IF(L$3="Not used","",IFERROR(VLOOKUP($A1077,'Circumstance 7'!$B$6:$AB$15,27,FALSE),IFERROR(VLOOKUP($A1077,'Circumstance 7'!$B$18:$AB$28,27,FALSE),TableBPA2[[#This Row],[Base Payment After Circumstance 6]])))</f>
        <v/>
      </c>
      <c r="M1077" s="3" t="str">
        <f>IF(M$3="Not used","",IFERROR(VLOOKUP($A1077,'Circumstance 8'!$B$6:$AB$15,27,FALSE),IFERROR(VLOOKUP($A1077,'Circumstance 8'!$B$18:$AB$28,27,FALSE),TableBPA2[[#This Row],[Base Payment After Circumstance 7]])))</f>
        <v/>
      </c>
      <c r="N1077" s="3" t="str">
        <f>IF(N$3="Not used","",IFERROR(VLOOKUP($A1077,'Circumstance 9'!$B$6:$AB$15,27,FALSE),IFERROR(VLOOKUP($A1077,'Circumstance 9'!$B$18:$AB$28,27,FALSE),TableBPA2[[#This Row],[Base Payment After Circumstance 8]])))</f>
        <v/>
      </c>
      <c r="O1077" s="3" t="str">
        <f>IF(O$3="Not used","",IFERROR(VLOOKUP($A1077,'Circumstance 10'!$B$6:$AB$15,27,FALSE),IFERROR(VLOOKUP($A1077,'Circumstance 10'!$B$18:$AB$28,27,FALSE),TableBPA2[[#This Row],[Base Payment After Circumstance 9]])))</f>
        <v/>
      </c>
      <c r="P1077" s="24" t="str">
        <f>IF(P$3="Not used","",IFERROR(VLOOKUP($A1077,'Circumstance 11'!$B$6:$AB$15,27,FALSE),IFERROR(VLOOKUP($A1077,'Circumstance 11'!$B$18:$AB$28,27,FALSE),TableBPA2[[#This Row],[Base Payment After Circumstance 10]])))</f>
        <v/>
      </c>
      <c r="Q1077" s="24" t="str">
        <f>IF(Q$3="Not used","",IFERROR(VLOOKUP($A1077,'Circumstance 12'!$B$6:$AB$15,27,FALSE),IFERROR(VLOOKUP($A1077,'Circumstance 12'!$B$18:$AB$28,27,FALSE),TableBPA2[[#This Row],[Base Payment After Circumstance 11]])))</f>
        <v/>
      </c>
      <c r="R1077" s="24" t="str">
        <f>IF(R$3="Not used","",IFERROR(VLOOKUP($A1077,'Circumstance 13'!$B$6:$AB$15,27,FALSE),IFERROR(VLOOKUP($A1077,'Circumstance 13'!$B$18:$AB$28,27,FALSE),TableBPA2[[#This Row],[Base Payment After Circumstance 12]])))</f>
        <v/>
      </c>
      <c r="S1077" s="24" t="str">
        <f>IF(S$3="Not used","",IFERROR(VLOOKUP($A1077,'Circumstance 14'!$B$6:$AB$15,27,FALSE),IFERROR(VLOOKUP($A1077,'Circumstance 14'!$B$18:$AB$28,27,FALSE),TableBPA2[[#This Row],[Base Payment After Circumstance 13]])))</f>
        <v/>
      </c>
      <c r="T1077" s="24" t="str">
        <f>IF(T$3="Not used","",IFERROR(VLOOKUP($A1077,'Circumstance 15'!$B$6:$AB$15,27,FALSE),IFERROR(VLOOKUP($A1077,'Circumstance 15'!$B$18:$AB$28,27,FALSE),TableBPA2[[#This Row],[Base Payment After Circumstance 14]])))</f>
        <v/>
      </c>
      <c r="U1077" s="24" t="str">
        <f>IF(U$3="Not used","",IFERROR(VLOOKUP($A1077,'Circumstance 16'!$B$6:$AB$15,27,FALSE),IFERROR(VLOOKUP($A1077,'Circumstance 16'!$B$18:$AB$28,27,FALSE),TableBPA2[[#This Row],[Base Payment After Circumstance 15]])))</f>
        <v/>
      </c>
      <c r="V1077" s="24" t="str">
        <f>IF(V$3="Not used","",IFERROR(VLOOKUP($A1077,'Circumstance 17'!$B$6:$AB$15,27,FALSE),IFERROR(VLOOKUP($A1077,'Circumstance 17'!$B$18:$AB$28,27,FALSE),TableBPA2[[#This Row],[Base Payment After Circumstance 16]])))</f>
        <v/>
      </c>
      <c r="W1077" s="24" t="str">
        <f>IF(W$3="Not used","",IFERROR(VLOOKUP($A1077,'Circumstance 18'!$B$6:$AB$15,27,FALSE),IFERROR(VLOOKUP($A1077,'Circumstance 18'!$B$18:$AB$28,27,FALSE),TableBPA2[[#This Row],[Base Payment After Circumstance 17]])))</f>
        <v/>
      </c>
      <c r="X1077" s="24" t="str">
        <f>IF(X$3="Not used","",IFERROR(VLOOKUP($A1077,'Circumstance 19'!$B$6:$AB$15,27,FALSE),IFERROR(VLOOKUP($A1077,'Circumstance 19'!$B$18:$AB$28,27,FALSE),TableBPA2[[#This Row],[Base Payment After Circumstance 18]])))</f>
        <v/>
      </c>
      <c r="Y1077" s="24" t="str">
        <f>IF(Y$3="Not used","",IFERROR(VLOOKUP($A1077,'Circumstance 20'!$B$6:$AB$15,27,FALSE),IFERROR(VLOOKUP($A1077,'Circumstance 20'!$B$18:$AB$28,27,FALSE),TableBPA2[[#This Row],[Base Payment After Circumstance 19]])))</f>
        <v/>
      </c>
    </row>
    <row r="1078" spans="1:25" x14ac:dyDescent="0.25">
      <c r="A1078" s="11" t="str">
        <f>IF('LEA Information'!A1087="","",'LEA Information'!A1087)</f>
        <v/>
      </c>
      <c r="B1078" s="11" t="str">
        <f>IF('LEA Information'!B1087="","",'LEA Information'!B1087)</f>
        <v/>
      </c>
      <c r="C1078" s="68" t="str">
        <f>IF('LEA Information'!C1087="","",'LEA Information'!C1087)</f>
        <v/>
      </c>
      <c r="D1078" s="8" t="str">
        <f>IF('LEA Information'!D1087="","",'LEA Information'!D1087)</f>
        <v/>
      </c>
      <c r="E1078" s="32" t="str">
        <f t="shared" si="16"/>
        <v/>
      </c>
      <c r="F1078" s="3" t="str">
        <f>IF(F$3="Not used","",IFERROR(VLOOKUP($A1078,'Circumstance 1'!$B$6:$AB$15,27,FALSE),IFERROR(VLOOKUP(A1078,'Circumstance 1'!$B$18:$AB$28,27,FALSE),TableBPA2[[#This Row],[Starting Base Payment]])))</f>
        <v/>
      </c>
      <c r="G1078" s="3" t="str">
        <f>IF(G$3="Not used","",IFERROR(VLOOKUP($A1078,'Circumstance 2'!$B$6:$AB$15,27,FALSE),IFERROR(VLOOKUP($A1078,'Circumstance 2'!$B$18:$AB$28,27,FALSE),TableBPA2[[#This Row],[Base Payment After Circumstance 1]])))</f>
        <v/>
      </c>
      <c r="H1078" s="3" t="str">
        <f>IF(H$3="Not used","",IFERROR(VLOOKUP($A1078,'Circumstance 3'!$B$6:$AB$15,27,FALSE),IFERROR(VLOOKUP($A1078,'Circumstance 3'!$B$18:$AB$28,27,FALSE),TableBPA2[[#This Row],[Base Payment After Circumstance 2]])))</f>
        <v/>
      </c>
      <c r="I1078" s="3" t="str">
        <f>IF(I$3="Not used","",IFERROR(VLOOKUP($A1078,'Circumstance 4'!$B$6:$AB$15,27,FALSE),IFERROR(VLOOKUP($A1078,'Circumstance 4'!$B$18:$AB$28,27,FALSE),TableBPA2[[#This Row],[Base Payment After Circumstance 3]])))</f>
        <v/>
      </c>
      <c r="J1078" s="3" t="str">
        <f>IF(J$3="Not used","",IFERROR(VLOOKUP($A1078,'Circumstance 5'!$B$6:$AB$15,27,FALSE),IFERROR(VLOOKUP($A1078,'Circumstance 5'!$B$18:$AB$28,27,FALSE),TableBPA2[[#This Row],[Base Payment After Circumstance 4]])))</f>
        <v/>
      </c>
      <c r="K1078" s="3" t="str">
        <f>IF(K$3="Not used","",IFERROR(VLOOKUP($A1078,'Circumstance 6'!$B$6:$AB$15,27,FALSE),IFERROR(VLOOKUP($A1078,'Circumstance 6'!$B$18:$AB$28,27,FALSE),TableBPA2[[#This Row],[Base Payment After Circumstance 5]])))</f>
        <v/>
      </c>
      <c r="L1078" s="3" t="str">
        <f>IF(L$3="Not used","",IFERROR(VLOOKUP($A1078,'Circumstance 7'!$B$6:$AB$15,27,FALSE),IFERROR(VLOOKUP($A1078,'Circumstance 7'!$B$18:$AB$28,27,FALSE),TableBPA2[[#This Row],[Base Payment After Circumstance 6]])))</f>
        <v/>
      </c>
      <c r="M1078" s="3" t="str">
        <f>IF(M$3="Not used","",IFERROR(VLOOKUP($A1078,'Circumstance 8'!$B$6:$AB$15,27,FALSE),IFERROR(VLOOKUP($A1078,'Circumstance 8'!$B$18:$AB$28,27,FALSE),TableBPA2[[#This Row],[Base Payment After Circumstance 7]])))</f>
        <v/>
      </c>
      <c r="N1078" s="3" t="str">
        <f>IF(N$3="Not used","",IFERROR(VLOOKUP($A1078,'Circumstance 9'!$B$6:$AB$15,27,FALSE),IFERROR(VLOOKUP($A1078,'Circumstance 9'!$B$18:$AB$28,27,FALSE),TableBPA2[[#This Row],[Base Payment After Circumstance 8]])))</f>
        <v/>
      </c>
      <c r="O1078" s="3" t="str">
        <f>IF(O$3="Not used","",IFERROR(VLOOKUP($A1078,'Circumstance 10'!$B$6:$AB$15,27,FALSE),IFERROR(VLOOKUP($A1078,'Circumstance 10'!$B$18:$AB$28,27,FALSE),TableBPA2[[#This Row],[Base Payment After Circumstance 9]])))</f>
        <v/>
      </c>
      <c r="P1078" s="24" t="str">
        <f>IF(P$3="Not used","",IFERROR(VLOOKUP($A1078,'Circumstance 11'!$B$6:$AB$15,27,FALSE),IFERROR(VLOOKUP($A1078,'Circumstance 11'!$B$18:$AB$28,27,FALSE),TableBPA2[[#This Row],[Base Payment After Circumstance 10]])))</f>
        <v/>
      </c>
      <c r="Q1078" s="24" t="str">
        <f>IF(Q$3="Not used","",IFERROR(VLOOKUP($A1078,'Circumstance 12'!$B$6:$AB$15,27,FALSE),IFERROR(VLOOKUP($A1078,'Circumstance 12'!$B$18:$AB$28,27,FALSE),TableBPA2[[#This Row],[Base Payment After Circumstance 11]])))</f>
        <v/>
      </c>
      <c r="R1078" s="24" t="str">
        <f>IF(R$3="Not used","",IFERROR(VLOOKUP($A1078,'Circumstance 13'!$B$6:$AB$15,27,FALSE),IFERROR(VLOOKUP($A1078,'Circumstance 13'!$B$18:$AB$28,27,FALSE),TableBPA2[[#This Row],[Base Payment After Circumstance 12]])))</f>
        <v/>
      </c>
      <c r="S1078" s="24" t="str">
        <f>IF(S$3="Not used","",IFERROR(VLOOKUP($A1078,'Circumstance 14'!$B$6:$AB$15,27,FALSE),IFERROR(VLOOKUP($A1078,'Circumstance 14'!$B$18:$AB$28,27,FALSE),TableBPA2[[#This Row],[Base Payment After Circumstance 13]])))</f>
        <v/>
      </c>
      <c r="T1078" s="24" t="str">
        <f>IF(T$3="Not used","",IFERROR(VLOOKUP($A1078,'Circumstance 15'!$B$6:$AB$15,27,FALSE),IFERROR(VLOOKUP($A1078,'Circumstance 15'!$B$18:$AB$28,27,FALSE),TableBPA2[[#This Row],[Base Payment After Circumstance 14]])))</f>
        <v/>
      </c>
      <c r="U1078" s="24" t="str">
        <f>IF(U$3="Not used","",IFERROR(VLOOKUP($A1078,'Circumstance 16'!$B$6:$AB$15,27,FALSE),IFERROR(VLOOKUP($A1078,'Circumstance 16'!$B$18:$AB$28,27,FALSE),TableBPA2[[#This Row],[Base Payment After Circumstance 15]])))</f>
        <v/>
      </c>
      <c r="V1078" s="24" t="str">
        <f>IF(V$3="Not used","",IFERROR(VLOOKUP($A1078,'Circumstance 17'!$B$6:$AB$15,27,FALSE),IFERROR(VLOOKUP($A1078,'Circumstance 17'!$B$18:$AB$28,27,FALSE),TableBPA2[[#This Row],[Base Payment After Circumstance 16]])))</f>
        <v/>
      </c>
      <c r="W1078" s="24" t="str">
        <f>IF(W$3="Not used","",IFERROR(VLOOKUP($A1078,'Circumstance 18'!$B$6:$AB$15,27,FALSE),IFERROR(VLOOKUP($A1078,'Circumstance 18'!$B$18:$AB$28,27,FALSE),TableBPA2[[#This Row],[Base Payment After Circumstance 17]])))</f>
        <v/>
      </c>
      <c r="X1078" s="24" t="str">
        <f>IF(X$3="Not used","",IFERROR(VLOOKUP($A1078,'Circumstance 19'!$B$6:$AB$15,27,FALSE),IFERROR(VLOOKUP($A1078,'Circumstance 19'!$B$18:$AB$28,27,FALSE),TableBPA2[[#This Row],[Base Payment After Circumstance 18]])))</f>
        <v/>
      </c>
      <c r="Y1078" s="24" t="str">
        <f>IF(Y$3="Not used","",IFERROR(VLOOKUP($A1078,'Circumstance 20'!$B$6:$AB$15,27,FALSE),IFERROR(VLOOKUP($A1078,'Circumstance 20'!$B$18:$AB$28,27,FALSE),TableBPA2[[#This Row],[Base Payment After Circumstance 19]])))</f>
        <v/>
      </c>
    </row>
    <row r="1079" spans="1:25" x14ac:dyDescent="0.25">
      <c r="A1079" s="11" t="str">
        <f>IF('LEA Information'!A1088="","",'LEA Information'!A1088)</f>
        <v/>
      </c>
      <c r="B1079" s="11" t="str">
        <f>IF('LEA Information'!B1088="","",'LEA Information'!B1088)</f>
        <v/>
      </c>
      <c r="C1079" s="68" t="str">
        <f>IF('LEA Information'!C1088="","",'LEA Information'!C1088)</f>
        <v/>
      </c>
      <c r="D1079" s="8" t="str">
        <f>IF('LEA Information'!D1088="","",'LEA Information'!D1088)</f>
        <v/>
      </c>
      <c r="E1079" s="32" t="str">
        <f t="shared" si="16"/>
        <v/>
      </c>
      <c r="F1079" s="3" t="str">
        <f>IF(F$3="Not used","",IFERROR(VLOOKUP($A1079,'Circumstance 1'!$B$6:$AB$15,27,FALSE),IFERROR(VLOOKUP(A1079,'Circumstance 1'!$B$18:$AB$28,27,FALSE),TableBPA2[[#This Row],[Starting Base Payment]])))</f>
        <v/>
      </c>
      <c r="G1079" s="3" t="str">
        <f>IF(G$3="Not used","",IFERROR(VLOOKUP($A1079,'Circumstance 2'!$B$6:$AB$15,27,FALSE),IFERROR(VLOOKUP($A1079,'Circumstance 2'!$B$18:$AB$28,27,FALSE),TableBPA2[[#This Row],[Base Payment After Circumstance 1]])))</f>
        <v/>
      </c>
      <c r="H1079" s="3" t="str">
        <f>IF(H$3="Not used","",IFERROR(VLOOKUP($A1079,'Circumstance 3'!$B$6:$AB$15,27,FALSE),IFERROR(VLOOKUP($A1079,'Circumstance 3'!$B$18:$AB$28,27,FALSE),TableBPA2[[#This Row],[Base Payment After Circumstance 2]])))</f>
        <v/>
      </c>
      <c r="I1079" s="3" t="str">
        <f>IF(I$3="Not used","",IFERROR(VLOOKUP($A1079,'Circumstance 4'!$B$6:$AB$15,27,FALSE),IFERROR(VLOOKUP($A1079,'Circumstance 4'!$B$18:$AB$28,27,FALSE),TableBPA2[[#This Row],[Base Payment After Circumstance 3]])))</f>
        <v/>
      </c>
      <c r="J1079" s="3" t="str">
        <f>IF(J$3="Not used","",IFERROR(VLOOKUP($A1079,'Circumstance 5'!$B$6:$AB$15,27,FALSE),IFERROR(VLOOKUP($A1079,'Circumstance 5'!$B$18:$AB$28,27,FALSE),TableBPA2[[#This Row],[Base Payment After Circumstance 4]])))</f>
        <v/>
      </c>
      <c r="K1079" s="3" t="str">
        <f>IF(K$3="Not used","",IFERROR(VLOOKUP($A1079,'Circumstance 6'!$B$6:$AB$15,27,FALSE),IFERROR(VLOOKUP($A1079,'Circumstance 6'!$B$18:$AB$28,27,FALSE),TableBPA2[[#This Row],[Base Payment After Circumstance 5]])))</f>
        <v/>
      </c>
      <c r="L1079" s="3" t="str">
        <f>IF(L$3="Not used","",IFERROR(VLOOKUP($A1079,'Circumstance 7'!$B$6:$AB$15,27,FALSE),IFERROR(VLOOKUP($A1079,'Circumstance 7'!$B$18:$AB$28,27,FALSE),TableBPA2[[#This Row],[Base Payment After Circumstance 6]])))</f>
        <v/>
      </c>
      <c r="M1079" s="3" t="str">
        <f>IF(M$3="Not used","",IFERROR(VLOOKUP($A1079,'Circumstance 8'!$B$6:$AB$15,27,FALSE),IFERROR(VLOOKUP($A1079,'Circumstance 8'!$B$18:$AB$28,27,FALSE),TableBPA2[[#This Row],[Base Payment After Circumstance 7]])))</f>
        <v/>
      </c>
      <c r="N1079" s="3" t="str">
        <f>IF(N$3="Not used","",IFERROR(VLOOKUP($A1079,'Circumstance 9'!$B$6:$AB$15,27,FALSE),IFERROR(VLOOKUP($A1079,'Circumstance 9'!$B$18:$AB$28,27,FALSE),TableBPA2[[#This Row],[Base Payment After Circumstance 8]])))</f>
        <v/>
      </c>
      <c r="O1079" s="3" t="str">
        <f>IF(O$3="Not used","",IFERROR(VLOOKUP($A1079,'Circumstance 10'!$B$6:$AB$15,27,FALSE),IFERROR(VLOOKUP($A1079,'Circumstance 10'!$B$18:$AB$28,27,FALSE),TableBPA2[[#This Row],[Base Payment After Circumstance 9]])))</f>
        <v/>
      </c>
      <c r="P1079" s="24" t="str">
        <f>IF(P$3="Not used","",IFERROR(VLOOKUP($A1079,'Circumstance 11'!$B$6:$AB$15,27,FALSE),IFERROR(VLOOKUP($A1079,'Circumstance 11'!$B$18:$AB$28,27,FALSE),TableBPA2[[#This Row],[Base Payment After Circumstance 10]])))</f>
        <v/>
      </c>
      <c r="Q1079" s="24" t="str">
        <f>IF(Q$3="Not used","",IFERROR(VLOOKUP($A1079,'Circumstance 12'!$B$6:$AB$15,27,FALSE),IFERROR(VLOOKUP($A1079,'Circumstance 12'!$B$18:$AB$28,27,FALSE),TableBPA2[[#This Row],[Base Payment After Circumstance 11]])))</f>
        <v/>
      </c>
      <c r="R1079" s="24" t="str">
        <f>IF(R$3="Not used","",IFERROR(VLOOKUP($A1079,'Circumstance 13'!$B$6:$AB$15,27,FALSE),IFERROR(VLOOKUP($A1079,'Circumstance 13'!$B$18:$AB$28,27,FALSE),TableBPA2[[#This Row],[Base Payment After Circumstance 12]])))</f>
        <v/>
      </c>
      <c r="S1079" s="24" t="str">
        <f>IF(S$3="Not used","",IFERROR(VLOOKUP($A1079,'Circumstance 14'!$B$6:$AB$15,27,FALSE),IFERROR(VLOOKUP($A1079,'Circumstance 14'!$B$18:$AB$28,27,FALSE),TableBPA2[[#This Row],[Base Payment After Circumstance 13]])))</f>
        <v/>
      </c>
      <c r="T1079" s="24" t="str">
        <f>IF(T$3="Not used","",IFERROR(VLOOKUP($A1079,'Circumstance 15'!$B$6:$AB$15,27,FALSE),IFERROR(VLOOKUP($A1079,'Circumstance 15'!$B$18:$AB$28,27,FALSE),TableBPA2[[#This Row],[Base Payment After Circumstance 14]])))</f>
        <v/>
      </c>
      <c r="U1079" s="24" t="str">
        <f>IF(U$3="Not used","",IFERROR(VLOOKUP($A1079,'Circumstance 16'!$B$6:$AB$15,27,FALSE),IFERROR(VLOOKUP($A1079,'Circumstance 16'!$B$18:$AB$28,27,FALSE),TableBPA2[[#This Row],[Base Payment After Circumstance 15]])))</f>
        <v/>
      </c>
      <c r="V1079" s="24" t="str">
        <f>IF(V$3="Not used","",IFERROR(VLOOKUP($A1079,'Circumstance 17'!$B$6:$AB$15,27,FALSE),IFERROR(VLOOKUP($A1079,'Circumstance 17'!$B$18:$AB$28,27,FALSE),TableBPA2[[#This Row],[Base Payment After Circumstance 16]])))</f>
        <v/>
      </c>
      <c r="W1079" s="24" t="str">
        <f>IF(W$3="Not used","",IFERROR(VLOOKUP($A1079,'Circumstance 18'!$B$6:$AB$15,27,FALSE),IFERROR(VLOOKUP($A1079,'Circumstance 18'!$B$18:$AB$28,27,FALSE),TableBPA2[[#This Row],[Base Payment After Circumstance 17]])))</f>
        <v/>
      </c>
      <c r="X1079" s="24" t="str">
        <f>IF(X$3="Not used","",IFERROR(VLOOKUP($A1079,'Circumstance 19'!$B$6:$AB$15,27,FALSE),IFERROR(VLOOKUP($A1079,'Circumstance 19'!$B$18:$AB$28,27,FALSE),TableBPA2[[#This Row],[Base Payment After Circumstance 18]])))</f>
        <v/>
      </c>
      <c r="Y1079" s="24" t="str">
        <f>IF(Y$3="Not used","",IFERROR(VLOOKUP($A1079,'Circumstance 20'!$B$6:$AB$15,27,FALSE),IFERROR(VLOOKUP($A1079,'Circumstance 20'!$B$18:$AB$28,27,FALSE),TableBPA2[[#This Row],[Base Payment After Circumstance 19]])))</f>
        <v/>
      </c>
    </row>
    <row r="1080" spans="1:25" x14ac:dyDescent="0.25">
      <c r="A1080" s="11" t="str">
        <f>IF('LEA Information'!A1089="","",'LEA Information'!A1089)</f>
        <v/>
      </c>
      <c r="B1080" s="11" t="str">
        <f>IF('LEA Information'!B1089="","",'LEA Information'!B1089)</f>
        <v/>
      </c>
      <c r="C1080" s="68" t="str">
        <f>IF('LEA Information'!C1089="","",'LEA Information'!C1089)</f>
        <v/>
      </c>
      <c r="D1080" s="8" t="str">
        <f>IF('LEA Information'!D1089="","",'LEA Information'!D1089)</f>
        <v/>
      </c>
      <c r="E1080" s="32" t="str">
        <f t="shared" si="16"/>
        <v/>
      </c>
      <c r="F1080" s="3" t="str">
        <f>IF(F$3="Not used","",IFERROR(VLOOKUP($A1080,'Circumstance 1'!$B$6:$AB$15,27,FALSE),IFERROR(VLOOKUP(A1080,'Circumstance 1'!$B$18:$AB$28,27,FALSE),TableBPA2[[#This Row],[Starting Base Payment]])))</f>
        <v/>
      </c>
      <c r="G1080" s="3" t="str">
        <f>IF(G$3="Not used","",IFERROR(VLOOKUP($A1080,'Circumstance 2'!$B$6:$AB$15,27,FALSE),IFERROR(VLOOKUP($A1080,'Circumstance 2'!$B$18:$AB$28,27,FALSE),TableBPA2[[#This Row],[Base Payment After Circumstance 1]])))</f>
        <v/>
      </c>
      <c r="H1080" s="3" t="str">
        <f>IF(H$3="Not used","",IFERROR(VLOOKUP($A1080,'Circumstance 3'!$B$6:$AB$15,27,FALSE),IFERROR(VLOOKUP($A1080,'Circumstance 3'!$B$18:$AB$28,27,FALSE),TableBPA2[[#This Row],[Base Payment After Circumstance 2]])))</f>
        <v/>
      </c>
      <c r="I1080" s="3" t="str">
        <f>IF(I$3="Not used","",IFERROR(VLOOKUP($A1080,'Circumstance 4'!$B$6:$AB$15,27,FALSE),IFERROR(VLOOKUP($A1080,'Circumstance 4'!$B$18:$AB$28,27,FALSE),TableBPA2[[#This Row],[Base Payment After Circumstance 3]])))</f>
        <v/>
      </c>
      <c r="J1080" s="3" t="str">
        <f>IF(J$3="Not used","",IFERROR(VLOOKUP($A1080,'Circumstance 5'!$B$6:$AB$15,27,FALSE),IFERROR(VLOOKUP($A1080,'Circumstance 5'!$B$18:$AB$28,27,FALSE),TableBPA2[[#This Row],[Base Payment After Circumstance 4]])))</f>
        <v/>
      </c>
      <c r="K1080" s="3" t="str">
        <f>IF(K$3="Not used","",IFERROR(VLOOKUP($A1080,'Circumstance 6'!$B$6:$AB$15,27,FALSE),IFERROR(VLOOKUP($A1080,'Circumstance 6'!$B$18:$AB$28,27,FALSE),TableBPA2[[#This Row],[Base Payment After Circumstance 5]])))</f>
        <v/>
      </c>
      <c r="L1080" s="3" t="str">
        <f>IF(L$3="Not used","",IFERROR(VLOOKUP($A1080,'Circumstance 7'!$B$6:$AB$15,27,FALSE),IFERROR(VLOOKUP($A1080,'Circumstance 7'!$B$18:$AB$28,27,FALSE),TableBPA2[[#This Row],[Base Payment After Circumstance 6]])))</f>
        <v/>
      </c>
      <c r="M1080" s="3" t="str">
        <f>IF(M$3="Not used","",IFERROR(VLOOKUP($A1080,'Circumstance 8'!$B$6:$AB$15,27,FALSE),IFERROR(VLOOKUP($A1080,'Circumstance 8'!$B$18:$AB$28,27,FALSE),TableBPA2[[#This Row],[Base Payment After Circumstance 7]])))</f>
        <v/>
      </c>
      <c r="N1080" s="3" t="str">
        <f>IF(N$3="Not used","",IFERROR(VLOOKUP($A1080,'Circumstance 9'!$B$6:$AB$15,27,FALSE),IFERROR(VLOOKUP($A1080,'Circumstance 9'!$B$18:$AB$28,27,FALSE),TableBPA2[[#This Row],[Base Payment After Circumstance 8]])))</f>
        <v/>
      </c>
      <c r="O1080" s="3" t="str">
        <f>IF(O$3="Not used","",IFERROR(VLOOKUP($A1080,'Circumstance 10'!$B$6:$AB$15,27,FALSE),IFERROR(VLOOKUP($A1080,'Circumstance 10'!$B$18:$AB$28,27,FALSE),TableBPA2[[#This Row],[Base Payment After Circumstance 9]])))</f>
        <v/>
      </c>
      <c r="P1080" s="24" t="str">
        <f>IF(P$3="Not used","",IFERROR(VLOOKUP($A1080,'Circumstance 11'!$B$6:$AB$15,27,FALSE),IFERROR(VLOOKUP($A1080,'Circumstance 11'!$B$18:$AB$28,27,FALSE),TableBPA2[[#This Row],[Base Payment After Circumstance 10]])))</f>
        <v/>
      </c>
      <c r="Q1080" s="24" t="str">
        <f>IF(Q$3="Not used","",IFERROR(VLOOKUP($A1080,'Circumstance 12'!$B$6:$AB$15,27,FALSE),IFERROR(VLOOKUP($A1080,'Circumstance 12'!$B$18:$AB$28,27,FALSE),TableBPA2[[#This Row],[Base Payment After Circumstance 11]])))</f>
        <v/>
      </c>
      <c r="R1080" s="24" t="str">
        <f>IF(R$3="Not used","",IFERROR(VLOOKUP($A1080,'Circumstance 13'!$B$6:$AB$15,27,FALSE),IFERROR(VLOOKUP($A1080,'Circumstance 13'!$B$18:$AB$28,27,FALSE),TableBPA2[[#This Row],[Base Payment After Circumstance 12]])))</f>
        <v/>
      </c>
      <c r="S1080" s="24" t="str">
        <f>IF(S$3="Not used","",IFERROR(VLOOKUP($A1080,'Circumstance 14'!$B$6:$AB$15,27,FALSE),IFERROR(VLOOKUP($A1080,'Circumstance 14'!$B$18:$AB$28,27,FALSE),TableBPA2[[#This Row],[Base Payment After Circumstance 13]])))</f>
        <v/>
      </c>
      <c r="T1080" s="24" t="str">
        <f>IF(T$3="Not used","",IFERROR(VLOOKUP($A1080,'Circumstance 15'!$B$6:$AB$15,27,FALSE),IFERROR(VLOOKUP($A1080,'Circumstance 15'!$B$18:$AB$28,27,FALSE),TableBPA2[[#This Row],[Base Payment After Circumstance 14]])))</f>
        <v/>
      </c>
      <c r="U1080" s="24" t="str">
        <f>IF(U$3="Not used","",IFERROR(VLOOKUP($A1080,'Circumstance 16'!$B$6:$AB$15,27,FALSE),IFERROR(VLOOKUP($A1080,'Circumstance 16'!$B$18:$AB$28,27,FALSE),TableBPA2[[#This Row],[Base Payment After Circumstance 15]])))</f>
        <v/>
      </c>
      <c r="V1080" s="24" t="str">
        <f>IF(V$3="Not used","",IFERROR(VLOOKUP($A1080,'Circumstance 17'!$B$6:$AB$15,27,FALSE),IFERROR(VLOOKUP($A1080,'Circumstance 17'!$B$18:$AB$28,27,FALSE),TableBPA2[[#This Row],[Base Payment After Circumstance 16]])))</f>
        <v/>
      </c>
      <c r="W1080" s="24" t="str">
        <f>IF(W$3="Not used","",IFERROR(VLOOKUP($A1080,'Circumstance 18'!$B$6:$AB$15,27,FALSE),IFERROR(VLOOKUP($A1080,'Circumstance 18'!$B$18:$AB$28,27,FALSE),TableBPA2[[#This Row],[Base Payment After Circumstance 17]])))</f>
        <v/>
      </c>
      <c r="X1080" s="24" t="str">
        <f>IF(X$3="Not used","",IFERROR(VLOOKUP($A1080,'Circumstance 19'!$B$6:$AB$15,27,FALSE),IFERROR(VLOOKUP($A1080,'Circumstance 19'!$B$18:$AB$28,27,FALSE),TableBPA2[[#This Row],[Base Payment After Circumstance 18]])))</f>
        <v/>
      </c>
      <c r="Y1080" s="24" t="str">
        <f>IF(Y$3="Not used","",IFERROR(VLOOKUP($A1080,'Circumstance 20'!$B$6:$AB$15,27,FALSE),IFERROR(VLOOKUP($A1080,'Circumstance 20'!$B$18:$AB$28,27,FALSE),TableBPA2[[#This Row],[Base Payment After Circumstance 19]])))</f>
        <v/>
      </c>
    </row>
    <row r="1081" spans="1:25" x14ac:dyDescent="0.25">
      <c r="A1081" s="11" t="str">
        <f>IF('LEA Information'!A1090="","",'LEA Information'!A1090)</f>
        <v/>
      </c>
      <c r="B1081" s="11" t="str">
        <f>IF('LEA Information'!B1090="","",'LEA Information'!B1090)</f>
        <v/>
      </c>
      <c r="C1081" s="68" t="str">
        <f>IF('LEA Information'!C1090="","",'LEA Information'!C1090)</f>
        <v/>
      </c>
      <c r="D1081" s="8" t="str">
        <f>IF('LEA Information'!D1090="","",'LEA Information'!D1090)</f>
        <v/>
      </c>
      <c r="E1081" s="32" t="str">
        <f t="shared" si="16"/>
        <v/>
      </c>
      <c r="F1081" s="3" t="str">
        <f>IF(F$3="Not used","",IFERROR(VLOOKUP($A1081,'Circumstance 1'!$B$6:$AB$15,27,FALSE),IFERROR(VLOOKUP(A1081,'Circumstance 1'!$B$18:$AB$28,27,FALSE),TableBPA2[[#This Row],[Starting Base Payment]])))</f>
        <v/>
      </c>
      <c r="G1081" s="3" t="str">
        <f>IF(G$3="Not used","",IFERROR(VLOOKUP($A1081,'Circumstance 2'!$B$6:$AB$15,27,FALSE),IFERROR(VLOOKUP($A1081,'Circumstance 2'!$B$18:$AB$28,27,FALSE),TableBPA2[[#This Row],[Base Payment After Circumstance 1]])))</f>
        <v/>
      </c>
      <c r="H1081" s="3" t="str">
        <f>IF(H$3="Not used","",IFERROR(VLOOKUP($A1081,'Circumstance 3'!$B$6:$AB$15,27,FALSE),IFERROR(VLOOKUP($A1081,'Circumstance 3'!$B$18:$AB$28,27,FALSE),TableBPA2[[#This Row],[Base Payment After Circumstance 2]])))</f>
        <v/>
      </c>
      <c r="I1081" s="3" t="str">
        <f>IF(I$3="Not used","",IFERROR(VLOOKUP($A1081,'Circumstance 4'!$B$6:$AB$15,27,FALSE),IFERROR(VLOOKUP($A1081,'Circumstance 4'!$B$18:$AB$28,27,FALSE),TableBPA2[[#This Row],[Base Payment After Circumstance 3]])))</f>
        <v/>
      </c>
      <c r="J1081" s="3" t="str">
        <f>IF(J$3="Not used","",IFERROR(VLOOKUP($A1081,'Circumstance 5'!$B$6:$AB$15,27,FALSE),IFERROR(VLOOKUP($A1081,'Circumstance 5'!$B$18:$AB$28,27,FALSE),TableBPA2[[#This Row],[Base Payment After Circumstance 4]])))</f>
        <v/>
      </c>
      <c r="K1081" s="3" t="str">
        <f>IF(K$3="Not used","",IFERROR(VLOOKUP($A1081,'Circumstance 6'!$B$6:$AB$15,27,FALSE),IFERROR(VLOOKUP($A1081,'Circumstance 6'!$B$18:$AB$28,27,FALSE),TableBPA2[[#This Row],[Base Payment After Circumstance 5]])))</f>
        <v/>
      </c>
      <c r="L1081" s="3" t="str">
        <f>IF(L$3="Not used","",IFERROR(VLOOKUP($A1081,'Circumstance 7'!$B$6:$AB$15,27,FALSE),IFERROR(VLOOKUP($A1081,'Circumstance 7'!$B$18:$AB$28,27,FALSE),TableBPA2[[#This Row],[Base Payment After Circumstance 6]])))</f>
        <v/>
      </c>
      <c r="M1081" s="3" t="str">
        <f>IF(M$3="Not used","",IFERROR(VLOOKUP($A1081,'Circumstance 8'!$B$6:$AB$15,27,FALSE),IFERROR(VLOOKUP($A1081,'Circumstance 8'!$B$18:$AB$28,27,FALSE),TableBPA2[[#This Row],[Base Payment After Circumstance 7]])))</f>
        <v/>
      </c>
      <c r="N1081" s="3" t="str">
        <f>IF(N$3="Not used","",IFERROR(VLOOKUP($A1081,'Circumstance 9'!$B$6:$AB$15,27,FALSE),IFERROR(VLOOKUP($A1081,'Circumstance 9'!$B$18:$AB$28,27,FALSE),TableBPA2[[#This Row],[Base Payment After Circumstance 8]])))</f>
        <v/>
      </c>
      <c r="O1081" s="3" t="str">
        <f>IF(O$3="Not used","",IFERROR(VLOOKUP($A1081,'Circumstance 10'!$B$6:$AB$15,27,FALSE),IFERROR(VLOOKUP($A1081,'Circumstance 10'!$B$18:$AB$28,27,FALSE),TableBPA2[[#This Row],[Base Payment After Circumstance 9]])))</f>
        <v/>
      </c>
      <c r="P1081" s="24" t="str">
        <f>IF(P$3="Not used","",IFERROR(VLOOKUP($A1081,'Circumstance 11'!$B$6:$AB$15,27,FALSE),IFERROR(VLOOKUP($A1081,'Circumstance 11'!$B$18:$AB$28,27,FALSE),TableBPA2[[#This Row],[Base Payment After Circumstance 10]])))</f>
        <v/>
      </c>
      <c r="Q1081" s="24" t="str">
        <f>IF(Q$3="Not used","",IFERROR(VLOOKUP($A1081,'Circumstance 12'!$B$6:$AB$15,27,FALSE),IFERROR(VLOOKUP($A1081,'Circumstance 12'!$B$18:$AB$28,27,FALSE),TableBPA2[[#This Row],[Base Payment After Circumstance 11]])))</f>
        <v/>
      </c>
      <c r="R1081" s="24" t="str">
        <f>IF(R$3="Not used","",IFERROR(VLOOKUP($A1081,'Circumstance 13'!$B$6:$AB$15,27,FALSE),IFERROR(VLOOKUP($A1081,'Circumstance 13'!$B$18:$AB$28,27,FALSE),TableBPA2[[#This Row],[Base Payment After Circumstance 12]])))</f>
        <v/>
      </c>
      <c r="S1081" s="24" t="str">
        <f>IF(S$3="Not used","",IFERROR(VLOOKUP($A1081,'Circumstance 14'!$B$6:$AB$15,27,FALSE),IFERROR(VLOOKUP($A1081,'Circumstance 14'!$B$18:$AB$28,27,FALSE),TableBPA2[[#This Row],[Base Payment After Circumstance 13]])))</f>
        <v/>
      </c>
      <c r="T1081" s="24" t="str">
        <f>IF(T$3="Not used","",IFERROR(VLOOKUP($A1081,'Circumstance 15'!$B$6:$AB$15,27,FALSE),IFERROR(VLOOKUP($A1081,'Circumstance 15'!$B$18:$AB$28,27,FALSE),TableBPA2[[#This Row],[Base Payment After Circumstance 14]])))</f>
        <v/>
      </c>
      <c r="U1081" s="24" t="str">
        <f>IF(U$3="Not used","",IFERROR(VLOOKUP($A1081,'Circumstance 16'!$B$6:$AB$15,27,FALSE),IFERROR(VLOOKUP($A1081,'Circumstance 16'!$B$18:$AB$28,27,FALSE),TableBPA2[[#This Row],[Base Payment After Circumstance 15]])))</f>
        <v/>
      </c>
      <c r="V1081" s="24" t="str">
        <f>IF(V$3="Not used","",IFERROR(VLOOKUP($A1081,'Circumstance 17'!$B$6:$AB$15,27,FALSE),IFERROR(VLOOKUP($A1081,'Circumstance 17'!$B$18:$AB$28,27,FALSE),TableBPA2[[#This Row],[Base Payment After Circumstance 16]])))</f>
        <v/>
      </c>
      <c r="W1081" s="24" t="str">
        <f>IF(W$3="Not used","",IFERROR(VLOOKUP($A1081,'Circumstance 18'!$B$6:$AB$15,27,FALSE),IFERROR(VLOOKUP($A1081,'Circumstance 18'!$B$18:$AB$28,27,FALSE),TableBPA2[[#This Row],[Base Payment After Circumstance 17]])))</f>
        <v/>
      </c>
      <c r="X1081" s="24" t="str">
        <f>IF(X$3="Not used","",IFERROR(VLOOKUP($A1081,'Circumstance 19'!$B$6:$AB$15,27,FALSE),IFERROR(VLOOKUP($A1081,'Circumstance 19'!$B$18:$AB$28,27,FALSE),TableBPA2[[#This Row],[Base Payment After Circumstance 18]])))</f>
        <v/>
      </c>
      <c r="Y1081" s="24" t="str">
        <f>IF(Y$3="Not used","",IFERROR(VLOOKUP($A1081,'Circumstance 20'!$B$6:$AB$15,27,FALSE),IFERROR(VLOOKUP($A1081,'Circumstance 20'!$B$18:$AB$28,27,FALSE),TableBPA2[[#This Row],[Base Payment After Circumstance 19]])))</f>
        <v/>
      </c>
    </row>
    <row r="1082" spans="1:25" x14ac:dyDescent="0.25">
      <c r="A1082" s="11" t="str">
        <f>IF('LEA Information'!A1091="","",'LEA Information'!A1091)</f>
        <v/>
      </c>
      <c r="B1082" s="11" t="str">
        <f>IF('LEA Information'!B1091="","",'LEA Information'!B1091)</f>
        <v/>
      </c>
      <c r="C1082" s="68" t="str">
        <f>IF('LEA Information'!C1091="","",'LEA Information'!C1091)</f>
        <v/>
      </c>
      <c r="D1082" s="8" t="str">
        <f>IF('LEA Information'!D1091="","",'LEA Information'!D1091)</f>
        <v/>
      </c>
      <c r="E1082" s="32" t="str">
        <f t="shared" si="16"/>
        <v/>
      </c>
      <c r="F1082" s="3" t="str">
        <f>IF(F$3="Not used","",IFERROR(VLOOKUP($A1082,'Circumstance 1'!$B$6:$AB$15,27,FALSE),IFERROR(VLOOKUP(A1082,'Circumstance 1'!$B$18:$AB$28,27,FALSE),TableBPA2[[#This Row],[Starting Base Payment]])))</f>
        <v/>
      </c>
      <c r="G1082" s="3" t="str">
        <f>IF(G$3="Not used","",IFERROR(VLOOKUP($A1082,'Circumstance 2'!$B$6:$AB$15,27,FALSE),IFERROR(VLOOKUP($A1082,'Circumstance 2'!$B$18:$AB$28,27,FALSE),TableBPA2[[#This Row],[Base Payment After Circumstance 1]])))</f>
        <v/>
      </c>
      <c r="H1082" s="3" t="str">
        <f>IF(H$3="Not used","",IFERROR(VLOOKUP($A1082,'Circumstance 3'!$B$6:$AB$15,27,FALSE),IFERROR(VLOOKUP($A1082,'Circumstance 3'!$B$18:$AB$28,27,FALSE),TableBPA2[[#This Row],[Base Payment After Circumstance 2]])))</f>
        <v/>
      </c>
      <c r="I1082" s="3" t="str">
        <f>IF(I$3="Not used","",IFERROR(VLOOKUP($A1082,'Circumstance 4'!$B$6:$AB$15,27,FALSE),IFERROR(VLOOKUP($A1082,'Circumstance 4'!$B$18:$AB$28,27,FALSE),TableBPA2[[#This Row],[Base Payment After Circumstance 3]])))</f>
        <v/>
      </c>
      <c r="J1082" s="3" t="str">
        <f>IF(J$3="Not used","",IFERROR(VLOOKUP($A1082,'Circumstance 5'!$B$6:$AB$15,27,FALSE),IFERROR(VLOOKUP($A1082,'Circumstance 5'!$B$18:$AB$28,27,FALSE),TableBPA2[[#This Row],[Base Payment After Circumstance 4]])))</f>
        <v/>
      </c>
      <c r="K1082" s="3" t="str">
        <f>IF(K$3="Not used","",IFERROR(VLOOKUP($A1082,'Circumstance 6'!$B$6:$AB$15,27,FALSE),IFERROR(VLOOKUP($A1082,'Circumstance 6'!$B$18:$AB$28,27,FALSE),TableBPA2[[#This Row],[Base Payment After Circumstance 5]])))</f>
        <v/>
      </c>
      <c r="L1082" s="3" t="str">
        <f>IF(L$3="Not used","",IFERROR(VLOOKUP($A1082,'Circumstance 7'!$B$6:$AB$15,27,FALSE),IFERROR(VLOOKUP($A1082,'Circumstance 7'!$B$18:$AB$28,27,FALSE),TableBPA2[[#This Row],[Base Payment After Circumstance 6]])))</f>
        <v/>
      </c>
      <c r="M1082" s="3" t="str">
        <f>IF(M$3="Not used","",IFERROR(VLOOKUP($A1082,'Circumstance 8'!$B$6:$AB$15,27,FALSE),IFERROR(VLOOKUP($A1082,'Circumstance 8'!$B$18:$AB$28,27,FALSE),TableBPA2[[#This Row],[Base Payment After Circumstance 7]])))</f>
        <v/>
      </c>
      <c r="N1082" s="3" t="str">
        <f>IF(N$3="Not used","",IFERROR(VLOOKUP($A1082,'Circumstance 9'!$B$6:$AB$15,27,FALSE),IFERROR(VLOOKUP($A1082,'Circumstance 9'!$B$18:$AB$28,27,FALSE),TableBPA2[[#This Row],[Base Payment After Circumstance 8]])))</f>
        <v/>
      </c>
      <c r="O1082" s="3" t="str">
        <f>IF(O$3="Not used","",IFERROR(VLOOKUP($A1082,'Circumstance 10'!$B$6:$AB$15,27,FALSE),IFERROR(VLOOKUP($A1082,'Circumstance 10'!$B$18:$AB$28,27,FALSE),TableBPA2[[#This Row],[Base Payment After Circumstance 9]])))</f>
        <v/>
      </c>
      <c r="P1082" s="24" t="str">
        <f>IF(P$3="Not used","",IFERROR(VLOOKUP($A1082,'Circumstance 11'!$B$6:$AB$15,27,FALSE),IFERROR(VLOOKUP($A1082,'Circumstance 11'!$B$18:$AB$28,27,FALSE),TableBPA2[[#This Row],[Base Payment After Circumstance 10]])))</f>
        <v/>
      </c>
      <c r="Q1082" s="24" t="str">
        <f>IF(Q$3="Not used","",IFERROR(VLOOKUP($A1082,'Circumstance 12'!$B$6:$AB$15,27,FALSE),IFERROR(VLOOKUP($A1082,'Circumstance 12'!$B$18:$AB$28,27,FALSE),TableBPA2[[#This Row],[Base Payment After Circumstance 11]])))</f>
        <v/>
      </c>
      <c r="R1082" s="24" t="str">
        <f>IF(R$3="Not used","",IFERROR(VLOOKUP($A1082,'Circumstance 13'!$B$6:$AB$15,27,FALSE),IFERROR(VLOOKUP($A1082,'Circumstance 13'!$B$18:$AB$28,27,FALSE),TableBPA2[[#This Row],[Base Payment After Circumstance 12]])))</f>
        <v/>
      </c>
      <c r="S1082" s="24" t="str">
        <f>IF(S$3="Not used","",IFERROR(VLOOKUP($A1082,'Circumstance 14'!$B$6:$AB$15,27,FALSE),IFERROR(VLOOKUP($A1082,'Circumstance 14'!$B$18:$AB$28,27,FALSE),TableBPA2[[#This Row],[Base Payment After Circumstance 13]])))</f>
        <v/>
      </c>
      <c r="T1082" s="24" t="str">
        <f>IF(T$3="Not used","",IFERROR(VLOOKUP($A1082,'Circumstance 15'!$B$6:$AB$15,27,FALSE),IFERROR(VLOOKUP($A1082,'Circumstance 15'!$B$18:$AB$28,27,FALSE),TableBPA2[[#This Row],[Base Payment After Circumstance 14]])))</f>
        <v/>
      </c>
      <c r="U1082" s="24" t="str">
        <f>IF(U$3="Not used","",IFERROR(VLOOKUP($A1082,'Circumstance 16'!$B$6:$AB$15,27,FALSE),IFERROR(VLOOKUP($A1082,'Circumstance 16'!$B$18:$AB$28,27,FALSE),TableBPA2[[#This Row],[Base Payment After Circumstance 15]])))</f>
        <v/>
      </c>
      <c r="V1082" s="24" t="str">
        <f>IF(V$3="Not used","",IFERROR(VLOOKUP($A1082,'Circumstance 17'!$B$6:$AB$15,27,FALSE),IFERROR(VLOOKUP($A1082,'Circumstance 17'!$B$18:$AB$28,27,FALSE),TableBPA2[[#This Row],[Base Payment After Circumstance 16]])))</f>
        <v/>
      </c>
      <c r="W1082" s="24" t="str">
        <f>IF(W$3="Not used","",IFERROR(VLOOKUP($A1082,'Circumstance 18'!$B$6:$AB$15,27,FALSE),IFERROR(VLOOKUP($A1082,'Circumstance 18'!$B$18:$AB$28,27,FALSE),TableBPA2[[#This Row],[Base Payment After Circumstance 17]])))</f>
        <v/>
      </c>
      <c r="X1082" s="24" t="str">
        <f>IF(X$3="Not used","",IFERROR(VLOOKUP($A1082,'Circumstance 19'!$B$6:$AB$15,27,FALSE),IFERROR(VLOOKUP($A1082,'Circumstance 19'!$B$18:$AB$28,27,FALSE),TableBPA2[[#This Row],[Base Payment After Circumstance 18]])))</f>
        <v/>
      </c>
      <c r="Y1082" s="24" t="str">
        <f>IF(Y$3="Not used","",IFERROR(VLOOKUP($A1082,'Circumstance 20'!$B$6:$AB$15,27,FALSE),IFERROR(VLOOKUP($A1082,'Circumstance 20'!$B$18:$AB$28,27,FALSE),TableBPA2[[#This Row],[Base Payment After Circumstance 19]])))</f>
        <v/>
      </c>
    </row>
    <row r="1083" spans="1:25" x14ac:dyDescent="0.25">
      <c r="A1083" s="11" t="str">
        <f>IF('LEA Information'!A1092="","",'LEA Information'!A1092)</f>
        <v/>
      </c>
      <c r="B1083" s="11" t="str">
        <f>IF('LEA Information'!B1092="","",'LEA Information'!B1092)</f>
        <v/>
      </c>
      <c r="C1083" s="68" t="str">
        <f>IF('LEA Information'!C1092="","",'LEA Information'!C1092)</f>
        <v/>
      </c>
      <c r="D1083" s="8" t="str">
        <f>IF('LEA Information'!D1092="","",'LEA Information'!D1092)</f>
        <v/>
      </c>
      <c r="E1083" s="32" t="str">
        <f t="shared" si="16"/>
        <v/>
      </c>
      <c r="F1083" s="3" t="str">
        <f>IF(F$3="Not used","",IFERROR(VLOOKUP($A1083,'Circumstance 1'!$B$6:$AB$15,27,FALSE),IFERROR(VLOOKUP(A1083,'Circumstance 1'!$B$18:$AB$28,27,FALSE),TableBPA2[[#This Row],[Starting Base Payment]])))</f>
        <v/>
      </c>
      <c r="G1083" s="3" t="str">
        <f>IF(G$3="Not used","",IFERROR(VLOOKUP($A1083,'Circumstance 2'!$B$6:$AB$15,27,FALSE),IFERROR(VLOOKUP($A1083,'Circumstance 2'!$B$18:$AB$28,27,FALSE),TableBPA2[[#This Row],[Base Payment After Circumstance 1]])))</f>
        <v/>
      </c>
      <c r="H1083" s="3" t="str">
        <f>IF(H$3="Not used","",IFERROR(VLOOKUP($A1083,'Circumstance 3'!$B$6:$AB$15,27,FALSE),IFERROR(VLOOKUP($A1083,'Circumstance 3'!$B$18:$AB$28,27,FALSE),TableBPA2[[#This Row],[Base Payment After Circumstance 2]])))</f>
        <v/>
      </c>
      <c r="I1083" s="3" t="str">
        <f>IF(I$3="Not used","",IFERROR(VLOOKUP($A1083,'Circumstance 4'!$B$6:$AB$15,27,FALSE),IFERROR(VLOOKUP($A1083,'Circumstance 4'!$B$18:$AB$28,27,FALSE),TableBPA2[[#This Row],[Base Payment After Circumstance 3]])))</f>
        <v/>
      </c>
      <c r="J1083" s="3" t="str">
        <f>IF(J$3="Not used","",IFERROR(VLOOKUP($A1083,'Circumstance 5'!$B$6:$AB$15,27,FALSE),IFERROR(VLOOKUP($A1083,'Circumstance 5'!$B$18:$AB$28,27,FALSE),TableBPA2[[#This Row],[Base Payment After Circumstance 4]])))</f>
        <v/>
      </c>
      <c r="K1083" s="3" t="str">
        <f>IF(K$3="Not used","",IFERROR(VLOOKUP($A1083,'Circumstance 6'!$B$6:$AB$15,27,FALSE),IFERROR(VLOOKUP($A1083,'Circumstance 6'!$B$18:$AB$28,27,FALSE),TableBPA2[[#This Row],[Base Payment After Circumstance 5]])))</f>
        <v/>
      </c>
      <c r="L1083" s="3" t="str">
        <f>IF(L$3="Not used","",IFERROR(VLOOKUP($A1083,'Circumstance 7'!$B$6:$AB$15,27,FALSE),IFERROR(VLOOKUP($A1083,'Circumstance 7'!$B$18:$AB$28,27,FALSE),TableBPA2[[#This Row],[Base Payment After Circumstance 6]])))</f>
        <v/>
      </c>
      <c r="M1083" s="3" t="str">
        <f>IF(M$3="Not used","",IFERROR(VLOOKUP($A1083,'Circumstance 8'!$B$6:$AB$15,27,FALSE),IFERROR(VLOOKUP($A1083,'Circumstance 8'!$B$18:$AB$28,27,FALSE),TableBPA2[[#This Row],[Base Payment After Circumstance 7]])))</f>
        <v/>
      </c>
      <c r="N1083" s="3" t="str">
        <f>IF(N$3="Not used","",IFERROR(VLOOKUP($A1083,'Circumstance 9'!$B$6:$AB$15,27,FALSE),IFERROR(VLOOKUP($A1083,'Circumstance 9'!$B$18:$AB$28,27,FALSE),TableBPA2[[#This Row],[Base Payment After Circumstance 8]])))</f>
        <v/>
      </c>
      <c r="O1083" s="3" t="str">
        <f>IF(O$3="Not used","",IFERROR(VLOOKUP($A1083,'Circumstance 10'!$B$6:$AB$15,27,FALSE),IFERROR(VLOOKUP($A1083,'Circumstance 10'!$B$18:$AB$28,27,FALSE),TableBPA2[[#This Row],[Base Payment After Circumstance 9]])))</f>
        <v/>
      </c>
      <c r="P1083" s="24" t="str">
        <f>IF(P$3="Not used","",IFERROR(VLOOKUP($A1083,'Circumstance 11'!$B$6:$AB$15,27,FALSE),IFERROR(VLOOKUP($A1083,'Circumstance 11'!$B$18:$AB$28,27,FALSE),TableBPA2[[#This Row],[Base Payment After Circumstance 10]])))</f>
        <v/>
      </c>
      <c r="Q1083" s="24" t="str">
        <f>IF(Q$3="Not used","",IFERROR(VLOOKUP($A1083,'Circumstance 12'!$B$6:$AB$15,27,FALSE),IFERROR(VLOOKUP($A1083,'Circumstance 12'!$B$18:$AB$28,27,FALSE),TableBPA2[[#This Row],[Base Payment After Circumstance 11]])))</f>
        <v/>
      </c>
      <c r="R1083" s="24" t="str">
        <f>IF(R$3="Not used","",IFERROR(VLOOKUP($A1083,'Circumstance 13'!$B$6:$AB$15,27,FALSE),IFERROR(VLOOKUP($A1083,'Circumstance 13'!$B$18:$AB$28,27,FALSE),TableBPA2[[#This Row],[Base Payment After Circumstance 12]])))</f>
        <v/>
      </c>
      <c r="S1083" s="24" t="str">
        <f>IF(S$3="Not used","",IFERROR(VLOOKUP($A1083,'Circumstance 14'!$B$6:$AB$15,27,FALSE),IFERROR(VLOOKUP($A1083,'Circumstance 14'!$B$18:$AB$28,27,FALSE),TableBPA2[[#This Row],[Base Payment After Circumstance 13]])))</f>
        <v/>
      </c>
      <c r="T1083" s="24" t="str">
        <f>IF(T$3="Not used","",IFERROR(VLOOKUP($A1083,'Circumstance 15'!$B$6:$AB$15,27,FALSE),IFERROR(VLOOKUP($A1083,'Circumstance 15'!$B$18:$AB$28,27,FALSE),TableBPA2[[#This Row],[Base Payment After Circumstance 14]])))</f>
        <v/>
      </c>
      <c r="U1083" s="24" t="str">
        <f>IF(U$3="Not used","",IFERROR(VLOOKUP($A1083,'Circumstance 16'!$B$6:$AB$15,27,FALSE),IFERROR(VLOOKUP($A1083,'Circumstance 16'!$B$18:$AB$28,27,FALSE),TableBPA2[[#This Row],[Base Payment After Circumstance 15]])))</f>
        <v/>
      </c>
      <c r="V1083" s="24" t="str">
        <f>IF(V$3="Not used","",IFERROR(VLOOKUP($A1083,'Circumstance 17'!$B$6:$AB$15,27,FALSE),IFERROR(VLOOKUP($A1083,'Circumstance 17'!$B$18:$AB$28,27,FALSE),TableBPA2[[#This Row],[Base Payment After Circumstance 16]])))</f>
        <v/>
      </c>
      <c r="W1083" s="24" t="str">
        <f>IF(W$3="Not used","",IFERROR(VLOOKUP($A1083,'Circumstance 18'!$B$6:$AB$15,27,FALSE),IFERROR(VLOOKUP($A1083,'Circumstance 18'!$B$18:$AB$28,27,FALSE),TableBPA2[[#This Row],[Base Payment After Circumstance 17]])))</f>
        <v/>
      </c>
      <c r="X1083" s="24" t="str">
        <f>IF(X$3="Not used","",IFERROR(VLOOKUP($A1083,'Circumstance 19'!$B$6:$AB$15,27,FALSE),IFERROR(VLOOKUP($A1083,'Circumstance 19'!$B$18:$AB$28,27,FALSE),TableBPA2[[#This Row],[Base Payment After Circumstance 18]])))</f>
        <v/>
      </c>
      <c r="Y1083" s="24" t="str">
        <f>IF(Y$3="Not used","",IFERROR(VLOOKUP($A1083,'Circumstance 20'!$B$6:$AB$15,27,FALSE),IFERROR(VLOOKUP($A1083,'Circumstance 20'!$B$18:$AB$28,27,FALSE),TableBPA2[[#This Row],[Base Payment After Circumstance 19]])))</f>
        <v/>
      </c>
    </row>
    <row r="1084" spans="1:25" x14ac:dyDescent="0.25">
      <c r="A1084" s="11" t="str">
        <f>IF('LEA Information'!A1093="","",'LEA Information'!A1093)</f>
        <v/>
      </c>
      <c r="B1084" s="11" t="str">
        <f>IF('LEA Information'!B1093="","",'LEA Information'!B1093)</f>
        <v/>
      </c>
      <c r="C1084" s="68" t="str">
        <f>IF('LEA Information'!C1093="","",'LEA Information'!C1093)</f>
        <v/>
      </c>
      <c r="D1084" s="8" t="str">
        <f>IF('LEA Information'!D1093="","",'LEA Information'!D1093)</f>
        <v/>
      </c>
      <c r="E1084" s="32" t="str">
        <f t="shared" si="16"/>
        <v/>
      </c>
      <c r="F1084" s="3" t="str">
        <f>IF(F$3="Not used","",IFERROR(VLOOKUP($A1084,'Circumstance 1'!$B$6:$AB$15,27,FALSE),IFERROR(VLOOKUP(A1084,'Circumstance 1'!$B$18:$AB$28,27,FALSE),TableBPA2[[#This Row],[Starting Base Payment]])))</f>
        <v/>
      </c>
      <c r="G1084" s="3" t="str">
        <f>IF(G$3="Not used","",IFERROR(VLOOKUP($A1084,'Circumstance 2'!$B$6:$AB$15,27,FALSE),IFERROR(VLOOKUP($A1084,'Circumstance 2'!$B$18:$AB$28,27,FALSE),TableBPA2[[#This Row],[Base Payment After Circumstance 1]])))</f>
        <v/>
      </c>
      <c r="H1084" s="3" t="str">
        <f>IF(H$3="Not used","",IFERROR(VLOOKUP($A1084,'Circumstance 3'!$B$6:$AB$15,27,FALSE),IFERROR(VLOOKUP($A1084,'Circumstance 3'!$B$18:$AB$28,27,FALSE),TableBPA2[[#This Row],[Base Payment After Circumstance 2]])))</f>
        <v/>
      </c>
      <c r="I1084" s="3" t="str">
        <f>IF(I$3="Not used","",IFERROR(VLOOKUP($A1084,'Circumstance 4'!$B$6:$AB$15,27,FALSE),IFERROR(VLOOKUP($A1084,'Circumstance 4'!$B$18:$AB$28,27,FALSE),TableBPA2[[#This Row],[Base Payment After Circumstance 3]])))</f>
        <v/>
      </c>
      <c r="J1084" s="3" t="str">
        <f>IF(J$3="Not used","",IFERROR(VLOOKUP($A1084,'Circumstance 5'!$B$6:$AB$15,27,FALSE),IFERROR(VLOOKUP($A1084,'Circumstance 5'!$B$18:$AB$28,27,FALSE),TableBPA2[[#This Row],[Base Payment After Circumstance 4]])))</f>
        <v/>
      </c>
      <c r="K1084" s="3" t="str">
        <f>IF(K$3="Not used","",IFERROR(VLOOKUP($A1084,'Circumstance 6'!$B$6:$AB$15,27,FALSE),IFERROR(VLOOKUP($A1084,'Circumstance 6'!$B$18:$AB$28,27,FALSE),TableBPA2[[#This Row],[Base Payment After Circumstance 5]])))</f>
        <v/>
      </c>
      <c r="L1084" s="3" t="str">
        <f>IF(L$3="Not used","",IFERROR(VLOOKUP($A1084,'Circumstance 7'!$B$6:$AB$15,27,FALSE),IFERROR(VLOOKUP($A1084,'Circumstance 7'!$B$18:$AB$28,27,FALSE),TableBPA2[[#This Row],[Base Payment After Circumstance 6]])))</f>
        <v/>
      </c>
      <c r="M1084" s="3" t="str">
        <f>IF(M$3="Not used","",IFERROR(VLOOKUP($A1084,'Circumstance 8'!$B$6:$AB$15,27,FALSE),IFERROR(VLOOKUP($A1084,'Circumstance 8'!$B$18:$AB$28,27,FALSE),TableBPA2[[#This Row],[Base Payment After Circumstance 7]])))</f>
        <v/>
      </c>
      <c r="N1084" s="3" t="str">
        <f>IF(N$3="Not used","",IFERROR(VLOOKUP($A1084,'Circumstance 9'!$B$6:$AB$15,27,FALSE),IFERROR(VLOOKUP($A1084,'Circumstance 9'!$B$18:$AB$28,27,FALSE),TableBPA2[[#This Row],[Base Payment After Circumstance 8]])))</f>
        <v/>
      </c>
      <c r="O1084" s="3" t="str">
        <f>IF(O$3="Not used","",IFERROR(VLOOKUP($A1084,'Circumstance 10'!$B$6:$AB$15,27,FALSE),IFERROR(VLOOKUP($A1084,'Circumstance 10'!$B$18:$AB$28,27,FALSE),TableBPA2[[#This Row],[Base Payment After Circumstance 9]])))</f>
        <v/>
      </c>
      <c r="P1084" s="24" t="str">
        <f>IF(P$3="Not used","",IFERROR(VLOOKUP($A1084,'Circumstance 11'!$B$6:$AB$15,27,FALSE),IFERROR(VLOOKUP($A1084,'Circumstance 11'!$B$18:$AB$28,27,FALSE),TableBPA2[[#This Row],[Base Payment After Circumstance 10]])))</f>
        <v/>
      </c>
      <c r="Q1084" s="24" t="str">
        <f>IF(Q$3="Not used","",IFERROR(VLOOKUP($A1084,'Circumstance 12'!$B$6:$AB$15,27,FALSE),IFERROR(VLOOKUP($A1084,'Circumstance 12'!$B$18:$AB$28,27,FALSE),TableBPA2[[#This Row],[Base Payment After Circumstance 11]])))</f>
        <v/>
      </c>
      <c r="R1084" s="24" t="str">
        <f>IF(R$3="Not used","",IFERROR(VLOOKUP($A1084,'Circumstance 13'!$B$6:$AB$15,27,FALSE),IFERROR(VLOOKUP($A1084,'Circumstance 13'!$B$18:$AB$28,27,FALSE),TableBPA2[[#This Row],[Base Payment After Circumstance 12]])))</f>
        <v/>
      </c>
      <c r="S1084" s="24" t="str">
        <f>IF(S$3="Not used","",IFERROR(VLOOKUP($A1084,'Circumstance 14'!$B$6:$AB$15,27,FALSE),IFERROR(VLOOKUP($A1084,'Circumstance 14'!$B$18:$AB$28,27,FALSE),TableBPA2[[#This Row],[Base Payment After Circumstance 13]])))</f>
        <v/>
      </c>
      <c r="T1084" s="24" t="str">
        <f>IF(T$3="Not used","",IFERROR(VLOOKUP($A1084,'Circumstance 15'!$B$6:$AB$15,27,FALSE),IFERROR(VLOOKUP($A1084,'Circumstance 15'!$B$18:$AB$28,27,FALSE),TableBPA2[[#This Row],[Base Payment After Circumstance 14]])))</f>
        <v/>
      </c>
      <c r="U1084" s="24" t="str">
        <f>IF(U$3="Not used","",IFERROR(VLOOKUP($A1084,'Circumstance 16'!$B$6:$AB$15,27,FALSE),IFERROR(VLOOKUP($A1084,'Circumstance 16'!$B$18:$AB$28,27,FALSE),TableBPA2[[#This Row],[Base Payment After Circumstance 15]])))</f>
        <v/>
      </c>
      <c r="V1084" s="24" t="str">
        <f>IF(V$3="Not used","",IFERROR(VLOOKUP($A1084,'Circumstance 17'!$B$6:$AB$15,27,FALSE),IFERROR(VLOOKUP($A1084,'Circumstance 17'!$B$18:$AB$28,27,FALSE),TableBPA2[[#This Row],[Base Payment After Circumstance 16]])))</f>
        <v/>
      </c>
      <c r="W1084" s="24" t="str">
        <f>IF(W$3="Not used","",IFERROR(VLOOKUP($A1084,'Circumstance 18'!$B$6:$AB$15,27,FALSE),IFERROR(VLOOKUP($A1084,'Circumstance 18'!$B$18:$AB$28,27,FALSE),TableBPA2[[#This Row],[Base Payment After Circumstance 17]])))</f>
        <v/>
      </c>
      <c r="X1084" s="24" t="str">
        <f>IF(X$3="Not used","",IFERROR(VLOOKUP($A1084,'Circumstance 19'!$B$6:$AB$15,27,FALSE),IFERROR(VLOOKUP($A1084,'Circumstance 19'!$B$18:$AB$28,27,FALSE),TableBPA2[[#This Row],[Base Payment After Circumstance 18]])))</f>
        <v/>
      </c>
      <c r="Y1084" s="24" t="str">
        <f>IF(Y$3="Not used","",IFERROR(VLOOKUP($A1084,'Circumstance 20'!$B$6:$AB$15,27,FALSE),IFERROR(VLOOKUP($A1084,'Circumstance 20'!$B$18:$AB$28,27,FALSE),TableBPA2[[#This Row],[Base Payment After Circumstance 19]])))</f>
        <v/>
      </c>
    </row>
    <row r="1085" spans="1:25" x14ac:dyDescent="0.25">
      <c r="A1085" s="11" t="str">
        <f>IF('LEA Information'!A1094="","",'LEA Information'!A1094)</f>
        <v/>
      </c>
      <c r="B1085" s="11" t="str">
        <f>IF('LEA Information'!B1094="","",'LEA Information'!B1094)</f>
        <v/>
      </c>
      <c r="C1085" s="68" t="str">
        <f>IF('LEA Information'!C1094="","",'LEA Information'!C1094)</f>
        <v/>
      </c>
      <c r="D1085" s="8" t="str">
        <f>IF('LEA Information'!D1094="","",'LEA Information'!D1094)</f>
        <v/>
      </c>
      <c r="E1085" s="32" t="str">
        <f t="shared" si="16"/>
        <v/>
      </c>
      <c r="F1085" s="3" t="str">
        <f>IF(F$3="Not used","",IFERROR(VLOOKUP($A1085,'Circumstance 1'!$B$6:$AB$15,27,FALSE),IFERROR(VLOOKUP(A1085,'Circumstance 1'!$B$18:$AB$28,27,FALSE),TableBPA2[[#This Row],[Starting Base Payment]])))</f>
        <v/>
      </c>
      <c r="G1085" s="3" t="str">
        <f>IF(G$3="Not used","",IFERROR(VLOOKUP($A1085,'Circumstance 2'!$B$6:$AB$15,27,FALSE),IFERROR(VLOOKUP($A1085,'Circumstance 2'!$B$18:$AB$28,27,FALSE),TableBPA2[[#This Row],[Base Payment After Circumstance 1]])))</f>
        <v/>
      </c>
      <c r="H1085" s="3" t="str">
        <f>IF(H$3="Not used","",IFERROR(VLOOKUP($A1085,'Circumstance 3'!$B$6:$AB$15,27,FALSE),IFERROR(VLOOKUP($A1085,'Circumstance 3'!$B$18:$AB$28,27,FALSE),TableBPA2[[#This Row],[Base Payment After Circumstance 2]])))</f>
        <v/>
      </c>
      <c r="I1085" s="3" t="str">
        <f>IF(I$3="Not used","",IFERROR(VLOOKUP($A1085,'Circumstance 4'!$B$6:$AB$15,27,FALSE),IFERROR(VLOOKUP($A1085,'Circumstance 4'!$B$18:$AB$28,27,FALSE),TableBPA2[[#This Row],[Base Payment After Circumstance 3]])))</f>
        <v/>
      </c>
      <c r="J1085" s="3" t="str">
        <f>IF(J$3="Not used","",IFERROR(VLOOKUP($A1085,'Circumstance 5'!$B$6:$AB$15,27,FALSE),IFERROR(VLOOKUP($A1085,'Circumstance 5'!$B$18:$AB$28,27,FALSE),TableBPA2[[#This Row],[Base Payment After Circumstance 4]])))</f>
        <v/>
      </c>
      <c r="K1085" s="3" t="str">
        <f>IF(K$3="Not used","",IFERROR(VLOOKUP($A1085,'Circumstance 6'!$B$6:$AB$15,27,FALSE),IFERROR(VLOOKUP($A1085,'Circumstance 6'!$B$18:$AB$28,27,FALSE),TableBPA2[[#This Row],[Base Payment After Circumstance 5]])))</f>
        <v/>
      </c>
      <c r="L1085" s="3" t="str">
        <f>IF(L$3="Not used","",IFERROR(VLOOKUP($A1085,'Circumstance 7'!$B$6:$AB$15,27,FALSE),IFERROR(VLOOKUP($A1085,'Circumstance 7'!$B$18:$AB$28,27,FALSE),TableBPA2[[#This Row],[Base Payment After Circumstance 6]])))</f>
        <v/>
      </c>
      <c r="M1085" s="3" t="str">
        <f>IF(M$3="Not used","",IFERROR(VLOOKUP($A1085,'Circumstance 8'!$B$6:$AB$15,27,FALSE),IFERROR(VLOOKUP($A1085,'Circumstance 8'!$B$18:$AB$28,27,FALSE),TableBPA2[[#This Row],[Base Payment After Circumstance 7]])))</f>
        <v/>
      </c>
      <c r="N1085" s="3" t="str">
        <f>IF(N$3="Not used","",IFERROR(VLOOKUP($A1085,'Circumstance 9'!$B$6:$AB$15,27,FALSE),IFERROR(VLOOKUP($A1085,'Circumstance 9'!$B$18:$AB$28,27,FALSE),TableBPA2[[#This Row],[Base Payment After Circumstance 8]])))</f>
        <v/>
      </c>
      <c r="O1085" s="3" t="str">
        <f>IF(O$3="Not used","",IFERROR(VLOOKUP($A1085,'Circumstance 10'!$B$6:$AB$15,27,FALSE),IFERROR(VLOOKUP($A1085,'Circumstance 10'!$B$18:$AB$28,27,FALSE),TableBPA2[[#This Row],[Base Payment After Circumstance 9]])))</f>
        <v/>
      </c>
      <c r="P1085" s="24" t="str">
        <f>IF(P$3="Not used","",IFERROR(VLOOKUP($A1085,'Circumstance 11'!$B$6:$AB$15,27,FALSE),IFERROR(VLOOKUP($A1085,'Circumstance 11'!$B$18:$AB$28,27,FALSE),TableBPA2[[#This Row],[Base Payment After Circumstance 10]])))</f>
        <v/>
      </c>
      <c r="Q1085" s="24" t="str">
        <f>IF(Q$3="Not used","",IFERROR(VLOOKUP($A1085,'Circumstance 12'!$B$6:$AB$15,27,FALSE),IFERROR(VLOOKUP($A1085,'Circumstance 12'!$B$18:$AB$28,27,FALSE),TableBPA2[[#This Row],[Base Payment After Circumstance 11]])))</f>
        <v/>
      </c>
      <c r="R1085" s="24" t="str">
        <f>IF(R$3="Not used","",IFERROR(VLOOKUP($A1085,'Circumstance 13'!$B$6:$AB$15,27,FALSE),IFERROR(VLOOKUP($A1085,'Circumstance 13'!$B$18:$AB$28,27,FALSE),TableBPA2[[#This Row],[Base Payment After Circumstance 12]])))</f>
        <v/>
      </c>
      <c r="S1085" s="24" t="str">
        <f>IF(S$3="Not used","",IFERROR(VLOOKUP($A1085,'Circumstance 14'!$B$6:$AB$15,27,FALSE),IFERROR(VLOOKUP($A1085,'Circumstance 14'!$B$18:$AB$28,27,FALSE),TableBPA2[[#This Row],[Base Payment After Circumstance 13]])))</f>
        <v/>
      </c>
      <c r="T1085" s="24" t="str">
        <f>IF(T$3="Not used","",IFERROR(VLOOKUP($A1085,'Circumstance 15'!$B$6:$AB$15,27,FALSE),IFERROR(VLOOKUP($A1085,'Circumstance 15'!$B$18:$AB$28,27,FALSE),TableBPA2[[#This Row],[Base Payment After Circumstance 14]])))</f>
        <v/>
      </c>
      <c r="U1085" s="24" t="str">
        <f>IF(U$3="Not used","",IFERROR(VLOOKUP($A1085,'Circumstance 16'!$B$6:$AB$15,27,FALSE),IFERROR(VLOOKUP($A1085,'Circumstance 16'!$B$18:$AB$28,27,FALSE),TableBPA2[[#This Row],[Base Payment After Circumstance 15]])))</f>
        <v/>
      </c>
      <c r="V1085" s="24" t="str">
        <f>IF(V$3="Not used","",IFERROR(VLOOKUP($A1085,'Circumstance 17'!$B$6:$AB$15,27,FALSE),IFERROR(VLOOKUP($A1085,'Circumstance 17'!$B$18:$AB$28,27,FALSE),TableBPA2[[#This Row],[Base Payment After Circumstance 16]])))</f>
        <v/>
      </c>
      <c r="W1085" s="24" t="str">
        <f>IF(W$3="Not used","",IFERROR(VLOOKUP($A1085,'Circumstance 18'!$B$6:$AB$15,27,FALSE),IFERROR(VLOOKUP($A1085,'Circumstance 18'!$B$18:$AB$28,27,FALSE),TableBPA2[[#This Row],[Base Payment After Circumstance 17]])))</f>
        <v/>
      </c>
      <c r="X1085" s="24" t="str">
        <f>IF(X$3="Not used","",IFERROR(VLOOKUP($A1085,'Circumstance 19'!$B$6:$AB$15,27,FALSE),IFERROR(VLOOKUP($A1085,'Circumstance 19'!$B$18:$AB$28,27,FALSE),TableBPA2[[#This Row],[Base Payment After Circumstance 18]])))</f>
        <v/>
      </c>
      <c r="Y1085" s="24" t="str">
        <f>IF(Y$3="Not used","",IFERROR(VLOOKUP($A1085,'Circumstance 20'!$B$6:$AB$15,27,FALSE),IFERROR(VLOOKUP($A1085,'Circumstance 20'!$B$18:$AB$28,27,FALSE),TableBPA2[[#This Row],[Base Payment After Circumstance 19]])))</f>
        <v/>
      </c>
    </row>
    <row r="1086" spans="1:25" x14ac:dyDescent="0.25">
      <c r="A1086" s="11" t="str">
        <f>IF('LEA Information'!A1095="","",'LEA Information'!A1095)</f>
        <v/>
      </c>
      <c r="B1086" s="11" t="str">
        <f>IF('LEA Information'!B1095="","",'LEA Information'!B1095)</f>
        <v/>
      </c>
      <c r="C1086" s="68" t="str">
        <f>IF('LEA Information'!C1095="","",'LEA Information'!C1095)</f>
        <v/>
      </c>
      <c r="D1086" s="8" t="str">
        <f>IF('LEA Information'!D1095="","",'LEA Information'!D1095)</f>
        <v/>
      </c>
      <c r="E1086" s="32" t="str">
        <f t="shared" si="16"/>
        <v/>
      </c>
      <c r="F1086" s="3" t="str">
        <f>IF(F$3="Not used","",IFERROR(VLOOKUP($A1086,'Circumstance 1'!$B$6:$AB$15,27,FALSE),IFERROR(VLOOKUP(A1086,'Circumstance 1'!$B$18:$AB$28,27,FALSE),TableBPA2[[#This Row],[Starting Base Payment]])))</f>
        <v/>
      </c>
      <c r="G1086" s="3" t="str">
        <f>IF(G$3="Not used","",IFERROR(VLOOKUP($A1086,'Circumstance 2'!$B$6:$AB$15,27,FALSE),IFERROR(VLOOKUP($A1086,'Circumstance 2'!$B$18:$AB$28,27,FALSE),TableBPA2[[#This Row],[Base Payment After Circumstance 1]])))</f>
        <v/>
      </c>
      <c r="H1086" s="3" t="str">
        <f>IF(H$3="Not used","",IFERROR(VLOOKUP($A1086,'Circumstance 3'!$B$6:$AB$15,27,FALSE),IFERROR(VLOOKUP($A1086,'Circumstance 3'!$B$18:$AB$28,27,FALSE),TableBPA2[[#This Row],[Base Payment After Circumstance 2]])))</f>
        <v/>
      </c>
      <c r="I1086" s="3" t="str">
        <f>IF(I$3="Not used","",IFERROR(VLOOKUP($A1086,'Circumstance 4'!$B$6:$AB$15,27,FALSE),IFERROR(VLOOKUP($A1086,'Circumstance 4'!$B$18:$AB$28,27,FALSE),TableBPA2[[#This Row],[Base Payment After Circumstance 3]])))</f>
        <v/>
      </c>
      <c r="J1086" s="3" t="str">
        <f>IF(J$3="Not used","",IFERROR(VLOOKUP($A1086,'Circumstance 5'!$B$6:$AB$15,27,FALSE),IFERROR(VLOOKUP($A1086,'Circumstance 5'!$B$18:$AB$28,27,FALSE),TableBPA2[[#This Row],[Base Payment After Circumstance 4]])))</f>
        <v/>
      </c>
      <c r="K1086" s="3" t="str">
        <f>IF(K$3="Not used","",IFERROR(VLOOKUP($A1086,'Circumstance 6'!$B$6:$AB$15,27,FALSE),IFERROR(VLOOKUP($A1086,'Circumstance 6'!$B$18:$AB$28,27,FALSE),TableBPA2[[#This Row],[Base Payment After Circumstance 5]])))</f>
        <v/>
      </c>
      <c r="L1086" s="3" t="str">
        <f>IF(L$3="Not used","",IFERROR(VLOOKUP($A1086,'Circumstance 7'!$B$6:$AB$15,27,FALSE),IFERROR(VLOOKUP($A1086,'Circumstance 7'!$B$18:$AB$28,27,FALSE),TableBPA2[[#This Row],[Base Payment After Circumstance 6]])))</f>
        <v/>
      </c>
      <c r="M1086" s="3" t="str">
        <f>IF(M$3="Not used","",IFERROR(VLOOKUP($A1086,'Circumstance 8'!$B$6:$AB$15,27,FALSE),IFERROR(VLOOKUP($A1086,'Circumstance 8'!$B$18:$AB$28,27,FALSE),TableBPA2[[#This Row],[Base Payment After Circumstance 7]])))</f>
        <v/>
      </c>
      <c r="N1086" s="3" t="str">
        <f>IF(N$3="Not used","",IFERROR(VLOOKUP($A1086,'Circumstance 9'!$B$6:$AB$15,27,FALSE),IFERROR(VLOOKUP($A1086,'Circumstance 9'!$B$18:$AB$28,27,FALSE),TableBPA2[[#This Row],[Base Payment After Circumstance 8]])))</f>
        <v/>
      </c>
      <c r="O1086" s="3" t="str">
        <f>IF(O$3="Not used","",IFERROR(VLOOKUP($A1086,'Circumstance 10'!$B$6:$AB$15,27,FALSE),IFERROR(VLOOKUP($A1086,'Circumstance 10'!$B$18:$AB$28,27,FALSE),TableBPA2[[#This Row],[Base Payment After Circumstance 9]])))</f>
        <v/>
      </c>
      <c r="P1086" s="24" t="str">
        <f>IF(P$3="Not used","",IFERROR(VLOOKUP($A1086,'Circumstance 11'!$B$6:$AB$15,27,FALSE),IFERROR(VLOOKUP($A1086,'Circumstance 11'!$B$18:$AB$28,27,FALSE),TableBPA2[[#This Row],[Base Payment After Circumstance 10]])))</f>
        <v/>
      </c>
      <c r="Q1086" s="24" t="str">
        <f>IF(Q$3="Not used","",IFERROR(VLOOKUP($A1086,'Circumstance 12'!$B$6:$AB$15,27,FALSE),IFERROR(VLOOKUP($A1086,'Circumstance 12'!$B$18:$AB$28,27,FALSE),TableBPA2[[#This Row],[Base Payment After Circumstance 11]])))</f>
        <v/>
      </c>
      <c r="R1086" s="24" t="str">
        <f>IF(R$3="Not used","",IFERROR(VLOOKUP($A1086,'Circumstance 13'!$B$6:$AB$15,27,FALSE),IFERROR(VLOOKUP($A1086,'Circumstance 13'!$B$18:$AB$28,27,FALSE),TableBPA2[[#This Row],[Base Payment After Circumstance 12]])))</f>
        <v/>
      </c>
      <c r="S1086" s="24" t="str">
        <f>IF(S$3="Not used","",IFERROR(VLOOKUP($A1086,'Circumstance 14'!$B$6:$AB$15,27,FALSE),IFERROR(VLOOKUP($A1086,'Circumstance 14'!$B$18:$AB$28,27,FALSE),TableBPA2[[#This Row],[Base Payment After Circumstance 13]])))</f>
        <v/>
      </c>
      <c r="T1086" s="24" t="str">
        <f>IF(T$3="Not used","",IFERROR(VLOOKUP($A1086,'Circumstance 15'!$B$6:$AB$15,27,FALSE),IFERROR(VLOOKUP($A1086,'Circumstance 15'!$B$18:$AB$28,27,FALSE),TableBPA2[[#This Row],[Base Payment After Circumstance 14]])))</f>
        <v/>
      </c>
      <c r="U1086" s="24" t="str">
        <f>IF(U$3="Not used","",IFERROR(VLOOKUP($A1086,'Circumstance 16'!$B$6:$AB$15,27,FALSE),IFERROR(VLOOKUP($A1086,'Circumstance 16'!$B$18:$AB$28,27,FALSE),TableBPA2[[#This Row],[Base Payment After Circumstance 15]])))</f>
        <v/>
      </c>
      <c r="V1086" s="24" t="str">
        <f>IF(V$3="Not used","",IFERROR(VLOOKUP($A1086,'Circumstance 17'!$B$6:$AB$15,27,FALSE),IFERROR(VLOOKUP($A1086,'Circumstance 17'!$B$18:$AB$28,27,FALSE),TableBPA2[[#This Row],[Base Payment After Circumstance 16]])))</f>
        <v/>
      </c>
      <c r="W1086" s="24" t="str">
        <f>IF(W$3="Not used","",IFERROR(VLOOKUP($A1086,'Circumstance 18'!$B$6:$AB$15,27,FALSE),IFERROR(VLOOKUP($A1086,'Circumstance 18'!$B$18:$AB$28,27,FALSE),TableBPA2[[#This Row],[Base Payment After Circumstance 17]])))</f>
        <v/>
      </c>
      <c r="X1086" s="24" t="str">
        <f>IF(X$3="Not used","",IFERROR(VLOOKUP($A1086,'Circumstance 19'!$B$6:$AB$15,27,FALSE),IFERROR(VLOOKUP($A1086,'Circumstance 19'!$B$18:$AB$28,27,FALSE),TableBPA2[[#This Row],[Base Payment After Circumstance 18]])))</f>
        <v/>
      </c>
      <c r="Y1086" s="24" t="str">
        <f>IF(Y$3="Not used","",IFERROR(VLOOKUP($A1086,'Circumstance 20'!$B$6:$AB$15,27,FALSE),IFERROR(VLOOKUP($A1086,'Circumstance 20'!$B$18:$AB$28,27,FALSE),TableBPA2[[#This Row],[Base Payment After Circumstance 19]])))</f>
        <v/>
      </c>
    </row>
    <row r="1087" spans="1:25" x14ac:dyDescent="0.25">
      <c r="A1087" s="11" t="str">
        <f>IF('LEA Information'!A1096="","",'LEA Information'!A1096)</f>
        <v/>
      </c>
      <c r="B1087" s="11" t="str">
        <f>IF('LEA Information'!B1096="","",'LEA Information'!B1096)</f>
        <v/>
      </c>
      <c r="C1087" s="68" t="str">
        <f>IF('LEA Information'!C1096="","",'LEA Information'!C1096)</f>
        <v/>
      </c>
      <c r="D1087" s="8" t="str">
        <f>IF('LEA Information'!D1096="","",'LEA Information'!D1096)</f>
        <v/>
      </c>
      <c r="E1087" s="32" t="str">
        <f t="shared" si="16"/>
        <v/>
      </c>
      <c r="F1087" s="3" t="str">
        <f>IF(F$3="Not used","",IFERROR(VLOOKUP($A1087,'Circumstance 1'!$B$6:$AB$15,27,FALSE),IFERROR(VLOOKUP(A1087,'Circumstance 1'!$B$18:$AB$28,27,FALSE),TableBPA2[[#This Row],[Starting Base Payment]])))</f>
        <v/>
      </c>
      <c r="G1087" s="3" t="str">
        <f>IF(G$3="Not used","",IFERROR(VLOOKUP($A1087,'Circumstance 2'!$B$6:$AB$15,27,FALSE),IFERROR(VLOOKUP($A1087,'Circumstance 2'!$B$18:$AB$28,27,FALSE),TableBPA2[[#This Row],[Base Payment After Circumstance 1]])))</f>
        <v/>
      </c>
      <c r="H1087" s="3" t="str">
        <f>IF(H$3="Not used","",IFERROR(VLOOKUP($A1087,'Circumstance 3'!$B$6:$AB$15,27,FALSE),IFERROR(VLOOKUP($A1087,'Circumstance 3'!$B$18:$AB$28,27,FALSE),TableBPA2[[#This Row],[Base Payment After Circumstance 2]])))</f>
        <v/>
      </c>
      <c r="I1087" s="3" t="str">
        <f>IF(I$3="Not used","",IFERROR(VLOOKUP($A1087,'Circumstance 4'!$B$6:$AB$15,27,FALSE),IFERROR(VLOOKUP($A1087,'Circumstance 4'!$B$18:$AB$28,27,FALSE),TableBPA2[[#This Row],[Base Payment After Circumstance 3]])))</f>
        <v/>
      </c>
      <c r="J1087" s="3" t="str">
        <f>IF(J$3="Not used","",IFERROR(VLOOKUP($A1087,'Circumstance 5'!$B$6:$AB$15,27,FALSE),IFERROR(VLOOKUP($A1087,'Circumstance 5'!$B$18:$AB$28,27,FALSE),TableBPA2[[#This Row],[Base Payment After Circumstance 4]])))</f>
        <v/>
      </c>
      <c r="K1087" s="3" t="str">
        <f>IF(K$3="Not used","",IFERROR(VLOOKUP($A1087,'Circumstance 6'!$B$6:$AB$15,27,FALSE),IFERROR(VLOOKUP($A1087,'Circumstance 6'!$B$18:$AB$28,27,FALSE),TableBPA2[[#This Row],[Base Payment After Circumstance 5]])))</f>
        <v/>
      </c>
      <c r="L1087" s="3" t="str">
        <f>IF(L$3="Not used","",IFERROR(VLOOKUP($A1087,'Circumstance 7'!$B$6:$AB$15,27,FALSE),IFERROR(VLOOKUP($A1087,'Circumstance 7'!$B$18:$AB$28,27,FALSE),TableBPA2[[#This Row],[Base Payment After Circumstance 6]])))</f>
        <v/>
      </c>
      <c r="M1087" s="3" t="str">
        <f>IF(M$3="Not used","",IFERROR(VLOOKUP($A1087,'Circumstance 8'!$B$6:$AB$15,27,FALSE),IFERROR(VLOOKUP($A1087,'Circumstance 8'!$B$18:$AB$28,27,FALSE),TableBPA2[[#This Row],[Base Payment After Circumstance 7]])))</f>
        <v/>
      </c>
      <c r="N1087" s="3" t="str">
        <f>IF(N$3="Not used","",IFERROR(VLOOKUP($A1087,'Circumstance 9'!$B$6:$AB$15,27,FALSE),IFERROR(VLOOKUP($A1087,'Circumstance 9'!$B$18:$AB$28,27,FALSE),TableBPA2[[#This Row],[Base Payment After Circumstance 8]])))</f>
        <v/>
      </c>
      <c r="O1087" s="3" t="str">
        <f>IF(O$3="Not used","",IFERROR(VLOOKUP($A1087,'Circumstance 10'!$B$6:$AB$15,27,FALSE),IFERROR(VLOOKUP($A1087,'Circumstance 10'!$B$18:$AB$28,27,FALSE),TableBPA2[[#This Row],[Base Payment After Circumstance 9]])))</f>
        <v/>
      </c>
      <c r="P1087" s="24" t="str">
        <f>IF(P$3="Not used","",IFERROR(VLOOKUP($A1087,'Circumstance 11'!$B$6:$AB$15,27,FALSE),IFERROR(VLOOKUP($A1087,'Circumstance 11'!$B$18:$AB$28,27,FALSE),TableBPA2[[#This Row],[Base Payment After Circumstance 10]])))</f>
        <v/>
      </c>
      <c r="Q1087" s="24" t="str">
        <f>IF(Q$3="Not used","",IFERROR(VLOOKUP($A1087,'Circumstance 12'!$B$6:$AB$15,27,FALSE),IFERROR(VLOOKUP($A1087,'Circumstance 12'!$B$18:$AB$28,27,FALSE),TableBPA2[[#This Row],[Base Payment After Circumstance 11]])))</f>
        <v/>
      </c>
      <c r="R1087" s="24" t="str">
        <f>IF(R$3="Not used","",IFERROR(VLOOKUP($A1087,'Circumstance 13'!$B$6:$AB$15,27,FALSE),IFERROR(VLOOKUP($A1087,'Circumstance 13'!$B$18:$AB$28,27,FALSE),TableBPA2[[#This Row],[Base Payment After Circumstance 12]])))</f>
        <v/>
      </c>
      <c r="S1087" s="24" t="str">
        <f>IF(S$3="Not used","",IFERROR(VLOOKUP($A1087,'Circumstance 14'!$B$6:$AB$15,27,FALSE),IFERROR(VLOOKUP($A1087,'Circumstance 14'!$B$18:$AB$28,27,FALSE),TableBPA2[[#This Row],[Base Payment After Circumstance 13]])))</f>
        <v/>
      </c>
      <c r="T1087" s="24" t="str">
        <f>IF(T$3="Not used","",IFERROR(VLOOKUP($A1087,'Circumstance 15'!$B$6:$AB$15,27,FALSE),IFERROR(VLOOKUP($A1087,'Circumstance 15'!$B$18:$AB$28,27,FALSE),TableBPA2[[#This Row],[Base Payment After Circumstance 14]])))</f>
        <v/>
      </c>
      <c r="U1087" s="24" t="str">
        <f>IF(U$3="Not used","",IFERROR(VLOOKUP($A1087,'Circumstance 16'!$B$6:$AB$15,27,FALSE),IFERROR(VLOOKUP($A1087,'Circumstance 16'!$B$18:$AB$28,27,FALSE),TableBPA2[[#This Row],[Base Payment After Circumstance 15]])))</f>
        <v/>
      </c>
      <c r="V1087" s="24" t="str">
        <f>IF(V$3="Not used","",IFERROR(VLOOKUP($A1087,'Circumstance 17'!$B$6:$AB$15,27,FALSE),IFERROR(VLOOKUP($A1087,'Circumstance 17'!$B$18:$AB$28,27,FALSE),TableBPA2[[#This Row],[Base Payment After Circumstance 16]])))</f>
        <v/>
      </c>
      <c r="W1087" s="24" t="str">
        <f>IF(W$3="Not used","",IFERROR(VLOOKUP($A1087,'Circumstance 18'!$B$6:$AB$15,27,FALSE),IFERROR(VLOOKUP($A1087,'Circumstance 18'!$B$18:$AB$28,27,FALSE),TableBPA2[[#This Row],[Base Payment After Circumstance 17]])))</f>
        <v/>
      </c>
      <c r="X1087" s="24" t="str">
        <f>IF(X$3="Not used","",IFERROR(VLOOKUP($A1087,'Circumstance 19'!$B$6:$AB$15,27,FALSE),IFERROR(VLOOKUP($A1087,'Circumstance 19'!$B$18:$AB$28,27,FALSE),TableBPA2[[#This Row],[Base Payment After Circumstance 18]])))</f>
        <v/>
      </c>
      <c r="Y1087" s="24" t="str">
        <f>IF(Y$3="Not used","",IFERROR(VLOOKUP($A1087,'Circumstance 20'!$B$6:$AB$15,27,FALSE),IFERROR(VLOOKUP($A1087,'Circumstance 20'!$B$18:$AB$28,27,FALSE),TableBPA2[[#This Row],[Base Payment After Circumstance 19]])))</f>
        <v/>
      </c>
    </row>
    <row r="1088" spans="1:25" x14ac:dyDescent="0.25">
      <c r="A1088" s="11" t="str">
        <f>IF('LEA Information'!A1097="","",'LEA Information'!A1097)</f>
        <v/>
      </c>
      <c r="B1088" s="11" t="str">
        <f>IF('LEA Information'!B1097="","",'LEA Information'!B1097)</f>
        <v/>
      </c>
      <c r="C1088" s="68" t="str">
        <f>IF('LEA Information'!C1097="","",'LEA Information'!C1097)</f>
        <v/>
      </c>
      <c r="D1088" s="8" t="str">
        <f>IF('LEA Information'!D1097="","",'LEA Information'!D1097)</f>
        <v/>
      </c>
      <c r="E1088" s="32" t="str">
        <f t="shared" si="16"/>
        <v/>
      </c>
      <c r="F1088" s="3" t="str">
        <f>IF(F$3="Not used","",IFERROR(VLOOKUP($A1088,'Circumstance 1'!$B$6:$AB$15,27,FALSE),IFERROR(VLOOKUP(A1088,'Circumstance 1'!$B$18:$AB$28,27,FALSE),TableBPA2[[#This Row],[Starting Base Payment]])))</f>
        <v/>
      </c>
      <c r="G1088" s="3" t="str">
        <f>IF(G$3="Not used","",IFERROR(VLOOKUP($A1088,'Circumstance 2'!$B$6:$AB$15,27,FALSE),IFERROR(VLOOKUP($A1088,'Circumstance 2'!$B$18:$AB$28,27,FALSE),TableBPA2[[#This Row],[Base Payment After Circumstance 1]])))</f>
        <v/>
      </c>
      <c r="H1088" s="3" t="str">
        <f>IF(H$3="Not used","",IFERROR(VLOOKUP($A1088,'Circumstance 3'!$B$6:$AB$15,27,FALSE),IFERROR(VLOOKUP($A1088,'Circumstance 3'!$B$18:$AB$28,27,FALSE),TableBPA2[[#This Row],[Base Payment After Circumstance 2]])))</f>
        <v/>
      </c>
      <c r="I1088" s="3" t="str">
        <f>IF(I$3="Not used","",IFERROR(VLOOKUP($A1088,'Circumstance 4'!$B$6:$AB$15,27,FALSE),IFERROR(VLOOKUP($A1088,'Circumstance 4'!$B$18:$AB$28,27,FALSE),TableBPA2[[#This Row],[Base Payment After Circumstance 3]])))</f>
        <v/>
      </c>
      <c r="J1088" s="3" t="str">
        <f>IF(J$3="Not used","",IFERROR(VLOOKUP($A1088,'Circumstance 5'!$B$6:$AB$15,27,FALSE),IFERROR(VLOOKUP($A1088,'Circumstance 5'!$B$18:$AB$28,27,FALSE),TableBPA2[[#This Row],[Base Payment After Circumstance 4]])))</f>
        <v/>
      </c>
      <c r="K1088" s="3" t="str">
        <f>IF(K$3="Not used","",IFERROR(VLOOKUP($A1088,'Circumstance 6'!$B$6:$AB$15,27,FALSE),IFERROR(VLOOKUP($A1088,'Circumstance 6'!$B$18:$AB$28,27,FALSE),TableBPA2[[#This Row],[Base Payment After Circumstance 5]])))</f>
        <v/>
      </c>
      <c r="L1088" s="3" t="str">
        <f>IF(L$3="Not used","",IFERROR(VLOOKUP($A1088,'Circumstance 7'!$B$6:$AB$15,27,FALSE),IFERROR(VLOOKUP($A1088,'Circumstance 7'!$B$18:$AB$28,27,FALSE),TableBPA2[[#This Row],[Base Payment After Circumstance 6]])))</f>
        <v/>
      </c>
      <c r="M1088" s="3" t="str">
        <f>IF(M$3="Not used","",IFERROR(VLOOKUP($A1088,'Circumstance 8'!$B$6:$AB$15,27,FALSE),IFERROR(VLOOKUP($A1088,'Circumstance 8'!$B$18:$AB$28,27,FALSE),TableBPA2[[#This Row],[Base Payment After Circumstance 7]])))</f>
        <v/>
      </c>
      <c r="N1088" s="3" t="str">
        <f>IF(N$3="Not used","",IFERROR(VLOOKUP($A1088,'Circumstance 9'!$B$6:$AB$15,27,FALSE),IFERROR(VLOOKUP($A1088,'Circumstance 9'!$B$18:$AB$28,27,FALSE),TableBPA2[[#This Row],[Base Payment After Circumstance 8]])))</f>
        <v/>
      </c>
      <c r="O1088" s="3" t="str">
        <f>IF(O$3="Not used","",IFERROR(VLOOKUP($A1088,'Circumstance 10'!$B$6:$AB$15,27,FALSE),IFERROR(VLOOKUP($A1088,'Circumstance 10'!$B$18:$AB$28,27,FALSE),TableBPA2[[#This Row],[Base Payment After Circumstance 9]])))</f>
        <v/>
      </c>
      <c r="P1088" s="24" t="str">
        <f>IF(P$3="Not used","",IFERROR(VLOOKUP($A1088,'Circumstance 11'!$B$6:$AB$15,27,FALSE),IFERROR(VLOOKUP($A1088,'Circumstance 11'!$B$18:$AB$28,27,FALSE),TableBPA2[[#This Row],[Base Payment After Circumstance 10]])))</f>
        <v/>
      </c>
      <c r="Q1088" s="24" t="str">
        <f>IF(Q$3="Not used","",IFERROR(VLOOKUP($A1088,'Circumstance 12'!$B$6:$AB$15,27,FALSE),IFERROR(VLOOKUP($A1088,'Circumstance 12'!$B$18:$AB$28,27,FALSE),TableBPA2[[#This Row],[Base Payment After Circumstance 11]])))</f>
        <v/>
      </c>
      <c r="R1088" s="24" t="str">
        <f>IF(R$3="Not used","",IFERROR(VLOOKUP($A1088,'Circumstance 13'!$B$6:$AB$15,27,FALSE),IFERROR(VLOOKUP($A1088,'Circumstance 13'!$B$18:$AB$28,27,FALSE),TableBPA2[[#This Row],[Base Payment After Circumstance 12]])))</f>
        <v/>
      </c>
      <c r="S1088" s="24" t="str">
        <f>IF(S$3="Not used","",IFERROR(VLOOKUP($A1088,'Circumstance 14'!$B$6:$AB$15,27,FALSE),IFERROR(VLOOKUP($A1088,'Circumstance 14'!$B$18:$AB$28,27,FALSE),TableBPA2[[#This Row],[Base Payment After Circumstance 13]])))</f>
        <v/>
      </c>
      <c r="T1088" s="24" t="str">
        <f>IF(T$3="Not used","",IFERROR(VLOOKUP($A1088,'Circumstance 15'!$B$6:$AB$15,27,FALSE),IFERROR(VLOOKUP($A1088,'Circumstance 15'!$B$18:$AB$28,27,FALSE),TableBPA2[[#This Row],[Base Payment After Circumstance 14]])))</f>
        <v/>
      </c>
      <c r="U1088" s="24" t="str">
        <f>IF(U$3="Not used","",IFERROR(VLOOKUP($A1088,'Circumstance 16'!$B$6:$AB$15,27,FALSE),IFERROR(VLOOKUP($A1088,'Circumstance 16'!$B$18:$AB$28,27,FALSE),TableBPA2[[#This Row],[Base Payment After Circumstance 15]])))</f>
        <v/>
      </c>
      <c r="V1088" s="24" t="str">
        <f>IF(V$3="Not used","",IFERROR(VLOOKUP($A1088,'Circumstance 17'!$B$6:$AB$15,27,FALSE),IFERROR(VLOOKUP($A1088,'Circumstance 17'!$B$18:$AB$28,27,FALSE),TableBPA2[[#This Row],[Base Payment After Circumstance 16]])))</f>
        <v/>
      </c>
      <c r="W1088" s="24" t="str">
        <f>IF(W$3="Not used","",IFERROR(VLOOKUP($A1088,'Circumstance 18'!$B$6:$AB$15,27,FALSE),IFERROR(VLOOKUP($A1088,'Circumstance 18'!$B$18:$AB$28,27,FALSE),TableBPA2[[#This Row],[Base Payment After Circumstance 17]])))</f>
        <v/>
      </c>
      <c r="X1088" s="24" t="str">
        <f>IF(X$3="Not used","",IFERROR(VLOOKUP($A1088,'Circumstance 19'!$B$6:$AB$15,27,FALSE),IFERROR(VLOOKUP($A1088,'Circumstance 19'!$B$18:$AB$28,27,FALSE),TableBPA2[[#This Row],[Base Payment After Circumstance 18]])))</f>
        <v/>
      </c>
      <c r="Y1088" s="24" t="str">
        <f>IF(Y$3="Not used","",IFERROR(VLOOKUP($A1088,'Circumstance 20'!$B$6:$AB$15,27,FALSE),IFERROR(VLOOKUP($A1088,'Circumstance 20'!$B$18:$AB$28,27,FALSE),TableBPA2[[#This Row],[Base Payment After Circumstance 19]])))</f>
        <v/>
      </c>
    </row>
    <row r="1089" spans="1:25" x14ac:dyDescent="0.25">
      <c r="A1089" s="11" t="str">
        <f>IF('LEA Information'!A1098="","",'LEA Information'!A1098)</f>
        <v/>
      </c>
      <c r="B1089" s="11" t="str">
        <f>IF('LEA Information'!B1098="","",'LEA Information'!B1098)</f>
        <v/>
      </c>
      <c r="C1089" s="68" t="str">
        <f>IF('LEA Information'!C1098="","",'LEA Information'!C1098)</f>
        <v/>
      </c>
      <c r="D1089" s="8" t="str">
        <f>IF('LEA Information'!D1098="","",'LEA Information'!D1098)</f>
        <v/>
      </c>
      <c r="E1089" s="32" t="str">
        <f t="shared" si="16"/>
        <v/>
      </c>
      <c r="F1089" s="3" t="str">
        <f>IF(F$3="Not used","",IFERROR(VLOOKUP($A1089,'Circumstance 1'!$B$6:$AB$15,27,FALSE),IFERROR(VLOOKUP(A1089,'Circumstance 1'!$B$18:$AB$28,27,FALSE),TableBPA2[[#This Row],[Starting Base Payment]])))</f>
        <v/>
      </c>
      <c r="G1089" s="3" t="str">
        <f>IF(G$3="Not used","",IFERROR(VLOOKUP($A1089,'Circumstance 2'!$B$6:$AB$15,27,FALSE),IFERROR(VLOOKUP($A1089,'Circumstance 2'!$B$18:$AB$28,27,FALSE),TableBPA2[[#This Row],[Base Payment After Circumstance 1]])))</f>
        <v/>
      </c>
      <c r="H1089" s="3" t="str">
        <f>IF(H$3="Not used","",IFERROR(VLOOKUP($A1089,'Circumstance 3'!$B$6:$AB$15,27,FALSE),IFERROR(VLOOKUP($A1089,'Circumstance 3'!$B$18:$AB$28,27,FALSE),TableBPA2[[#This Row],[Base Payment After Circumstance 2]])))</f>
        <v/>
      </c>
      <c r="I1089" s="3" t="str">
        <f>IF(I$3="Not used","",IFERROR(VLOOKUP($A1089,'Circumstance 4'!$B$6:$AB$15,27,FALSE),IFERROR(VLOOKUP($A1089,'Circumstance 4'!$B$18:$AB$28,27,FALSE),TableBPA2[[#This Row],[Base Payment After Circumstance 3]])))</f>
        <v/>
      </c>
      <c r="J1089" s="3" t="str">
        <f>IF(J$3="Not used","",IFERROR(VLOOKUP($A1089,'Circumstance 5'!$B$6:$AB$15,27,FALSE),IFERROR(VLOOKUP($A1089,'Circumstance 5'!$B$18:$AB$28,27,FALSE),TableBPA2[[#This Row],[Base Payment After Circumstance 4]])))</f>
        <v/>
      </c>
      <c r="K1089" s="3" t="str">
        <f>IF(K$3="Not used","",IFERROR(VLOOKUP($A1089,'Circumstance 6'!$B$6:$AB$15,27,FALSE),IFERROR(VLOOKUP($A1089,'Circumstance 6'!$B$18:$AB$28,27,FALSE),TableBPA2[[#This Row],[Base Payment After Circumstance 5]])))</f>
        <v/>
      </c>
      <c r="L1089" s="3" t="str">
        <f>IF(L$3="Not used","",IFERROR(VLOOKUP($A1089,'Circumstance 7'!$B$6:$AB$15,27,FALSE),IFERROR(VLOOKUP($A1089,'Circumstance 7'!$B$18:$AB$28,27,FALSE),TableBPA2[[#This Row],[Base Payment After Circumstance 6]])))</f>
        <v/>
      </c>
      <c r="M1089" s="3" t="str">
        <f>IF(M$3="Not used","",IFERROR(VLOOKUP($A1089,'Circumstance 8'!$B$6:$AB$15,27,FALSE),IFERROR(VLOOKUP($A1089,'Circumstance 8'!$B$18:$AB$28,27,FALSE),TableBPA2[[#This Row],[Base Payment After Circumstance 7]])))</f>
        <v/>
      </c>
      <c r="N1089" s="3" t="str">
        <f>IF(N$3="Not used","",IFERROR(VLOOKUP($A1089,'Circumstance 9'!$B$6:$AB$15,27,FALSE),IFERROR(VLOOKUP($A1089,'Circumstance 9'!$B$18:$AB$28,27,FALSE),TableBPA2[[#This Row],[Base Payment After Circumstance 8]])))</f>
        <v/>
      </c>
      <c r="O1089" s="3" t="str">
        <f>IF(O$3="Not used","",IFERROR(VLOOKUP($A1089,'Circumstance 10'!$B$6:$AB$15,27,FALSE),IFERROR(VLOOKUP($A1089,'Circumstance 10'!$B$18:$AB$28,27,FALSE),TableBPA2[[#This Row],[Base Payment After Circumstance 9]])))</f>
        <v/>
      </c>
      <c r="P1089" s="24" t="str">
        <f>IF(P$3="Not used","",IFERROR(VLOOKUP($A1089,'Circumstance 11'!$B$6:$AB$15,27,FALSE),IFERROR(VLOOKUP($A1089,'Circumstance 11'!$B$18:$AB$28,27,FALSE),TableBPA2[[#This Row],[Base Payment After Circumstance 10]])))</f>
        <v/>
      </c>
      <c r="Q1089" s="24" t="str">
        <f>IF(Q$3="Not used","",IFERROR(VLOOKUP($A1089,'Circumstance 12'!$B$6:$AB$15,27,FALSE),IFERROR(VLOOKUP($A1089,'Circumstance 12'!$B$18:$AB$28,27,FALSE),TableBPA2[[#This Row],[Base Payment After Circumstance 11]])))</f>
        <v/>
      </c>
      <c r="R1089" s="24" t="str">
        <f>IF(R$3="Not used","",IFERROR(VLOOKUP($A1089,'Circumstance 13'!$B$6:$AB$15,27,FALSE),IFERROR(VLOOKUP($A1089,'Circumstance 13'!$B$18:$AB$28,27,FALSE),TableBPA2[[#This Row],[Base Payment After Circumstance 12]])))</f>
        <v/>
      </c>
      <c r="S1089" s="24" t="str">
        <f>IF(S$3="Not used","",IFERROR(VLOOKUP($A1089,'Circumstance 14'!$B$6:$AB$15,27,FALSE),IFERROR(VLOOKUP($A1089,'Circumstance 14'!$B$18:$AB$28,27,FALSE),TableBPA2[[#This Row],[Base Payment After Circumstance 13]])))</f>
        <v/>
      </c>
      <c r="T1089" s="24" t="str">
        <f>IF(T$3="Not used","",IFERROR(VLOOKUP($A1089,'Circumstance 15'!$B$6:$AB$15,27,FALSE),IFERROR(VLOOKUP($A1089,'Circumstance 15'!$B$18:$AB$28,27,FALSE),TableBPA2[[#This Row],[Base Payment After Circumstance 14]])))</f>
        <v/>
      </c>
      <c r="U1089" s="24" t="str">
        <f>IF(U$3="Not used","",IFERROR(VLOOKUP($A1089,'Circumstance 16'!$B$6:$AB$15,27,FALSE),IFERROR(VLOOKUP($A1089,'Circumstance 16'!$B$18:$AB$28,27,FALSE),TableBPA2[[#This Row],[Base Payment After Circumstance 15]])))</f>
        <v/>
      </c>
      <c r="V1089" s="24" t="str">
        <f>IF(V$3="Not used","",IFERROR(VLOOKUP($A1089,'Circumstance 17'!$B$6:$AB$15,27,FALSE),IFERROR(VLOOKUP($A1089,'Circumstance 17'!$B$18:$AB$28,27,FALSE),TableBPA2[[#This Row],[Base Payment After Circumstance 16]])))</f>
        <v/>
      </c>
      <c r="W1089" s="24" t="str">
        <f>IF(W$3="Not used","",IFERROR(VLOOKUP($A1089,'Circumstance 18'!$B$6:$AB$15,27,FALSE),IFERROR(VLOOKUP($A1089,'Circumstance 18'!$B$18:$AB$28,27,FALSE),TableBPA2[[#This Row],[Base Payment After Circumstance 17]])))</f>
        <v/>
      </c>
      <c r="X1089" s="24" t="str">
        <f>IF(X$3="Not used","",IFERROR(VLOOKUP($A1089,'Circumstance 19'!$B$6:$AB$15,27,FALSE),IFERROR(VLOOKUP($A1089,'Circumstance 19'!$B$18:$AB$28,27,FALSE),TableBPA2[[#This Row],[Base Payment After Circumstance 18]])))</f>
        <v/>
      </c>
      <c r="Y1089" s="24" t="str">
        <f>IF(Y$3="Not used","",IFERROR(VLOOKUP($A1089,'Circumstance 20'!$B$6:$AB$15,27,FALSE),IFERROR(VLOOKUP($A1089,'Circumstance 20'!$B$18:$AB$28,27,FALSE),TableBPA2[[#This Row],[Base Payment After Circumstance 19]])))</f>
        <v/>
      </c>
    </row>
    <row r="1090" spans="1:25" x14ac:dyDescent="0.25">
      <c r="A1090" s="11" t="str">
        <f>IF('LEA Information'!A1099="","",'LEA Information'!A1099)</f>
        <v/>
      </c>
      <c r="B1090" s="11" t="str">
        <f>IF('LEA Information'!B1099="","",'LEA Information'!B1099)</f>
        <v/>
      </c>
      <c r="C1090" s="68" t="str">
        <f>IF('LEA Information'!C1099="","",'LEA Information'!C1099)</f>
        <v/>
      </c>
      <c r="D1090" s="8" t="str">
        <f>IF('LEA Information'!D1099="","",'LEA Information'!D1099)</f>
        <v/>
      </c>
      <c r="E1090" s="32" t="str">
        <f t="shared" si="16"/>
        <v/>
      </c>
      <c r="F1090" s="3" t="str">
        <f>IF(F$3="Not used","",IFERROR(VLOOKUP($A1090,'Circumstance 1'!$B$6:$AB$15,27,FALSE),IFERROR(VLOOKUP(A1090,'Circumstance 1'!$B$18:$AB$28,27,FALSE),TableBPA2[[#This Row],[Starting Base Payment]])))</f>
        <v/>
      </c>
      <c r="G1090" s="3" t="str">
        <f>IF(G$3="Not used","",IFERROR(VLOOKUP($A1090,'Circumstance 2'!$B$6:$AB$15,27,FALSE),IFERROR(VLOOKUP($A1090,'Circumstance 2'!$B$18:$AB$28,27,FALSE),TableBPA2[[#This Row],[Base Payment After Circumstance 1]])))</f>
        <v/>
      </c>
      <c r="H1090" s="3" t="str">
        <f>IF(H$3="Not used","",IFERROR(VLOOKUP($A1090,'Circumstance 3'!$B$6:$AB$15,27,FALSE),IFERROR(VLOOKUP($A1090,'Circumstance 3'!$B$18:$AB$28,27,FALSE),TableBPA2[[#This Row],[Base Payment After Circumstance 2]])))</f>
        <v/>
      </c>
      <c r="I1090" s="3" t="str">
        <f>IF(I$3="Not used","",IFERROR(VLOOKUP($A1090,'Circumstance 4'!$B$6:$AB$15,27,FALSE),IFERROR(VLOOKUP($A1090,'Circumstance 4'!$B$18:$AB$28,27,FALSE),TableBPA2[[#This Row],[Base Payment After Circumstance 3]])))</f>
        <v/>
      </c>
      <c r="J1090" s="3" t="str">
        <f>IF(J$3="Not used","",IFERROR(VLOOKUP($A1090,'Circumstance 5'!$B$6:$AB$15,27,FALSE),IFERROR(VLOOKUP($A1090,'Circumstance 5'!$B$18:$AB$28,27,FALSE),TableBPA2[[#This Row],[Base Payment After Circumstance 4]])))</f>
        <v/>
      </c>
      <c r="K1090" s="3" t="str">
        <f>IF(K$3="Not used","",IFERROR(VLOOKUP($A1090,'Circumstance 6'!$B$6:$AB$15,27,FALSE),IFERROR(VLOOKUP($A1090,'Circumstance 6'!$B$18:$AB$28,27,FALSE),TableBPA2[[#This Row],[Base Payment After Circumstance 5]])))</f>
        <v/>
      </c>
      <c r="L1090" s="3" t="str">
        <f>IF(L$3="Not used","",IFERROR(VLOOKUP($A1090,'Circumstance 7'!$B$6:$AB$15,27,FALSE),IFERROR(VLOOKUP($A1090,'Circumstance 7'!$B$18:$AB$28,27,FALSE),TableBPA2[[#This Row],[Base Payment After Circumstance 6]])))</f>
        <v/>
      </c>
      <c r="M1090" s="3" t="str">
        <f>IF(M$3="Not used","",IFERROR(VLOOKUP($A1090,'Circumstance 8'!$B$6:$AB$15,27,FALSE),IFERROR(VLOOKUP($A1090,'Circumstance 8'!$B$18:$AB$28,27,FALSE),TableBPA2[[#This Row],[Base Payment After Circumstance 7]])))</f>
        <v/>
      </c>
      <c r="N1090" s="3" t="str">
        <f>IF(N$3="Not used","",IFERROR(VLOOKUP($A1090,'Circumstance 9'!$B$6:$AB$15,27,FALSE),IFERROR(VLOOKUP($A1090,'Circumstance 9'!$B$18:$AB$28,27,FALSE),TableBPA2[[#This Row],[Base Payment After Circumstance 8]])))</f>
        <v/>
      </c>
      <c r="O1090" s="3" t="str">
        <f>IF(O$3="Not used","",IFERROR(VLOOKUP($A1090,'Circumstance 10'!$B$6:$AB$15,27,FALSE),IFERROR(VLOOKUP($A1090,'Circumstance 10'!$B$18:$AB$28,27,FALSE),TableBPA2[[#This Row],[Base Payment After Circumstance 9]])))</f>
        <v/>
      </c>
      <c r="P1090" s="24" t="str">
        <f>IF(P$3="Not used","",IFERROR(VLOOKUP($A1090,'Circumstance 11'!$B$6:$AB$15,27,FALSE),IFERROR(VLOOKUP($A1090,'Circumstance 11'!$B$18:$AB$28,27,FALSE),TableBPA2[[#This Row],[Base Payment After Circumstance 10]])))</f>
        <v/>
      </c>
      <c r="Q1090" s="24" t="str">
        <f>IF(Q$3="Not used","",IFERROR(VLOOKUP($A1090,'Circumstance 12'!$B$6:$AB$15,27,FALSE),IFERROR(VLOOKUP($A1090,'Circumstance 12'!$B$18:$AB$28,27,FALSE),TableBPA2[[#This Row],[Base Payment After Circumstance 11]])))</f>
        <v/>
      </c>
      <c r="R1090" s="24" t="str">
        <f>IF(R$3="Not used","",IFERROR(VLOOKUP($A1090,'Circumstance 13'!$B$6:$AB$15,27,FALSE),IFERROR(VLOOKUP($A1090,'Circumstance 13'!$B$18:$AB$28,27,FALSE),TableBPA2[[#This Row],[Base Payment After Circumstance 12]])))</f>
        <v/>
      </c>
      <c r="S1090" s="24" t="str">
        <f>IF(S$3="Not used","",IFERROR(VLOOKUP($A1090,'Circumstance 14'!$B$6:$AB$15,27,FALSE),IFERROR(VLOOKUP($A1090,'Circumstance 14'!$B$18:$AB$28,27,FALSE),TableBPA2[[#This Row],[Base Payment After Circumstance 13]])))</f>
        <v/>
      </c>
      <c r="T1090" s="24" t="str">
        <f>IF(T$3="Not used","",IFERROR(VLOOKUP($A1090,'Circumstance 15'!$B$6:$AB$15,27,FALSE),IFERROR(VLOOKUP($A1090,'Circumstance 15'!$B$18:$AB$28,27,FALSE),TableBPA2[[#This Row],[Base Payment After Circumstance 14]])))</f>
        <v/>
      </c>
      <c r="U1090" s="24" t="str">
        <f>IF(U$3="Not used","",IFERROR(VLOOKUP($A1090,'Circumstance 16'!$B$6:$AB$15,27,FALSE),IFERROR(VLOOKUP($A1090,'Circumstance 16'!$B$18:$AB$28,27,FALSE),TableBPA2[[#This Row],[Base Payment After Circumstance 15]])))</f>
        <v/>
      </c>
      <c r="V1090" s="24" t="str">
        <f>IF(V$3="Not used","",IFERROR(VLOOKUP($A1090,'Circumstance 17'!$B$6:$AB$15,27,FALSE),IFERROR(VLOOKUP($A1090,'Circumstance 17'!$B$18:$AB$28,27,FALSE),TableBPA2[[#This Row],[Base Payment After Circumstance 16]])))</f>
        <v/>
      </c>
      <c r="W1090" s="24" t="str">
        <f>IF(W$3="Not used","",IFERROR(VLOOKUP($A1090,'Circumstance 18'!$B$6:$AB$15,27,FALSE),IFERROR(VLOOKUP($A1090,'Circumstance 18'!$B$18:$AB$28,27,FALSE),TableBPA2[[#This Row],[Base Payment After Circumstance 17]])))</f>
        <v/>
      </c>
      <c r="X1090" s="24" t="str">
        <f>IF(X$3="Not used","",IFERROR(VLOOKUP($A1090,'Circumstance 19'!$B$6:$AB$15,27,FALSE),IFERROR(VLOOKUP($A1090,'Circumstance 19'!$B$18:$AB$28,27,FALSE),TableBPA2[[#This Row],[Base Payment After Circumstance 18]])))</f>
        <v/>
      </c>
      <c r="Y1090" s="24" t="str">
        <f>IF(Y$3="Not used","",IFERROR(VLOOKUP($A1090,'Circumstance 20'!$B$6:$AB$15,27,FALSE),IFERROR(VLOOKUP($A1090,'Circumstance 20'!$B$18:$AB$28,27,FALSE),TableBPA2[[#This Row],[Base Payment After Circumstance 19]])))</f>
        <v/>
      </c>
    </row>
    <row r="1091" spans="1:25" x14ac:dyDescent="0.25">
      <c r="A1091" s="11" t="str">
        <f>IF('LEA Information'!A1100="","",'LEA Information'!A1100)</f>
        <v/>
      </c>
      <c r="B1091" s="11" t="str">
        <f>IF('LEA Information'!B1100="","",'LEA Information'!B1100)</f>
        <v/>
      </c>
      <c r="C1091" s="68" t="str">
        <f>IF('LEA Information'!C1100="","",'LEA Information'!C1100)</f>
        <v/>
      </c>
      <c r="D1091" s="8" t="str">
        <f>IF('LEA Information'!D1100="","",'LEA Information'!D1100)</f>
        <v/>
      </c>
      <c r="E1091" s="32" t="str">
        <f t="shared" si="16"/>
        <v/>
      </c>
      <c r="F1091" s="3" t="str">
        <f>IF(F$3="Not used","",IFERROR(VLOOKUP($A1091,'Circumstance 1'!$B$6:$AB$15,27,FALSE),IFERROR(VLOOKUP(A1091,'Circumstance 1'!$B$18:$AB$28,27,FALSE),TableBPA2[[#This Row],[Starting Base Payment]])))</f>
        <v/>
      </c>
      <c r="G1091" s="3" t="str">
        <f>IF(G$3="Not used","",IFERROR(VLOOKUP($A1091,'Circumstance 2'!$B$6:$AB$15,27,FALSE),IFERROR(VLOOKUP($A1091,'Circumstance 2'!$B$18:$AB$28,27,FALSE),TableBPA2[[#This Row],[Base Payment After Circumstance 1]])))</f>
        <v/>
      </c>
      <c r="H1091" s="3" t="str">
        <f>IF(H$3="Not used","",IFERROR(VLOOKUP($A1091,'Circumstance 3'!$B$6:$AB$15,27,FALSE),IFERROR(VLOOKUP($A1091,'Circumstance 3'!$B$18:$AB$28,27,FALSE),TableBPA2[[#This Row],[Base Payment After Circumstance 2]])))</f>
        <v/>
      </c>
      <c r="I1091" s="3" t="str">
        <f>IF(I$3="Not used","",IFERROR(VLOOKUP($A1091,'Circumstance 4'!$B$6:$AB$15,27,FALSE),IFERROR(VLOOKUP($A1091,'Circumstance 4'!$B$18:$AB$28,27,FALSE),TableBPA2[[#This Row],[Base Payment After Circumstance 3]])))</f>
        <v/>
      </c>
      <c r="J1091" s="3" t="str">
        <f>IF(J$3="Not used","",IFERROR(VLOOKUP($A1091,'Circumstance 5'!$B$6:$AB$15,27,FALSE),IFERROR(VLOOKUP($A1091,'Circumstance 5'!$B$18:$AB$28,27,FALSE),TableBPA2[[#This Row],[Base Payment After Circumstance 4]])))</f>
        <v/>
      </c>
      <c r="K1091" s="3" t="str">
        <f>IF(K$3="Not used","",IFERROR(VLOOKUP($A1091,'Circumstance 6'!$B$6:$AB$15,27,FALSE),IFERROR(VLOOKUP($A1091,'Circumstance 6'!$B$18:$AB$28,27,FALSE),TableBPA2[[#This Row],[Base Payment After Circumstance 5]])))</f>
        <v/>
      </c>
      <c r="L1091" s="3" t="str">
        <f>IF(L$3="Not used","",IFERROR(VLOOKUP($A1091,'Circumstance 7'!$B$6:$AB$15,27,FALSE),IFERROR(VLOOKUP($A1091,'Circumstance 7'!$B$18:$AB$28,27,FALSE),TableBPA2[[#This Row],[Base Payment After Circumstance 6]])))</f>
        <v/>
      </c>
      <c r="M1091" s="3" t="str">
        <f>IF(M$3="Not used","",IFERROR(VLOOKUP($A1091,'Circumstance 8'!$B$6:$AB$15,27,FALSE),IFERROR(VLOOKUP($A1091,'Circumstance 8'!$B$18:$AB$28,27,FALSE),TableBPA2[[#This Row],[Base Payment After Circumstance 7]])))</f>
        <v/>
      </c>
      <c r="N1091" s="3" t="str">
        <f>IF(N$3="Not used","",IFERROR(VLOOKUP($A1091,'Circumstance 9'!$B$6:$AB$15,27,FALSE),IFERROR(VLOOKUP($A1091,'Circumstance 9'!$B$18:$AB$28,27,FALSE),TableBPA2[[#This Row],[Base Payment After Circumstance 8]])))</f>
        <v/>
      </c>
      <c r="O1091" s="3" t="str">
        <f>IF(O$3="Not used","",IFERROR(VLOOKUP($A1091,'Circumstance 10'!$B$6:$AB$15,27,FALSE),IFERROR(VLOOKUP($A1091,'Circumstance 10'!$B$18:$AB$28,27,FALSE),TableBPA2[[#This Row],[Base Payment After Circumstance 9]])))</f>
        <v/>
      </c>
      <c r="P1091" s="24" t="str">
        <f>IF(P$3="Not used","",IFERROR(VLOOKUP($A1091,'Circumstance 11'!$B$6:$AB$15,27,FALSE),IFERROR(VLOOKUP($A1091,'Circumstance 11'!$B$18:$AB$28,27,FALSE),TableBPA2[[#This Row],[Base Payment After Circumstance 10]])))</f>
        <v/>
      </c>
      <c r="Q1091" s="24" t="str">
        <f>IF(Q$3="Not used","",IFERROR(VLOOKUP($A1091,'Circumstance 12'!$B$6:$AB$15,27,FALSE),IFERROR(VLOOKUP($A1091,'Circumstance 12'!$B$18:$AB$28,27,FALSE),TableBPA2[[#This Row],[Base Payment After Circumstance 11]])))</f>
        <v/>
      </c>
      <c r="R1091" s="24" t="str">
        <f>IF(R$3="Not used","",IFERROR(VLOOKUP($A1091,'Circumstance 13'!$B$6:$AB$15,27,FALSE),IFERROR(VLOOKUP($A1091,'Circumstance 13'!$B$18:$AB$28,27,FALSE),TableBPA2[[#This Row],[Base Payment After Circumstance 12]])))</f>
        <v/>
      </c>
      <c r="S1091" s="24" t="str">
        <f>IF(S$3="Not used","",IFERROR(VLOOKUP($A1091,'Circumstance 14'!$B$6:$AB$15,27,FALSE),IFERROR(VLOOKUP($A1091,'Circumstance 14'!$B$18:$AB$28,27,FALSE),TableBPA2[[#This Row],[Base Payment After Circumstance 13]])))</f>
        <v/>
      </c>
      <c r="T1091" s="24" t="str">
        <f>IF(T$3="Not used","",IFERROR(VLOOKUP($A1091,'Circumstance 15'!$B$6:$AB$15,27,FALSE),IFERROR(VLOOKUP($A1091,'Circumstance 15'!$B$18:$AB$28,27,FALSE),TableBPA2[[#This Row],[Base Payment After Circumstance 14]])))</f>
        <v/>
      </c>
      <c r="U1091" s="24" t="str">
        <f>IF(U$3="Not used","",IFERROR(VLOOKUP($A1091,'Circumstance 16'!$B$6:$AB$15,27,FALSE),IFERROR(VLOOKUP($A1091,'Circumstance 16'!$B$18:$AB$28,27,FALSE),TableBPA2[[#This Row],[Base Payment After Circumstance 15]])))</f>
        <v/>
      </c>
      <c r="V1091" s="24" t="str">
        <f>IF(V$3="Not used","",IFERROR(VLOOKUP($A1091,'Circumstance 17'!$B$6:$AB$15,27,FALSE),IFERROR(VLOOKUP($A1091,'Circumstance 17'!$B$18:$AB$28,27,FALSE),TableBPA2[[#This Row],[Base Payment After Circumstance 16]])))</f>
        <v/>
      </c>
      <c r="W1091" s="24" t="str">
        <f>IF(W$3="Not used","",IFERROR(VLOOKUP($A1091,'Circumstance 18'!$B$6:$AB$15,27,FALSE),IFERROR(VLOOKUP($A1091,'Circumstance 18'!$B$18:$AB$28,27,FALSE),TableBPA2[[#This Row],[Base Payment After Circumstance 17]])))</f>
        <v/>
      </c>
      <c r="X1091" s="24" t="str">
        <f>IF(X$3="Not used","",IFERROR(VLOOKUP($A1091,'Circumstance 19'!$B$6:$AB$15,27,FALSE),IFERROR(VLOOKUP($A1091,'Circumstance 19'!$B$18:$AB$28,27,FALSE),TableBPA2[[#This Row],[Base Payment After Circumstance 18]])))</f>
        <v/>
      </c>
      <c r="Y1091" s="24" t="str">
        <f>IF(Y$3="Not used","",IFERROR(VLOOKUP($A1091,'Circumstance 20'!$B$6:$AB$15,27,FALSE),IFERROR(VLOOKUP($A1091,'Circumstance 20'!$B$18:$AB$28,27,FALSE),TableBPA2[[#This Row],[Base Payment After Circumstance 19]])))</f>
        <v/>
      </c>
    </row>
    <row r="1092" spans="1:25" x14ac:dyDescent="0.25">
      <c r="A1092" s="11" t="str">
        <f>IF('LEA Information'!A1101="","",'LEA Information'!A1101)</f>
        <v/>
      </c>
      <c r="B1092" s="11" t="str">
        <f>IF('LEA Information'!B1101="","",'LEA Information'!B1101)</f>
        <v/>
      </c>
      <c r="C1092" s="68" t="str">
        <f>IF('LEA Information'!C1101="","",'LEA Information'!C1101)</f>
        <v/>
      </c>
      <c r="D1092" s="8" t="str">
        <f>IF('LEA Information'!D1101="","",'LEA Information'!D1101)</f>
        <v/>
      </c>
      <c r="E1092" s="32" t="str">
        <f t="shared" si="16"/>
        <v/>
      </c>
      <c r="F1092" s="3" t="str">
        <f>IF(F$3="Not used","",IFERROR(VLOOKUP($A1092,'Circumstance 1'!$B$6:$AB$15,27,FALSE),IFERROR(VLOOKUP(A1092,'Circumstance 1'!$B$18:$AB$28,27,FALSE),TableBPA2[[#This Row],[Starting Base Payment]])))</f>
        <v/>
      </c>
      <c r="G1092" s="3" t="str">
        <f>IF(G$3="Not used","",IFERROR(VLOOKUP($A1092,'Circumstance 2'!$B$6:$AB$15,27,FALSE),IFERROR(VLOOKUP($A1092,'Circumstance 2'!$B$18:$AB$28,27,FALSE),TableBPA2[[#This Row],[Base Payment After Circumstance 1]])))</f>
        <v/>
      </c>
      <c r="H1092" s="3" t="str">
        <f>IF(H$3="Not used","",IFERROR(VLOOKUP($A1092,'Circumstance 3'!$B$6:$AB$15,27,FALSE),IFERROR(VLOOKUP($A1092,'Circumstance 3'!$B$18:$AB$28,27,FALSE),TableBPA2[[#This Row],[Base Payment After Circumstance 2]])))</f>
        <v/>
      </c>
      <c r="I1092" s="3" t="str">
        <f>IF(I$3="Not used","",IFERROR(VLOOKUP($A1092,'Circumstance 4'!$B$6:$AB$15,27,FALSE),IFERROR(VLOOKUP($A1092,'Circumstance 4'!$B$18:$AB$28,27,FALSE),TableBPA2[[#This Row],[Base Payment After Circumstance 3]])))</f>
        <v/>
      </c>
      <c r="J1092" s="3" t="str">
        <f>IF(J$3="Not used","",IFERROR(VLOOKUP($A1092,'Circumstance 5'!$B$6:$AB$15,27,FALSE),IFERROR(VLOOKUP($A1092,'Circumstance 5'!$B$18:$AB$28,27,FALSE),TableBPA2[[#This Row],[Base Payment After Circumstance 4]])))</f>
        <v/>
      </c>
      <c r="K1092" s="3" t="str">
        <f>IF(K$3="Not used","",IFERROR(VLOOKUP($A1092,'Circumstance 6'!$B$6:$AB$15,27,FALSE),IFERROR(VLOOKUP($A1092,'Circumstance 6'!$B$18:$AB$28,27,FALSE),TableBPA2[[#This Row],[Base Payment After Circumstance 5]])))</f>
        <v/>
      </c>
      <c r="L1092" s="3" t="str">
        <f>IF(L$3="Not used","",IFERROR(VLOOKUP($A1092,'Circumstance 7'!$B$6:$AB$15,27,FALSE),IFERROR(VLOOKUP($A1092,'Circumstance 7'!$B$18:$AB$28,27,FALSE),TableBPA2[[#This Row],[Base Payment After Circumstance 6]])))</f>
        <v/>
      </c>
      <c r="M1092" s="3" t="str">
        <f>IF(M$3="Not used","",IFERROR(VLOOKUP($A1092,'Circumstance 8'!$B$6:$AB$15,27,FALSE),IFERROR(VLOOKUP($A1092,'Circumstance 8'!$B$18:$AB$28,27,FALSE),TableBPA2[[#This Row],[Base Payment After Circumstance 7]])))</f>
        <v/>
      </c>
      <c r="N1092" s="3" t="str">
        <f>IF(N$3="Not used","",IFERROR(VLOOKUP($A1092,'Circumstance 9'!$B$6:$AB$15,27,FALSE),IFERROR(VLOOKUP($A1092,'Circumstance 9'!$B$18:$AB$28,27,FALSE),TableBPA2[[#This Row],[Base Payment After Circumstance 8]])))</f>
        <v/>
      </c>
      <c r="O1092" s="3" t="str">
        <f>IF(O$3="Not used","",IFERROR(VLOOKUP($A1092,'Circumstance 10'!$B$6:$AB$15,27,FALSE),IFERROR(VLOOKUP($A1092,'Circumstance 10'!$B$18:$AB$28,27,FALSE),TableBPA2[[#This Row],[Base Payment After Circumstance 9]])))</f>
        <v/>
      </c>
      <c r="P1092" s="24" t="str">
        <f>IF(P$3="Not used","",IFERROR(VLOOKUP($A1092,'Circumstance 11'!$B$6:$AB$15,27,FALSE),IFERROR(VLOOKUP($A1092,'Circumstance 11'!$B$18:$AB$28,27,FALSE),TableBPA2[[#This Row],[Base Payment After Circumstance 10]])))</f>
        <v/>
      </c>
      <c r="Q1092" s="24" t="str">
        <f>IF(Q$3="Not used","",IFERROR(VLOOKUP($A1092,'Circumstance 12'!$B$6:$AB$15,27,FALSE),IFERROR(VLOOKUP($A1092,'Circumstance 12'!$B$18:$AB$28,27,FALSE),TableBPA2[[#This Row],[Base Payment After Circumstance 11]])))</f>
        <v/>
      </c>
      <c r="R1092" s="24" t="str">
        <f>IF(R$3="Not used","",IFERROR(VLOOKUP($A1092,'Circumstance 13'!$B$6:$AB$15,27,FALSE),IFERROR(VLOOKUP($A1092,'Circumstance 13'!$B$18:$AB$28,27,FALSE),TableBPA2[[#This Row],[Base Payment After Circumstance 12]])))</f>
        <v/>
      </c>
      <c r="S1092" s="24" t="str">
        <f>IF(S$3="Not used","",IFERROR(VLOOKUP($A1092,'Circumstance 14'!$B$6:$AB$15,27,FALSE),IFERROR(VLOOKUP($A1092,'Circumstance 14'!$B$18:$AB$28,27,FALSE),TableBPA2[[#This Row],[Base Payment After Circumstance 13]])))</f>
        <v/>
      </c>
      <c r="T1092" s="24" t="str">
        <f>IF(T$3="Not used","",IFERROR(VLOOKUP($A1092,'Circumstance 15'!$B$6:$AB$15,27,FALSE),IFERROR(VLOOKUP($A1092,'Circumstance 15'!$B$18:$AB$28,27,FALSE),TableBPA2[[#This Row],[Base Payment After Circumstance 14]])))</f>
        <v/>
      </c>
      <c r="U1092" s="24" t="str">
        <f>IF(U$3="Not used","",IFERROR(VLOOKUP($A1092,'Circumstance 16'!$B$6:$AB$15,27,FALSE),IFERROR(VLOOKUP($A1092,'Circumstance 16'!$B$18:$AB$28,27,FALSE),TableBPA2[[#This Row],[Base Payment After Circumstance 15]])))</f>
        <v/>
      </c>
      <c r="V1092" s="24" t="str">
        <f>IF(V$3="Not used","",IFERROR(VLOOKUP($A1092,'Circumstance 17'!$B$6:$AB$15,27,FALSE),IFERROR(VLOOKUP($A1092,'Circumstance 17'!$B$18:$AB$28,27,FALSE),TableBPA2[[#This Row],[Base Payment After Circumstance 16]])))</f>
        <v/>
      </c>
      <c r="W1092" s="24" t="str">
        <f>IF(W$3="Not used","",IFERROR(VLOOKUP($A1092,'Circumstance 18'!$B$6:$AB$15,27,FALSE),IFERROR(VLOOKUP($A1092,'Circumstance 18'!$B$18:$AB$28,27,FALSE),TableBPA2[[#This Row],[Base Payment After Circumstance 17]])))</f>
        <v/>
      </c>
      <c r="X1092" s="24" t="str">
        <f>IF(X$3="Not used","",IFERROR(VLOOKUP($A1092,'Circumstance 19'!$B$6:$AB$15,27,FALSE),IFERROR(VLOOKUP($A1092,'Circumstance 19'!$B$18:$AB$28,27,FALSE),TableBPA2[[#This Row],[Base Payment After Circumstance 18]])))</f>
        <v/>
      </c>
      <c r="Y1092" s="24" t="str">
        <f>IF(Y$3="Not used","",IFERROR(VLOOKUP($A1092,'Circumstance 20'!$B$6:$AB$15,27,FALSE),IFERROR(VLOOKUP($A1092,'Circumstance 20'!$B$18:$AB$28,27,FALSE),TableBPA2[[#This Row],[Base Payment After Circumstance 19]])))</f>
        <v/>
      </c>
    </row>
    <row r="1093" spans="1:25" x14ac:dyDescent="0.25">
      <c r="A1093" s="11" t="str">
        <f>IF('LEA Information'!A1102="","",'LEA Information'!A1102)</f>
        <v/>
      </c>
      <c r="B1093" s="11" t="str">
        <f>IF('LEA Information'!B1102="","",'LEA Information'!B1102)</f>
        <v/>
      </c>
      <c r="C1093" s="68" t="str">
        <f>IF('LEA Information'!C1102="","",'LEA Information'!C1102)</f>
        <v/>
      </c>
      <c r="D1093" s="8" t="str">
        <f>IF('LEA Information'!D1102="","",'LEA Information'!D1102)</f>
        <v/>
      </c>
      <c r="E1093" s="32" t="str">
        <f t="shared" si="16"/>
        <v/>
      </c>
      <c r="F1093" s="3" t="str">
        <f>IF(F$3="Not used","",IFERROR(VLOOKUP($A1093,'Circumstance 1'!$B$6:$AB$15,27,FALSE),IFERROR(VLOOKUP(A1093,'Circumstance 1'!$B$18:$AB$28,27,FALSE),TableBPA2[[#This Row],[Starting Base Payment]])))</f>
        <v/>
      </c>
      <c r="G1093" s="3" t="str">
        <f>IF(G$3="Not used","",IFERROR(VLOOKUP($A1093,'Circumstance 2'!$B$6:$AB$15,27,FALSE),IFERROR(VLOOKUP($A1093,'Circumstance 2'!$B$18:$AB$28,27,FALSE),TableBPA2[[#This Row],[Base Payment After Circumstance 1]])))</f>
        <v/>
      </c>
      <c r="H1093" s="3" t="str">
        <f>IF(H$3="Not used","",IFERROR(VLOOKUP($A1093,'Circumstance 3'!$B$6:$AB$15,27,FALSE),IFERROR(VLOOKUP($A1093,'Circumstance 3'!$B$18:$AB$28,27,FALSE),TableBPA2[[#This Row],[Base Payment After Circumstance 2]])))</f>
        <v/>
      </c>
      <c r="I1093" s="3" t="str">
        <f>IF(I$3="Not used","",IFERROR(VLOOKUP($A1093,'Circumstance 4'!$B$6:$AB$15,27,FALSE),IFERROR(VLOOKUP($A1093,'Circumstance 4'!$B$18:$AB$28,27,FALSE),TableBPA2[[#This Row],[Base Payment After Circumstance 3]])))</f>
        <v/>
      </c>
      <c r="J1093" s="3" t="str">
        <f>IF(J$3="Not used","",IFERROR(VLOOKUP($A1093,'Circumstance 5'!$B$6:$AB$15,27,FALSE),IFERROR(VLOOKUP($A1093,'Circumstance 5'!$B$18:$AB$28,27,FALSE),TableBPA2[[#This Row],[Base Payment After Circumstance 4]])))</f>
        <v/>
      </c>
      <c r="K1093" s="3" t="str">
        <f>IF(K$3="Not used","",IFERROR(VLOOKUP($A1093,'Circumstance 6'!$B$6:$AB$15,27,FALSE),IFERROR(VLOOKUP($A1093,'Circumstance 6'!$B$18:$AB$28,27,FALSE),TableBPA2[[#This Row],[Base Payment After Circumstance 5]])))</f>
        <v/>
      </c>
      <c r="L1093" s="3" t="str">
        <f>IF(L$3="Not used","",IFERROR(VLOOKUP($A1093,'Circumstance 7'!$B$6:$AB$15,27,FALSE),IFERROR(VLOOKUP($A1093,'Circumstance 7'!$B$18:$AB$28,27,FALSE),TableBPA2[[#This Row],[Base Payment After Circumstance 6]])))</f>
        <v/>
      </c>
      <c r="M1093" s="3" t="str">
        <f>IF(M$3="Not used","",IFERROR(VLOOKUP($A1093,'Circumstance 8'!$B$6:$AB$15,27,FALSE),IFERROR(VLOOKUP($A1093,'Circumstance 8'!$B$18:$AB$28,27,FALSE),TableBPA2[[#This Row],[Base Payment After Circumstance 7]])))</f>
        <v/>
      </c>
      <c r="N1093" s="3" t="str">
        <f>IF(N$3="Not used","",IFERROR(VLOOKUP($A1093,'Circumstance 9'!$B$6:$AB$15,27,FALSE),IFERROR(VLOOKUP($A1093,'Circumstance 9'!$B$18:$AB$28,27,FALSE),TableBPA2[[#This Row],[Base Payment After Circumstance 8]])))</f>
        <v/>
      </c>
      <c r="O1093" s="3" t="str">
        <f>IF(O$3="Not used","",IFERROR(VLOOKUP($A1093,'Circumstance 10'!$B$6:$AB$15,27,FALSE),IFERROR(VLOOKUP($A1093,'Circumstance 10'!$B$18:$AB$28,27,FALSE),TableBPA2[[#This Row],[Base Payment After Circumstance 9]])))</f>
        <v/>
      </c>
      <c r="P1093" s="24" t="str">
        <f>IF(P$3="Not used","",IFERROR(VLOOKUP($A1093,'Circumstance 11'!$B$6:$AB$15,27,FALSE),IFERROR(VLOOKUP($A1093,'Circumstance 11'!$B$18:$AB$28,27,FALSE),TableBPA2[[#This Row],[Base Payment After Circumstance 10]])))</f>
        <v/>
      </c>
      <c r="Q1093" s="24" t="str">
        <f>IF(Q$3="Not used","",IFERROR(VLOOKUP($A1093,'Circumstance 12'!$B$6:$AB$15,27,FALSE),IFERROR(VLOOKUP($A1093,'Circumstance 12'!$B$18:$AB$28,27,FALSE),TableBPA2[[#This Row],[Base Payment After Circumstance 11]])))</f>
        <v/>
      </c>
      <c r="R1093" s="24" t="str">
        <f>IF(R$3="Not used","",IFERROR(VLOOKUP($A1093,'Circumstance 13'!$B$6:$AB$15,27,FALSE),IFERROR(VLOOKUP($A1093,'Circumstance 13'!$B$18:$AB$28,27,FALSE),TableBPA2[[#This Row],[Base Payment After Circumstance 12]])))</f>
        <v/>
      </c>
      <c r="S1093" s="24" t="str">
        <f>IF(S$3="Not used","",IFERROR(VLOOKUP($A1093,'Circumstance 14'!$B$6:$AB$15,27,FALSE),IFERROR(VLOOKUP($A1093,'Circumstance 14'!$B$18:$AB$28,27,FALSE),TableBPA2[[#This Row],[Base Payment After Circumstance 13]])))</f>
        <v/>
      </c>
      <c r="T1093" s="24" t="str">
        <f>IF(T$3="Not used","",IFERROR(VLOOKUP($A1093,'Circumstance 15'!$B$6:$AB$15,27,FALSE),IFERROR(VLOOKUP($A1093,'Circumstance 15'!$B$18:$AB$28,27,FALSE),TableBPA2[[#This Row],[Base Payment After Circumstance 14]])))</f>
        <v/>
      </c>
      <c r="U1093" s="24" t="str">
        <f>IF(U$3="Not used","",IFERROR(VLOOKUP($A1093,'Circumstance 16'!$B$6:$AB$15,27,FALSE),IFERROR(VLOOKUP($A1093,'Circumstance 16'!$B$18:$AB$28,27,FALSE),TableBPA2[[#This Row],[Base Payment After Circumstance 15]])))</f>
        <v/>
      </c>
      <c r="V1093" s="24" t="str">
        <f>IF(V$3="Not used","",IFERROR(VLOOKUP($A1093,'Circumstance 17'!$B$6:$AB$15,27,FALSE),IFERROR(VLOOKUP($A1093,'Circumstance 17'!$B$18:$AB$28,27,FALSE),TableBPA2[[#This Row],[Base Payment After Circumstance 16]])))</f>
        <v/>
      </c>
      <c r="W1093" s="24" t="str">
        <f>IF(W$3="Not used","",IFERROR(VLOOKUP($A1093,'Circumstance 18'!$B$6:$AB$15,27,FALSE),IFERROR(VLOOKUP($A1093,'Circumstance 18'!$B$18:$AB$28,27,FALSE),TableBPA2[[#This Row],[Base Payment After Circumstance 17]])))</f>
        <v/>
      </c>
      <c r="X1093" s="24" t="str">
        <f>IF(X$3="Not used","",IFERROR(VLOOKUP($A1093,'Circumstance 19'!$B$6:$AB$15,27,FALSE),IFERROR(VLOOKUP($A1093,'Circumstance 19'!$B$18:$AB$28,27,FALSE),TableBPA2[[#This Row],[Base Payment After Circumstance 18]])))</f>
        <v/>
      </c>
      <c r="Y1093" s="24" t="str">
        <f>IF(Y$3="Not used","",IFERROR(VLOOKUP($A1093,'Circumstance 20'!$B$6:$AB$15,27,FALSE),IFERROR(VLOOKUP($A1093,'Circumstance 20'!$B$18:$AB$28,27,FALSE),TableBPA2[[#This Row],[Base Payment After Circumstance 19]])))</f>
        <v/>
      </c>
    </row>
    <row r="1094" spans="1:25" x14ac:dyDescent="0.25">
      <c r="A1094" s="11" t="str">
        <f>IF('LEA Information'!A1103="","",'LEA Information'!A1103)</f>
        <v/>
      </c>
      <c r="B1094" s="11" t="str">
        <f>IF('LEA Information'!B1103="","",'LEA Information'!B1103)</f>
        <v/>
      </c>
      <c r="C1094" s="68" t="str">
        <f>IF('LEA Information'!C1103="","",'LEA Information'!C1103)</f>
        <v/>
      </c>
      <c r="D1094" s="8" t="str">
        <f>IF('LEA Information'!D1103="","",'LEA Information'!D1103)</f>
        <v/>
      </c>
      <c r="E1094" s="32" t="str">
        <f t="shared" si="16"/>
        <v/>
      </c>
      <c r="F1094" s="3" t="str">
        <f>IF(F$3="Not used","",IFERROR(VLOOKUP($A1094,'Circumstance 1'!$B$6:$AB$15,27,FALSE),IFERROR(VLOOKUP(A1094,'Circumstance 1'!$B$18:$AB$28,27,FALSE),TableBPA2[[#This Row],[Starting Base Payment]])))</f>
        <v/>
      </c>
      <c r="G1094" s="3" t="str">
        <f>IF(G$3="Not used","",IFERROR(VLOOKUP($A1094,'Circumstance 2'!$B$6:$AB$15,27,FALSE),IFERROR(VLOOKUP($A1094,'Circumstance 2'!$B$18:$AB$28,27,FALSE),TableBPA2[[#This Row],[Base Payment After Circumstance 1]])))</f>
        <v/>
      </c>
      <c r="H1094" s="3" t="str">
        <f>IF(H$3="Not used","",IFERROR(VLOOKUP($A1094,'Circumstance 3'!$B$6:$AB$15,27,FALSE),IFERROR(VLOOKUP($A1094,'Circumstance 3'!$B$18:$AB$28,27,FALSE),TableBPA2[[#This Row],[Base Payment After Circumstance 2]])))</f>
        <v/>
      </c>
      <c r="I1094" s="3" t="str">
        <f>IF(I$3="Not used","",IFERROR(VLOOKUP($A1094,'Circumstance 4'!$B$6:$AB$15,27,FALSE),IFERROR(VLOOKUP($A1094,'Circumstance 4'!$B$18:$AB$28,27,FALSE),TableBPA2[[#This Row],[Base Payment After Circumstance 3]])))</f>
        <v/>
      </c>
      <c r="J1094" s="3" t="str">
        <f>IF(J$3="Not used","",IFERROR(VLOOKUP($A1094,'Circumstance 5'!$B$6:$AB$15,27,FALSE),IFERROR(VLOOKUP($A1094,'Circumstance 5'!$B$18:$AB$28,27,FALSE),TableBPA2[[#This Row],[Base Payment After Circumstance 4]])))</f>
        <v/>
      </c>
      <c r="K1094" s="3" t="str">
        <f>IF(K$3="Not used","",IFERROR(VLOOKUP($A1094,'Circumstance 6'!$B$6:$AB$15,27,FALSE),IFERROR(VLOOKUP($A1094,'Circumstance 6'!$B$18:$AB$28,27,FALSE),TableBPA2[[#This Row],[Base Payment After Circumstance 5]])))</f>
        <v/>
      </c>
      <c r="L1094" s="3" t="str">
        <f>IF(L$3="Not used","",IFERROR(VLOOKUP($A1094,'Circumstance 7'!$B$6:$AB$15,27,FALSE),IFERROR(VLOOKUP($A1094,'Circumstance 7'!$B$18:$AB$28,27,FALSE),TableBPA2[[#This Row],[Base Payment After Circumstance 6]])))</f>
        <v/>
      </c>
      <c r="M1094" s="3" t="str">
        <f>IF(M$3="Not used","",IFERROR(VLOOKUP($A1094,'Circumstance 8'!$B$6:$AB$15,27,FALSE),IFERROR(VLOOKUP($A1094,'Circumstance 8'!$B$18:$AB$28,27,FALSE),TableBPA2[[#This Row],[Base Payment After Circumstance 7]])))</f>
        <v/>
      </c>
      <c r="N1094" s="3" t="str">
        <f>IF(N$3="Not used","",IFERROR(VLOOKUP($A1094,'Circumstance 9'!$B$6:$AB$15,27,FALSE),IFERROR(VLOOKUP($A1094,'Circumstance 9'!$B$18:$AB$28,27,FALSE),TableBPA2[[#This Row],[Base Payment After Circumstance 8]])))</f>
        <v/>
      </c>
      <c r="O1094" s="3" t="str">
        <f>IF(O$3="Not used","",IFERROR(VLOOKUP($A1094,'Circumstance 10'!$B$6:$AB$15,27,FALSE),IFERROR(VLOOKUP($A1094,'Circumstance 10'!$B$18:$AB$28,27,FALSE),TableBPA2[[#This Row],[Base Payment After Circumstance 9]])))</f>
        <v/>
      </c>
      <c r="P1094" s="24" t="str">
        <f>IF(P$3="Not used","",IFERROR(VLOOKUP($A1094,'Circumstance 11'!$B$6:$AB$15,27,FALSE),IFERROR(VLOOKUP($A1094,'Circumstance 11'!$B$18:$AB$28,27,FALSE),TableBPA2[[#This Row],[Base Payment After Circumstance 10]])))</f>
        <v/>
      </c>
      <c r="Q1094" s="24" t="str">
        <f>IF(Q$3="Not used","",IFERROR(VLOOKUP($A1094,'Circumstance 12'!$B$6:$AB$15,27,FALSE),IFERROR(VLOOKUP($A1094,'Circumstance 12'!$B$18:$AB$28,27,FALSE),TableBPA2[[#This Row],[Base Payment After Circumstance 11]])))</f>
        <v/>
      </c>
      <c r="R1094" s="24" t="str">
        <f>IF(R$3="Not used","",IFERROR(VLOOKUP($A1094,'Circumstance 13'!$B$6:$AB$15,27,FALSE),IFERROR(VLOOKUP($A1094,'Circumstance 13'!$B$18:$AB$28,27,FALSE),TableBPA2[[#This Row],[Base Payment After Circumstance 12]])))</f>
        <v/>
      </c>
      <c r="S1094" s="24" t="str">
        <f>IF(S$3="Not used","",IFERROR(VLOOKUP($A1094,'Circumstance 14'!$B$6:$AB$15,27,FALSE),IFERROR(VLOOKUP($A1094,'Circumstance 14'!$B$18:$AB$28,27,FALSE),TableBPA2[[#This Row],[Base Payment After Circumstance 13]])))</f>
        <v/>
      </c>
      <c r="T1094" s="24" t="str">
        <f>IF(T$3="Not used","",IFERROR(VLOOKUP($A1094,'Circumstance 15'!$B$6:$AB$15,27,FALSE),IFERROR(VLOOKUP($A1094,'Circumstance 15'!$B$18:$AB$28,27,FALSE),TableBPA2[[#This Row],[Base Payment After Circumstance 14]])))</f>
        <v/>
      </c>
      <c r="U1094" s="24" t="str">
        <f>IF(U$3="Not used","",IFERROR(VLOOKUP($A1094,'Circumstance 16'!$B$6:$AB$15,27,FALSE),IFERROR(VLOOKUP($A1094,'Circumstance 16'!$B$18:$AB$28,27,FALSE),TableBPA2[[#This Row],[Base Payment After Circumstance 15]])))</f>
        <v/>
      </c>
      <c r="V1094" s="24" t="str">
        <f>IF(V$3="Not used","",IFERROR(VLOOKUP($A1094,'Circumstance 17'!$B$6:$AB$15,27,FALSE),IFERROR(VLOOKUP($A1094,'Circumstance 17'!$B$18:$AB$28,27,FALSE),TableBPA2[[#This Row],[Base Payment After Circumstance 16]])))</f>
        <v/>
      </c>
      <c r="W1094" s="24" t="str">
        <f>IF(W$3="Not used","",IFERROR(VLOOKUP($A1094,'Circumstance 18'!$B$6:$AB$15,27,FALSE),IFERROR(VLOOKUP($A1094,'Circumstance 18'!$B$18:$AB$28,27,FALSE),TableBPA2[[#This Row],[Base Payment After Circumstance 17]])))</f>
        <v/>
      </c>
      <c r="X1094" s="24" t="str">
        <f>IF(X$3="Not used","",IFERROR(VLOOKUP($A1094,'Circumstance 19'!$B$6:$AB$15,27,FALSE),IFERROR(VLOOKUP($A1094,'Circumstance 19'!$B$18:$AB$28,27,FALSE),TableBPA2[[#This Row],[Base Payment After Circumstance 18]])))</f>
        <v/>
      </c>
      <c r="Y1094" s="24" t="str">
        <f>IF(Y$3="Not used","",IFERROR(VLOOKUP($A1094,'Circumstance 20'!$B$6:$AB$15,27,FALSE),IFERROR(VLOOKUP($A1094,'Circumstance 20'!$B$18:$AB$28,27,FALSE),TableBPA2[[#This Row],[Base Payment After Circumstance 19]])))</f>
        <v/>
      </c>
    </row>
    <row r="1095" spans="1:25" x14ac:dyDescent="0.25">
      <c r="A1095" s="11" t="str">
        <f>IF('LEA Information'!A1104="","",'LEA Information'!A1104)</f>
        <v/>
      </c>
      <c r="B1095" s="11" t="str">
        <f>IF('LEA Information'!B1104="","",'LEA Information'!B1104)</f>
        <v/>
      </c>
      <c r="C1095" s="68" t="str">
        <f>IF('LEA Information'!C1104="","",'LEA Information'!C1104)</f>
        <v/>
      </c>
      <c r="D1095" s="8" t="str">
        <f>IF('LEA Information'!D1104="","",'LEA Information'!D1104)</f>
        <v/>
      </c>
      <c r="E1095" s="32" t="str">
        <f t="shared" ref="E1095:E1158" si="17">IF(A1095="","",(LOOKUP(2,1/(ISNUMBER($F1095:$Y1095)),$F1095:$Y1095)))</f>
        <v/>
      </c>
      <c r="F1095" s="3" t="str">
        <f>IF(F$3="Not used","",IFERROR(VLOOKUP($A1095,'Circumstance 1'!$B$6:$AB$15,27,FALSE),IFERROR(VLOOKUP(A1095,'Circumstance 1'!$B$18:$AB$28,27,FALSE),TableBPA2[[#This Row],[Starting Base Payment]])))</f>
        <v/>
      </c>
      <c r="G1095" s="3" t="str">
        <f>IF(G$3="Not used","",IFERROR(VLOOKUP($A1095,'Circumstance 2'!$B$6:$AB$15,27,FALSE),IFERROR(VLOOKUP($A1095,'Circumstance 2'!$B$18:$AB$28,27,FALSE),TableBPA2[[#This Row],[Base Payment After Circumstance 1]])))</f>
        <v/>
      </c>
      <c r="H1095" s="3" t="str">
        <f>IF(H$3="Not used","",IFERROR(VLOOKUP($A1095,'Circumstance 3'!$B$6:$AB$15,27,FALSE),IFERROR(VLOOKUP($A1095,'Circumstance 3'!$B$18:$AB$28,27,FALSE),TableBPA2[[#This Row],[Base Payment After Circumstance 2]])))</f>
        <v/>
      </c>
      <c r="I1095" s="3" t="str">
        <f>IF(I$3="Not used","",IFERROR(VLOOKUP($A1095,'Circumstance 4'!$B$6:$AB$15,27,FALSE),IFERROR(VLOOKUP($A1095,'Circumstance 4'!$B$18:$AB$28,27,FALSE),TableBPA2[[#This Row],[Base Payment After Circumstance 3]])))</f>
        <v/>
      </c>
      <c r="J1095" s="3" t="str">
        <f>IF(J$3="Not used","",IFERROR(VLOOKUP($A1095,'Circumstance 5'!$B$6:$AB$15,27,FALSE),IFERROR(VLOOKUP($A1095,'Circumstance 5'!$B$18:$AB$28,27,FALSE),TableBPA2[[#This Row],[Base Payment After Circumstance 4]])))</f>
        <v/>
      </c>
      <c r="K1095" s="3" t="str">
        <f>IF(K$3="Not used","",IFERROR(VLOOKUP($A1095,'Circumstance 6'!$B$6:$AB$15,27,FALSE),IFERROR(VLOOKUP($A1095,'Circumstance 6'!$B$18:$AB$28,27,FALSE),TableBPA2[[#This Row],[Base Payment After Circumstance 5]])))</f>
        <v/>
      </c>
      <c r="L1095" s="3" t="str">
        <f>IF(L$3="Not used","",IFERROR(VLOOKUP($A1095,'Circumstance 7'!$B$6:$AB$15,27,FALSE),IFERROR(VLOOKUP($A1095,'Circumstance 7'!$B$18:$AB$28,27,FALSE),TableBPA2[[#This Row],[Base Payment After Circumstance 6]])))</f>
        <v/>
      </c>
      <c r="M1095" s="3" t="str">
        <f>IF(M$3="Not used","",IFERROR(VLOOKUP($A1095,'Circumstance 8'!$B$6:$AB$15,27,FALSE),IFERROR(VLOOKUP($A1095,'Circumstance 8'!$B$18:$AB$28,27,FALSE),TableBPA2[[#This Row],[Base Payment After Circumstance 7]])))</f>
        <v/>
      </c>
      <c r="N1095" s="3" t="str">
        <f>IF(N$3="Not used","",IFERROR(VLOOKUP($A1095,'Circumstance 9'!$B$6:$AB$15,27,FALSE),IFERROR(VLOOKUP($A1095,'Circumstance 9'!$B$18:$AB$28,27,FALSE),TableBPA2[[#This Row],[Base Payment After Circumstance 8]])))</f>
        <v/>
      </c>
      <c r="O1095" s="3" t="str">
        <f>IF(O$3="Not used","",IFERROR(VLOOKUP($A1095,'Circumstance 10'!$B$6:$AB$15,27,FALSE),IFERROR(VLOOKUP($A1095,'Circumstance 10'!$B$18:$AB$28,27,FALSE),TableBPA2[[#This Row],[Base Payment After Circumstance 9]])))</f>
        <v/>
      </c>
      <c r="P1095" s="24" t="str">
        <f>IF(P$3="Not used","",IFERROR(VLOOKUP($A1095,'Circumstance 11'!$B$6:$AB$15,27,FALSE),IFERROR(VLOOKUP($A1095,'Circumstance 11'!$B$18:$AB$28,27,FALSE),TableBPA2[[#This Row],[Base Payment After Circumstance 10]])))</f>
        <v/>
      </c>
      <c r="Q1095" s="24" t="str">
        <f>IF(Q$3="Not used","",IFERROR(VLOOKUP($A1095,'Circumstance 12'!$B$6:$AB$15,27,FALSE),IFERROR(VLOOKUP($A1095,'Circumstance 12'!$B$18:$AB$28,27,FALSE),TableBPA2[[#This Row],[Base Payment After Circumstance 11]])))</f>
        <v/>
      </c>
      <c r="R1095" s="24" t="str">
        <f>IF(R$3="Not used","",IFERROR(VLOOKUP($A1095,'Circumstance 13'!$B$6:$AB$15,27,FALSE),IFERROR(VLOOKUP($A1095,'Circumstance 13'!$B$18:$AB$28,27,FALSE),TableBPA2[[#This Row],[Base Payment After Circumstance 12]])))</f>
        <v/>
      </c>
      <c r="S1095" s="24" t="str">
        <f>IF(S$3="Not used","",IFERROR(VLOOKUP($A1095,'Circumstance 14'!$B$6:$AB$15,27,FALSE),IFERROR(VLOOKUP($A1095,'Circumstance 14'!$B$18:$AB$28,27,FALSE),TableBPA2[[#This Row],[Base Payment After Circumstance 13]])))</f>
        <v/>
      </c>
      <c r="T1095" s="24" t="str">
        <f>IF(T$3="Not used","",IFERROR(VLOOKUP($A1095,'Circumstance 15'!$B$6:$AB$15,27,FALSE),IFERROR(VLOOKUP($A1095,'Circumstance 15'!$B$18:$AB$28,27,FALSE),TableBPA2[[#This Row],[Base Payment After Circumstance 14]])))</f>
        <v/>
      </c>
      <c r="U1095" s="24" t="str">
        <f>IF(U$3="Not used","",IFERROR(VLOOKUP($A1095,'Circumstance 16'!$B$6:$AB$15,27,FALSE),IFERROR(VLOOKUP($A1095,'Circumstance 16'!$B$18:$AB$28,27,FALSE),TableBPA2[[#This Row],[Base Payment After Circumstance 15]])))</f>
        <v/>
      </c>
      <c r="V1095" s="24" t="str">
        <f>IF(V$3="Not used","",IFERROR(VLOOKUP($A1095,'Circumstance 17'!$B$6:$AB$15,27,FALSE),IFERROR(VLOOKUP($A1095,'Circumstance 17'!$B$18:$AB$28,27,FALSE),TableBPA2[[#This Row],[Base Payment After Circumstance 16]])))</f>
        <v/>
      </c>
      <c r="W1095" s="24" t="str">
        <f>IF(W$3="Not used","",IFERROR(VLOOKUP($A1095,'Circumstance 18'!$B$6:$AB$15,27,FALSE),IFERROR(VLOOKUP($A1095,'Circumstance 18'!$B$18:$AB$28,27,FALSE),TableBPA2[[#This Row],[Base Payment After Circumstance 17]])))</f>
        <v/>
      </c>
      <c r="X1095" s="24" t="str">
        <f>IF(X$3="Not used","",IFERROR(VLOOKUP($A1095,'Circumstance 19'!$B$6:$AB$15,27,FALSE),IFERROR(VLOOKUP($A1095,'Circumstance 19'!$B$18:$AB$28,27,FALSE),TableBPA2[[#This Row],[Base Payment After Circumstance 18]])))</f>
        <v/>
      </c>
      <c r="Y1095" s="24" t="str">
        <f>IF(Y$3="Not used","",IFERROR(VLOOKUP($A1095,'Circumstance 20'!$B$6:$AB$15,27,FALSE),IFERROR(VLOOKUP($A1095,'Circumstance 20'!$B$18:$AB$28,27,FALSE),TableBPA2[[#This Row],[Base Payment After Circumstance 19]])))</f>
        <v/>
      </c>
    </row>
    <row r="1096" spans="1:25" x14ac:dyDescent="0.25">
      <c r="A1096" s="11" t="str">
        <f>IF('LEA Information'!A1105="","",'LEA Information'!A1105)</f>
        <v/>
      </c>
      <c r="B1096" s="11" t="str">
        <f>IF('LEA Information'!B1105="","",'LEA Information'!B1105)</f>
        <v/>
      </c>
      <c r="C1096" s="68" t="str">
        <f>IF('LEA Information'!C1105="","",'LEA Information'!C1105)</f>
        <v/>
      </c>
      <c r="D1096" s="8" t="str">
        <f>IF('LEA Information'!D1105="","",'LEA Information'!D1105)</f>
        <v/>
      </c>
      <c r="E1096" s="32" t="str">
        <f t="shared" si="17"/>
        <v/>
      </c>
      <c r="F1096" s="3" t="str">
        <f>IF(F$3="Not used","",IFERROR(VLOOKUP($A1096,'Circumstance 1'!$B$6:$AB$15,27,FALSE),IFERROR(VLOOKUP(A1096,'Circumstance 1'!$B$18:$AB$28,27,FALSE),TableBPA2[[#This Row],[Starting Base Payment]])))</f>
        <v/>
      </c>
      <c r="G1096" s="3" t="str">
        <f>IF(G$3="Not used","",IFERROR(VLOOKUP($A1096,'Circumstance 2'!$B$6:$AB$15,27,FALSE),IFERROR(VLOOKUP($A1096,'Circumstance 2'!$B$18:$AB$28,27,FALSE),TableBPA2[[#This Row],[Base Payment After Circumstance 1]])))</f>
        <v/>
      </c>
      <c r="H1096" s="3" t="str">
        <f>IF(H$3="Not used","",IFERROR(VLOOKUP($A1096,'Circumstance 3'!$B$6:$AB$15,27,FALSE),IFERROR(VLOOKUP($A1096,'Circumstance 3'!$B$18:$AB$28,27,FALSE),TableBPA2[[#This Row],[Base Payment After Circumstance 2]])))</f>
        <v/>
      </c>
      <c r="I1096" s="3" t="str">
        <f>IF(I$3="Not used","",IFERROR(VLOOKUP($A1096,'Circumstance 4'!$B$6:$AB$15,27,FALSE),IFERROR(VLOOKUP($A1096,'Circumstance 4'!$B$18:$AB$28,27,FALSE),TableBPA2[[#This Row],[Base Payment After Circumstance 3]])))</f>
        <v/>
      </c>
      <c r="J1096" s="3" t="str">
        <f>IF(J$3="Not used","",IFERROR(VLOOKUP($A1096,'Circumstance 5'!$B$6:$AB$15,27,FALSE),IFERROR(VLOOKUP($A1096,'Circumstance 5'!$B$18:$AB$28,27,FALSE),TableBPA2[[#This Row],[Base Payment After Circumstance 4]])))</f>
        <v/>
      </c>
      <c r="K1096" s="3" t="str">
        <f>IF(K$3="Not used","",IFERROR(VLOOKUP($A1096,'Circumstance 6'!$B$6:$AB$15,27,FALSE),IFERROR(VLOOKUP($A1096,'Circumstance 6'!$B$18:$AB$28,27,FALSE),TableBPA2[[#This Row],[Base Payment After Circumstance 5]])))</f>
        <v/>
      </c>
      <c r="L1096" s="3" t="str">
        <f>IF(L$3="Not used","",IFERROR(VLOOKUP($A1096,'Circumstance 7'!$B$6:$AB$15,27,FALSE),IFERROR(VLOOKUP($A1096,'Circumstance 7'!$B$18:$AB$28,27,FALSE),TableBPA2[[#This Row],[Base Payment After Circumstance 6]])))</f>
        <v/>
      </c>
      <c r="M1096" s="3" t="str">
        <f>IF(M$3="Not used","",IFERROR(VLOOKUP($A1096,'Circumstance 8'!$B$6:$AB$15,27,FALSE),IFERROR(VLOOKUP($A1096,'Circumstance 8'!$B$18:$AB$28,27,FALSE),TableBPA2[[#This Row],[Base Payment After Circumstance 7]])))</f>
        <v/>
      </c>
      <c r="N1096" s="3" t="str">
        <f>IF(N$3="Not used","",IFERROR(VLOOKUP($A1096,'Circumstance 9'!$B$6:$AB$15,27,FALSE),IFERROR(VLOOKUP($A1096,'Circumstance 9'!$B$18:$AB$28,27,FALSE),TableBPA2[[#This Row],[Base Payment After Circumstance 8]])))</f>
        <v/>
      </c>
      <c r="O1096" s="3" t="str">
        <f>IF(O$3="Not used","",IFERROR(VLOOKUP($A1096,'Circumstance 10'!$B$6:$AB$15,27,FALSE),IFERROR(VLOOKUP($A1096,'Circumstance 10'!$B$18:$AB$28,27,FALSE),TableBPA2[[#This Row],[Base Payment After Circumstance 9]])))</f>
        <v/>
      </c>
      <c r="P1096" s="24" t="str">
        <f>IF(P$3="Not used","",IFERROR(VLOOKUP($A1096,'Circumstance 11'!$B$6:$AB$15,27,FALSE),IFERROR(VLOOKUP($A1096,'Circumstance 11'!$B$18:$AB$28,27,FALSE),TableBPA2[[#This Row],[Base Payment After Circumstance 10]])))</f>
        <v/>
      </c>
      <c r="Q1096" s="24" t="str">
        <f>IF(Q$3="Not used","",IFERROR(VLOOKUP($A1096,'Circumstance 12'!$B$6:$AB$15,27,FALSE),IFERROR(VLOOKUP($A1096,'Circumstance 12'!$B$18:$AB$28,27,FALSE),TableBPA2[[#This Row],[Base Payment After Circumstance 11]])))</f>
        <v/>
      </c>
      <c r="R1096" s="24" t="str">
        <f>IF(R$3="Not used","",IFERROR(VLOOKUP($A1096,'Circumstance 13'!$B$6:$AB$15,27,FALSE),IFERROR(VLOOKUP($A1096,'Circumstance 13'!$B$18:$AB$28,27,FALSE),TableBPA2[[#This Row],[Base Payment After Circumstance 12]])))</f>
        <v/>
      </c>
      <c r="S1096" s="24" t="str">
        <f>IF(S$3="Not used","",IFERROR(VLOOKUP($A1096,'Circumstance 14'!$B$6:$AB$15,27,FALSE),IFERROR(VLOOKUP($A1096,'Circumstance 14'!$B$18:$AB$28,27,FALSE),TableBPA2[[#This Row],[Base Payment After Circumstance 13]])))</f>
        <v/>
      </c>
      <c r="T1096" s="24" t="str">
        <f>IF(T$3="Not used","",IFERROR(VLOOKUP($A1096,'Circumstance 15'!$B$6:$AB$15,27,FALSE),IFERROR(VLOOKUP($A1096,'Circumstance 15'!$B$18:$AB$28,27,FALSE),TableBPA2[[#This Row],[Base Payment After Circumstance 14]])))</f>
        <v/>
      </c>
      <c r="U1096" s="24" t="str">
        <f>IF(U$3="Not used","",IFERROR(VLOOKUP($A1096,'Circumstance 16'!$B$6:$AB$15,27,FALSE),IFERROR(VLOOKUP($A1096,'Circumstance 16'!$B$18:$AB$28,27,FALSE),TableBPA2[[#This Row],[Base Payment After Circumstance 15]])))</f>
        <v/>
      </c>
      <c r="V1096" s="24" t="str">
        <f>IF(V$3="Not used","",IFERROR(VLOOKUP($A1096,'Circumstance 17'!$B$6:$AB$15,27,FALSE),IFERROR(VLOOKUP($A1096,'Circumstance 17'!$B$18:$AB$28,27,FALSE),TableBPA2[[#This Row],[Base Payment After Circumstance 16]])))</f>
        <v/>
      </c>
      <c r="W1096" s="24" t="str">
        <f>IF(W$3="Not used","",IFERROR(VLOOKUP($A1096,'Circumstance 18'!$B$6:$AB$15,27,FALSE),IFERROR(VLOOKUP($A1096,'Circumstance 18'!$B$18:$AB$28,27,FALSE),TableBPA2[[#This Row],[Base Payment After Circumstance 17]])))</f>
        <v/>
      </c>
      <c r="X1096" s="24" t="str">
        <f>IF(X$3="Not used","",IFERROR(VLOOKUP($A1096,'Circumstance 19'!$B$6:$AB$15,27,FALSE),IFERROR(VLOOKUP($A1096,'Circumstance 19'!$B$18:$AB$28,27,FALSE),TableBPA2[[#This Row],[Base Payment After Circumstance 18]])))</f>
        <v/>
      </c>
      <c r="Y1096" s="24" t="str">
        <f>IF(Y$3="Not used","",IFERROR(VLOOKUP($A1096,'Circumstance 20'!$B$6:$AB$15,27,FALSE),IFERROR(VLOOKUP($A1096,'Circumstance 20'!$B$18:$AB$28,27,FALSE),TableBPA2[[#This Row],[Base Payment After Circumstance 19]])))</f>
        <v/>
      </c>
    </row>
    <row r="1097" spans="1:25" x14ac:dyDescent="0.25">
      <c r="A1097" s="11" t="str">
        <f>IF('LEA Information'!A1106="","",'LEA Information'!A1106)</f>
        <v/>
      </c>
      <c r="B1097" s="11" t="str">
        <f>IF('LEA Information'!B1106="","",'LEA Information'!B1106)</f>
        <v/>
      </c>
      <c r="C1097" s="68" t="str">
        <f>IF('LEA Information'!C1106="","",'LEA Information'!C1106)</f>
        <v/>
      </c>
      <c r="D1097" s="8" t="str">
        <f>IF('LEA Information'!D1106="","",'LEA Information'!D1106)</f>
        <v/>
      </c>
      <c r="E1097" s="32" t="str">
        <f t="shared" si="17"/>
        <v/>
      </c>
      <c r="F1097" s="3" t="str">
        <f>IF(F$3="Not used","",IFERROR(VLOOKUP($A1097,'Circumstance 1'!$B$6:$AB$15,27,FALSE),IFERROR(VLOOKUP(A1097,'Circumstance 1'!$B$18:$AB$28,27,FALSE),TableBPA2[[#This Row],[Starting Base Payment]])))</f>
        <v/>
      </c>
      <c r="G1097" s="3" t="str">
        <f>IF(G$3="Not used","",IFERROR(VLOOKUP($A1097,'Circumstance 2'!$B$6:$AB$15,27,FALSE),IFERROR(VLOOKUP($A1097,'Circumstance 2'!$B$18:$AB$28,27,FALSE),TableBPA2[[#This Row],[Base Payment After Circumstance 1]])))</f>
        <v/>
      </c>
      <c r="H1097" s="3" t="str">
        <f>IF(H$3="Not used","",IFERROR(VLOOKUP($A1097,'Circumstance 3'!$B$6:$AB$15,27,FALSE),IFERROR(VLOOKUP($A1097,'Circumstance 3'!$B$18:$AB$28,27,FALSE),TableBPA2[[#This Row],[Base Payment After Circumstance 2]])))</f>
        <v/>
      </c>
      <c r="I1097" s="3" t="str">
        <f>IF(I$3="Not used","",IFERROR(VLOOKUP($A1097,'Circumstance 4'!$B$6:$AB$15,27,FALSE),IFERROR(VLOOKUP($A1097,'Circumstance 4'!$B$18:$AB$28,27,FALSE),TableBPA2[[#This Row],[Base Payment After Circumstance 3]])))</f>
        <v/>
      </c>
      <c r="J1097" s="3" t="str">
        <f>IF(J$3="Not used","",IFERROR(VLOOKUP($A1097,'Circumstance 5'!$B$6:$AB$15,27,FALSE),IFERROR(VLOOKUP($A1097,'Circumstance 5'!$B$18:$AB$28,27,FALSE),TableBPA2[[#This Row],[Base Payment After Circumstance 4]])))</f>
        <v/>
      </c>
      <c r="K1097" s="3" t="str">
        <f>IF(K$3="Not used","",IFERROR(VLOOKUP($A1097,'Circumstance 6'!$B$6:$AB$15,27,FALSE),IFERROR(VLOOKUP($A1097,'Circumstance 6'!$B$18:$AB$28,27,FALSE),TableBPA2[[#This Row],[Base Payment After Circumstance 5]])))</f>
        <v/>
      </c>
      <c r="L1097" s="3" t="str">
        <f>IF(L$3="Not used","",IFERROR(VLOOKUP($A1097,'Circumstance 7'!$B$6:$AB$15,27,FALSE),IFERROR(VLOOKUP($A1097,'Circumstance 7'!$B$18:$AB$28,27,FALSE),TableBPA2[[#This Row],[Base Payment After Circumstance 6]])))</f>
        <v/>
      </c>
      <c r="M1097" s="3" t="str">
        <f>IF(M$3="Not used","",IFERROR(VLOOKUP($A1097,'Circumstance 8'!$B$6:$AB$15,27,FALSE),IFERROR(VLOOKUP($A1097,'Circumstance 8'!$B$18:$AB$28,27,FALSE),TableBPA2[[#This Row],[Base Payment After Circumstance 7]])))</f>
        <v/>
      </c>
      <c r="N1097" s="3" t="str">
        <f>IF(N$3="Not used","",IFERROR(VLOOKUP($A1097,'Circumstance 9'!$B$6:$AB$15,27,FALSE),IFERROR(VLOOKUP($A1097,'Circumstance 9'!$B$18:$AB$28,27,FALSE),TableBPA2[[#This Row],[Base Payment After Circumstance 8]])))</f>
        <v/>
      </c>
      <c r="O1097" s="3" t="str">
        <f>IF(O$3="Not used","",IFERROR(VLOOKUP($A1097,'Circumstance 10'!$B$6:$AB$15,27,FALSE),IFERROR(VLOOKUP($A1097,'Circumstance 10'!$B$18:$AB$28,27,FALSE),TableBPA2[[#This Row],[Base Payment After Circumstance 9]])))</f>
        <v/>
      </c>
      <c r="P1097" s="24" t="str">
        <f>IF(P$3="Not used","",IFERROR(VLOOKUP($A1097,'Circumstance 11'!$B$6:$AB$15,27,FALSE),IFERROR(VLOOKUP($A1097,'Circumstance 11'!$B$18:$AB$28,27,FALSE),TableBPA2[[#This Row],[Base Payment After Circumstance 10]])))</f>
        <v/>
      </c>
      <c r="Q1097" s="24" t="str">
        <f>IF(Q$3="Not used","",IFERROR(VLOOKUP($A1097,'Circumstance 12'!$B$6:$AB$15,27,FALSE),IFERROR(VLOOKUP($A1097,'Circumstance 12'!$B$18:$AB$28,27,FALSE),TableBPA2[[#This Row],[Base Payment After Circumstance 11]])))</f>
        <v/>
      </c>
      <c r="R1097" s="24" t="str">
        <f>IF(R$3="Not used","",IFERROR(VLOOKUP($A1097,'Circumstance 13'!$B$6:$AB$15,27,FALSE),IFERROR(VLOOKUP($A1097,'Circumstance 13'!$B$18:$AB$28,27,FALSE),TableBPA2[[#This Row],[Base Payment After Circumstance 12]])))</f>
        <v/>
      </c>
      <c r="S1097" s="24" t="str">
        <f>IF(S$3="Not used","",IFERROR(VLOOKUP($A1097,'Circumstance 14'!$B$6:$AB$15,27,FALSE),IFERROR(VLOOKUP($A1097,'Circumstance 14'!$B$18:$AB$28,27,FALSE),TableBPA2[[#This Row],[Base Payment After Circumstance 13]])))</f>
        <v/>
      </c>
      <c r="T1097" s="24" t="str">
        <f>IF(T$3="Not used","",IFERROR(VLOOKUP($A1097,'Circumstance 15'!$B$6:$AB$15,27,FALSE),IFERROR(VLOOKUP($A1097,'Circumstance 15'!$B$18:$AB$28,27,FALSE),TableBPA2[[#This Row],[Base Payment After Circumstance 14]])))</f>
        <v/>
      </c>
      <c r="U1097" s="24" t="str">
        <f>IF(U$3="Not used","",IFERROR(VLOOKUP($A1097,'Circumstance 16'!$B$6:$AB$15,27,FALSE),IFERROR(VLOOKUP($A1097,'Circumstance 16'!$B$18:$AB$28,27,FALSE),TableBPA2[[#This Row],[Base Payment After Circumstance 15]])))</f>
        <v/>
      </c>
      <c r="V1097" s="24" t="str">
        <f>IF(V$3="Not used","",IFERROR(VLOOKUP($A1097,'Circumstance 17'!$B$6:$AB$15,27,FALSE),IFERROR(VLOOKUP($A1097,'Circumstance 17'!$B$18:$AB$28,27,FALSE),TableBPA2[[#This Row],[Base Payment After Circumstance 16]])))</f>
        <v/>
      </c>
      <c r="W1097" s="24" t="str">
        <f>IF(W$3="Not used","",IFERROR(VLOOKUP($A1097,'Circumstance 18'!$B$6:$AB$15,27,FALSE),IFERROR(VLOOKUP($A1097,'Circumstance 18'!$B$18:$AB$28,27,FALSE),TableBPA2[[#This Row],[Base Payment After Circumstance 17]])))</f>
        <v/>
      </c>
      <c r="X1097" s="24" t="str">
        <f>IF(X$3="Not used","",IFERROR(VLOOKUP($A1097,'Circumstance 19'!$B$6:$AB$15,27,FALSE),IFERROR(VLOOKUP($A1097,'Circumstance 19'!$B$18:$AB$28,27,FALSE),TableBPA2[[#This Row],[Base Payment After Circumstance 18]])))</f>
        <v/>
      </c>
      <c r="Y1097" s="24" t="str">
        <f>IF(Y$3="Not used","",IFERROR(VLOOKUP($A1097,'Circumstance 20'!$B$6:$AB$15,27,FALSE),IFERROR(VLOOKUP($A1097,'Circumstance 20'!$B$18:$AB$28,27,FALSE),TableBPA2[[#This Row],[Base Payment After Circumstance 19]])))</f>
        <v/>
      </c>
    </row>
    <row r="1098" spans="1:25" x14ac:dyDescent="0.25">
      <c r="A1098" s="11" t="str">
        <f>IF('LEA Information'!A1107="","",'LEA Information'!A1107)</f>
        <v/>
      </c>
      <c r="B1098" s="11" t="str">
        <f>IF('LEA Information'!B1107="","",'LEA Information'!B1107)</f>
        <v/>
      </c>
      <c r="C1098" s="68" t="str">
        <f>IF('LEA Information'!C1107="","",'LEA Information'!C1107)</f>
        <v/>
      </c>
      <c r="D1098" s="8" t="str">
        <f>IF('LEA Information'!D1107="","",'LEA Information'!D1107)</f>
        <v/>
      </c>
      <c r="E1098" s="32" t="str">
        <f t="shared" si="17"/>
        <v/>
      </c>
      <c r="F1098" s="3" t="str">
        <f>IF(F$3="Not used","",IFERROR(VLOOKUP($A1098,'Circumstance 1'!$B$6:$AB$15,27,FALSE),IFERROR(VLOOKUP(A1098,'Circumstance 1'!$B$18:$AB$28,27,FALSE),TableBPA2[[#This Row],[Starting Base Payment]])))</f>
        <v/>
      </c>
      <c r="G1098" s="3" t="str">
        <f>IF(G$3="Not used","",IFERROR(VLOOKUP($A1098,'Circumstance 2'!$B$6:$AB$15,27,FALSE),IFERROR(VLOOKUP($A1098,'Circumstance 2'!$B$18:$AB$28,27,FALSE),TableBPA2[[#This Row],[Base Payment After Circumstance 1]])))</f>
        <v/>
      </c>
      <c r="H1098" s="3" t="str">
        <f>IF(H$3="Not used","",IFERROR(VLOOKUP($A1098,'Circumstance 3'!$B$6:$AB$15,27,FALSE),IFERROR(VLOOKUP($A1098,'Circumstance 3'!$B$18:$AB$28,27,FALSE),TableBPA2[[#This Row],[Base Payment After Circumstance 2]])))</f>
        <v/>
      </c>
      <c r="I1098" s="3" t="str">
        <f>IF(I$3="Not used","",IFERROR(VLOOKUP($A1098,'Circumstance 4'!$B$6:$AB$15,27,FALSE),IFERROR(VLOOKUP($A1098,'Circumstance 4'!$B$18:$AB$28,27,FALSE),TableBPA2[[#This Row],[Base Payment After Circumstance 3]])))</f>
        <v/>
      </c>
      <c r="J1098" s="3" t="str">
        <f>IF(J$3="Not used","",IFERROR(VLOOKUP($A1098,'Circumstance 5'!$B$6:$AB$15,27,FALSE),IFERROR(VLOOKUP($A1098,'Circumstance 5'!$B$18:$AB$28,27,FALSE),TableBPA2[[#This Row],[Base Payment After Circumstance 4]])))</f>
        <v/>
      </c>
      <c r="K1098" s="3" t="str">
        <f>IF(K$3="Not used","",IFERROR(VLOOKUP($A1098,'Circumstance 6'!$B$6:$AB$15,27,FALSE),IFERROR(VLOOKUP($A1098,'Circumstance 6'!$B$18:$AB$28,27,FALSE),TableBPA2[[#This Row],[Base Payment After Circumstance 5]])))</f>
        <v/>
      </c>
      <c r="L1098" s="3" t="str">
        <f>IF(L$3="Not used","",IFERROR(VLOOKUP($A1098,'Circumstance 7'!$B$6:$AB$15,27,FALSE),IFERROR(VLOOKUP($A1098,'Circumstance 7'!$B$18:$AB$28,27,FALSE),TableBPA2[[#This Row],[Base Payment After Circumstance 6]])))</f>
        <v/>
      </c>
      <c r="M1098" s="3" t="str">
        <f>IF(M$3="Not used","",IFERROR(VLOOKUP($A1098,'Circumstance 8'!$B$6:$AB$15,27,FALSE),IFERROR(VLOOKUP($A1098,'Circumstance 8'!$B$18:$AB$28,27,FALSE),TableBPA2[[#This Row],[Base Payment After Circumstance 7]])))</f>
        <v/>
      </c>
      <c r="N1098" s="3" t="str">
        <f>IF(N$3="Not used","",IFERROR(VLOOKUP($A1098,'Circumstance 9'!$B$6:$AB$15,27,FALSE),IFERROR(VLOOKUP($A1098,'Circumstance 9'!$B$18:$AB$28,27,FALSE),TableBPA2[[#This Row],[Base Payment After Circumstance 8]])))</f>
        <v/>
      </c>
      <c r="O1098" s="3" t="str">
        <f>IF(O$3="Not used","",IFERROR(VLOOKUP($A1098,'Circumstance 10'!$B$6:$AB$15,27,FALSE),IFERROR(VLOOKUP($A1098,'Circumstance 10'!$B$18:$AB$28,27,FALSE),TableBPA2[[#This Row],[Base Payment After Circumstance 9]])))</f>
        <v/>
      </c>
      <c r="P1098" s="24" t="str">
        <f>IF(P$3="Not used","",IFERROR(VLOOKUP($A1098,'Circumstance 11'!$B$6:$AB$15,27,FALSE),IFERROR(VLOOKUP($A1098,'Circumstance 11'!$B$18:$AB$28,27,FALSE),TableBPA2[[#This Row],[Base Payment After Circumstance 10]])))</f>
        <v/>
      </c>
      <c r="Q1098" s="24" t="str">
        <f>IF(Q$3="Not used","",IFERROR(VLOOKUP($A1098,'Circumstance 12'!$B$6:$AB$15,27,FALSE),IFERROR(VLOOKUP($A1098,'Circumstance 12'!$B$18:$AB$28,27,FALSE),TableBPA2[[#This Row],[Base Payment After Circumstance 11]])))</f>
        <v/>
      </c>
      <c r="R1098" s="24" t="str">
        <f>IF(R$3="Not used","",IFERROR(VLOOKUP($A1098,'Circumstance 13'!$B$6:$AB$15,27,FALSE),IFERROR(VLOOKUP($A1098,'Circumstance 13'!$B$18:$AB$28,27,FALSE),TableBPA2[[#This Row],[Base Payment After Circumstance 12]])))</f>
        <v/>
      </c>
      <c r="S1098" s="24" t="str">
        <f>IF(S$3="Not used","",IFERROR(VLOOKUP($A1098,'Circumstance 14'!$B$6:$AB$15,27,FALSE),IFERROR(VLOOKUP($A1098,'Circumstance 14'!$B$18:$AB$28,27,FALSE),TableBPA2[[#This Row],[Base Payment After Circumstance 13]])))</f>
        <v/>
      </c>
      <c r="T1098" s="24" t="str">
        <f>IF(T$3="Not used","",IFERROR(VLOOKUP($A1098,'Circumstance 15'!$B$6:$AB$15,27,FALSE),IFERROR(VLOOKUP($A1098,'Circumstance 15'!$B$18:$AB$28,27,FALSE),TableBPA2[[#This Row],[Base Payment After Circumstance 14]])))</f>
        <v/>
      </c>
      <c r="U1098" s="24" t="str">
        <f>IF(U$3="Not used","",IFERROR(VLOOKUP($A1098,'Circumstance 16'!$B$6:$AB$15,27,FALSE),IFERROR(VLOOKUP($A1098,'Circumstance 16'!$B$18:$AB$28,27,FALSE),TableBPA2[[#This Row],[Base Payment After Circumstance 15]])))</f>
        <v/>
      </c>
      <c r="V1098" s="24" t="str">
        <f>IF(V$3="Not used","",IFERROR(VLOOKUP($A1098,'Circumstance 17'!$B$6:$AB$15,27,FALSE),IFERROR(VLOOKUP($A1098,'Circumstance 17'!$B$18:$AB$28,27,FALSE),TableBPA2[[#This Row],[Base Payment After Circumstance 16]])))</f>
        <v/>
      </c>
      <c r="W1098" s="24" t="str">
        <f>IF(W$3="Not used","",IFERROR(VLOOKUP($A1098,'Circumstance 18'!$B$6:$AB$15,27,FALSE),IFERROR(VLOOKUP($A1098,'Circumstance 18'!$B$18:$AB$28,27,FALSE),TableBPA2[[#This Row],[Base Payment After Circumstance 17]])))</f>
        <v/>
      </c>
      <c r="X1098" s="24" t="str">
        <f>IF(X$3="Not used","",IFERROR(VLOOKUP($A1098,'Circumstance 19'!$B$6:$AB$15,27,FALSE),IFERROR(VLOOKUP($A1098,'Circumstance 19'!$B$18:$AB$28,27,FALSE),TableBPA2[[#This Row],[Base Payment After Circumstance 18]])))</f>
        <v/>
      </c>
      <c r="Y1098" s="24" t="str">
        <f>IF(Y$3="Not used","",IFERROR(VLOOKUP($A1098,'Circumstance 20'!$B$6:$AB$15,27,FALSE),IFERROR(VLOOKUP($A1098,'Circumstance 20'!$B$18:$AB$28,27,FALSE),TableBPA2[[#This Row],[Base Payment After Circumstance 19]])))</f>
        <v/>
      </c>
    </row>
    <row r="1099" spans="1:25" x14ac:dyDescent="0.25">
      <c r="A1099" s="11" t="str">
        <f>IF('LEA Information'!A1108="","",'LEA Information'!A1108)</f>
        <v/>
      </c>
      <c r="B1099" s="11" t="str">
        <f>IF('LEA Information'!B1108="","",'LEA Information'!B1108)</f>
        <v/>
      </c>
      <c r="C1099" s="68" t="str">
        <f>IF('LEA Information'!C1108="","",'LEA Information'!C1108)</f>
        <v/>
      </c>
      <c r="D1099" s="8" t="str">
        <f>IF('LEA Information'!D1108="","",'LEA Information'!D1108)</f>
        <v/>
      </c>
      <c r="E1099" s="32" t="str">
        <f t="shared" si="17"/>
        <v/>
      </c>
      <c r="F1099" s="3" t="str">
        <f>IF(F$3="Not used","",IFERROR(VLOOKUP($A1099,'Circumstance 1'!$B$6:$AB$15,27,FALSE),IFERROR(VLOOKUP(A1099,'Circumstance 1'!$B$18:$AB$28,27,FALSE),TableBPA2[[#This Row],[Starting Base Payment]])))</f>
        <v/>
      </c>
      <c r="G1099" s="3" t="str">
        <f>IF(G$3="Not used","",IFERROR(VLOOKUP($A1099,'Circumstance 2'!$B$6:$AB$15,27,FALSE),IFERROR(VLOOKUP($A1099,'Circumstance 2'!$B$18:$AB$28,27,FALSE),TableBPA2[[#This Row],[Base Payment After Circumstance 1]])))</f>
        <v/>
      </c>
      <c r="H1099" s="3" t="str">
        <f>IF(H$3="Not used","",IFERROR(VLOOKUP($A1099,'Circumstance 3'!$B$6:$AB$15,27,FALSE),IFERROR(VLOOKUP($A1099,'Circumstance 3'!$B$18:$AB$28,27,FALSE),TableBPA2[[#This Row],[Base Payment After Circumstance 2]])))</f>
        <v/>
      </c>
      <c r="I1099" s="3" t="str">
        <f>IF(I$3="Not used","",IFERROR(VLOOKUP($A1099,'Circumstance 4'!$B$6:$AB$15,27,FALSE),IFERROR(VLOOKUP($A1099,'Circumstance 4'!$B$18:$AB$28,27,FALSE),TableBPA2[[#This Row],[Base Payment After Circumstance 3]])))</f>
        <v/>
      </c>
      <c r="J1099" s="3" t="str">
        <f>IF(J$3="Not used","",IFERROR(VLOOKUP($A1099,'Circumstance 5'!$B$6:$AB$15,27,FALSE),IFERROR(VLOOKUP($A1099,'Circumstance 5'!$B$18:$AB$28,27,FALSE),TableBPA2[[#This Row],[Base Payment After Circumstance 4]])))</f>
        <v/>
      </c>
      <c r="K1099" s="3" t="str">
        <f>IF(K$3="Not used","",IFERROR(VLOOKUP($A1099,'Circumstance 6'!$B$6:$AB$15,27,FALSE),IFERROR(VLOOKUP($A1099,'Circumstance 6'!$B$18:$AB$28,27,FALSE),TableBPA2[[#This Row],[Base Payment After Circumstance 5]])))</f>
        <v/>
      </c>
      <c r="L1099" s="3" t="str">
        <f>IF(L$3="Not used","",IFERROR(VLOOKUP($A1099,'Circumstance 7'!$B$6:$AB$15,27,FALSE),IFERROR(VLOOKUP($A1099,'Circumstance 7'!$B$18:$AB$28,27,FALSE),TableBPA2[[#This Row],[Base Payment After Circumstance 6]])))</f>
        <v/>
      </c>
      <c r="M1099" s="3" t="str">
        <f>IF(M$3="Not used","",IFERROR(VLOOKUP($A1099,'Circumstance 8'!$B$6:$AB$15,27,FALSE),IFERROR(VLOOKUP($A1099,'Circumstance 8'!$B$18:$AB$28,27,FALSE),TableBPA2[[#This Row],[Base Payment After Circumstance 7]])))</f>
        <v/>
      </c>
      <c r="N1099" s="3" t="str">
        <f>IF(N$3="Not used","",IFERROR(VLOOKUP($A1099,'Circumstance 9'!$B$6:$AB$15,27,FALSE),IFERROR(VLOOKUP($A1099,'Circumstance 9'!$B$18:$AB$28,27,FALSE),TableBPA2[[#This Row],[Base Payment After Circumstance 8]])))</f>
        <v/>
      </c>
      <c r="O1099" s="3" t="str">
        <f>IF(O$3="Not used","",IFERROR(VLOOKUP($A1099,'Circumstance 10'!$B$6:$AB$15,27,FALSE),IFERROR(VLOOKUP($A1099,'Circumstance 10'!$B$18:$AB$28,27,FALSE),TableBPA2[[#This Row],[Base Payment After Circumstance 9]])))</f>
        <v/>
      </c>
      <c r="P1099" s="24" t="str">
        <f>IF(P$3="Not used","",IFERROR(VLOOKUP($A1099,'Circumstance 11'!$B$6:$AB$15,27,FALSE),IFERROR(VLOOKUP($A1099,'Circumstance 11'!$B$18:$AB$28,27,FALSE),TableBPA2[[#This Row],[Base Payment After Circumstance 10]])))</f>
        <v/>
      </c>
      <c r="Q1099" s="24" t="str">
        <f>IF(Q$3="Not used","",IFERROR(VLOOKUP($A1099,'Circumstance 12'!$B$6:$AB$15,27,FALSE),IFERROR(VLOOKUP($A1099,'Circumstance 12'!$B$18:$AB$28,27,FALSE),TableBPA2[[#This Row],[Base Payment After Circumstance 11]])))</f>
        <v/>
      </c>
      <c r="R1099" s="24" t="str">
        <f>IF(R$3="Not used","",IFERROR(VLOOKUP($A1099,'Circumstance 13'!$B$6:$AB$15,27,FALSE),IFERROR(VLOOKUP($A1099,'Circumstance 13'!$B$18:$AB$28,27,FALSE),TableBPA2[[#This Row],[Base Payment After Circumstance 12]])))</f>
        <v/>
      </c>
      <c r="S1099" s="24" t="str">
        <f>IF(S$3="Not used","",IFERROR(VLOOKUP($A1099,'Circumstance 14'!$B$6:$AB$15,27,FALSE),IFERROR(VLOOKUP($A1099,'Circumstance 14'!$B$18:$AB$28,27,FALSE),TableBPA2[[#This Row],[Base Payment After Circumstance 13]])))</f>
        <v/>
      </c>
      <c r="T1099" s="24" t="str">
        <f>IF(T$3="Not used","",IFERROR(VLOOKUP($A1099,'Circumstance 15'!$B$6:$AB$15,27,FALSE),IFERROR(VLOOKUP($A1099,'Circumstance 15'!$B$18:$AB$28,27,FALSE),TableBPA2[[#This Row],[Base Payment After Circumstance 14]])))</f>
        <v/>
      </c>
      <c r="U1099" s="24" t="str">
        <f>IF(U$3="Not used","",IFERROR(VLOOKUP($A1099,'Circumstance 16'!$B$6:$AB$15,27,FALSE),IFERROR(VLOOKUP($A1099,'Circumstance 16'!$B$18:$AB$28,27,FALSE),TableBPA2[[#This Row],[Base Payment After Circumstance 15]])))</f>
        <v/>
      </c>
      <c r="V1099" s="24" t="str">
        <f>IF(V$3="Not used","",IFERROR(VLOOKUP($A1099,'Circumstance 17'!$B$6:$AB$15,27,FALSE),IFERROR(VLOOKUP($A1099,'Circumstance 17'!$B$18:$AB$28,27,FALSE),TableBPA2[[#This Row],[Base Payment After Circumstance 16]])))</f>
        <v/>
      </c>
      <c r="W1099" s="24" t="str">
        <f>IF(W$3="Not used","",IFERROR(VLOOKUP($A1099,'Circumstance 18'!$B$6:$AB$15,27,FALSE),IFERROR(VLOOKUP($A1099,'Circumstance 18'!$B$18:$AB$28,27,FALSE),TableBPA2[[#This Row],[Base Payment After Circumstance 17]])))</f>
        <v/>
      </c>
      <c r="X1099" s="24" t="str">
        <f>IF(X$3="Not used","",IFERROR(VLOOKUP($A1099,'Circumstance 19'!$B$6:$AB$15,27,FALSE),IFERROR(VLOOKUP($A1099,'Circumstance 19'!$B$18:$AB$28,27,FALSE),TableBPA2[[#This Row],[Base Payment After Circumstance 18]])))</f>
        <v/>
      </c>
      <c r="Y1099" s="24" t="str">
        <f>IF(Y$3="Not used","",IFERROR(VLOOKUP($A1099,'Circumstance 20'!$B$6:$AB$15,27,FALSE),IFERROR(VLOOKUP($A1099,'Circumstance 20'!$B$18:$AB$28,27,FALSE),TableBPA2[[#This Row],[Base Payment After Circumstance 19]])))</f>
        <v/>
      </c>
    </row>
    <row r="1100" spans="1:25" x14ac:dyDescent="0.25">
      <c r="A1100" s="11" t="str">
        <f>IF('LEA Information'!A1109="","",'LEA Information'!A1109)</f>
        <v/>
      </c>
      <c r="B1100" s="11" t="str">
        <f>IF('LEA Information'!B1109="","",'LEA Information'!B1109)</f>
        <v/>
      </c>
      <c r="C1100" s="68" t="str">
        <f>IF('LEA Information'!C1109="","",'LEA Information'!C1109)</f>
        <v/>
      </c>
      <c r="D1100" s="8" t="str">
        <f>IF('LEA Information'!D1109="","",'LEA Information'!D1109)</f>
        <v/>
      </c>
      <c r="E1100" s="32" t="str">
        <f t="shared" si="17"/>
        <v/>
      </c>
      <c r="F1100" s="3" t="str">
        <f>IF(F$3="Not used","",IFERROR(VLOOKUP($A1100,'Circumstance 1'!$B$6:$AB$15,27,FALSE),IFERROR(VLOOKUP(A1100,'Circumstance 1'!$B$18:$AB$28,27,FALSE),TableBPA2[[#This Row],[Starting Base Payment]])))</f>
        <v/>
      </c>
      <c r="G1100" s="3" t="str">
        <f>IF(G$3="Not used","",IFERROR(VLOOKUP($A1100,'Circumstance 2'!$B$6:$AB$15,27,FALSE),IFERROR(VLOOKUP($A1100,'Circumstance 2'!$B$18:$AB$28,27,FALSE),TableBPA2[[#This Row],[Base Payment After Circumstance 1]])))</f>
        <v/>
      </c>
      <c r="H1100" s="3" t="str">
        <f>IF(H$3="Not used","",IFERROR(VLOOKUP($A1100,'Circumstance 3'!$B$6:$AB$15,27,FALSE),IFERROR(VLOOKUP($A1100,'Circumstance 3'!$B$18:$AB$28,27,FALSE),TableBPA2[[#This Row],[Base Payment After Circumstance 2]])))</f>
        <v/>
      </c>
      <c r="I1100" s="3" t="str">
        <f>IF(I$3="Not used","",IFERROR(VLOOKUP($A1100,'Circumstance 4'!$B$6:$AB$15,27,FALSE),IFERROR(VLOOKUP($A1100,'Circumstance 4'!$B$18:$AB$28,27,FALSE),TableBPA2[[#This Row],[Base Payment After Circumstance 3]])))</f>
        <v/>
      </c>
      <c r="J1100" s="3" t="str">
        <f>IF(J$3="Not used","",IFERROR(VLOOKUP($A1100,'Circumstance 5'!$B$6:$AB$15,27,FALSE),IFERROR(VLOOKUP($A1100,'Circumstance 5'!$B$18:$AB$28,27,FALSE),TableBPA2[[#This Row],[Base Payment After Circumstance 4]])))</f>
        <v/>
      </c>
      <c r="K1100" s="3" t="str">
        <f>IF(K$3="Not used","",IFERROR(VLOOKUP($A1100,'Circumstance 6'!$B$6:$AB$15,27,FALSE),IFERROR(VLOOKUP($A1100,'Circumstance 6'!$B$18:$AB$28,27,FALSE),TableBPA2[[#This Row],[Base Payment After Circumstance 5]])))</f>
        <v/>
      </c>
      <c r="L1100" s="3" t="str">
        <f>IF(L$3="Not used","",IFERROR(VLOOKUP($A1100,'Circumstance 7'!$B$6:$AB$15,27,FALSE),IFERROR(VLOOKUP($A1100,'Circumstance 7'!$B$18:$AB$28,27,FALSE),TableBPA2[[#This Row],[Base Payment After Circumstance 6]])))</f>
        <v/>
      </c>
      <c r="M1100" s="3" t="str">
        <f>IF(M$3="Not used","",IFERROR(VLOOKUP($A1100,'Circumstance 8'!$B$6:$AB$15,27,FALSE),IFERROR(VLOOKUP($A1100,'Circumstance 8'!$B$18:$AB$28,27,FALSE),TableBPA2[[#This Row],[Base Payment After Circumstance 7]])))</f>
        <v/>
      </c>
      <c r="N1100" s="3" t="str">
        <f>IF(N$3="Not used","",IFERROR(VLOOKUP($A1100,'Circumstance 9'!$B$6:$AB$15,27,FALSE),IFERROR(VLOOKUP($A1100,'Circumstance 9'!$B$18:$AB$28,27,FALSE),TableBPA2[[#This Row],[Base Payment After Circumstance 8]])))</f>
        <v/>
      </c>
      <c r="O1100" s="3" t="str">
        <f>IF(O$3="Not used","",IFERROR(VLOOKUP($A1100,'Circumstance 10'!$B$6:$AB$15,27,FALSE),IFERROR(VLOOKUP($A1100,'Circumstance 10'!$B$18:$AB$28,27,FALSE),TableBPA2[[#This Row],[Base Payment After Circumstance 9]])))</f>
        <v/>
      </c>
      <c r="P1100" s="24" t="str">
        <f>IF(P$3="Not used","",IFERROR(VLOOKUP($A1100,'Circumstance 11'!$B$6:$AB$15,27,FALSE),IFERROR(VLOOKUP($A1100,'Circumstance 11'!$B$18:$AB$28,27,FALSE),TableBPA2[[#This Row],[Base Payment After Circumstance 10]])))</f>
        <v/>
      </c>
      <c r="Q1100" s="24" t="str">
        <f>IF(Q$3="Not used","",IFERROR(VLOOKUP($A1100,'Circumstance 12'!$B$6:$AB$15,27,FALSE),IFERROR(VLOOKUP($A1100,'Circumstance 12'!$B$18:$AB$28,27,FALSE),TableBPA2[[#This Row],[Base Payment After Circumstance 11]])))</f>
        <v/>
      </c>
      <c r="R1100" s="24" t="str">
        <f>IF(R$3="Not used","",IFERROR(VLOOKUP($A1100,'Circumstance 13'!$B$6:$AB$15,27,FALSE),IFERROR(VLOOKUP($A1100,'Circumstance 13'!$B$18:$AB$28,27,FALSE),TableBPA2[[#This Row],[Base Payment After Circumstance 12]])))</f>
        <v/>
      </c>
      <c r="S1100" s="24" t="str">
        <f>IF(S$3="Not used","",IFERROR(VLOOKUP($A1100,'Circumstance 14'!$B$6:$AB$15,27,FALSE),IFERROR(VLOOKUP($A1100,'Circumstance 14'!$B$18:$AB$28,27,FALSE),TableBPA2[[#This Row],[Base Payment After Circumstance 13]])))</f>
        <v/>
      </c>
      <c r="T1100" s="24" t="str">
        <f>IF(T$3="Not used","",IFERROR(VLOOKUP($A1100,'Circumstance 15'!$B$6:$AB$15,27,FALSE),IFERROR(VLOOKUP($A1100,'Circumstance 15'!$B$18:$AB$28,27,FALSE),TableBPA2[[#This Row],[Base Payment After Circumstance 14]])))</f>
        <v/>
      </c>
      <c r="U1100" s="24" t="str">
        <f>IF(U$3="Not used","",IFERROR(VLOOKUP($A1100,'Circumstance 16'!$B$6:$AB$15,27,FALSE),IFERROR(VLOOKUP($A1100,'Circumstance 16'!$B$18:$AB$28,27,FALSE),TableBPA2[[#This Row],[Base Payment After Circumstance 15]])))</f>
        <v/>
      </c>
      <c r="V1100" s="24" t="str">
        <f>IF(V$3="Not used","",IFERROR(VLOOKUP($A1100,'Circumstance 17'!$B$6:$AB$15,27,FALSE),IFERROR(VLOOKUP($A1100,'Circumstance 17'!$B$18:$AB$28,27,FALSE),TableBPA2[[#This Row],[Base Payment After Circumstance 16]])))</f>
        <v/>
      </c>
      <c r="W1100" s="24" t="str">
        <f>IF(W$3="Not used","",IFERROR(VLOOKUP($A1100,'Circumstance 18'!$B$6:$AB$15,27,FALSE),IFERROR(VLOOKUP($A1100,'Circumstance 18'!$B$18:$AB$28,27,FALSE),TableBPA2[[#This Row],[Base Payment After Circumstance 17]])))</f>
        <v/>
      </c>
      <c r="X1100" s="24" t="str">
        <f>IF(X$3="Not used","",IFERROR(VLOOKUP($A1100,'Circumstance 19'!$B$6:$AB$15,27,FALSE),IFERROR(VLOOKUP($A1100,'Circumstance 19'!$B$18:$AB$28,27,FALSE),TableBPA2[[#This Row],[Base Payment After Circumstance 18]])))</f>
        <v/>
      </c>
      <c r="Y1100" s="24" t="str">
        <f>IF(Y$3="Not used","",IFERROR(VLOOKUP($A1100,'Circumstance 20'!$B$6:$AB$15,27,FALSE),IFERROR(VLOOKUP($A1100,'Circumstance 20'!$B$18:$AB$28,27,FALSE),TableBPA2[[#This Row],[Base Payment After Circumstance 19]])))</f>
        <v/>
      </c>
    </row>
    <row r="1101" spans="1:25" x14ac:dyDescent="0.25">
      <c r="A1101" s="11" t="str">
        <f>IF('LEA Information'!A1110="","",'LEA Information'!A1110)</f>
        <v/>
      </c>
      <c r="B1101" s="11" t="str">
        <f>IF('LEA Information'!B1110="","",'LEA Information'!B1110)</f>
        <v/>
      </c>
      <c r="C1101" s="68" t="str">
        <f>IF('LEA Information'!C1110="","",'LEA Information'!C1110)</f>
        <v/>
      </c>
      <c r="D1101" s="8" t="str">
        <f>IF('LEA Information'!D1110="","",'LEA Information'!D1110)</f>
        <v/>
      </c>
      <c r="E1101" s="32" t="str">
        <f t="shared" si="17"/>
        <v/>
      </c>
      <c r="F1101" s="3" t="str">
        <f>IF(F$3="Not used","",IFERROR(VLOOKUP($A1101,'Circumstance 1'!$B$6:$AB$15,27,FALSE),IFERROR(VLOOKUP(A1101,'Circumstance 1'!$B$18:$AB$28,27,FALSE),TableBPA2[[#This Row],[Starting Base Payment]])))</f>
        <v/>
      </c>
      <c r="G1101" s="3" t="str">
        <f>IF(G$3="Not used","",IFERROR(VLOOKUP($A1101,'Circumstance 2'!$B$6:$AB$15,27,FALSE),IFERROR(VLOOKUP($A1101,'Circumstance 2'!$B$18:$AB$28,27,FALSE),TableBPA2[[#This Row],[Base Payment After Circumstance 1]])))</f>
        <v/>
      </c>
      <c r="H1101" s="3" t="str">
        <f>IF(H$3="Not used","",IFERROR(VLOOKUP($A1101,'Circumstance 3'!$B$6:$AB$15,27,FALSE),IFERROR(VLOOKUP($A1101,'Circumstance 3'!$B$18:$AB$28,27,FALSE),TableBPA2[[#This Row],[Base Payment After Circumstance 2]])))</f>
        <v/>
      </c>
      <c r="I1101" s="3" t="str">
        <f>IF(I$3="Not used","",IFERROR(VLOOKUP($A1101,'Circumstance 4'!$B$6:$AB$15,27,FALSE),IFERROR(VLOOKUP($A1101,'Circumstance 4'!$B$18:$AB$28,27,FALSE),TableBPA2[[#This Row],[Base Payment After Circumstance 3]])))</f>
        <v/>
      </c>
      <c r="J1101" s="3" t="str">
        <f>IF(J$3="Not used","",IFERROR(VLOOKUP($A1101,'Circumstance 5'!$B$6:$AB$15,27,FALSE),IFERROR(VLOOKUP($A1101,'Circumstance 5'!$B$18:$AB$28,27,FALSE),TableBPA2[[#This Row],[Base Payment After Circumstance 4]])))</f>
        <v/>
      </c>
      <c r="K1101" s="3" t="str">
        <f>IF(K$3="Not used","",IFERROR(VLOOKUP($A1101,'Circumstance 6'!$B$6:$AB$15,27,FALSE),IFERROR(VLOOKUP($A1101,'Circumstance 6'!$B$18:$AB$28,27,FALSE),TableBPA2[[#This Row],[Base Payment After Circumstance 5]])))</f>
        <v/>
      </c>
      <c r="L1101" s="3" t="str">
        <f>IF(L$3="Not used","",IFERROR(VLOOKUP($A1101,'Circumstance 7'!$B$6:$AB$15,27,FALSE),IFERROR(VLOOKUP($A1101,'Circumstance 7'!$B$18:$AB$28,27,FALSE),TableBPA2[[#This Row],[Base Payment After Circumstance 6]])))</f>
        <v/>
      </c>
      <c r="M1101" s="3" t="str">
        <f>IF(M$3="Not used","",IFERROR(VLOOKUP($A1101,'Circumstance 8'!$B$6:$AB$15,27,FALSE),IFERROR(VLOOKUP($A1101,'Circumstance 8'!$B$18:$AB$28,27,FALSE),TableBPA2[[#This Row],[Base Payment After Circumstance 7]])))</f>
        <v/>
      </c>
      <c r="N1101" s="3" t="str">
        <f>IF(N$3="Not used","",IFERROR(VLOOKUP($A1101,'Circumstance 9'!$B$6:$AB$15,27,FALSE),IFERROR(VLOOKUP($A1101,'Circumstance 9'!$B$18:$AB$28,27,FALSE),TableBPA2[[#This Row],[Base Payment After Circumstance 8]])))</f>
        <v/>
      </c>
      <c r="O1101" s="3" t="str">
        <f>IF(O$3="Not used","",IFERROR(VLOOKUP($A1101,'Circumstance 10'!$B$6:$AB$15,27,FALSE),IFERROR(VLOOKUP($A1101,'Circumstance 10'!$B$18:$AB$28,27,FALSE),TableBPA2[[#This Row],[Base Payment After Circumstance 9]])))</f>
        <v/>
      </c>
      <c r="P1101" s="24" t="str">
        <f>IF(P$3="Not used","",IFERROR(VLOOKUP($A1101,'Circumstance 11'!$B$6:$AB$15,27,FALSE),IFERROR(VLOOKUP($A1101,'Circumstance 11'!$B$18:$AB$28,27,FALSE),TableBPA2[[#This Row],[Base Payment After Circumstance 10]])))</f>
        <v/>
      </c>
      <c r="Q1101" s="24" t="str">
        <f>IF(Q$3="Not used","",IFERROR(VLOOKUP($A1101,'Circumstance 12'!$B$6:$AB$15,27,FALSE),IFERROR(VLOOKUP($A1101,'Circumstance 12'!$B$18:$AB$28,27,FALSE),TableBPA2[[#This Row],[Base Payment After Circumstance 11]])))</f>
        <v/>
      </c>
      <c r="R1101" s="24" t="str">
        <f>IF(R$3="Not used","",IFERROR(VLOOKUP($A1101,'Circumstance 13'!$B$6:$AB$15,27,FALSE),IFERROR(VLOOKUP($A1101,'Circumstance 13'!$B$18:$AB$28,27,FALSE),TableBPA2[[#This Row],[Base Payment After Circumstance 12]])))</f>
        <v/>
      </c>
      <c r="S1101" s="24" t="str">
        <f>IF(S$3="Not used","",IFERROR(VLOOKUP($A1101,'Circumstance 14'!$B$6:$AB$15,27,FALSE),IFERROR(VLOOKUP($A1101,'Circumstance 14'!$B$18:$AB$28,27,FALSE),TableBPA2[[#This Row],[Base Payment After Circumstance 13]])))</f>
        <v/>
      </c>
      <c r="T1101" s="24" t="str">
        <f>IF(T$3="Not used","",IFERROR(VLOOKUP($A1101,'Circumstance 15'!$B$6:$AB$15,27,FALSE),IFERROR(VLOOKUP($A1101,'Circumstance 15'!$B$18:$AB$28,27,FALSE),TableBPA2[[#This Row],[Base Payment After Circumstance 14]])))</f>
        <v/>
      </c>
      <c r="U1101" s="24" t="str">
        <f>IF(U$3="Not used","",IFERROR(VLOOKUP($A1101,'Circumstance 16'!$B$6:$AB$15,27,FALSE),IFERROR(VLOOKUP($A1101,'Circumstance 16'!$B$18:$AB$28,27,FALSE),TableBPA2[[#This Row],[Base Payment After Circumstance 15]])))</f>
        <v/>
      </c>
      <c r="V1101" s="24" t="str">
        <f>IF(V$3="Not used","",IFERROR(VLOOKUP($A1101,'Circumstance 17'!$B$6:$AB$15,27,FALSE),IFERROR(VLOOKUP($A1101,'Circumstance 17'!$B$18:$AB$28,27,FALSE),TableBPA2[[#This Row],[Base Payment After Circumstance 16]])))</f>
        <v/>
      </c>
      <c r="W1101" s="24" t="str">
        <f>IF(W$3="Not used","",IFERROR(VLOOKUP($A1101,'Circumstance 18'!$B$6:$AB$15,27,FALSE),IFERROR(VLOOKUP($A1101,'Circumstance 18'!$B$18:$AB$28,27,FALSE),TableBPA2[[#This Row],[Base Payment After Circumstance 17]])))</f>
        <v/>
      </c>
      <c r="X1101" s="24" t="str">
        <f>IF(X$3="Not used","",IFERROR(VLOOKUP($A1101,'Circumstance 19'!$B$6:$AB$15,27,FALSE),IFERROR(VLOOKUP($A1101,'Circumstance 19'!$B$18:$AB$28,27,FALSE),TableBPA2[[#This Row],[Base Payment After Circumstance 18]])))</f>
        <v/>
      </c>
      <c r="Y1101" s="24" t="str">
        <f>IF(Y$3="Not used","",IFERROR(VLOOKUP($A1101,'Circumstance 20'!$B$6:$AB$15,27,FALSE),IFERROR(VLOOKUP($A1101,'Circumstance 20'!$B$18:$AB$28,27,FALSE),TableBPA2[[#This Row],[Base Payment After Circumstance 19]])))</f>
        <v/>
      </c>
    </row>
    <row r="1102" spans="1:25" x14ac:dyDescent="0.25">
      <c r="A1102" s="11" t="str">
        <f>IF('LEA Information'!A1111="","",'LEA Information'!A1111)</f>
        <v/>
      </c>
      <c r="B1102" s="11" t="str">
        <f>IF('LEA Information'!B1111="","",'LEA Information'!B1111)</f>
        <v/>
      </c>
      <c r="C1102" s="68" t="str">
        <f>IF('LEA Information'!C1111="","",'LEA Information'!C1111)</f>
        <v/>
      </c>
      <c r="D1102" s="8" t="str">
        <f>IF('LEA Information'!D1111="","",'LEA Information'!D1111)</f>
        <v/>
      </c>
      <c r="E1102" s="32" t="str">
        <f t="shared" si="17"/>
        <v/>
      </c>
      <c r="F1102" s="3" t="str">
        <f>IF(F$3="Not used","",IFERROR(VLOOKUP($A1102,'Circumstance 1'!$B$6:$AB$15,27,FALSE),IFERROR(VLOOKUP(A1102,'Circumstance 1'!$B$18:$AB$28,27,FALSE),TableBPA2[[#This Row],[Starting Base Payment]])))</f>
        <v/>
      </c>
      <c r="G1102" s="3" t="str">
        <f>IF(G$3="Not used","",IFERROR(VLOOKUP($A1102,'Circumstance 2'!$B$6:$AB$15,27,FALSE),IFERROR(VLOOKUP($A1102,'Circumstance 2'!$B$18:$AB$28,27,FALSE),TableBPA2[[#This Row],[Base Payment After Circumstance 1]])))</f>
        <v/>
      </c>
      <c r="H1102" s="3" t="str">
        <f>IF(H$3="Not used","",IFERROR(VLOOKUP($A1102,'Circumstance 3'!$B$6:$AB$15,27,FALSE),IFERROR(VLOOKUP($A1102,'Circumstance 3'!$B$18:$AB$28,27,FALSE),TableBPA2[[#This Row],[Base Payment After Circumstance 2]])))</f>
        <v/>
      </c>
      <c r="I1102" s="3" t="str">
        <f>IF(I$3="Not used","",IFERROR(VLOOKUP($A1102,'Circumstance 4'!$B$6:$AB$15,27,FALSE),IFERROR(VLOOKUP($A1102,'Circumstance 4'!$B$18:$AB$28,27,FALSE),TableBPA2[[#This Row],[Base Payment After Circumstance 3]])))</f>
        <v/>
      </c>
      <c r="J1102" s="3" t="str">
        <f>IF(J$3="Not used","",IFERROR(VLOOKUP($A1102,'Circumstance 5'!$B$6:$AB$15,27,FALSE),IFERROR(VLOOKUP($A1102,'Circumstance 5'!$B$18:$AB$28,27,FALSE),TableBPA2[[#This Row],[Base Payment After Circumstance 4]])))</f>
        <v/>
      </c>
      <c r="K1102" s="3" t="str">
        <f>IF(K$3="Not used","",IFERROR(VLOOKUP($A1102,'Circumstance 6'!$B$6:$AB$15,27,FALSE),IFERROR(VLOOKUP($A1102,'Circumstance 6'!$B$18:$AB$28,27,FALSE),TableBPA2[[#This Row],[Base Payment After Circumstance 5]])))</f>
        <v/>
      </c>
      <c r="L1102" s="3" t="str">
        <f>IF(L$3="Not used","",IFERROR(VLOOKUP($A1102,'Circumstance 7'!$B$6:$AB$15,27,FALSE),IFERROR(VLOOKUP($A1102,'Circumstance 7'!$B$18:$AB$28,27,FALSE),TableBPA2[[#This Row],[Base Payment After Circumstance 6]])))</f>
        <v/>
      </c>
      <c r="M1102" s="3" t="str">
        <f>IF(M$3="Not used","",IFERROR(VLOOKUP($A1102,'Circumstance 8'!$B$6:$AB$15,27,FALSE),IFERROR(VLOOKUP($A1102,'Circumstance 8'!$B$18:$AB$28,27,FALSE),TableBPA2[[#This Row],[Base Payment After Circumstance 7]])))</f>
        <v/>
      </c>
      <c r="N1102" s="3" t="str">
        <f>IF(N$3="Not used","",IFERROR(VLOOKUP($A1102,'Circumstance 9'!$B$6:$AB$15,27,FALSE),IFERROR(VLOOKUP($A1102,'Circumstance 9'!$B$18:$AB$28,27,FALSE),TableBPA2[[#This Row],[Base Payment After Circumstance 8]])))</f>
        <v/>
      </c>
      <c r="O1102" s="3" t="str">
        <f>IF(O$3="Not used","",IFERROR(VLOOKUP($A1102,'Circumstance 10'!$B$6:$AB$15,27,FALSE),IFERROR(VLOOKUP($A1102,'Circumstance 10'!$B$18:$AB$28,27,FALSE),TableBPA2[[#This Row],[Base Payment After Circumstance 9]])))</f>
        <v/>
      </c>
      <c r="P1102" s="24" t="str">
        <f>IF(P$3="Not used","",IFERROR(VLOOKUP($A1102,'Circumstance 11'!$B$6:$AB$15,27,FALSE),IFERROR(VLOOKUP($A1102,'Circumstance 11'!$B$18:$AB$28,27,FALSE),TableBPA2[[#This Row],[Base Payment After Circumstance 10]])))</f>
        <v/>
      </c>
      <c r="Q1102" s="24" t="str">
        <f>IF(Q$3="Not used","",IFERROR(VLOOKUP($A1102,'Circumstance 12'!$B$6:$AB$15,27,FALSE),IFERROR(VLOOKUP($A1102,'Circumstance 12'!$B$18:$AB$28,27,FALSE),TableBPA2[[#This Row],[Base Payment After Circumstance 11]])))</f>
        <v/>
      </c>
      <c r="R1102" s="24" t="str">
        <f>IF(R$3="Not used","",IFERROR(VLOOKUP($A1102,'Circumstance 13'!$B$6:$AB$15,27,FALSE),IFERROR(VLOOKUP($A1102,'Circumstance 13'!$B$18:$AB$28,27,FALSE),TableBPA2[[#This Row],[Base Payment After Circumstance 12]])))</f>
        <v/>
      </c>
      <c r="S1102" s="24" t="str">
        <f>IF(S$3="Not used","",IFERROR(VLOOKUP($A1102,'Circumstance 14'!$B$6:$AB$15,27,FALSE),IFERROR(VLOOKUP($A1102,'Circumstance 14'!$B$18:$AB$28,27,FALSE),TableBPA2[[#This Row],[Base Payment After Circumstance 13]])))</f>
        <v/>
      </c>
      <c r="T1102" s="24" t="str">
        <f>IF(T$3="Not used","",IFERROR(VLOOKUP($A1102,'Circumstance 15'!$B$6:$AB$15,27,FALSE),IFERROR(VLOOKUP($A1102,'Circumstance 15'!$B$18:$AB$28,27,FALSE),TableBPA2[[#This Row],[Base Payment After Circumstance 14]])))</f>
        <v/>
      </c>
      <c r="U1102" s="24" t="str">
        <f>IF(U$3="Not used","",IFERROR(VLOOKUP($A1102,'Circumstance 16'!$B$6:$AB$15,27,FALSE),IFERROR(VLOOKUP($A1102,'Circumstance 16'!$B$18:$AB$28,27,FALSE),TableBPA2[[#This Row],[Base Payment After Circumstance 15]])))</f>
        <v/>
      </c>
      <c r="V1102" s="24" t="str">
        <f>IF(V$3="Not used","",IFERROR(VLOOKUP($A1102,'Circumstance 17'!$B$6:$AB$15,27,FALSE),IFERROR(VLOOKUP($A1102,'Circumstance 17'!$B$18:$AB$28,27,FALSE),TableBPA2[[#This Row],[Base Payment After Circumstance 16]])))</f>
        <v/>
      </c>
      <c r="W1102" s="24" t="str">
        <f>IF(W$3="Not used","",IFERROR(VLOOKUP($A1102,'Circumstance 18'!$B$6:$AB$15,27,FALSE),IFERROR(VLOOKUP($A1102,'Circumstance 18'!$B$18:$AB$28,27,FALSE),TableBPA2[[#This Row],[Base Payment After Circumstance 17]])))</f>
        <v/>
      </c>
      <c r="X1102" s="24" t="str">
        <f>IF(X$3="Not used","",IFERROR(VLOOKUP($A1102,'Circumstance 19'!$B$6:$AB$15,27,FALSE),IFERROR(VLOOKUP($A1102,'Circumstance 19'!$B$18:$AB$28,27,FALSE),TableBPA2[[#This Row],[Base Payment After Circumstance 18]])))</f>
        <v/>
      </c>
      <c r="Y1102" s="24" t="str">
        <f>IF(Y$3="Not used","",IFERROR(VLOOKUP($A1102,'Circumstance 20'!$B$6:$AB$15,27,FALSE),IFERROR(VLOOKUP($A1102,'Circumstance 20'!$B$18:$AB$28,27,FALSE),TableBPA2[[#This Row],[Base Payment After Circumstance 19]])))</f>
        <v/>
      </c>
    </row>
    <row r="1103" spans="1:25" x14ac:dyDescent="0.25">
      <c r="A1103" s="11" t="str">
        <f>IF('LEA Information'!A1112="","",'LEA Information'!A1112)</f>
        <v/>
      </c>
      <c r="B1103" s="11" t="str">
        <f>IF('LEA Information'!B1112="","",'LEA Information'!B1112)</f>
        <v/>
      </c>
      <c r="C1103" s="68" t="str">
        <f>IF('LEA Information'!C1112="","",'LEA Information'!C1112)</f>
        <v/>
      </c>
      <c r="D1103" s="8" t="str">
        <f>IF('LEA Information'!D1112="","",'LEA Information'!D1112)</f>
        <v/>
      </c>
      <c r="E1103" s="32" t="str">
        <f t="shared" si="17"/>
        <v/>
      </c>
      <c r="F1103" s="3" t="str">
        <f>IF(F$3="Not used","",IFERROR(VLOOKUP($A1103,'Circumstance 1'!$B$6:$AB$15,27,FALSE),IFERROR(VLOOKUP(A1103,'Circumstance 1'!$B$18:$AB$28,27,FALSE),TableBPA2[[#This Row],[Starting Base Payment]])))</f>
        <v/>
      </c>
      <c r="G1103" s="3" t="str">
        <f>IF(G$3="Not used","",IFERROR(VLOOKUP($A1103,'Circumstance 2'!$B$6:$AB$15,27,FALSE),IFERROR(VLOOKUP($A1103,'Circumstance 2'!$B$18:$AB$28,27,FALSE),TableBPA2[[#This Row],[Base Payment After Circumstance 1]])))</f>
        <v/>
      </c>
      <c r="H1103" s="3" t="str">
        <f>IF(H$3="Not used","",IFERROR(VLOOKUP($A1103,'Circumstance 3'!$B$6:$AB$15,27,FALSE),IFERROR(VLOOKUP($A1103,'Circumstance 3'!$B$18:$AB$28,27,FALSE),TableBPA2[[#This Row],[Base Payment After Circumstance 2]])))</f>
        <v/>
      </c>
      <c r="I1103" s="3" t="str">
        <f>IF(I$3="Not used","",IFERROR(VLOOKUP($A1103,'Circumstance 4'!$B$6:$AB$15,27,FALSE),IFERROR(VLOOKUP($A1103,'Circumstance 4'!$B$18:$AB$28,27,FALSE),TableBPA2[[#This Row],[Base Payment After Circumstance 3]])))</f>
        <v/>
      </c>
      <c r="J1103" s="3" t="str">
        <f>IF(J$3="Not used","",IFERROR(VLOOKUP($A1103,'Circumstance 5'!$B$6:$AB$15,27,FALSE),IFERROR(VLOOKUP($A1103,'Circumstance 5'!$B$18:$AB$28,27,FALSE),TableBPA2[[#This Row],[Base Payment After Circumstance 4]])))</f>
        <v/>
      </c>
      <c r="K1103" s="3" t="str">
        <f>IF(K$3="Not used","",IFERROR(VLOOKUP($A1103,'Circumstance 6'!$B$6:$AB$15,27,FALSE),IFERROR(VLOOKUP($A1103,'Circumstance 6'!$B$18:$AB$28,27,FALSE),TableBPA2[[#This Row],[Base Payment After Circumstance 5]])))</f>
        <v/>
      </c>
      <c r="L1103" s="3" t="str">
        <f>IF(L$3="Not used","",IFERROR(VLOOKUP($A1103,'Circumstance 7'!$B$6:$AB$15,27,FALSE),IFERROR(VLOOKUP($A1103,'Circumstance 7'!$B$18:$AB$28,27,FALSE),TableBPA2[[#This Row],[Base Payment After Circumstance 6]])))</f>
        <v/>
      </c>
      <c r="M1103" s="3" t="str">
        <f>IF(M$3="Not used","",IFERROR(VLOOKUP($A1103,'Circumstance 8'!$B$6:$AB$15,27,FALSE),IFERROR(VLOOKUP($A1103,'Circumstance 8'!$B$18:$AB$28,27,FALSE),TableBPA2[[#This Row],[Base Payment After Circumstance 7]])))</f>
        <v/>
      </c>
      <c r="N1103" s="3" t="str">
        <f>IF(N$3="Not used","",IFERROR(VLOOKUP($A1103,'Circumstance 9'!$B$6:$AB$15,27,FALSE),IFERROR(VLOOKUP($A1103,'Circumstance 9'!$B$18:$AB$28,27,FALSE),TableBPA2[[#This Row],[Base Payment After Circumstance 8]])))</f>
        <v/>
      </c>
      <c r="O1103" s="3" t="str">
        <f>IF(O$3="Not used","",IFERROR(VLOOKUP($A1103,'Circumstance 10'!$B$6:$AB$15,27,FALSE),IFERROR(VLOOKUP($A1103,'Circumstance 10'!$B$18:$AB$28,27,FALSE),TableBPA2[[#This Row],[Base Payment After Circumstance 9]])))</f>
        <v/>
      </c>
      <c r="P1103" s="24" t="str">
        <f>IF(P$3="Not used","",IFERROR(VLOOKUP($A1103,'Circumstance 11'!$B$6:$AB$15,27,FALSE),IFERROR(VLOOKUP($A1103,'Circumstance 11'!$B$18:$AB$28,27,FALSE),TableBPA2[[#This Row],[Base Payment After Circumstance 10]])))</f>
        <v/>
      </c>
      <c r="Q1103" s="24" t="str">
        <f>IF(Q$3="Not used","",IFERROR(VLOOKUP($A1103,'Circumstance 12'!$B$6:$AB$15,27,FALSE),IFERROR(VLOOKUP($A1103,'Circumstance 12'!$B$18:$AB$28,27,FALSE),TableBPA2[[#This Row],[Base Payment After Circumstance 11]])))</f>
        <v/>
      </c>
      <c r="R1103" s="24" t="str">
        <f>IF(R$3="Not used","",IFERROR(VLOOKUP($A1103,'Circumstance 13'!$B$6:$AB$15,27,FALSE),IFERROR(VLOOKUP($A1103,'Circumstance 13'!$B$18:$AB$28,27,FALSE),TableBPA2[[#This Row],[Base Payment After Circumstance 12]])))</f>
        <v/>
      </c>
      <c r="S1103" s="24" t="str">
        <f>IF(S$3="Not used","",IFERROR(VLOOKUP($A1103,'Circumstance 14'!$B$6:$AB$15,27,FALSE),IFERROR(VLOOKUP($A1103,'Circumstance 14'!$B$18:$AB$28,27,FALSE),TableBPA2[[#This Row],[Base Payment After Circumstance 13]])))</f>
        <v/>
      </c>
      <c r="T1103" s="24" t="str">
        <f>IF(T$3="Not used","",IFERROR(VLOOKUP($A1103,'Circumstance 15'!$B$6:$AB$15,27,FALSE),IFERROR(VLOOKUP($A1103,'Circumstance 15'!$B$18:$AB$28,27,FALSE),TableBPA2[[#This Row],[Base Payment After Circumstance 14]])))</f>
        <v/>
      </c>
      <c r="U1103" s="24" t="str">
        <f>IF(U$3="Not used","",IFERROR(VLOOKUP($A1103,'Circumstance 16'!$B$6:$AB$15,27,FALSE),IFERROR(VLOOKUP($A1103,'Circumstance 16'!$B$18:$AB$28,27,FALSE),TableBPA2[[#This Row],[Base Payment After Circumstance 15]])))</f>
        <v/>
      </c>
      <c r="V1103" s="24" t="str">
        <f>IF(V$3="Not used","",IFERROR(VLOOKUP($A1103,'Circumstance 17'!$B$6:$AB$15,27,FALSE),IFERROR(VLOOKUP($A1103,'Circumstance 17'!$B$18:$AB$28,27,FALSE),TableBPA2[[#This Row],[Base Payment After Circumstance 16]])))</f>
        <v/>
      </c>
      <c r="W1103" s="24" t="str">
        <f>IF(W$3="Not used","",IFERROR(VLOOKUP($A1103,'Circumstance 18'!$B$6:$AB$15,27,FALSE),IFERROR(VLOOKUP($A1103,'Circumstance 18'!$B$18:$AB$28,27,FALSE),TableBPA2[[#This Row],[Base Payment After Circumstance 17]])))</f>
        <v/>
      </c>
      <c r="X1103" s="24" t="str">
        <f>IF(X$3="Not used","",IFERROR(VLOOKUP($A1103,'Circumstance 19'!$B$6:$AB$15,27,FALSE),IFERROR(VLOOKUP($A1103,'Circumstance 19'!$B$18:$AB$28,27,FALSE),TableBPA2[[#This Row],[Base Payment After Circumstance 18]])))</f>
        <v/>
      </c>
      <c r="Y1103" s="24" t="str">
        <f>IF(Y$3="Not used","",IFERROR(VLOOKUP($A1103,'Circumstance 20'!$B$6:$AB$15,27,FALSE),IFERROR(VLOOKUP($A1103,'Circumstance 20'!$B$18:$AB$28,27,FALSE),TableBPA2[[#This Row],[Base Payment After Circumstance 19]])))</f>
        <v/>
      </c>
    </row>
    <row r="1104" spans="1:25" x14ac:dyDescent="0.25">
      <c r="A1104" s="11" t="str">
        <f>IF('LEA Information'!A1113="","",'LEA Information'!A1113)</f>
        <v/>
      </c>
      <c r="B1104" s="11" t="str">
        <f>IF('LEA Information'!B1113="","",'LEA Information'!B1113)</f>
        <v/>
      </c>
      <c r="C1104" s="68" t="str">
        <f>IF('LEA Information'!C1113="","",'LEA Information'!C1113)</f>
        <v/>
      </c>
      <c r="D1104" s="8" t="str">
        <f>IF('LEA Information'!D1113="","",'LEA Information'!D1113)</f>
        <v/>
      </c>
      <c r="E1104" s="32" t="str">
        <f t="shared" si="17"/>
        <v/>
      </c>
      <c r="F1104" s="3" t="str">
        <f>IF(F$3="Not used","",IFERROR(VLOOKUP($A1104,'Circumstance 1'!$B$6:$AB$15,27,FALSE),IFERROR(VLOOKUP(A1104,'Circumstance 1'!$B$18:$AB$28,27,FALSE),TableBPA2[[#This Row],[Starting Base Payment]])))</f>
        <v/>
      </c>
      <c r="G1104" s="3" t="str">
        <f>IF(G$3="Not used","",IFERROR(VLOOKUP($A1104,'Circumstance 2'!$B$6:$AB$15,27,FALSE),IFERROR(VLOOKUP($A1104,'Circumstance 2'!$B$18:$AB$28,27,FALSE),TableBPA2[[#This Row],[Base Payment After Circumstance 1]])))</f>
        <v/>
      </c>
      <c r="H1104" s="3" t="str">
        <f>IF(H$3="Not used","",IFERROR(VLOOKUP($A1104,'Circumstance 3'!$B$6:$AB$15,27,FALSE),IFERROR(VLOOKUP($A1104,'Circumstance 3'!$B$18:$AB$28,27,FALSE),TableBPA2[[#This Row],[Base Payment After Circumstance 2]])))</f>
        <v/>
      </c>
      <c r="I1104" s="3" t="str">
        <f>IF(I$3="Not used","",IFERROR(VLOOKUP($A1104,'Circumstance 4'!$B$6:$AB$15,27,FALSE),IFERROR(VLOOKUP($A1104,'Circumstance 4'!$B$18:$AB$28,27,FALSE),TableBPA2[[#This Row],[Base Payment After Circumstance 3]])))</f>
        <v/>
      </c>
      <c r="J1104" s="3" t="str">
        <f>IF(J$3="Not used","",IFERROR(VLOOKUP($A1104,'Circumstance 5'!$B$6:$AB$15,27,FALSE),IFERROR(VLOOKUP($A1104,'Circumstance 5'!$B$18:$AB$28,27,FALSE),TableBPA2[[#This Row],[Base Payment After Circumstance 4]])))</f>
        <v/>
      </c>
      <c r="K1104" s="3" t="str">
        <f>IF(K$3="Not used","",IFERROR(VLOOKUP($A1104,'Circumstance 6'!$B$6:$AB$15,27,FALSE),IFERROR(VLOOKUP($A1104,'Circumstance 6'!$B$18:$AB$28,27,FALSE),TableBPA2[[#This Row],[Base Payment After Circumstance 5]])))</f>
        <v/>
      </c>
      <c r="L1104" s="3" t="str">
        <f>IF(L$3="Not used","",IFERROR(VLOOKUP($A1104,'Circumstance 7'!$B$6:$AB$15,27,FALSE),IFERROR(VLOOKUP($A1104,'Circumstance 7'!$B$18:$AB$28,27,FALSE),TableBPA2[[#This Row],[Base Payment After Circumstance 6]])))</f>
        <v/>
      </c>
      <c r="M1104" s="3" t="str">
        <f>IF(M$3="Not used","",IFERROR(VLOOKUP($A1104,'Circumstance 8'!$B$6:$AB$15,27,FALSE),IFERROR(VLOOKUP($A1104,'Circumstance 8'!$B$18:$AB$28,27,FALSE),TableBPA2[[#This Row],[Base Payment After Circumstance 7]])))</f>
        <v/>
      </c>
      <c r="N1104" s="3" t="str">
        <f>IF(N$3="Not used","",IFERROR(VLOOKUP($A1104,'Circumstance 9'!$B$6:$AB$15,27,FALSE),IFERROR(VLOOKUP($A1104,'Circumstance 9'!$B$18:$AB$28,27,FALSE),TableBPA2[[#This Row],[Base Payment After Circumstance 8]])))</f>
        <v/>
      </c>
      <c r="O1104" s="3" t="str">
        <f>IF(O$3="Not used","",IFERROR(VLOOKUP($A1104,'Circumstance 10'!$B$6:$AB$15,27,FALSE),IFERROR(VLOOKUP($A1104,'Circumstance 10'!$B$18:$AB$28,27,FALSE),TableBPA2[[#This Row],[Base Payment After Circumstance 9]])))</f>
        <v/>
      </c>
      <c r="P1104" s="24" t="str">
        <f>IF(P$3="Not used","",IFERROR(VLOOKUP($A1104,'Circumstance 11'!$B$6:$AB$15,27,FALSE),IFERROR(VLOOKUP($A1104,'Circumstance 11'!$B$18:$AB$28,27,FALSE),TableBPA2[[#This Row],[Base Payment After Circumstance 10]])))</f>
        <v/>
      </c>
      <c r="Q1104" s="24" t="str">
        <f>IF(Q$3="Not used","",IFERROR(VLOOKUP($A1104,'Circumstance 12'!$B$6:$AB$15,27,FALSE),IFERROR(VLOOKUP($A1104,'Circumstance 12'!$B$18:$AB$28,27,FALSE),TableBPA2[[#This Row],[Base Payment After Circumstance 11]])))</f>
        <v/>
      </c>
      <c r="R1104" s="24" t="str">
        <f>IF(R$3="Not used","",IFERROR(VLOOKUP($A1104,'Circumstance 13'!$B$6:$AB$15,27,FALSE),IFERROR(VLOOKUP($A1104,'Circumstance 13'!$B$18:$AB$28,27,FALSE),TableBPA2[[#This Row],[Base Payment After Circumstance 12]])))</f>
        <v/>
      </c>
      <c r="S1104" s="24" t="str">
        <f>IF(S$3="Not used","",IFERROR(VLOOKUP($A1104,'Circumstance 14'!$B$6:$AB$15,27,FALSE),IFERROR(VLOOKUP($A1104,'Circumstance 14'!$B$18:$AB$28,27,FALSE),TableBPA2[[#This Row],[Base Payment After Circumstance 13]])))</f>
        <v/>
      </c>
      <c r="T1104" s="24" t="str">
        <f>IF(T$3="Not used","",IFERROR(VLOOKUP($A1104,'Circumstance 15'!$B$6:$AB$15,27,FALSE),IFERROR(VLOOKUP($A1104,'Circumstance 15'!$B$18:$AB$28,27,FALSE),TableBPA2[[#This Row],[Base Payment After Circumstance 14]])))</f>
        <v/>
      </c>
      <c r="U1104" s="24" t="str">
        <f>IF(U$3="Not used","",IFERROR(VLOOKUP($A1104,'Circumstance 16'!$B$6:$AB$15,27,FALSE),IFERROR(VLOOKUP($A1104,'Circumstance 16'!$B$18:$AB$28,27,FALSE),TableBPA2[[#This Row],[Base Payment After Circumstance 15]])))</f>
        <v/>
      </c>
      <c r="V1104" s="24" t="str">
        <f>IF(V$3="Not used","",IFERROR(VLOOKUP($A1104,'Circumstance 17'!$B$6:$AB$15,27,FALSE),IFERROR(VLOOKUP($A1104,'Circumstance 17'!$B$18:$AB$28,27,FALSE),TableBPA2[[#This Row],[Base Payment After Circumstance 16]])))</f>
        <v/>
      </c>
      <c r="W1104" s="24" t="str">
        <f>IF(W$3="Not used","",IFERROR(VLOOKUP($A1104,'Circumstance 18'!$B$6:$AB$15,27,FALSE),IFERROR(VLOOKUP($A1104,'Circumstance 18'!$B$18:$AB$28,27,FALSE),TableBPA2[[#This Row],[Base Payment After Circumstance 17]])))</f>
        <v/>
      </c>
      <c r="X1104" s="24" t="str">
        <f>IF(X$3="Not used","",IFERROR(VLOOKUP($A1104,'Circumstance 19'!$B$6:$AB$15,27,FALSE),IFERROR(VLOOKUP($A1104,'Circumstance 19'!$B$18:$AB$28,27,FALSE),TableBPA2[[#This Row],[Base Payment After Circumstance 18]])))</f>
        <v/>
      </c>
      <c r="Y1104" s="24" t="str">
        <f>IF(Y$3="Not used","",IFERROR(VLOOKUP($A1104,'Circumstance 20'!$B$6:$AB$15,27,FALSE),IFERROR(VLOOKUP($A1104,'Circumstance 20'!$B$18:$AB$28,27,FALSE),TableBPA2[[#This Row],[Base Payment After Circumstance 19]])))</f>
        <v/>
      </c>
    </row>
    <row r="1105" spans="1:25" x14ac:dyDescent="0.25">
      <c r="A1105" s="11" t="str">
        <f>IF('LEA Information'!A1114="","",'LEA Information'!A1114)</f>
        <v/>
      </c>
      <c r="B1105" s="11" t="str">
        <f>IF('LEA Information'!B1114="","",'LEA Information'!B1114)</f>
        <v/>
      </c>
      <c r="C1105" s="68" t="str">
        <f>IF('LEA Information'!C1114="","",'LEA Information'!C1114)</f>
        <v/>
      </c>
      <c r="D1105" s="8" t="str">
        <f>IF('LEA Information'!D1114="","",'LEA Information'!D1114)</f>
        <v/>
      </c>
      <c r="E1105" s="32" t="str">
        <f t="shared" si="17"/>
        <v/>
      </c>
      <c r="F1105" s="3" t="str">
        <f>IF(F$3="Not used","",IFERROR(VLOOKUP($A1105,'Circumstance 1'!$B$6:$AB$15,27,FALSE),IFERROR(VLOOKUP(A1105,'Circumstance 1'!$B$18:$AB$28,27,FALSE),TableBPA2[[#This Row],[Starting Base Payment]])))</f>
        <v/>
      </c>
      <c r="G1105" s="3" t="str">
        <f>IF(G$3="Not used","",IFERROR(VLOOKUP($A1105,'Circumstance 2'!$B$6:$AB$15,27,FALSE),IFERROR(VLOOKUP($A1105,'Circumstance 2'!$B$18:$AB$28,27,FALSE),TableBPA2[[#This Row],[Base Payment After Circumstance 1]])))</f>
        <v/>
      </c>
      <c r="H1105" s="3" t="str">
        <f>IF(H$3="Not used","",IFERROR(VLOOKUP($A1105,'Circumstance 3'!$B$6:$AB$15,27,FALSE),IFERROR(VLOOKUP($A1105,'Circumstance 3'!$B$18:$AB$28,27,FALSE),TableBPA2[[#This Row],[Base Payment After Circumstance 2]])))</f>
        <v/>
      </c>
      <c r="I1105" s="3" t="str">
        <f>IF(I$3="Not used","",IFERROR(VLOOKUP($A1105,'Circumstance 4'!$B$6:$AB$15,27,FALSE),IFERROR(VLOOKUP($A1105,'Circumstance 4'!$B$18:$AB$28,27,FALSE),TableBPA2[[#This Row],[Base Payment After Circumstance 3]])))</f>
        <v/>
      </c>
      <c r="J1105" s="3" t="str">
        <f>IF(J$3="Not used","",IFERROR(VLOOKUP($A1105,'Circumstance 5'!$B$6:$AB$15,27,FALSE),IFERROR(VLOOKUP($A1105,'Circumstance 5'!$B$18:$AB$28,27,FALSE),TableBPA2[[#This Row],[Base Payment After Circumstance 4]])))</f>
        <v/>
      </c>
      <c r="K1105" s="3" t="str">
        <f>IF(K$3="Not used","",IFERROR(VLOOKUP($A1105,'Circumstance 6'!$B$6:$AB$15,27,FALSE),IFERROR(VLOOKUP($A1105,'Circumstance 6'!$B$18:$AB$28,27,FALSE),TableBPA2[[#This Row],[Base Payment After Circumstance 5]])))</f>
        <v/>
      </c>
      <c r="L1105" s="3" t="str">
        <f>IF(L$3="Not used","",IFERROR(VLOOKUP($A1105,'Circumstance 7'!$B$6:$AB$15,27,FALSE),IFERROR(VLOOKUP($A1105,'Circumstance 7'!$B$18:$AB$28,27,FALSE),TableBPA2[[#This Row],[Base Payment After Circumstance 6]])))</f>
        <v/>
      </c>
      <c r="M1105" s="3" t="str">
        <f>IF(M$3="Not used","",IFERROR(VLOOKUP($A1105,'Circumstance 8'!$B$6:$AB$15,27,FALSE),IFERROR(VLOOKUP($A1105,'Circumstance 8'!$B$18:$AB$28,27,FALSE),TableBPA2[[#This Row],[Base Payment After Circumstance 7]])))</f>
        <v/>
      </c>
      <c r="N1105" s="3" t="str">
        <f>IF(N$3="Not used","",IFERROR(VLOOKUP($A1105,'Circumstance 9'!$B$6:$AB$15,27,FALSE),IFERROR(VLOOKUP($A1105,'Circumstance 9'!$B$18:$AB$28,27,FALSE),TableBPA2[[#This Row],[Base Payment After Circumstance 8]])))</f>
        <v/>
      </c>
      <c r="O1105" s="3" t="str">
        <f>IF(O$3="Not used","",IFERROR(VLOOKUP($A1105,'Circumstance 10'!$B$6:$AB$15,27,FALSE),IFERROR(VLOOKUP($A1105,'Circumstance 10'!$B$18:$AB$28,27,FALSE),TableBPA2[[#This Row],[Base Payment After Circumstance 9]])))</f>
        <v/>
      </c>
      <c r="P1105" s="24" t="str">
        <f>IF(P$3="Not used","",IFERROR(VLOOKUP($A1105,'Circumstance 11'!$B$6:$AB$15,27,FALSE),IFERROR(VLOOKUP($A1105,'Circumstance 11'!$B$18:$AB$28,27,FALSE),TableBPA2[[#This Row],[Base Payment After Circumstance 10]])))</f>
        <v/>
      </c>
      <c r="Q1105" s="24" t="str">
        <f>IF(Q$3="Not used","",IFERROR(VLOOKUP($A1105,'Circumstance 12'!$B$6:$AB$15,27,FALSE),IFERROR(VLOOKUP($A1105,'Circumstance 12'!$B$18:$AB$28,27,FALSE),TableBPA2[[#This Row],[Base Payment After Circumstance 11]])))</f>
        <v/>
      </c>
      <c r="R1105" s="24" t="str">
        <f>IF(R$3="Not used","",IFERROR(VLOOKUP($A1105,'Circumstance 13'!$B$6:$AB$15,27,FALSE),IFERROR(VLOOKUP($A1105,'Circumstance 13'!$B$18:$AB$28,27,FALSE),TableBPA2[[#This Row],[Base Payment After Circumstance 12]])))</f>
        <v/>
      </c>
      <c r="S1105" s="24" t="str">
        <f>IF(S$3="Not used","",IFERROR(VLOOKUP($A1105,'Circumstance 14'!$B$6:$AB$15,27,FALSE),IFERROR(VLOOKUP($A1105,'Circumstance 14'!$B$18:$AB$28,27,FALSE),TableBPA2[[#This Row],[Base Payment After Circumstance 13]])))</f>
        <v/>
      </c>
      <c r="T1105" s="24" t="str">
        <f>IF(T$3="Not used","",IFERROR(VLOOKUP($A1105,'Circumstance 15'!$B$6:$AB$15,27,FALSE),IFERROR(VLOOKUP($A1105,'Circumstance 15'!$B$18:$AB$28,27,FALSE),TableBPA2[[#This Row],[Base Payment After Circumstance 14]])))</f>
        <v/>
      </c>
      <c r="U1105" s="24" t="str">
        <f>IF(U$3="Not used","",IFERROR(VLOOKUP($A1105,'Circumstance 16'!$B$6:$AB$15,27,FALSE),IFERROR(VLOOKUP($A1105,'Circumstance 16'!$B$18:$AB$28,27,FALSE),TableBPA2[[#This Row],[Base Payment After Circumstance 15]])))</f>
        <v/>
      </c>
      <c r="V1105" s="24" t="str">
        <f>IF(V$3="Not used","",IFERROR(VLOOKUP($A1105,'Circumstance 17'!$B$6:$AB$15,27,FALSE),IFERROR(VLOOKUP($A1105,'Circumstance 17'!$B$18:$AB$28,27,FALSE),TableBPA2[[#This Row],[Base Payment After Circumstance 16]])))</f>
        <v/>
      </c>
      <c r="W1105" s="24" t="str">
        <f>IF(W$3="Not used","",IFERROR(VLOOKUP($A1105,'Circumstance 18'!$B$6:$AB$15,27,FALSE),IFERROR(VLOOKUP($A1105,'Circumstance 18'!$B$18:$AB$28,27,FALSE),TableBPA2[[#This Row],[Base Payment After Circumstance 17]])))</f>
        <v/>
      </c>
      <c r="X1105" s="24" t="str">
        <f>IF(X$3="Not used","",IFERROR(VLOOKUP($A1105,'Circumstance 19'!$B$6:$AB$15,27,FALSE),IFERROR(VLOOKUP($A1105,'Circumstance 19'!$B$18:$AB$28,27,FALSE),TableBPA2[[#This Row],[Base Payment After Circumstance 18]])))</f>
        <v/>
      </c>
      <c r="Y1105" s="24" t="str">
        <f>IF(Y$3="Not used","",IFERROR(VLOOKUP($A1105,'Circumstance 20'!$B$6:$AB$15,27,FALSE),IFERROR(VLOOKUP($A1105,'Circumstance 20'!$B$18:$AB$28,27,FALSE),TableBPA2[[#This Row],[Base Payment After Circumstance 19]])))</f>
        <v/>
      </c>
    </row>
    <row r="1106" spans="1:25" x14ac:dyDescent="0.25">
      <c r="A1106" s="11" t="str">
        <f>IF('LEA Information'!A1115="","",'LEA Information'!A1115)</f>
        <v/>
      </c>
      <c r="B1106" s="11" t="str">
        <f>IF('LEA Information'!B1115="","",'LEA Information'!B1115)</f>
        <v/>
      </c>
      <c r="C1106" s="68" t="str">
        <f>IF('LEA Information'!C1115="","",'LEA Information'!C1115)</f>
        <v/>
      </c>
      <c r="D1106" s="8" t="str">
        <f>IF('LEA Information'!D1115="","",'LEA Information'!D1115)</f>
        <v/>
      </c>
      <c r="E1106" s="32" t="str">
        <f t="shared" si="17"/>
        <v/>
      </c>
      <c r="F1106" s="3" t="str">
        <f>IF(F$3="Not used","",IFERROR(VLOOKUP($A1106,'Circumstance 1'!$B$6:$AB$15,27,FALSE),IFERROR(VLOOKUP(A1106,'Circumstance 1'!$B$18:$AB$28,27,FALSE),TableBPA2[[#This Row],[Starting Base Payment]])))</f>
        <v/>
      </c>
      <c r="G1106" s="3" t="str">
        <f>IF(G$3="Not used","",IFERROR(VLOOKUP($A1106,'Circumstance 2'!$B$6:$AB$15,27,FALSE),IFERROR(VLOOKUP($A1106,'Circumstance 2'!$B$18:$AB$28,27,FALSE),TableBPA2[[#This Row],[Base Payment After Circumstance 1]])))</f>
        <v/>
      </c>
      <c r="H1106" s="3" t="str">
        <f>IF(H$3="Not used","",IFERROR(VLOOKUP($A1106,'Circumstance 3'!$B$6:$AB$15,27,FALSE),IFERROR(VLOOKUP($A1106,'Circumstance 3'!$B$18:$AB$28,27,FALSE),TableBPA2[[#This Row],[Base Payment After Circumstance 2]])))</f>
        <v/>
      </c>
      <c r="I1106" s="3" t="str">
        <f>IF(I$3="Not used","",IFERROR(VLOOKUP($A1106,'Circumstance 4'!$B$6:$AB$15,27,FALSE),IFERROR(VLOOKUP($A1106,'Circumstance 4'!$B$18:$AB$28,27,FALSE),TableBPA2[[#This Row],[Base Payment After Circumstance 3]])))</f>
        <v/>
      </c>
      <c r="J1106" s="3" t="str">
        <f>IF(J$3="Not used","",IFERROR(VLOOKUP($A1106,'Circumstance 5'!$B$6:$AB$15,27,FALSE),IFERROR(VLOOKUP($A1106,'Circumstance 5'!$B$18:$AB$28,27,FALSE),TableBPA2[[#This Row],[Base Payment After Circumstance 4]])))</f>
        <v/>
      </c>
      <c r="K1106" s="3" t="str">
        <f>IF(K$3="Not used","",IFERROR(VLOOKUP($A1106,'Circumstance 6'!$B$6:$AB$15,27,FALSE),IFERROR(VLOOKUP($A1106,'Circumstance 6'!$B$18:$AB$28,27,FALSE),TableBPA2[[#This Row],[Base Payment After Circumstance 5]])))</f>
        <v/>
      </c>
      <c r="L1106" s="3" t="str">
        <f>IF(L$3="Not used","",IFERROR(VLOOKUP($A1106,'Circumstance 7'!$B$6:$AB$15,27,FALSE),IFERROR(VLOOKUP($A1106,'Circumstance 7'!$B$18:$AB$28,27,FALSE),TableBPA2[[#This Row],[Base Payment After Circumstance 6]])))</f>
        <v/>
      </c>
      <c r="M1106" s="3" t="str">
        <f>IF(M$3="Not used","",IFERROR(VLOOKUP($A1106,'Circumstance 8'!$B$6:$AB$15,27,FALSE),IFERROR(VLOOKUP($A1106,'Circumstance 8'!$B$18:$AB$28,27,FALSE),TableBPA2[[#This Row],[Base Payment After Circumstance 7]])))</f>
        <v/>
      </c>
      <c r="N1106" s="3" t="str">
        <f>IF(N$3="Not used","",IFERROR(VLOOKUP($A1106,'Circumstance 9'!$B$6:$AB$15,27,FALSE),IFERROR(VLOOKUP($A1106,'Circumstance 9'!$B$18:$AB$28,27,FALSE),TableBPA2[[#This Row],[Base Payment After Circumstance 8]])))</f>
        <v/>
      </c>
      <c r="O1106" s="3" t="str">
        <f>IF(O$3="Not used","",IFERROR(VLOOKUP($A1106,'Circumstance 10'!$B$6:$AB$15,27,FALSE),IFERROR(VLOOKUP($A1106,'Circumstance 10'!$B$18:$AB$28,27,FALSE),TableBPA2[[#This Row],[Base Payment After Circumstance 9]])))</f>
        <v/>
      </c>
      <c r="P1106" s="24" t="str">
        <f>IF(P$3="Not used","",IFERROR(VLOOKUP($A1106,'Circumstance 11'!$B$6:$AB$15,27,FALSE),IFERROR(VLOOKUP($A1106,'Circumstance 11'!$B$18:$AB$28,27,FALSE),TableBPA2[[#This Row],[Base Payment After Circumstance 10]])))</f>
        <v/>
      </c>
      <c r="Q1106" s="24" t="str">
        <f>IF(Q$3="Not used","",IFERROR(VLOOKUP($A1106,'Circumstance 12'!$B$6:$AB$15,27,FALSE),IFERROR(VLOOKUP($A1106,'Circumstance 12'!$B$18:$AB$28,27,FALSE),TableBPA2[[#This Row],[Base Payment After Circumstance 11]])))</f>
        <v/>
      </c>
      <c r="R1106" s="24" t="str">
        <f>IF(R$3="Not used","",IFERROR(VLOOKUP($A1106,'Circumstance 13'!$B$6:$AB$15,27,FALSE),IFERROR(VLOOKUP($A1106,'Circumstance 13'!$B$18:$AB$28,27,FALSE),TableBPA2[[#This Row],[Base Payment After Circumstance 12]])))</f>
        <v/>
      </c>
      <c r="S1106" s="24" t="str">
        <f>IF(S$3="Not used","",IFERROR(VLOOKUP($A1106,'Circumstance 14'!$B$6:$AB$15,27,FALSE),IFERROR(VLOOKUP($A1106,'Circumstance 14'!$B$18:$AB$28,27,FALSE),TableBPA2[[#This Row],[Base Payment After Circumstance 13]])))</f>
        <v/>
      </c>
      <c r="T1106" s="24" t="str">
        <f>IF(T$3="Not used","",IFERROR(VLOOKUP($A1106,'Circumstance 15'!$B$6:$AB$15,27,FALSE),IFERROR(VLOOKUP($A1106,'Circumstance 15'!$B$18:$AB$28,27,FALSE),TableBPA2[[#This Row],[Base Payment After Circumstance 14]])))</f>
        <v/>
      </c>
      <c r="U1106" s="24" t="str">
        <f>IF(U$3="Not used","",IFERROR(VLOOKUP($A1106,'Circumstance 16'!$B$6:$AB$15,27,FALSE),IFERROR(VLOOKUP($A1106,'Circumstance 16'!$B$18:$AB$28,27,FALSE),TableBPA2[[#This Row],[Base Payment After Circumstance 15]])))</f>
        <v/>
      </c>
      <c r="V1106" s="24" t="str">
        <f>IF(V$3="Not used","",IFERROR(VLOOKUP($A1106,'Circumstance 17'!$B$6:$AB$15,27,FALSE),IFERROR(VLOOKUP($A1106,'Circumstance 17'!$B$18:$AB$28,27,FALSE),TableBPA2[[#This Row],[Base Payment After Circumstance 16]])))</f>
        <v/>
      </c>
      <c r="W1106" s="24" t="str">
        <f>IF(W$3="Not used","",IFERROR(VLOOKUP($A1106,'Circumstance 18'!$B$6:$AB$15,27,FALSE),IFERROR(VLOOKUP($A1106,'Circumstance 18'!$B$18:$AB$28,27,FALSE),TableBPA2[[#This Row],[Base Payment After Circumstance 17]])))</f>
        <v/>
      </c>
      <c r="X1106" s="24" t="str">
        <f>IF(X$3="Not used","",IFERROR(VLOOKUP($A1106,'Circumstance 19'!$B$6:$AB$15,27,FALSE),IFERROR(VLOOKUP($A1106,'Circumstance 19'!$B$18:$AB$28,27,FALSE),TableBPA2[[#This Row],[Base Payment After Circumstance 18]])))</f>
        <v/>
      </c>
      <c r="Y1106" s="24" t="str">
        <f>IF(Y$3="Not used","",IFERROR(VLOOKUP($A1106,'Circumstance 20'!$B$6:$AB$15,27,FALSE),IFERROR(VLOOKUP($A1106,'Circumstance 20'!$B$18:$AB$28,27,FALSE),TableBPA2[[#This Row],[Base Payment After Circumstance 19]])))</f>
        <v/>
      </c>
    </row>
    <row r="1107" spans="1:25" x14ac:dyDescent="0.25">
      <c r="A1107" s="11" t="str">
        <f>IF('LEA Information'!A1116="","",'LEA Information'!A1116)</f>
        <v/>
      </c>
      <c r="B1107" s="11" t="str">
        <f>IF('LEA Information'!B1116="","",'LEA Information'!B1116)</f>
        <v/>
      </c>
      <c r="C1107" s="68" t="str">
        <f>IF('LEA Information'!C1116="","",'LEA Information'!C1116)</f>
        <v/>
      </c>
      <c r="D1107" s="8" t="str">
        <f>IF('LEA Information'!D1116="","",'LEA Information'!D1116)</f>
        <v/>
      </c>
      <c r="E1107" s="32" t="str">
        <f t="shared" si="17"/>
        <v/>
      </c>
      <c r="F1107" s="3" t="str">
        <f>IF(F$3="Not used","",IFERROR(VLOOKUP($A1107,'Circumstance 1'!$B$6:$AB$15,27,FALSE),IFERROR(VLOOKUP(A1107,'Circumstance 1'!$B$18:$AB$28,27,FALSE),TableBPA2[[#This Row],[Starting Base Payment]])))</f>
        <v/>
      </c>
      <c r="G1107" s="3" t="str">
        <f>IF(G$3="Not used","",IFERROR(VLOOKUP($A1107,'Circumstance 2'!$B$6:$AB$15,27,FALSE),IFERROR(VLOOKUP($A1107,'Circumstance 2'!$B$18:$AB$28,27,FALSE),TableBPA2[[#This Row],[Base Payment After Circumstance 1]])))</f>
        <v/>
      </c>
      <c r="H1107" s="3" t="str">
        <f>IF(H$3="Not used","",IFERROR(VLOOKUP($A1107,'Circumstance 3'!$B$6:$AB$15,27,FALSE),IFERROR(VLOOKUP($A1107,'Circumstance 3'!$B$18:$AB$28,27,FALSE),TableBPA2[[#This Row],[Base Payment After Circumstance 2]])))</f>
        <v/>
      </c>
      <c r="I1107" s="3" t="str">
        <f>IF(I$3="Not used","",IFERROR(VLOOKUP($A1107,'Circumstance 4'!$B$6:$AB$15,27,FALSE),IFERROR(VLOOKUP($A1107,'Circumstance 4'!$B$18:$AB$28,27,FALSE),TableBPA2[[#This Row],[Base Payment After Circumstance 3]])))</f>
        <v/>
      </c>
      <c r="J1107" s="3" t="str">
        <f>IF(J$3="Not used","",IFERROR(VLOOKUP($A1107,'Circumstance 5'!$B$6:$AB$15,27,FALSE),IFERROR(VLOOKUP($A1107,'Circumstance 5'!$B$18:$AB$28,27,FALSE),TableBPA2[[#This Row],[Base Payment After Circumstance 4]])))</f>
        <v/>
      </c>
      <c r="K1107" s="3" t="str">
        <f>IF(K$3="Not used","",IFERROR(VLOOKUP($A1107,'Circumstance 6'!$B$6:$AB$15,27,FALSE),IFERROR(VLOOKUP($A1107,'Circumstance 6'!$B$18:$AB$28,27,FALSE),TableBPA2[[#This Row],[Base Payment After Circumstance 5]])))</f>
        <v/>
      </c>
      <c r="L1107" s="3" t="str">
        <f>IF(L$3="Not used","",IFERROR(VLOOKUP($A1107,'Circumstance 7'!$B$6:$AB$15,27,FALSE),IFERROR(VLOOKUP($A1107,'Circumstance 7'!$B$18:$AB$28,27,FALSE),TableBPA2[[#This Row],[Base Payment After Circumstance 6]])))</f>
        <v/>
      </c>
      <c r="M1107" s="3" t="str">
        <f>IF(M$3="Not used","",IFERROR(VLOOKUP($A1107,'Circumstance 8'!$B$6:$AB$15,27,FALSE),IFERROR(VLOOKUP($A1107,'Circumstance 8'!$B$18:$AB$28,27,FALSE),TableBPA2[[#This Row],[Base Payment After Circumstance 7]])))</f>
        <v/>
      </c>
      <c r="N1107" s="3" t="str">
        <f>IF(N$3="Not used","",IFERROR(VLOOKUP($A1107,'Circumstance 9'!$B$6:$AB$15,27,FALSE),IFERROR(VLOOKUP($A1107,'Circumstance 9'!$B$18:$AB$28,27,FALSE),TableBPA2[[#This Row],[Base Payment After Circumstance 8]])))</f>
        <v/>
      </c>
      <c r="O1107" s="3" t="str">
        <f>IF(O$3="Not used","",IFERROR(VLOOKUP($A1107,'Circumstance 10'!$B$6:$AB$15,27,FALSE),IFERROR(VLOOKUP($A1107,'Circumstance 10'!$B$18:$AB$28,27,FALSE),TableBPA2[[#This Row],[Base Payment After Circumstance 9]])))</f>
        <v/>
      </c>
      <c r="P1107" s="24" t="str">
        <f>IF(P$3="Not used","",IFERROR(VLOOKUP($A1107,'Circumstance 11'!$B$6:$AB$15,27,FALSE),IFERROR(VLOOKUP($A1107,'Circumstance 11'!$B$18:$AB$28,27,FALSE),TableBPA2[[#This Row],[Base Payment After Circumstance 10]])))</f>
        <v/>
      </c>
      <c r="Q1107" s="24" t="str">
        <f>IF(Q$3="Not used","",IFERROR(VLOOKUP($A1107,'Circumstance 12'!$B$6:$AB$15,27,FALSE),IFERROR(VLOOKUP($A1107,'Circumstance 12'!$B$18:$AB$28,27,FALSE),TableBPA2[[#This Row],[Base Payment After Circumstance 11]])))</f>
        <v/>
      </c>
      <c r="R1107" s="24" t="str">
        <f>IF(R$3="Not used","",IFERROR(VLOOKUP($A1107,'Circumstance 13'!$B$6:$AB$15,27,FALSE),IFERROR(VLOOKUP($A1107,'Circumstance 13'!$B$18:$AB$28,27,FALSE),TableBPA2[[#This Row],[Base Payment After Circumstance 12]])))</f>
        <v/>
      </c>
      <c r="S1107" s="24" t="str">
        <f>IF(S$3="Not used","",IFERROR(VLOOKUP($A1107,'Circumstance 14'!$B$6:$AB$15,27,FALSE),IFERROR(VLOOKUP($A1107,'Circumstance 14'!$B$18:$AB$28,27,FALSE),TableBPA2[[#This Row],[Base Payment After Circumstance 13]])))</f>
        <v/>
      </c>
      <c r="T1107" s="24" t="str">
        <f>IF(T$3="Not used","",IFERROR(VLOOKUP($A1107,'Circumstance 15'!$B$6:$AB$15,27,FALSE),IFERROR(VLOOKUP($A1107,'Circumstance 15'!$B$18:$AB$28,27,FALSE),TableBPA2[[#This Row],[Base Payment After Circumstance 14]])))</f>
        <v/>
      </c>
      <c r="U1107" s="24" t="str">
        <f>IF(U$3="Not used","",IFERROR(VLOOKUP($A1107,'Circumstance 16'!$B$6:$AB$15,27,FALSE),IFERROR(VLOOKUP($A1107,'Circumstance 16'!$B$18:$AB$28,27,FALSE),TableBPA2[[#This Row],[Base Payment After Circumstance 15]])))</f>
        <v/>
      </c>
      <c r="V1107" s="24" t="str">
        <f>IF(V$3="Not used","",IFERROR(VLOOKUP($A1107,'Circumstance 17'!$B$6:$AB$15,27,FALSE),IFERROR(VLOOKUP($A1107,'Circumstance 17'!$B$18:$AB$28,27,FALSE),TableBPA2[[#This Row],[Base Payment After Circumstance 16]])))</f>
        <v/>
      </c>
      <c r="W1107" s="24" t="str">
        <f>IF(W$3="Not used","",IFERROR(VLOOKUP($A1107,'Circumstance 18'!$B$6:$AB$15,27,FALSE),IFERROR(VLOOKUP($A1107,'Circumstance 18'!$B$18:$AB$28,27,FALSE),TableBPA2[[#This Row],[Base Payment After Circumstance 17]])))</f>
        <v/>
      </c>
      <c r="X1107" s="24" t="str">
        <f>IF(X$3="Not used","",IFERROR(VLOOKUP($A1107,'Circumstance 19'!$B$6:$AB$15,27,FALSE),IFERROR(VLOOKUP($A1107,'Circumstance 19'!$B$18:$AB$28,27,FALSE),TableBPA2[[#This Row],[Base Payment After Circumstance 18]])))</f>
        <v/>
      </c>
      <c r="Y1107" s="24" t="str">
        <f>IF(Y$3="Not used","",IFERROR(VLOOKUP($A1107,'Circumstance 20'!$B$6:$AB$15,27,FALSE),IFERROR(VLOOKUP($A1107,'Circumstance 20'!$B$18:$AB$28,27,FALSE),TableBPA2[[#This Row],[Base Payment After Circumstance 19]])))</f>
        <v/>
      </c>
    </row>
    <row r="1108" spans="1:25" x14ac:dyDescent="0.25">
      <c r="A1108" s="11" t="str">
        <f>IF('LEA Information'!A1117="","",'LEA Information'!A1117)</f>
        <v/>
      </c>
      <c r="B1108" s="11" t="str">
        <f>IF('LEA Information'!B1117="","",'LEA Information'!B1117)</f>
        <v/>
      </c>
      <c r="C1108" s="68" t="str">
        <f>IF('LEA Information'!C1117="","",'LEA Information'!C1117)</f>
        <v/>
      </c>
      <c r="D1108" s="8" t="str">
        <f>IF('LEA Information'!D1117="","",'LEA Information'!D1117)</f>
        <v/>
      </c>
      <c r="E1108" s="32" t="str">
        <f t="shared" si="17"/>
        <v/>
      </c>
      <c r="F1108" s="3" t="str">
        <f>IF(F$3="Not used","",IFERROR(VLOOKUP($A1108,'Circumstance 1'!$B$6:$AB$15,27,FALSE),IFERROR(VLOOKUP(A1108,'Circumstance 1'!$B$18:$AB$28,27,FALSE),TableBPA2[[#This Row],[Starting Base Payment]])))</f>
        <v/>
      </c>
      <c r="G1108" s="3" t="str">
        <f>IF(G$3="Not used","",IFERROR(VLOOKUP($A1108,'Circumstance 2'!$B$6:$AB$15,27,FALSE),IFERROR(VLOOKUP($A1108,'Circumstance 2'!$B$18:$AB$28,27,FALSE),TableBPA2[[#This Row],[Base Payment After Circumstance 1]])))</f>
        <v/>
      </c>
      <c r="H1108" s="3" t="str">
        <f>IF(H$3="Not used","",IFERROR(VLOOKUP($A1108,'Circumstance 3'!$B$6:$AB$15,27,FALSE),IFERROR(VLOOKUP($A1108,'Circumstance 3'!$B$18:$AB$28,27,FALSE),TableBPA2[[#This Row],[Base Payment After Circumstance 2]])))</f>
        <v/>
      </c>
      <c r="I1108" s="3" t="str">
        <f>IF(I$3="Not used","",IFERROR(VLOOKUP($A1108,'Circumstance 4'!$B$6:$AB$15,27,FALSE),IFERROR(VLOOKUP($A1108,'Circumstance 4'!$B$18:$AB$28,27,FALSE),TableBPA2[[#This Row],[Base Payment After Circumstance 3]])))</f>
        <v/>
      </c>
      <c r="J1108" s="3" t="str">
        <f>IF(J$3="Not used","",IFERROR(VLOOKUP($A1108,'Circumstance 5'!$B$6:$AB$15,27,FALSE),IFERROR(VLOOKUP($A1108,'Circumstance 5'!$B$18:$AB$28,27,FALSE),TableBPA2[[#This Row],[Base Payment After Circumstance 4]])))</f>
        <v/>
      </c>
      <c r="K1108" s="3" t="str">
        <f>IF(K$3="Not used","",IFERROR(VLOOKUP($A1108,'Circumstance 6'!$B$6:$AB$15,27,FALSE),IFERROR(VLOOKUP($A1108,'Circumstance 6'!$B$18:$AB$28,27,FALSE),TableBPA2[[#This Row],[Base Payment After Circumstance 5]])))</f>
        <v/>
      </c>
      <c r="L1108" s="3" t="str">
        <f>IF(L$3="Not used","",IFERROR(VLOOKUP($A1108,'Circumstance 7'!$B$6:$AB$15,27,FALSE),IFERROR(VLOOKUP($A1108,'Circumstance 7'!$B$18:$AB$28,27,FALSE),TableBPA2[[#This Row],[Base Payment After Circumstance 6]])))</f>
        <v/>
      </c>
      <c r="M1108" s="3" t="str">
        <f>IF(M$3="Not used","",IFERROR(VLOOKUP($A1108,'Circumstance 8'!$B$6:$AB$15,27,FALSE),IFERROR(VLOOKUP($A1108,'Circumstance 8'!$B$18:$AB$28,27,FALSE),TableBPA2[[#This Row],[Base Payment After Circumstance 7]])))</f>
        <v/>
      </c>
      <c r="N1108" s="3" t="str">
        <f>IF(N$3="Not used","",IFERROR(VLOOKUP($A1108,'Circumstance 9'!$B$6:$AB$15,27,FALSE),IFERROR(VLOOKUP($A1108,'Circumstance 9'!$B$18:$AB$28,27,FALSE),TableBPA2[[#This Row],[Base Payment After Circumstance 8]])))</f>
        <v/>
      </c>
      <c r="O1108" s="3" t="str">
        <f>IF(O$3="Not used","",IFERROR(VLOOKUP($A1108,'Circumstance 10'!$B$6:$AB$15,27,FALSE),IFERROR(VLOOKUP($A1108,'Circumstance 10'!$B$18:$AB$28,27,FALSE),TableBPA2[[#This Row],[Base Payment After Circumstance 9]])))</f>
        <v/>
      </c>
      <c r="P1108" s="24" t="str">
        <f>IF(P$3="Not used","",IFERROR(VLOOKUP($A1108,'Circumstance 11'!$B$6:$AB$15,27,FALSE),IFERROR(VLOOKUP($A1108,'Circumstance 11'!$B$18:$AB$28,27,FALSE),TableBPA2[[#This Row],[Base Payment After Circumstance 10]])))</f>
        <v/>
      </c>
      <c r="Q1108" s="24" t="str">
        <f>IF(Q$3="Not used","",IFERROR(VLOOKUP($A1108,'Circumstance 12'!$B$6:$AB$15,27,FALSE),IFERROR(VLOOKUP($A1108,'Circumstance 12'!$B$18:$AB$28,27,FALSE),TableBPA2[[#This Row],[Base Payment After Circumstance 11]])))</f>
        <v/>
      </c>
      <c r="R1108" s="24" t="str">
        <f>IF(R$3="Not used","",IFERROR(VLOOKUP($A1108,'Circumstance 13'!$B$6:$AB$15,27,FALSE),IFERROR(VLOOKUP($A1108,'Circumstance 13'!$B$18:$AB$28,27,FALSE),TableBPA2[[#This Row],[Base Payment After Circumstance 12]])))</f>
        <v/>
      </c>
      <c r="S1108" s="24" t="str">
        <f>IF(S$3="Not used","",IFERROR(VLOOKUP($A1108,'Circumstance 14'!$B$6:$AB$15,27,FALSE),IFERROR(VLOOKUP($A1108,'Circumstance 14'!$B$18:$AB$28,27,FALSE),TableBPA2[[#This Row],[Base Payment After Circumstance 13]])))</f>
        <v/>
      </c>
      <c r="T1108" s="24" t="str">
        <f>IF(T$3="Not used","",IFERROR(VLOOKUP($A1108,'Circumstance 15'!$B$6:$AB$15,27,FALSE),IFERROR(VLOOKUP($A1108,'Circumstance 15'!$B$18:$AB$28,27,FALSE),TableBPA2[[#This Row],[Base Payment After Circumstance 14]])))</f>
        <v/>
      </c>
      <c r="U1108" s="24" t="str">
        <f>IF(U$3="Not used","",IFERROR(VLOOKUP($A1108,'Circumstance 16'!$B$6:$AB$15,27,FALSE),IFERROR(VLOOKUP($A1108,'Circumstance 16'!$B$18:$AB$28,27,FALSE),TableBPA2[[#This Row],[Base Payment After Circumstance 15]])))</f>
        <v/>
      </c>
      <c r="V1108" s="24" t="str">
        <f>IF(V$3="Not used","",IFERROR(VLOOKUP($A1108,'Circumstance 17'!$B$6:$AB$15,27,FALSE),IFERROR(VLOOKUP($A1108,'Circumstance 17'!$B$18:$AB$28,27,FALSE),TableBPA2[[#This Row],[Base Payment After Circumstance 16]])))</f>
        <v/>
      </c>
      <c r="W1108" s="24" t="str">
        <f>IF(W$3="Not used","",IFERROR(VLOOKUP($A1108,'Circumstance 18'!$B$6:$AB$15,27,FALSE),IFERROR(VLOOKUP($A1108,'Circumstance 18'!$B$18:$AB$28,27,FALSE),TableBPA2[[#This Row],[Base Payment After Circumstance 17]])))</f>
        <v/>
      </c>
      <c r="X1108" s="24" t="str">
        <f>IF(X$3="Not used","",IFERROR(VLOOKUP($A1108,'Circumstance 19'!$B$6:$AB$15,27,FALSE),IFERROR(VLOOKUP($A1108,'Circumstance 19'!$B$18:$AB$28,27,FALSE),TableBPA2[[#This Row],[Base Payment After Circumstance 18]])))</f>
        <v/>
      </c>
      <c r="Y1108" s="24" t="str">
        <f>IF(Y$3="Not used","",IFERROR(VLOOKUP($A1108,'Circumstance 20'!$B$6:$AB$15,27,FALSE),IFERROR(VLOOKUP($A1108,'Circumstance 20'!$B$18:$AB$28,27,FALSE),TableBPA2[[#This Row],[Base Payment After Circumstance 19]])))</f>
        <v/>
      </c>
    </row>
    <row r="1109" spans="1:25" x14ac:dyDescent="0.25">
      <c r="A1109" s="11" t="str">
        <f>IF('LEA Information'!A1118="","",'LEA Information'!A1118)</f>
        <v/>
      </c>
      <c r="B1109" s="11" t="str">
        <f>IF('LEA Information'!B1118="","",'LEA Information'!B1118)</f>
        <v/>
      </c>
      <c r="C1109" s="68" t="str">
        <f>IF('LEA Information'!C1118="","",'LEA Information'!C1118)</f>
        <v/>
      </c>
      <c r="D1109" s="8" t="str">
        <f>IF('LEA Information'!D1118="","",'LEA Information'!D1118)</f>
        <v/>
      </c>
      <c r="E1109" s="32" t="str">
        <f t="shared" si="17"/>
        <v/>
      </c>
      <c r="F1109" s="3" t="str">
        <f>IF(F$3="Not used","",IFERROR(VLOOKUP($A1109,'Circumstance 1'!$B$6:$AB$15,27,FALSE),IFERROR(VLOOKUP(A1109,'Circumstance 1'!$B$18:$AB$28,27,FALSE),TableBPA2[[#This Row],[Starting Base Payment]])))</f>
        <v/>
      </c>
      <c r="G1109" s="3" t="str">
        <f>IF(G$3="Not used","",IFERROR(VLOOKUP($A1109,'Circumstance 2'!$B$6:$AB$15,27,FALSE),IFERROR(VLOOKUP($A1109,'Circumstance 2'!$B$18:$AB$28,27,FALSE),TableBPA2[[#This Row],[Base Payment After Circumstance 1]])))</f>
        <v/>
      </c>
      <c r="H1109" s="3" t="str">
        <f>IF(H$3="Not used","",IFERROR(VLOOKUP($A1109,'Circumstance 3'!$B$6:$AB$15,27,FALSE),IFERROR(VLOOKUP($A1109,'Circumstance 3'!$B$18:$AB$28,27,FALSE),TableBPA2[[#This Row],[Base Payment After Circumstance 2]])))</f>
        <v/>
      </c>
      <c r="I1109" s="3" t="str">
        <f>IF(I$3="Not used","",IFERROR(VLOOKUP($A1109,'Circumstance 4'!$B$6:$AB$15,27,FALSE),IFERROR(VLOOKUP($A1109,'Circumstance 4'!$B$18:$AB$28,27,FALSE),TableBPA2[[#This Row],[Base Payment After Circumstance 3]])))</f>
        <v/>
      </c>
      <c r="J1109" s="3" t="str">
        <f>IF(J$3="Not used","",IFERROR(VLOOKUP($A1109,'Circumstance 5'!$B$6:$AB$15,27,FALSE),IFERROR(VLOOKUP($A1109,'Circumstance 5'!$B$18:$AB$28,27,FALSE),TableBPA2[[#This Row],[Base Payment After Circumstance 4]])))</f>
        <v/>
      </c>
      <c r="K1109" s="3" t="str">
        <f>IF(K$3="Not used","",IFERROR(VLOOKUP($A1109,'Circumstance 6'!$B$6:$AB$15,27,FALSE),IFERROR(VLOOKUP($A1109,'Circumstance 6'!$B$18:$AB$28,27,FALSE),TableBPA2[[#This Row],[Base Payment After Circumstance 5]])))</f>
        <v/>
      </c>
      <c r="L1109" s="3" t="str">
        <f>IF(L$3="Not used","",IFERROR(VLOOKUP($A1109,'Circumstance 7'!$B$6:$AB$15,27,FALSE),IFERROR(VLOOKUP($A1109,'Circumstance 7'!$B$18:$AB$28,27,FALSE),TableBPA2[[#This Row],[Base Payment After Circumstance 6]])))</f>
        <v/>
      </c>
      <c r="M1109" s="3" t="str">
        <f>IF(M$3="Not used","",IFERROR(VLOOKUP($A1109,'Circumstance 8'!$B$6:$AB$15,27,FALSE),IFERROR(VLOOKUP($A1109,'Circumstance 8'!$B$18:$AB$28,27,FALSE),TableBPA2[[#This Row],[Base Payment After Circumstance 7]])))</f>
        <v/>
      </c>
      <c r="N1109" s="3" t="str">
        <f>IF(N$3="Not used","",IFERROR(VLOOKUP($A1109,'Circumstance 9'!$B$6:$AB$15,27,FALSE),IFERROR(VLOOKUP($A1109,'Circumstance 9'!$B$18:$AB$28,27,FALSE),TableBPA2[[#This Row],[Base Payment After Circumstance 8]])))</f>
        <v/>
      </c>
      <c r="O1109" s="3" t="str">
        <f>IF(O$3="Not used","",IFERROR(VLOOKUP($A1109,'Circumstance 10'!$B$6:$AB$15,27,FALSE),IFERROR(VLOOKUP($A1109,'Circumstance 10'!$B$18:$AB$28,27,FALSE),TableBPA2[[#This Row],[Base Payment After Circumstance 9]])))</f>
        <v/>
      </c>
      <c r="P1109" s="24" t="str">
        <f>IF(P$3="Not used","",IFERROR(VLOOKUP($A1109,'Circumstance 11'!$B$6:$AB$15,27,FALSE),IFERROR(VLOOKUP($A1109,'Circumstance 11'!$B$18:$AB$28,27,FALSE),TableBPA2[[#This Row],[Base Payment After Circumstance 10]])))</f>
        <v/>
      </c>
      <c r="Q1109" s="24" t="str">
        <f>IF(Q$3="Not used","",IFERROR(VLOOKUP($A1109,'Circumstance 12'!$B$6:$AB$15,27,FALSE),IFERROR(VLOOKUP($A1109,'Circumstance 12'!$B$18:$AB$28,27,FALSE),TableBPA2[[#This Row],[Base Payment After Circumstance 11]])))</f>
        <v/>
      </c>
      <c r="R1109" s="24" t="str">
        <f>IF(R$3="Not used","",IFERROR(VLOOKUP($A1109,'Circumstance 13'!$B$6:$AB$15,27,FALSE),IFERROR(VLOOKUP($A1109,'Circumstance 13'!$B$18:$AB$28,27,FALSE),TableBPA2[[#This Row],[Base Payment After Circumstance 12]])))</f>
        <v/>
      </c>
      <c r="S1109" s="24" t="str">
        <f>IF(S$3="Not used","",IFERROR(VLOOKUP($A1109,'Circumstance 14'!$B$6:$AB$15,27,FALSE),IFERROR(VLOOKUP($A1109,'Circumstance 14'!$B$18:$AB$28,27,FALSE),TableBPA2[[#This Row],[Base Payment After Circumstance 13]])))</f>
        <v/>
      </c>
      <c r="T1109" s="24" t="str">
        <f>IF(T$3="Not used","",IFERROR(VLOOKUP($A1109,'Circumstance 15'!$B$6:$AB$15,27,FALSE),IFERROR(VLOOKUP($A1109,'Circumstance 15'!$B$18:$AB$28,27,FALSE),TableBPA2[[#This Row],[Base Payment After Circumstance 14]])))</f>
        <v/>
      </c>
      <c r="U1109" s="24" t="str">
        <f>IF(U$3="Not used","",IFERROR(VLOOKUP($A1109,'Circumstance 16'!$B$6:$AB$15,27,FALSE),IFERROR(VLOOKUP($A1109,'Circumstance 16'!$B$18:$AB$28,27,FALSE),TableBPA2[[#This Row],[Base Payment After Circumstance 15]])))</f>
        <v/>
      </c>
      <c r="V1109" s="24" t="str">
        <f>IF(V$3="Not used","",IFERROR(VLOOKUP($A1109,'Circumstance 17'!$B$6:$AB$15,27,FALSE),IFERROR(VLOOKUP($A1109,'Circumstance 17'!$B$18:$AB$28,27,FALSE),TableBPA2[[#This Row],[Base Payment After Circumstance 16]])))</f>
        <v/>
      </c>
      <c r="W1109" s="24" t="str">
        <f>IF(W$3="Not used","",IFERROR(VLOOKUP($A1109,'Circumstance 18'!$B$6:$AB$15,27,FALSE),IFERROR(VLOOKUP($A1109,'Circumstance 18'!$B$18:$AB$28,27,FALSE),TableBPA2[[#This Row],[Base Payment After Circumstance 17]])))</f>
        <v/>
      </c>
      <c r="X1109" s="24" t="str">
        <f>IF(X$3="Not used","",IFERROR(VLOOKUP($A1109,'Circumstance 19'!$B$6:$AB$15,27,FALSE),IFERROR(VLOOKUP($A1109,'Circumstance 19'!$B$18:$AB$28,27,FALSE),TableBPA2[[#This Row],[Base Payment After Circumstance 18]])))</f>
        <v/>
      </c>
      <c r="Y1109" s="24" t="str">
        <f>IF(Y$3="Not used","",IFERROR(VLOOKUP($A1109,'Circumstance 20'!$B$6:$AB$15,27,FALSE),IFERROR(VLOOKUP($A1109,'Circumstance 20'!$B$18:$AB$28,27,FALSE),TableBPA2[[#This Row],[Base Payment After Circumstance 19]])))</f>
        <v/>
      </c>
    </row>
    <row r="1110" spans="1:25" x14ac:dyDescent="0.25">
      <c r="A1110" s="11" t="str">
        <f>IF('LEA Information'!A1119="","",'LEA Information'!A1119)</f>
        <v/>
      </c>
      <c r="B1110" s="11" t="str">
        <f>IF('LEA Information'!B1119="","",'LEA Information'!B1119)</f>
        <v/>
      </c>
      <c r="C1110" s="68" t="str">
        <f>IF('LEA Information'!C1119="","",'LEA Information'!C1119)</f>
        <v/>
      </c>
      <c r="D1110" s="8" t="str">
        <f>IF('LEA Information'!D1119="","",'LEA Information'!D1119)</f>
        <v/>
      </c>
      <c r="E1110" s="32" t="str">
        <f t="shared" si="17"/>
        <v/>
      </c>
      <c r="F1110" s="3" t="str">
        <f>IF(F$3="Not used","",IFERROR(VLOOKUP($A1110,'Circumstance 1'!$B$6:$AB$15,27,FALSE),IFERROR(VLOOKUP(A1110,'Circumstance 1'!$B$18:$AB$28,27,FALSE),TableBPA2[[#This Row],[Starting Base Payment]])))</f>
        <v/>
      </c>
      <c r="G1110" s="3" t="str">
        <f>IF(G$3="Not used","",IFERROR(VLOOKUP($A1110,'Circumstance 2'!$B$6:$AB$15,27,FALSE),IFERROR(VLOOKUP($A1110,'Circumstance 2'!$B$18:$AB$28,27,FALSE),TableBPA2[[#This Row],[Base Payment After Circumstance 1]])))</f>
        <v/>
      </c>
      <c r="H1110" s="3" t="str">
        <f>IF(H$3="Not used","",IFERROR(VLOOKUP($A1110,'Circumstance 3'!$B$6:$AB$15,27,FALSE),IFERROR(VLOOKUP($A1110,'Circumstance 3'!$B$18:$AB$28,27,FALSE),TableBPA2[[#This Row],[Base Payment After Circumstance 2]])))</f>
        <v/>
      </c>
      <c r="I1110" s="3" t="str">
        <f>IF(I$3="Not used","",IFERROR(VLOOKUP($A1110,'Circumstance 4'!$B$6:$AB$15,27,FALSE),IFERROR(VLOOKUP($A1110,'Circumstance 4'!$B$18:$AB$28,27,FALSE),TableBPA2[[#This Row],[Base Payment After Circumstance 3]])))</f>
        <v/>
      </c>
      <c r="J1110" s="3" t="str">
        <f>IF(J$3="Not used","",IFERROR(VLOOKUP($A1110,'Circumstance 5'!$B$6:$AB$15,27,FALSE),IFERROR(VLOOKUP($A1110,'Circumstance 5'!$B$18:$AB$28,27,FALSE),TableBPA2[[#This Row],[Base Payment After Circumstance 4]])))</f>
        <v/>
      </c>
      <c r="K1110" s="3" t="str">
        <f>IF(K$3="Not used","",IFERROR(VLOOKUP($A1110,'Circumstance 6'!$B$6:$AB$15,27,FALSE),IFERROR(VLOOKUP($A1110,'Circumstance 6'!$B$18:$AB$28,27,FALSE),TableBPA2[[#This Row],[Base Payment After Circumstance 5]])))</f>
        <v/>
      </c>
      <c r="L1110" s="3" t="str">
        <f>IF(L$3="Not used","",IFERROR(VLOOKUP($A1110,'Circumstance 7'!$B$6:$AB$15,27,FALSE),IFERROR(VLOOKUP($A1110,'Circumstance 7'!$B$18:$AB$28,27,FALSE),TableBPA2[[#This Row],[Base Payment After Circumstance 6]])))</f>
        <v/>
      </c>
      <c r="M1110" s="3" t="str">
        <f>IF(M$3="Not used","",IFERROR(VLOOKUP($A1110,'Circumstance 8'!$B$6:$AB$15,27,FALSE),IFERROR(VLOOKUP($A1110,'Circumstance 8'!$B$18:$AB$28,27,FALSE),TableBPA2[[#This Row],[Base Payment After Circumstance 7]])))</f>
        <v/>
      </c>
      <c r="N1110" s="3" t="str">
        <f>IF(N$3="Not used","",IFERROR(VLOOKUP($A1110,'Circumstance 9'!$B$6:$AB$15,27,FALSE),IFERROR(VLOOKUP($A1110,'Circumstance 9'!$B$18:$AB$28,27,FALSE),TableBPA2[[#This Row],[Base Payment After Circumstance 8]])))</f>
        <v/>
      </c>
      <c r="O1110" s="3" t="str">
        <f>IF(O$3="Not used","",IFERROR(VLOOKUP($A1110,'Circumstance 10'!$B$6:$AB$15,27,FALSE),IFERROR(VLOOKUP($A1110,'Circumstance 10'!$B$18:$AB$28,27,FALSE),TableBPA2[[#This Row],[Base Payment After Circumstance 9]])))</f>
        <v/>
      </c>
      <c r="P1110" s="24" t="str">
        <f>IF(P$3="Not used","",IFERROR(VLOOKUP($A1110,'Circumstance 11'!$B$6:$AB$15,27,FALSE),IFERROR(VLOOKUP($A1110,'Circumstance 11'!$B$18:$AB$28,27,FALSE),TableBPA2[[#This Row],[Base Payment After Circumstance 10]])))</f>
        <v/>
      </c>
      <c r="Q1110" s="24" t="str">
        <f>IF(Q$3="Not used","",IFERROR(VLOOKUP($A1110,'Circumstance 12'!$B$6:$AB$15,27,FALSE),IFERROR(VLOOKUP($A1110,'Circumstance 12'!$B$18:$AB$28,27,FALSE),TableBPA2[[#This Row],[Base Payment After Circumstance 11]])))</f>
        <v/>
      </c>
      <c r="R1110" s="24" t="str">
        <f>IF(R$3="Not used","",IFERROR(VLOOKUP($A1110,'Circumstance 13'!$B$6:$AB$15,27,FALSE),IFERROR(VLOOKUP($A1110,'Circumstance 13'!$B$18:$AB$28,27,FALSE),TableBPA2[[#This Row],[Base Payment After Circumstance 12]])))</f>
        <v/>
      </c>
      <c r="S1110" s="24" t="str">
        <f>IF(S$3="Not used","",IFERROR(VLOOKUP($A1110,'Circumstance 14'!$B$6:$AB$15,27,FALSE),IFERROR(VLOOKUP($A1110,'Circumstance 14'!$B$18:$AB$28,27,FALSE),TableBPA2[[#This Row],[Base Payment After Circumstance 13]])))</f>
        <v/>
      </c>
      <c r="T1110" s="24" t="str">
        <f>IF(T$3="Not used","",IFERROR(VLOOKUP($A1110,'Circumstance 15'!$B$6:$AB$15,27,FALSE),IFERROR(VLOOKUP($A1110,'Circumstance 15'!$B$18:$AB$28,27,FALSE),TableBPA2[[#This Row],[Base Payment After Circumstance 14]])))</f>
        <v/>
      </c>
      <c r="U1110" s="24" t="str">
        <f>IF(U$3="Not used","",IFERROR(VLOOKUP($A1110,'Circumstance 16'!$B$6:$AB$15,27,FALSE),IFERROR(VLOOKUP($A1110,'Circumstance 16'!$B$18:$AB$28,27,FALSE),TableBPA2[[#This Row],[Base Payment After Circumstance 15]])))</f>
        <v/>
      </c>
      <c r="V1110" s="24" t="str">
        <f>IF(V$3="Not used","",IFERROR(VLOOKUP($A1110,'Circumstance 17'!$B$6:$AB$15,27,FALSE),IFERROR(VLOOKUP($A1110,'Circumstance 17'!$B$18:$AB$28,27,FALSE),TableBPA2[[#This Row],[Base Payment After Circumstance 16]])))</f>
        <v/>
      </c>
      <c r="W1110" s="24" t="str">
        <f>IF(W$3="Not used","",IFERROR(VLOOKUP($A1110,'Circumstance 18'!$B$6:$AB$15,27,FALSE),IFERROR(VLOOKUP($A1110,'Circumstance 18'!$B$18:$AB$28,27,FALSE),TableBPA2[[#This Row],[Base Payment After Circumstance 17]])))</f>
        <v/>
      </c>
      <c r="X1110" s="24" t="str">
        <f>IF(X$3="Not used","",IFERROR(VLOOKUP($A1110,'Circumstance 19'!$B$6:$AB$15,27,FALSE),IFERROR(VLOOKUP($A1110,'Circumstance 19'!$B$18:$AB$28,27,FALSE),TableBPA2[[#This Row],[Base Payment After Circumstance 18]])))</f>
        <v/>
      </c>
      <c r="Y1110" s="24" t="str">
        <f>IF(Y$3="Not used","",IFERROR(VLOOKUP($A1110,'Circumstance 20'!$B$6:$AB$15,27,FALSE),IFERROR(VLOOKUP($A1110,'Circumstance 20'!$B$18:$AB$28,27,FALSE),TableBPA2[[#This Row],[Base Payment After Circumstance 19]])))</f>
        <v/>
      </c>
    </row>
    <row r="1111" spans="1:25" x14ac:dyDescent="0.25">
      <c r="A1111" s="11" t="str">
        <f>IF('LEA Information'!A1120="","",'LEA Information'!A1120)</f>
        <v/>
      </c>
      <c r="B1111" s="11" t="str">
        <f>IF('LEA Information'!B1120="","",'LEA Information'!B1120)</f>
        <v/>
      </c>
      <c r="C1111" s="68" t="str">
        <f>IF('LEA Information'!C1120="","",'LEA Information'!C1120)</f>
        <v/>
      </c>
      <c r="D1111" s="8" t="str">
        <f>IF('LEA Information'!D1120="","",'LEA Information'!D1120)</f>
        <v/>
      </c>
      <c r="E1111" s="32" t="str">
        <f t="shared" si="17"/>
        <v/>
      </c>
      <c r="F1111" s="3" t="str">
        <f>IF(F$3="Not used","",IFERROR(VLOOKUP($A1111,'Circumstance 1'!$B$6:$AB$15,27,FALSE),IFERROR(VLOOKUP(A1111,'Circumstance 1'!$B$18:$AB$28,27,FALSE),TableBPA2[[#This Row],[Starting Base Payment]])))</f>
        <v/>
      </c>
      <c r="G1111" s="3" t="str">
        <f>IF(G$3="Not used","",IFERROR(VLOOKUP($A1111,'Circumstance 2'!$B$6:$AB$15,27,FALSE),IFERROR(VLOOKUP($A1111,'Circumstance 2'!$B$18:$AB$28,27,FALSE),TableBPA2[[#This Row],[Base Payment After Circumstance 1]])))</f>
        <v/>
      </c>
      <c r="H1111" s="3" t="str">
        <f>IF(H$3="Not used","",IFERROR(VLOOKUP($A1111,'Circumstance 3'!$B$6:$AB$15,27,FALSE),IFERROR(VLOOKUP($A1111,'Circumstance 3'!$B$18:$AB$28,27,FALSE),TableBPA2[[#This Row],[Base Payment After Circumstance 2]])))</f>
        <v/>
      </c>
      <c r="I1111" s="3" t="str">
        <f>IF(I$3="Not used","",IFERROR(VLOOKUP($A1111,'Circumstance 4'!$B$6:$AB$15,27,FALSE),IFERROR(VLOOKUP($A1111,'Circumstance 4'!$B$18:$AB$28,27,FALSE),TableBPA2[[#This Row],[Base Payment After Circumstance 3]])))</f>
        <v/>
      </c>
      <c r="J1111" s="3" t="str">
        <f>IF(J$3="Not used","",IFERROR(VLOOKUP($A1111,'Circumstance 5'!$B$6:$AB$15,27,FALSE),IFERROR(VLOOKUP($A1111,'Circumstance 5'!$B$18:$AB$28,27,FALSE),TableBPA2[[#This Row],[Base Payment After Circumstance 4]])))</f>
        <v/>
      </c>
      <c r="K1111" s="3" t="str">
        <f>IF(K$3="Not used","",IFERROR(VLOOKUP($A1111,'Circumstance 6'!$B$6:$AB$15,27,FALSE),IFERROR(VLOOKUP($A1111,'Circumstance 6'!$B$18:$AB$28,27,FALSE),TableBPA2[[#This Row],[Base Payment After Circumstance 5]])))</f>
        <v/>
      </c>
      <c r="L1111" s="3" t="str">
        <f>IF(L$3="Not used","",IFERROR(VLOOKUP($A1111,'Circumstance 7'!$B$6:$AB$15,27,FALSE),IFERROR(VLOOKUP($A1111,'Circumstance 7'!$B$18:$AB$28,27,FALSE),TableBPA2[[#This Row],[Base Payment After Circumstance 6]])))</f>
        <v/>
      </c>
      <c r="M1111" s="3" t="str">
        <f>IF(M$3="Not used","",IFERROR(VLOOKUP($A1111,'Circumstance 8'!$B$6:$AB$15,27,FALSE),IFERROR(VLOOKUP($A1111,'Circumstance 8'!$B$18:$AB$28,27,FALSE),TableBPA2[[#This Row],[Base Payment After Circumstance 7]])))</f>
        <v/>
      </c>
      <c r="N1111" s="3" t="str">
        <f>IF(N$3="Not used","",IFERROR(VLOOKUP($A1111,'Circumstance 9'!$B$6:$AB$15,27,FALSE),IFERROR(VLOOKUP($A1111,'Circumstance 9'!$B$18:$AB$28,27,FALSE),TableBPA2[[#This Row],[Base Payment After Circumstance 8]])))</f>
        <v/>
      </c>
      <c r="O1111" s="3" t="str">
        <f>IF(O$3="Not used","",IFERROR(VLOOKUP($A1111,'Circumstance 10'!$B$6:$AB$15,27,FALSE),IFERROR(VLOOKUP($A1111,'Circumstance 10'!$B$18:$AB$28,27,FALSE),TableBPA2[[#This Row],[Base Payment After Circumstance 9]])))</f>
        <v/>
      </c>
      <c r="P1111" s="24" t="str">
        <f>IF(P$3="Not used","",IFERROR(VLOOKUP($A1111,'Circumstance 11'!$B$6:$AB$15,27,FALSE),IFERROR(VLOOKUP($A1111,'Circumstance 11'!$B$18:$AB$28,27,FALSE),TableBPA2[[#This Row],[Base Payment After Circumstance 10]])))</f>
        <v/>
      </c>
      <c r="Q1111" s="24" t="str">
        <f>IF(Q$3="Not used","",IFERROR(VLOOKUP($A1111,'Circumstance 12'!$B$6:$AB$15,27,FALSE),IFERROR(VLOOKUP($A1111,'Circumstance 12'!$B$18:$AB$28,27,FALSE),TableBPA2[[#This Row],[Base Payment After Circumstance 11]])))</f>
        <v/>
      </c>
      <c r="R1111" s="24" t="str">
        <f>IF(R$3="Not used","",IFERROR(VLOOKUP($A1111,'Circumstance 13'!$B$6:$AB$15,27,FALSE),IFERROR(VLOOKUP($A1111,'Circumstance 13'!$B$18:$AB$28,27,FALSE),TableBPA2[[#This Row],[Base Payment After Circumstance 12]])))</f>
        <v/>
      </c>
      <c r="S1111" s="24" t="str">
        <f>IF(S$3="Not used","",IFERROR(VLOOKUP($A1111,'Circumstance 14'!$B$6:$AB$15,27,FALSE),IFERROR(VLOOKUP($A1111,'Circumstance 14'!$B$18:$AB$28,27,FALSE),TableBPA2[[#This Row],[Base Payment After Circumstance 13]])))</f>
        <v/>
      </c>
      <c r="T1111" s="24" t="str">
        <f>IF(T$3="Not used","",IFERROR(VLOOKUP($A1111,'Circumstance 15'!$B$6:$AB$15,27,FALSE),IFERROR(VLOOKUP($A1111,'Circumstance 15'!$B$18:$AB$28,27,FALSE),TableBPA2[[#This Row],[Base Payment After Circumstance 14]])))</f>
        <v/>
      </c>
      <c r="U1111" s="24" t="str">
        <f>IF(U$3="Not used","",IFERROR(VLOOKUP($A1111,'Circumstance 16'!$B$6:$AB$15,27,FALSE),IFERROR(VLOOKUP($A1111,'Circumstance 16'!$B$18:$AB$28,27,FALSE),TableBPA2[[#This Row],[Base Payment After Circumstance 15]])))</f>
        <v/>
      </c>
      <c r="V1111" s="24" t="str">
        <f>IF(V$3="Not used","",IFERROR(VLOOKUP($A1111,'Circumstance 17'!$B$6:$AB$15,27,FALSE),IFERROR(VLOOKUP($A1111,'Circumstance 17'!$B$18:$AB$28,27,FALSE),TableBPA2[[#This Row],[Base Payment After Circumstance 16]])))</f>
        <v/>
      </c>
      <c r="W1111" s="24" t="str">
        <f>IF(W$3="Not used","",IFERROR(VLOOKUP($A1111,'Circumstance 18'!$B$6:$AB$15,27,FALSE),IFERROR(VLOOKUP($A1111,'Circumstance 18'!$B$18:$AB$28,27,FALSE),TableBPA2[[#This Row],[Base Payment After Circumstance 17]])))</f>
        <v/>
      </c>
      <c r="X1111" s="24" t="str">
        <f>IF(X$3="Not used","",IFERROR(VLOOKUP($A1111,'Circumstance 19'!$B$6:$AB$15,27,FALSE),IFERROR(VLOOKUP($A1111,'Circumstance 19'!$B$18:$AB$28,27,FALSE),TableBPA2[[#This Row],[Base Payment After Circumstance 18]])))</f>
        <v/>
      </c>
      <c r="Y1111" s="24" t="str">
        <f>IF(Y$3="Not used","",IFERROR(VLOOKUP($A1111,'Circumstance 20'!$B$6:$AB$15,27,FALSE),IFERROR(VLOOKUP($A1111,'Circumstance 20'!$B$18:$AB$28,27,FALSE),TableBPA2[[#This Row],[Base Payment After Circumstance 19]])))</f>
        <v/>
      </c>
    </row>
    <row r="1112" spans="1:25" x14ac:dyDescent="0.25">
      <c r="A1112" s="11" t="str">
        <f>IF('LEA Information'!A1121="","",'LEA Information'!A1121)</f>
        <v/>
      </c>
      <c r="B1112" s="11" t="str">
        <f>IF('LEA Information'!B1121="","",'LEA Information'!B1121)</f>
        <v/>
      </c>
      <c r="C1112" s="68" t="str">
        <f>IF('LEA Information'!C1121="","",'LEA Information'!C1121)</f>
        <v/>
      </c>
      <c r="D1112" s="8" t="str">
        <f>IF('LEA Information'!D1121="","",'LEA Information'!D1121)</f>
        <v/>
      </c>
      <c r="E1112" s="32" t="str">
        <f t="shared" si="17"/>
        <v/>
      </c>
      <c r="F1112" s="3" t="str">
        <f>IF(F$3="Not used","",IFERROR(VLOOKUP($A1112,'Circumstance 1'!$B$6:$AB$15,27,FALSE),IFERROR(VLOOKUP(A1112,'Circumstance 1'!$B$18:$AB$28,27,FALSE),TableBPA2[[#This Row],[Starting Base Payment]])))</f>
        <v/>
      </c>
      <c r="G1112" s="3" t="str">
        <f>IF(G$3="Not used","",IFERROR(VLOOKUP($A1112,'Circumstance 2'!$B$6:$AB$15,27,FALSE),IFERROR(VLOOKUP($A1112,'Circumstance 2'!$B$18:$AB$28,27,FALSE),TableBPA2[[#This Row],[Base Payment After Circumstance 1]])))</f>
        <v/>
      </c>
      <c r="H1112" s="3" t="str">
        <f>IF(H$3="Not used","",IFERROR(VLOOKUP($A1112,'Circumstance 3'!$B$6:$AB$15,27,FALSE),IFERROR(VLOOKUP($A1112,'Circumstance 3'!$B$18:$AB$28,27,FALSE),TableBPA2[[#This Row],[Base Payment After Circumstance 2]])))</f>
        <v/>
      </c>
      <c r="I1112" s="3" t="str">
        <f>IF(I$3="Not used","",IFERROR(VLOOKUP($A1112,'Circumstance 4'!$B$6:$AB$15,27,FALSE),IFERROR(VLOOKUP($A1112,'Circumstance 4'!$B$18:$AB$28,27,FALSE),TableBPA2[[#This Row],[Base Payment After Circumstance 3]])))</f>
        <v/>
      </c>
      <c r="J1112" s="3" t="str">
        <f>IF(J$3="Not used","",IFERROR(VLOOKUP($A1112,'Circumstance 5'!$B$6:$AB$15,27,FALSE),IFERROR(VLOOKUP($A1112,'Circumstance 5'!$B$18:$AB$28,27,FALSE),TableBPA2[[#This Row],[Base Payment After Circumstance 4]])))</f>
        <v/>
      </c>
      <c r="K1112" s="3" t="str">
        <f>IF(K$3="Not used","",IFERROR(VLOOKUP($A1112,'Circumstance 6'!$B$6:$AB$15,27,FALSE),IFERROR(VLOOKUP($A1112,'Circumstance 6'!$B$18:$AB$28,27,FALSE),TableBPA2[[#This Row],[Base Payment After Circumstance 5]])))</f>
        <v/>
      </c>
      <c r="L1112" s="3" t="str">
        <f>IF(L$3="Not used","",IFERROR(VLOOKUP($A1112,'Circumstance 7'!$B$6:$AB$15,27,FALSE),IFERROR(VLOOKUP($A1112,'Circumstance 7'!$B$18:$AB$28,27,FALSE),TableBPA2[[#This Row],[Base Payment After Circumstance 6]])))</f>
        <v/>
      </c>
      <c r="M1112" s="3" t="str">
        <f>IF(M$3="Not used","",IFERROR(VLOOKUP($A1112,'Circumstance 8'!$B$6:$AB$15,27,FALSE),IFERROR(VLOOKUP($A1112,'Circumstance 8'!$B$18:$AB$28,27,FALSE),TableBPA2[[#This Row],[Base Payment After Circumstance 7]])))</f>
        <v/>
      </c>
      <c r="N1112" s="3" t="str">
        <f>IF(N$3="Not used","",IFERROR(VLOOKUP($A1112,'Circumstance 9'!$B$6:$AB$15,27,FALSE),IFERROR(VLOOKUP($A1112,'Circumstance 9'!$B$18:$AB$28,27,FALSE),TableBPA2[[#This Row],[Base Payment After Circumstance 8]])))</f>
        <v/>
      </c>
      <c r="O1112" s="3" t="str">
        <f>IF(O$3="Not used","",IFERROR(VLOOKUP($A1112,'Circumstance 10'!$B$6:$AB$15,27,FALSE),IFERROR(VLOOKUP($A1112,'Circumstance 10'!$B$18:$AB$28,27,FALSE),TableBPA2[[#This Row],[Base Payment After Circumstance 9]])))</f>
        <v/>
      </c>
      <c r="P1112" s="24" t="str">
        <f>IF(P$3="Not used","",IFERROR(VLOOKUP($A1112,'Circumstance 11'!$B$6:$AB$15,27,FALSE),IFERROR(VLOOKUP($A1112,'Circumstance 11'!$B$18:$AB$28,27,FALSE),TableBPA2[[#This Row],[Base Payment After Circumstance 10]])))</f>
        <v/>
      </c>
      <c r="Q1112" s="24" t="str">
        <f>IF(Q$3="Not used","",IFERROR(VLOOKUP($A1112,'Circumstance 12'!$B$6:$AB$15,27,FALSE),IFERROR(VLOOKUP($A1112,'Circumstance 12'!$B$18:$AB$28,27,FALSE),TableBPA2[[#This Row],[Base Payment After Circumstance 11]])))</f>
        <v/>
      </c>
      <c r="R1112" s="24" t="str">
        <f>IF(R$3="Not used","",IFERROR(VLOOKUP($A1112,'Circumstance 13'!$B$6:$AB$15,27,FALSE),IFERROR(VLOOKUP($A1112,'Circumstance 13'!$B$18:$AB$28,27,FALSE),TableBPA2[[#This Row],[Base Payment After Circumstance 12]])))</f>
        <v/>
      </c>
      <c r="S1112" s="24" t="str">
        <f>IF(S$3="Not used","",IFERROR(VLOOKUP($A1112,'Circumstance 14'!$B$6:$AB$15,27,FALSE),IFERROR(VLOOKUP($A1112,'Circumstance 14'!$B$18:$AB$28,27,FALSE),TableBPA2[[#This Row],[Base Payment After Circumstance 13]])))</f>
        <v/>
      </c>
      <c r="T1112" s="24" t="str">
        <f>IF(T$3="Not used","",IFERROR(VLOOKUP($A1112,'Circumstance 15'!$B$6:$AB$15,27,FALSE),IFERROR(VLOOKUP($A1112,'Circumstance 15'!$B$18:$AB$28,27,FALSE),TableBPA2[[#This Row],[Base Payment After Circumstance 14]])))</f>
        <v/>
      </c>
      <c r="U1112" s="24" t="str">
        <f>IF(U$3="Not used","",IFERROR(VLOOKUP($A1112,'Circumstance 16'!$B$6:$AB$15,27,FALSE),IFERROR(VLOOKUP($A1112,'Circumstance 16'!$B$18:$AB$28,27,FALSE),TableBPA2[[#This Row],[Base Payment After Circumstance 15]])))</f>
        <v/>
      </c>
      <c r="V1112" s="24" t="str">
        <f>IF(V$3="Not used","",IFERROR(VLOOKUP($A1112,'Circumstance 17'!$B$6:$AB$15,27,FALSE),IFERROR(VLOOKUP($A1112,'Circumstance 17'!$B$18:$AB$28,27,FALSE),TableBPA2[[#This Row],[Base Payment After Circumstance 16]])))</f>
        <v/>
      </c>
      <c r="W1112" s="24" t="str">
        <f>IF(W$3="Not used","",IFERROR(VLOOKUP($A1112,'Circumstance 18'!$B$6:$AB$15,27,FALSE),IFERROR(VLOOKUP($A1112,'Circumstance 18'!$B$18:$AB$28,27,FALSE),TableBPA2[[#This Row],[Base Payment After Circumstance 17]])))</f>
        <v/>
      </c>
      <c r="X1112" s="24" t="str">
        <f>IF(X$3="Not used","",IFERROR(VLOOKUP($A1112,'Circumstance 19'!$B$6:$AB$15,27,FALSE),IFERROR(VLOOKUP($A1112,'Circumstance 19'!$B$18:$AB$28,27,FALSE),TableBPA2[[#This Row],[Base Payment After Circumstance 18]])))</f>
        <v/>
      </c>
      <c r="Y1112" s="24" t="str">
        <f>IF(Y$3="Not used","",IFERROR(VLOOKUP($A1112,'Circumstance 20'!$B$6:$AB$15,27,FALSE),IFERROR(VLOOKUP($A1112,'Circumstance 20'!$B$18:$AB$28,27,FALSE),TableBPA2[[#This Row],[Base Payment After Circumstance 19]])))</f>
        <v/>
      </c>
    </row>
    <row r="1113" spans="1:25" x14ac:dyDescent="0.25">
      <c r="A1113" s="11" t="str">
        <f>IF('LEA Information'!A1122="","",'LEA Information'!A1122)</f>
        <v/>
      </c>
      <c r="B1113" s="11" t="str">
        <f>IF('LEA Information'!B1122="","",'LEA Information'!B1122)</f>
        <v/>
      </c>
      <c r="C1113" s="68" t="str">
        <f>IF('LEA Information'!C1122="","",'LEA Information'!C1122)</f>
        <v/>
      </c>
      <c r="D1113" s="8" t="str">
        <f>IF('LEA Information'!D1122="","",'LEA Information'!D1122)</f>
        <v/>
      </c>
      <c r="E1113" s="32" t="str">
        <f t="shared" si="17"/>
        <v/>
      </c>
      <c r="F1113" s="3" t="str">
        <f>IF(F$3="Not used","",IFERROR(VLOOKUP($A1113,'Circumstance 1'!$B$6:$AB$15,27,FALSE),IFERROR(VLOOKUP(A1113,'Circumstance 1'!$B$18:$AB$28,27,FALSE),TableBPA2[[#This Row],[Starting Base Payment]])))</f>
        <v/>
      </c>
      <c r="G1113" s="3" t="str">
        <f>IF(G$3="Not used","",IFERROR(VLOOKUP($A1113,'Circumstance 2'!$B$6:$AB$15,27,FALSE),IFERROR(VLOOKUP($A1113,'Circumstance 2'!$B$18:$AB$28,27,FALSE),TableBPA2[[#This Row],[Base Payment After Circumstance 1]])))</f>
        <v/>
      </c>
      <c r="H1113" s="3" t="str">
        <f>IF(H$3="Not used","",IFERROR(VLOOKUP($A1113,'Circumstance 3'!$B$6:$AB$15,27,FALSE),IFERROR(VLOOKUP($A1113,'Circumstance 3'!$B$18:$AB$28,27,FALSE),TableBPA2[[#This Row],[Base Payment After Circumstance 2]])))</f>
        <v/>
      </c>
      <c r="I1113" s="3" t="str">
        <f>IF(I$3="Not used","",IFERROR(VLOOKUP($A1113,'Circumstance 4'!$B$6:$AB$15,27,FALSE),IFERROR(VLOOKUP($A1113,'Circumstance 4'!$B$18:$AB$28,27,FALSE),TableBPA2[[#This Row],[Base Payment After Circumstance 3]])))</f>
        <v/>
      </c>
      <c r="J1113" s="3" t="str">
        <f>IF(J$3="Not used","",IFERROR(VLOOKUP($A1113,'Circumstance 5'!$B$6:$AB$15,27,FALSE),IFERROR(VLOOKUP($A1113,'Circumstance 5'!$B$18:$AB$28,27,FALSE),TableBPA2[[#This Row],[Base Payment After Circumstance 4]])))</f>
        <v/>
      </c>
      <c r="K1113" s="3" t="str">
        <f>IF(K$3="Not used","",IFERROR(VLOOKUP($A1113,'Circumstance 6'!$B$6:$AB$15,27,FALSE),IFERROR(VLOOKUP($A1113,'Circumstance 6'!$B$18:$AB$28,27,FALSE),TableBPA2[[#This Row],[Base Payment After Circumstance 5]])))</f>
        <v/>
      </c>
      <c r="L1113" s="3" t="str">
        <f>IF(L$3="Not used","",IFERROR(VLOOKUP($A1113,'Circumstance 7'!$B$6:$AB$15,27,FALSE),IFERROR(VLOOKUP($A1113,'Circumstance 7'!$B$18:$AB$28,27,FALSE),TableBPA2[[#This Row],[Base Payment After Circumstance 6]])))</f>
        <v/>
      </c>
      <c r="M1113" s="3" t="str">
        <f>IF(M$3="Not used","",IFERROR(VLOOKUP($A1113,'Circumstance 8'!$B$6:$AB$15,27,FALSE),IFERROR(VLOOKUP($A1113,'Circumstance 8'!$B$18:$AB$28,27,FALSE),TableBPA2[[#This Row],[Base Payment After Circumstance 7]])))</f>
        <v/>
      </c>
      <c r="N1113" s="3" t="str">
        <f>IF(N$3="Not used","",IFERROR(VLOOKUP($A1113,'Circumstance 9'!$B$6:$AB$15,27,FALSE),IFERROR(VLOOKUP($A1113,'Circumstance 9'!$B$18:$AB$28,27,FALSE),TableBPA2[[#This Row],[Base Payment After Circumstance 8]])))</f>
        <v/>
      </c>
      <c r="O1113" s="3" t="str">
        <f>IF(O$3="Not used","",IFERROR(VLOOKUP($A1113,'Circumstance 10'!$B$6:$AB$15,27,FALSE),IFERROR(VLOOKUP($A1113,'Circumstance 10'!$B$18:$AB$28,27,FALSE),TableBPA2[[#This Row],[Base Payment After Circumstance 9]])))</f>
        <v/>
      </c>
      <c r="P1113" s="24" t="str">
        <f>IF(P$3="Not used","",IFERROR(VLOOKUP($A1113,'Circumstance 11'!$B$6:$AB$15,27,FALSE),IFERROR(VLOOKUP($A1113,'Circumstance 11'!$B$18:$AB$28,27,FALSE),TableBPA2[[#This Row],[Base Payment After Circumstance 10]])))</f>
        <v/>
      </c>
      <c r="Q1113" s="24" t="str">
        <f>IF(Q$3="Not used","",IFERROR(VLOOKUP($A1113,'Circumstance 12'!$B$6:$AB$15,27,FALSE),IFERROR(VLOOKUP($A1113,'Circumstance 12'!$B$18:$AB$28,27,FALSE),TableBPA2[[#This Row],[Base Payment After Circumstance 11]])))</f>
        <v/>
      </c>
      <c r="R1113" s="24" t="str">
        <f>IF(R$3="Not used","",IFERROR(VLOOKUP($A1113,'Circumstance 13'!$B$6:$AB$15,27,FALSE),IFERROR(VLOOKUP($A1113,'Circumstance 13'!$B$18:$AB$28,27,FALSE),TableBPA2[[#This Row],[Base Payment After Circumstance 12]])))</f>
        <v/>
      </c>
      <c r="S1113" s="24" t="str">
        <f>IF(S$3="Not used","",IFERROR(VLOOKUP($A1113,'Circumstance 14'!$B$6:$AB$15,27,FALSE),IFERROR(VLOOKUP($A1113,'Circumstance 14'!$B$18:$AB$28,27,FALSE),TableBPA2[[#This Row],[Base Payment After Circumstance 13]])))</f>
        <v/>
      </c>
      <c r="T1113" s="24" t="str">
        <f>IF(T$3="Not used","",IFERROR(VLOOKUP($A1113,'Circumstance 15'!$B$6:$AB$15,27,FALSE),IFERROR(VLOOKUP($A1113,'Circumstance 15'!$B$18:$AB$28,27,FALSE),TableBPA2[[#This Row],[Base Payment After Circumstance 14]])))</f>
        <v/>
      </c>
      <c r="U1113" s="24" t="str">
        <f>IF(U$3="Not used","",IFERROR(VLOOKUP($A1113,'Circumstance 16'!$B$6:$AB$15,27,FALSE),IFERROR(VLOOKUP($A1113,'Circumstance 16'!$B$18:$AB$28,27,FALSE),TableBPA2[[#This Row],[Base Payment After Circumstance 15]])))</f>
        <v/>
      </c>
      <c r="V1113" s="24" t="str">
        <f>IF(V$3="Not used","",IFERROR(VLOOKUP($A1113,'Circumstance 17'!$B$6:$AB$15,27,FALSE),IFERROR(VLOOKUP($A1113,'Circumstance 17'!$B$18:$AB$28,27,FALSE),TableBPA2[[#This Row],[Base Payment After Circumstance 16]])))</f>
        <v/>
      </c>
      <c r="W1113" s="24" t="str">
        <f>IF(W$3="Not used","",IFERROR(VLOOKUP($A1113,'Circumstance 18'!$B$6:$AB$15,27,FALSE),IFERROR(VLOOKUP($A1113,'Circumstance 18'!$B$18:$AB$28,27,FALSE),TableBPA2[[#This Row],[Base Payment After Circumstance 17]])))</f>
        <v/>
      </c>
      <c r="X1113" s="24" t="str">
        <f>IF(X$3="Not used","",IFERROR(VLOOKUP($A1113,'Circumstance 19'!$B$6:$AB$15,27,FALSE),IFERROR(VLOOKUP($A1113,'Circumstance 19'!$B$18:$AB$28,27,FALSE),TableBPA2[[#This Row],[Base Payment After Circumstance 18]])))</f>
        <v/>
      </c>
      <c r="Y1113" s="24" t="str">
        <f>IF(Y$3="Not used","",IFERROR(VLOOKUP($A1113,'Circumstance 20'!$B$6:$AB$15,27,FALSE),IFERROR(VLOOKUP($A1113,'Circumstance 20'!$B$18:$AB$28,27,FALSE),TableBPA2[[#This Row],[Base Payment After Circumstance 19]])))</f>
        <v/>
      </c>
    </row>
    <row r="1114" spans="1:25" x14ac:dyDescent="0.25">
      <c r="A1114" s="11" t="str">
        <f>IF('LEA Information'!A1123="","",'LEA Information'!A1123)</f>
        <v/>
      </c>
      <c r="B1114" s="11" t="str">
        <f>IF('LEA Information'!B1123="","",'LEA Information'!B1123)</f>
        <v/>
      </c>
      <c r="C1114" s="68" t="str">
        <f>IF('LEA Information'!C1123="","",'LEA Information'!C1123)</f>
        <v/>
      </c>
      <c r="D1114" s="8" t="str">
        <f>IF('LEA Information'!D1123="","",'LEA Information'!D1123)</f>
        <v/>
      </c>
      <c r="E1114" s="32" t="str">
        <f t="shared" si="17"/>
        <v/>
      </c>
      <c r="F1114" s="3" t="str">
        <f>IF(F$3="Not used","",IFERROR(VLOOKUP($A1114,'Circumstance 1'!$B$6:$AB$15,27,FALSE),IFERROR(VLOOKUP(A1114,'Circumstance 1'!$B$18:$AB$28,27,FALSE),TableBPA2[[#This Row],[Starting Base Payment]])))</f>
        <v/>
      </c>
      <c r="G1114" s="3" t="str">
        <f>IF(G$3="Not used","",IFERROR(VLOOKUP($A1114,'Circumstance 2'!$B$6:$AB$15,27,FALSE),IFERROR(VLOOKUP($A1114,'Circumstance 2'!$B$18:$AB$28,27,FALSE),TableBPA2[[#This Row],[Base Payment After Circumstance 1]])))</f>
        <v/>
      </c>
      <c r="H1114" s="3" t="str">
        <f>IF(H$3="Not used","",IFERROR(VLOOKUP($A1114,'Circumstance 3'!$B$6:$AB$15,27,FALSE),IFERROR(VLOOKUP($A1114,'Circumstance 3'!$B$18:$AB$28,27,FALSE),TableBPA2[[#This Row],[Base Payment After Circumstance 2]])))</f>
        <v/>
      </c>
      <c r="I1114" s="3" t="str">
        <f>IF(I$3="Not used","",IFERROR(VLOOKUP($A1114,'Circumstance 4'!$B$6:$AB$15,27,FALSE),IFERROR(VLOOKUP($A1114,'Circumstance 4'!$B$18:$AB$28,27,FALSE),TableBPA2[[#This Row],[Base Payment After Circumstance 3]])))</f>
        <v/>
      </c>
      <c r="J1114" s="3" t="str">
        <f>IF(J$3="Not used","",IFERROR(VLOOKUP($A1114,'Circumstance 5'!$B$6:$AB$15,27,FALSE),IFERROR(VLOOKUP($A1114,'Circumstance 5'!$B$18:$AB$28,27,FALSE),TableBPA2[[#This Row],[Base Payment After Circumstance 4]])))</f>
        <v/>
      </c>
      <c r="K1114" s="3" t="str">
        <f>IF(K$3="Not used","",IFERROR(VLOOKUP($A1114,'Circumstance 6'!$B$6:$AB$15,27,FALSE),IFERROR(VLOOKUP($A1114,'Circumstance 6'!$B$18:$AB$28,27,FALSE),TableBPA2[[#This Row],[Base Payment After Circumstance 5]])))</f>
        <v/>
      </c>
      <c r="L1114" s="3" t="str">
        <f>IF(L$3="Not used","",IFERROR(VLOOKUP($A1114,'Circumstance 7'!$B$6:$AB$15,27,FALSE),IFERROR(VLOOKUP($A1114,'Circumstance 7'!$B$18:$AB$28,27,FALSE),TableBPA2[[#This Row],[Base Payment After Circumstance 6]])))</f>
        <v/>
      </c>
      <c r="M1114" s="3" t="str">
        <f>IF(M$3="Not used","",IFERROR(VLOOKUP($A1114,'Circumstance 8'!$B$6:$AB$15,27,FALSE),IFERROR(VLOOKUP($A1114,'Circumstance 8'!$B$18:$AB$28,27,FALSE),TableBPA2[[#This Row],[Base Payment After Circumstance 7]])))</f>
        <v/>
      </c>
      <c r="N1114" s="3" t="str">
        <f>IF(N$3="Not used","",IFERROR(VLOOKUP($A1114,'Circumstance 9'!$B$6:$AB$15,27,FALSE),IFERROR(VLOOKUP($A1114,'Circumstance 9'!$B$18:$AB$28,27,FALSE),TableBPA2[[#This Row],[Base Payment After Circumstance 8]])))</f>
        <v/>
      </c>
      <c r="O1114" s="3" t="str">
        <f>IF(O$3="Not used","",IFERROR(VLOOKUP($A1114,'Circumstance 10'!$B$6:$AB$15,27,FALSE),IFERROR(VLOOKUP($A1114,'Circumstance 10'!$B$18:$AB$28,27,FALSE),TableBPA2[[#This Row],[Base Payment After Circumstance 9]])))</f>
        <v/>
      </c>
      <c r="P1114" s="24" t="str">
        <f>IF(P$3="Not used","",IFERROR(VLOOKUP($A1114,'Circumstance 11'!$B$6:$AB$15,27,FALSE),IFERROR(VLOOKUP($A1114,'Circumstance 11'!$B$18:$AB$28,27,FALSE),TableBPA2[[#This Row],[Base Payment After Circumstance 10]])))</f>
        <v/>
      </c>
      <c r="Q1114" s="24" t="str">
        <f>IF(Q$3="Not used","",IFERROR(VLOOKUP($A1114,'Circumstance 12'!$B$6:$AB$15,27,FALSE),IFERROR(VLOOKUP($A1114,'Circumstance 12'!$B$18:$AB$28,27,FALSE),TableBPA2[[#This Row],[Base Payment After Circumstance 11]])))</f>
        <v/>
      </c>
      <c r="R1114" s="24" t="str">
        <f>IF(R$3="Not used","",IFERROR(VLOOKUP($A1114,'Circumstance 13'!$B$6:$AB$15,27,FALSE),IFERROR(VLOOKUP($A1114,'Circumstance 13'!$B$18:$AB$28,27,FALSE),TableBPA2[[#This Row],[Base Payment After Circumstance 12]])))</f>
        <v/>
      </c>
      <c r="S1114" s="24" t="str">
        <f>IF(S$3="Not used","",IFERROR(VLOOKUP($A1114,'Circumstance 14'!$B$6:$AB$15,27,FALSE),IFERROR(VLOOKUP($A1114,'Circumstance 14'!$B$18:$AB$28,27,FALSE),TableBPA2[[#This Row],[Base Payment After Circumstance 13]])))</f>
        <v/>
      </c>
      <c r="T1114" s="24" t="str">
        <f>IF(T$3="Not used","",IFERROR(VLOOKUP($A1114,'Circumstance 15'!$B$6:$AB$15,27,FALSE),IFERROR(VLOOKUP($A1114,'Circumstance 15'!$B$18:$AB$28,27,FALSE),TableBPA2[[#This Row],[Base Payment After Circumstance 14]])))</f>
        <v/>
      </c>
      <c r="U1114" s="24" t="str">
        <f>IF(U$3="Not used","",IFERROR(VLOOKUP($A1114,'Circumstance 16'!$B$6:$AB$15,27,FALSE),IFERROR(VLOOKUP($A1114,'Circumstance 16'!$B$18:$AB$28,27,FALSE),TableBPA2[[#This Row],[Base Payment After Circumstance 15]])))</f>
        <v/>
      </c>
      <c r="V1114" s="24" t="str">
        <f>IF(V$3="Not used","",IFERROR(VLOOKUP($A1114,'Circumstance 17'!$B$6:$AB$15,27,FALSE),IFERROR(VLOOKUP($A1114,'Circumstance 17'!$B$18:$AB$28,27,FALSE),TableBPA2[[#This Row],[Base Payment After Circumstance 16]])))</f>
        <v/>
      </c>
      <c r="W1114" s="24" t="str">
        <f>IF(W$3="Not used","",IFERROR(VLOOKUP($A1114,'Circumstance 18'!$B$6:$AB$15,27,FALSE),IFERROR(VLOOKUP($A1114,'Circumstance 18'!$B$18:$AB$28,27,FALSE),TableBPA2[[#This Row],[Base Payment After Circumstance 17]])))</f>
        <v/>
      </c>
      <c r="X1114" s="24" t="str">
        <f>IF(X$3="Not used","",IFERROR(VLOOKUP($A1114,'Circumstance 19'!$B$6:$AB$15,27,FALSE),IFERROR(VLOOKUP($A1114,'Circumstance 19'!$B$18:$AB$28,27,FALSE),TableBPA2[[#This Row],[Base Payment After Circumstance 18]])))</f>
        <v/>
      </c>
      <c r="Y1114" s="24" t="str">
        <f>IF(Y$3="Not used","",IFERROR(VLOOKUP($A1114,'Circumstance 20'!$B$6:$AB$15,27,FALSE),IFERROR(VLOOKUP($A1114,'Circumstance 20'!$B$18:$AB$28,27,FALSE),TableBPA2[[#This Row],[Base Payment After Circumstance 19]])))</f>
        <v/>
      </c>
    </row>
    <row r="1115" spans="1:25" x14ac:dyDescent="0.25">
      <c r="A1115" s="11" t="str">
        <f>IF('LEA Information'!A1124="","",'LEA Information'!A1124)</f>
        <v/>
      </c>
      <c r="B1115" s="11" t="str">
        <f>IF('LEA Information'!B1124="","",'LEA Information'!B1124)</f>
        <v/>
      </c>
      <c r="C1115" s="68" t="str">
        <f>IF('LEA Information'!C1124="","",'LEA Information'!C1124)</f>
        <v/>
      </c>
      <c r="D1115" s="8" t="str">
        <f>IF('LEA Information'!D1124="","",'LEA Information'!D1124)</f>
        <v/>
      </c>
      <c r="E1115" s="32" t="str">
        <f t="shared" si="17"/>
        <v/>
      </c>
      <c r="F1115" s="3" t="str">
        <f>IF(F$3="Not used","",IFERROR(VLOOKUP($A1115,'Circumstance 1'!$B$6:$AB$15,27,FALSE),IFERROR(VLOOKUP(A1115,'Circumstance 1'!$B$18:$AB$28,27,FALSE),TableBPA2[[#This Row],[Starting Base Payment]])))</f>
        <v/>
      </c>
      <c r="G1115" s="3" t="str">
        <f>IF(G$3="Not used","",IFERROR(VLOOKUP($A1115,'Circumstance 2'!$B$6:$AB$15,27,FALSE),IFERROR(VLOOKUP($A1115,'Circumstance 2'!$B$18:$AB$28,27,FALSE),TableBPA2[[#This Row],[Base Payment After Circumstance 1]])))</f>
        <v/>
      </c>
      <c r="H1115" s="3" t="str">
        <f>IF(H$3="Not used","",IFERROR(VLOOKUP($A1115,'Circumstance 3'!$B$6:$AB$15,27,FALSE),IFERROR(VLOOKUP($A1115,'Circumstance 3'!$B$18:$AB$28,27,FALSE),TableBPA2[[#This Row],[Base Payment After Circumstance 2]])))</f>
        <v/>
      </c>
      <c r="I1115" s="3" t="str">
        <f>IF(I$3="Not used","",IFERROR(VLOOKUP($A1115,'Circumstance 4'!$B$6:$AB$15,27,FALSE),IFERROR(VLOOKUP($A1115,'Circumstance 4'!$B$18:$AB$28,27,FALSE),TableBPA2[[#This Row],[Base Payment After Circumstance 3]])))</f>
        <v/>
      </c>
      <c r="J1115" s="3" t="str">
        <f>IF(J$3="Not used","",IFERROR(VLOOKUP($A1115,'Circumstance 5'!$B$6:$AB$15,27,FALSE),IFERROR(VLOOKUP($A1115,'Circumstance 5'!$B$18:$AB$28,27,FALSE),TableBPA2[[#This Row],[Base Payment After Circumstance 4]])))</f>
        <v/>
      </c>
      <c r="K1115" s="3" t="str">
        <f>IF(K$3="Not used","",IFERROR(VLOOKUP($A1115,'Circumstance 6'!$B$6:$AB$15,27,FALSE),IFERROR(VLOOKUP($A1115,'Circumstance 6'!$B$18:$AB$28,27,FALSE),TableBPA2[[#This Row],[Base Payment After Circumstance 5]])))</f>
        <v/>
      </c>
      <c r="L1115" s="3" t="str">
        <f>IF(L$3="Not used","",IFERROR(VLOOKUP($A1115,'Circumstance 7'!$B$6:$AB$15,27,FALSE),IFERROR(VLOOKUP($A1115,'Circumstance 7'!$B$18:$AB$28,27,FALSE),TableBPA2[[#This Row],[Base Payment After Circumstance 6]])))</f>
        <v/>
      </c>
      <c r="M1115" s="3" t="str">
        <f>IF(M$3="Not used","",IFERROR(VLOOKUP($A1115,'Circumstance 8'!$B$6:$AB$15,27,FALSE),IFERROR(VLOOKUP($A1115,'Circumstance 8'!$B$18:$AB$28,27,FALSE),TableBPA2[[#This Row],[Base Payment After Circumstance 7]])))</f>
        <v/>
      </c>
      <c r="N1115" s="3" t="str">
        <f>IF(N$3="Not used","",IFERROR(VLOOKUP($A1115,'Circumstance 9'!$B$6:$AB$15,27,FALSE),IFERROR(VLOOKUP($A1115,'Circumstance 9'!$B$18:$AB$28,27,FALSE),TableBPA2[[#This Row],[Base Payment After Circumstance 8]])))</f>
        <v/>
      </c>
      <c r="O1115" s="3" t="str">
        <f>IF(O$3="Not used","",IFERROR(VLOOKUP($A1115,'Circumstance 10'!$B$6:$AB$15,27,FALSE),IFERROR(VLOOKUP($A1115,'Circumstance 10'!$B$18:$AB$28,27,FALSE),TableBPA2[[#This Row],[Base Payment After Circumstance 9]])))</f>
        <v/>
      </c>
      <c r="P1115" s="24" t="str">
        <f>IF(P$3="Not used","",IFERROR(VLOOKUP($A1115,'Circumstance 11'!$B$6:$AB$15,27,FALSE),IFERROR(VLOOKUP($A1115,'Circumstance 11'!$B$18:$AB$28,27,FALSE),TableBPA2[[#This Row],[Base Payment After Circumstance 10]])))</f>
        <v/>
      </c>
      <c r="Q1115" s="24" t="str">
        <f>IF(Q$3="Not used","",IFERROR(VLOOKUP($A1115,'Circumstance 12'!$B$6:$AB$15,27,FALSE),IFERROR(VLOOKUP($A1115,'Circumstance 12'!$B$18:$AB$28,27,FALSE),TableBPA2[[#This Row],[Base Payment After Circumstance 11]])))</f>
        <v/>
      </c>
      <c r="R1115" s="24" t="str">
        <f>IF(R$3="Not used","",IFERROR(VLOOKUP($A1115,'Circumstance 13'!$B$6:$AB$15,27,FALSE),IFERROR(VLOOKUP($A1115,'Circumstance 13'!$B$18:$AB$28,27,FALSE),TableBPA2[[#This Row],[Base Payment After Circumstance 12]])))</f>
        <v/>
      </c>
      <c r="S1115" s="24" t="str">
        <f>IF(S$3="Not used","",IFERROR(VLOOKUP($A1115,'Circumstance 14'!$B$6:$AB$15,27,FALSE),IFERROR(VLOOKUP($A1115,'Circumstance 14'!$B$18:$AB$28,27,FALSE),TableBPA2[[#This Row],[Base Payment After Circumstance 13]])))</f>
        <v/>
      </c>
      <c r="T1115" s="24" t="str">
        <f>IF(T$3="Not used","",IFERROR(VLOOKUP($A1115,'Circumstance 15'!$B$6:$AB$15,27,FALSE),IFERROR(VLOOKUP($A1115,'Circumstance 15'!$B$18:$AB$28,27,FALSE),TableBPA2[[#This Row],[Base Payment After Circumstance 14]])))</f>
        <v/>
      </c>
      <c r="U1115" s="24" t="str">
        <f>IF(U$3="Not used","",IFERROR(VLOOKUP($A1115,'Circumstance 16'!$B$6:$AB$15,27,FALSE),IFERROR(VLOOKUP($A1115,'Circumstance 16'!$B$18:$AB$28,27,FALSE),TableBPA2[[#This Row],[Base Payment After Circumstance 15]])))</f>
        <v/>
      </c>
      <c r="V1115" s="24" t="str">
        <f>IF(V$3="Not used","",IFERROR(VLOOKUP($A1115,'Circumstance 17'!$B$6:$AB$15,27,FALSE),IFERROR(VLOOKUP($A1115,'Circumstance 17'!$B$18:$AB$28,27,FALSE),TableBPA2[[#This Row],[Base Payment After Circumstance 16]])))</f>
        <v/>
      </c>
      <c r="W1115" s="24" t="str">
        <f>IF(W$3="Not used","",IFERROR(VLOOKUP($A1115,'Circumstance 18'!$B$6:$AB$15,27,FALSE),IFERROR(VLOOKUP($A1115,'Circumstance 18'!$B$18:$AB$28,27,FALSE),TableBPA2[[#This Row],[Base Payment After Circumstance 17]])))</f>
        <v/>
      </c>
      <c r="X1115" s="24" t="str">
        <f>IF(X$3="Not used","",IFERROR(VLOOKUP($A1115,'Circumstance 19'!$B$6:$AB$15,27,FALSE),IFERROR(VLOOKUP($A1115,'Circumstance 19'!$B$18:$AB$28,27,FALSE),TableBPA2[[#This Row],[Base Payment After Circumstance 18]])))</f>
        <v/>
      </c>
      <c r="Y1115" s="24" t="str">
        <f>IF(Y$3="Not used","",IFERROR(VLOOKUP($A1115,'Circumstance 20'!$B$6:$AB$15,27,FALSE),IFERROR(VLOOKUP($A1115,'Circumstance 20'!$B$18:$AB$28,27,FALSE),TableBPA2[[#This Row],[Base Payment After Circumstance 19]])))</f>
        <v/>
      </c>
    </row>
    <row r="1116" spans="1:25" x14ac:dyDescent="0.25">
      <c r="A1116" s="11" t="str">
        <f>IF('LEA Information'!A1125="","",'LEA Information'!A1125)</f>
        <v/>
      </c>
      <c r="B1116" s="11" t="str">
        <f>IF('LEA Information'!B1125="","",'LEA Information'!B1125)</f>
        <v/>
      </c>
      <c r="C1116" s="68" t="str">
        <f>IF('LEA Information'!C1125="","",'LEA Information'!C1125)</f>
        <v/>
      </c>
      <c r="D1116" s="8" t="str">
        <f>IF('LEA Information'!D1125="","",'LEA Information'!D1125)</f>
        <v/>
      </c>
      <c r="E1116" s="32" t="str">
        <f t="shared" si="17"/>
        <v/>
      </c>
      <c r="F1116" s="3" t="str">
        <f>IF(F$3="Not used","",IFERROR(VLOOKUP($A1116,'Circumstance 1'!$B$6:$AB$15,27,FALSE),IFERROR(VLOOKUP(A1116,'Circumstance 1'!$B$18:$AB$28,27,FALSE),TableBPA2[[#This Row],[Starting Base Payment]])))</f>
        <v/>
      </c>
      <c r="G1116" s="3" t="str">
        <f>IF(G$3="Not used","",IFERROR(VLOOKUP($A1116,'Circumstance 2'!$B$6:$AB$15,27,FALSE),IFERROR(VLOOKUP($A1116,'Circumstance 2'!$B$18:$AB$28,27,FALSE),TableBPA2[[#This Row],[Base Payment After Circumstance 1]])))</f>
        <v/>
      </c>
      <c r="H1116" s="3" t="str">
        <f>IF(H$3="Not used","",IFERROR(VLOOKUP($A1116,'Circumstance 3'!$B$6:$AB$15,27,FALSE),IFERROR(VLOOKUP($A1116,'Circumstance 3'!$B$18:$AB$28,27,FALSE),TableBPA2[[#This Row],[Base Payment After Circumstance 2]])))</f>
        <v/>
      </c>
      <c r="I1116" s="3" t="str">
        <f>IF(I$3="Not used","",IFERROR(VLOOKUP($A1116,'Circumstance 4'!$B$6:$AB$15,27,FALSE),IFERROR(VLOOKUP($A1116,'Circumstance 4'!$B$18:$AB$28,27,FALSE),TableBPA2[[#This Row],[Base Payment After Circumstance 3]])))</f>
        <v/>
      </c>
      <c r="J1116" s="3" t="str">
        <f>IF(J$3="Not used","",IFERROR(VLOOKUP($A1116,'Circumstance 5'!$B$6:$AB$15,27,FALSE),IFERROR(VLOOKUP($A1116,'Circumstance 5'!$B$18:$AB$28,27,FALSE),TableBPA2[[#This Row],[Base Payment After Circumstance 4]])))</f>
        <v/>
      </c>
      <c r="K1116" s="3" t="str">
        <f>IF(K$3="Not used","",IFERROR(VLOOKUP($A1116,'Circumstance 6'!$B$6:$AB$15,27,FALSE),IFERROR(VLOOKUP($A1116,'Circumstance 6'!$B$18:$AB$28,27,FALSE),TableBPA2[[#This Row],[Base Payment After Circumstance 5]])))</f>
        <v/>
      </c>
      <c r="L1116" s="3" t="str">
        <f>IF(L$3="Not used","",IFERROR(VLOOKUP($A1116,'Circumstance 7'!$B$6:$AB$15,27,FALSE),IFERROR(VLOOKUP($A1116,'Circumstance 7'!$B$18:$AB$28,27,FALSE),TableBPA2[[#This Row],[Base Payment After Circumstance 6]])))</f>
        <v/>
      </c>
      <c r="M1116" s="3" t="str">
        <f>IF(M$3="Not used","",IFERROR(VLOOKUP($A1116,'Circumstance 8'!$B$6:$AB$15,27,FALSE),IFERROR(VLOOKUP($A1116,'Circumstance 8'!$B$18:$AB$28,27,FALSE),TableBPA2[[#This Row],[Base Payment After Circumstance 7]])))</f>
        <v/>
      </c>
      <c r="N1116" s="3" t="str">
        <f>IF(N$3="Not used","",IFERROR(VLOOKUP($A1116,'Circumstance 9'!$B$6:$AB$15,27,FALSE),IFERROR(VLOOKUP($A1116,'Circumstance 9'!$B$18:$AB$28,27,FALSE),TableBPA2[[#This Row],[Base Payment After Circumstance 8]])))</f>
        <v/>
      </c>
      <c r="O1116" s="3" t="str">
        <f>IF(O$3="Not used","",IFERROR(VLOOKUP($A1116,'Circumstance 10'!$B$6:$AB$15,27,FALSE),IFERROR(VLOOKUP($A1116,'Circumstance 10'!$B$18:$AB$28,27,FALSE),TableBPA2[[#This Row],[Base Payment After Circumstance 9]])))</f>
        <v/>
      </c>
      <c r="P1116" s="24" t="str">
        <f>IF(P$3="Not used","",IFERROR(VLOOKUP($A1116,'Circumstance 11'!$B$6:$AB$15,27,FALSE),IFERROR(VLOOKUP($A1116,'Circumstance 11'!$B$18:$AB$28,27,FALSE),TableBPA2[[#This Row],[Base Payment After Circumstance 10]])))</f>
        <v/>
      </c>
      <c r="Q1116" s="24" t="str">
        <f>IF(Q$3="Not used","",IFERROR(VLOOKUP($A1116,'Circumstance 12'!$B$6:$AB$15,27,FALSE),IFERROR(VLOOKUP($A1116,'Circumstance 12'!$B$18:$AB$28,27,FALSE),TableBPA2[[#This Row],[Base Payment After Circumstance 11]])))</f>
        <v/>
      </c>
      <c r="R1116" s="24" t="str">
        <f>IF(R$3="Not used","",IFERROR(VLOOKUP($A1116,'Circumstance 13'!$B$6:$AB$15,27,FALSE),IFERROR(VLOOKUP($A1116,'Circumstance 13'!$B$18:$AB$28,27,FALSE),TableBPA2[[#This Row],[Base Payment After Circumstance 12]])))</f>
        <v/>
      </c>
      <c r="S1116" s="24" t="str">
        <f>IF(S$3="Not used","",IFERROR(VLOOKUP($A1116,'Circumstance 14'!$B$6:$AB$15,27,FALSE),IFERROR(VLOOKUP($A1116,'Circumstance 14'!$B$18:$AB$28,27,FALSE),TableBPA2[[#This Row],[Base Payment After Circumstance 13]])))</f>
        <v/>
      </c>
      <c r="T1116" s="24" t="str">
        <f>IF(T$3="Not used","",IFERROR(VLOOKUP($A1116,'Circumstance 15'!$B$6:$AB$15,27,FALSE),IFERROR(VLOOKUP($A1116,'Circumstance 15'!$B$18:$AB$28,27,FALSE),TableBPA2[[#This Row],[Base Payment After Circumstance 14]])))</f>
        <v/>
      </c>
      <c r="U1116" s="24" t="str">
        <f>IF(U$3="Not used","",IFERROR(VLOOKUP($A1116,'Circumstance 16'!$B$6:$AB$15,27,FALSE),IFERROR(VLOOKUP($A1116,'Circumstance 16'!$B$18:$AB$28,27,FALSE),TableBPA2[[#This Row],[Base Payment After Circumstance 15]])))</f>
        <v/>
      </c>
      <c r="V1116" s="24" t="str">
        <f>IF(V$3="Not used","",IFERROR(VLOOKUP($A1116,'Circumstance 17'!$B$6:$AB$15,27,FALSE),IFERROR(VLOOKUP($A1116,'Circumstance 17'!$B$18:$AB$28,27,FALSE),TableBPA2[[#This Row],[Base Payment After Circumstance 16]])))</f>
        <v/>
      </c>
      <c r="W1116" s="24" t="str">
        <f>IF(W$3="Not used","",IFERROR(VLOOKUP($A1116,'Circumstance 18'!$B$6:$AB$15,27,FALSE),IFERROR(VLOOKUP($A1116,'Circumstance 18'!$B$18:$AB$28,27,FALSE),TableBPA2[[#This Row],[Base Payment After Circumstance 17]])))</f>
        <v/>
      </c>
      <c r="X1116" s="24" t="str">
        <f>IF(X$3="Not used","",IFERROR(VLOOKUP($A1116,'Circumstance 19'!$B$6:$AB$15,27,FALSE),IFERROR(VLOOKUP($A1116,'Circumstance 19'!$B$18:$AB$28,27,FALSE),TableBPA2[[#This Row],[Base Payment After Circumstance 18]])))</f>
        <v/>
      </c>
      <c r="Y1116" s="24" t="str">
        <f>IF(Y$3="Not used","",IFERROR(VLOOKUP($A1116,'Circumstance 20'!$B$6:$AB$15,27,FALSE),IFERROR(VLOOKUP($A1116,'Circumstance 20'!$B$18:$AB$28,27,FALSE),TableBPA2[[#This Row],[Base Payment After Circumstance 19]])))</f>
        <v/>
      </c>
    </row>
    <row r="1117" spans="1:25" x14ac:dyDescent="0.25">
      <c r="A1117" s="11" t="str">
        <f>IF('LEA Information'!A1126="","",'LEA Information'!A1126)</f>
        <v/>
      </c>
      <c r="B1117" s="11" t="str">
        <f>IF('LEA Information'!B1126="","",'LEA Information'!B1126)</f>
        <v/>
      </c>
      <c r="C1117" s="68" t="str">
        <f>IF('LEA Information'!C1126="","",'LEA Information'!C1126)</f>
        <v/>
      </c>
      <c r="D1117" s="8" t="str">
        <f>IF('LEA Information'!D1126="","",'LEA Information'!D1126)</f>
        <v/>
      </c>
      <c r="E1117" s="32" t="str">
        <f t="shared" si="17"/>
        <v/>
      </c>
      <c r="F1117" s="3" t="str">
        <f>IF(F$3="Not used","",IFERROR(VLOOKUP($A1117,'Circumstance 1'!$B$6:$AB$15,27,FALSE),IFERROR(VLOOKUP(A1117,'Circumstance 1'!$B$18:$AB$28,27,FALSE),TableBPA2[[#This Row],[Starting Base Payment]])))</f>
        <v/>
      </c>
      <c r="G1117" s="3" t="str">
        <f>IF(G$3="Not used","",IFERROR(VLOOKUP($A1117,'Circumstance 2'!$B$6:$AB$15,27,FALSE),IFERROR(VLOOKUP($A1117,'Circumstance 2'!$B$18:$AB$28,27,FALSE),TableBPA2[[#This Row],[Base Payment After Circumstance 1]])))</f>
        <v/>
      </c>
      <c r="H1117" s="3" t="str">
        <f>IF(H$3="Not used","",IFERROR(VLOOKUP($A1117,'Circumstance 3'!$B$6:$AB$15,27,FALSE),IFERROR(VLOOKUP($A1117,'Circumstance 3'!$B$18:$AB$28,27,FALSE),TableBPA2[[#This Row],[Base Payment After Circumstance 2]])))</f>
        <v/>
      </c>
      <c r="I1117" s="3" t="str">
        <f>IF(I$3="Not used","",IFERROR(VLOOKUP($A1117,'Circumstance 4'!$B$6:$AB$15,27,FALSE),IFERROR(VLOOKUP($A1117,'Circumstance 4'!$B$18:$AB$28,27,FALSE),TableBPA2[[#This Row],[Base Payment After Circumstance 3]])))</f>
        <v/>
      </c>
      <c r="J1117" s="3" t="str">
        <f>IF(J$3="Not used","",IFERROR(VLOOKUP($A1117,'Circumstance 5'!$B$6:$AB$15,27,FALSE),IFERROR(VLOOKUP($A1117,'Circumstance 5'!$B$18:$AB$28,27,FALSE),TableBPA2[[#This Row],[Base Payment After Circumstance 4]])))</f>
        <v/>
      </c>
      <c r="K1117" s="3" t="str">
        <f>IF(K$3="Not used","",IFERROR(VLOOKUP($A1117,'Circumstance 6'!$B$6:$AB$15,27,FALSE),IFERROR(VLOOKUP($A1117,'Circumstance 6'!$B$18:$AB$28,27,FALSE),TableBPA2[[#This Row],[Base Payment After Circumstance 5]])))</f>
        <v/>
      </c>
      <c r="L1117" s="3" t="str">
        <f>IF(L$3="Not used","",IFERROR(VLOOKUP($A1117,'Circumstance 7'!$B$6:$AB$15,27,FALSE),IFERROR(VLOOKUP($A1117,'Circumstance 7'!$B$18:$AB$28,27,FALSE),TableBPA2[[#This Row],[Base Payment After Circumstance 6]])))</f>
        <v/>
      </c>
      <c r="M1117" s="3" t="str">
        <f>IF(M$3="Not used","",IFERROR(VLOOKUP($A1117,'Circumstance 8'!$B$6:$AB$15,27,FALSE),IFERROR(VLOOKUP($A1117,'Circumstance 8'!$B$18:$AB$28,27,FALSE),TableBPA2[[#This Row],[Base Payment After Circumstance 7]])))</f>
        <v/>
      </c>
      <c r="N1117" s="3" t="str">
        <f>IF(N$3="Not used","",IFERROR(VLOOKUP($A1117,'Circumstance 9'!$B$6:$AB$15,27,FALSE),IFERROR(VLOOKUP($A1117,'Circumstance 9'!$B$18:$AB$28,27,FALSE),TableBPA2[[#This Row],[Base Payment After Circumstance 8]])))</f>
        <v/>
      </c>
      <c r="O1117" s="3" t="str">
        <f>IF(O$3="Not used","",IFERROR(VLOOKUP($A1117,'Circumstance 10'!$B$6:$AB$15,27,FALSE),IFERROR(VLOOKUP($A1117,'Circumstance 10'!$B$18:$AB$28,27,FALSE),TableBPA2[[#This Row],[Base Payment After Circumstance 9]])))</f>
        <v/>
      </c>
      <c r="P1117" s="24" t="str">
        <f>IF(P$3="Not used","",IFERROR(VLOOKUP($A1117,'Circumstance 11'!$B$6:$AB$15,27,FALSE),IFERROR(VLOOKUP($A1117,'Circumstance 11'!$B$18:$AB$28,27,FALSE),TableBPA2[[#This Row],[Base Payment After Circumstance 10]])))</f>
        <v/>
      </c>
      <c r="Q1117" s="24" t="str">
        <f>IF(Q$3="Not used","",IFERROR(VLOOKUP($A1117,'Circumstance 12'!$B$6:$AB$15,27,FALSE),IFERROR(VLOOKUP($A1117,'Circumstance 12'!$B$18:$AB$28,27,FALSE),TableBPA2[[#This Row],[Base Payment After Circumstance 11]])))</f>
        <v/>
      </c>
      <c r="R1117" s="24" t="str">
        <f>IF(R$3="Not used","",IFERROR(VLOOKUP($A1117,'Circumstance 13'!$B$6:$AB$15,27,FALSE),IFERROR(VLOOKUP($A1117,'Circumstance 13'!$B$18:$AB$28,27,FALSE),TableBPA2[[#This Row],[Base Payment After Circumstance 12]])))</f>
        <v/>
      </c>
      <c r="S1117" s="24" t="str">
        <f>IF(S$3="Not used","",IFERROR(VLOOKUP($A1117,'Circumstance 14'!$B$6:$AB$15,27,FALSE),IFERROR(VLOOKUP($A1117,'Circumstance 14'!$B$18:$AB$28,27,FALSE),TableBPA2[[#This Row],[Base Payment After Circumstance 13]])))</f>
        <v/>
      </c>
      <c r="T1117" s="24" t="str">
        <f>IF(T$3="Not used","",IFERROR(VLOOKUP($A1117,'Circumstance 15'!$B$6:$AB$15,27,FALSE),IFERROR(VLOOKUP($A1117,'Circumstance 15'!$B$18:$AB$28,27,FALSE),TableBPA2[[#This Row],[Base Payment After Circumstance 14]])))</f>
        <v/>
      </c>
      <c r="U1117" s="24" t="str">
        <f>IF(U$3="Not used","",IFERROR(VLOOKUP($A1117,'Circumstance 16'!$B$6:$AB$15,27,FALSE),IFERROR(VLOOKUP($A1117,'Circumstance 16'!$B$18:$AB$28,27,FALSE),TableBPA2[[#This Row],[Base Payment After Circumstance 15]])))</f>
        <v/>
      </c>
      <c r="V1117" s="24" t="str">
        <f>IF(V$3="Not used","",IFERROR(VLOOKUP($A1117,'Circumstance 17'!$B$6:$AB$15,27,FALSE),IFERROR(VLOOKUP($A1117,'Circumstance 17'!$B$18:$AB$28,27,FALSE),TableBPA2[[#This Row],[Base Payment After Circumstance 16]])))</f>
        <v/>
      </c>
      <c r="W1117" s="24" t="str">
        <f>IF(W$3="Not used","",IFERROR(VLOOKUP($A1117,'Circumstance 18'!$B$6:$AB$15,27,FALSE),IFERROR(VLOOKUP($A1117,'Circumstance 18'!$B$18:$AB$28,27,FALSE),TableBPA2[[#This Row],[Base Payment After Circumstance 17]])))</f>
        <v/>
      </c>
      <c r="X1117" s="24" t="str">
        <f>IF(X$3="Not used","",IFERROR(VLOOKUP($A1117,'Circumstance 19'!$B$6:$AB$15,27,FALSE),IFERROR(VLOOKUP($A1117,'Circumstance 19'!$B$18:$AB$28,27,FALSE),TableBPA2[[#This Row],[Base Payment After Circumstance 18]])))</f>
        <v/>
      </c>
      <c r="Y1117" s="24" t="str">
        <f>IF(Y$3="Not used","",IFERROR(VLOOKUP($A1117,'Circumstance 20'!$B$6:$AB$15,27,FALSE),IFERROR(VLOOKUP($A1117,'Circumstance 20'!$B$18:$AB$28,27,FALSE),TableBPA2[[#This Row],[Base Payment After Circumstance 19]])))</f>
        <v/>
      </c>
    </row>
    <row r="1118" spans="1:25" x14ac:dyDescent="0.25">
      <c r="A1118" s="11" t="str">
        <f>IF('LEA Information'!A1127="","",'LEA Information'!A1127)</f>
        <v/>
      </c>
      <c r="B1118" s="11" t="str">
        <f>IF('LEA Information'!B1127="","",'LEA Information'!B1127)</f>
        <v/>
      </c>
      <c r="C1118" s="68" t="str">
        <f>IF('LEA Information'!C1127="","",'LEA Information'!C1127)</f>
        <v/>
      </c>
      <c r="D1118" s="8" t="str">
        <f>IF('LEA Information'!D1127="","",'LEA Information'!D1127)</f>
        <v/>
      </c>
      <c r="E1118" s="32" t="str">
        <f t="shared" si="17"/>
        <v/>
      </c>
      <c r="F1118" s="3" t="str">
        <f>IF(F$3="Not used","",IFERROR(VLOOKUP($A1118,'Circumstance 1'!$B$6:$AB$15,27,FALSE),IFERROR(VLOOKUP(A1118,'Circumstance 1'!$B$18:$AB$28,27,FALSE),TableBPA2[[#This Row],[Starting Base Payment]])))</f>
        <v/>
      </c>
      <c r="G1118" s="3" t="str">
        <f>IF(G$3="Not used","",IFERROR(VLOOKUP($A1118,'Circumstance 2'!$B$6:$AB$15,27,FALSE),IFERROR(VLOOKUP($A1118,'Circumstance 2'!$B$18:$AB$28,27,FALSE),TableBPA2[[#This Row],[Base Payment After Circumstance 1]])))</f>
        <v/>
      </c>
      <c r="H1118" s="3" t="str">
        <f>IF(H$3="Not used","",IFERROR(VLOOKUP($A1118,'Circumstance 3'!$B$6:$AB$15,27,FALSE),IFERROR(VLOOKUP($A1118,'Circumstance 3'!$B$18:$AB$28,27,FALSE),TableBPA2[[#This Row],[Base Payment After Circumstance 2]])))</f>
        <v/>
      </c>
      <c r="I1118" s="3" t="str">
        <f>IF(I$3="Not used","",IFERROR(VLOOKUP($A1118,'Circumstance 4'!$B$6:$AB$15,27,FALSE),IFERROR(VLOOKUP($A1118,'Circumstance 4'!$B$18:$AB$28,27,FALSE),TableBPA2[[#This Row],[Base Payment After Circumstance 3]])))</f>
        <v/>
      </c>
      <c r="J1118" s="3" t="str">
        <f>IF(J$3="Not used","",IFERROR(VLOOKUP($A1118,'Circumstance 5'!$B$6:$AB$15,27,FALSE),IFERROR(VLOOKUP($A1118,'Circumstance 5'!$B$18:$AB$28,27,FALSE),TableBPA2[[#This Row],[Base Payment After Circumstance 4]])))</f>
        <v/>
      </c>
      <c r="K1118" s="3" t="str">
        <f>IF(K$3="Not used","",IFERROR(VLOOKUP($A1118,'Circumstance 6'!$B$6:$AB$15,27,FALSE),IFERROR(VLOOKUP($A1118,'Circumstance 6'!$B$18:$AB$28,27,FALSE),TableBPA2[[#This Row],[Base Payment After Circumstance 5]])))</f>
        <v/>
      </c>
      <c r="L1118" s="3" t="str">
        <f>IF(L$3="Not used","",IFERROR(VLOOKUP($A1118,'Circumstance 7'!$B$6:$AB$15,27,FALSE),IFERROR(VLOOKUP($A1118,'Circumstance 7'!$B$18:$AB$28,27,FALSE),TableBPA2[[#This Row],[Base Payment After Circumstance 6]])))</f>
        <v/>
      </c>
      <c r="M1118" s="3" t="str">
        <f>IF(M$3="Not used","",IFERROR(VLOOKUP($A1118,'Circumstance 8'!$B$6:$AB$15,27,FALSE),IFERROR(VLOOKUP($A1118,'Circumstance 8'!$B$18:$AB$28,27,FALSE),TableBPA2[[#This Row],[Base Payment After Circumstance 7]])))</f>
        <v/>
      </c>
      <c r="N1118" s="3" t="str">
        <f>IF(N$3="Not used","",IFERROR(VLOOKUP($A1118,'Circumstance 9'!$B$6:$AB$15,27,FALSE),IFERROR(VLOOKUP($A1118,'Circumstance 9'!$B$18:$AB$28,27,FALSE),TableBPA2[[#This Row],[Base Payment After Circumstance 8]])))</f>
        <v/>
      </c>
      <c r="O1118" s="3" t="str">
        <f>IF(O$3="Not used","",IFERROR(VLOOKUP($A1118,'Circumstance 10'!$B$6:$AB$15,27,FALSE),IFERROR(VLOOKUP($A1118,'Circumstance 10'!$B$18:$AB$28,27,FALSE),TableBPA2[[#This Row],[Base Payment After Circumstance 9]])))</f>
        <v/>
      </c>
      <c r="P1118" s="24" t="str">
        <f>IF(P$3="Not used","",IFERROR(VLOOKUP($A1118,'Circumstance 11'!$B$6:$AB$15,27,FALSE),IFERROR(VLOOKUP($A1118,'Circumstance 11'!$B$18:$AB$28,27,FALSE),TableBPA2[[#This Row],[Base Payment After Circumstance 10]])))</f>
        <v/>
      </c>
      <c r="Q1118" s="24" t="str">
        <f>IF(Q$3="Not used","",IFERROR(VLOOKUP($A1118,'Circumstance 12'!$B$6:$AB$15,27,FALSE),IFERROR(VLOOKUP($A1118,'Circumstance 12'!$B$18:$AB$28,27,FALSE),TableBPA2[[#This Row],[Base Payment After Circumstance 11]])))</f>
        <v/>
      </c>
      <c r="R1118" s="24" t="str">
        <f>IF(R$3="Not used","",IFERROR(VLOOKUP($A1118,'Circumstance 13'!$B$6:$AB$15,27,FALSE),IFERROR(VLOOKUP($A1118,'Circumstance 13'!$B$18:$AB$28,27,FALSE),TableBPA2[[#This Row],[Base Payment After Circumstance 12]])))</f>
        <v/>
      </c>
      <c r="S1118" s="24" t="str">
        <f>IF(S$3="Not used","",IFERROR(VLOOKUP($A1118,'Circumstance 14'!$B$6:$AB$15,27,FALSE),IFERROR(VLOOKUP($A1118,'Circumstance 14'!$B$18:$AB$28,27,FALSE),TableBPA2[[#This Row],[Base Payment After Circumstance 13]])))</f>
        <v/>
      </c>
      <c r="T1118" s="24" t="str">
        <f>IF(T$3="Not used","",IFERROR(VLOOKUP($A1118,'Circumstance 15'!$B$6:$AB$15,27,FALSE),IFERROR(VLOOKUP($A1118,'Circumstance 15'!$B$18:$AB$28,27,FALSE),TableBPA2[[#This Row],[Base Payment After Circumstance 14]])))</f>
        <v/>
      </c>
      <c r="U1118" s="24" t="str">
        <f>IF(U$3="Not used","",IFERROR(VLOOKUP($A1118,'Circumstance 16'!$B$6:$AB$15,27,FALSE),IFERROR(VLOOKUP($A1118,'Circumstance 16'!$B$18:$AB$28,27,FALSE),TableBPA2[[#This Row],[Base Payment After Circumstance 15]])))</f>
        <v/>
      </c>
      <c r="V1118" s="24" t="str">
        <f>IF(V$3="Not used","",IFERROR(VLOOKUP($A1118,'Circumstance 17'!$B$6:$AB$15,27,FALSE),IFERROR(VLOOKUP($A1118,'Circumstance 17'!$B$18:$AB$28,27,FALSE),TableBPA2[[#This Row],[Base Payment After Circumstance 16]])))</f>
        <v/>
      </c>
      <c r="W1118" s="24" t="str">
        <f>IF(W$3="Not used","",IFERROR(VLOOKUP($A1118,'Circumstance 18'!$B$6:$AB$15,27,FALSE),IFERROR(VLOOKUP($A1118,'Circumstance 18'!$B$18:$AB$28,27,FALSE),TableBPA2[[#This Row],[Base Payment After Circumstance 17]])))</f>
        <v/>
      </c>
      <c r="X1118" s="24" t="str">
        <f>IF(X$3="Not used","",IFERROR(VLOOKUP($A1118,'Circumstance 19'!$B$6:$AB$15,27,FALSE),IFERROR(VLOOKUP($A1118,'Circumstance 19'!$B$18:$AB$28,27,FALSE),TableBPA2[[#This Row],[Base Payment After Circumstance 18]])))</f>
        <v/>
      </c>
      <c r="Y1118" s="24" t="str">
        <f>IF(Y$3="Not used","",IFERROR(VLOOKUP($A1118,'Circumstance 20'!$B$6:$AB$15,27,FALSE),IFERROR(VLOOKUP($A1118,'Circumstance 20'!$B$18:$AB$28,27,FALSE),TableBPA2[[#This Row],[Base Payment After Circumstance 19]])))</f>
        <v/>
      </c>
    </row>
    <row r="1119" spans="1:25" x14ac:dyDescent="0.25">
      <c r="A1119" s="11" t="str">
        <f>IF('LEA Information'!A1128="","",'LEA Information'!A1128)</f>
        <v/>
      </c>
      <c r="B1119" s="11" t="str">
        <f>IF('LEA Information'!B1128="","",'LEA Information'!B1128)</f>
        <v/>
      </c>
      <c r="C1119" s="68" t="str">
        <f>IF('LEA Information'!C1128="","",'LEA Information'!C1128)</f>
        <v/>
      </c>
      <c r="D1119" s="8" t="str">
        <f>IF('LEA Information'!D1128="","",'LEA Information'!D1128)</f>
        <v/>
      </c>
      <c r="E1119" s="32" t="str">
        <f t="shared" si="17"/>
        <v/>
      </c>
      <c r="F1119" s="3" t="str">
        <f>IF(F$3="Not used","",IFERROR(VLOOKUP($A1119,'Circumstance 1'!$B$6:$AB$15,27,FALSE),IFERROR(VLOOKUP(A1119,'Circumstance 1'!$B$18:$AB$28,27,FALSE),TableBPA2[[#This Row],[Starting Base Payment]])))</f>
        <v/>
      </c>
      <c r="G1119" s="3" t="str">
        <f>IF(G$3="Not used","",IFERROR(VLOOKUP($A1119,'Circumstance 2'!$B$6:$AB$15,27,FALSE),IFERROR(VLOOKUP($A1119,'Circumstance 2'!$B$18:$AB$28,27,FALSE),TableBPA2[[#This Row],[Base Payment After Circumstance 1]])))</f>
        <v/>
      </c>
      <c r="H1119" s="3" t="str">
        <f>IF(H$3="Not used","",IFERROR(VLOOKUP($A1119,'Circumstance 3'!$B$6:$AB$15,27,FALSE),IFERROR(VLOOKUP($A1119,'Circumstance 3'!$B$18:$AB$28,27,FALSE),TableBPA2[[#This Row],[Base Payment After Circumstance 2]])))</f>
        <v/>
      </c>
      <c r="I1119" s="3" t="str">
        <f>IF(I$3="Not used","",IFERROR(VLOOKUP($A1119,'Circumstance 4'!$B$6:$AB$15,27,FALSE),IFERROR(VLOOKUP($A1119,'Circumstance 4'!$B$18:$AB$28,27,FALSE),TableBPA2[[#This Row],[Base Payment After Circumstance 3]])))</f>
        <v/>
      </c>
      <c r="J1119" s="3" t="str">
        <f>IF(J$3="Not used","",IFERROR(VLOOKUP($A1119,'Circumstance 5'!$B$6:$AB$15,27,FALSE),IFERROR(VLOOKUP($A1119,'Circumstance 5'!$B$18:$AB$28,27,FALSE),TableBPA2[[#This Row],[Base Payment After Circumstance 4]])))</f>
        <v/>
      </c>
      <c r="K1119" s="3" t="str">
        <f>IF(K$3="Not used","",IFERROR(VLOOKUP($A1119,'Circumstance 6'!$B$6:$AB$15,27,FALSE),IFERROR(VLOOKUP($A1119,'Circumstance 6'!$B$18:$AB$28,27,FALSE),TableBPA2[[#This Row],[Base Payment After Circumstance 5]])))</f>
        <v/>
      </c>
      <c r="L1119" s="3" t="str">
        <f>IF(L$3="Not used","",IFERROR(VLOOKUP($A1119,'Circumstance 7'!$B$6:$AB$15,27,FALSE),IFERROR(VLOOKUP($A1119,'Circumstance 7'!$B$18:$AB$28,27,FALSE),TableBPA2[[#This Row],[Base Payment After Circumstance 6]])))</f>
        <v/>
      </c>
      <c r="M1119" s="3" t="str">
        <f>IF(M$3="Not used","",IFERROR(VLOOKUP($A1119,'Circumstance 8'!$B$6:$AB$15,27,FALSE),IFERROR(VLOOKUP($A1119,'Circumstance 8'!$B$18:$AB$28,27,FALSE),TableBPA2[[#This Row],[Base Payment After Circumstance 7]])))</f>
        <v/>
      </c>
      <c r="N1119" s="3" t="str">
        <f>IF(N$3="Not used","",IFERROR(VLOOKUP($A1119,'Circumstance 9'!$B$6:$AB$15,27,FALSE),IFERROR(VLOOKUP($A1119,'Circumstance 9'!$B$18:$AB$28,27,FALSE),TableBPA2[[#This Row],[Base Payment After Circumstance 8]])))</f>
        <v/>
      </c>
      <c r="O1119" s="3" t="str">
        <f>IF(O$3="Not used","",IFERROR(VLOOKUP($A1119,'Circumstance 10'!$B$6:$AB$15,27,FALSE),IFERROR(VLOOKUP($A1119,'Circumstance 10'!$B$18:$AB$28,27,FALSE),TableBPA2[[#This Row],[Base Payment After Circumstance 9]])))</f>
        <v/>
      </c>
      <c r="P1119" s="24" t="str">
        <f>IF(P$3="Not used","",IFERROR(VLOOKUP($A1119,'Circumstance 11'!$B$6:$AB$15,27,FALSE),IFERROR(VLOOKUP($A1119,'Circumstance 11'!$B$18:$AB$28,27,FALSE),TableBPA2[[#This Row],[Base Payment After Circumstance 10]])))</f>
        <v/>
      </c>
      <c r="Q1119" s="24" t="str">
        <f>IF(Q$3="Not used","",IFERROR(VLOOKUP($A1119,'Circumstance 12'!$B$6:$AB$15,27,FALSE),IFERROR(VLOOKUP($A1119,'Circumstance 12'!$B$18:$AB$28,27,FALSE),TableBPA2[[#This Row],[Base Payment After Circumstance 11]])))</f>
        <v/>
      </c>
      <c r="R1119" s="24" t="str">
        <f>IF(R$3="Not used","",IFERROR(VLOOKUP($A1119,'Circumstance 13'!$B$6:$AB$15,27,FALSE),IFERROR(VLOOKUP($A1119,'Circumstance 13'!$B$18:$AB$28,27,FALSE),TableBPA2[[#This Row],[Base Payment After Circumstance 12]])))</f>
        <v/>
      </c>
      <c r="S1119" s="24" t="str">
        <f>IF(S$3="Not used","",IFERROR(VLOOKUP($A1119,'Circumstance 14'!$B$6:$AB$15,27,FALSE),IFERROR(VLOOKUP($A1119,'Circumstance 14'!$B$18:$AB$28,27,FALSE),TableBPA2[[#This Row],[Base Payment After Circumstance 13]])))</f>
        <v/>
      </c>
      <c r="T1119" s="24" t="str">
        <f>IF(T$3="Not used","",IFERROR(VLOOKUP($A1119,'Circumstance 15'!$B$6:$AB$15,27,FALSE),IFERROR(VLOOKUP($A1119,'Circumstance 15'!$B$18:$AB$28,27,FALSE),TableBPA2[[#This Row],[Base Payment After Circumstance 14]])))</f>
        <v/>
      </c>
      <c r="U1119" s="24" t="str">
        <f>IF(U$3="Not used","",IFERROR(VLOOKUP($A1119,'Circumstance 16'!$B$6:$AB$15,27,FALSE),IFERROR(VLOOKUP($A1119,'Circumstance 16'!$B$18:$AB$28,27,FALSE),TableBPA2[[#This Row],[Base Payment After Circumstance 15]])))</f>
        <v/>
      </c>
      <c r="V1119" s="24" t="str">
        <f>IF(V$3="Not used","",IFERROR(VLOOKUP($A1119,'Circumstance 17'!$B$6:$AB$15,27,FALSE),IFERROR(VLOOKUP($A1119,'Circumstance 17'!$B$18:$AB$28,27,FALSE),TableBPA2[[#This Row],[Base Payment After Circumstance 16]])))</f>
        <v/>
      </c>
      <c r="W1119" s="24" t="str">
        <f>IF(W$3="Not used","",IFERROR(VLOOKUP($A1119,'Circumstance 18'!$B$6:$AB$15,27,FALSE),IFERROR(VLOOKUP($A1119,'Circumstance 18'!$B$18:$AB$28,27,FALSE),TableBPA2[[#This Row],[Base Payment After Circumstance 17]])))</f>
        <v/>
      </c>
      <c r="X1119" s="24" t="str">
        <f>IF(X$3="Not used","",IFERROR(VLOOKUP($A1119,'Circumstance 19'!$B$6:$AB$15,27,FALSE),IFERROR(VLOOKUP($A1119,'Circumstance 19'!$B$18:$AB$28,27,FALSE),TableBPA2[[#This Row],[Base Payment After Circumstance 18]])))</f>
        <v/>
      </c>
      <c r="Y1119" s="24" t="str">
        <f>IF(Y$3="Not used","",IFERROR(VLOOKUP($A1119,'Circumstance 20'!$B$6:$AB$15,27,FALSE),IFERROR(VLOOKUP($A1119,'Circumstance 20'!$B$18:$AB$28,27,FALSE),TableBPA2[[#This Row],[Base Payment After Circumstance 19]])))</f>
        <v/>
      </c>
    </row>
    <row r="1120" spans="1:25" x14ac:dyDescent="0.25">
      <c r="A1120" s="11" t="str">
        <f>IF('LEA Information'!A1129="","",'LEA Information'!A1129)</f>
        <v/>
      </c>
      <c r="B1120" s="11" t="str">
        <f>IF('LEA Information'!B1129="","",'LEA Information'!B1129)</f>
        <v/>
      </c>
      <c r="C1120" s="68" t="str">
        <f>IF('LEA Information'!C1129="","",'LEA Information'!C1129)</f>
        <v/>
      </c>
      <c r="D1120" s="8" t="str">
        <f>IF('LEA Information'!D1129="","",'LEA Information'!D1129)</f>
        <v/>
      </c>
      <c r="E1120" s="32" t="str">
        <f t="shared" si="17"/>
        <v/>
      </c>
      <c r="F1120" s="3" t="str">
        <f>IF(F$3="Not used","",IFERROR(VLOOKUP($A1120,'Circumstance 1'!$B$6:$AB$15,27,FALSE),IFERROR(VLOOKUP(A1120,'Circumstance 1'!$B$18:$AB$28,27,FALSE),TableBPA2[[#This Row],[Starting Base Payment]])))</f>
        <v/>
      </c>
      <c r="G1120" s="3" t="str">
        <f>IF(G$3="Not used","",IFERROR(VLOOKUP($A1120,'Circumstance 2'!$B$6:$AB$15,27,FALSE),IFERROR(VLOOKUP($A1120,'Circumstance 2'!$B$18:$AB$28,27,FALSE),TableBPA2[[#This Row],[Base Payment After Circumstance 1]])))</f>
        <v/>
      </c>
      <c r="H1120" s="3" t="str">
        <f>IF(H$3="Not used","",IFERROR(VLOOKUP($A1120,'Circumstance 3'!$B$6:$AB$15,27,FALSE),IFERROR(VLOOKUP($A1120,'Circumstance 3'!$B$18:$AB$28,27,FALSE),TableBPA2[[#This Row],[Base Payment After Circumstance 2]])))</f>
        <v/>
      </c>
      <c r="I1120" s="3" t="str">
        <f>IF(I$3="Not used","",IFERROR(VLOOKUP($A1120,'Circumstance 4'!$B$6:$AB$15,27,FALSE),IFERROR(VLOOKUP($A1120,'Circumstance 4'!$B$18:$AB$28,27,FALSE),TableBPA2[[#This Row],[Base Payment After Circumstance 3]])))</f>
        <v/>
      </c>
      <c r="J1120" s="3" t="str">
        <f>IF(J$3="Not used","",IFERROR(VLOOKUP($A1120,'Circumstance 5'!$B$6:$AB$15,27,FALSE),IFERROR(VLOOKUP($A1120,'Circumstance 5'!$B$18:$AB$28,27,FALSE),TableBPA2[[#This Row],[Base Payment After Circumstance 4]])))</f>
        <v/>
      </c>
      <c r="K1120" s="3" t="str">
        <f>IF(K$3="Not used","",IFERROR(VLOOKUP($A1120,'Circumstance 6'!$B$6:$AB$15,27,FALSE),IFERROR(VLOOKUP($A1120,'Circumstance 6'!$B$18:$AB$28,27,FALSE),TableBPA2[[#This Row],[Base Payment After Circumstance 5]])))</f>
        <v/>
      </c>
      <c r="L1120" s="3" t="str">
        <f>IF(L$3="Not used","",IFERROR(VLOOKUP($A1120,'Circumstance 7'!$B$6:$AB$15,27,FALSE),IFERROR(VLOOKUP($A1120,'Circumstance 7'!$B$18:$AB$28,27,FALSE),TableBPA2[[#This Row],[Base Payment After Circumstance 6]])))</f>
        <v/>
      </c>
      <c r="M1120" s="3" t="str">
        <f>IF(M$3="Not used","",IFERROR(VLOOKUP($A1120,'Circumstance 8'!$B$6:$AB$15,27,FALSE),IFERROR(VLOOKUP($A1120,'Circumstance 8'!$B$18:$AB$28,27,FALSE),TableBPA2[[#This Row],[Base Payment After Circumstance 7]])))</f>
        <v/>
      </c>
      <c r="N1120" s="3" t="str">
        <f>IF(N$3="Not used","",IFERROR(VLOOKUP($A1120,'Circumstance 9'!$B$6:$AB$15,27,FALSE),IFERROR(VLOOKUP($A1120,'Circumstance 9'!$B$18:$AB$28,27,FALSE),TableBPA2[[#This Row],[Base Payment After Circumstance 8]])))</f>
        <v/>
      </c>
      <c r="O1120" s="3" t="str">
        <f>IF(O$3="Not used","",IFERROR(VLOOKUP($A1120,'Circumstance 10'!$B$6:$AB$15,27,FALSE),IFERROR(VLOOKUP($A1120,'Circumstance 10'!$B$18:$AB$28,27,FALSE),TableBPA2[[#This Row],[Base Payment After Circumstance 9]])))</f>
        <v/>
      </c>
      <c r="P1120" s="24" t="str">
        <f>IF(P$3="Not used","",IFERROR(VLOOKUP($A1120,'Circumstance 11'!$B$6:$AB$15,27,FALSE),IFERROR(VLOOKUP($A1120,'Circumstance 11'!$B$18:$AB$28,27,FALSE),TableBPA2[[#This Row],[Base Payment After Circumstance 10]])))</f>
        <v/>
      </c>
      <c r="Q1120" s="24" t="str">
        <f>IF(Q$3="Not used","",IFERROR(VLOOKUP($A1120,'Circumstance 12'!$B$6:$AB$15,27,FALSE),IFERROR(VLOOKUP($A1120,'Circumstance 12'!$B$18:$AB$28,27,FALSE),TableBPA2[[#This Row],[Base Payment After Circumstance 11]])))</f>
        <v/>
      </c>
      <c r="R1120" s="24" t="str">
        <f>IF(R$3="Not used","",IFERROR(VLOOKUP($A1120,'Circumstance 13'!$B$6:$AB$15,27,FALSE),IFERROR(VLOOKUP($A1120,'Circumstance 13'!$B$18:$AB$28,27,FALSE),TableBPA2[[#This Row],[Base Payment After Circumstance 12]])))</f>
        <v/>
      </c>
      <c r="S1120" s="24" t="str">
        <f>IF(S$3="Not used","",IFERROR(VLOOKUP($A1120,'Circumstance 14'!$B$6:$AB$15,27,FALSE),IFERROR(VLOOKUP($A1120,'Circumstance 14'!$B$18:$AB$28,27,FALSE),TableBPA2[[#This Row],[Base Payment After Circumstance 13]])))</f>
        <v/>
      </c>
      <c r="T1120" s="24" t="str">
        <f>IF(T$3="Not used","",IFERROR(VLOOKUP($A1120,'Circumstance 15'!$B$6:$AB$15,27,FALSE),IFERROR(VLOOKUP($A1120,'Circumstance 15'!$B$18:$AB$28,27,FALSE),TableBPA2[[#This Row],[Base Payment After Circumstance 14]])))</f>
        <v/>
      </c>
      <c r="U1120" s="24" t="str">
        <f>IF(U$3="Not used","",IFERROR(VLOOKUP($A1120,'Circumstance 16'!$B$6:$AB$15,27,FALSE),IFERROR(VLOOKUP($A1120,'Circumstance 16'!$B$18:$AB$28,27,FALSE),TableBPA2[[#This Row],[Base Payment After Circumstance 15]])))</f>
        <v/>
      </c>
      <c r="V1120" s="24" t="str">
        <f>IF(V$3="Not used","",IFERROR(VLOOKUP($A1120,'Circumstance 17'!$B$6:$AB$15,27,FALSE),IFERROR(VLOOKUP($A1120,'Circumstance 17'!$B$18:$AB$28,27,FALSE),TableBPA2[[#This Row],[Base Payment After Circumstance 16]])))</f>
        <v/>
      </c>
      <c r="W1120" s="24" t="str">
        <f>IF(W$3="Not used","",IFERROR(VLOOKUP($A1120,'Circumstance 18'!$B$6:$AB$15,27,FALSE),IFERROR(VLOOKUP($A1120,'Circumstance 18'!$B$18:$AB$28,27,FALSE),TableBPA2[[#This Row],[Base Payment After Circumstance 17]])))</f>
        <v/>
      </c>
      <c r="X1120" s="24" t="str">
        <f>IF(X$3="Not used","",IFERROR(VLOOKUP($A1120,'Circumstance 19'!$B$6:$AB$15,27,FALSE),IFERROR(VLOOKUP($A1120,'Circumstance 19'!$B$18:$AB$28,27,FALSE),TableBPA2[[#This Row],[Base Payment After Circumstance 18]])))</f>
        <v/>
      </c>
      <c r="Y1120" s="24" t="str">
        <f>IF(Y$3="Not used","",IFERROR(VLOOKUP($A1120,'Circumstance 20'!$B$6:$AB$15,27,FALSE),IFERROR(VLOOKUP($A1120,'Circumstance 20'!$B$18:$AB$28,27,FALSE),TableBPA2[[#This Row],[Base Payment After Circumstance 19]])))</f>
        <v/>
      </c>
    </row>
    <row r="1121" spans="1:25" x14ac:dyDescent="0.25">
      <c r="A1121" s="11" t="str">
        <f>IF('LEA Information'!A1130="","",'LEA Information'!A1130)</f>
        <v/>
      </c>
      <c r="B1121" s="11" t="str">
        <f>IF('LEA Information'!B1130="","",'LEA Information'!B1130)</f>
        <v/>
      </c>
      <c r="C1121" s="68" t="str">
        <f>IF('LEA Information'!C1130="","",'LEA Information'!C1130)</f>
        <v/>
      </c>
      <c r="D1121" s="8" t="str">
        <f>IF('LEA Information'!D1130="","",'LEA Information'!D1130)</f>
        <v/>
      </c>
      <c r="E1121" s="32" t="str">
        <f t="shared" si="17"/>
        <v/>
      </c>
      <c r="F1121" s="3" t="str">
        <f>IF(F$3="Not used","",IFERROR(VLOOKUP($A1121,'Circumstance 1'!$B$6:$AB$15,27,FALSE),IFERROR(VLOOKUP(A1121,'Circumstance 1'!$B$18:$AB$28,27,FALSE),TableBPA2[[#This Row],[Starting Base Payment]])))</f>
        <v/>
      </c>
      <c r="G1121" s="3" t="str">
        <f>IF(G$3="Not used","",IFERROR(VLOOKUP($A1121,'Circumstance 2'!$B$6:$AB$15,27,FALSE),IFERROR(VLOOKUP($A1121,'Circumstance 2'!$B$18:$AB$28,27,FALSE),TableBPA2[[#This Row],[Base Payment After Circumstance 1]])))</f>
        <v/>
      </c>
      <c r="H1121" s="3" t="str">
        <f>IF(H$3="Not used","",IFERROR(VLOOKUP($A1121,'Circumstance 3'!$B$6:$AB$15,27,FALSE),IFERROR(VLOOKUP($A1121,'Circumstance 3'!$B$18:$AB$28,27,FALSE),TableBPA2[[#This Row],[Base Payment After Circumstance 2]])))</f>
        <v/>
      </c>
      <c r="I1121" s="3" t="str">
        <f>IF(I$3="Not used","",IFERROR(VLOOKUP($A1121,'Circumstance 4'!$B$6:$AB$15,27,FALSE),IFERROR(VLOOKUP($A1121,'Circumstance 4'!$B$18:$AB$28,27,FALSE),TableBPA2[[#This Row],[Base Payment After Circumstance 3]])))</f>
        <v/>
      </c>
      <c r="J1121" s="3" t="str">
        <f>IF(J$3="Not used","",IFERROR(VLOOKUP($A1121,'Circumstance 5'!$B$6:$AB$15,27,FALSE),IFERROR(VLOOKUP($A1121,'Circumstance 5'!$B$18:$AB$28,27,FALSE),TableBPA2[[#This Row],[Base Payment After Circumstance 4]])))</f>
        <v/>
      </c>
      <c r="K1121" s="3" t="str">
        <f>IF(K$3="Not used","",IFERROR(VLOOKUP($A1121,'Circumstance 6'!$B$6:$AB$15,27,FALSE),IFERROR(VLOOKUP($A1121,'Circumstance 6'!$B$18:$AB$28,27,FALSE),TableBPA2[[#This Row],[Base Payment After Circumstance 5]])))</f>
        <v/>
      </c>
      <c r="L1121" s="3" t="str">
        <f>IF(L$3="Not used","",IFERROR(VLOOKUP($A1121,'Circumstance 7'!$B$6:$AB$15,27,FALSE),IFERROR(VLOOKUP($A1121,'Circumstance 7'!$B$18:$AB$28,27,FALSE),TableBPA2[[#This Row],[Base Payment After Circumstance 6]])))</f>
        <v/>
      </c>
      <c r="M1121" s="3" t="str">
        <f>IF(M$3="Not used","",IFERROR(VLOOKUP($A1121,'Circumstance 8'!$B$6:$AB$15,27,FALSE),IFERROR(VLOOKUP($A1121,'Circumstance 8'!$B$18:$AB$28,27,FALSE),TableBPA2[[#This Row],[Base Payment After Circumstance 7]])))</f>
        <v/>
      </c>
      <c r="N1121" s="3" t="str">
        <f>IF(N$3="Not used","",IFERROR(VLOOKUP($A1121,'Circumstance 9'!$B$6:$AB$15,27,FALSE),IFERROR(VLOOKUP($A1121,'Circumstance 9'!$B$18:$AB$28,27,FALSE),TableBPA2[[#This Row],[Base Payment After Circumstance 8]])))</f>
        <v/>
      </c>
      <c r="O1121" s="3" t="str">
        <f>IF(O$3="Not used","",IFERROR(VLOOKUP($A1121,'Circumstance 10'!$B$6:$AB$15,27,FALSE),IFERROR(VLOOKUP($A1121,'Circumstance 10'!$B$18:$AB$28,27,FALSE),TableBPA2[[#This Row],[Base Payment After Circumstance 9]])))</f>
        <v/>
      </c>
      <c r="P1121" s="24" t="str">
        <f>IF(P$3="Not used","",IFERROR(VLOOKUP($A1121,'Circumstance 11'!$B$6:$AB$15,27,FALSE),IFERROR(VLOOKUP($A1121,'Circumstance 11'!$B$18:$AB$28,27,FALSE),TableBPA2[[#This Row],[Base Payment After Circumstance 10]])))</f>
        <v/>
      </c>
      <c r="Q1121" s="24" t="str">
        <f>IF(Q$3="Not used","",IFERROR(VLOOKUP($A1121,'Circumstance 12'!$B$6:$AB$15,27,FALSE),IFERROR(VLOOKUP($A1121,'Circumstance 12'!$B$18:$AB$28,27,FALSE),TableBPA2[[#This Row],[Base Payment After Circumstance 11]])))</f>
        <v/>
      </c>
      <c r="R1121" s="24" t="str">
        <f>IF(R$3="Not used","",IFERROR(VLOOKUP($A1121,'Circumstance 13'!$B$6:$AB$15,27,FALSE),IFERROR(VLOOKUP($A1121,'Circumstance 13'!$B$18:$AB$28,27,FALSE),TableBPA2[[#This Row],[Base Payment After Circumstance 12]])))</f>
        <v/>
      </c>
      <c r="S1121" s="24" t="str">
        <f>IF(S$3="Not used","",IFERROR(VLOOKUP($A1121,'Circumstance 14'!$B$6:$AB$15,27,FALSE),IFERROR(VLOOKUP($A1121,'Circumstance 14'!$B$18:$AB$28,27,FALSE),TableBPA2[[#This Row],[Base Payment After Circumstance 13]])))</f>
        <v/>
      </c>
      <c r="T1121" s="24" t="str">
        <f>IF(T$3="Not used","",IFERROR(VLOOKUP($A1121,'Circumstance 15'!$B$6:$AB$15,27,FALSE),IFERROR(VLOOKUP($A1121,'Circumstance 15'!$B$18:$AB$28,27,FALSE),TableBPA2[[#This Row],[Base Payment After Circumstance 14]])))</f>
        <v/>
      </c>
      <c r="U1121" s="24" t="str">
        <f>IF(U$3="Not used","",IFERROR(VLOOKUP($A1121,'Circumstance 16'!$B$6:$AB$15,27,FALSE),IFERROR(VLOOKUP($A1121,'Circumstance 16'!$B$18:$AB$28,27,FALSE),TableBPA2[[#This Row],[Base Payment After Circumstance 15]])))</f>
        <v/>
      </c>
      <c r="V1121" s="24" t="str">
        <f>IF(V$3="Not used","",IFERROR(VLOOKUP($A1121,'Circumstance 17'!$B$6:$AB$15,27,FALSE),IFERROR(VLOOKUP($A1121,'Circumstance 17'!$B$18:$AB$28,27,FALSE),TableBPA2[[#This Row],[Base Payment After Circumstance 16]])))</f>
        <v/>
      </c>
      <c r="W1121" s="24" t="str">
        <f>IF(W$3="Not used","",IFERROR(VLOOKUP($A1121,'Circumstance 18'!$B$6:$AB$15,27,FALSE),IFERROR(VLOOKUP($A1121,'Circumstance 18'!$B$18:$AB$28,27,FALSE),TableBPA2[[#This Row],[Base Payment After Circumstance 17]])))</f>
        <v/>
      </c>
      <c r="X1121" s="24" t="str">
        <f>IF(X$3="Not used","",IFERROR(VLOOKUP($A1121,'Circumstance 19'!$B$6:$AB$15,27,FALSE),IFERROR(VLOOKUP($A1121,'Circumstance 19'!$B$18:$AB$28,27,FALSE),TableBPA2[[#This Row],[Base Payment After Circumstance 18]])))</f>
        <v/>
      </c>
      <c r="Y1121" s="24" t="str">
        <f>IF(Y$3="Not used","",IFERROR(VLOOKUP($A1121,'Circumstance 20'!$B$6:$AB$15,27,FALSE),IFERROR(VLOOKUP($A1121,'Circumstance 20'!$B$18:$AB$28,27,FALSE),TableBPA2[[#This Row],[Base Payment After Circumstance 19]])))</f>
        <v/>
      </c>
    </row>
    <row r="1122" spans="1:25" x14ac:dyDescent="0.25">
      <c r="A1122" s="11" t="str">
        <f>IF('LEA Information'!A1131="","",'LEA Information'!A1131)</f>
        <v/>
      </c>
      <c r="B1122" s="11" t="str">
        <f>IF('LEA Information'!B1131="","",'LEA Information'!B1131)</f>
        <v/>
      </c>
      <c r="C1122" s="68" t="str">
        <f>IF('LEA Information'!C1131="","",'LEA Information'!C1131)</f>
        <v/>
      </c>
      <c r="D1122" s="8" t="str">
        <f>IF('LEA Information'!D1131="","",'LEA Information'!D1131)</f>
        <v/>
      </c>
      <c r="E1122" s="32" t="str">
        <f t="shared" si="17"/>
        <v/>
      </c>
      <c r="F1122" s="3" t="str">
        <f>IF(F$3="Not used","",IFERROR(VLOOKUP($A1122,'Circumstance 1'!$B$6:$AB$15,27,FALSE),IFERROR(VLOOKUP(A1122,'Circumstance 1'!$B$18:$AB$28,27,FALSE),TableBPA2[[#This Row],[Starting Base Payment]])))</f>
        <v/>
      </c>
      <c r="G1122" s="3" t="str">
        <f>IF(G$3="Not used","",IFERROR(VLOOKUP($A1122,'Circumstance 2'!$B$6:$AB$15,27,FALSE),IFERROR(VLOOKUP($A1122,'Circumstance 2'!$B$18:$AB$28,27,FALSE),TableBPA2[[#This Row],[Base Payment After Circumstance 1]])))</f>
        <v/>
      </c>
      <c r="H1122" s="3" t="str">
        <f>IF(H$3="Not used","",IFERROR(VLOOKUP($A1122,'Circumstance 3'!$B$6:$AB$15,27,FALSE),IFERROR(VLOOKUP($A1122,'Circumstance 3'!$B$18:$AB$28,27,FALSE),TableBPA2[[#This Row],[Base Payment After Circumstance 2]])))</f>
        <v/>
      </c>
      <c r="I1122" s="3" t="str">
        <f>IF(I$3="Not used","",IFERROR(VLOOKUP($A1122,'Circumstance 4'!$B$6:$AB$15,27,FALSE),IFERROR(VLOOKUP($A1122,'Circumstance 4'!$B$18:$AB$28,27,FALSE),TableBPA2[[#This Row],[Base Payment After Circumstance 3]])))</f>
        <v/>
      </c>
      <c r="J1122" s="3" t="str">
        <f>IF(J$3="Not used","",IFERROR(VLOOKUP($A1122,'Circumstance 5'!$B$6:$AB$15,27,FALSE),IFERROR(VLOOKUP($A1122,'Circumstance 5'!$B$18:$AB$28,27,FALSE),TableBPA2[[#This Row],[Base Payment After Circumstance 4]])))</f>
        <v/>
      </c>
      <c r="K1122" s="3" t="str">
        <f>IF(K$3="Not used","",IFERROR(VLOOKUP($A1122,'Circumstance 6'!$B$6:$AB$15,27,FALSE),IFERROR(VLOOKUP($A1122,'Circumstance 6'!$B$18:$AB$28,27,FALSE),TableBPA2[[#This Row],[Base Payment After Circumstance 5]])))</f>
        <v/>
      </c>
      <c r="L1122" s="3" t="str">
        <f>IF(L$3="Not used","",IFERROR(VLOOKUP($A1122,'Circumstance 7'!$B$6:$AB$15,27,FALSE),IFERROR(VLOOKUP($A1122,'Circumstance 7'!$B$18:$AB$28,27,FALSE),TableBPA2[[#This Row],[Base Payment After Circumstance 6]])))</f>
        <v/>
      </c>
      <c r="M1122" s="3" t="str">
        <f>IF(M$3="Not used","",IFERROR(VLOOKUP($A1122,'Circumstance 8'!$B$6:$AB$15,27,FALSE),IFERROR(VLOOKUP($A1122,'Circumstance 8'!$B$18:$AB$28,27,FALSE),TableBPA2[[#This Row],[Base Payment After Circumstance 7]])))</f>
        <v/>
      </c>
      <c r="N1122" s="3" t="str">
        <f>IF(N$3="Not used","",IFERROR(VLOOKUP($A1122,'Circumstance 9'!$B$6:$AB$15,27,FALSE),IFERROR(VLOOKUP($A1122,'Circumstance 9'!$B$18:$AB$28,27,FALSE),TableBPA2[[#This Row],[Base Payment After Circumstance 8]])))</f>
        <v/>
      </c>
      <c r="O1122" s="3" t="str">
        <f>IF(O$3="Not used","",IFERROR(VLOOKUP($A1122,'Circumstance 10'!$B$6:$AB$15,27,FALSE),IFERROR(VLOOKUP($A1122,'Circumstance 10'!$B$18:$AB$28,27,FALSE),TableBPA2[[#This Row],[Base Payment After Circumstance 9]])))</f>
        <v/>
      </c>
      <c r="P1122" s="24" t="str">
        <f>IF(P$3="Not used","",IFERROR(VLOOKUP($A1122,'Circumstance 11'!$B$6:$AB$15,27,FALSE),IFERROR(VLOOKUP($A1122,'Circumstance 11'!$B$18:$AB$28,27,FALSE),TableBPA2[[#This Row],[Base Payment After Circumstance 10]])))</f>
        <v/>
      </c>
      <c r="Q1122" s="24" t="str">
        <f>IF(Q$3="Not used","",IFERROR(VLOOKUP($A1122,'Circumstance 12'!$B$6:$AB$15,27,FALSE),IFERROR(VLOOKUP($A1122,'Circumstance 12'!$B$18:$AB$28,27,FALSE),TableBPA2[[#This Row],[Base Payment After Circumstance 11]])))</f>
        <v/>
      </c>
      <c r="R1122" s="24" t="str">
        <f>IF(R$3="Not used","",IFERROR(VLOOKUP($A1122,'Circumstance 13'!$B$6:$AB$15,27,FALSE),IFERROR(VLOOKUP($A1122,'Circumstance 13'!$B$18:$AB$28,27,FALSE),TableBPA2[[#This Row],[Base Payment After Circumstance 12]])))</f>
        <v/>
      </c>
      <c r="S1122" s="24" t="str">
        <f>IF(S$3="Not used","",IFERROR(VLOOKUP($A1122,'Circumstance 14'!$B$6:$AB$15,27,FALSE),IFERROR(VLOOKUP($A1122,'Circumstance 14'!$B$18:$AB$28,27,FALSE),TableBPA2[[#This Row],[Base Payment After Circumstance 13]])))</f>
        <v/>
      </c>
      <c r="T1122" s="24" t="str">
        <f>IF(T$3="Not used","",IFERROR(VLOOKUP($A1122,'Circumstance 15'!$B$6:$AB$15,27,FALSE),IFERROR(VLOOKUP($A1122,'Circumstance 15'!$B$18:$AB$28,27,FALSE),TableBPA2[[#This Row],[Base Payment After Circumstance 14]])))</f>
        <v/>
      </c>
      <c r="U1122" s="24" t="str">
        <f>IF(U$3="Not used","",IFERROR(VLOOKUP($A1122,'Circumstance 16'!$B$6:$AB$15,27,FALSE),IFERROR(VLOOKUP($A1122,'Circumstance 16'!$B$18:$AB$28,27,FALSE),TableBPA2[[#This Row],[Base Payment After Circumstance 15]])))</f>
        <v/>
      </c>
      <c r="V1122" s="24" t="str">
        <f>IF(V$3="Not used","",IFERROR(VLOOKUP($A1122,'Circumstance 17'!$B$6:$AB$15,27,FALSE),IFERROR(VLOOKUP($A1122,'Circumstance 17'!$B$18:$AB$28,27,FALSE),TableBPA2[[#This Row],[Base Payment After Circumstance 16]])))</f>
        <v/>
      </c>
      <c r="W1122" s="24" t="str">
        <f>IF(W$3="Not used","",IFERROR(VLOOKUP($A1122,'Circumstance 18'!$B$6:$AB$15,27,FALSE),IFERROR(VLOOKUP($A1122,'Circumstance 18'!$B$18:$AB$28,27,FALSE),TableBPA2[[#This Row],[Base Payment After Circumstance 17]])))</f>
        <v/>
      </c>
      <c r="X1122" s="24" t="str">
        <f>IF(X$3="Not used","",IFERROR(VLOOKUP($A1122,'Circumstance 19'!$B$6:$AB$15,27,FALSE),IFERROR(VLOOKUP($A1122,'Circumstance 19'!$B$18:$AB$28,27,FALSE),TableBPA2[[#This Row],[Base Payment After Circumstance 18]])))</f>
        <v/>
      </c>
      <c r="Y1122" s="24" t="str">
        <f>IF(Y$3="Not used","",IFERROR(VLOOKUP($A1122,'Circumstance 20'!$B$6:$AB$15,27,FALSE),IFERROR(VLOOKUP($A1122,'Circumstance 20'!$B$18:$AB$28,27,FALSE),TableBPA2[[#This Row],[Base Payment After Circumstance 19]])))</f>
        <v/>
      </c>
    </row>
    <row r="1123" spans="1:25" x14ac:dyDescent="0.25">
      <c r="A1123" s="11" t="str">
        <f>IF('LEA Information'!A1132="","",'LEA Information'!A1132)</f>
        <v/>
      </c>
      <c r="B1123" s="11" t="str">
        <f>IF('LEA Information'!B1132="","",'LEA Information'!B1132)</f>
        <v/>
      </c>
      <c r="C1123" s="68" t="str">
        <f>IF('LEA Information'!C1132="","",'LEA Information'!C1132)</f>
        <v/>
      </c>
      <c r="D1123" s="8" t="str">
        <f>IF('LEA Information'!D1132="","",'LEA Information'!D1132)</f>
        <v/>
      </c>
      <c r="E1123" s="32" t="str">
        <f t="shared" si="17"/>
        <v/>
      </c>
      <c r="F1123" s="3" t="str">
        <f>IF(F$3="Not used","",IFERROR(VLOOKUP($A1123,'Circumstance 1'!$B$6:$AB$15,27,FALSE),IFERROR(VLOOKUP(A1123,'Circumstance 1'!$B$18:$AB$28,27,FALSE),TableBPA2[[#This Row],[Starting Base Payment]])))</f>
        <v/>
      </c>
      <c r="G1123" s="3" t="str">
        <f>IF(G$3="Not used","",IFERROR(VLOOKUP($A1123,'Circumstance 2'!$B$6:$AB$15,27,FALSE),IFERROR(VLOOKUP($A1123,'Circumstance 2'!$B$18:$AB$28,27,FALSE),TableBPA2[[#This Row],[Base Payment After Circumstance 1]])))</f>
        <v/>
      </c>
      <c r="H1123" s="3" t="str">
        <f>IF(H$3="Not used","",IFERROR(VLOOKUP($A1123,'Circumstance 3'!$B$6:$AB$15,27,FALSE),IFERROR(VLOOKUP($A1123,'Circumstance 3'!$B$18:$AB$28,27,FALSE),TableBPA2[[#This Row],[Base Payment After Circumstance 2]])))</f>
        <v/>
      </c>
      <c r="I1123" s="3" t="str">
        <f>IF(I$3="Not used","",IFERROR(VLOOKUP($A1123,'Circumstance 4'!$B$6:$AB$15,27,FALSE),IFERROR(VLOOKUP($A1123,'Circumstance 4'!$B$18:$AB$28,27,FALSE),TableBPA2[[#This Row],[Base Payment After Circumstance 3]])))</f>
        <v/>
      </c>
      <c r="J1123" s="3" t="str">
        <f>IF(J$3="Not used","",IFERROR(VLOOKUP($A1123,'Circumstance 5'!$B$6:$AB$15,27,FALSE),IFERROR(VLOOKUP($A1123,'Circumstance 5'!$B$18:$AB$28,27,FALSE),TableBPA2[[#This Row],[Base Payment After Circumstance 4]])))</f>
        <v/>
      </c>
      <c r="K1123" s="3" t="str">
        <f>IF(K$3="Not used","",IFERROR(VLOOKUP($A1123,'Circumstance 6'!$B$6:$AB$15,27,FALSE),IFERROR(VLOOKUP($A1123,'Circumstance 6'!$B$18:$AB$28,27,FALSE),TableBPA2[[#This Row],[Base Payment After Circumstance 5]])))</f>
        <v/>
      </c>
      <c r="L1123" s="3" t="str">
        <f>IF(L$3="Not used","",IFERROR(VLOOKUP($A1123,'Circumstance 7'!$B$6:$AB$15,27,FALSE),IFERROR(VLOOKUP($A1123,'Circumstance 7'!$B$18:$AB$28,27,FALSE),TableBPA2[[#This Row],[Base Payment After Circumstance 6]])))</f>
        <v/>
      </c>
      <c r="M1123" s="3" t="str">
        <f>IF(M$3="Not used","",IFERROR(VLOOKUP($A1123,'Circumstance 8'!$B$6:$AB$15,27,FALSE),IFERROR(VLOOKUP($A1123,'Circumstance 8'!$B$18:$AB$28,27,FALSE),TableBPA2[[#This Row],[Base Payment After Circumstance 7]])))</f>
        <v/>
      </c>
      <c r="N1123" s="3" t="str">
        <f>IF(N$3="Not used","",IFERROR(VLOOKUP($A1123,'Circumstance 9'!$B$6:$AB$15,27,FALSE),IFERROR(VLOOKUP($A1123,'Circumstance 9'!$B$18:$AB$28,27,FALSE),TableBPA2[[#This Row],[Base Payment After Circumstance 8]])))</f>
        <v/>
      </c>
      <c r="O1123" s="3" t="str">
        <f>IF(O$3="Not used","",IFERROR(VLOOKUP($A1123,'Circumstance 10'!$B$6:$AB$15,27,FALSE),IFERROR(VLOOKUP($A1123,'Circumstance 10'!$B$18:$AB$28,27,FALSE),TableBPA2[[#This Row],[Base Payment After Circumstance 9]])))</f>
        <v/>
      </c>
      <c r="P1123" s="24" t="str">
        <f>IF(P$3="Not used","",IFERROR(VLOOKUP($A1123,'Circumstance 11'!$B$6:$AB$15,27,FALSE),IFERROR(VLOOKUP($A1123,'Circumstance 11'!$B$18:$AB$28,27,FALSE),TableBPA2[[#This Row],[Base Payment After Circumstance 10]])))</f>
        <v/>
      </c>
      <c r="Q1123" s="24" t="str">
        <f>IF(Q$3="Not used","",IFERROR(VLOOKUP($A1123,'Circumstance 12'!$B$6:$AB$15,27,FALSE),IFERROR(VLOOKUP($A1123,'Circumstance 12'!$B$18:$AB$28,27,FALSE),TableBPA2[[#This Row],[Base Payment After Circumstance 11]])))</f>
        <v/>
      </c>
      <c r="R1123" s="24" t="str">
        <f>IF(R$3="Not used","",IFERROR(VLOOKUP($A1123,'Circumstance 13'!$B$6:$AB$15,27,FALSE),IFERROR(VLOOKUP($A1123,'Circumstance 13'!$B$18:$AB$28,27,FALSE),TableBPA2[[#This Row],[Base Payment After Circumstance 12]])))</f>
        <v/>
      </c>
      <c r="S1123" s="24" t="str">
        <f>IF(S$3="Not used","",IFERROR(VLOOKUP($A1123,'Circumstance 14'!$B$6:$AB$15,27,FALSE),IFERROR(VLOOKUP($A1123,'Circumstance 14'!$B$18:$AB$28,27,FALSE),TableBPA2[[#This Row],[Base Payment After Circumstance 13]])))</f>
        <v/>
      </c>
      <c r="T1123" s="24" t="str">
        <f>IF(T$3="Not used","",IFERROR(VLOOKUP($A1123,'Circumstance 15'!$B$6:$AB$15,27,FALSE),IFERROR(VLOOKUP($A1123,'Circumstance 15'!$B$18:$AB$28,27,FALSE),TableBPA2[[#This Row],[Base Payment After Circumstance 14]])))</f>
        <v/>
      </c>
      <c r="U1123" s="24" t="str">
        <f>IF(U$3="Not used","",IFERROR(VLOOKUP($A1123,'Circumstance 16'!$B$6:$AB$15,27,FALSE),IFERROR(VLOOKUP($A1123,'Circumstance 16'!$B$18:$AB$28,27,FALSE),TableBPA2[[#This Row],[Base Payment After Circumstance 15]])))</f>
        <v/>
      </c>
      <c r="V1123" s="24" t="str">
        <f>IF(V$3="Not used","",IFERROR(VLOOKUP($A1123,'Circumstance 17'!$B$6:$AB$15,27,FALSE),IFERROR(VLOOKUP($A1123,'Circumstance 17'!$B$18:$AB$28,27,FALSE),TableBPA2[[#This Row],[Base Payment After Circumstance 16]])))</f>
        <v/>
      </c>
      <c r="W1123" s="24" t="str">
        <f>IF(W$3="Not used","",IFERROR(VLOOKUP($A1123,'Circumstance 18'!$B$6:$AB$15,27,FALSE),IFERROR(VLOOKUP($A1123,'Circumstance 18'!$B$18:$AB$28,27,FALSE),TableBPA2[[#This Row],[Base Payment After Circumstance 17]])))</f>
        <v/>
      </c>
      <c r="X1123" s="24" t="str">
        <f>IF(X$3="Not used","",IFERROR(VLOOKUP($A1123,'Circumstance 19'!$B$6:$AB$15,27,FALSE),IFERROR(VLOOKUP($A1123,'Circumstance 19'!$B$18:$AB$28,27,FALSE),TableBPA2[[#This Row],[Base Payment After Circumstance 18]])))</f>
        <v/>
      </c>
      <c r="Y1123" s="24" t="str">
        <f>IF(Y$3="Not used","",IFERROR(VLOOKUP($A1123,'Circumstance 20'!$B$6:$AB$15,27,FALSE),IFERROR(VLOOKUP($A1123,'Circumstance 20'!$B$18:$AB$28,27,FALSE),TableBPA2[[#This Row],[Base Payment After Circumstance 19]])))</f>
        <v/>
      </c>
    </row>
    <row r="1124" spans="1:25" x14ac:dyDescent="0.25">
      <c r="A1124" s="11" t="str">
        <f>IF('LEA Information'!A1133="","",'LEA Information'!A1133)</f>
        <v/>
      </c>
      <c r="B1124" s="11" t="str">
        <f>IF('LEA Information'!B1133="","",'LEA Information'!B1133)</f>
        <v/>
      </c>
      <c r="C1124" s="68" t="str">
        <f>IF('LEA Information'!C1133="","",'LEA Information'!C1133)</f>
        <v/>
      </c>
      <c r="D1124" s="8" t="str">
        <f>IF('LEA Information'!D1133="","",'LEA Information'!D1133)</f>
        <v/>
      </c>
      <c r="E1124" s="32" t="str">
        <f t="shared" si="17"/>
        <v/>
      </c>
      <c r="F1124" s="3" t="str">
        <f>IF(F$3="Not used","",IFERROR(VLOOKUP($A1124,'Circumstance 1'!$B$6:$AB$15,27,FALSE),IFERROR(VLOOKUP(A1124,'Circumstance 1'!$B$18:$AB$28,27,FALSE),TableBPA2[[#This Row],[Starting Base Payment]])))</f>
        <v/>
      </c>
      <c r="G1124" s="3" t="str">
        <f>IF(G$3="Not used","",IFERROR(VLOOKUP($A1124,'Circumstance 2'!$B$6:$AB$15,27,FALSE),IFERROR(VLOOKUP($A1124,'Circumstance 2'!$B$18:$AB$28,27,FALSE),TableBPA2[[#This Row],[Base Payment After Circumstance 1]])))</f>
        <v/>
      </c>
      <c r="H1124" s="3" t="str">
        <f>IF(H$3="Not used","",IFERROR(VLOOKUP($A1124,'Circumstance 3'!$B$6:$AB$15,27,FALSE),IFERROR(VLOOKUP($A1124,'Circumstance 3'!$B$18:$AB$28,27,FALSE),TableBPA2[[#This Row],[Base Payment After Circumstance 2]])))</f>
        <v/>
      </c>
      <c r="I1124" s="3" t="str">
        <f>IF(I$3="Not used","",IFERROR(VLOOKUP($A1124,'Circumstance 4'!$B$6:$AB$15,27,FALSE),IFERROR(VLOOKUP($A1124,'Circumstance 4'!$B$18:$AB$28,27,FALSE),TableBPA2[[#This Row],[Base Payment After Circumstance 3]])))</f>
        <v/>
      </c>
      <c r="J1124" s="3" t="str">
        <f>IF(J$3="Not used","",IFERROR(VLOOKUP($A1124,'Circumstance 5'!$B$6:$AB$15,27,FALSE),IFERROR(VLOOKUP($A1124,'Circumstance 5'!$B$18:$AB$28,27,FALSE),TableBPA2[[#This Row],[Base Payment After Circumstance 4]])))</f>
        <v/>
      </c>
      <c r="K1124" s="3" t="str">
        <f>IF(K$3="Not used","",IFERROR(VLOOKUP($A1124,'Circumstance 6'!$B$6:$AB$15,27,FALSE),IFERROR(VLOOKUP($A1124,'Circumstance 6'!$B$18:$AB$28,27,FALSE),TableBPA2[[#This Row],[Base Payment After Circumstance 5]])))</f>
        <v/>
      </c>
      <c r="L1124" s="3" t="str">
        <f>IF(L$3="Not used","",IFERROR(VLOOKUP($A1124,'Circumstance 7'!$B$6:$AB$15,27,FALSE),IFERROR(VLOOKUP($A1124,'Circumstance 7'!$B$18:$AB$28,27,FALSE),TableBPA2[[#This Row],[Base Payment After Circumstance 6]])))</f>
        <v/>
      </c>
      <c r="M1124" s="3" t="str">
        <f>IF(M$3="Not used","",IFERROR(VLOOKUP($A1124,'Circumstance 8'!$B$6:$AB$15,27,FALSE),IFERROR(VLOOKUP($A1124,'Circumstance 8'!$B$18:$AB$28,27,FALSE),TableBPA2[[#This Row],[Base Payment After Circumstance 7]])))</f>
        <v/>
      </c>
      <c r="N1124" s="3" t="str">
        <f>IF(N$3="Not used","",IFERROR(VLOOKUP($A1124,'Circumstance 9'!$B$6:$AB$15,27,FALSE),IFERROR(VLOOKUP($A1124,'Circumstance 9'!$B$18:$AB$28,27,FALSE),TableBPA2[[#This Row],[Base Payment After Circumstance 8]])))</f>
        <v/>
      </c>
      <c r="O1124" s="3" t="str">
        <f>IF(O$3="Not used","",IFERROR(VLOOKUP($A1124,'Circumstance 10'!$B$6:$AB$15,27,FALSE),IFERROR(VLOOKUP($A1124,'Circumstance 10'!$B$18:$AB$28,27,FALSE),TableBPA2[[#This Row],[Base Payment After Circumstance 9]])))</f>
        <v/>
      </c>
      <c r="P1124" s="24" t="str">
        <f>IF(P$3="Not used","",IFERROR(VLOOKUP($A1124,'Circumstance 11'!$B$6:$AB$15,27,FALSE),IFERROR(VLOOKUP($A1124,'Circumstance 11'!$B$18:$AB$28,27,FALSE),TableBPA2[[#This Row],[Base Payment After Circumstance 10]])))</f>
        <v/>
      </c>
      <c r="Q1124" s="24" t="str">
        <f>IF(Q$3="Not used","",IFERROR(VLOOKUP($A1124,'Circumstance 12'!$B$6:$AB$15,27,FALSE),IFERROR(VLOOKUP($A1124,'Circumstance 12'!$B$18:$AB$28,27,FALSE),TableBPA2[[#This Row],[Base Payment After Circumstance 11]])))</f>
        <v/>
      </c>
      <c r="R1124" s="24" t="str">
        <f>IF(R$3="Not used","",IFERROR(VLOOKUP($A1124,'Circumstance 13'!$B$6:$AB$15,27,FALSE),IFERROR(VLOOKUP($A1124,'Circumstance 13'!$B$18:$AB$28,27,FALSE),TableBPA2[[#This Row],[Base Payment After Circumstance 12]])))</f>
        <v/>
      </c>
      <c r="S1124" s="24" t="str">
        <f>IF(S$3="Not used","",IFERROR(VLOOKUP($A1124,'Circumstance 14'!$B$6:$AB$15,27,FALSE),IFERROR(VLOOKUP($A1124,'Circumstance 14'!$B$18:$AB$28,27,FALSE),TableBPA2[[#This Row],[Base Payment After Circumstance 13]])))</f>
        <v/>
      </c>
      <c r="T1124" s="24" t="str">
        <f>IF(T$3="Not used","",IFERROR(VLOOKUP($A1124,'Circumstance 15'!$B$6:$AB$15,27,FALSE),IFERROR(VLOOKUP($A1124,'Circumstance 15'!$B$18:$AB$28,27,FALSE),TableBPA2[[#This Row],[Base Payment After Circumstance 14]])))</f>
        <v/>
      </c>
      <c r="U1124" s="24" t="str">
        <f>IF(U$3="Not used","",IFERROR(VLOOKUP($A1124,'Circumstance 16'!$B$6:$AB$15,27,FALSE),IFERROR(VLOOKUP($A1124,'Circumstance 16'!$B$18:$AB$28,27,FALSE),TableBPA2[[#This Row],[Base Payment After Circumstance 15]])))</f>
        <v/>
      </c>
      <c r="V1124" s="24" t="str">
        <f>IF(V$3="Not used","",IFERROR(VLOOKUP($A1124,'Circumstance 17'!$B$6:$AB$15,27,FALSE),IFERROR(VLOOKUP($A1124,'Circumstance 17'!$B$18:$AB$28,27,FALSE),TableBPA2[[#This Row],[Base Payment After Circumstance 16]])))</f>
        <v/>
      </c>
      <c r="W1124" s="24" t="str">
        <f>IF(W$3="Not used","",IFERROR(VLOOKUP($A1124,'Circumstance 18'!$B$6:$AB$15,27,FALSE),IFERROR(VLOOKUP($A1124,'Circumstance 18'!$B$18:$AB$28,27,FALSE),TableBPA2[[#This Row],[Base Payment After Circumstance 17]])))</f>
        <v/>
      </c>
      <c r="X1124" s="24" t="str">
        <f>IF(X$3="Not used","",IFERROR(VLOOKUP($A1124,'Circumstance 19'!$B$6:$AB$15,27,FALSE),IFERROR(VLOOKUP($A1124,'Circumstance 19'!$B$18:$AB$28,27,FALSE),TableBPA2[[#This Row],[Base Payment After Circumstance 18]])))</f>
        <v/>
      </c>
      <c r="Y1124" s="24" t="str">
        <f>IF(Y$3="Not used","",IFERROR(VLOOKUP($A1124,'Circumstance 20'!$B$6:$AB$15,27,FALSE),IFERROR(VLOOKUP($A1124,'Circumstance 20'!$B$18:$AB$28,27,FALSE),TableBPA2[[#This Row],[Base Payment After Circumstance 19]])))</f>
        <v/>
      </c>
    </row>
    <row r="1125" spans="1:25" x14ac:dyDescent="0.25">
      <c r="A1125" s="11" t="str">
        <f>IF('LEA Information'!A1134="","",'LEA Information'!A1134)</f>
        <v/>
      </c>
      <c r="B1125" s="11" t="str">
        <f>IF('LEA Information'!B1134="","",'LEA Information'!B1134)</f>
        <v/>
      </c>
      <c r="C1125" s="68" t="str">
        <f>IF('LEA Information'!C1134="","",'LEA Information'!C1134)</f>
        <v/>
      </c>
      <c r="D1125" s="8" t="str">
        <f>IF('LEA Information'!D1134="","",'LEA Information'!D1134)</f>
        <v/>
      </c>
      <c r="E1125" s="32" t="str">
        <f t="shared" si="17"/>
        <v/>
      </c>
      <c r="F1125" s="3" t="str">
        <f>IF(F$3="Not used","",IFERROR(VLOOKUP($A1125,'Circumstance 1'!$B$6:$AB$15,27,FALSE),IFERROR(VLOOKUP(A1125,'Circumstance 1'!$B$18:$AB$28,27,FALSE),TableBPA2[[#This Row],[Starting Base Payment]])))</f>
        <v/>
      </c>
      <c r="G1125" s="3" t="str">
        <f>IF(G$3="Not used","",IFERROR(VLOOKUP($A1125,'Circumstance 2'!$B$6:$AB$15,27,FALSE),IFERROR(VLOOKUP($A1125,'Circumstance 2'!$B$18:$AB$28,27,FALSE),TableBPA2[[#This Row],[Base Payment After Circumstance 1]])))</f>
        <v/>
      </c>
      <c r="H1125" s="3" t="str">
        <f>IF(H$3="Not used","",IFERROR(VLOOKUP($A1125,'Circumstance 3'!$B$6:$AB$15,27,FALSE),IFERROR(VLOOKUP($A1125,'Circumstance 3'!$B$18:$AB$28,27,FALSE),TableBPA2[[#This Row],[Base Payment After Circumstance 2]])))</f>
        <v/>
      </c>
      <c r="I1125" s="3" t="str">
        <f>IF(I$3="Not used","",IFERROR(VLOOKUP($A1125,'Circumstance 4'!$B$6:$AB$15,27,FALSE),IFERROR(VLOOKUP($A1125,'Circumstance 4'!$B$18:$AB$28,27,FALSE),TableBPA2[[#This Row],[Base Payment After Circumstance 3]])))</f>
        <v/>
      </c>
      <c r="J1125" s="3" t="str">
        <f>IF(J$3="Not used","",IFERROR(VLOOKUP($A1125,'Circumstance 5'!$B$6:$AB$15,27,FALSE),IFERROR(VLOOKUP($A1125,'Circumstance 5'!$B$18:$AB$28,27,FALSE),TableBPA2[[#This Row],[Base Payment After Circumstance 4]])))</f>
        <v/>
      </c>
      <c r="K1125" s="3" t="str">
        <f>IF(K$3="Not used","",IFERROR(VLOOKUP($A1125,'Circumstance 6'!$B$6:$AB$15,27,FALSE),IFERROR(VLOOKUP($A1125,'Circumstance 6'!$B$18:$AB$28,27,FALSE),TableBPA2[[#This Row],[Base Payment After Circumstance 5]])))</f>
        <v/>
      </c>
      <c r="L1125" s="3" t="str">
        <f>IF(L$3="Not used","",IFERROR(VLOOKUP($A1125,'Circumstance 7'!$B$6:$AB$15,27,FALSE),IFERROR(VLOOKUP($A1125,'Circumstance 7'!$B$18:$AB$28,27,FALSE),TableBPA2[[#This Row],[Base Payment After Circumstance 6]])))</f>
        <v/>
      </c>
      <c r="M1125" s="3" t="str">
        <f>IF(M$3="Not used","",IFERROR(VLOOKUP($A1125,'Circumstance 8'!$B$6:$AB$15,27,FALSE),IFERROR(VLOOKUP($A1125,'Circumstance 8'!$B$18:$AB$28,27,FALSE),TableBPA2[[#This Row],[Base Payment After Circumstance 7]])))</f>
        <v/>
      </c>
      <c r="N1125" s="3" t="str">
        <f>IF(N$3="Not used","",IFERROR(VLOOKUP($A1125,'Circumstance 9'!$B$6:$AB$15,27,FALSE),IFERROR(VLOOKUP($A1125,'Circumstance 9'!$B$18:$AB$28,27,FALSE),TableBPA2[[#This Row],[Base Payment After Circumstance 8]])))</f>
        <v/>
      </c>
      <c r="O1125" s="3" t="str">
        <f>IF(O$3="Not used","",IFERROR(VLOOKUP($A1125,'Circumstance 10'!$B$6:$AB$15,27,FALSE),IFERROR(VLOOKUP($A1125,'Circumstance 10'!$B$18:$AB$28,27,FALSE),TableBPA2[[#This Row],[Base Payment After Circumstance 9]])))</f>
        <v/>
      </c>
      <c r="P1125" s="24" t="str">
        <f>IF(P$3="Not used","",IFERROR(VLOOKUP($A1125,'Circumstance 11'!$B$6:$AB$15,27,FALSE),IFERROR(VLOOKUP($A1125,'Circumstance 11'!$B$18:$AB$28,27,FALSE),TableBPA2[[#This Row],[Base Payment After Circumstance 10]])))</f>
        <v/>
      </c>
      <c r="Q1125" s="24" t="str">
        <f>IF(Q$3="Not used","",IFERROR(VLOOKUP($A1125,'Circumstance 12'!$B$6:$AB$15,27,FALSE),IFERROR(VLOOKUP($A1125,'Circumstance 12'!$B$18:$AB$28,27,FALSE),TableBPA2[[#This Row],[Base Payment After Circumstance 11]])))</f>
        <v/>
      </c>
      <c r="R1125" s="24" t="str">
        <f>IF(R$3="Not used","",IFERROR(VLOOKUP($A1125,'Circumstance 13'!$B$6:$AB$15,27,FALSE),IFERROR(VLOOKUP($A1125,'Circumstance 13'!$B$18:$AB$28,27,FALSE),TableBPA2[[#This Row],[Base Payment After Circumstance 12]])))</f>
        <v/>
      </c>
      <c r="S1125" s="24" t="str">
        <f>IF(S$3="Not used","",IFERROR(VLOOKUP($A1125,'Circumstance 14'!$B$6:$AB$15,27,FALSE),IFERROR(VLOOKUP($A1125,'Circumstance 14'!$B$18:$AB$28,27,FALSE),TableBPA2[[#This Row],[Base Payment After Circumstance 13]])))</f>
        <v/>
      </c>
      <c r="T1125" s="24" t="str">
        <f>IF(T$3="Not used","",IFERROR(VLOOKUP($A1125,'Circumstance 15'!$B$6:$AB$15,27,FALSE),IFERROR(VLOOKUP($A1125,'Circumstance 15'!$B$18:$AB$28,27,FALSE),TableBPA2[[#This Row],[Base Payment After Circumstance 14]])))</f>
        <v/>
      </c>
      <c r="U1125" s="24" t="str">
        <f>IF(U$3="Not used","",IFERROR(VLOOKUP($A1125,'Circumstance 16'!$B$6:$AB$15,27,FALSE),IFERROR(VLOOKUP($A1125,'Circumstance 16'!$B$18:$AB$28,27,FALSE),TableBPA2[[#This Row],[Base Payment After Circumstance 15]])))</f>
        <v/>
      </c>
      <c r="V1125" s="24" t="str">
        <f>IF(V$3="Not used","",IFERROR(VLOOKUP($A1125,'Circumstance 17'!$B$6:$AB$15,27,FALSE),IFERROR(VLOOKUP($A1125,'Circumstance 17'!$B$18:$AB$28,27,FALSE),TableBPA2[[#This Row],[Base Payment After Circumstance 16]])))</f>
        <v/>
      </c>
      <c r="W1125" s="24" t="str">
        <f>IF(W$3="Not used","",IFERROR(VLOOKUP($A1125,'Circumstance 18'!$B$6:$AB$15,27,FALSE),IFERROR(VLOOKUP($A1125,'Circumstance 18'!$B$18:$AB$28,27,FALSE),TableBPA2[[#This Row],[Base Payment After Circumstance 17]])))</f>
        <v/>
      </c>
      <c r="X1125" s="24" t="str">
        <f>IF(X$3="Not used","",IFERROR(VLOOKUP($A1125,'Circumstance 19'!$B$6:$AB$15,27,FALSE),IFERROR(VLOOKUP($A1125,'Circumstance 19'!$B$18:$AB$28,27,FALSE),TableBPA2[[#This Row],[Base Payment After Circumstance 18]])))</f>
        <v/>
      </c>
      <c r="Y1125" s="24" t="str">
        <f>IF(Y$3="Not used","",IFERROR(VLOOKUP($A1125,'Circumstance 20'!$B$6:$AB$15,27,FALSE),IFERROR(VLOOKUP($A1125,'Circumstance 20'!$B$18:$AB$28,27,FALSE),TableBPA2[[#This Row],[Base Payment After Circumstance 19]])))</f>
        <v/>
      </c>
    </row>
    <row r="1126" spans="1:25" x14ac:dyDescent="0.25">
      <c r="A1126" s="11" t="str">
        <f>IF('LEA Information'!A1135="","",'LEA Information'!A1135)</f>
        <v/>
      </c>
      <c r="B1126" s="11" t="str">
        <f>IF('LEA Information'!B1135="","",'LEA Information'!B1135)</f>
        <v/>
      </c>
      <c r="C1126" s="68" t="str">
        <f>IF('LEA Information'!C1135="","",'LEA Information'!C1135)</f>
        <v/>
      </c>
      <c r="D1126" s="8" t="str">
        <f>IF('LEA Information'!D1135="","",'LEA Information'!D1135)</f>
        <v/>
      </c>
      <c r="E1126" s="32" t="str">
        <f t="shared" si="17"/>
        <v/>
      </c>
      <c r="F1126" s="3" t="str">
        <f>IF(F$3="Not used","",IFERROR(VLOOKUP($A1126,'Circumstance 1'!$B$6:$AB$15,27,FALSE),IFERROR(VLOOKUP(A1126,'Circumstance 1'!$B$18:$AB$28,27,FALSE),TableBPA2[[#This Row],[Starting Base Payment]])))</f>
        <v/>
      </c>
      <c r="G1126" s="3" t="str">
        <f>IF(G$3="Not used","",IFERROR(VLOOKUP($A1126,'Circumstance 2'!$B$6:$AB$15,27,FALSE),IFERROR(VLOOKUP($A1126,'Circumstance 2'!$B$18:$AB$28,27,FALSE),TableBPA2[[#This Row],[Base Payment After Circumstance 1]])))</f>
        <v/>
      </c>
      <c r="H1126" s="3" t="str">
        <f>IF(H$3="Not used","",IFERROR(VLOOKUP($A1126,'Circumstance 3'!$B$6:$AB$15,27,FALSE),IFERROR(VLOOKUP($A1126,'Circumstance 3'!$B$18:$AB$28,27,FALSE),TableBPA2[[#This Row],[Base Payment After Circumstance 2]])))</f>
        <v/>
      </c>
      <c r="I1126" s="3" t="str">
        <f>IF(I$3="Not used","",IFERROR(VLOOKUP($A1126,'Circumstance 4'!$B$6:$AB$15,27,FALSE),IFERROR(VLOOKUP($A1126,'Circumstance 4'!$B$18:$AB$28,27,FALSE),TableBPA2[[#This Row],[Base Payment After Circumstance 3]])))</f>
        <v/>
      </c>
      <c r="J1126" s="3" t="str">
        <f>IF(J$3="Not used","",IFERROR(VLOOKUP($A1126,'Circumstance 5'!$B$6:$AB$15,27,FALSE),IFERROR(VLOOKUP($A1126,'Circumstance 5'!$B$18:$AB$28,27,FALSE),TableBPA2[[#This Row],[Base Payment After Circumstance 4]])))</f>
        <v/>
      </c>
      <c r="K1126" s="3" t="str">
        <f>IF(K$3="Not used","",IFERROR(VLOOKUP($A1126,'Circumstance 6'!$B$6:$AB$15,27,FALSE),IFERROR(VLOOKUP($A1126,'Circumstance 6'!$B$18:$AB$28,27,FALSE),TableBPA2[[#This Row],[Base Payment After Circumstance 5]])))</f>
        <v/>
      </c>
      <c r="L1126" s="3" t="str">
        <f>IF(L$3="Not used","",IFERROR(VLOOKUP($A1126,'Circumstance 7'!$B$6:$AB$15,27,FALSE),IFERROR(VLOOKUP($A1126,'Circumstance 7'!$B$18:$AB$28,27,FALSE),TableBPA2[[#This Row],[Base Payment After Circumstance 6]])))</f>
        <v/>
      </c>
      <c r="M1126" s="3" t="str">
        <f>IF(M$3="Not used","",IFERROR(VLOOKUP($A1126,'Circumstance 8'!$B$6:$AB$15,27,FALSE),IFERROR(VLOOKUP($A1126,'Circumstance 8'!$B$18:$AB$28,27,FALSE),TableBPA2[[#This Row],[Base Payment After Circumstance 7]])))</f>
        <v/>
      </c>
      <c r="N1126" s="3" t="str">
        <f>IF(N$3="Not used","",IFERROR(VLOOKUP($A1126,'Circumstance 9'!$B$6:$AB$15,27,FALSE),IFERROR(VLOOKUP($A1126,'Circumstance 9'!$B$18:$AB$28,27,FALSE),TableBPA2[[#This Row],[Base Payment After Circumstance 8]])))</f>
        <v/>
      </c>
      <c r="O1126" s="3" t="str">
        <f>IF(O$3="Not used","",IFERROR(VLOOKUP($A1126,'Circumstance 10'!$B$6:$AB$15,27,FALSE),IFERROR(VLOOKUP($A1126,'Circumstance 10'!$B$18:$AB$28,27,FALSE),TableBPA2[[#This Row],[Base Payment After Circumstance 9]])))</f>
        <v/>
      </c>
      <c r="P1126" s="24" t="str">
        <f>IF(P$3="Not used","",IFERROR(VLOOKUP($A1126,'Circumstance 11'!$B$6:$AB$15,27,FALSE),IFERROR(VLOOKUP($A1126,'Circumstance 11'!$B$18:$AB$28,27,FALSE),TableBPA2[[#This Row],[Base Payment After Circumstance 10]])))</f>
        <v/>
      </c>
      <c r="Q1126" s="24" t="str">
        <f>IF(Q$3="Not used","",IFERROR(VLOOKUP($A1126,'Circumstance 12'!$B$6:$AB$15,27,FALSE),IFERROR(VLOOKUP($A1126,'Circumstance 12'!$B$18:$AB$28,27,FALSE),TableBPA2[[#This Row],[Base Payment After Circumstance 11]])))</f>
        <v/>
      </c>
      <c r="R1126" s="24" t="str">
        <f>IF(R$3="Not used","",IFERROR(VLOOKUP($A1126,'Circumstance 13'!$B$6:$AB$15,27,FALSE),IFERROR(VLOOKUP($A1126,'Circumstance 13'!$B$18:$AB$28,27,FALSE),TableBPA2[[#This Row],[Base Payment After Circumstance 12]])))</f>
        <v/>
      </c>
      <c r="S1126" s="24" t="str">
        <f>IF(S$3="Not used","",IFERROR(VLOOKUP($A1126,'Circumstance 14'!$B$6:$AB$15,27,FALSE),IFERROR(VLOOKUP($A1126,'Circumstance 14'!$B$18:$AB$28,27,FALSE),TableBPA2[[#This Row],[Base Payment After Circumstance 13]])))</f>
        <v/>
      </c>
      <c r="T1126" s="24" t="str">
        <f>IF(T$3="Not used","",IFERROR(VLOOKUP($A1126,'Circumstance 15'!$B$6:$AB$15,27,FALSE),IFERROR(VLOOKUP($A1126,'Circumstance 15'!$B$18:$AB$28,27,FALSE),TableBPA2[[#This Row],[Base Payment After Circumstance 14]])))</f>
        <v/>
      </c>
      <c r="U1126" s="24" t="str">
        <f>IF(U$3="Not used","",IFERROR(VLOOKUP($A1126,'Circumstance 16'!$B$6:$AB$15,27,FALSE),IFERROR(VLOOKUP($A1126,'Circumstance 16'!$B$18:$AB$28,27,FALSE),TableBPA2[[#This Row],[Base Payment After Circumstance 15]])))</f>
        <v/>
      </c>
      <c r="V1126" s="24" t="str">
        <f>IF(V$3="Not used","",IFERROR(VLOOKUP($A1126,'Circumstance 17'!$B$6:$AB$15,27,FALSE),IFERROR(VLOOKUP($A1126,'Circumstance 17'!$B$18:$AB$28,27,FALSE),TableBPA2[[#This Row],[Base Payment After Circumstance 16]])))</f>
        <v/>
      </c>
      <c r="W1126" s="24" t="str">
        <f>IF(W$3="Not used","",IFERROR(VLOOKUP($A1126,'Circumstance 18'!$B$6:$AB$15,27,FALSE),IFERROR(VLOOKUP($A1126,'Circumstance 18'!$B$18:$AB$28,27,FALSE),TableBPA2[[#This Row],[Base Payment After Circumstance 17]])))</f>
        <v/>
      </c>
      <c r="X1126" s="24" t="str">
        <f>IF(X$3="Not used","",IFERROR(VLOOKUP($A1126,'Circumstance 19'!$B$6:$AB$15,27,FALSE),IFERROR(VLOOKUP($A1126,'Circumstance 19'!$B$18:$AB$28,27,FALSE),TableBPA2[[#This Row],[Base Payment After Circumstance 18]])))</f>
        <v/>
      </c>
      <c r="Y1126" s="24" t="str">
        <f>IF(Y$3="Not used","",IFERROR(VLOOKUP($A1126,'Circumstance 20'!$B$6:$AB$15,27,FALSE),IFERROR(VLOOKUP($A1126,'Circumstance 20'!$B$18:$AB$28,27,FALSE),TableBPA2[[#This Row],[Base Payment After Circumstance 19]])))</f>
        <v/>
      </c>
    </row>
    <row r="1127" spans="1:25" x14ac:dyDescent="0.25">
      <c r="A1127" s="11" t="str">
        <f>IF('LEA Information'!A1136="","",'LEA Information'!A1136)</f>
        <v/>
      </c>
      <c r="B1127" s="11" t="str">
        <f>IF('LEA Information'!B1136="","",'LEA Information'!B1136)</f>
        <v/>
      </c>
      <c r="C1127" s="68" t="str">
        <f>IF('LEA Information'!C1136="","",'LEA Information'!C1136)</f>
        <v/>
      </c>
      <c r="D1127" s="8" t="str">
        <f>IF('LEA Information'!D1136="","",'LEA Information'!D1136)</f>
        <v/>
      </c>
      <c r="E1127" s="32" t="str">
        <f t="shared" si="17"/>
        <v/>
      </c>
      <c r="F1127" s="3" t="str">
        <f>IF(F$3="Not used","",IFERROR(VLOOKUP($A1127,'Circumstance 1'!$B$6:$AB$15,27,FALSE),IFERROR(VLOOKUP(A1127,'Circumstance 1'!$B$18:$AB$28,27,FALSE),TableBPA2[[#This Row],[Starting Base Payment]])))</f>
        <v/>
      </c>
      <c r="G1127" s="3" t="str">
        <f>IF(G$3="Not used","",IFERROR(VLOOKUP($A1127,'Circumstance 2'!$B$6:$AB$15,27,FALSE),IFERROR(VLOOKUP($A1127,'Circumstance 2'!$B$18:$AB$28,27,FALSE),TableBPA2[[#This Row],[Base Payment After Circumstance 1]])))</f>
        <v/>
      </c>
      <c r="H1127" s="3" t="str">
        <f>IF(H$3="Not used","",IFERROR(VLOOKUP($A1127,'Circumstance 3'!$B$6:$AB$15,27,FALSE),IFERROR(VLOOKUP($A1127,'Circumstance 3'!$B$18:$AB$28,27,FALSE),TableBPA2[[#This Row],[Base Payment After Circumstance 2]])))</f>
        <v/>
      </c>
      <c r="I1127" s="3" t="str">
        <f>IF(I$3="Not used","",IFERROR(VLOOKUP($A1127,'Circumstance 4'!$B$6:$AB$15,27,FALSE),IFERROR(VLOOKUP($A1127,'Circumstance 4'!$B$18:$AB$28,27,FALSE),TableBPA2[[#This Row],[Base Payment After Circumstance 3]])))</f>
        <v/>
      </c>
      <c r="J1127" s="3" t="str">
        <f>IF(J$3="Not used","",IFERROR(VLOOKUP($A1127,'Circumstance 5'!$B$6:$AB$15,27,FALSE),IFERROR(VLOOKUP($A1127,'Circumstance 5'!$B$18:$AB$28,27,FALSE),TableBPA2[[#This Row],[Base Payment After Circumstance 4]])))</f>
        <v/>
      </c>
      <c r="K1127" s="3" t="str">
        <f>IF(K$3="Not used","",IFERROR(VLOOKUP($A1127,'Circumstance 6'!$B$6:$AB$15,27,FALSE),IFERROR(VLOOKUP($A1127,'Circumstance 6'!$B$18:$AB$28,27,FALSE),TableBPA2[[#This Row],[Base Payment After Circumstance 5]])))</f>
        <v/>
      </c>
      <c r="L1127" s="3" t="str">
        <f>IF(L$3="Not used","",IFERROR(VLOOKUP($A1127,'Circumstance 7'!$B$6:$AB$15,27,FALSE),IFERROR(VLOOKUP($A1127,'Circumstance 7'!$B$18:$AB$28,27,FALSE),TableBPA2[[#This Row],[Base Payment After Circumstance 6]])))</f>
        <v/>
      </c>
      <c r="M1127" s="3" t="str">
        <f>IF(M$3="Not used","",IFERROR(VLOOKUP($A1127,'Circumstance 8'!$B$6:$AB$15,27,FALSE),IFERROR(VLOOKUP($A1127,'Circumstance 8'!$B$18:$AB$28,27,FALSE),TableBPA2[[#This Row],[Base Payment After Circumstance 7]])))</f>
        <v/>
      </c>
      <c r="N1127" s="3" t="str">
        <f>IF(N$3="Not used","",IFERROR(VLOOKUP($A1127,'Circumstance 9'!$B$6:$AB$15,27,FALSE),IFERROR(VLOOKUP($A1127,'Circumstance 9'!$B$18:$AB$28,27,FALSE),TableBPA2[[#This Row],[Base Payment After Circumstance 8]])))</f>
        <v/>
      </c>
      <c r="O1127" s="3" t="str">
        <f>IF(O$3="Not used","",IFERROR(VLOOKUP($A1127,'Circumstance 10'!$B$6:$AB$15,27,FALSE),IFERROR(VLOOKUP($A1127,'Circumstance 10'!$B$18:$AB$28,27,FALSE),TableBPA2[[#This Row],[Base Payment After Circumstance 9]])))</f>
        <v/>
      </c>
      <c r="P1127" s="24" t="str">
        <f>IF(P$3="Not used","",IFERROR(VLOOKUP($A1127,'Circumstance 11'!$B$6:$AB$15,27,FALSE),IFERROR(VLOOKUP($A1127,'Circumstance 11'!$B$18:$AB$28,27,FALSE),TableBPA2[[#This Row],[Base Payment After Circumstance 10]])))</f>
        <v/>
      </c>
      <c r="Q1127" s="24" t="str">
        <f>IF(Q$3="Not used","",IFERROR(VLOOKUP($A1127,'Circumstance 12'!$B$6:$AB$15,27,FALSE),IFERROR(VLOOKUP($A1127,'Circumstance 12'!$B$18:$AB$28,27,FALSE),TableBPA2[[#This Row],[Base Payment After Circumstance 11]])))</f>
        <v/>
      </c>
      <c r="R1127" s="24" t="str">
        <f>IF(R$3="Not used","",IFERROR(VLOOKUP($A1127,'Circumstance 13'!$B$6:$AB$15,27,FALSE),IFERROR(VLOOKUP($A1127,'Circumstance 13'!$B$18:$AB$28,27,FALSE),TableBPA2[[#This Row],[Base Payment After Circumstance 12]])))</f>
        <v/>
      </c>
      <c r="S1127" s="24" t="str">
        <f>IF(S$3="Not used","",IFERROR(VLOOKUP($A1127,'Circumstance 14'!$B$6:$AB$15,27,FALSE),IFERROR(VLOOKUP($A1127,'Circumstance 14'!$B$18:$AB$28,27,FALSE),TableBPA2[[#This Row],[Base Payment After Circumstance 13]])))</f>
        <v/>
      </c>
      <c r="T1127" s="24" t="str">
        <f>IF(T$3="Not used","",IFERROR(VLOOKUP($A1127,'Circumstance 15'!$B$6:$AB$15,27,FALSE),IFERROR(VLOOKUP($A1127,'Circumstance 15'!$B$18:$AB$28,27,FALSE),TableBPA2[[#This Row],[Base Payment After Circumstance 14]])))</f>
        <v/>
      </c>
      <c r="U1127" s="24" t="str">
        <f>IF(U$3="Not used","",IFERROR(VLOOKUP($A1127,'Circumstance 16'!$B$6:$AB$15,27,FALSE),IFERROR(VLOOKUP($A1127,'Circumstance 16'!$B$18:$AB$28,27,FALSE),TableBPA2[[#This Row],[Base Payment After Circumstance 15]])))</f>
        <v/>
      </c>
      <c r="V1127" s="24" t="str">
        <f>IF(V$3="Not used","",IFERROR(VLOOKUP($A1127,'Circumstance 17'!$B$6:$AB$15,27,FALSE),IFERROR(VLOOKUP($A1127,'Circumstance 17'!$B$18:$AB$28,27,FALSE),TableBPA2[[#This Row],[Base Payment After Circumstance 16]])))</f>
        <v/>
      </c>
      <c r="W1127" s="24" t="str">
        <f>IF(W$3="Not used","",IFERROR(VLOOKUP($A1127,'Circumstance 18'!$B$6:$AB$15,27,FALSE),IFERROR(VLOOKUP($A1127,'Circumstance 18'!$B$18:$AB$28,27,FALSE),TableBPA2[[#This Row],[Base Payment After Circumstance 17]])))</f>
        <v/>
      </c>
      <c r="X1127" s="24" t="str">
        <f>IF(X$3="Not used","",IFERROR(VLOOKUP($A1127,'Circumstance 19'!$B$6:$AB$15,27,FALSE),IFERROR(VLOOKUP($A1127,'Circumstance 19'!$B$18:$AB$28,27,FALSE),TableBPA2[[#This Row],[Base Payment After Circumstance 18]])))</f>
        <v/>
      </c>
      <c r="Y1127" s="24" t="str">
        <f>IF(Y$3="Not used","",IFERROR(VLOOKUP($A1127,'Circumstance 20'!$B$6:$AB$15,27,FALSE),IFERROR(VLOOKUP($A1127,'Circumstance 20'!$B$18:$AB$28,27,FALSE),TableBPA2[[#This Row],[Base Payment After Circumstance 19]])))</f>
        <v/>
      </c>
    </row>
    <row r="1128" spans="1:25" x14ac:dyDescent="0.25">
      <c r="A1128" s="11" t="str">
        <f>IF('LEA Information'!A1137="","",'LEA Information'!A1137)</f>
        <v/>
      </c>
      <c r="B1128" s="11" t="str">
        <f>IF('LEA Information'!B1137="","",'LEA Information'!B1137)</f>
        <v/>
      </c>
      <c r="C1128" s="68" t="str">
        <f>IF('LEA Information'!C1137="","",'LEA Information'!C1137)</f>
        <v/>
      </c>
      <c r="D1128" s="8" t="str">
        <f>IF('LEA Information'!D1137="","",'LEA Information'!D1137)</f>
        <v/>
      </c>
      <c r="E1128" s="32" t="str">
        <f t="shared" si="17"/>
        <v/>
      </c>
      <c r="F1128" s="3" t="str">
        <f>IF(F$3="Not used","",IFERROR(VLOOKUP($A1128,'Circumstance 1'!$B$6:$AB$15,27,FALSE),IFERROR(VLOOKUP(A1128,'Circumstance 1'!$B$18:$AB$28,27,FALSE),TableBPA2[[#This Row],[Starting Base Payment]])))</f>
        <v/>
      </c>
      <c r="G1128" s="3" t="str">
        <f>IF(G$3="Not used","",IFERROR(VLOOKUP($A1128,'Circumstance 2'!$B$6:$AB$15,27,FALSE),IFERROR(VLOOKUP($A1128,'Circumstance 2'!$B$18:$AB$28,27,FALSE),TableBPA2[[#This Row],[Base Payment After Circumstance 1]])))</f>
        <v/>
      </c>
      <c r="H1128" s="3" t="str">
        <f>IF(H$3="Not used","",IFERROR(VLOOKUP($A1128,'Circumstance 3'!$B$6:$AB$15,27,FALSE),IFERROR(VLOOKUP($A1128,'Circumstance 3'!$B$18:$AB$28,27,FALSE),TableBPA2[[#This Row],[Base Payment After Circumstance 2]])))</f>
        <v/>
      </c>
      <c r="I1128" s="3" t="str">
        <f>IF(I$3="Not used","",IFERROR(VLOOKUP($A1128,'Circumstance 4'!$B$6:$AB$15,27,FALSE),IFERROR(VLOOKUP($A1128,'Circumstance 4'!$B$18:$AB$28,27,FALSE),TableBPA2[[#This Row],[Base Payment After Circumstance 3]])))</f>
        <v/>
      </c>
      <c r="J1128" s="3" t="str">
        <f>IF(J$3="Not used","",IFERROR(VLOOKUP($A1128,'Circumstance 5'!$B$6:$AB$15,27,FALSE),IFERROR(VLOOKUP($A1128,'Circumstance 5'!$B$18:$AB$28,27,FALSE),TableBPA2[[#This Row],[Base Payment After Circumstance 4]])))</f>
        <v/>
      </c>
      <c r="K1128" s="3" t="str">
        <f>IF(K$3="Not used","",IFERROR(VLOOKUP($A1128,'Circumstance 6'!$B$6:$AB$15,27,FALSE),IFERROR(VLOOKUP($A1128,'Circumstance 6'!$B$18:$AB$28,27,FALSE),TableBPA2[[#This Row],[Base Payment After Circumstance 5]])))</f>
        <v/>
      </c>
      <c r="L1128" s="3" t="str">
        <f>IF(L$3="Not used","",IFERROR(VLOOKUP($A1128,'Circumstance 7'!$B$6:$AB$15,27,FALSE),IFERROR(VLOOKUP($A1128,'Circumstance 7'!$B$18:$AB$28,27,FALSE),TableBPA2[[#This Row],[Base Payment After Circumstance 6]])))</f>
        <v/>
      </c>
      <c r="M1128" s="3" t="str">
        <f>IF(M$3="Not used","",IFERROR(VLOOKUP($A1128,'Circumstance 8'!$B$6:$AB$15,27,FALSE),IFERROR(VLOOKUP($A1128,'Circumstance 8'!$B$18:$AB$28,27,FALSE),TableBPA2[[#This Row],[Base Payment After Circumstance 7]])))</f>
        <v/>
      </c>
      <c r="N1128" s="3" t="str">
        <f>IF(N$3="Not used","",IFERROR(VLOOKUP($A1128,'Circumstance 9'!$B$6:$AB$15,27,FALSE),IFERROR(VLOOKUP($A1128,'Circumstance 9'!$B$18:$AB$28,27,FALSE),TableBPA2[[#This Row],[Base Payment After Circumstance 8]])))</f>
        <v/>
      </c>
      <c r="O1128" s="3" t="str">
        <f>IF(O$3="Not used","",IFERROR(VLOOKUP($A1128,'Circumstance 10'!$B$6:$AB$15,27,FALSE),IFERROR(VLOOKUP($A1128,'Circumstance 10'!$B$18:$AB$28,27,FALSE),TableBPA2[[#This Row],[Base Payment After Circumstance 9]])))</f>
        <v/>
      </c>
      <c r="P1128" s="24" t="str">
        <f>IF(P$3="Not used","",IFERROR(VLOOKUP($A1128,'Circumstance 11'!$B$6:$AB$15,27,FALSE),IFERROR(VLOOKUP($A1128,'Circumstance 11'!$B$18:$AB$28,27,FALSE),TableBPA2[[#This Row],[Base Payment After Circumstance 10]])))</f>
        <v/>
      </c>
      <c r="Q1128" s="24" t="str">
        <f>IF(Q$3="Not used","",IFERROR(VLOOKUP($A1128,'Circumstance 12'!$B$6:$AB$15,27,FALSE),IFERROR(VLOOKUP($A1128,'Circumstance 12'!$B$18:$AB$28,27,FALSE),TableBPA2[[#This Row],[Base Payment After Circumstance 11]])))</f>
        <v/>
      </c>
      <c r="R1128" s="24" t="str">
        <f>IF(R$3="Not used","",IFERROR(VLOOKUP($A1128,'Circumstance 13'!$B$6:$AB$15,27,FALSE),IFERROR(VLOOKUP($A1128,'Circumstance 13'!$B$18:$AB$28,27,FALSE),TableBPA2[[#This Row],[Base Payment After Circumstance 12]])))</f>
        <v/>
      </c>
      <c r="S1128" s="24" t="str">
        <f>IF(S$3="Not used","",IFERROR(VLOOKUP($A1128,'Circumstance 14'!$B$6:$AB$15,27,FALSE),IFERROR(VLOOKUP($A1128,'Circumstance 14'!$B$18:$AB$28,27,FALSE),TableBPA2[[#This Row],[Base Payment After Circumstance 13]])))</f>
        <v/>
      </c>
      <c r="T1128" s="24" t="str">
        <f>IF(T$3="Not used","",IFERROR(VLOOKUP($A1128,'Circumstance 15'!$B$6:$AB$15,27,FALSE),IFERROR(VLOOKUP($A1128,'Circumstance 15'!$B$18:$AB$28,27,FALSE),TableBPA2[[#This Row],[Base Payment After Circumstance 14]])))</f>
        <v/>
      </c>
      <c r="U1128" s="24" t="str">
        <f>IF(U$3="Not used","",IFERROR(VLOOKUP($A1128,'Circumstance 16'!$B$6:$AB$15,27,FALSE),IFERROR(VLOOKUP($A1128,'Circumstance 16'!$B$18:$AB$28,27,FALSE),TableBPA2[[#This Row],[Base Payment After Circumstance 15]])))</f>
        <v/>
      </c>
      <c r="V1128" s="24" t="str">
        <f>IF(V$3="Not used","",IFERROR(VLOOKUP($A1128,'Circumstance 17'!$B$6:$AB$15,27,FALSE),IFERROR(VLOOKUP($A1128,'Circumstance 17'!$B$18:$AB$28,27,FALSE),TableBPA2[[#This Row],[Base Payment After Circumstance 16]])))</f>
        <v/>
      </c>
      <c r="W1128" s="24" t="str">
        <f>IF(W$3="Not used","",IFERROR(VLOOKUP($A1128,'Circumstance 18'!$B$6:$AB$15,27,FALSE),IFERROR(VLOOKUP($A1128,'Circumstance 18'!$B$18:$AB$28,27,FALSE),TableBPA2[[#This Row],[Base Payment After Circumstance 17]])))</f>
        <v/>
      </c>
      <c r="X1128" s="24" t="str">
        <f>IF(X$3="Not used","",IFERROR(VLOOKUP($A1128,'Circumstance 19'!$B$6:$AB$15,27,FALSE),IFERROR(VLOOKUP($A1128,'Circumstance 19'!$B$18:$AB$28,27,FALSE),TableBPA2[[#This Row],[Base Payment After Circumstance 18]])))</f>
        <v/>
      </c>
      <c r="Y1128" s="24" t="str">
        <f>IF(Y$3="Not used","",IFERROR(VLOOKUP($A1128,'Circumstance 20'!$B$6:$AB$15,27,FALSE),IFERROR(VLOOKUP($A1128,'Circumstance 20'!$B$18:$AB$28,27,FALSE),TableBPA2[[#This Row],[Base Payment After Circumstance 19]])))</f>
        <v/>
      </c>
    </row>
    <row r="1129" spans="1:25" x14ac:dyDescent="0.25">
      <c r="A1129" s="11" t="str">
        <f>IF('LEA Information'!A1138="","",'LEA Information'!A1138)</f>
        <v/>
      </c>
      <c r="B1129" s="11" t="str">
        <f>IF('LEA Information'!B1138="","",'LEA Information'!B1138)</f>
        <v/>
      </c>
      <c r="C1129" s="68" t="str">
        <f>IF('LEA Information'!C1138="","",'LEA Information'!C1138)</f>
        <v/>
      </c>
      <c r="D1129" s="8" t="str">
        <f>IF('LEA Information'!D1138="","",'LEA Information'!D1138)</f>
        <v/>
      </c>
      <c r="E1129" s="32" t="str">
        <f t="shared" si="17"/>
        <v/>
      </c>
      <c r="F1129" s="3" t="str">
        <f>IF(F$3="Not used","",IFERROR(VLOOKUP($A1129,'Circumstance 1'!$B$6:$AB$15,27,FALSE),IFERROR(VLOOKUP(A1129,'Circumstance 1'!$B$18:$AB$28,27,FALSE),TableBPA2[[#This Row],[Starting Base Payment]])))</f>
        <v/>
      </c>
      <c r="G1129" s="3" t="str">
        <f>IF(G$3="Not used","",IFERROR(VLOOKUP($A1129,'Circumstance 2'!$B$6:$AB$15,27,FALSE),IFERROR(VLOOKUP($A1129,'Circumstance 2'!$B$18:$AB$28,27,FALSE),TableBPA2[[#This Row],[Base Payment After Circumstance 1]])))</f>
        <v/>
      </c>
      <c r="H1129" s="3" t="str">
        <f>IF(H$3="Not used","",IFERROR(VLOOKUP($A1129,'Circumstance 3'!$B$6:$AB$15,27,FALSE),IFERROR(VLOOKUP($A1129,'Circumstance 3'!$B$18:$AB$28,27,FALSE),TableBPA2[[#This Row],[Base Payment After Circumstance 2]])))</f>
        <v/>
      </c>
      <c r="I1129" s="3" t="str">
        <f>IF(I$3="Not used","",IFERROR(VLOOKUP($A1129,'Circumstance 4'!$B$6:$AB$15,27,FALSE),IFERROR(VLOOKUP($A1129,'Circumstance 4'!$B$18:$AB$28,27,FALSE),TableBPA2[[#This Row],[Base Payment After Circumstance 3]])))</f>
        <v/>
      </c>
      <c r="J1129" s="3" t="str">
        <f>IF(J$3="Not used","",IFERROR(VLOOKUP($A1129,'Circumstance 5'!$B$6:$AB$15,27,FALSE),IFERROR(VLOOKUP($A1129,'Circumstance 5'!$B$18:$AB$28,27,FALSE),TableBPA2[[#This Row],[Base Payment After Circumstance 4]])))</f>
        <v/>
      </c>
      <c r="K1129" s="3" t="str">
        <f>IF(K$3="Not used","",IFERROR(VLOOKUP($A1129,'Circumstance 6'!$B$6:$AB$15,27,FALSE),IFERROR(VLOOKUP($A1129,'Circumstance 6'!$B$18:$AB$28,27,FALSE),TableBPA2[[#This Row],[Base Payment After Circumstance 5]])))</f>
        <v/>
      </c>
      <c r="L1129" s="3" t="str">
        <f>IF(L$3="Not used","",IFERROR(VLOOKUP($A1129,'Circumstance 7'!$B$6:$AB$15,27,FALSE),IFERROR(VLOOKUP($A1129,'Circumstance 7'!$B$18:$AB$28,27,FALSE),TableBPA2[[#This Row],[Base Payment After Circumstance 6]])))</f>
        <v/>
      </c>
      <c r="M1129" s="3" t="str">
        <f>IF(M$3="Not used","",IFERROR(VLOOKUP($A1129,'Circumstance 8'!$B$6:$AB$15,27,FALSE),IFERROR(VLOOKUP($A1129,'Circumstance 8'!$B$18:$AB$28,27,FALSE),TableBPA2[[#This Row],[Base Payment After Circumstance 7]])))</f>
        <v/>
      </c>
      <c r="N1129" s="3" t="str">
        <f>IF(N$3="Not used","",IFERROR(VLOOKUP($A1129,'Circumstance 9'!$B$6:$AB$15,27,FALSE),IFERROR(VLOOKUP($A1129,'Circumstance 9'!$B$18:$AB$28,27,FALSE),TableBPA2[[#This Row],[Base Payment After Circumstance 8]])))</f>
        <v/>
      </c>
      <c r="O1129" s="3" t="str">
        <f>IF(O$3="Not used","",IFERROR(VLOOKUP($A1129,'Circumstance 10'!$B$6:$AB$15,27,FALSE),IFERROR(VLOOKUP($A1129,'Circumstance 10'!$B$18:$AB$28,27,FALSE),TableBPA2[[#This Row],[Base Payment After Circumstance 9]])))</f>
        <v/>
      </c>
      <c r="P1129" s="24" t="str">
        <f>IF(P$3="Not used","",IFERROR(VLOOKUP($A1129,'Circumstance 11'!$B$6:$AB$15,27,FALSE),IFERROR(VLOOKUP($A1129,'Circumstance 11'!$B$18:$AB$28,27,FALSE),TableBPA2[[#This Row],[Base Payment After Circumstance 10]])))</f>
        <v/>
      </c>
      <c r="Q1129" s="24" t="str">
        <f>IF(Q$3="Not used","",IFERROR(VLOOKUP($A1129,'Circumstance 12'!$B$6:$AB$15,27,FALSE),IFERROR(VLOOKUP($A1129,'Circumstance 12'!$B$18:$AB$28,27,FALSE),TableBPA2[[#This Row],[Base Payment After Circumstance 11]])))</f>
        <v/>
      </c>
      <c r="R1129" s="24" t="str">
        <f>IF(R$3="Not used","",IFERROR(VLOOKUP($A1129,'Circumstance 13'!$B$6:$AB$15,27,FALSE),IFERROR(VLOOKUP($A1129,'Circumstance 13'!$B$18:$AB$28,27,FALSE),TableBPA2[[#This Row],[Base Payment After Circumstance 12]])))</f>
        <v/>
      </c>
      <c r="S1129" s="24" t="str">
        <f>IF(S$3="Not used","",IFERROR(VLOOKUP($A1129,'Circumstance 14'!$B$6:$AB$15,27,FALSE),IFERROR(VLOOKUP($A1129,'Circumstance 14'!$B$18:$AB$28,27,FALSE),TableBPA2[[#This Row],[Base Payment After Circumstance 13]])))</f>
        <v/>
      </c>
      <c r="T1129" s="24" t="str">
        <f>IF(T$3="Not used","",IFERROR(VLOOKUP($A1129,'Circumstance 15'!$B$6:$AB$15,27,FALSE),IFERROR(VLOOKUP($A1129,'Circumstance 15'!$B$18:$AB$28,27,FALSE),TableBPA2[[#This Row],[Base Payment After Circumstance 14]])))</f>
        <v/>
      </c>
      <c r="U1129" s="24" t="str">
        <f>IF(U$3="Not used","",IFERROR(VLOOKUP($A1129,'Circumstance 16'!$B$6:$AB$15,27,FALSE),IFERROR(VLOOKUP($A1129,'Circumstance 16'!$B$18:$AB$28,27,FALSE),TableBPA2[[#This Row],[Base Payment After Circumstance 15]])))</f>
        <v/>
      </c>
      <c r="V1129" s="24" t="str">
        <f>IF(V$3="Not used","",IFERROR(VLOOKUP($A1129,'Circumstance 17'!$B$6:$AB$15,27,FALSE),IFERROR(VLOOKUP($A1129,'Circumstance 17'!$B$18:$AB$28,27,FALSE),TableBPA2[[#This Row],[Base Payment After Circumstance 16]])))</f>
        <v/>
      </c>
      <c r="W1129" s="24" t="str">
        <f>IF(W$3="Not used","",IFERROR(VLOOKUP($A1129,'Circumstance 18'!$B$6:$AB$15,27,FALSE),IFERROR(VLOOKUP($A1129,'Circumstance 18'!$B$18:$AB$28,27,FALSE),TableBPA2[[#This Row],[Base Payment After Circumstance 17]])))</f>
        <v/>
      </c>
      <c r="X1129" s="24" t="str">
        <f>IF(X$3="Not used","",IFERROR(VLOOKUP($A1129,'Circumstance 19'!$B$6:$AB$15,27,FALSE),IFERROR(VLOOKUP($A1129,'Circumstance 19'!$B$18:$AB$28,27,FALSE),TableBPA2[[#This Row],[Base Payment After Circumstance 18]])))</f>
        <v/>
      </c>
      <c r="Y1129" s="24" t="str">
        <f>IF(Y$3="Not used","",IFERROR(VLOOKUP($A1129,'Circumstance 20'!$B$6:$AB$15,27,FALSE),IFERROR(VLOOKUP($A1129,'Circumstance 20'!$B$18:$AB$28,27,FALSE),TableBPA2[[#This Row],[Base Payment After Circumstance 19]])))</f>
        <v/>
      </c>
    </row>
    <row r="1130" spans="1:25" x14ac:dyDescent="0.25">
      <c r="A1130" s="11" t="str">
        <f>IF('LEA Information'!A1139="","",'LEA Information'!A1139)</f>
        <v/>
      </c>
      <c r="B1130" s="11" t="str">
        <f>IF('LEA Information'!B1139="","",'LEA Information'!B1139)</f>
        <v/>
      </c>
      <c r="C1130" s="68" t="str">
        <f>IF('LEA Information'!C1139="","",'LEA Information'!C1139)</f>
        <v/>
      </c>
      <c r="D1130" s="8" t="str">
        <f>IF('LEA Information'!D1139="","",'LEA Information'!D1139)</f>
        <v/>
      </c>
      <c r="E1130" s="32" t="str">
        <f t="shared" si="17"/>
        <v/>
      </c>
      <c r="F1130" s="3" t="str">
        <f>IF(F$3="Not used","",IFERROR(VLOOKUP($A1130,'Circumstance 1'!$B$6:$AB$15,27,FALSE),IFERROR(VLOOKUP(A1130,'Circumstance 1'!$B$18:$AB$28,27,FALSE),TableBPA2[[#This Row],[Starting Base Payment]])))</f>
        <v/>
      </c>
      <c r="G1130" s="3" t="str">
        <f>IF(G$3="Not used","",IFERROR(VLOOKUP($A1130,'Circumstance 2'!$B$6:$AB$15,27,FALSE),IFERROR(VLOOKUP($A1130,'Circumstance 2'!$B$18:$AB$28,27,FALSE),TableBPA2[[#This Row],[Base Payment After Circumstance 1]])))</f>
        <v/>
      </c>
      <c r="H1130" s="3" t="str">
        <f>IF(H$3="Not used","",IFERROR(VLOOKUP($A1130,'Circumstance 3'!$B$6:$AB$15,27,FALSE),IFERROR(VLOOKUP($A1130,'Circumstance 3'!$B$18:$AB$28,27,FALSE),TableBPA2[[#This Row],[Base Payment After Circumstance 2]])))</f>
        <v/>
      </c>
      <c r="I1130" s="3" t="str">
        <f>IF(I$3="Not used","",IFERROR(VLOOKUP($A1130,'Circumstance 4'!$B$6:$AB$15,27,FALSE),IFERROR(VLOOKUP($A1130,'Circumstance 4'!$B$18:$AB$28,27,FALSE),TableBPA2[[#This Row],[Base Payment After Circumstance 3]])))</f>
        <v/>
      </c>
      <c r="J1130" s="3" t="str">
        <f>IF(J$3="Not used","",IFERROR(VLOOKUP($A1130,'Circumstance 5'!$B$6:$AB$15,27,FALSE),IFERROR(VLOOKUP($A1130,'Circumstance 5'!$B$18:$AB$28,27,FALSE),TableBPA2[[#This Row],[Base Payment After Circumstance 4]])))</f>
        <v/>
      </c>
      <c r="K1130" s="3" t="str">
        <f>IF(K$3="Not used","",IFERROR(VLOOKUP($A1130,'Circumstance 6'!$B$6:$AB$15,27,FALSE),IFERROR(VLOOKUP($A1130,'Circumstance 6'!$B$18:$AB$28,27,FALSE),TableBPA2[[#This Row],[Base Payment After Circumstance 5]])))</f>
        <v/>
      </c>
      <c r="L1130" s="3" t="str">
        <f>IF(L$3="Not used","",IFERROR(VLOOKUP($A1130,'Circumstance 7'!$B$6:$AB$15,27,FALSE),IFERROR(VLOOKUP($A1130,'Circumstance 7'!$B$18:$AB$28,27,FALSE),TableBPA2[[#This Row],[Base Payment After Circumstance 6]])))</f>
        <v/>
      </c>
      <c r="M1130" s="3" t="str">
        <f>IF(M$3="Not used","",IFERROR(VLOOKUP($A1130,'Circumstance 8'!$B$6:$AB$15,27,FALSE),IFERROR(VLOOKUP($A1130,'Circumstance 8'!$B$18:$AB$28,27,FALSE),TableBPA2[[#This Row],[Base Payment After Circumstance 7]])))</f>
        <v/>
      </c>
      <c r="N1130" s="3" t="str">
        <f>IF(N$3="Not used","",IFERROR(VLOOKUP($A1130,'Circumstance 9'!$B$6:$AB$15,27,FALSE),IFERROR(VLOOKUP($A1130,'Circumstance 9'!$B$18:$AB$28,27,FALSE),TableBPA2[[#This Row],[Base Payment After Circumstance 8]])))</f>
        <v/>
      </c>
      <c r="O1130" s="3" t="str">
        <f>IF(O$3="Not used","",IFERROR(VLOOKUP($A1130,'Circumstance 10'!$B$6:$AB$15,27,FALSE),IFERROR(VLOOKUP($A1130,'Circumstance 10'!$B$18:$AB$28,27,FALSE),TableBPA2[[#This Row],[Base Payment After Circumstance 9]])))</f>
        <v/>
      </c>
      <c r="P1130" s="24" t="str">
        <f>IF(P$3="Not used","",IFERROR(VLOOKUP($A1130,'Circumstance 11'!$B$6:$AB$15,27,FALSE),IFERROR(VLOOKUP($A1130,'Circumstance 11'!$B$18:$AB$28,27,FALSE),TableBPA2[[#This Row],[Base Payment After Circumstance 10]])))</f>
        <v/>
      </c>
      <c r="Q1130" s="24" t="str">
        <f>IF(Q$3="Not used","",IFERROR(VLOOKUP($A1130,'Circumstance 12'!$B$6:$AB$15,27,FALSE),IFERROR(VLOOKUP($A1130,'Circumstance 12'!$B$18:$AB$28,27,FALSE),TableBPA2[[#This Row],[Base Payment After Circumstance 11]])))</f>
        <v/>
      </c>
      <c r="R1130" s="24" t="str">
        <f>IF(R$3="Not used","",IFERROR(VLOOKUP($A1130,'Circumstance 13'!$B$6:$AB$15,27,FALSE),IFERROR(VLOOKUP($A1130,'Circumstance 13'!$B$18:$AB$28,27,FALSE),TableBPA2[[#This Row],[Base Payment After Circumstance 12]])))</f>
        <v/>
      </c>
      <c r="S1130" s="24" t="str">
        <f>IF(S$3="Not used","",IFERROR(VLOOKUP($A1130,'Circumstance 14'!$B$6:$AB$15,27,FALSE),IFERROR(VLOOKUP($A1130,'Circumstance 14'!$B$18:$AB$28,27,FALSE),TableBPA2[[#This Row],[Base Payment After Circumstance 13]])))</f>
        <v/>
      </c>
      <c r="T1130" s="24" t="str">
        <f>IF(T$3="Not used","",IFERROR(VLOOKUP($A1130,'Circumstance 15'!$B$6:$AB$15,27,FALSE),IFERROR(VLOOKUP($A1130,'Circumstance 15'!$B$18:$AB$28,27,FALSE),TableBPA2[[#This Row],[Base Payment After Circumstance 14]])))</f>
        <v/>
      </c>
      <c r="U1130" s="24" t="str">
        <f>IF(U$3="Not used","",IFERROR(VLOOKUP($A1130,'Circumstance 16'!$B$6:$AB$15,27,FALSE),IFERROR(VLOOKUP($A1130,'Circumstance 16'!$B$18:$AB$28,27,FALSE),TableBPA2[[#This Row],[Base Payment After Circumstance 15]])))</f>
        <v/>
      </c>
      <c r="V1130" s="24" t="str">
        <f>IF(V$3="Not used","",IFERROR(VLOOKUP($A1130,'Circumstance 17'!$B$6:$AB$15,27,FALSE),IFERROR(VLOOKUP($A1130,'Circumstance 17'!$B$18:$AB$28,27,FALSE),TableBPA2[[#This Row],[Base Payment After Circumstance 16]])))</f>
        <v/>
      </c>
      <c r="W1130" s="24" t="str">
        <f>IF(W$3="Not used","",IFERROR(VLOOKUP($A1130,'Circumstance 18'!$B$6:$AB$15,27,FALSE),IFERROR(VLOOKUP($A1130,'Circumstance 18'!$B$18:$AB$28,27,FALSE),TableBPA2[[#This Row],[Base Payment After Circumstance 17]])))</f>
        <v/>
      </c>
      <c r="X1130" s="24" t="str">
        <f>IF(X$3="Not used","",IFERROR(VLOOKUP($A1130,'Circumstance 19'!$B$6:$AB$15,27,FALSE),IFERROR(VLOOKUP($A1130,'Circumstance 19'!$B$18:$AB$28,27,FALSE),TableBPA2[[#This Row],[Base Payment After Circumstance 18]])))</f>
        <v/>
      </c>
      <c r="Y1130" s="24" t="str">
        <f>IF(Y$3="Not used","",IFERROR(VLOOKUP($A1130,'Circumstance 20'!$B$6:$AB$15,27,FALSE),IFERROR(VLOOKUP($A1130,'Circumstance 20'!$B$18:$AB$28,27,FALSE),TableBPA2[[#This Row],[Base Payment After Circumstance 19]])))</f>
        <v/>
      </c>
    </row>
    <row r="1131" spans="1:25" x14ac:dyDescent="0.25">
      <c r="A1131" s="11" t="str">
        <f>IF('LEA Information'!A1140="","",'LEA Information'!A1140)</f>
        <v/>
      </c>
      <c r="B1131" s="11" t="str">
        <f>IF('LEA Information'!B1140="","",'LEA Information'!B1140)</f>
        <v/>
      </c>
      <c r="C1131" s="68" t="str">
        <f>IF('LEA Information'!C1140="","",'LEA Information'!C1140)</f>
        <v/>
      </c>
      <c r="D1131" s="8" t="str">
        <f>IF('LEA Information'!D1140="","",'LEA Information'!D1140)</f>
        <v/>
      </c>
      <c r="E1131" s="32" t="str">
        <f t="shared" si="17"/>
        <v/>
      </c>
      <c r="F1131" s="3" t="str">
        <f>IF(F$3="Not used","",IFERROR(VLOOKUP($A1131,'Circumstance 1'!$B$6:$AB$15,27,FALSE),IFERROR(VLOOKUP(A1131,'Circumstance 1'!$B$18:$AB$28,27,FALSE),TableBPA2[[#This Row],[Starting Base Payment]])))</f>
        <v/>
      </c>
      <c r="G1131" s="3" t="str">
        <f>IF(G$3="Not used","",IFERROR(VLOOKUP($A1131,'Circumstance 2'!$B$6:$AB$15,27,FALSE),IFERROR(VLOOKUP($A1131,'Circumstance 2'!$B$18:$AB$28,27,FALSE),TableBPA2[[#This Row],[Base Payment After Circumstance 1]])))</f>
        <v/>
      </c>
      <c r="H1131" s="3" t="str">
        <f>IF(H$3="Not used","",IFERROR(VLOOKUP($A1131,'Circumstance 3'!$B$6:$AB$15,27,FALSE),IFERROR(VLOOKUP($A1131,'Circumstance 3'!$B$18:$AB$28,27,FALSE),TableBPA2[[#This Row],[Base Payment After Circumstance 2]])))</f>
        <v/>
      </c>
      <c r="I1131" s="3" t="str">
        <f>IF(I$3="Not used","",IFERROR(VLOOKUP($A1131,'Circumstance 4'!$B$6:$AB$15,27,FALSE),IFERROR(VLOOKUP($A1131,'Circumstance 4'!$B$18:$AB$28,27,FALSE),TableBPA2[[#This Row],[Base Payment After Circumstance 3]])))</f>
        <v/>
      </c>
      <c r="J1131" s="3" t="str">
        <f>IF(J$3="Not used","",IFERROR(VLOOKUP($A1131,'Circumstance 5'!$B$6:$AB$15,27,FALSE),IFERROR(VLOOKUP($A1131,'Circumstance 5'!$B$18:$AB$28,27,FALSE),TableBPA2[[#This Row],[Base Payment After Circumstance 4]])))</f>
        <v/>
      </c>
      <c r="K1131" s="3" t="str">
        <f>IF(K$3="Not used","",IFERROR(VLOOKUP($A1131,'Circumstance 6'!$B$6:$AB$15,27,FALSE),IFERROR(VLOOKUP($A1131,'Circumstance 6'!$B$18:$AB$28,27,FALSE),TableBPA2[[#This Row],[Base Payment After Circumstance 5]])))</f>
        <v/>
      </c>
      <c r="L1131" s="3" t="str">
        <f>IF(L$3="Not used","",IFERROR(VLOOKUP($A1131,'Circumstance 7'!$B$6:$AB$15,27,FALSE),IFERROR(VLOOKUP($A1131,'Circumstance 7'!$B$18:$AB$28,27,FALSE),TableBPA2[[#This Row],[Base Payment After Circumstance 6]])))</f>
        <v/>
      </c>
      <c r="M1131" s="3" t="str">
        <f>IF(M$3="Not used","",IFERROR(VLOOKUP($A1131,'Circumstance 8'!$B$6:$AB$15,27,FALSE),IFERROR(VLOOKUP($A1131,'Circumstance 8'!$B$18:$AB$28,27,FALSE),TableBPA2[[#This Row],[Base Payment After Circumstance 7]])))</f>
        <v/>
      </c>
      <c r="N1131" s="3" t="str">
        <f>IF(N$3="Not used","",IFERROR(VLOOKUP($A1131,'Circumstance 9'!$B$6:$AB$15,27,FALSE),IFERROR(VLOOKUP($A1131,'Circumstance 9'!$B$18:$AB$28,27,FALSE),TableBPA2[[#This Row],[Base Payment After Circumstance 8]])))</f>
        <v/>
      </c>
      <c r="O1131" s="3" t="str">
        <f>IF(O$3="Not used","",IFERROR(VLOOKUP($A1131,'Circumstance 10'!$B$6:$AB$15,27,FALSE),IFERROR(VLOOKUP($A1131,'Circumstance 10'!$B$18:$AB$28,27,FALSE),TableBPA2[[#This Row],[Base Payment After Circumstance 9]])))</f>
        <v/>
      </c>
      <c r="P1131" s="24" t="str">
        <f>IF(P$3="Not used","",IFERROR(VLOOKUP($A1131,'Circumstance 11'!$B$6:$AB$15,27,FALSE),IFERROR(VLOOKUP($A1131,'Circumstance 11'!$B$18:$AB$28,27,FALSE),TableBPA2[[#This Row],[Base Payment After Circumstance 10]])))</f>
        <v/>
      </c>
      <c r="Q1131" s="24" t="str">
        <f>IF(Q$3="Not used","",IFERROR(VLOOKUP($A1131,'Circumstance 12'!$B$6:$AB$15,27,FALSE),IFERROR(VLOOKUP($A1131,'Circumstance 12'!$B$18:$AB$28,27,FALSE),TableBPA2[[#This Row],[Base Payment After Circumstance 11]])))</f>
        <v/>
      </c>
      <c r="R1131" s="24" t="str">
        <f>IF(R$3="Not used","",IFERROR(VLOOKUP($A1131,'Circumstance 13'!$B$6:$AB$15,27,FALSE),IFERROR(VLOOKUP($A1131,'Circumstance 13'!$B$18:$AB$28,27,FALSE),TableBPA2[[#This Row],[Base Payment After Circumstance 12]])))</f>
        <v/>
      </c>
      <c r="S1131" s="24" t="str">
        <f>IF(S$3="Not used","",IFERROR(VLOOKUP($A1131,'Circumstance 14'!$B$6:$AB$15,27,FALSE),IFERROR(VLOOKUP($A1131,'Circumstance 14'!$B$18:$AB$28,27,FALSE),TableBPA2[[#This Row],[Base Payment After Circumstance 13]])))</f>
        <v/>
      </c>
      <c r="T1131" s="24" t="str">
        <f>IF(T$3="Not used","",IFERROR(VLOOKUP($A1131,'Circumstance 15'!$B$6:$AB$15,27,FALSE),IFERROR(VLOOKUP($A1131,'Circumstance 15'!$B$18:$AB$28,27,FALSE),TableBPA2[[#This Row],[Base Payment After Circumstance 14]])))</f>
        <v/>
      </c>
      <c r="U1131" s="24" t="str">
        <f>IF(U$3="Not used","",IFERROR(VLOOKUP($A1131,'Circumstance 16'!$B$6:$AB$15,27,FALSE),IFERROR(VLOOKUP($A1131,'Circumstance 16'!$B$18:$AB$28,27,FALSE),TableBPA2[[#This Row],[Base Payment After Circumstance 15]])))</f>
        <v/>
      </c>
      <c r="V1131" s="24" t="str">
        <f>IF(V$3="Not used","",IFERROR(VLOOKUP($A1131,'Circumstance 17'!$B$6:$AB$15,27,FALSE),IFERROR(VLOOKUP($A1131,'Circumstance 17'!$B$18:$AB$28,27,FALSE),TableBPA2[[#This Row],[Base Payment After Circumstance 16]])))</f>
        <v/>
      </c>
      <c r="W1131" s="24" t="str">
        <f>IF(W$3="Not used","",IFERROR(VLOOKUP($A1131,'Circumstance 18'!$B$6:$AB$15,27,FALSE),IFERROR(VLOOKUP($A1131,'Circumstance 18'!$B$18:$AB$28,27,FALSE),TableBPA2[[#This Row],[Base Payment After Circumstance 17]])))</f>
        <v/>
      </c>
      <c r="X1131" s="24" t="str">
        <f>IF(X$3="Not used","",IFERROR(VLOOKUP($A1131,'Circumstance 19'!$B$6:$AB$15,27,FALSE),IFERROR(VLOOKUP($A1131,'Circumstance 19'!$B$18:$AB$28,27,FALSE),TableBPA2[[#This Row],[Base Payment After Circumstance 18]])))</f>
        <v/>
      </c>
      <c r="Y1131" s="24" t="str">
        <f>IF(Y$3="Not used","",IFERROR(VLOOKUP($A1131,'Circumstance 20'!$B$6:$AB$15,27,FALSE),IFERROR(VLOOKUP($A1131,'Circumstance 20'!$B$18:$AB$28,27,FALSE),TableBPA2[[#This Row],[Base Payment After Circumstance 19]])))</f>
        <v/>
      </c>
    </row>
    <row r="1132" spans="1:25" x14ac:dyDescent="0.25">
      <c r="A1132" s="11" t="str">
        <f>IF('LEA Information'!A1141="","",'LEA Information'!A1141)</f>
        <v/>
      </c>
      <c r="B1132" s="11" t="str">
        <f>IF('LEA Information'!B1141="","",'LEA Information'!B1141)</f>
        <v/>
      </c>
      <c r="C1132" s="68" t="str">
        <f>IF('LEA Information'!C1141="","",'LEA Information'!C1141)</f>
        <v/>
      </c>
      <c r="D1132" s="8" t="str">
        <f>IF('LEA Information'!D1141="","",'LEA Information'!D1141)</f>
        <v/>
      </c>
      <c r="E1132" s="32" t="str">
        <f t="shared" si="17"/>
        <v/>
      </c>
      <c r="F1132" s="3" t="str">
        <f>IF(F$3="Not used","",IFERROR(VLOOKUP($A1132,'Circumstance 1'!$B$6:$AB$15,27,FALSE),IFERROR(VLOOKUP(A1132,'Circumstance 1'!$B$18:$AB$28,27,FALSE),TableBPA2[[#This Row],[Starting Base Payment]])))</f>
        <v/>
      </c>
      <c r="G1132" s="3" t="str">
        <f>IF(G$3="Not used","",IFERROR(VLOOKUP($A1132,'Circumstance 2'!$B$6:$AB$15,27,FALSE),IFERROR(VLOOKUP($A1132,'Circumstance 2'!$B$18:$AB$28,27,FALSE),TableBPA2[[#This Row],[Base Payment After Circumstance 1]])))</f>
        <v/>
      </c>
      <c r="H1132" s="3" t="str">
        <f>IF(H$3="Not used","",IFERROR(VLOOKUP($A1132,'Circumstance 3'!$B$6:$AB$15,27,FALSE),IFERROR(VLOOKUP($A1132,'Circumstance 3'!$B$18:$AB$28,27,FALSE),TableBPA2[[#This Row],[Base Payment After Circumstance 2]])))</f>
        <v/>
      </c>
      <c r="I1132" s="3" t="str">
        <f>IF(I$3="Not used","",IFERROR(VLOOKUP($A1132,'Circumstance 4'!$B$6:$AB$15,27,FALSE),IFERROR(VLOOKUP($A1132,'Circumstance 4'!$B$18:$AB$28,27,FALSE),TableBPA2[[#This Row],[Base Payment After Circumstance 3]])))</f>
        <v/>
      </c>
      <c r="J1132" s="3" t="str">
        <f>IF(J$3="Not used","",IFERROR(VLOOKUP($A1132,'Circumstance 5'!$B$6:$AB$15,27,FALSE),IFERROR(VLOOKUP($A1132,'Circumstance 5'!$B$18:$AB$28,27,FALSE),TableBPA2[[#This Row],[Base Payment After Circumstance 4]])))</f>
        <v/>
      </c>
      <c r="K1132" s="3" t="str">
        <f>IF(K$3="Not used","",IFERROR(VLOOKUP($A1132,'Circumstance 6'!$B$6:$AB$15,27,FALSE),IFERROR(VLOOKUP($A1132,'Circumstance 6'!$B$18:$AB$28,27,FALSE),TableBPA2[[#This Row],[Base Payment After Circumstance 5]])))</f>
        <v/>
      </c>
      <c r="L1132" s="3" t="str">
        <f>IF(L$3="Not used","",IFERROR(VLOOKUP($A1132,'Circumstance 7'!$B$6:$AB$15,27,FALSE),IFERROR(VLOOKUP($A1132,'Circumstance 7'!$B$18:$AB$28,27,FALSE),TableBPA2[[#This Row],[Base Payment After Circumstance 6]])))</f>
        <v/>
      </c>
      <c r="M1132" s="3" t="str">
        <f>IF(M$3="Not used","",IFERROR(VLOOKUP($A1132,'Circumstance 8'!$B$6:$AB$15,27,FALSE),IFERROR(VLOOKUP($A1132,'Circumstance 8'!$B$18:$AB$28,27,FALSE),TableBPA2[[#This Row],[Base Payment After Circumstance 7]])))</f>
        <v/>
      </c>
      <c r="N1132" s="3" t="str">
        <f>IF(N$3="Not used","",IFERROR(VLOOKUP($A1132,'Circumstance 9'!$B$6:$AB$15,27,FALSE),IFERROR(VLOOKUP($A1132,'Circumstance 9'!$B$18:$AB$28,27,FALSE),TableBPA2[[#This Row],[Base Payment After Circumstance 8]])))</f>
        <v/>
      </c>
      <c r="O1132" s="3" t="str">
        <f>IF(O$3="Not used","",IFERROR(VLOOKUP($A1132,'Circumstance 10'!$B$6:$AB$15,27,FALSE),IFERROR(VLOOKUP($A1132,'Circumstance 10'!$B$18:$AB$28,27,FALSE),TableBPA2[[#This Row],[Base Payment After Circumstance 9]])))</f>
        <v/>
      </c>
      <c r="P1132" s="24" t="str">
        <f>IF(P$3="Not used","",IFERROR(VLOOKUP($A1132,'Circumstance 11'!$B$6:$AB$15,27,FALSE),IFERROR(VLOOKUP($A1132,'Circumstance 11'!$B$18:$AB$28,27,FALSE),TableBPA2[[#This Row],[Base Payment After Circumstance 10]])))</f>
        <v/>
      </c>
      <c r="Q1132" s="24" t="str">
        <f>IF(Q$3="Not used","",IFERROR(VLOOKUP($A1132,'Circumstance 12'!$B$6:$AB$15,27,FALSE),IFERROR(VLOOKUP($A1132,'Circumstance 12'!$B$18:$AB$28,27,FALSE),TableBPA2[[#This Row],[Base Payment After Circumstance 11]])))</f>
        <v/>
      </c>
      <c r="R1132" s="24" t="str">
        <f>IF(R$3="Not used","",IFERROR(VLOOKUP($A1132,'Circumstance 13'!$B$6:$AB$15,27,FALSE),IFERROR(VLOOKUP($A1132,'Circumstance 13'!$B$18:$AB$28,27,FALSE),TableBPA2[[#This Row],[Base Payment After Circumstance 12]])))</f>
        <v/>
      </c>
      <c r="S1132" s="24" t="str">
        <f>IF(S$3="Not used","",IFERROR(VLOOKUP($A1132,'Circumstance 14'!$B$6:$AB$15,27,FALSE),IFERROR(VLOOKUP($A1132,'Circumstance 14'!$B$18:$AB$28,27,FALSE),TableBPA2[[#This Row],[Base Payment After Circumstance 13]])))</f>
        <v/>
      </c>
      <c r="T1132" s="24" t="str">
        <f>IF(T$3="Not used","",IFERROR(VLOOKUP($A1132,'Circumstance 15'!$B$6:$AB$15,27,FALSE),IFERROR(VLOOKUP($A1132,'Circumstance 15'!$B$18:$AB$28,27,FALSE),TableBPA2[[#This Row],[Base Payment After Circumstance 14]])))</f>
        <v/>
      </c>
      <c r="U1132" s="24" t="str">
        <f>IF(U$3="Not used","",IFERROR(VLOOKUP($A1132,'Circumstance 16'!$B$6:$AB$15,27,FALSE),IFERROR(VLOOKUP($A1132,'Circumstance 16'!$B$18:$AB$28,27,FALSE),TableBPA2[[#This Row],[Base Payment After Circumstance 15]])))</f>
        <v/>
      </c>
      <c r="V1132" s="24" t="str">
        <f>IF(V$3="Not used","",IFERROR(VLOOKUP($A1132,'Circumstance 17'!$B$6:$AB$15,27,FALSE),IFERROR(VLOOKUP($A1132,'Circumstance 17'!$B$18:$AB$28,27,FALSE),TableBPA2[[#This Row],[Base Payment After Circumstance 16]])))</f>
        <v/>
      </c>
      <c r="W1132" s="24" t="str">
        <f>IF(W$3="Not used","",IFERROR(VLOOKUP($A1132,'Circumstance 18'!$B$6:$AB$15,27,FALSE),IFERROR(VLOOKUP($A1132,'Circumstance 18'!$B$18:$AB$28,27,FALSE),TableBPA2[[#This Row],[Base Payment After Circumstance 17]])))</f>
        <v/>
      </c>
      <c r="X1132" s="24" t="str">
        <f>IF(X$3="Not used","",IFERROR(VLOOKUP($A1132,'Circumstance 19'!$B$6:$AB$15,27,FALSE),IFERROR(VLOOKUP($A1132,'Circumstance 19'!$B$18:$AB$28,27,FALSE),TableBPA2[[#This Row],[Base Payment After Circumstance 18]])))</f>
        <v/>
      </c>
      <c r="Y1132" s="24" t="str">
        <f>IF(Y$3="Not used","",IFERROR(VLOOKUP($A1132,'Circumstance 20'!$B$6:$AB$15,27,FALSE),IFERROR(VLOOKUP($A1132,'Circumstance 20'!$B$18:$AB$28,27,FALSE),TableBPA2[[#This Row],[Base Payment After Circumstance 19]])))</f>
        <v/>
      </c>
    </row>
    <row r="1133" spans="1:25" x14ac:dyDescent="0.25">
      <c r="A1133" s="11" t="str">
        <f>IF('LEA Information'!A1142="","",'LEA Information'!A1142)</f>
        <v/>
      </c>
      <c r="B1133" s="11" t="str">
        <f>IF('LEA Information'!B1142="","",'LEA Information'!B1142)</f>
        <v/>
      </c>
      <c r="C1133" s="68" t="str">
        <f>IF('LEA Information'!C1142="","",'LEA Information'!C1142)</f>
        <v/>
      </c>
      <c r="D1133" s="8" t="str">
        <f>IF('LEA Information'!D1142="","",'LEA Information'!D1142)</f>
        <v/>
      </c>
      <c r="E1133" s="32" t="str">
        <f t="shared" si="17"/>
        <v/>
      </c>
      <c r="F1133" s="3" t="str">
        <f>IF(F$3="Not used","",IFERROR(VLOOKUP($A1133,'Circumstance 1'!$B$6:$AB$15,27,FALSE),IFERROR(VLOOKUP(A1133,'Circumstance 1'!$B$18:$AB$28,27,FALSE),TableBPA2[[#This Row],[Starting Base Payment]])))</f>
        <v/>
      </c>
      <c r="G1133" s="3" t="str">
        <f>IF(G$3="Not used","",IFERROR(VLOOKUP($A1133,'Circumstance 2'!$B$6:$AB$15,27,FALSE),IFERROR(VLOOKUP($A1133,'Circumstance 2'!$B$18:$AB$28,27,FALSE),TableBPA2[[#This Row],[Base Payment After Circumstance 1]])))</f>
        <v/>
      </c>
      <c r="H1133" s="3" t="str">
        <f>IF(H$3="Not used","",IFERROR(VLOOKUP($A1133,'Circumstance 3'!$B$6:$AB$15,27,FALSE),IFERROR(VLOOKUP($A1133,'Circumstance 3'!$B$18:$AB$28,27,FALSE),TableBPA2[[#This Row],[Base Payment After Circumstance 2]])))</f>
        <v/>
      </c>
      <c r="I1133" s="3" t="str">
        <f>IF(I$3="Not used","",IFERROR(VLOOKUP($A1133,'Circumstance 4'!$B$6:$AB$15,27,FALSE),IFERROR(VLOOKUP($A1133,'Circumstance 4'!$B$18:$AB$28,27,FALSE),TableBPA2[[#This Row],[Base Payment After Circumstance 3]])))</f>
        <v/>
      </c>
      <c r="J1133" s="3" t="str">
        <f>IF(J$3="Not used","",IFERROR(VLOOKUP($A1133,'Circumstance 5'!$B$6:$AB$15,27,FALSE),IFERROR(VLOOKUP($A1133,'Circumstance 5'!$B$18:$AB$28,27,FALSE),TableBPA2[[#This Row],[Base Payment After Circumstance 4]])))</f>
        <v/>
      </c>
      <c r="K1133" s="3" t="str">
        <f>IF(K$3="Not used","",IFERROR(VLOOKUP($A1133,'Circumstance 6'!$B$6:$AB$15,27,FALSE),IFERROR(VLOOKUP($A1133,'Circumstance 6'!$B$18:$AB$28,27,FALSE),TableBPA2[[#This Row],[Base Payment After Circumstance 5]])))</f>
        <v/>
      </c>
      <c r="L1133" s="3" t="str">
        <f>IF(L$3="Not used","",IFERROR(VLOOKUP($A1133,'Circumstance 7'!$B$6:$AB$15,27,FALSE),IFERROR(VLOOKUP($A1133,'Circumstance 7'!$B$18:$AB$28,27,FALSE),TableBPA2[[#This Row],[Base Payment After Circumstance 6]])))</f>
        <v/>
      </c>
      <c r="M1133" s="3" t="str">
        <f>IF(M$3="Not used","",IFERROR(VLOOKUP($A1133,'Circumstance 8'!$B$6:$AB$15,27,FALSE),IFERROR(VLOOKUP($A1133,'Circumstance 8'!$B$18:$AB$28,27,FALSE),TableBPA2[[#This Row],[Base Payment After Circumstance 7]])))</f>
        <v/>
      </c>
      <c r="N1133" s="3" t="str">
        <f>IF(N$3="Not used","",IFERROR(VLOOKUP($A1133,'Circumstance 9'!$B$6:$AB$15,27,FALSE),IFERROR(VLOOKUP($A1133,'Circumstance 9'!$B$18:$AB$28,27,FALSE),TableBPA2[[#This Row],[Base Payment After Circumstance 8]])))</f>
        <v/>
      </c>
      <c r="O1133" s="3" t="str">
        <f>IF(O$3="Not used","",IFERROR(VLOOKUP($A1133,'Circumstance 10'!$B$6:$AB$15,27,FALSE),IFERROR(VLOOKUP($A1133,'Circumstance 10'!$B$18:$AB$28,27,FALSE),TableBPA2[[#This Row],[Base Payment After Circumstance 9]])))</f>
        <v/>
      </c>
      <c r="P1133" s="24" t="str">
        <f>IF(P$3="Not used","",IFERROR(VLOOKUP($A1133,'Circumstance 11'!$B$6:$AB$15,27,FALSE),IFERROR(VLOOKUP($A1133,'Circumstance 11'!$B$18:$AB$28,27,FALSE),TableBPA2[[#This Row],[Base Payment After Circumstance 10]])))</f>
        <v/>
      </c>
      <c r="Q1133" s="24" t="str">
        <f>IF(Q$3="Not used","",IFERROR(VLOOKUP($A1133,'Circumstance 12'!$B$6:$AB$15,27,FALSE),IFERROR(VLOOKUP($A1133,'Circumstance 12'!$B$18:$AB$28,27,FALSE),TableBPA2[[#This Row],[Base Payment After Circumstance 11]])))</f>
        <v/>
      </c>
      <c r="R1133" s="24" t="str">
        <f>IF(R$3="Not used","",IFERROR(VLOOKUP($A1133,'Circumstance 13'!$B$6:$AB$15,27,FALSE),IFERROR(VLOOKUP($A1133,'Circumstance 13'!$B$18:$AB$28,27,FALSE),TableBPA2[[#This Row],[Base Payment After Circumstance 12]])))</f>
        <v/>
      </c>
      <c r="S1133" s="24" t="str">
        <f>IF(S$3="Not used","",IFERROR(VLOOKUP($A1133,'Circumstance 14'!$B$6:$AB$15,27,FALSE),IFERROR(VLOOKUP($A1133,'Circumstance 14'!$B$18:$AB$28,27,FALSE),TableBPA2[[#This Row],[Base Payment After Circumstance 13]])))</f>
        <v/>
      </c>
      <c r="T1133" s="24" t="str">
        <f>IF(T$3="Not used","",IFERROR(VLOOKUP($A1133,'Circumstance 15'!$B$6:$AB$15,27,FALSE),IFERROR(VLOOKUP($A1133,'Circumstance 15'!$B$18:$AB$28,27,FALSE),TableBPA2[[#This Row],[Base Payment After Circumstance 14]])))</f>
        <v/>
      </c>
      <c r="U1133" s="24" t="str">
        <f>IF(U$3="Not used","",IFERROR(VLOOKUP($A1133,'Circumstance 16'!$B$6:$AB$15,27,FALSE),IFERROR(VLOOKUP($A1133,'Circumstance 16'!$B$18:$AB$28,27,FALSE),TableBPA2[[#This Row],[Base Payment After Circumstance 15]])))</f>
        <v/>
      </c>
      <c r="V1133" s="24" t="str">
        <f>IF(V$3="Not used","",IFERROR(VLOOKUP($A1133,'Circumstance 17'!$B$6:$AB$15,27,FALSE),IFERROR(VLOOKUP($A1133,'Circumstance 17'!$B$18:$AB$28,27,FALSE),TableBPA2[[#This Row],[Base Payment After Circumstance 16]])))</f>
        <v/>
      </c>
      <c r="W1133" s="24" t="str">
        <f>IF(W$3="Not used","",IFERROR(VLOOKUP($A1133,'Circumstance 18'!$B$6:$AB$15,27,FALSE),IFERROR(VLOOKUP($A1133,'Circumstance 18'!$B$18:$AB$28,27,FALSE),TableBPA2[[#This Row],[Base Payment After Circumstance 17]])))</f>
        <v/>
      </c>
      <c r="X1133" s="24" t="str">
        <f>IF(X$3="Not used","",IFERROR(VLOOKUP($A1133,'Circumstance 19'!$B$6:$AB$15,27,FALSE),IFERROR(VLOOKUP($A1133,'Circumstance 19'!$B$18:$AB$28,27,FALSE),TableBPA2[[#This Row],[Base Payment After Circumstance 18]])))</f>
        <v/>
      </c>
      <c r="Y1133" s="24" t="str">
        <f>IF(Y$3="Not used","",IFERROR(VLOOKUP($A1133,'Circumstance 20'!$B$6:$AB$15,27,FALSE),IFERROR(VLOOKUP($A1133,'Circumstance 20'!$B$18:$AB$28,27,FALSE),TableBPA2[[#This Row],[Base Payment After Circumstance 19]])))</f>
        <v/>
      </c>
    </row>
    <row r="1134" spans="1:25" x14ac:dyDescent="0.25">
      <c r="A1134" s="11" t="str">
        <f>IF('LEA Information'!A1143="","",'LEA Information'!A1143)</f>
        <v/>
      </c>
      <c r="B1134" s="11" t="str">
        <f>IF('LEA Information'!B1143="","",'LEA Information'!B1143)</f>
        <v/>
      </c>
      <c r="C1134" s="68" t="str">
        <f>IF('LEA Information'!C1143="","",'LEA Information'!C1143)</f>
        <v/>
      </c>
      <c r="D1134" s="8" t="str">
        <f>IF('LEA Information'!D1143="","",'LEA Information'!D1143)</f>
        <v/>
      </c>
      <c r="E1134" s="32" t="str">
        <f t="shared" si="17"/>
        <v/>
      </c>
      <c r="F1134" s="3" t="str">
        <f>IF(F$3="Not used","",IFERROR(VLOOKUP($A1134,'Circumstance 1'!$B$6:$AB$15,27,FALSE),IFERROR(VLOOKUP(A1134,'Circumstance 1'!$B$18:$AB$28,27,FALSE),TableBPA2[[#This Row],[Starting Base Payment]])))</f>
        <v/>
      </c>
      <c r="G1134" s="3" t="str">
        <f>IF(G$3="Not used","",IFERROR(VLOOKUP($A1134,'Circumstance 2'!$B$6:$AB$15,27,FALSE),IFERROR(VLOOKUP($A1134,'Circumstance 2'!$B$18:$AB$28,27,FALSE),TableBPA2[[#This Row],[Base Payment After Circumstance 1]])))</f>
        <v/>
      </c>
      <c r="H1134" s="3" t="str">
        <f>IF(H$3="Not used","",IFERROR(VLOOKUP($A1134,'Circumstance 3'!$B$6:$AB$15,27,FALSE),IFERROR(VLOOKUP($A1134,'Circumstance 3'!$B$18:$AB$28,27,FALSE),TableBPA2[[#This Row],[Base Payment After Circumstance 2]])))</f>
        <v/>
      </c>
      <c r="I1134" s="3" t="str">
        <f>IF(I$3="Not used","",IFERROR(VLOOKUP($A1134,'Circumstance 4'!$B$6:$AB$15,27,FALSE),IFERROR(VLOOKUP($A1134,'Circumstance 4'!$B$18:$AB$28,27,FALSE),TableBPA2[[#This Row],[Base Payment After Circumstance 3]])))</f>
        <v/>
      </c>
      <c r="J1134" s="3" t="str">
        <f>IF(J$3="Not used","",IFERROR(VLOOKUP($A1134,'Circumstance 5'!$B$6:$AB$15,27,FALSE),IFERROR(VLOOKUP($A1134,'Circumstance 5'!$B$18:$AB$28,27,FALSE),TableBPA2[[#This Row],[Base Payment After Circumstance 4]])))</f>
        <v/>
      </c>
      <c r="K1134" s="3" t="str">
        <f>IF(K$3="Not used","",IFERROR(VLOOKUP($A1134,'Circumstance 6'!$B$6:$AB$15,27,FALSE),IFERROR(VLOOKUP($A1134,'Circumstance 6'!$B$18:$AB$28,27,FALSE),TableBPA2[[#This Row],[Base Payment After Circumstance 5]])))</f>
        <v/>
      </c>
      <c r="L1134" s="3" t="str">
        <f>IF(L$3="Not used","",IFERROR(VLOOKUP($A1134,'Circumstance 7'!$B$6:$AB$15,27,FALSE),IFERROR(VLOOKUP($A1134,'Circumstance 7'!$B$18:$AB$28,27,FALSE),TableBPA2[[#This Row],[Base Payment After Circumstance 6]])))</f>
        <v/>
      </c>
      <c r="M1134" s="3" t="str">
        <f>IF(M$3="Not used","",IFERROR(VLOOKUP($A1134,'Circumstance 8'!$B$6:$AB$15,27,FALSE),IFERROR(VLOOKUP($A1134,'Circumstance 8'!$B$18:$AB$28,27,FALSE),TableBPA2[[#This Row],[Base Payment After Circumstance 7]])))</f>
        <v/>
      </c>
      <c r="N1134" s="3" t="str">
        <f>IF(N$3="Not used","",IFERROR(VLOOKUP($A1134,'Circumstance 9'!$B$6:$AB$15,27,FALSE),IFERROR(VLOOKUP($A1134,'Circumstance 9'!$B$18:$AB$28,27,FALSE),TableBPA2[[#This Row],[Base Payment After Circumstance 8]])))</f>
        <v/>
      </c>
      <c r="O1134" s="3" t="str">
        <f>IF(O$3="Not used","",IFERROR(VLOOKUP($A1134,'Circumstance 10'!$B$6:$AB$15,27,FALSE),IFERROR(VLOOKUP($A1134,'Circumstance 10'!$B$18:$AB$28,27,FALSE),TableBPA2[[#This Row],[Base Payment After Circumstance 9]])))</f>
        <v/>
      </c>
      <c r="P1134" s="24" t="str">
        <f>IF(P$3="Not used","",IFERROR(VLOOKUP($A1134,'Circumstance 11'!$B$6:$AB$15,27,FALSE),IFERROR(VLOOKUP($A1134,'Circumstance 11'!$B$18:$AB$28,27,FALSE),TableBPA2[[#This Row],[Base Payment After Circumstance 10]])))</f>
        <v/>
      </c>
      <c r="Q1134" s="24" t="str">
        <f>IF(Q$3="Not used","",IFERROR(VLOOKUP($A1134,'Circumstance 12'!$B$6:$AB$15,27,FALSE),IFERROR(VLOOKUP($A1134,'Circumstance 12'!$B$18:$AB$28,27,FALSE),TableBPA2[[#This Row],[Base Payment After Circumstance 11]])))</f>
        <v/>
      </c>
      <c r="R1134" s="24" t="str">
        <f>IF(R$3="Not used","",IFERROR(VLOOKUP($A1134,'Circumstance 13'!$B$6:$AB$15,27,FALSE),IFERROR(VLOOKUP($A1134,'Circumstance 13'!$B$18:$AB$28,27,FALSE),TableBPA2[[#This Row],[Base Payment After Circumstance 12]])))</f>
        <v/>
      </c>
      <c r="S1134" s="24" t="str">
        <f>IF(S$3="Not used","",IFERROR(VLOOKUP($A1134,'Circumstance 14'!$B$6:$AB$15,27,FALSE),IFERROR(VLOOKUP($A1134,'Circumstance 14'!$B$18:$AB$28,27,FALSE),TableBPA2[[#This Row],[Base Payment After Circumstance 13]])))</f>
        <v/>
      </c>
      <c r="T1134" s="24" t="str">
        <f>IF(T$3="Not used","",IFERROR(VLOOKUP($A1134,'Circumstance 15'!$B$6:$AB$15,27,FALSE),IFERROR(VLOOKUP($A1134,'Circumstance 15'!$B$18:$AB$28,27,FALSE),TableBPA2[[#This Row],[Base Payment After Circumstance 14]])))</f>
        <v/>
      </c>
      <c r="U1134" s="24" t="str">
        <f>IF(U$3="Not used","",IFERROR(VLOOKUP($A1134,'Circumstance 16'!$B$6:$AB$15,27,FALSE),IFERROR(VLOOKUP($A1134,'Circumstance 16'!$B$18:$AB$28,27,FALSE),TableBPA2[[#This Row],[Base Payment After Circumstance 15]])))</f>
        <v/>
      </c>
      <c r="V1134" s="24" t="str">
        <f>IF(V$3="Not used","",IFERROR(VLOOKUP($A1134,'Circumstance 17'!$B$6:$AB$15,27,FALSE),IFERROR(VLOOKUP($A1134,'Circumstance 17'!$B$18:$AB$28,27,FALSE),TableBPA2[[#This Row],[Base Payment After Circumstance 16]])))</f>
        <v/>
      </c>
      <c r="W1134" s="24" t="str">
        <f>IF(W$3="Not used","",IFERROR(VLOOKUP($A1134,'Circumstance 18'!$B$6:$AB$15,27,FALSE),IFERROR(VLOOKUP($A1134,'Circumstance 18'!$B$18:$AB$28,27,FALSE),TableBPA2[[#This Row],[Base Payment After Circumstance 17]])))</f>
        <v/>
      </c>
      <c r="X1134" s="24" t="str">
        <f>IF(X$3="Not used","",IFERROR(VLOOKUP($A1134,'Circumstance 19'!$B$6:$AB$15,27,FALSE),IFERROR(VLOOKUP($A1134,'Circumstance 19'!$B$18:$AB$28,27,FALSE),TableBPA2[[#This Row],[Base Payment After Circumstance 18]])))</f>
        <v/>
      </c>
      <c r="Y1134" s="24" t="str">
        <f>IF(Y$3="Not used","",IFERROR(VLOOKUP($A1134,'Circumstance 20'!$B$6:$AB$15,27,FALSE),IFERROR(VLOOKUP($A1134,'Circumstance 20'!$B$18:$AB$28,27,FALSE),TableBPA2[[#This Row],[Base Payment After Circumstance 19]])))</f>
        <v/>
      </c>
    </row>
    <row r="1135" spans="1:25" x14ac:dyDescent="0.25">
      <c r="A1135" s="11" t="str">
        <f>IF('LEA Information'!A1144="","",'LEA Information'!A1144)</f>
        <v/>
      </c>
      <c r="B1135" s="11" t="str">
        <f>IF('LEA Information'!B1144="","",'LEA Information'!B1144)</f>
        <v/>
      </c>
      <c r="C1135" s="68" t="str">
        <f>IF('LEA Information'!C1144="","",'LEA Information'!C1144)</f>
        <v/>
      </c>
      <c r="D1135" s="8" t="str">
        <f>IF('LEA Information'!D1144="","",'LEA Information'!D1144)</f>
        <v/>
      </c>
      <c r="E1135" s="32" t="str">
        <f t="shared" si="17"/>
        <v/>
      </c>
      <c r="F1135" s="3" t="str">
        <f>IF(F$3="Not used","",IFERROR(VLOOKUP($A1135,'Circumstance 1'!$B$6:$AB$15,27,FALSE),IFERROR(VLOOKUP(A1135,'Circumstance 1'!$B$18:$AB$28,27,FALSE),TableBPA2[[#This Row],[Starting Base Payment]])))</f>
        <v/>
      </c>
      <c r="G1135" s="3" t="str">
        <f>IF(G$3="Not used","",IFERROR(VLOOKUP($A1135,'Circumstance 2'!$B$6:$AB$15,27,FALSE),IFERROR(VLOOKUP($A1135,'Circumstance 2'!$B$18:$AB$28,27,FALSE),TableBPA2[[#This Row],[Base Payment After Circumstance 1]])))</f>
        <v/>
      </c>
      <c r="H1135" s="3" t="str">
        <f>IF(H$3="Not used","",IFERROR(VLOOKUP($A1135,'Circumstance 3'!$B$6:$AB$15,27,FALSE),IFERROR(VLOOKUP($A1135,'Circumstance 3'!$B$18:$AB$28,27,FALSE),TableBPA2[[#This Row],[Base Payment After Circumstance 2]])))</f>
        <v/>
      </c>
      <c r="I1135" s="3" t="str">
        <f>IF(I$3="Not used","",IFERROR(VLOOKUP($A1135,'Circumstance 4'!$B$6:$AB$15,27,FALSE),IFERROR(VLOOKUP($A1135,'Circumstance 4'!$B$18:$AB$28,27,FALSE),TableBPA2[[#This Row],[Base Payment After Circumstance 3]])))</f>
        <v/>
      </c>
      <c r="J1135" s="3" t="str">
        <f>IF(J$3="Not used","",IFERROR(VLOOKUP($A1135,'Circumstance 5'!$B$6:$AB$15,27,FALSE),IFERROR(VLOOKUP($A1135,'Circumstance 5'!$B$18:$AB$28,27,FALSE),TableBPA2[[#This Row],[Base Payment After Circumstance 4]])))</f>
        <v/>
      </c>
      <c r="K1135" s="3" t="str">
        <f>IF(K$3="Not used","",IFERROR(VLOOKUP($A1135,'Circumstance 6'!$B$6:$AB$15,27,FALSE),IFERROR(VLOOKUP($A1135,'Circumstance 6'!$B$18:$AB$28,27,FALSE),TableBPA2[[#This Row],[Base Payment After Circumstance 5]])))</f>
        <v/>
      </c>
      <c r="L1135" s="3" t="str">
        <f>IF(L$3="Not used","",IFERROR(VLOOKUP($A1135,'Circumstance 7'!$B$6:$AB$15,27,FALSE),IFERROR(VLOOKUP($A1135,'Circumstance 7'!$B$18:$AB$28,27,FALSE),TableBPA2[[#This Row],[Base Payment After Circumstance 6]])))</f>
        <v/>
      </c>
      <c r="M1135" s="3" t="str">
        <f>IF(M$3="Not used","",IFERROR(VLOOKUP($A1135,'Circumstance 8'!$B$6:$AB$15,27,FALSE),IFERROR(VLOOKUP($A1135,'Circumstance 8'!$B$18:$AB$28,27,FALSE),TableBPA2[[#This Row],[Base Payment After Circumstance 7]])))</f>
        <v/>
      </c>
      <c r="N1135" s="3" t="str">
        <f>IF(N$3="Not used","",IFERROR(VLOOKUP($A1135,'Circumstance 9'!$B$6:$AB$15,27,FALSE),IFERROR(VLOOKUP($A1135,'Circumstance 9'!$B$18:$AB$28,27,FALSE),TableBPA2[[#This Row],[Base Payment After Circumstance 8]])))</f>
        <v/>
      </c>
      <c r="O1135" s="3" t="str">
        <f>IF(O$3="Not used","",IFERROR(VLOOKUP($A1135,'Circumstance 10'!$B$6:$AB$15,27,FALSE),IFERROR(VLOOKUP($A1135,'Circumstance 10'!$B$18:$AB$28,27,FALSE),TableBPA2[[#This Row],[Base Payment After Circumstance 9]])))</f>
        <v/>
      </c>
      <c r="P1135" s="24" t="str">
        <f>IF(P$3="Not used","",IFERROR(VLOOKUP($A1135,'Circumstance 11'!$B$6:$AB$15,27,FALSE),IFERROR(VLOOKUP($A1135,'Circumstance 11'!$B$18:$AB$28,27,FALSE),TableBPA2[[#This Row],[Base Payment After Circumstance 10]])))</f>
        <v/>
      </c>
      <c r="Q1135" s="24" t="str">
        <f>IF(Q$3="Not used","",IFERROR(VLOOKUP($A1135,'Circumstance 12'!$B$6:$AB$15,27,FALSE),IFERROR(VLOOKUP($A1135,'Circumstance 12'!$B$18:$AB$28,27,FALSE),TableBPA2[[#This Row],[Base Payment After Circumstance 11]])))</f>
        <v/>
      </c>
      <c r="R1135" s="24" t="str">
        <f>IF(R$3="Not used","",IFERROR(VLOOKUP($A1135,'Circumstance 13'!$B$6:$AB$15,27,FALSE),IFERROR(VLOOKUP($A1135,'Circumstance 13'!$B$18:$AB$28,27,FALSE),TableBPA2[[#This Row],[Base Payment After Circumstance 12]])))</f>
        <v/>
      </c>
      <c r="S1135" s="24" t="str">
        <f>IF(S$3="Not used","",IFERROR(VLOOKUP($A1135,'Circumstance 14'!$B$6:$AB$15,27,FALSE),IFERROR(VLOOKUP($A1135,'Circumstance 14'!$B$18:$AB$28,27,FALSE),TableBPA2[[#This Row],[Base Payment After Circumstance 13]])))</f>
        <v/>
      </c>
      <c r="T1135" s="24" t="str">
        <f>IF(T$3="Not used","",IFERROR(VLOOKUP($A1135,'Circumstance 15'!$B$6:$AB$15,27,FALSE),IFERROR(VLOOKUP($A1135,'Circumstance 15'!$B$18:$AB$28,27,FALSE),TableBPA2[[#This Row],[Base Payment After Circumstance 14]])))</f>
        <v/>
      </c>
      <c r="U1135" s="24" t="str">
        <f>IF(U$3="Not used","",IFERROR(VLOOKUP($A1135,'Circumstance 16'!$B$6:$AB$15,27,FALSE),IFERROR(VLOOKUP($A1135,'Circumstance 16'!$B$18:$AB$28,27,FALSE),TableBPA2[[#This Row],[Base Payment After Circumstance 15]])))</f>
        <v/>
      </c>
      <c r="V1135" s="24" t="str">
        <f>IF(V$3="Not used","",IFERROR(VLOOKUP($A1135,'Circumstance 17'!$B$6:$AB$15,27,FALSE),IFERROR(VLOOKUP($A1135,'Circumstance 17'!$B$18:$AB$28,27,FALSE),TableBPA2[[#This Row],[Base Payment After Circumstance 16]])))</f>
        <v/>
      </c>
      <c r="W1135" s="24" t="str">
        <f>IF(W$3="Not used","",IFERROR(VLOOKUP($A1135,'Circumstance 18'!$B$6:$AB$15,27,FALSE),IFERROR(VLOOKUP($A1135,'Circumstance 18'!$B$18:$AB$28,27,FALSE),TableBPA2[[#This Row],[Base Payment After Circumstance 17]])))</f>
        <v/>
      </c>
      <c r="X1135" s="24" t="str">
        <f>IF(X$3="Not used","",IFERROR(VLOOKUP($A1135,'Circumstance 19'!$B$6:$AB$15,27,FALSE),IFERROR(VLOOKUP($A1135,'Circumstance 19'!$B$18:$AB$28,27,FALSE),TableBPA2[[#This Row],[Base Payment After Circumstance 18]])))</f>
        <v/>
      </c>
      <c r="Y1135" s="24" t="str">
        <f>IF(Y$3="Not used","",IFERROR(VLOOKUP($A1135,'Circumstance 20'!$B$6:$AB$15,27,FALSE),IFERROR(VLOOKUP($A1135,'Circumstance 20'!$B$18:$AB$28,27,FALSE),TableBPA2[[#This Row],[Base Payment After Circumstance 19]])))</f>
        <v/>
      </c>
    </row>
    <row r="1136" spans="1:25" x14ac:dyDescent="0.25">
      <c r="A1136" s="11" t="str">
        <f>IF('LEA Information'!A1145="","",'LEA Information'!A1145)</f>
        <v/>
      </c>
      <c r="B1136" s="11" t="str">
        <f>IF('LEA Information'!B1145="","",'LEA Information'!B1145)</f>
        <v/>
      </c>
      <c r="C1136" s="68" t="str">
        <f>IF('LEA Information'!C1145="","",'LEA Information'!C1145)</f>
        <v/>
      </c>
      <c r="D1136" s="8" t="str">
        <f>IF('LEA Information'!D1145="","",'LEA Information'!D1145)</f>
        <v/>
      </c>
      <c r="E1136" s="32" t="str">
        <f t="shared" si="17"/>
        <v/>
      </c>
      <c r="F1136" s="3" t="str">
        <f>IF(F$3="Not used","",IFERROR(VLOOKUP($A1136,'Circumstance 1'!$B$6:$AB$15,27,FALSE),IFERROR(VLOOKUP(A1136,'Circumstance 1'!$B$18:$AB$28,27,FALSE),TableBPA2[[#This Row],[Starting Base Payment]])))</f>
        <v/>
      </c>
      <c r="G1136" s="3" t="str">
        <f>IF(G$3="Not used","",IFERROR(VLOOKUP($A1136,'Circumstance 2'!$B$6:$AB$15,27,FALSE),IFERROR(VLOOKUP($A1136,'Circumstance 2'!$B$18:$AB$28,27,FALSE),TableBPA2[[#This Row],[Base Payment After Circumstance 1]])))</f>
        <v/>
      </c>
      <c r="H1136" s="3" t="str">
        <f>IF(H$3="Not used","",IFERROR(VLOOKUP($A1136,'Circumstance 3'!$B$6:$AB$15,27,FALSE),IFERROR(VLOOKUP($A1136,'Circumstance 3'!$B$18:$AB$28,27,FALSE),TableBPA2[[#This Row],[Base Payment After Circumstance 2]])))</f>
        <v/>
      </c>
      <c r="I1136" s="3" t="str">
        <f>IF(I$3="Not used","",IFERROR(VLOOKUP($A1136,'Circumstance 4'!$B$6:$AB$15,27,FALSE),IFERROR(VLOOKUP($A1136,'Circumstance 4'!$B$18:$AB$28,27,FALSE),TableBPA2[[#This Row],[Base Payment After Circumstance 3]])))</f>
        <v/>
      </c>
      <c r="J1136" s="3" t="str">
        <f>IF(J$3="Not used","",IFERROR(VLOOKUP($A1136,'Circumstance 5'!$B$6:$AB$15,27,FALSE),IFERROR(VLOOKUP($A1136,'Circumstance 5'!$B$18:$AB$28,27,FALSE),TableBPA2[[#This Row],[Base Payment After Circumstance 4]])))</f>
        <v/>
      </c>
      <c r="K1136" s="3" t="str">
        <f>IF(K$3="Not used","",IFERROR(VLOOKUP($A1136,'Circumstance 6'!$B$6:$AB$15,27,FALSE),IFERROR(VLOOKUP($A1136,'Circumstance 6'!$B$18:$AB$28,27,FALSE),TableBPA2[[#This Row],[Base Payment After Circumstance 5]])))</f>
        <v/>
      </c>
      <c r="L1136" s="3" t="str">
        <f>IF(L$3="Not used","",IFERROR(VLOOKUP($A1136,'Circumstance 7'!$B$6:$AB$15,27,FALSE),IFERROR(VLOOKUP($A1136,'Circumstance 7'!$B$18:$AB$28,27,FALSE),TableBPA2[[#This Row],[Base Payment After Circumstance 6]])))</f>
        <v/>
      </c>
      <c r="M1136" s="3" t="str">
        <f>IF(M$3="Not used","",IFERROR(VLOOKUP($A1136,'Circumstance 8'!$B$6:$AB$15,27,FALSE),IFERROR(VLOOKUP($A1136,'Circumstance 8'!$B$18:$AB$28,27,FALSE),TableBPA2[[#This Row],[Base Payment After Circumstance 7]])))</f>
        <v/>
      </c>
      <c r="N1136" s="3" t="str">
        <f>IF(N$3="Not used","",IFERROR(VLOOKUP($A1136,'Circumstance 9'!$B$6:$AB$15,27,FALSE),IFERROR(VLOOKUP($A1136,'Circumstance 9'!$B$18:$AB$28,27,FALSE),TableBPA2[[#This Row],[Base Payment After Circumstance 8]])))</f>
        <v/>
      </c>
      <c r="O1136" s="3" t="str">
        <f>IF(O$3="Not used","",IFERROR(VLOOKUP($A1136,'Circumstance 10'!$B$6:$AB$15,27,FALSE),IFERROR(VLOOKUP($A1136,'Circumstance 10'!$B$18:$AB$28,27,FALSE),TableBPA2[[#This Row],[Base Payment After Circumstance 9]])))</f>
        <v/>
      </c>
      <c r="P1136" s="24" t="str">
        <f>IF(P$3="Not used","",IFERROR(VLOOKUP($A1136,'Circumstance 11'!$B$6:$AB$15,27,FALSE),IFERROR(VLOOKUP($A1136,'Circumstance 11'!$B$18:$AB$28,27,FALSE),TableBPA2[[#This Row],[Base Payment After Circumstance 10]])))</f>
        <v/>
      </c>
      <c r="Q1136" s="24" t="str">
        <f>IF(Q$3="Not used","",IFERROR(VLOOKUP($A1136,'Circumstance 12'!$B$6:$AB$15,27,FALSE),IFERROR(VLOOKUP($A1136,'Circumstance 12'!$B$18:$AB$28,27,FALSE),TableBPA2[[#This Row],[Base Payment After Circumstance 11]])))</f>
        <v/>
      </c>
      <c r="R1136" s="24" t="str">
        <f>IF(R$3="Not used","",IFERROR(VLOOKUP($A1136,'Circumstance 13'!$B$6:$AB$15,27,FALSE),IFERROR(VLOOKUP($A1136,'Circumstance 13'!$B$18:$AB$28,27,FALSE),TableBPA2[[#This Row],[Base Payment After Circumstance 12]])))</f>
        <v/>
      </c>
      <c r="S1136" s="24" t="str">
        <f>IF(S$3="Not used","",IFERROR(VLOOKUP($A1136,'Circumstance 14'!$B$6:$AB$15,27,FALSE),IFERROR(VLOOKUP($A1136,'Circumstance 14'!$B$18:$AB$28,27,FALSE),TableBPA2[[#This Row],[Base Payment After Circumstance 13]])))</f>
        <v/>
      </c>
      <c r="T1136" s="24" t="str">
        <f>IF(T$3="Not used","",IFERROR(VLOOKUP($A1136,'Circumstance 15'!$B$6:$AB$15,27,FALSE),IFERROR(VLOOKUP($A1136,'Circumstance 15'!$B$18:$AB$28,27,FALSE),TableBPA2[[#This Row],[Base Payment After Circumstance 14]])))</f>
        <v/>
      </c>
      <c r="U1136" s="24" t="str">
        <f>IF(U$3="Not used","",IFERROR(VLOOKUP($A1136,'Circumstance 16'!$B$6:$AB$15,27,FALSE),IFERROR(VLOOKUP($A1136,'Circumstance 16'!$B$18:$AB$28,27,FALSE),TableBPA2[[#This Row],[Base Payment After Circumstance 15]])))</f>
        <v/>
      </c>
      <c r="V1136" s="24" t="str">
        <f>IF(V$3="Not used","",IFERROR(VLOOKUP($A1136,'Circumstance 17'!$B$6:$AB$15,27,FALSE),IFERROR(VLOOKUP($A1136,'Circumstance 17'!$B$18:$AB$28,27,FALSE),TableBPA2[[#This Row],[Base Payment After Circumstance 16]])))</f>
        <v/>
      </c>
      <c r="W1136" s="24" t="str">
        <f>IF(W$3="Not used","",IFERROR(VLOOKUP($A1136,'Circumstance 18'!$B$6:$AB$15,27,FALSE),IFERROR(VLOOKUP($A1136,'Circumstance 18'!$B$18:$AB$28,27,FALSE),TableBPA2[[#This Row],[Base Payment After Circumstance 17]])))</f>
        <v/>
      </c>
      <c r="X1136" s="24" t="str">
        <f>IF(X$3="Not used","",IFERROR(VLOOKUP($A1136,'Circumstance 19'!$B$6:$AB$15,27,FALSE),IFERROR(VLOOKUP($A1136,'Circumstance 19'!$B$18:$AB$28,27,FALSE),TableBPA2[[#This Row],[Base Payment After Circumstance 18]])))</f>
        <v/>
      </c>
      <c r="Y1136" s="24" t="str">
        <f>IF(Y$3="Not used","",IFERROR(VLOOKUP($A1136,'Circumstance 20'!$B$6:$AB$15,27,FALSE),IFERROR(VLOOKUP($A1136,'Circumstance 20'!$B$18:$AB$28,27,FALSE),TableBPA2[[#This Row],[Base Payment After Circumstance 19]])))</f>
        <v/>
      </c>
    </row>
    <row r="1137" spans="1:25" x14ac:dyDescent="0.25">
      <c r="A1137" s="11" t="str">
        <f>IF('LEA Information'!A1146="","",'LEA Information'!A1146)</f>
        <v/>
      </c>
      <c r="B1137" s="11" t="str">
        <f>IF('LEA Information'!B1146="","",'LEA Information'!B1146)</f>
        <v/>
      </c>
      <c r="C1137" s="68" t="str">
        <f>IF('LEA Information'!C1146="","",'LEA Information'!C1146)</f>
        <v/>
      </c>
      <c r="D1137" s="8" t="str">
        <f>IF('LEA Information'!D1146="","",'LEA Information'!D1146)</f>
        <v/>
      </c>
      <c r="E1137" s="32" t="str">
        <f t="shared" si="17"/>
        <v/>
      </c>
      <c r="F1137" s="3" t="str">
        <f>IF(F$3="Not used","",IFERROR(VLOOKUP($A1137,'Circumstance 1'!$B$6:$AB$15,27,FALSE),IFERROR(VLOOKUP(A1137,'Circumstance 1'!$B$18:$AB$28,27,FALSE),TableBPA2[[#This Row],[Starting Base Payment]])))</f>
        <v/>
      </c>
      <c r="G1137" s="3" t="str">
        <f>IF(G$3="Not used","",IFERROR(VLOOKUP($A1137,'Circumstance 2'!$B$6:$AB$15,27,FALSE),IFERROR(VLOOKUP($A1137,'Circumstance 2'!$B$18:$AB$28,27,FALSE),TableBPA2[[#This Row],[Base Payment After Circumstance 1]])))</f>
        <v/>
      </c>
      <c r="H1137" s="3" t="str">
        <f>IF(H$3="Not used","",IFERROR(VLOOKUP($A1137,'Circumstance 3'!$B$6:$AB$15,27,FALSE),IFERROR(VLOOKUP($A1137,'Circumstance 3'!$B$18:$AB$28,27,FALSE),TableBPA2[[#This Row],[Base Payment After Circumstance 2]])))</f>
        <v/>
      </c>
      <c r="I1137" s="3" t="str">
        <f>IF(I$3="Not used","",IFERROR(VLOOKUP($A1137,'Circumstance 4'!$B$6:$AB$15,27,FALSE),IFERROR(VLOOKUP($A1137,'Circumstance 4'!$B$18:$AB$28,27,FALSE),TableBPA2[[#This Row],[Base Payment After Circumstance 3]])))</f>
        <v/>
      </c>
      <c r="J1137" s="3" t="str">
        <f>IF(J$3="Not used","",IFERROR(VLOOKUP($A1137,'Circumstance 5'!$B$6:$AB$15,27,FALSE),IFERROR(VLOOKUP($A1137,'Circumstance 5'!$B$18:$AB$28,27,FALSE),TableBPA2[[#This Row],[Base Payment After Circumstance 4]])))</f>
        <v/>
      </c>
      <c r="K1137" s="3" t="str">
        <f>IF(K$3="Not used","",IFERROR(VLOOKUP($A1137,'Circumstance 6'!$B$6:$AB$15,27,FALSE),IFERROR(VLOOKUP($A1137,'Circumstance 6'!$B$18:$AB$28,27,FALSE),TableBPA2[[#This Row],[Base Payment After Circumstance 5]])))</f>
        <v/>
      </c>
      <c r="L1137" s="3" t="str">
        <f>IF(L$3="Not used","",IFERROR(VLOOKUP($A1137,'Circumstance 7'!$B$6:$AB$15,27,FALSE),IFERROR(VLOOKUP($A1137,'Circumstance 7'!$B$18:$AB$28,27,FALSE),TableBPA2[[#This Row],[Base Payment After Circumstance 6]])))</f>
        <v/>
      </c>
      <c r="M1137" s="3" t="str">
        <f>IF(M$3="Not used","",IFERROR(VLOOKUP($A1137,'Circumstance 8'!$B$6:$AB$15,27,FALSE),IFERROR(VLOOKUP($A1137,'Circumstance 8'!$B$18:$AB$28,27,FALSE),TableBPA2[[#This Row],[Base Payment After Circumstance 7]])))</f>
        <v/>
      </c>
      <c r="N1137" s="3" t="str">
        <f>IF(N$3="Not used","",IFERROR(VLOOKUP($A1137,'Circumstance 9'!$B$6:$AB$15,27,FALSE),IFERROR(VLOOKUP($A1137,'Circumstance 9'!$B$18:$AB$28,27,FALSE),TableBPA2[[#This Row],[Base Payment After Circumstance 8]])))</f>
        <v/>
      </c>
      <c r="O1137" s="3" t="str">
        <f>IF(O$3="Not used","",IFERROR(VLOOKUP($A1137,'Circumstance 10'!$B$6:$AB$15,27,FALSE),IFERROR(VLOOKUP($A1137,'Circumstance 10'!$B$18:$AB$28,27,FALSE),TableBPA2[[#This Row],[Base Payment After Circumstance 9]])))</f>
        <v/>
      </c>
      <c r="P1137" s="24" t="str">
        <f>IF(P$3="Not used","",IFERROR(VLOOKUP($A1137,'Circumstance 11'!$B$6:$AB$15,27,FALSE),IFERROR(VLOOKUP($A1137,'Circumstance 11'!$B$18:$AB$28,27,FALSE),TableBPA2[[#This Row],[Base Payment After Circumstance 10]])))</f>
        <v/>
      </c>
      <c r="Q1137" s="24" t="str">
        <f>IF(Q$3="Not used","",IFERROR(VLOOKUP($A1137,'Circumstance 12'!$B$6:$AB$15,27,FALSE),IFERROR(VLOOKUP($A1137,'Circumstance 12'!$B$18:$AB$28,27,FALSE),TableBPA2[[#This Row],[Base Payment After Circumstance 11]])))</f>
        <v/>
      </c>
      <c r="R1137" s="24" t="str">
        <f>IF(R$3="Not used","",IFERROR(VLOOKUP($A1137,'Circumstance 13'!$B$6:$AB$15,27,FALSE),IFERROR(VLOOKUP($A1137,'Circumstance 13'!$B$18:$AB$28,27,FALSE),TableBPA2[[#This Row],[Base Payment After Circumstance 12]])))</f>
        <v/>
      </c>
      <c r="S1137" s="24" t="str">
        <f>IF(S$3="Not used","",IFERROR(VLOOKUP($A1137,'Circumstance 14'!$B$6:$AB$15,27,FALSE),IFERROR(VLOOKUP($A1137,'Circumstance 14'!$B$18:$AB$28,27,FALSE),TableBPA2[[#This Row],[Base Payment After Circumstance 13]])))</f>
        <v/>
      </c>
      <c r="T1137" s="24" t="str">
        <f>IF(T$3="Not used","",IFERROR(VLOOKUP($A1137,'Circumstance 15'!$B$6:$AB$15,27,FALSE),IFERROR(VLOOKUP($A1137,'Circumstance 15'!$B$18:$AB$28,27,FALSE),TableBPA2[[#This Row],[Base Payment After Circumstance 14]])))</f>
        <v/>
      </c>
      <c r="U1137" s="24" t="str">
        <f>IF(U$3="Not used","",IFERROR(VLOOKUP($A1137,'Circumstance 16'!$B$6:$AB$15,27,FALSE),IFERROR(VLOOKUP($A1137,'Circumstance 16'!$B$18:$AB$28,27,FALSE),TableBPA2[[#This Row],[Base Payment After Circumstance 15]])))</f>
        <v/>
      </c>
      <c r="V1137" s="24" t="str">
        <f>IF(V$3="Not used","",IFERROR(VLOOKUP($A1137,'Circumstance 17'!$B$6:$AB$15,27,FALSE),IFERROR(VLOOKUP($A1137,'Circumstance 17'!$B$18:$AB$28,27,FALSE),TableBPA2[[#This Row],[Base Payment After Circumstance 16]])))</f>
        <v/>
      </c>
      <c r="W1137" s="24" t="str">
        <f>IF(W$3="Not used","",IFERROR(VLOOKUP($A1137,'Circumstance 18'!$B$6:$AB$15,27,FALSE),IFERROR(VLOOKUP($A1137,'Circumstance 18'!$B$18:$AB$28,27,FALSE),TableBPA2[[#This Row],[Base Payment After Circumstance 17]])))</f>
        <v/>
      </c>
      <c r="X1137" s="24" t="str">
        <f>IF(X$3="Not used","",IFERROR(VLOOKUP($A1137,'Circumstance 19'!$B$6:$AB$15,27,FALSE),IFERROR(VLOOKUP($A1137,'Circumstance 19'!$B$18:$AB$28,27,FALSE),TableBPA2[[#This Row],[Base Payment After Circumstance 18]])))</f>
        <v/>
      </c>
      <c r="Y1137" s="24" t="str">
        <f>IF(Y$3="Not used","",IFERROR(VLOOKUP($A1137,'Circumstance 20'!$B$6:$AB$15,27,FALSE),IFERROR(VLOOKUP($A1137,'Circumstance 20'!$B$18:$AB$28,27,FALSE),TableBPA2[[#This Row],[Base Payment After Circumstance 19]])))</f>
        <v/>
      </c>
    </row>
    <row r="1138" spans="1:25" x14ac:dyDescent="0.25">
      <c r="A1138" s="11" t="str">
        <f>IF('LEA Information'!A1147="","",'LEA Information'!A1147)</f>
        <v/>
      </c>
      <c r="B1138" s="11" t="str">
        <f>IF('LEA Information'!B1147="","",'LEA Information'!B1147)</f>
        <v/>
      </c>
      <c r="C1138" s="68" t="str">
        <f>IF('LEA Information'!C1147="","",'LEA Information'!C1147)</f>
        <v/>
      </c>
      <c r="D1138" s="8" t="str">
        <f>IF('LEA Information'!D1147="","",'LEA Information'!D1147)</f>
        <v/>
      </c>
      <c r="E1138" s="32" t="str">
        <f t="shared" si="17"/>
        <v/>
      </c>
      <c r="F1138" s="3" t="str">
        <f>IF(F$3="Not used","",IFERROR(VLOOKUP($A1138,'Circumstance 1'!$B$6:$AB$15,27,FALSE),IFERROR(VLOOKUP(A1138,'Circumstance 1'!$B$18:$AB$28,27,FALSE),TableBPA2[[#This Row],[Starting Base Payment]])))</f>
        <v/>
      </c>
      <c r="G1138" s="3" t="str">
        <f>IF(G$3="Not used","",IFERROR(VLOOKUP($A1138,'Circumstance 2'!$B$6:$AB$15,27,FALSE),IFERROR(VLOOKUP($A1138,'Circumstance 2'!$B$18:$AB$28,27,FALSE),TableBPA2[[#This Row],[Base Payment After Circumstance 1]])))</f>
        <v/>
      </c>
      <c r="H1138" s="3" t="str">
        <f>IF(H$3="Not used","",IFERROR(VLOOKUP($A1138,'Circumstance 3'!$B$6:$AB$15,27,FALSE),IFERROR(VLOOKUP($A1138,'Circumstance 3'!$B$18:$AB$28,27,FALSE),TableBPA2[[#This Row],[Base Payment After Circumstance 2]])))</f>
        <v/>
      </c>
      <c r="I1138" s="3" t="str">
        <f>IF(I$3="Not used","",IFERROR(VLOOKUP($A1138,'Circumstance 4'!$B$6:$AB$15,27,FALSE),IFERROR(VLOOKUP($A1138,'Circumstance 4'!$B$18:$AB$28,27,FALSE),TableBPA2[[#This Row],[Base Payment After Circumstance 3]])))</f>
        <v/>
      </c>
      <c r="J1138" s="3" t="str">
        <f>IF(J$3="Not used","",IFERROR(VLOOKUP($A1138,'Circumstance 5'!$B$6:$AB$15,27,FALSE),IFERROR(VLOOKUP($A1138,'Circumstance 5'!$B$18:$AB$28,27,FALSE),TableBPA2[[#This Row],[Base Payment After Circumstance 4]])))</f>
        <v/>
      </c>
      <c r="K1138" s="3" t="str">
        <f>IF(K$3="Not used","",IFERROR(VLOOKUP($A1138,'Circumstance 6'!$B$6:$AB$15,27,FALSE),IFERROR(VLOOKUP($A1138,'Circumstance 6'!$B$18:$AB$28,27,FALSE),TableBPA2[[#This Row],[Base Payment After Circumstance 5]])))</f>
        <v/>
      </c>
      <c r="L1138" s="3" t="str">
        <f>IF(L$3="Not used","",IFERROR(VLOOKUP($A1138,'Circumstance 7'!$B$6:$AB$15,27,FALSE),IFERROR(VLOOKUP($A1138,'Circumstance 7'!$B$18:$AB$28,27,FALSE),TableBPA2[[#This Row],[Base Payment After Circumstance 6]])))</f>
        <v/>
      </c>
      <c r="M1138" s="3" t="str">
        <f>IF(M$3="Not used","",IFERROR(VLOOKUP($A1138,'Circumstance 8'!$B$6:$AB$15,27,FALSE),IFERROR(VLOOKUP($A1138,'Circumstance 8'!$B$18:$AB$28,27,FALSE),TableBPA2[[#This Row],[Base Payment After Circumstance 7]])))</f>
        <v/>
      </c>
      <c r="N1138" s="3" t="str">
        <f>IF(N$3="Not used","",IFERROR(VLOOKUP($A1138,'Circumstance 9'!$B$6:$AB$15,27,FALSE),IFERROR(VLOOKUP($A1138,'Circumstance 9'!$B$18:$AB$28,27,FALSE),TableBPA2[[#This Row],[Base Payment After Circumstance 8]])))</f>
        <v/>
      </c>
      <c r="O1138" s="3" t="str">
        <f>IF(O$3="Not used","",IFERROR(VLOOKUP($A1138,'Circumstance 10'!$B$6:$AB$15,27,FALSE),IFERROR(VLOOKUP($A1138,'Circumstance 10'!$B$18:$AB$28,27,FALSE),TableBPA2[[#This Row],[Base Payment After Circumstance 9]])))</f>
        <v/>
      </c>
      <c r="P1138" s="24" t="str">
        <f>IF(P$3="Not used","",IFERROR(VLOOKUP($A1138,'Circumstance 11'!$B$6:$AB$15,27,FALSE),IFERROR(VLOOKUP($A1138,'Circumstance 11'!$B$18:$AB$28,27,FALSE),TableBPA2[[#This Row],[Base Payment After Circumstance 10]])))</f>
        <v/>
      </c>
      <c r="Q1138" s="24" t="str">
        <f>IF(Q$3="Not used","",IFERROR(VLOOKUP($A1138,'Circumstance 12'!$B$6:$AB$15,27,FALSE),IFERROR(VLOOKUP($A1138,'Circumstance 12'!$B$18:$AB$28,27,FALSE),TableBPA2[[#This Row],[Base Payment After Circumstance 11]])))</f>
        <v/>
      </c>
      <c r="R1138" s="24" t="str">
        <f>IF(R$3="Not used","",IFERROR(VLOOKUP($A1138,'Circumstance 13'!$B$6:$AB$15,27,FALSE),IFERROR(VLOOKUP($A1138,'Circumstance 13'!$B$18:$AB$28,27,FALSE),TableBPA2[[#This Row],[Base Payment After Circumstance 12]])))</f>
        <v/>
      </c>
      <c r="S1138" s="24" t="str">
        <f>IF(S$3="Not used","",IFERROR(VLOOKUP($A1138,'Circumstance 14'!$B$6:$AB$15,27,FALSE),IFERROR(VLOOKUP($A1138,'Circumstance 14'!$B$18:$AB$28,27,FALSE),TableBPA2[[#This Row],[Base Payment After Circumstance 13]])))</f>
        <v/>
      </c>
      <c r="T1138" s="24" t="str">
        <f>IF(T$3="Not used","",IFERROR(VLOOKUP($A1138,'Circumstance 15'!$B$6:$AB$15,27,FALSE),IFERROR(VLOOKUP($A1138,'Circumstance 15'!$B$18:$AB$28,27,FALSE),TableBPA2[[#This Row],[Base Payment After Circumstance 14]])))</f>
        <v/>
      </c>
      <c r="U1138" s="24" t="str">
        <f>IF(U$3="Not used","",IFERROR(VLOOKUP($A1138,'Circumstance 16'!$B$6:$AB$15,27,FALSE),IFERROR(VLOOKUP($A1138,'Circumstance 16'!$B$18:$AB$28,27,FALSE),TableBPA2[[#This Row],[Base Payment After Circumstance 15]])))</f>
        <v/>
      </c>
      <c r="V1138" s="24" t="str">
        <f>IF(V$3="Not used","",IFERROR(VLOOKUP($A1138,'Circumstance 17'!$B$6:$AB$15,27,FALSE),IFERROR(VLOOKUP($A1138,'Circumstance 17'!$B$18:$AB$28,27,FALSE),TableBPA2[[#This Row],[Base Payment After Circumstance 16]])))</f>
        <v/>
      </c>
      <c r="W1138" s="24" t="str">
        <f>IF(W$3="Not used","",IFERROR(VLOOKUP($A1138,'Circumstance 18'!$B$6:$AB$15,27,FALSE),IFERROR(VLOOKUP($A1138,'Circumstance 18'!$B$18:$AB$28,27,FALSE),TableBPA2[[#This Row],[Base Payment After Circumstance 17]])))</f>
        <v/>
      </c>
      <c r="X1138" s="24" t="str">
        <f>IF(X$3="Not used","",IFERROR(VLOOKUP($A1138,'Circumstance 19'!$B$6:$AB$15,27,FALSE),IFERROR(VLOOKUP($A1138,'Circumstance 19'!$B$18:$AB$28,27,FALSE),TableBPA2[[#This Row],[Base Payment After Circumstance 18]])))</f>
        <v/>
      </c>
      <c r="Y1138" s="24" t="str">
        <f>IF(Y$3="Not used","",IFERROR(VLOOKUP($A1138,'Circumstance 20'!$B$6:$AB$15,27,FALSE),IFERROR(VLOOKUP($A1138,'Circumstance 20'!$B$18:$AB$28,27,FALSE),TableBPA2[[#This Row],[Base Payment After Circumstance 19]])))</f>
        <v/>
      </c>
    </row>
    <row r="1139" spans="1:25" x14ac:dyDescent="0.25">
      <c r="A1139" s="11" t="str">
        <f>IF('LEA Information'!A1148="","",'LEA Information'!A1148)</f>
        <v/>
      </c>
      <c r="B1139" s="11" t="str">
        <f>IF('LEA Information'!B1148="","",'LEA Information'!B1148)</f>
        <v/>
      </c>
      <c r="C1139" s="68" t="str">
        <f>IF('LEA Information'!C1148="","",'LEA Information'!C1148)</f>
        <v/>
      </c>
      <c r="D1139" s="8" t="str">
        <f>IF('LEA Information'!D1148="","",'LEA Information'!D1148)</f>
        <v/>
      </c>
      <c r="E1139" s="32" t="str">
        <f t="shared" si="17"/>
        <v/>
      </c>
      <c r="F1139" s="3" t="str">
        <f>IF(F$3="Not used","",IFERROR(VLOOKUP($A1139,'Circumstance 1'!$B$6:$AB$15,27,FALSE),IFERROR(VLOOKUP(A1139,'Circumstance 1'!$B$18:$AB$28,27,FALSE),TableBPA2[[#This Row],[Starting Base Payment]])))</f>
        <v/>
      </c>
      <c r="G1139" s="3" t="str">
        <f>IF(G$3="Not used","",IFERROR(VLOOKUP($A1139,'Circumstance 2'!$B$6:$AB$15,27,FALSE),IFERROR(VLOOKUP($A1139,'Circumstance 2'!$B$18:$AB$28,27,FALSE),TableBPA2[[#This Row],[Base Payment After Circumstance 1]])))</f>
        <v/>
      </c>
      <c r="H1139" s="3" t="str">
        <f>IF(H$3="Not used","",IFERROR(VLOOKUP($A1139,'Circumstance 3'!$B$6:$AB$15,27,FALSE),IFERROR(VLOOKUP($A1139,'Circumstance 3'!$B$18:$AB$28,27,FALSE),TableBPA2[[#This Row],[Base Payment After Circumstance 2]])))</f>
        <v/>
      </c>
      <c r="I1139" s="3" t="str">
        <f>IF(I$3="Not used","",IFERROR(VLOOKUP($A1139,'Circumstance 4'!$B$6:$AB$15,27,FALSE),IFERROR(VLOOKUP($A1139,'Circumstance 4'!$B$18:$AB$28,27,FALSE),TableBPA2[[#This Row],[Base Payment After Circumstance 3]])))</f>
        <v/>
      </c>
      <c r="J1139" s="3" t="str">
        <f>IF(J$3="Not used","",IFERROR(VLOOKUP($A1139,'Circumstance 5'!$B$6:$AB$15,27,FALSE),IFERROR(VLOOKUP($A1139,'Circumstance 5'!$B$18:$AB$28,27,FALSE),TableBPA2[[#This Row],[Base Payment After Circumstance 4]])))</f>
        <v/>
      </c>
      <c r="K1139" s="3" t="str">
        <f>IF(K$3="Not used","",IFERROR(VLOOKUP($A1139,'Circumstance 6'!$B$6:$AB$15,27,FALSE),IFERROR(VLOOKUP($A1139,'Circumstance 6'!$B$18:$AB$28,27,FALSE),TableBPA2[[#This Row],[Base Payment After Circumstance 5]])))</f>
        <v/>
      </c>
      <c r="L1139" s="3" t="str">
        <f>IF(L$3="Not used","",IFERROR(VLOOKUP($A1139,'Circumstance 7'!$B$6:$AB$15,27,FALSE),IFERROR(VLOOKUP($A1139,'Circumstance 7'!$B$18:$AB$28,27,FALSE),TableBPA2[[#This Row],[Base Payment After Circumstance 6]])))</f>
        <v/>
      </c>
      <c r="M1139" s="3" t="str">
        <f>IF(M$3="Not used","",IFERROR(VLOOKUP($A1139,'Circumstance 8'!$B$6:$AB$15,27,FALSE),IFERROR(VLOOKUP($A1139,'Circumstance 8'!$B$18:$AB$28,27,FALSE),TableBPA2[[#This Row],[Base Payment After Circumstance 7]])))</f>
        <v/>
      </c>
      <c r="N1139" s="3" t="str">
        <f>IF(N$3="Not used","",IFERROR(VLOOKUP($A1139,'Circumstance 9'!$B$6:$AB$15,27,FALSE),IFERROR(VLOOKUP($A1139,'Circumstance 9'!$B$18:$AB$28,27,FALSE),TableBPA2[[#This Row],[Base Payment After Circumstance 8]])))</f>
        <v/>
      </c>
      <c r="O1139" s="3" t="str">
        <f>IF(O$3="Not used","",IFERROR(VLOOKUP($A1139,'Circumstance 10'!$B$6:$AB$15,27,FALSE),IFERROR(VLOOKUP($A1139,'Circumstance 10'!$B$18:$AB$28,27,FALSE),TableBPA2[[#This Row],[Base Payment After Circumstance 9]])))</f>
        <v/>
      </c>
      <c r="P1139" s="24" t="str">
        <f>IF(P$3="Not used","",IFERROR(VLOOKUP($A1139,'Circumstance 11'!$B$6:$AB$15,27,FALSE),IFERROR(VLOOKUP($A1139,'Circumstance 11'!$B$18:$AB$28,27,FALSE),TableBPA2[[#This Row],[Base Payment After Circumstance 10]])))</f>
        <v/>
      </c>
      <c r="Q1139" s="24" t="str">
        <f>IF(Q$3="Not used","",IFERROR(VLOOKUP($A1139,'Circumstance 12'!$B$6:$AB$15,27,FALSE),IFERROR(VLOOKUP($A1139,'Circumstance 12'!$B$18:$AB$28,27,FALSE),TableBPA2[[#This Row],[Base Payment After Circumstance 11]])))</f>
        <v/>
      </c>
      <c r="R1139" s="24" t="str">
        <f>IF(R$3="Not used","",IFERROR(VLOOKUP($A1139,'Circumstance 13'!$B$6:$AB$15,27,FALSE),IFERROR(VLOOKUP($A1139,'Circumstance 13'!$B$18:$AB$28,27,FALSE),TableBPA2[[#This Row],[Base Payment After Circumstance 12]])))</f>
        <v/>
      </c>
      <c r="S1139" s="24" t="str">
        <f>IF(S$3="Not used","",IFERROR(VLOOKUP($A1139,'Circumstance 14'!$B$6:$AB$15,27,FALSE),IFERROR(VLOOKUP($A1139,'Circumstance 14'!$B$18:$AB$28,27,FALSE),TableBPA2[[#This Row],[Base Payment After Circumstance 13]])))</f>
        <v/>
      </c>
      <c r="T1139" s="24" t="str">
        <f>IF(T$3="Not used","",IFERROR(VLOOKUP($A1139,'Circumstance 15'!$B$6:$AB$15,27,FALSE),IFERROR(VLOOKUP($A1139,'Circumstance 15'!$B$18:$AB$28,27,FALSE),TableBPA2[[#This Row],[Base Payment After Circumstance 14]])))</f>
        <v/>
      </c>
      <c r="U1139" s="24" t="str">
        <f>IF(U$3="Not used","",IFERROR(VLOOKUP($A1139,'Circumstance 16'!$B$6:$AB$15,27,FALSE),IFERROR(VLOOKUP($A1139,'Circumstance 16'!$B$18:$AB$28,27,FALSE),TableBPA2[[#This Row],[Base Payment After Circumstance 15]])))</f>
        <v/>
      </c>
      <c r="V1139" s="24" t="str">
        <f>IF(V$3="Not used","",IFERROR(VLOOKUP($A1139,'Circumstance 17'!$B$6:$AB$15,27,FALSE),IFERROR(VLOOKUP($A1139,'Circumstance 17'!$B$18:$AB$28,27,FALSE),TableBPA2[[#This Row],[Base Payment After Circumstance 16]])))</f>
        <v/>
      </c>
      <c r="W1139" s="24" t="str">
        <f>IF(W$3="Not used","",IFERROR(VLOOKUP($A1139,'Circumstance 18'!$B$6:$AB$15,27,FALSE),IFERROR(VLOOKUP($A1139,'Circumstance 18'!$B$18:$AB$28,27,FALSE),TableBPA2[[#This Row],[Base Payment After Circumstance 17]])))</f>
        <v/>
      </c>
      <c r="X1139" s="24" t="str">
        <f>IF(X$3="Not used","",IFERROR(VLOOKUP($A1139,'Circumstance 19'!$B$6:$AB$15,27,FALSE),IFERROR(VLOOKUP($A1139,'Circumstance 19'!$B$18:$AB$28,27,FALSE),TableBPA2[[#This Row],[Base Payment After Circumstance 18]])))</f>
        <v/>
      </c>
      <c r="Y1139" s="24" t="str">
        <f>IF(Y$3="Not used","",IFERROR(VLOOKUP($A1139,'Circumstance 20'!$B$6:$AB$15,27,FALSE),IFERROR(VLOOKUP($A1139,'Circumstance 20'!$B$18:$AB$28,27,FALSE),TableBPA2[[#This Row],[Base Payment After Circumstance 19]])))</f>
        <v/>
      </c>
    </row>
    <row r="1140" spans="1:25" x14ac:dyDescent="0.25">
      <c r="A1140" s="11" t="str">
        <f>IF('LEA Information'!A1149="","",'LEA Information'!A1149)</f>
        <v/>
      </c>
      <c r="B1140" s="11" t="str">
        <f>IF('LEA Information'!B1149="","",'LEA Information'!B1149)</f>
        <v/>
      </c>
      <c r="C1140" s="68" t="str">
        <f>IF('LEA Information'!C1149="","",'LEA Information'!C1149)</f>
        <v/>
      </c>
      <c r="D1140" s="8" t="str">
        <f>IF('LEA Information'!D1149="","",'LEA Information'!D1149)</f>
        <v/>
      </c>
      <c r="E1140" s="32" t="str">
        <f t="shared" si="17"/>
        <v/>
      </c>
      <c r="F1140" s="3" t="str">
        <f>IF(F$3="Not used","",IFERROR(VLOOKUP($A1140,'Circumstance 1'!$B$6:$AB$15,27,FALSE),IFERROR(VLOOKUP(A1140,'Circumstance 1'!$B$18:$AB$28,27,FALSE),TableBPA2[[#This Row],[Starting Base Payment]])))</f>
        <v/>
      </c>
      <c r="G1140" s="3" t="str">
        <f>IF(G$3="Not used","",IFERROR(VLOOKUP($A1140,'Circumstance 2'!$B$6:$AB$15,27,FALSE),IFERROR(VLOOKUP($A1140,'Circumstance 2'!$B$18:$AB$28,27,FALSE),TableBPA2[[#This Row],[Base Payment After Circumstance 1]])))</f>
        <v/>
      </c>
      <c r="H1140" s="3" t="str">
        <f>IF(H$3="Not used","",IFERROR(VLOOKUP($A1140,'Circumstance 3'!$B$6:$AB$15,27,FALSE),IFERROR(VLOOKUP($A1140,'Circumstance 3'!$B$18:$AB$28,27,FALSE),TableBPA2[[#This Row],[Base Payment After Circumstance 2]])))</f>
        <v/>
      </c>
      <c r="I1140" s="3" t="str">
        <f>IF(I$3="Not used","",IFERROR(VLOOKUP($A1140,'Circumstance 4'!$B$6:$AB$15,27,FALSE),IFERROR(VLOOKUP($A1140,'Circumstance 4'!$B$18:$AB$28,27,FALSE),TableBPA2[[#This Row],[Base Payment After Circumstance 3]])))</f>
        <v/>
      </c>
      <c r="J1140" s="3" t="str">
        <f>IF(J$3="Not used","",IFERROR(VLOOKUP($A1140,'Circumstance 5'!$B$6:$AB$15,27,FALSE),IFERROR(VLOOKUP($A1140,'Circumstance 5'!$B$18:$AB$28,27,FALSE),TableBPA2[[#This Row],[Base Payment After Circumstance 4]])))</f>
        <v/>
      </c>
      <c r="K1140" s="3" t="str">
        <f>IF(K$3="Not used","",IFERROR(VLOOKUP($A1140,'Circumstance 6'!$B$6:$AB$15,27,FALSE),IFERROR(VLOOKUP($A1140,'Circumstance 6'!$B$18:$AB$28,27,FALSE),TableBPA2[[#This Row],[Base Payment After Circumstance 5]])))</f>
        <v/>
      </c>
      <c r="L1140" s="3" t="str">
        <f>IF(L$3="Not used","",IFERROR(VLOOKUP($A1140,'Circumstance 7'!$B$6:$AB$15,27,FALSE),IFERROR(VLOOKUP($A1140,'Circumstance 7'!$B$18:$AB$28,27,FALSE),TableBPA2[[#This Row],[Base Payment After Circumstance 6]])))</f>
        <v/>
      </c>
      <c r="M1140" s="3" t="str">
        <f>IF(M$3="Not used","",IFERROR(VLOOKUP($A1140,'Circumstance 8'!$B$6:$AB$15,27,FALSE),IFERROR(VLOOKUP($A1140,'Circumstance 8'!$B$18:$AB$28,27,FALSE),TableBPA2[[#This Row],[Base Payment After Circumstance 7]])))</f>
        <v/>
      </c>
      <c r="N1140" s="3" t="str">
        <f>IF(N$3="Not used","",IFERROR(VLOOKUP($A1140,'Circumstance 9'!$B$6:$AB$15,27,FALSE),IFERROR(VLOOKUP($A1140,'Circumstance 9'!$B$18:$AB$28,27,FALSE),TableBPA2[[#This Row],[Base Payment After Circumstance 8]])))</f>
        <v/>
      </c>
      <c r="O1140" s="3" t="str">
        <f>IF(O$3="Not used","",IFERROR(VLOOKUP($A1140,'Circumstance 10'!$B$6:$AB$15,27,FALSE),IFERROR(VLOOKUP($A1140,'Circumstance 10'!$B$18:$AB$28,27,FALSE),TableBPA2[[#This Row],[Base Payment After Circumstance 9]])))</f>
        <v/>
      </c>
      <c r="P1140" s="24" t="str">
        <f>IF(P$3="Not used","",IFERROR(VLOOKUP($A1140,'Circumstance 11'!$B$6:$AB$15,27,FALSE),IFERROR(VLOOKUP($A1140,'Circumstance 11'!$B$18:$AB$28,27,FALSE),TableBPA2[[#This Row],[Base Payment After Circumstance 10]])))</f>
        <v/>
      </c>
      <c r="Q1140" s="24" t="str">
        <f>IF(Q$3="Not used","",IFERROR(VLOOKUP($A1140,'Circumstance 12'!$B$6:$AB$15,27,FALSE),IFERROR(VLOOKUP($A1140,'Circumstance 12'!$B$18:$AB$28,27,FALSE),TableBPA2[[#This Row],[Base Payment After Circumstance 11]])))</f>
        <v/>
      </c>
      <c r="R1140" s="24" t="str">
        <f>IF(R$3="Not used","",IFERROR(VLOOKUP($A1140,'Circumstance 13'!$B$6:$AB$15,27,FALSE),IFERROR(VLOOKUP($A1140,'Circumstance 13'!$B$18:$AB$28,27,FALSE),TableBPA2[[#This Row],[Base Payment After Circumstance 12]])))</f>
        <v/>
      </c>
      <c r="S1140" s="24" t="str">
        <f>IF(S$3="Not used","",IFERROR(VLOOKUP($A1140,'Circumstance 14'!$B$6:$AB$15,27,FALSE),IFERROR(VLOOKUP($A1140,'Circumstance 14'!$B$18:$AB$28,27,FALSE),TableBPA2[[#This Row],[Base Payment After Circumstance 13]])))</f>
        <v/>
      </c>
      <c r="T1140" s="24" t="str">
        <f>IF(T$3="Not used","",IFERROR(VLOOKUP($A1140,'Circumstance 15'!$B$6:$AB$15,27,FALSE),IFERROR(VLOOKUP($A1140,'Circumstance 15'!$B$18:$AB$28,27,FALSE),TableBPA2[[#This Row],[Base Payment After Circumstance 14]])))</f>
        <v/>
      </c>
      <c r="U1140" s="24" t="str">
        <f>IF(U$3="Not used","",IFERROR(VLOOKUP($A1140,'Circumstance 16'!$B$6:$AB$15,27,FALSE),IFERROR(VLOOKUP($A1140,'Circumstance 16'!$B$18:$AB$28,27,FALSE),TableBPA2[[#This Row],[Base Payment After Circumstance 15]])))</f>
        <v/>
      </c>
      <c r="V1140" s="24" t="str">
        <f>IF(V$3="Not used","",IFERROR(VLOOKUP($A1140,'Circumstance 17'!$B$6:$AB$15,27,FALSE),IFERROR(VLOOKUP($A1140,'Circumstance 17'!$B$18:$AB$28,27,FALSE),TableBPA2[[#This Row],[Base Payment After Circumstance 16]])))</f>
        <v/>
      </c>
      <c r="W1140" s="24" t="str">
        <f>IF(W$3="Not used","",IFERROR(VLOOKUP($A1140,'Circumstance 18'!$B$6:$AB$15,27,FALSE),IFERROR(VLOOKUP($A1140,'Circumstance 18'!$B$18:$AB$28,27,FALSE),TableBPA2[[#This Row],[Base Payment After Circumstance 17]])))</f>
        <v/>
      </c>
      <c r="X1140" s="24" t="str">
        <f>IF(X$3="Not used","",IFERROR(VLOOKUP($A1140,'Circumstance 19'!$B$6:$AB$15,27,FALSE),IFERROR(VLOOKUP($A1140,'Circumstance 19'!$B$18:$AB$28,27,FALSE),TableBPA2[[#This Row],[Base Payment After Circumstance 18]])))</f>
        <v/>
      </c>
      <c r="Y1140" s="24" t="str">
        <f>IF(Y$3="Not used","",IFERROR(VLOOKUP($A1140,'Circumstance 20'!$B$6:$AB$15,27,FALSE),IFERROR(VLOOKUP($A1140,'Circumstance 20'!$B$18:$AB$28,27,FALSE),TableBPA2[[#This Row],[Base Payment After Circumstance 19]])))</f>
        <v/>
      </c>
    </row>
    <row r="1141" spans="1:25" x14ac:dyDescent="0.25">
      <c r="A1141" s="11" t="str">
        <f>IF('LEA Information'!A1150="","",'LEA Information'!A1150)</f>
        <v/>
      </c>
      <c r="B1141" s="11" t="str">
        <f>IF('LEA Information'!B1150="","",'LEA Information'!B1150)</f>
        <v/>
      </c>
      <c r="C1141" s="68" t="str">
        <f>IF('LEA Information'!C1150="","",'LEA Information'!C1150)</f>
        <v/>
      </c>
      <c r="D1141" s="8" t="str">
        <f>IF('LEA Information'!D1150="","",'LEA Information'!D1150)</f>
        <v/>
      </c>
      <c r="E1141" s="32" t="str">
        <f t="shared" si="17"/>
        <v/>
      </c>
      <c r="F1141" s="3" t="str">
        <f>IF(F$3="Not used","",IFERROR(VLOOKUP($A1141,'Circumstance 1'!$B$6:$AB$15,27,FALSE),IFERROR(VLOOKUP(A1141,'Circumstance 1'!$B$18:$AB$28,27,FALSE),TableBPA2[[#This Row],[Starting Base Payment]])))</f>
        <v/>
      </c>
      <c r="G1141" s="3" t="str">
        <f>IF(G$3="Not used","",IFERROR(VLOOKUP($A1141,'Circumstance 2'!$B$6:$AB$15,27,FALSE),IFERROR(VLOOKUP($A1141,'Circumstance 2'!$B$18:$AB$28,27,FALSE),TableBPA2[[#This Row],[Base Payment After Circumstance 1]])))</f>
        <v/>
      </c>
      <c r="H1141" s="3" t="str">
        <f>IF(H$3="Not used","",IFERROR(VLOOKUP($A1141,'Circumstance 3'!$B$6:$AB$15,27,FALSE),IFERROR(VLOOKUP($A1141,'Circumstance 3'!$B$18:$AB$28,27,FALSE),TableBPA2[[#This Row],[Base Payment After Circumstance 2]])))</f>
        <v/>
      </c>
      <c r="I1141" s="3" t="str">
        <f>IF(I$3="Not used","",IFERROR(VLOOKUP($A1141,'Circumstance 4'!$B$6:$AB$15,27,FALSE),IFERROR(VLOOKUP($A1141,'Circumstance 4'!$B$18:$AB$28,27,FALSE),TableBPA2[[#This Row],[Base Payment After Circumstance 3]])))</f>
        <v/>
      </c>
      <c r="J1141" s="3" t="str">
        <f>IF(J$3="Not used","",IFERROR(VLOOKUP($A1141,'Circumstance 5'!$B$6:$AB$15,27,FALSE),IFERROR(VLOOKUP($A1141,'Circumstance 5'!$B$18:$AB$28,27,FALSE),TableBPA2[[#This Row],[Base Payment After Circumstance 4]])))</f>
        <v/>
      </c>
      <c r="K1141" s="3" t="str">
        <f>IF(K$3="Not used","",IFERROR(VLOOKUP($A1141,'Circumstance 6'!$B$6:$AB$15,27,FALSE),IFERROR(VLOOKUP($A1141,'Circumstance 6'!$B$18:$AB$28,27,FALSE),TableBPA2[[#This Row],[Base Payment After Circumstance 5]])))</f>
        <v/>
      </c>
      <c r="L1141" s="3" t="str">
        <f>IF(L$3="Not used","",IFERROR(VLOOKUP($A1141,'Circumstance 7'!$B$6:$AB$15,27,FALSE),IFERROR(VLOOKUP($A1141,'Circumstance 7'!$B$18:$AB$28,27,FALSE),TableBPA2[[#This Row],[Base Payment After Circumstance 6]])))</f>
        <v/>
      </c>
      <c r="M1141" s="3" t="str">
        <f>IF(M$3="Not used","",IFERROR(VLOOKUP($A1141,'Circumstance 8'!$B$6:$AB$15,27,FALSE),IFERROR(VLOOKUP($A1141,'Circumstance 8'!$B$18:$AB$28,27,FALSE),TableBPA2[[#This Row],[Base Payment After Circumstance 7]])))</f>
        <v/>
      </c>
      <c r="N1141" s="3" t="str">
        <f>IF(N$3="Not used","",IFERROR(VLOOKUP($A1141,'Circumstance 9'!$B$6:$AB$15,27,FALSE),IFERROR(VLOOKUP($A1141,'Circumstance 9'!$B$18:$AB$28,27,FALSE),TableBPA2[[#This Row],[Base Payment After Circumstance 8]])))</f>
        <v/>
      </c>
      <c r="O1141" s="3" t="str">
        <f>IF(O$3="Not used","",IFERROR(VLOOKUP($A1141,'Circumstance 10'!$B$6:$AB$15,27,FALSE),IFERROR(VLOOKUP($A1141,'Circumstance 10'!$B$18:$AB$28,27,FALSE),TableBPA2[[#This Row],[Base Payment After Circumstance 9]])))</f>
        <v/>
      </c>
      <c r="P1141" s="24" t="str">
        <f>IF(P$3="Not used","",IFERROR(VLOOKUP($A1141,'Circumstance 11'!$B$6:$AB$15,27,FALSE),IFERROR(VLOOKUP($A1141,'Circumstance 11'!$B$18:$AB$28,27,FALSE),TableBPA2[[#This Row],[Base Payment After Circumstance 10]])))</f>
        <v/>
      </c>
      <c r="Q1141" s="24" t="str">
        <f>IF(Q$3="Not used","",IFERROR(VLOOKUP($A1141,'Circumstance 12'!$B$6:$AB$15,27,FALSE),IFERROR(VLOOKUP($A1141,'Circumstance 12'!$B$18:$AB$28,27,FALSE),TableBPA2[[#This Row],[Base Payment After Circumstance 11]])))</f>
        <v/>
      </c>
      <c r="R1141" s="24" t="str">
        <f>IF(R$3="Not used","",IFERROR(VLOOKUP($A1141,'Circumstance 13'!$B$6:$AB$15,27,FALSE),IFERROR(VLOOKUP($A1141,'Circumstance 13'!$B$18:$AB$28,27,FALSE),TableBPA2[[#This Row],[Base Payment After Circumstance 12]])))</f>
        <v/>
      </c>
      <c r="S1141" s="24" t="str">
        <f>IF(S$3="Not used","",IFERROR(VLOOKUP($A1141,'Circumstance 14'!$B$6:$AB$15,27,FALSE),IFERROR(VLOOKUP($A1141,'Circumstance 14'!$B$18:$AB$28,27,FALSE),TableBPA2[[#This Row],[Base Payment After Circumstance 13]])))</f>
        <v/>
      </c>
      <c r="T1141" s="24" t="str">
        <f>IF(T$3="Not used","",IFERROR(VLOOKUP($A1141,'Circumstance 15'!$B$6:$AB$15,27,FALSE),IFERROR(VLOOKUP($A1141,'Circumstance 15'!$B$18:$AB$28,27,FALSE),TableBPA2[[#This Row],[Base Payment After Circumstance 14]])))</f>
        <v/>
      </c>
      <c r="U1141" s="24" t="str">
        <f>IF(U$3="Not used","",IFERROR(VLOOKUP($A1141,'Circumstance 16'!$B$6:$AB$15,27,FALSE),IFERROR(VLOOKUP($A1141,'Circumstance 16'!$B$18:$AB$28,27,FALSE),TableBPA2[[#This Row],[Base Payment After Circumstance 15]])))</f>
        <v/>
      </c>
      <c r="V1141" s="24" t="str">
        <f>IF(V$3="Not used","",IFERROR(VLOOKUP($A1141,'Circumstance 17'!$B$6:$AB$15,27,FALSE),IFERROR(VLOOKUP($A1141,'Circumstance 17'!$B$18:$AB$28,27,FALSE),TableBPA2[[#This Row],[Base Payment After Circumstance 16]])))</f>
        <v/>
      </c>
      <c r="W1141" s="24" t="str">
        <f>IF(W$3="Not used","",IFERROR(VLOOKUP($A1141,'Circumstance 18'!$B$6:$AB$15,27,FALSE),IFERROR(VLOOKUP($A1141,'Circumstance 18'!$B$18:$AB$28,27,FALSE),TableBPA2[[#This Row],[Base Payment After Circumstance 17]])))</f>
        <v/>
      </c>
      <c r="X1141" s="24" t="str">
        <f>IF(X$3="Not used","",IFERROR(VLOOKUP($A1141,'Circumstance 19'!$B$6:$AB$15,27,FALSE),IFERROR(VLOOKUP($A1141,'Circumstance 19'!$B$18:$AB$28,27,FALSE),TableBPA2[[#This Row],[Base Payment After Circumstance 18]])))</f>
        <v/>
      </c>
      <c r="Y1141" s="24" t="str">
        <f>IF(Y$3="Not used","",IFERROR(VLOOKUP($A1141,'Circumstance 20'!$B$6:$AB$15,27,FALSE),IFERROR(VLOOKUP($A1141,'Circumstance 20'!$B$18:$AB$28,27,FALSE),TableBPA2[[#This Row],[Base Payment After Circumstance 19]])))</f>
        <v/>
      </c>
    </row>
    <row r="1142" spans="1:25" x14ac:dyDescent="0.25">
      <c r="A1142" s="11" t="str">
        <f>IF('LEA Information'!A1151="","",'LEA Information'!A1151)</f>
        <v/>
      </c>
      <c r="B1142" s="11" t="str">
        <f>IF('LEA Information'!B1151="","",'LEA Information'!B1151)</f>
        <v/>
      </c>
      <c r="C1142" s="68" t="str">
        <f>IF('LEA Information'!C1151="","",'LEA Information'!C1151)</f>
        <v/>
      </c>
      <c r="D1142" s="8" t="str">
        <f>IF('LEA Information'!D1151="","",'LEA Information'!D1151)</f>
        <v/>
      </c>
      <c r="E1142" s="32" t="str">
        <f t="shared" si="17"/>
        <v/>
      </c>
      <c r="F1142" s="3" t="str">
        <f>IF(F$3="Not used","",IFERROR(VLOOKUP($A1142,'Circumstance 1'!$B$6:$AB$15,27,FALSE),IFERROR(VLOOKUP(A1142,'Circumstance 1'!$B$18:$AB$28,27,FALSE),TableBPA2[[#This Row],[Starting Base Payment]])))</f>
        <v/>
      </c>
      <c r="G1142" s="3" t="str">
        <f>IF(G$3="Not used","",IFERROR(VLOOKUP($A1142,'Circumstance 2'!$B$6:$AB$15,27,FALSE),IFERROR(VLOOKUP($A1142,'Circumstance 2'!$B$18:$AB$28,27,FALSE),TableBPA2[[#This Row],[Base Payment After Circumstance 1]])))</f>
        <v/>
      </c>
      <c r="H1142" s="3" t="str">
        <f>IF(H$3="Not used","",IFERROR(VLOOKUP($A1142,'Circumstance 3'!$B$6:$AB$15,27,FALSE),IFERROR(VLOOKUP($A1142,'Circumstance 3'!$B$18:$AB$28,27,FALSE),TableBPA2[[#This Row],[Base Payment After Circumstance 2]])))</f>
        <v/>
      </c>
      <c r="I1142" s="3" t="str">
        <f>IF(I$3="Not used","",IFERROR(VLOOKUP($A1142,'Circumstance 4'!$B$6:$AB$15,27,FALSE),IFERROR(VLOOKUP($A1142,'Circumstance 4'!$B$18:$AB$28,27,FALSE),TableBPA2[[#This Row],[Base Payment After Circumstance 3]])))</f>
        <v/>
      </c>
      <c r="J1142" s="3" t="str">
        <f>IF(J$3="Not used","",IFERROR(VLOOKUP($A1142,'Circumstance 5'!$B$6:$AB$15,27,FALSE),IFERROR(VLOOKUP($A1142,'Circumstance 5'!$B$18:$AB$28,27,FALSE),TableBPA2[[#This Row],[Base Payment After Circumstance 4]])))</f>
        <v/>
      </c>
      <c r="K1142" s="3" t="str">
        <f>IF(K$3="Not used","",IFERROR(VLOOKUP($A1142,'Circumstance 6'!$B$6:$AB$15,27,FALSE),IFERROR(VLOOKUP($A1142,'Circumstance 6'!$B$18:$AB$28,27,FALSE),TableBPA2[[#This Row],[Base Payment After Circumstance 5]])))</f>
        <v/>
      </c>
      <c r="L1142" s="3" t="str">
        <f>IF(L$3="Not used","",IFERROR(VLOOKUP($A1142,'Circumstance 7'!$B$6:$AB$15,27,FALSE),IFERROR(VLOOKUP($A1142,'Circumstance 7'!$B$18:$AB$28,27,FALSE),TableBPA2[[#This Row],[Base Payment After Circumstance 6]])))</f>
        <v/>
      </c>
      <c r="M1142" s="3" t="str">
        <f>IF(M$3="Not used","",IFERROR(VLOOKUP($A1142,'Circumstance 8'!$B$6:$AB$15,27,FALSE),IFERROR(VLOOKUP($A1142,'Circumstance 8'!$B$18:$AB$28,27,FALSE),TableBPA2[[#This Row],[Base Payment After Circumstance 7]])))</f>
        <v/>
      </c>
      <c r="N1142" s="3" t="str">
        <f>IF(N$3="Not used","",IFERROR(VLOOKUP($A1142,'Circumstance 9'!$B$6:$AB$15,27,FALSE),IFERROR(VLOOKUP($A1142,'Circumstance 9'!$B$18:$AB$28,27,FALSE),TableBPA2[[#This Row],[Base Payment After Circumstance 8]])))</f>
        <v/>
      </c>
      <c r="O1142" s="3" t="str">
        <f>IF(O$3="Not used","",IFERROR(VLOOKUP($A1142,'Circumstance 10'!$B$6:$AB$15,27,FALSE),IFERROR(VLOOKUP($A1142,'Circumstance 10'!$B$18:$AB$28,27,FALSE),TableBPA2[[#This Row],[Base Payment After Circumstance 9]])))</f>
        <v/>
      </c>
      <c r="P1142" s="24" t="str">
        <f>IF(P$3="Not used","",IFERROR(VLOOKUP($A1142,'Circumstance 11'!$B$6:$AB$15,27,FALSE),IFERROR(VLOOKUP($A1142,'Circumstance 11'!$B$18:$AB$28,27,FALSE),TableBPA2[[#This Row],[Base Payment After Circumstance 10]])))</f>
        <v/>
      </c>
      <c r="Q1142" s="24" t="str">
        <f>IF(Q$3="Not used","",IFERROR(VLOOKUP($A1142,'Circumstance 12'!$B$6:$AB$15,27,FALSE),IFERROR(VLOOKUP($A1142,'Circumstance 12'!$B$18:$AB$28,27,FALSE),TableBPA2[[#This Row],[Base Payment After Circumstance 11]])))</f>
        <v/>
      </c>
      <c r="R1142" s="24" t="str">
        <f>IF(R$3="Not used","",IFERROR(VLOOKUP($A1142,'Circumstance 13'!$B$6:$AB$15,27,FALSE),IFERROR(VLOOKUP($A1142,'Circumstance 13'!$B$18:$AB$28,27,FALSE),TableBPA2[[#This Row],[Base Payment After Circumstance 12]])))</f>
        <v/>
      </c>
      <c r="S1142" s="24" t="str">
        <f>IF(S$3="Not used","",IFERROR(VLOOKUP($A1142,'Circumstance 14'!$B$6:$AB$15,27,FALSE),IFERROR(VLOOKUP($A1142,'Circumstance 14'!$B$18:$AB$28,27,FALSE),TableBPA2[[#This Row],[Base Payment After Circumstance 13]])))</f>
        <v/>
      </c>
      <c r="T1142" s="24" t="str">
        <f>IF(T$3="Not used","",IFERROR(VLOOKUP($A1142,'Circumstance 15'!$B$6:$AB$15,27,FALSE),IFERROR(VLOOKUP($A1142,'Circumstance 15'!$B$18:$AB$28,27,FALSE),TableBPA2[[#This Row],[Base Payment After Circumstance 14]])))</f>
        <v/>
      </c>
      <c r="U1142" s="24" t="str">
        <f>IF(U$3="Not used","",IFERROR(VLOOKUP($A1142,'Circumstance 16'!$B$6:$AB$15,27,FALSE),IFERROR(VLOOKUP($A1142,'Circumstance 16'!$B$18:$AB$28,27,FALSE),TableBPA2[[#This Row],[Base Payment After Circumstance 15]])))</f>
        <v/>
      </c>
      <c r="V1142" s="24" t="str">
        <f>IF(V$3="Not used","",IFERROR(VLOOKUP($A1142,'Circumstance 17'!$B$6:$AB$15,27,FALSE),IFERROR(VLOOKUP($A1142,'Circumstance 17'!$B$18:$AB$28,27,FALSE),TableBPA2[[#This Row],[Base Payment After Circumstance 16]])))</f>
        <v/>
      </c>
      <c r="W1142" s="24" t="str">
        <f>IF(W$3="Not used","",IFERROR(VLOOKUP($A1142,'Circumstance 18'!$B$6:$AB$15,27,FALSE),IFERROR(VLOOKUP($A1142,'Circumstance 18'!$B$18:$AB$28,27,FALSE),TableBPA2[[#This Row],[Base Payment After Circumstance 17]])))</f>
        <v/>
      </c>
      <c r="X1142" s="24" t="str">
        <f>IF(X$3="Not used","",IFERROR(VLOOKUP($A1142,'Circumstance 19'!$B$6:$AB$15,27,FALSE),IFERROR(VLOOKUP($A1142,'Circumstance 19'!$B$18:$AB$28,27,FALSE),TableBPA2[[#This Row],[Base Payment After Circumstance 18]])))</f>
        <v/>
      </c>
      <c r="Y1142" s="24" t="str">
        <f>IF(Y$3="Not used","",IFERROR(VLOOKUP($A1142,'Circumstance 20'!$B$6:$AB$15,27,FALSE),IFERROR(VLOOKUP($A1142,'Circumstance 20'!$B$18:$AB$28,27,FALSE),TableBPA2[[#This Row],[Base Payment After Circumstance 19]])))</f>
        <v/>
      </c>
    </row>
    <row r="1143" spans="1:25" x14ac:dyDescent="0.25">
      <c r="A1143" s="11" t="str">
        <f>IF('LEA Information'!A1152="","",'LEA Information'!A1152)</f>
        <v/>
      </c>
      <c r="B1143" s="11" t="str">
        <f>IF('LEA Information'!B1152="","",'LEA Information'!B1152)</f>
        <v/>
      </c>
      <c r="C1143" s="68" t="str">
        <f>IF('LEA Information'!C1152="","",'LEA Information'!C1152)</f>
        <v/>
      </c>
      <c r="D1143" s="8" t="str">
        <f>IF('LEA Information'!D1152="","",'LEA Information'!D1152)</f>
        <v/>
      </c>
      <c r="E1143" s="32" t="str">
        <f t="shared" si="17"/>
        <v/>
      </c>
      <c r="F1143" s="3" t="str">
        <f>IF(F$3="Not used","",IFERROR(VLOOKUP($A1143,'Circumstance 1'!$B$6:$AB$15,27,FALSE),IFERROR(VLOOKUP(A1143,'Circumstance 1'!$B$18:$AB$28,27,FALSE),TableBPA2[[#This Row],[Starting Base Payment]])))</f>
        <v/>
      </c>
      <c r="G1143" s="3" t="str">
        <f>IF(G$3="Not used","",IFERROR(VLOOKUP($A1143,'Circumstance 2'!$B$6:$AB$15,27,FALSE),IFERROR(VLOOKUP($A1143,'Circumstance 2'!$B$18:$AB$28,27,FALSE),TableBPA2[[#This Row],[Base Payment After Circumstance 1]])))</f>
        <v/>
      </c>
      <c r="H1143" s="3" t="str">
        <f>IF(H$3="Not used","",IFERROR(VLOOKUP($A1143,'Circumstance 3'!$B$6:$AB$15,27,FALSE),IFERROR(VLOOKUP($A1143,'Circumstance 3'!$B$18:$AB$28,27,FALSE),TableBPA2[[#This Row],[Base Payment After Circumstance 2]])))</f>
        <v/>
      </c>
      <c r="I1143" s="3" t="str">
        <f>IF(I$3="Not used","",IFERROR(VLOOKUP($A1143,'Circumstance 4'!$B$6:$AB$15,27,FALSE),IFERROR(VLOOKUP($A1143,'Circumstance 4'!$B$18:$AB$28,27,FALSE),TableBPA2[[#This Row],[Base Payment After Circumstance 3]])))</f>
        <v/>
      </c>
      <c r="J1143" s="3" t="str">
        <f>IF(J$3="Not used","",IFERROR(VLOOKUP($A1143,'Circumstance 5'!$B$6:$AB$15,27,FALSE),IFERROR(VLOOKUP($A1143,'Circumstance 5'!$B$18:$AB$28,27,FALSE),TableBPA2[[#This Row],[Base Payment After Circumstance 4]])))</f>
        <v/>
      </c>
      <c r="K1143" s="3" t="str">
        <f>IF(K$3="Not used","",IFERROR(VLOOKUP($A1143,'Circumstance 6'!$B$6:$AB$15,27,FALSE),IFERROR(VLOOKUP($A1143,'Circumstance 6'!$B$18:$AB$28,27,FALSE),TableBPA2[[#This Row],[Base Payment After Circumstance 5]])))</f>
        <v/>
      </c>
      <c r="L1143" s="3" t="str">
        <f>IF(L$3="Not used","",IFERROR(VLOOKUP($A1143,'Circumstance 7'!$B$6:$AB$15,27,FALSE),IFERROR(VLOOKUP($A1143,'Circumstance 7'!$B$18:$AB$28,27,FALSE),TableBPA2[[#This Row],[Base Payment After Circumstance 6]])))</f>
        <v/>
      </c>
      <c r="M1143" s="3" t="str">
        <f>IF(M$3="Not used","",IFERROR(VLOOKUP($A1143,'Circumstance 8'!$B$6:$AB$15,27,FALSE),IFERROR(VLOOKUP($A1143,'Circumstance 8'!$B$18:$AB$28,27,FALSE),TableBPA2[[#This Row],[Base Payment After Circumstance 7]])))</f>
        <v/>
      </c>
      <c r="N1143" s="3" t="str">
        <f>IF(N$3="Not used","",IFERROR(VLOOKUP($A1143,'Circumstance 9'!$B$6:$AB$15,27,FALSE),IFERROR(VLOOKUP($A1143,'Circumstance 9'!$B$18:$AB$28,27,FALSE),TableBPA2[[#This Row],[Base Payment After Circumstance 8]])))</f>
        <v/>
      </c>
      <c r="O1143" s="3" t="str">
        <f>IF(O$3="Not used","",IFERROR(VLOOKUP($A1143,'Circumstance 10'!$B$6:$AB$15,27,FALSE),IFERROR(VLOOKUP($A1143,'Circumstance 10'!$B$18:$AB$28,27,FALSE),TableBPA2[[#This Row],[Base Payment After Circumstance 9]])))</f>
        <v/>
      </c>
      <c r="P1143" s="24" t="str">
        <f>IF(P$3="Not used","",IFERROR(VLOOKUP($A1143,'Circumstance 11'!$B$6:$AB$15,27,FALSE),IFERROR(VLOOKUP($A1143,'Circumstance 11'!$B$18:$AB$28,27,FALSE),TableBPA2[[#This Row],[Base Payment After Circumstance 10]])))</f>
        <v/>
      </c>
      <c r="Q1143" s="24" t="str">
        <f>IF(Q$3="Not used","",IFERROR(VLOOKUP($A1143,'Circumstance 12'!$B$6:$AB$15,27,FALSE),IFERROR(VLOOKUP($A1143,'Circumstance 12'!$B$18:$AB$28,27,FALSE),TableBPA2[[#This Row],[Base Payment After Circumstance 11]])))</f>
        <v/>
      </c>
      <c r="R1143" s="24" t="str">
        <f>IF(R$3="Not used","",IFERROR(VLOOKUP($A1143,'Circumstance 13'!$B$6:$AB$15,27,FALSE),IFERROR(VLOOKUP($A1143,'Circumstance 13'!$B$18:$AB$28,27,FALSE),TableBPA2[[#This Row],[Base Payment After Circumstance 12]])))</f>
        <v/>
      </c>
      <c r="S1143" s="24" t="str">
        <f>IF(S$3="Not used","",IFERROR(VLOOKUP($A1143,'Circumstance 14'!$B$6:$AB$15,27,FALSE),IFERROR(VLOOKUP($A1143,'Circumstance 14'!$B$18:$AB$28,27,FALSE),TableBPA2[[#This Row],[Base Payment After Circumstance 13]])))</f>
        <v/>
      </c>
      <c r="T1143" s="24" t="str">
        <f>IF(T$3="Not used","",IFERROR(VLOOKUP($A1143,'Circumstance 15'!$B$6:$AB$15,27,FALSE),IFERROR(VLOOKUP($A1143,'Circumstance 15'!$B$18:$AB$28,27,FALSE),TableBPA2[[#This Row],[Base Payment After Circumstance 14]])))</f>
        <v/>
      </c>
      <c r="U1143" s="24" t="str">
        <f>IF(U$3="Not used","",IFERROR(VLOOKUP($A1143,'Circumstance 16'!$B$6:$AB$15,27,FALSE),IFERROR(VLOOKUP($A1143,'Circumstance 16'!$B$18:$AB$28,27,FALSE),TableBPA2[[#This Row],[Base Payment After Circumstance 15]])))</f>
        <v/>
      </c>
      <c r="V1143" s="24" t="str">
        <f>IF(V$3="Not used","",IFERROR(VLOOKUP($A1143,'Circumstance 17'!$B$6:$AB$15,27,FALSE),IFERROR(VLOOKUP($A1143,'Circumstance 17'!$B$18:$AB$28,27,FALSE),TableBPA2[[#This Row],[Base Payment After Circumstance 16]])))</f>
        <v/>
      </c>
      <c r="W1143" s="24" t="str">
        <f>IF(W$3="Not used","",IFERROR(VLOOKUP($A1143,'Circumstance 18'!$B$6:$AB$15,27,FALSE),IFERROR(VLOOKUP($A1143,'Circumstance 18'!$B$18:$AB$28,27,FALSE),TableBPA2[[#This Row],[Base Payment After Circumstance 17]])))</f>
        <v/>
      </c>
      <c r="X1143" s="24" t="str">
        <f>IF(X$3="Not used","",IFERROR(VLOOKUP($A1143,'Circumstance 19'!$B$6:$AB$15,27,FALSE),IFERROR(VLOOKUP($A1143,'Circumstance 19'!$B$18:$AB$28,27,FALSE),TableBPA2[[#This Row],[Base Payment After Circumstance 18]])))</f>
        <v/>
      </c>
      <c r="Y1143" s="24" t="str">
        <f>IF(Y$3="Not used","",IFERROR(VLOOKUP($A1143,'Circumstance 20'!$B$6:$AB$15,27,FALSE),IFERROR(VLOOKUP($A1143,'Circumstance 20'!$B$18:$AB$28,27,FALSE),TableBPA2[[#This Row],[Base Payment After Circumstance 19]])))</f>
        <v/>
      </c>
    </row>
    <row r="1144" spans="1:25" x14ac:dyDescent="0.25">
      <c r="A1144" s="11" t="str">
        <f>IF('LEA Information'!A1153="","",'LEA Information'!A1153)</f>
        <v/>
      </c>
      <c r="B1144" s="11" t="str">
        <f>IF('LEA Information'!B1153="","",'LEA Information'!B1153)</f>
        <v/>
      </c>
      <c r="C1144" s="68" t="str">
        <f>IF('LEA Information'!C1153="","",'LEA Information'!C1153)</f>
        <v/>
      </c>
      <c r="D1144" s="8" t="str">
        <f>IF('LEA Information'!D1153="","",'LEA Information'!D1153)</f>
        <v/>
      </c>
      <c r="E1144" s="32" t="str">
        <f t="shared" si="17"/>
        <v/>
      </c>
      <c r="F1144" s="3" t="str">
        <f>IF(F$3="Not used","",IFERROR(VLOOKUP($A1144,'Circumstance 1'!$B$6:$AB$15,27,FALSE),IFERROR(VLOOKUP(A1144,'Circumstance 1'!$B$18:$AB$28,27,FALSE),TableBPA2[[#This Row],[Starting Base Payment]])))</f>
        <v/>
      </c>
      <c r="G1144" s="3" t="str">
        <f>IF(G$3="Not used","",IFERROR(VLOOKUP($A1144,'Circumstance 2'!$B$6:$AB$15,27,FALSE),IFERROR(VLOOKUP($A1144,'Circumstance 2'!$B$18:$AB$28,27,FALSE),TableBPA2[[#This Row],[Base Payment After Circumstance 1]])))</f>
        <v/>
      </c>
      <c r="H1144" s="3" t="str">
        <f>IF(H$3="Not used","",IFERROR(VLOOKUP($A1144,'Circumstance 3'!$B$6:$AB$15,27,FALSE),IFERROR(VLOOKUP($A1144,'Circumstance 3'!$B$18:$AB$28,27,FALSE),TableBPA2[[#This Row],[Base Payment After Circumstance 2]])))</f>
        <v/>
      </c>
      <c r="I1144" s="3" t="str">
        <f>IF(I$3="Not used","",IFERROR(VLOOKUP($A1144,'Circumstance 4'!$B$6:$AB$15,27,FALSE),IFERROR(VLOOKUP($A1144,'Circumstance 4'!$B$18:$AB$28,27,FALSE),TableBPA2[[#This Row],[Base Payment After Circumstance 3]])))</f>
        <v/>
      </c>
      <c r="J1144" s="3" t="str">
        <f>IF(J$3="Not used","",IFERROR(VLOOKUP($A1144,'Circumstance 5'!$B$6:$AB$15,27,FALSE),IFERROR(VLOOKUP($A1144,'Circumstance 5'!$B$18:$AB$28,27,FALSE),TableBPA2[[#This Row],[Base Payment After Circumstance 4]])))</f>
        <v/>
      </c>
      <c r="K1144" s="3" t="str">
        <f>IF(K$3="Not used","",IFERROR(VLOOKUP($A1144,'Circumstance 6'!$B$6:$AB$15,27,FALSE),IFERROR(VLOOKUP($A1144,'Circumstance 6'!$B$18:$AB$28,27,FALSE),TableBPA2[[#This Row],[Base Payment After Circumstance 5]])))</f>
        <v/>
      </c>
      <c r="L1144" s="3" t="str">
        <f>IF(L$3="Not used","",IFERROR(VLOOKUP($A1144,'Circumstance 7'!$B$6:$AB$15,27,FALSE),IFERROR(VLOOKUP($A1144,'Circumstance 7'!$B$18:$AB$28,27,FALSE),TableBPA2[[#This Row],[Base Payment After Circumstance 6]])))</f>
        <v/>
      </c>
      <c r="M1144" s="3" t="str">
        <f>IF(M$3="Not used","",IFERROR(VLOOKUP($A1144,'Circumstance 8'!$B$6:$AB$15,27,FALSE),IFERROR(VLOOKUP($A1144,'Circumstance 8'!$B$18:$AB$28,27,FALSE),TableBPA2[[#This Row],[Base Payment After Circumstance 7]])))</f>
        <v/>
      </c>
      <c r="N1144" s="3" t="str">
        <f>IF(N$3="Not used","",IFERROR(VLOOKUP($A1144,'Circumstance 9'!$B$6:$AB$15,27,FALSE),IFERROR(VLOOKUP($A1144,'Circumstance 9'!$B$18:$AB$28,27,FALSE),TableBPA2[[#This Row],[Base Payment After Circumstance 8]])))</f>
        <v/>
      </c>
      <c r="O1144" s="3" t="str">
        <f>IF(O$3="Not used","",IFERROR(VLOOKUP($A1144,'Circumstance 10'!$B$6:$AB$15,27,FALSE),IFERROR(VLOOKUP($A1144,'Circumstance 10'!$B$18:$AB$28,27,FALSE),TableBPA2[[#This Row],[Base Payment After Circumstance 9]])))</f>
        <v/>
      </c>
      <c r="P1144" s="24" t="str">
        <f>IF(P$3="Not used","",IFERROR(VLOOKUP($A1144,'Circumstance 11'!$B$6:$AB$15,27,FALSE),IFERROR(VLOOKUP($A1144,'Circumstance 11'!$B$18:$AB$28,27,FALSE),TableBPA2[[#This Row],[Base Payment After Circumstance 10]])))</f>
        <v/>
      </c>
      <c r="Q1144" s="24" t="str">
        <f>IF(Q$3="Not used","",IFERROR(VLOOKUP($A1144,'Circumstance 12'!$B$6:$AB$15,27,FALSE),IFERROR(VLOOKUP($A1144,'Circumstance 12'!$B$18:$AB$28,27,FALSE),TableBPA2[[#This Row],[Base Payment After Circumstance 11]])))</f>
        <v/>
      </c>
      <c r="R1144" s="24" t="str">
        <f>IF(R$3="Not used","",IFERROR(VLOOKUP($A1144,'Circumstance 13'!$B$6:$AB$15,27,FALSE),IFERROR(VLOOKUP($A1144,'Circumstance 13'!$B$18:$AB$28,27,FALSE),TableBPA2[[#This Row],[Base Payment After Circumstance 12]])))</f>
        <v/>
      </c>
      <c r="S1144" s="24" t="str">
        <f>IF(S$3="Not used","",IFERROR(VLOOKUP($A1144,'Circumstance 14'!$B$6:$AB$15,27,FALSE),IFERROR(VLOOKUP($A1144,'Circumstance 14'!$B$18:$AB$28,27,FALSE),TableBPA2[[#This Row],[Base Payment After Circumstance 13]])))</f>
        <v/>
      </c>
      <c r="T1144" s="24" t="str">
        <f>IF(T$3="Not used","",IFERROR(VLOOKUP($A1144,'Circumstance 15'!$B$6:$AB$15,27,FALSE),IFERROR(VLOOKUP($A1144,'Circumstance 15'!$B$18:$AB$28,27,FALSE),TableBPA2[[#This Row],[Base Payment After Circumstance 14]])))</f>
        <v/>
      </c>
      <c r="U1144" s="24" t="str">
        <f>IF(U$3="Not used","",IFERROR(VLOOKUP($A1144,'Circumstance 16'!$B$6:$AB$15,27,FALSE),IFERROR(VLOOKUP($A1144,'Circumstance 16'!$B$18:$AB$28,27,FALSE),TableBPA2[[#This Row],[Base Payment After Circumstance 15]])))</f>
        <v/>
      </c>
      <c r="V1144" s="24" t="str">
        <f>IF(V$3="Not used","",IFERROR(VLOOKUP($A1144,'Circumstance 17'!$B$6:$AB$15,27,FALSE),IFERROR(VLOOKUP($A1144,'Circumstance 17'!$B$18:$AB$28,27,FALSE),TableBPA2[[#This Row],[Base Payment After Circumstance 16]])))</f>
        <v/>
      </c>
      <c r="W1144" s="24" t="str">
        <f>IF(W$3="Not used","",IFERROR(VLOOKUP($A1144,'Circumstance 18'!$B$6:$AB$15,27,FALSE),IFERROR(VLOOKUP($A1144,'Circumstance 18'!$B$18:$AB$28,27,FALSE),TableBPA2[[#This Row],[Base Payment After Circumstance 17]])))</f>
        <v/>
      </c>
      <c r="X1144" s="24" t="str">
        <f>IF(X$3="Not used","",IFERROR(VLOOKUP($A1144,'Circumstance 19'!$B$6:$AB$15,27,FALSE),IFERROR(VLOOKUP($A1144,'Circumstance 19'!$B$18:$AB$28,27,FALSE),TableBPA2[[#This Row],[Base Payment After Circumstance 18]])))</f>
        <v/>
      </c>
      <c r="Y1144" s="24" t="str">
        <f>IF(Y$3="Not used","",IFERROR(VLOOKUP($A1144,'Circumstance 20'!$B$6:$AB$15,27,FALSE),IFERROR(VLOOKUP($A1144,'Circumstance 20'!$B$18:$AB$28,27,FALSE),TableBPA2[[#This Row],[Base Payment After Circumstance 19]])))</f>
        <v/>
      </c>
    </row>
    <row r="1145" spans="1:25" x14ac:dyDescent="0.25">
      <c r="A1145" s="11" t="str">
        <f>IF('LEA Information'!A1154="","",'LEA Information'!A1154)</f>
        <v/>
      </c>
      <c r="B1145" s="11" t="str">
        <f>IF('LEA Information'!B1154="","",'LEA Information'!B1154)</f>
        <v/>
      </c>
      <c r="C1145" s="68" t="str">
        <f>IF('LEA Information'!C1154="","",'LEA Information'!C1154)</f>
        <v/>
      </c>
      <c r="D1145" s="8" t="str">
        <f>IF('LEA Information'!D1154="","",'LEA Information'!D1154)</f>
        <v/>
      </c>
      <c r="E1145" s="32" t="str">
        <f t="shared" si="17"/>
        <v/>
      </c>
      <c r="F1145" s="3" t="str">
        <f>IF(F$3="Not used","",IFERROR(VLOOKUP($A1145,'Circumstance 1'!$B$6:$AB$15,27,FALSE),IFERROR(VLOOKUP(A1145,'Circumstance 1'!$B$18:$AB$28,27,FALSE),TableBPA2[[#This Row],[Starting Base Payment]])))</f>
        <v/>
      </c>
      <c r="G1145" s="3" t="str">
        <f>IF(G$3="Not used","",IFERROR(VLOOKUP($A1145,'Circumstance 2'!$B$6:$AB$15,27,FALSE),IFERROR(VLOOKUP($A1145,'Circumstance 2'!$B$18:$AB$28,27,FALSE),TableBPA2[[#This Row],[Base Payment After Circumstance 1]])))</f>
        <v/>
      </c>
      <c r="H1145" s="3" t="str">
        <f>IF(H$3="Not used","",IFERROR(VLOOKUP($A1145,'Circumstance 3'!$B$6:$AB$15,27,FALSE),IFERROR(VLOOKUP($A1145,'Circumstance 3'!$B$18:$AB$28,27,FALSE),TableBPA2[[#This Row],[Base Payment After Circumstance 2]])))</f>
        <v/>
      </c>
      <c r="I1145" s="3" t="str">
        <f>IF(I$3="Not used","",IFERROR(VLOOKUP($A1145,'Circumstance 4'!$B$6:$AB$15,27,FALSE),IFERROR(VLOOKUP($A1145,'Circumstance 4'!$B$18:$AB$28,27,FALSE),TableBPA2[[#This Row],[Base Payment After Circumstance 3]])))</f>
        <v/>
      </c>
      <c r="J1145" s="3" t="str">
        <f>IF(J$3="Not used","",IFERROR(VLOOKUP($A1145,'Circumstance 5'!$B$6:$AB$15,27,FALSE),IFERROR(VLOOKUP($A1145,'Circumstance 5'!$B$18:$AB$28,27,FALSE),TableBPA2[[#This Row],[Base Payment After Circumstance 4]])))</f>
        <v/>
      </c>
      <c r="K1145" s="3" t="str">
        <f>IF(K$3="Not used","",IFERROR(VLOOKUP($A1145,'Circumstance 6'!$B$6:$AB$15,27,FALSE),IFERROR(VLOOKUP($A1145,'Circumstance 6'!$B$18:$AB$28,27,FALSE),TableBPA2[[#This Row],[Base Payment After Circumstance 5]])))</f>
        <v/>
      </c>
      <c r="L1145" s="3" t="str">
        <f>IF(L$3="Not used","",IFERROR(VLOOKUP($A1145,'Circumstance 7'!$B$6:$AB$15,27,FALSE),IFERROR(VLOOKUP($A1145,'Circumstance 7'!$B$18:$AB$28,27,FALSE),TableBPA2[[#This Row],[Base Payment After Circumstance 6]])))</f>
        <v/>
      </c>
      <c r="M1145" s="3" t="str">
        <f>IF(M$3="Not used","",IFERROR(VLOOKUP($A1145,'Circumstance 8'!$B$6:$AB$15,27,FALSE),IFERROR(VLOOKUP($A1145,'Circumstance 8'!$B$18:$AB$28,27,FALSE),TableBPA2[[#This Row],[Base Payment After Circumstance 7]])))</f>
        <v/>
      </c>
      <c r="N1145" s="3" t="str">
        <f>IF(N$3="Not used","",IFERROR(VLOOKUP($A1145,'Circumstance 9'!$B$6:$AB$15,27,FALSE),IFERROR(VLOOKUP($A1145,'Circumstance 9'!$B$18:$AB$28,27,FALSE),TableBPA2[[#This Row],[Base Payment After Circumstance 8]])))</f>
        <v/>
      </c>
      <c r="O1145" s="3" t="str">
        <f>IF(O$3="Not used","",IFERROR(VLOOKUP($A1145,'Circumstance 10'!$B$6:$AB$15,27,FALSE),IFERROR(VLOOKUP($A1145,'Circumstance 10'!$B$18:$AB$28,27,FALSE),TableBPA2[[#This Row],[Base Payment After Circumstance 9]])))</f>
        <v/>
      </c>
      <c r="P1145" s="24" t="str">
        <f>IF(P$3="Not used","",IFERROR(VLOOKUP($A1145,'Circumstance 11'!$B$6:$AB$15,27,FALSE),IFERROR(VLOOKUP($A1145,'Circumstance 11'!$B$18:$AB$28,27,FALSE),TableBPA2[[#This Row],[Base Payment After Circumstance 10]])))</f>
        <v/>
      </c>
      <c r="Q1145" s="24" t="str">
        <f>IF(Q$3="Not used","",IFERROR(VLOOKUP($A1145,'Circumstance 12'!$B$6:$AB$15,27,FALSE),IFERROR(VLOOKUP($A1145,'Circumstance 12'!$B$18:$AB$28,27,FALSE),TableBPA2[[#This Row],[Base Payment After Circumstance 11]])))</f>
        <v/>
      </c>
      <c r="R1145" s="24" t="str">
        <f>IF(R$3="Not used","",IFERROR(VLOOKUP($A1145,'Circumstance 13'!$B$6:$AB$15,27,FALSE),IFERROR(VLOOKUP($A1145,'Circumstance 13'!$B$18:$AB$28,27,FALSE),TableBPA2[[#This Row],[Base Payment After Circumstance 12]])))</f>
        <v/>
      </c>
      <c r="S1145" s="24" t="str">
        <f>IF(S$3="Not used","",IFERROR(VLOOKUP($A1145,'Circumstance 14'!$B$6:$AB$15,27,FALSE),IFERROR(VLOOKUP($A1145,'Circumstance 14'!$B$18:$AB$28,27,FALSE),TableBPA2[[#This Row],[Base Payment After Circumstance 13]])))</f>
        <v/>
      </c>
      <c r="T1145" s="24" t="str">
        <f>IF(T$3="Not used","",IFERROR(VLOOKUP($A1145,'Circumstance 15'!$B$6:$AB$15,27,FALSE),IFERROR(VLOOKUP($A1145,'Circumstance 15'!$B$18:$AB$28,27,FALSE),TableBPA2[[#This Row],[Base Payment After Circumstance 14]])))</f>
        <v/>
      </c>
      <c r="U1145" s="24" t="str">
        <f>IF(U$3="Not used","",IFERROR(VLOOKUP($A1145,'Circumstance 16'!$B$6:$AB$15,27,FALSE),IFERROR(VLOOKUP($A1145,'Circumstance 16'!$B$18:$AB$28,27,FALSE),TableBPA2[[#This Row],[Base Payment After Circumstance 15]])))</f>
        <v/>
      </c>
      <c r="V1145" s="24" t="str">
        <f>IF(V$3="Not used","",IFERROR(VLOOKUP($A1145,'Circumstance 17'!$B$6:$AB$15,27,FALSE),IFERROR(VLOOKUP($A1145,'Circumstance 17'!$B$18:$AB$28,27,FALSE),TableBPA2[[#This Row],[Base Payment After Circumstance 16]])))</f>
        <v/>
      </c>
      <c r="W1145" s="24" t="str">
        <f>IF(W$3="Not used","",IFERROR(VLOOKUP($A1145,'Circumstance 18'!$B$6:$AB$15,27,FALSE),IFERROR(VLOOKUP($A1145,'Circumstance 18'!$B$18:$AB$28,27,FALSE),TableBPA2[[#This Row],[Base Payment After Circumstance 17]])))</f>
        <v/>
      </c>
      <c r="X1145" s="24" t="str">
        <f>IF(X$3="Not used","",IFERROR(VLOOKUP($A1145,'Circumstance 19'!$B$6:$AB$15,27,FALSE),IFERROR(VLOOKUP($A1145,'Circumstance 19'!$B$18:$AB$28,27,FALSE),TableBPA2[[#This Row],[Base Payment After Circumstance 18]])))</f>
        <v/>
      </c>
      <c r="Y1145" s="24" t="str">
        <f>IF(Y$3="Not used","",IFERROR(VLOOKUP($A1145,'Circumstance 20'!$B$6:$AB$15,27,FALSE),IFERROR(VLOOKUP($A1145,'Circumstance 20'!$B$18:$AB$28,27,FALSE),TableBPA2[[#This Row],[Base Payment After Circumstance 19]])))</f>
        <v/>
      </c>
    </row>
    <row r="1146" spans="1:25" x14ac:dyDescent="0.25">
      <c r="A1146" s="11" t="str">
        <f>IF('LEA Information'!A1155="","",'LEA Information'!A1155)</f>
        <v/>
      </c>
      <c r="B1146" s="11" t="str">
        <f>IF('LEA Information'!B1155="","",'LEA Information'!B1155)</f>
        <v/>
      </c>
      <c r="C1146" s="68" t="str">
        <f>IF('LEA Information'!C1155="","",'LEA Information'!C1155)</f>
        <v/>
      </c>
      <c r="D1146" s="8" t="str">
        <f>IF('LEA Information'!D1155="","",'LEA Information'!D1155)</f>
        <v/>
      </c>
      <c r="E1146" s="32" t="str">
        <f t="shared" si="17"/>
        <v/>
      </c>
      <c r="F1146" s="3" t="str">
        <f>IF(F$3="Not used","",IFERROR(VLOOKUP($A1146,'Circumstance 1'!$B$6:$AB$15,27,FALSE),IFERROR(VLOOKUP(A1146,'Circumstance 1'!$B$18:$AB$28,27,FALSE),TableBPA2[[#This Row],[Starting Base Payment]])))</f>
        <v/>
      </c>
      <c r="G1146" s="3" t="str">
        <f>IF(G$3="Not used","",IFERROR(VLOOKUP($A1146,'Circumstance 2'!$B$6:$AB$15,27,FALSE),IFERROR(VLOOKUP($A1146,'Circumstance 2'!$B$18:$AB$28,27,FALSE),TableBPA2[[#This Row],[Base Payment After Circumstance 1]])))</f>
        <v/>
      </c>
      <c r="H1146" s="3" t="str">
        <f>IF(H$3="Not used","",IFERROR(VLOOKUP($A1146,'Circumstance 3'!$B$6:$AB$15,27,FALSE),IFERROR(VLOOKUP($A1146,'Circumstance 3'!$B$18:$AB$28,27,FALSE),TableBPA2[[#This Row],[Base Payment After Circumstance 2]])))</f>
        <v/>
      </c>
      <c r="I1146" s="3" t="str">
        <f>IF(I$3="Not used","",IFERROR(VLOOKUP($A1146,'Circumstance 4'!$B$6:$AB$15,27,FALSE),IFERROR(VLOOKUP($A1146,'Circumstance 4'!$B$18:$AB$28,27,FALSE),TableBPA2[[#This Row],[Base Payment After Circumstance 3]])))</f>
        <v/>
      </c>
      <c r="J1146" s="3" t="str">
        <f>IF(J$3="Not used","",IFERROR(VLOOKUP($A1146,'Circumstance 5'!$B$6:$AB$15,27,FALSE),IFERROR(VLOOKUP($A1146,'Circumstance 5'!$B$18:$AB$28,27,FALSE),TableBPA2[[#This Row],[Base Payment After Circumstance 4]])))</f>
        <v/>
      </c>
      <c r="K1146" s="3" t="str">
        <f>IF(K$3="Not used","",IFERROR(VLOOKUP($A1146,'Circumstance 6'!$B$6:$AB$15,27,FALSE),IFERROR(VLOOKUP($A1146,'Circumstance 6'!$B$18:$AB$28,27,FALSE),TableBPA2[[#This Row],[Base Payment After Circumstance 5]])))</f>
        <v/>
      </c>
      <c r="L1146" s="3" t="str">
        <f>IF(L$3="Not used","",IFERROR(VLOOKUP($A1146,'Circumstance 7'!$B$6:$AB$15,27,FALSE),IFERROR(VLOOKUP($A1146,'Circumstance 7'!$B$18:$AB$28,27,FALSE),TableBPA2[[#This Row],[Base Payment After Circumstance 6]])))</f>
        <v/>
      </c>
      <c r="M1146" s="3" t="str">
        <f>IF(M$3="Not used","",IFERROR(VLOOKUP($A1146,'Circumstance 8'!$B$6:$AB$15,27,FALSE),IFERROR(VLOOKUP($A1146,'Circumstance 8'!$B$18:$AB$28,27,FALSE),TableBPA2[[#This Row],[Base Payment After Circumstance 7]])))</f>
        <v/>
      </c>
      <c r="N1146" s="3" t="str">
        <f>IF(N$3="Not used","",IFERROR(VLOOKUP($A1146,'Circumstance 9'!$B$6:$AB$15,27,FALSE),IFERROR(VLOOKUP($A1146,'Circumstance 9'!$B$18:$AB$28,27,FALSE),TableBPA2[[#This Row],[Base Payment After Circumstance 8]])))</f>
        <v/>
      </c>
      <c r="O1146" s="3" t="str">
        <f>IF(O$3="Not used","",IFERROR(VLOOKUP($A1146,'Circumstance 10'!$B$6:$AB$15,27,FALSE),IFERROR(VLOOKUP($A1146,'Circumstance 10'!$B$18:$AB$28,27,FALSE),TableBPA2[[#This Row],[Base Payment After Circumstance 9]])))</f>
        <v/>
      </c>
      <c r="P1146" s="24" t="str">
        <f>IF(P$3="Not used","",IFERROR(VLOOKUP($A1146,'Circumstance 11'!$B$6:$AB$15,27,FALSE),IFERROR(VLOOKUP($A1146,'Circumstance 11'!$B$18:$AB$28,27,FALSE),TableBPA2[[#This Row],[Base Payment After Circumstance 10]])))</f>
        <v/>
      </c>
      <c r="Q1146" s="24" t="str">
        <f>IF(Q$3="Not used","",IFERROR(VLOOKUP($A1146,'Circumstance 12'!$B$6:$AB$15,27,FALSE),IFERROR(VLOOKUP($A1146,'Circumstance 12'!$B$18:$AB$28,27,FALSE),TableBPA2[[#This Row],[Base Payment After Circumstance 11]])))</f>
        <v/>
      </c>
      <c r="R1146" s="24" t="str">
        <f>IF(R$3="Not used","",IFERROR(VLOOKUP($A1146,'Circumstance 13'!$B$6:$AB$15,27,FALSE),IFERROR(VLOOKUP($A1146,'Circumstance 13'!$B$18:$AB$28,27,FALSE),TableBPA2[[#This Row],[Base Payment After Circumstance 12]])))</f>
        <v/>
      </c>
      <c r="S1146" s="24" t="str">
        <f>IF(S$3="Not used","",IFERROR(VLOOKUP($A1146,'Circumstance 14'!$B$6:$AB$15,27,FALSE),IFERROR(VLOOKUP($A1146,'Circumstance 14'!$B$18:$AB$28,27,FALSE),TableBPA2[[#This Row],[Base Payment After Circumstance 13]])))</f>
        <v/>
      </c>
      <c r="T1146" s="24" t="str">
        <f>IF(T$3="Not used","",IFERROR(VLOOKUP($A1146,'Circumstance 15'!$B$6:$AB$15,27,FALSE),IFERROR(VLOOKUP($A1146,'Circumstance 15'!$B$18:$AB$28,27,FALSE),TableBPA2[[#This Row],[Base Payment After Circumstance 14]])))</f>
        <v/>
      </c>
      <c r="U1146" s="24" t="str">
        <f>IF(U$3="Not used","",IFERROR(VLOOKUP($A1146,'Circumstance 16'!$B$6:$AB$15,27,FALSE),IFERROR(VLOOKUP($A1146,'Circumstance 16'!$B$18:$AB$28,27,FALSE),TableBPA2[[#This Row],[Base Payment After Circumstance 15]])))</f>
        <v/>
      </c>
      <c r="V1146" s="24" t="str">
        <f>IF(V$3="Not used","",IFERROR(VLOOKUP($A1146,'Circumstance 17'!$B$6:$AB$15,27,FALSE),IFERROR(VLOOKUP($A1146,'Circumstance 17'!$B$18:$AB$28,27,FALSE),TableBPA2[[#This Row],[Base Payment After Circumstance 16]])))</f>
        <v/>
      </c>
      <c r="W1146" s="24" t="str">
        <f>IF(W$3="Not used","",IFERROR(VLOOKUP($A1146,'Circumstance 18'!$B$6:$AB$15,27,FALSE),IFERROR(VLOOKUP($A1146,'Circumstance 18'!$B$18:$AB$28,27,FALSE),TableBPA2[[#This Row],[Base Payment After Circumstance 17]])))</f>
        <v/>
      </c>
      <c r="X1146" s="24" t="str">
        <f>IF(X$3="Not used","",IFERROR(VLOOKUP($A1146,'Circumstance 19'!$B$6:$AB$15,27,FALSE),IFERROR(VLOOKUP($A1146,'Circumstance 19'!$B$18:$AB$28,27,FALSE),TableBPA2[[#This Row],[Base Payment After Circumstance 18]])))</f>
        <v/>
      </c>
      <c r="Y1146" s="24" t="str">
        <f>IF(Y$3="Not used","",IFERROR(VLOOKUP($A1146,'Circumstance 20'!$B$6:$AB$15,27,FALSE),IFERROR(VLOOKUP($A1146,'Circumstance 20'!$B$18:$AB$28,27,FALSE),TableBPA2[[#This Row],[Base Payment After Circumstance 19]])))</f>
        <v/>
      </c>
    </row>
    <row r="1147" spans="1:25" x14ac:dyDescent="0.25">
      <c r="A1147" s="11" t="str">
        <f>IF('LEA Information'!A1156="","",'LEA Information'!A1156)</f>
        <v/>
      </c>
      <c r="B1147" s="11" t="str">
        <f>IF('LEA Information'!B1156="","",'LEA Information'!B1156)</f>
        <v/>
      </c>
      <c r="C1147" s="68" t="str">
        <f>IF('LEA Information'!C1156="","",'LEA Information'!C1156)</f>
        <v/>
      </c>
      <c r="D1147" s="8" t="str">
        <f>IF('LEA Information'!D1156="","",'LEA Information'!D1156)</f>
        <v/>
      </c>
      <c r="E1147" s="32" t="str">
        <f t="shared" si="17"/>
        <v/>
      </c>
      <c r="F1147" s="3" t="str">
        <f>IF(F$3="Not used","",IFERROR(VLOOKUP($A1147,'Circumstance 1'!$B$6:$AB$15,27,FALSE),IFERROR(VLOOKUP(A1147,'Circumstance 1'!$B$18:$AB$28,27,FALSE),TableBPA2[[#This Row],[Starting Base Payment]])))</f>
        <v/>
      </c>
      <c r="G1147" s="3" t="str">
        <f>IF(G$3="Not used","",IFERROR(VLOOKUP($A1147,'Circumstance 2'!$B$6:$AB$15,27,FALSE),IFERROR(VLOOKUP($A1147,'Circumstance 2'!$B$18:$AB$28,27,FALSE),TableBPA2[[#This Row],[Base Payment After Circumstance 1]])))</f>
        <v/>
      </c>
      <c r="H1147" s="3" t="str">
        <f>IF(H$3="Not used","",IFERROR(VLOOKUP($A1147,'Circumstance 3'!$B$6:$AB$15,27,FALSE),IFERROR(VLOOKUP($A1147,'Circumstance 3'!$B$18:$AB$28,27,FALSE),TableBPA2[[#This Row],[Base Payment After Circumstance 2]])))</f>
        <v/>
      </c>
      <c r="I1147" s="3" t="str">
        <f>IF(I$3="Not used","",IFERROR(VLOOKUP($A1147,'Circumstance 4'!$B$6:$AB$15,27,FALSE),IFERROR(VLOOKUP($A1147,'Circumstance 4'!$B$18:$AB$28,27,FALSE),TableBPA2[[#This Row],[Base Payment After Circumstance 3]])))</f>
        <v/>
      </c>
      <c r="J1147" s="3" t="str">
        <f>IF(J$3="Not used","",IFERROR(VLOOKUP($A1147,'Circumstance 5'!$B$6:$AB$15,27,FALSE),IFERROR(VLOOKUP($A1147,'Circumstance 5'!$B$18:$AB$28,27,FALSE),TableBPA2[[#This Row],[Base Payment After Circumstance 4]])))</f>
        <v/>
      </c>
      <c r="K1147" s="3" t="str">
        <f>IF(K$3="Not used","",IFERROR(VLOOKUP($A1147,'Circumstance 6'!$B$6:$AB$15,27,FALSE),IFERROR(VLOOKUP($A1147,'Circumstance 6'!$B$18:$AB$28,27,FALSE),TableBPA2[[#This Row],[Base Payment After Circumstance 5]])))</f>
        <v/>
      </c>
      <c r="L1147" s="3" t="str">
        <f>IF(L$3="Not used","",IFERROR(VLOOKUP($A1147,'Circumstance 7'!$B$6:$AB$15,27,FALSE),IFERROR(VLOOKUP($A1147,'Circumstance 7'!$B$18:$AB$28,27,FALSE),TableBPA2[[#This Row],[Base Payment After Circumstance 6]])))</f>
        <v/>
      </c>
      <c r="M1147" s="3" t="str">
        <f>IF(M$3="Not used","",IFERROR(VLOOKUP($A1147,'Circumstance 8'!$B$6:$AB$15,27,FALSE),IFERROR(VLOOKUP($A1147,'Circumstance 8'!$B$18:$AB$28,27,FALSE),TableBPA2[[#This Row],[Base Payment After Circumstance 7]])))</f>
        <v/>
      </c>
      <c r="N1147" s="3" t="str">
        <f>IF(N$3="Not used","",IFERROR(VLOOKUP($A1147,'Circumstance 9'!$B$6:$AB$15,27,FALSE),IFERROR(VLOOKUP($A1147,'Circumstance 9'!$B$18:$AB$28,27,FALSE),TableBPA2[[#This Row],[Base Payment After Circumstance 8]])))</f>
        <v/>
      </c>
      <c r="O1147" s="3" t="str">
        <f>IF(O$3="Not used","",IFERROR(VLOOKUP($A1147,'Circumstance 10'!$B$6:$AB$15,27,FALSE),IFERROR(VLOOKUP($A1147,'Circumstance 10'!$B$18:$AB$28,27,FALSE),TableBPA2[[#This Row],[Base Payment After Circumstance 9]])))</f>
        <v/>
      </c>
      <c r="P1147" s="24" t="str">
        <f>IF(P$3="Not used","",IFERROR(VLOOKUP($A1147,'Circumstance 11'!$B$6:$AB$15,27,FALSE),IFERROR(VLOOKUP($A1147,'Circumstance 11'!$B$18:$AB$28,27,FALSE),TableBPA2[[#This Row],[Base Payment After Circumstance 10]])))</f>
        <v/>
      </c>
      <c r="Q1147" s="24" t="str">
        <f>IF(Q$3="Not used","",IFERROR(VLOOKUP($A1147,'Circumstance 12'!$B$6:$AB$15,27,FALSE),IFERROR(VLOOKUP($A1147,'Circumstance 12'!$B$18:$AB$28,27,FALSE),TableBPA2[[#This Row],[Base Payment After Circumstance 11]])))</f>
        <v/>
      </c>
      <c r="R1147" s="24" t="str">
        <f>IF(R$3="Not used","",IFERROR(VLOOKUP($A1147,'Circumstance 13'!$B$6:$AB$15,27,FALSE),IFERROR(VLOOKUP($A1147,'Circumstance 13'!$B$18:$AB$28,27,FALSE),TableBPA2[[#This Row],[Base Payment After Circumstance 12]])))</f>
        <v/>
      </c>
      <c r="S1147" s="24" t="str">
        <f>IF(S$3="Not used","",IFERROR(VLOOKUP($A1147,'Circumstance 14'!$B$6:$AB$15,27,FALSE),IFERROR(VLOOKUP($A1147,'Circumstance 14'!$B$18:$AB$28,27,FALSE),TableBPA2[[#This Row],[Base Payment After Circumstance 13]])))</f>
        <v/>
      </c>
      <c r="T1147" s="24" t="str">
        <f>IF(T$3="Not used","",IFERROR(VLOOKUP($A1147,'Circumstance 15'!$B$6:$AB$15,27,FALSE),IFERROR(VLOOKUP($A1147,'Circumstance 15'!$B$18:$AB$28,27,FALSE),TableBPA2[[#This Row],[Base Payment After Circumstance 14]])))</f>
        <v/>
      </c>
      <c r="U1147" s="24" t="str">
        <f>IF(U$3="Not used","",IFERROR(VLOOKUP($A1147,'Circumstance 16'!$B$6:$AB$15,27,FALSE),IFERROR(VLOOKUP($A1147,'Circumstance 16'!$B$18:$AB$28,27,FALSE),TableBPA2[[#This Row],[Base Payment After Circumstance 15]])))</f>
        <v/>
      </c>
      <c r="V1147" s="24" t="str">
        <f>IF(V$3="Not used","",IFERROR(VLOOKUP($A1147,'Circumstance 17'!$B$6:$AB$15,27,FALSE),IFERROR(VLOOKUP($A1147,'Circumstance 17'!$B$18:$AB$28,27,FALSE),TableBPA2[[#This Row],[Base Payment After Circumstance 16]])))</f>
        <v/>
      </c>
      <c r="W1147" s="24" t="str">
        <f>IF(W$3="Not used","",IFERROR(VLOOKUP($A1147,'Circumstance 18'!$B$6:$AB$15,27,FALSE),IFERROR(VLOOKUP($A1147,'Circumstance 18'!$B$18:$AB$28,27,FALSE),TableBPA2[[#This Row],[Base Payment After Circumstance 17]])))</f>
        <v/>
      </c>
      <c r="X1147" s="24" t="str">
        <f>IF(X$3="Not used","",IFERROR(VLOOKUP($A1147,'Circumstance 19'!$B$6:$AB$15,27,FALSE),IFERROR(VLOOKUP($A1147,'Circumstance 19'!$B$18:$AB$28,27,FALSE),TableBPA2[[#This Row],[Base Payment After Circumstance 18]])))</f>
        <v/>
      </c>
      <c r="Y1147" s="24" t="str">
        <f>IF(Y$3="Not used","",IFERROR(VLOOKUP($A1147,'Circumstance 20'!$B$6:$AB$15,27,FALSE),IFERROR(VLOOKUP($A1147,'Circumstance 20'!$B$18:$AB$28,27,FALSE),TableBPA2[[#This Row],[Base Payment After Circumstance 19]])))</f>
        <v/>
      </c>
    </row>
    <row r="1148" spans="1:25" x14ac:dyDescent="0.25">
      <c r="A1148" s="11" t="str">
        <f>IF('LEA Information'!A1157="","",'LEA Information'!A1157)</f>
        <v/>
      </c>
      <c r="B1148" s="11" t="str">
        <f>IF('LEA Information'!B1157="","",'LEA Information'!B1157)</f>
        <v/>
      </c>
      <c r="C1148" s="68" t="str">
        <f>IF('LEA Information'!C1157="","",'LEA Information'!C1157)</f>
        <v/>
      </c>
      <c r="D1148" s="8" t="str">
        <f>IF('LEA Information'!D1157="","",'LEA Information'!D1157)</f>
        <v/>
      </c>
      <c r="E1148" s="32" t="str">
        <f t="shared" si="17"/>
        <v/>
      </c>
      <c r="F1148" s="3" t="str">
        <f>IF(F$3="Not used","",IFERROR(VLOOKUP($A1148,'Circumstance 1'!$B$6:$AB$15,27,FALSE),IFERROR(VLOOKUP(A1148,'Circumstance 1'!$B$18:$AB$28,27,FALSE),TableBPA2[[#This Row],[Starting Base Payment]])))</f>
        <v/>
      </c>
      <c r="G1148" s="3" t="str">
        <f>IF(G$3="Not used","",IFERROR(VLOOKUP($A1148,'Circumstance 2'!$B$6:$AB$15,27,FALSE),IFERROR(VLOOKUP($A1148,'Circumstance 2'!$B$18:$AB$28,27,FALSE),TableBPA2[[#This Row],[Base Payment After Circumstance 1]])))</f>
        <v/>
      </c>
      <c r="H1148" s="3" t="str">
        <f>IF(H$3="Not used","",IFERROR(VLOOKUP($A1148,'Circumstance 3'!$B$6:$AB$15,27,FALSE),IFERROR(VLOOKUP($A1148,'Circumstance 3'!$B$18:$AB$28,27,FALSE),TableBPA2[[#This Row],[Base Payment After Circumstance 2]])))</f>
        <v/>
      </c>
      <c r="I1148" s="3" t="str">
        <f>IF(I$3="Not used","",IFERROR(VLOOKUP($A1148,'Circumstance 4'!$B$6:$AB$15,27,FALSE),IFERROR(VLOOKUP($A1148,'Circumstance 4'!$B$18:$AB$28,27,FALSE),TableBPA2[[#This Row],[Base Payment After Circumstance 3]])))</f>
        <v/>
      </c>
      <c r="J1148" s="3" t="str">
        <f>IF(J$3="Not used","",IFERROR(VLOOKUP($A1148,'Circumstance 5'!$B$6:$AB$15,27,FALSE),IFERROR(VLOOKUP($A1148,'Circumstance 5'!$B$18:$AB$28,27,FALSE),TableBPA2[[#This Row],[Base Payment After Circumstance 4]])))</f>
        <v/>
      </c>
      <c r="K1148" s="3" t="str">
        <f>IF(K$3="Not used","",IFERROR(VLOOKUP($A1148,'Circumstance 6'!$B$6:$AB$15,27,FALSE),IFERROR(VLOOKUP($A1148,'Circumstance 6'!$B$18:$AB$28,27,FALSE),TableBPA2[[#This Row],[Base Payment After Circumstance 5]])))</f>
        <v/>
      </c>
      <c r="L1148" s="3" t="str">
        <f>IF(L$3="Not used","",IFERROR(VLOOKUP($A1148,'Circumstance 7'!$B$6:$AB$15,27,FALSE),IFERROR(VLOOKUP($A1148,'Circumstance 7'!$B$18:$AB$28,27,FALSE),TableBPA2[[#This Row],[Base Payment After Circumstance 6]])))</f>
        <v/>
      </c>
      <c r="M1148" s="3" t="str">
        <f>IF(M$3="Not used","",IFERROR(VLOOKUP($A1148,'Circumstance 8'!$B$6:$AB$15,27,FALSE),IFERROR(VLOOKUP($A1148,'Circumstance 8'!$B$18:$AB$28,27,FALSE),TableBPA2[[#This Row],[Base Payment After Circumstance 7]])))</f>
        <v/>
      </c>
      <c r="N1148" s="3" t="str">
        <f>IF(N$3="Not used","",IFERROR(VLOOKUP($A1148,'Circumstance 9'!$B$6:$AB$15,27,FALSE),IFERROR(VLOOKUP($A1148,'Circumstance 9'!$B$18:$AB$28,27,FALSE),TableBPA2[[#This Row],[Base Payment After Circumstance 8]])))</f>
        <v/>
      </c>
      <c r="O1148" s="3" t="str">
        <f>IF(O$3="Not used","",IFERROR(VLOOKUP($A1148,'Circumstance 10'!$B$6:$AB$15,27,FALSE),IFERROR(VLOOKUP($A1148,'Circumstance 10'!$B$18:$AB$28,27,FALSE),TableBPA2[[#This Row],[Base Payment After Circumstance 9]])))</f>
        <v/>
      </c>
      <c r="P1148" s="24" t="str">
        <f>IF(P$3="Not used","",IFERROR(VLOOKUP($A1148,'Circumstance 11'!$B$6:$AB$15,27,FALSE),IFERROR(VLOOKUP($A1148,'Circumstance 11'!$B$18:$AB$28,27,FALSE),TableBPA2[[#This Row],[Base Payment After Circumstance 10]])))</f>
        <v/>
      </c>
      <c r="Q1148" s="24" t="str">
        <f>IF(Q$3="Not used","",IFERROR(VLOOKUP($A1148,'Circumstance 12'!$B$6:$AB$15,27,FALSE),IFERROR(VLOOKUP($A1148,'Circumstance 12'!$B$18:$AB$28,27,FALSE),TableBPA2[[#This Row],[Base Payment After Circumstance 11]])))</f>
        <v/>
      </c>
      <c r="R1148" s="24" t="str">
        <f>IF(R$3="Not used","",IFERROR(VLOOKUP($A1148,'Circumstance 13'!$B$6:$AB$15,27,FALSE),IFERROR(VLOOKUP($A1148,'Circumstance 13'!$B$18:$AB$28,27,FALSE),TableBPA2[[#This Row],[Base Payment After Circumstance 12]])))</f>
        <v/>
      </c>
      <c r="S1148" s="24" t="str">
        <f>IF(S$3="Not used","",IFERROR(VLOOKUP($A1148,'Circumstance 14'!$B$6:$AB$15,27,FALSE),IFERROR(VLOOKUP($A1148,'Circumstance 14'!$B$18:$AB$28,27,FALSE),TableBPA2[[#This Row],[Base Payment After Circumstance 13]])))</f>
        <v/>
      </c>
      <c r="T1148" s="24" t="str">
        <f>IF(T$3="Not used","",IFERROR(VLOOKUP($A1148,'Circumstance 15'!$B$6:$AB$15,27,FALSE),IFERROR(VLOOKUP($A1148,'Circumstance 15'!$B$18:$AB$28,27,FALSE),TableBPA2[[#This Row],[Base Payment After Circumstance 14]])))</f>
        <v/>
      </c>
      <c r="U1148" s="24" t="str">
        <f>IF(U$3="Not used","",IFERROR(VLOOKUP($A1148,'Circumstance 16'!$B$6:$AB$15,27,FALSE),IFERROR(VLOOKUP($A1148,'Circumstance 16'!$B$18:$AB$28,27,FALSE),TableBPA2[[#This Row],[Base Payment After Circumstance 15]])))</f>
        <v/>
      </c>
      <c r="V1148" s="24" t="str">
        <f>IF(V$3="Not used","",IFERROR(VLOOKUP($A1148,'Circumstance 17'!$B$6:$AB$15,27,FALSE),IFERROR(VLOOKUP($A1148,'Circumstance 17'!$B$18:$AB$28,27,FALSE),TableBPA2[[#This Row],[Base Payment After Circumstance 16]])))</f>
        <v/>
      </c>
      <c r="W1148" s="24" t="str">
        <f>IF(W$3="Not used","",IFERROR(VLOOKUP($A1148,'Circumstance 18'!$B$6:$AB$15,27,FALSE),IFERROR(VLOOKUP($A1148,'Circumstance 18'!$B$18:$AB$28,27,FALSE),TableBPA2[[#This Row],[Base Payment After Circumstance 17]])))</f>
        <v/>
      </c>
      <c r="X1148" s="24" t="str">
        <f>IF(X$3="Not used","",IFERROR(VLOOKUP($A1148,'Circumstance 19'!$B$6:$AB$15,27,FALSE),IFERROR(VLOOKUP($A1148,'Circumstance 19'!$B$18:$AB$28,27,FALSE),TableBPA2[[#This Row],[Base Payment After Circumstance 18]])))</f>
        <v/>
      </c>
      <c r="Y1148" s="24" t="str">
        <f>IF(Y$3="Not used","",IFERROR(VLOOKUP($A1148,'Circumstance 20'!$B$6:$AB$15,27,FALSE),IFERROR(VLOOKUP($A1148,'Circumstance 20'!$B$18:$AB$28,27,FALSE),TableBPA2[[#This Row],[Base Payment After Circumstance 19]])))</f>
        <v/>
      </c>
    </row>
    <row r="1149" spans="1:25" x14ac:dyDescent="0.25">
      <c r="A1149" s="11" t="str">
        <f>IF('LEA Information'!A1158="","",'LEA Information'!A1158)</f>
        <v/>
      </c>
      <c r="B1149" s="11" t="str">
        <f>IF('LEA Information'!B1158="","",'LEA Information'!B1158)</f>
        <v/>
      </c>
      <c r="C1149" s="68" t="str">
        <f>IF('LEA Information'!C1158="","",'LEA Information'!C1158)</f>
        <v/>
      </c>
      <c r="D1149" s="8" t="str">
        <f>IF('LEA Information'!D1158="","",'LEA Information'!D1158)</f>
        <v/>
      </c>
      <c r="E1149" s="32" t="str">
        <f t="shared" si="17"/>
        <v/>
      </c>
      <c r="F1149" s="3" t="str">
        <f>IF(F$3="Not used","",IFERROR(VLOOKUP($A1149,'Circumstance 1'!$B$6:$AB$15,27,FALSE),IFERROR(VLOOKUP(A1149,'Circumstance 1'!$B$18:$AB$28,27,FALSE),TableBPA2[[#This Row],[Starting Base Payment]])))</f>
        <v/>
      </c>
      <c r="G1149" s="3" t="str">
        <f>IF(G$3="Not used","",IFERROR(VLOOKUP($A1149,'Circumstance 2'!$B$6:$AB$15,27,FALSE),IFERROR(VLOOKUP($A1149,'Circumstance 2'!$B$18:$AB$28,27,FALSE),TableBPA2[[#This Row],[Base Payment After Circumstance 1]])))</f>
        <v/>
      </c>
      <c r="H1149" s="3" t="str">
        <f>IF(H$3="Not used","",IFERROR(VLOOKUP($A1149,'Circumstance 3'!$B$6:$AB$15,27,FALSE),IFERROR(VLOOKUP($A1149,'Circumstance 3'!$B$18:$AB$28,27,FALSE),TableBPA2[[#This Row],[Base Payment After Circumstance 2]])))</f>
        <v/>
      </c>
      <c r="I1149" s="3" t="str">
        <f>IF(I$3="Not used","",IFERROR(VLOOKUP($A1149,'Circumstance 4'!$B$6:$AB$15,27,FALSE),IFERROR(VLOOKUP($A1149,'Circumstance 4'!$B$18:$AB$28,27,FALSE),TableBPA2[[#This Row],[Base Payment After Circumstance 3]])))</f>
        <v/>
      </c>
      <c r="J1149" s="3" t="str">
        <f>IF(J$3="Not used","",IFERROR(VLOOKUP($A1149,'Circumstance 5'!$B$6:$AB$15,27,FALSE),IFERROR(VLOOKUP($A1149,'Circumstance 5'!$B$18:$AB$28,27,FALSE),TableBPA2[[#This Row],[Base Payment After Circumstance 4]])))</f>
        <v/>
      </c>
      <c r="K1149" s="3" t="str">
        <f>IF(K$3="Not used","",IFERROR(VLOOKUP($A1149,'Circumstance 6'!$B$6:$AB$15,27,FALSE),IFERROR(VLOOKUP($A1149,'Circumstance 6'!$B$18:$AB$28,27,FALSE),TableBPA2[[#This Row],[Base Payment After Circumstance 5]])))</f>
        <v/>
      </c>
      <c r="L1149" s="3" t="str">
        <f>IF(L$3="Not used","",IFERROR(VLOOKUP($A1149,'Circumstance 7'!$B$6:$AB$15,27,FALSE),IFERROR(VLOOKUP($A1149,'Circumstance 7'!$B$18:$AB$28,27,FALSE),TableBPA2[[#This Row],[Base Payment After Circumstance 6]])))</f>
        <v/>
      </c>
      <c r="M1149" s="3" t="str">
        <f>IF(M$3="Not used","",IFERROR(VLOOKUP($A1149,'Circumstance 8'!$B$6:$AB$15,27,FALSE),IFERROR(VLOOKUP($A1149,'Circumstance 8'!$B$18:$AB$28,27,FALSE),TableBPA2[[#This Row],[Base Payment After Circumstance 7]])))</f>
        <v/>
      </c>
      <c r="N1149" s="3" t="str">
        <f>IF(N$3="Not used","",IFERROR(VLOOKUP($A1149,'Circumstance 9'!$B$6:$AB$15,27,FALSE),IFERROR(VLOOKUP($A1149,'Circumstance 9'!$B$18:$AB$28,27,FALSE),TableBPA2[[#This Row],[Base Payment After Circumstance 8]])))</f>
        <v/>
      </c>
      <c r="O1149" s="3" t="str">
        <f>IF(O$3="Not used","",IFERROR(VLOOKUP($A1149,'Circumstance 10'!$B$6:$AB$15,27,FALSE),IFERROR(VLOOKUP($A1149,'Circumstance 10'!$B$18:$AB$28,27,FALSE),TableBPA2[[#This Row],[Base Payment After Circumstance 9]])))</f>
        <v/>
      </c>
      <c r="P1149" s="24" t="str">
        <f>IF(P$3="Not used","",IFERROR(VLOOKUP($A1149,'Circumstance 11'!$B$6:$AB$15,27,FALSE),IFERROR(VLOOKUP($A1149,'Circumstance 11'!$B$18:$AB$28,27,FALSE),TableBPA2[[#This Row],[Base Payment After Circumstance 10]])))</f>
        <v/>
      </c>
      <c r="Q1149" s="24" t="str">
        <f>IF(Q$3="Not used","",IFERROR(VLOOKUP($A1149,'Circumstance 12'!$B$6:$AB$15,27,FALSE),IFERROR(VLOOKUP($A1149,'Circumstance 12'!$B$18:$AB$28,27,FALSE),TableBPA2[[#This Row],[Base Payment After Circumstance 11]])))</f>
        <v/>
      </c>
      <c r="R1149" s="24" t="str">
        <f>IF(R$3="Not used","",IFERROR(VLOOKUP($A1149,'Circumstance 13'!$B$6:$AB$15,27,FALSE),IFERROR(VLOOKUP($A1149,'Circumstance 13'!$B$18:$AB$28,27,FALSE),TableBPA2[[#This Row],[Base Payment After Circumstance 12]])))</f>
        <v/>
      </c>
      <c r="S1149" s="24" t="str">
        <f>IF(S$3="Not used","",IFERROR(VLOOKUP($A1149,'Circumstance 14'!$B$6:$AB$15,27,FALSE),IFERROR(VLOOKUP($A1149,'Circumstance 14'!$B$18:$AB$28,27,FALSE),TableBPA2[[#This Row],[Base Payment After Circumstance 13]])))</f>
        <v/>
      </c>
      <c r="T1149" s="24" t="str">
        <f>IF(T$3="Not used","",IFERROR(VLOOKUP($A1149,'Circumstance 15'!$B$6:$AB$15,27,FALSE),IFERROR(VLOOKUP($A1149,'Circumstance 15'!$B$18:$AB$28,27,FALSE),TableBPA2[[#This Row],[Base Payment After Circumstance 14]])))</f>
        <v/>
      </c>
      <c r="U1149" s="24" t="str">
        <f>IF(U$3="Not used","",IFERROR(VLOOKUP($A1149,'Circumstance 16'!$B$6:$AB$15,27,FALSE),IFERROR(VLOOKUP($A1149,'Circumstance 16'!$B$18:$AB$28,27,FALSE),TableBPA2[[#This Row],[Base Payment After Circumstance 15]])))</f>
        <v/>
      </c>
      <c r="V1149" s="24" t="str">
        <f>IF(V$3="Not used","",IFERROR(VLOOKUP($A1149,'Circumstance 17'!$B$6:$AB$15,27,FALSE),IFERROR(VLOOKUP($A1149,'Circumstance 17'!$B$18:$AB$28,27,FALSE),TableBPA2[[#This Row],[Base Payment After Circumstance 16]])))</f>
        <v/>
      </c>
      <c r="W1149" s="24" t="str">
        <f>IF(W$3="Not used","",IFERROR(VLOOKUP($A1149,'Circumstance 18'!$B$6:$AB$15,27,FALSE),IFERROR(VLOOKUP($A1149,'Circumstance 18'!$B$18:$AB$28,27,FALSE),TableBPA2[[#This Row],[Base Payment After Circumstance 17]])))</f>
        <v/>
      </c>
      <c r="X1149" s="24" t="str">
        <f>IF(X$3="Not used","",IFERROR(VLOOKUP($A1149,'Circumstance 19'!$B$6:$AB$15,27,FALSE),IFERROR(VLOOKUP($A1149,'Circumstance 19'!$B$18:$AB$28,27,FALSE),TableBPA2[[#This Row],[Base Payment After Circumstance 18]])))</f>
        <v/>
      </c>
      <c r="Y1149" s="24" t="str">
        <f>IF(Y$3="Not used","",IFERROR(VLOOKUP($A1149,'Circumstance 20'!$B$6:$AB$15,27,FALSE),IFERROR(VLOOKUP($A1149,'Circumstance 20'!$B$18:$AB$28,27,FALSE),TableBPA2[[#This Row],[Base Payment After Circumstance 19]])))</f>
        <v/>
      </c>
    </row>
    <row r="1150" spans="1:25" x14ac:dyDescent="0.25">
      <c r="A1150" s="11" t="str">
        <f>IF('LEA Information'!A1159="","",'LEA Information'!A1159)</f>
        <v/>
      </c>
      <c r="B1150" s="11" t="str">
        <f>IF('LEA Information'!B1159="","",'LEA Information'!B1159)</f>
        <v/>
      </c>
      <c r="C1150" s="68" t="str">
        <f>IF('LEA Information'!C1159="","",'LEA Information'!C1159)</f>
        <v/>
      </c>
      <c r="D1150" s="8" t="str">
        <f>IF('LEA Information'!D1159="","",'LEA Information'!D1159)</f>
        <v/>
      </c>
      <c r="E1150" s="32" t="str">
        <f t="shared" si="17"/>
        <v/>
      </c>
      <c r="F1150" s="3" t="str">
        <f>IF(F$3="Not used","",IFERROR(VLOOKUP($A1150,'Circumstance 1'!$B$6:$AB$15,27,FALSE),IFERROR(VLOOKUP(A1150,'Circumstance 1'!$B$18:$AB$28,27,FALSE),TableBPA2[[#This Row],[Starting Base Payment]])))</f>
        <v/>
      </c>
      <c r="G1150" s="3" t="str">
        <f>IF(G$3="Not used","",IFERROR(VLOOKUP($A1150,'Circumstance 2'!$B$6:$AB$15,27,FALSE),IFERROR(VLOOKUP($A1150,'Circumstance 2'!$B$18:$AB$28,27,FALSE),TableBPA2[[#This Row],[Base Payment After Circumstance 1]])))</f>
        <v/>
      </c>
      <c r="H1150" s="3" t="str">
        <f>IF(H$3="Not used","",IFERROR(VLOOKUP($A1150,'Circumstance 3'!$B$6:$AB$15,27,FALSE),IFERROR(VLOOKUP($A1150,'Circumstance 3'!$B$18:$AB$28,27,FALSE),TableBPA2[[#This Row],[Base Payment After Circumstance 2]])))</f>
        <v/>
      </c>
      <c r="I1150" s="3" t="str">
        <f>IF(I$3="Not used","",IFERROR(VLOOKUP($A1150,'Circumstance 4'!$B$6:$AB$15,27,FALSE),IFERROR(VLOOKUP($A1150,'Circumstance 4'!$B$18:$AB$28,27,FALSE),TableBPA2[[#This Row],[Base Payment After Circumstance 3]])))</f>
        <v/>
      </c>
      <c r="J1150" s="3" t="str">
        <f>IF(J$3="Not used","",IFERROR(VLOOKUP($A1150,'Circumstance 5'!$B$6:$AB$15,27,FALSE),IFERROR(VLOOKUP($A1150,'Circumstance 5'!$B$18:$AB$28,27,FALSE),TableBPA2[[#This Row],[Base Payment After Circumstance 4]])))</f>
        <v/>
      </c>
      <c r="K1150" s="3" t="str">
        <f>IF(K$3="Not used","",IFERROR(VLOOKUP($A1150,'Circumstance 6'!$B$6:$AB$15,27,FALSE),IFERROR(VLOOKUP($A1150,'Circumstance 6'!$B$18:$AB$28,27,FALSE),TableBPA2[[#This Row],[Base Payment After Circumstance 5]])))</f>
        <v/>
      </c>
      <c r="L1150" s="3" t="str">
        <f>IF(L$3="Not used","",IFERROR(VLOOKUP($A1150,'Circumstance 7'!$B$6:$AB$15,27,FALSE),IFERROR(VLOOKUP($A1150,'Circumstance 7'!$B$18:$AB$28,27,FALSE),TableBPA2[[#This Row],[Base Payment After Circumstance 6]])))</f>
        <v/>
      </c>
      <c r="M1150" s="3" t="str">
        <f>IF(M$3="Not used","",IFERROR(VLOOKUP($A1150,'Circumstance 8'!$B$6:$AB$15,27,FALSE),IFERROR(VLOOKUP($A1150,'Circumstance 8'!$B$18:$AB$28,27,FALSE),TableBPA2[[#This Row],[Base Payment After Circumstance 7]])))</f>
        <v/>
      </c>
      <c r="N1150" s="3" t="str">
        <f>IF(N$3="Not used","",IFERROR(VLOOKUP($A1150,'Circumstance 9'!$B$6:$AB$15,27,FALSE),IFERROR(VLOOKUP($A1150,'Circumstance 9'!$B$18:$AB$28,27,FALSE),TableBPA2[[#This Row],[Base Payment After Circumstance 8]])))</f>
        <v/>
      </c>
      <c r="O1150" s="3" t="str">
        <f>IF(O$3="Not used","",IFERROR(VLOOKUP($A1150,'Circumstance 10'!$B$6:$AB$15,27,FALSE),IFERROR(VLOOKUP($A1150,'Circumstance 10'!$B$18:$AB$28,27,FALSE),TableBPA2[[#This Row],[Base Payment After Circumstance 9]])))</f>
        <v/>
      </c>
      <c r="P1150" s="24" t="str">
        <f>IF(P$3="Not used","",IFERROR(VLOOKUP($A1150,'Circumstance 11'!$B$6:$AB$15,27,FALSE),IFERROR(VLOOKUP($A1150,'Circumstance 11'!$B$18:$AB$28,27,FALSE),TableBPA2[[#This Row],[Base Payment After Circumstance 10]])))</f>
        <v/>
      </c>
      <c r="Q1150" s="24" t="str">
        <f>IF(Q$3="Not used","",IFERROR(VLOOKUP($A1150,'Circumstance 12'!$B$6:$AB$15,27,FALSE),IFERROR(VLOOKUP($A1150,'Circumstance 12'!$B$18:$AB$28,27,FALSE),TableBPA2[[#This Row],[Base Payment After Circumstance 11]])))</f>
        <v/>
      </c>
      <c r="R1150" s="24" t="str">
        <f>IF(R$3="Not used","",IFERROR(VLOOKUP($A1150,'Circumstance 13'!$B$6:$AB$15,27,FALSE),IFERROR(VLOOKUP($A1150,'Circumstance 13'!$B$18:$AB$28,27,FALSE),TableBPA2[[#This Row],[Base Payment After Circumstance 12]])))</f>
        <v/>
      </c>
      <c r="S1150" s="24" t="str">
        <f>IF(S$3="Not used","",IFERROR(VLOOKUP($A1150,'Circumstance 14'!$B$6:$AB$15,27,FALSE),IFERROR(VLOOKUP($A1150,'Circumstance 14'!$B$18:$AB$28,27,FALSE),TableBPA2[[#This Row],[Base Payment After Circumstance 13]])))</f>
        <v/>
      </c>
      <c r="T1150" s="24" t="str">
        <f>IF(T$3="Not used","",IFERROR(VLOOKUP($A1150,'Circumstance 15'!$B$6:$AB$15,27,FALSE),IFERROR(VLOOKUP($A1150,'Circumstance 15'!$B$18:$AB$28,27,FALSE),TableBPA2[[#This Row],[Base Payment After Circumstance 14]])))</f>
        <v/>
      </c>
      <c r="U1150" s="24" t="str">
        <f>IF(U$3="Not used","",IFERROR(VLOOKUP($A1150,'Circumstance 16'!$B$6:$AB$15,27,FALSE),IFERROR(VLOOKUP($A1150,'Circumstance 16'!$B$18:$AB$28,27,FALSE),TableBPA2[[#This Row],[Base Payment After Circumstance 15]])))</f>
        <v/>
      </c>
      <c r="V1150" s="24" t="str">
        <f>IF(V$3="Not used","",IFERROR(VLOOKUP($A1150,'Circumstance 17'!$B$6:$AB$15,27,FALSE),IFERROR(VLOOKUP($A1150,'Circumstance 17'!$B$18:$AB$28,27,FALSE),TableBPA2[[#This Row],[Base Payment After Circumstance 16]])))</f>
        <v/>
      </c>
      <c r="W1150" s="24" t="str">
        <f>IF(W$3="Not used","",IFERROR(VLOOKUP($A1150,'Circumstance 18'!$B$6:$AB$15,27,FALSE),IFERROR(VLOOKUP($A1150,'Circumstance 18'!$B$18:$AB$28,27,FALSE),TableBPA2[[#This Row],[Base Payment After Circumstance 17]])))</f>
        <v/>
      </c>
      <c r="X1150" s="24" t="str">
        <f>IF(X$3="Not used","",IFERROR(VLOOKUP($A1150,'Circumstance 19'!$B$6:$AB$15,27,FALSE),IFERROR(VLOOKUP($A1150,'Circumstance 19'!$B$18:$AB$28,27,FALSE),TableBPA2[[#This Row],[Base Payment After Circumstance 18]])))</f>
        <v/>
      </c>
      <c r="Y1150" s="24" t="str">
        <f>IF(Y$3="Not used","",IFERROR(VLOOKUP($A1150,'Circumstance 20'!$B$6:$AB$15,27,FALSE),IFERROR(VLOOKUP($A1150,'Circumstance 20'!$B$18:$AB$28,27,FALSE),TableBPA2[[#This Row],[Base Payment After Circumstance 19]])))</f>
        <v/>
      </c>
    </row>
    <row r="1151" spans="1:25" x14ac:dyDescent="0.25">
      <c r="A1151" s="11" t="str">
        <f>IF('LEA Information'!A1160="","",'LEA Information'!A1160)</f>
        <v/>
      </c>
      <c r="B1151" s="11" t="str">
        <f>IF('LEA Information'!B1160="","",'LEA Information'!B1160)</f>
        <v/>
      </c>
      <c r="C1151" s="68" t="str">
        <f>IF('LEA Information'!C1160="","",'LEA Information'!C1160)</f>
        <v/>
      </c>
      <c r="D1151" s="8" t="str">
        <f>IF('LEA Information'!D1160="","",'LEA Information'!D1160)</f>
        <v/>
      </c>
      <c r="E1151" s="32" t="str">
        <f t="shared" si="17"/>
        <v/>
      </c>
      <c r="F1151" s="3" t="str">
        <f>IF(F$3="Not used","",IFERROR(VLOOKUP($A1151,'Circumstance 1'!$B$6:$AB$15,27,FALSE),IFERROR(VLOOKUP(A1151,'Circumstance 1'!$B$18:$AB$28,27,FALSE),TableBPA2[[#This Row],[Starting Base Payment]])))</f>
        <v/>
      </c>
      <c r="G1151" s="3" t="str">
        <f>IF(G$3="Not used","",IFERROR(VLOOKUP($A1151,'Circumstance 2'!$B$6:$AB$15,27,FALSE),IFERROR(VLOOKUP($A1151,'Circumstance 2'!$B$18:$AB$28,27,FALSE),TableBPA2[[#This Row],[Base Payment After Circumstance 1]])))</f>
        <v/>
      </c>
      <c r="H1151" s="3" t="str">
        <f>IF(H$3="Not used","",IFERROR(VLOOKUP($A1151,'Circumstance 3'!$B$6:$AB$15,27,FALSE),IFERROR(VLOOKUP($A1151,'Circumstance 3'!$B$18:$AB$28,27,FALSE),TableBPA2[[#This Row],[Base Payment After Circumstance 2]])))</f>
        <v/>
      </c>
      <c r="I1151" s="3" t="str">
        <f>IF(I$3="Not used","",IFERROR(VLOOKUP($A1151,'Circumstance 4'!$B$6:$AB$15,27,FALSE),IFERROR(VLOOKUP($A1151,'Circumstance 4'!$B$18:$AB$28,27,FALSE),TableBPA2[[#This Row],[Base Payment After Circumstance 3]])))</f>
        <v/>
      </c>
      <c r="J1151" s="3" t="str">
        <f>IF(J$3="Not used","",IFERROR(VLOOKUP($A1151,'Circumstance 5'!$B$6:$AB$15,27,FALSE),IFERROR(VLOOKUP($A1151,'Circumstance 5'!$B$18:$AB$28,27,FALSE),TableBPA2[[#This Row],[Base Payment After Circumstance 4]])))</f>
        <v/>
      </c>
      <c r="K1151" s="3" t="str">
        <f>IF(K$3="Not used","",IFERROR(VLOOKUP($A1151,'Circumstance 6'!$B$6:$AB$15,27,FALSE),IFERROR(VLOOKUP($A1151,'Circumstance 6'!$B$18:$AB$28,27,FALSE),TableBPA2[[#This Row],[Base Payment After Circumstance 5]])))</f>
        <v/>
      </c>
      <c r="L1151" s="3" t="str">
        <f>IF(L$3="Not used","",IFERROR(VLOOKUP($A1151,'Circumstance 7'!$B$6:$AB$15,27,FALSE),IFERROR(VLOOKUP($A1151,'Circumstance 7'!$B$18:$AB$28,27,FALSE),TableBPA2[[#This Row],[Base Payment After Circumstance 6]])))</f>
        <v/>
      </c>
      <c r="M1151" s="3" t="str">
        <f>IF(M$3="Not used","",IFERROR(VLOOKUP($A1151,'Circumstance 8'!$B$6:$AB$15,27,FALSE),IFERROR(VLOOKUP($A1151,'Circumstance 8'!$B$18:$AB$28,27,FALSE),TableBPA2[[#This Row],[Base Payment After Circumstance 7]])))</f>
        <v/>
      </c>
      <c r="N1151" s="3" t="str">
        <f>IF(N$3="Not used","",IFERROR(VLOOKUP($A1151,'Circumstance 9'!$B$6:$AB$15,27,FALSE),IFERROR(VLOOKUP($A1151,'Circumstance 9'!$B$18:$AB$28,27,FALSE),TableBPA2[[#This Row],[Base Payment After Circumstance 8]])))</f>
        <v/>
      </c>
      <c r="O1151" s="3" t="str">
        <f>IF(O$3="Not used","",IFERROR(VLOOKUP($A1151,'Circumstance 10'!$B$6:$AB$15,27,FALSE),IFERROR(VLOOKUP($A1151,'Circumstance 10'!$B$18:$AB$28,27,FALSE),TableBPA2[[#This Row],[Base Payment After Circumstance 9]])))</f>
        <v/>
      </c>
      <c r="P1151" s="24" t="str">
        <f>IF(P$3="Not used","",IFERROR(VLOOKUP($A1151,'Circumstance 11'!$B$6:$AB$15,27,FALSE),IFERROR(VLOOKUP($A1151,'Circumstance 11'!$B$18:$AB$28,27,FALSE),TableBPA2[[#This Row],[Base Payment After Circumstance 10]])))</f>
        <v/>
      </c>
      <c r="Q1151" s="24" t="str">
        <f>IF(Q$3="Not used","",IFERROR(VLOOKUP($A1151,'Circumstance 12'!$B$6:$AB$15,27,FALSE),IFERROR(VLOOKUP($A1151,'Circumstance 12'!$B$18:$AB$28,27,FALSE),TableBPA2[[#This Row],[Base Payment After Circumstance 11]])))</f>
        <v/>
      </c>
      <c r="R1151" s="24" t="str">
        <f>IF(R$3="Not used","",IFERROR(VLOOKUP($A1151,'Circumstance 13'!$B$6:$AB$15,27,FALSE),IFERROR(VLOOKUP($A1151,'Circumstance 13'!$B$18:$AB$28,27,FALSE),TableBPA2[[#This Row],[Base Payment After Circumstance 12]])))</f>
        <v/>
      </c>
      <c r="S1151" s="24" t="str">
        <f>IF(S$3="Not used","",IFERROR(VLOOKUP($A1151,'Circumstance 14'!$B$6:$AB$15,27,FALSE),IFERROR(VLOOKUP($A1151,'Circumstance 14'!$B$18:$AB$28,27,FALSE),TableBPA2[[#This Row],[Base Payment After Circumstance 13]])))</f>
        <v/>
      </c>
      <c r="T1151" s="24" t="str">
        <f>IF(T$3="Not used","",IFERROR(VLOOKUP($A1151,'Circumstance 15'!$B$6:$AB$15,27,FALSE),IFERROR(VLOOKUP($A1151,'Circumstance 15'!$B$18:$AB$28,27,FALSE),TableBPA2[[#This Row],[Base Payment After Circumstance 14]])))</f>
        <v/>
      </c>
      <c r="U1151" s="24" t="str">
        <f>IF(U$3="Not used","",IFERROR(VLOOKUP($A1151,'Circumstance 16'!$B$6:$AB$15,27,FALSE),IFERROR(VLOOKUP($A1151,'Circumstance 16'!$B$18:$AB$28,27,FALSE),TableBPA2[[#This Row],[Base Payment After Circumstance 15]])))</f>
        <v/>
      </c>
      <c r="V1151" s="24" t="str">
        <f>IF(V$3="Not used","",IFERROR(VLOOKUP($A1151,'Circumstance 17'!$B$6:$AB$15,27,FALSE),IFERROR(VLOOKUP($A1151,'Circumstance 17'!$B$18:$AB$28,27,FALSE),TableBPA2[[#This Row],[Base Payment After Circumstance 16]])))</f>
        <v/>
      </c>
      <c r="W1151" s="24" t="str">
        <f>IF(W$3="Not used","",IFERROR(VLOOKUP($A1151,'Circumstance 18'!$B$6:$AB$15,27,FALSE),IFERROR(VLOOKUP($A1151,'Circumstance 18'!$B$18:$AB$28,27,FALSE),TableBPA2[[#This Row],[Base Payment After Circumstance 17]])))</f>
        <v/>
      </c>
      <c r="X1151" s="24" t="str">
        <f>IF(X$3="Not used","",IFERROR(VLOOKUP($A1151,'Circumstance 19'!$B$6:$AB$15,27,FALSE),IFERROR(VLOOKUP($A1151,'Circumstance 19'!$B$18:$AB$28,27,FALSE),TableBPA2[[#This Row],[Base Payment After Circumstance 18]])))</f>
        <v/>
      </c>
      <c r="Y1151" s="24" t="str">
        <f>IF(Y$3="Not used","",IFERROR(VLOOKUP($A1151,'Circumstance 20'!$B$6:$AB$15,27,FALSE),IFERROR(VLOOKUP($A1151,'Circumstance 20'!$B$18:$AB$28,27,FALSE),TableBPA2[[#This Row],[Base Payment After Circumstance 19]])))</f>
        <v/>
      </c>
    </row>
    <row r="1152" spans="1:25" x14ac:dyDescent="0.25">
      <c r="A1152" s="11" t="str">
        <f>IF('LEA Information'!A1161="","",'LEA Information'!A1161)</f>
        <v/>
      </c>
      <c r="B1152" s="11" t="str">
        <f>IF('LEA Information'!B1161="","",'LEA Information'!B1161)</f>
        <v/>
      </c>
      <c r="C1152" s="68" t="str">
        <f>IF('LEA Information'!C1161="","",'LEA Information'!C1161)</f>
        <v/>
      </c>
      <c r="D1152" s="8" t="str">
        <f>IF('LEA Information'!D1161="","",'LEA Information'!D1161)</f>
        <v/>
      </c>
      <c r="E1152" s="32" t="str">
        <f t="shared" si="17"/>
        <v/>
      </c>
      <c r="F1152" s="3" t="str">
        <f>IF(F$3="Not used","",IFERROR(VLOOKUP($A1152,'Circumstance 1'!$B$6:$AB$15,27,FALSE),IFERROR(VLOOKUP(A1152,'Circumstance 1'!$B$18:$AB$28,27,FALSE),TableBPA2[[#This Row],[Starting Base Payment]])))</f>
        <v/>
      </c>
      <c r="G1152" s="3" t="str">
        <f>IF(G$3="Not used","",IFERROR(VLOOKUP($A1152,'Circumstance 2'!$B$6:$AB$15,27,FALSE),IFERROR(VLOOKUP($A1152,'Circumstance 2'!$B$18:$AB$28,27,FALSE),TableBPA2[[#This Row],[Base Payment After Circumstance 1]])))</f>
        <v/>
      </c>
      <c r="H1152" s="3" t="str">
        <f>IF(H$3="Not used","",IFERROR(VLOOKUP($A1152,'Circumstance 3'!$B$6:$AB$15,27,FALSE),IFERROR(VLOOKUP($A1152,'Circumstance 3'!$B$18:$AB$28,27,FALSE),TableBPA2[[#This Row],[Base Payment After Circumstance 2]])))</f>
        <v/>
      </c>
      <c r="I1152" s="3" t="str">
        <f>IF(I$3="Not used","",IFERROR(VLOOKUP($A1152,'Circumstance 4'!$B$6:$AB$15,27,FALSE),IFERROR(VLOOKUP($A1152,'Circumstance 4'!$B$18:$AB$28,27,FALSE),TableBPA2[[#This Row],[Base Payment After Circumstance 3]])))</f>
        <v/>
      </c>
      <c r="J1152" s="3" t="str">
        <f>IF(J$3="Not used","",IFERROR(VLOOKUP($A1152,'Circumstance 5'!$B$6:$AB$15,27,FALSE),IFERROR(VLOOKUP($A1152,'Circumstance 5'!$B$18:$AB$28,27,FALSE),TableBPA2[[#This Row],[Base Payment After Circumstance 4]])))</f>
        <v/>
      </c>
      <c r="K1152" s="3" t="str">
        <f>IF(K$3="Not used","",IFERROR(VLOOKUP($A1152,'Circumstance 6'!$B$6:$AB$15,27,FALSE),IFERROR(VLOOKUP($A1152,'Circumstance 6'!$B$18:$AB$28,27,FALSE),TableBPA2[[#This Row],[Base Payment After Circumstance 5]])))</f>
        <v/>
      </c>
      <c r="L1152" s="3" t="str">
        <f>IF(L$3="Not used","",IFERROR(VLOOKUP($A1152,'Circumstance 7'!$B$6:$AB$15,27,FALSE),IFERROR(VLOOKUP($A1152,'Circumstance 7'!$B$18:$AB$28,27,FALSE),TableBPA2[[#This Row],[Base Payment After Circumstance 6]])))</f>
        <v/>
      </c>
      <c r="M1152" s="3" t="str">
        <f>IF(M$3="Not used","",IFERROR(VLOOKUP($A1152,'Circumstance 8'!$B$6:$AB$15,27,FALSE),IFERROR(VLOOKUP($A1152,'Circumstance 8'!$B$18:$AB$28,27,FALSE),TableBPA2[[#This Row],[Base Payment After Circumstance 7]])))</f>
        <v/>
      </c>
      <c r="N1152" s="3" t="str">
        <f>IF(N$3="Not used","",IFERROR(VLOOKUP($A1152,'Circumstance 9'!$B$6:$AB$15,27,FALSE),IFERROR(VLOOKUP($A1152,'Circumstance 9'!$B$18:$AB$28,27,FALSE),TableBPA2[[#This Row],[Base Payment After Circumstance 8]])))</f>
        <v/>
      </c>
      <c r="O1152" s="3" t="str">
        <f>IF(O$3="Not used","",IFERROR(VLOOKUP($A1152,'Circumstance 10'!$B$6:$AB$15,27,FALSE),IFERROR(VLOOKUP($A1152,'Circumstance 10'!$B$18:$AB$28,27,FALSE),TableBPA2[[#This Row],[Base Payment After Circumstance 9]])))</f>
        <v/>
      </c>
      <c r="P1152" s="24" t="str">
        <f>IF(P$3="Not used","",IFERROR(VLOOKUP($A1152,'Circumstance 11'!$B$6:$AB$15,27,FALSE),IFERROR(VLOOKUP($A1152,'Circumstance 11'!$B$18:$AB$28,27,FALSE),TableBPA2[[#This Row],[Base Payment After Circumstance 10]])))</f>
        <v/>
      </c>
      <c r="Q1152" s="24" t="str">
        <f>IF(Q$3="Not used","",IFERROR(VLOOKUP($A1152,'Circumstance 12'!$B$6:$AB$15,27,FALSE),IFERROR(VLOOKUP($A1152,'Circumstance 12'!$B$18:$AB$28,27,FALSE),TableBPA2[[#This Row],[Base Payment After Circumstance 11]])))</f>
        <v/>
      </c>
      <c r="R1152" s="24" t="str">
        <f>IF(R$3="Not used","",IFERROR(VLOOKUP($A1152,'Circumstance 13'!$B$6:$AB$15,27,FALSE),IFERROR(VLOOKUP($A1152,'Circumstance 13'!$B$18:$AB$28,27,FALSE),TableBPA2[[#This Row],[Base Payment After Circumstance 12]])))</f>
        <v/>
      </c>
      <c r="S1152" s="24" t="str">
        <f>IF(S$3="Not used","",IFERROR(VLOOKUP($A1152,'Circumstance 14'!$B$6:$AB$15,27,FALSE),IFERROR(VLOOKUP($A1152,'Circumstance 14'!$B$18:$AB$28,27,FALSE),TableBPA2[[#This Row],[Base Payment After Circumstance 13]])))</f>
        <v/>
      </c>
      <c r="T1152" s="24" t="str">
        <f>IF(T$3="Not used","",IFERROR(VLOOKUP($A1152,'Circumstance 15'!$B$6:$AB$15,27,FALSE),IFERROR(VLOOKUP($A1152,'Circumstance 15'!$B$18:$AB$28,27,FALSE),TableBPA2[[#This Row],[Base Payment After Circumstance 14]])))</f>
        <v/>
      </c>
      <c r="U1152" s="24" t="str">
        <f>IF(U$3="Not used","",IFERROR(VLOOKUP($A1152,'Circumstance 16'!$B$6:$AB$15,27,FALSE),IFERROR(VLOOKUP($A1152,'Circumstance 16'!$B$18:$AB$28,27,FALSE),TableBPA2[[#This Row],[Base Payment After Circumstance 15]])))</f>
        <v/>
      </c>
      <c r="V1152" s="24" t="str">
        <f>IF(V$3="Not used","",IFERROR(VLOOKUP($A1152,'Circumstance 17'!$B$6:$AB$15,27,FALSE),IFERROR(VLOOKUP($A1152,'Circumstance 17'!$B$18:$AB$28,27,FALSE),TableBPA2[[#This Row],[Base Payment After Circumstance 16]])))</f>
        <v/>
      </c>
      <c r="W1152" s="24" t="str">
        <f>IF(W$3="Not used","",IFERROR(VLOOKUP($A1152,'Circumstance 18'!$B$6:$AB$15,27,FALSE),IFERROR(VLOOKUP($A1152,'Circumstance 18'!$B$18:$AB$28,27,FALSE),TableBPA2[[#This Row],[Base Payment After Circumstance 17]])))</f>
        <v/>
      </c>
      <c r="X1152" s="24" t="str">
        <f>IF(X$3="Not used","",IFERROR(VLOOKUP($A1152,'Circumstance 19'!$B$6:$AB$15,27,FALSE),IFERROR(VLOOKUP($A1152,'Circumstance 19'!$B$18:$AB$28,27,FALSE),TableBPA2[[#This Row],[Base Payment After Circumstance 18]])))</f>
        <v/>
      </c>
      <c r="Y1152" s="24" t="str">
        <f>IF(Y$3="Not used","",IFERROR(VLOOKUP($A1152,'Circumstance 20'!$B$6:$AB$15,27,FALSE),IFERROR(VLOOKUP($A1152,'Circumstance 20'!$B$18:$AB$28,27,FALSE),TableBPA2[[#This Row],[Base Payment After Circumstance 19]])))</f>
        <v/>
      </c>
    </row>
    <row r="1153" spans="1:25" x14ac:dyDescent="0.25">
      <c r="A1153" s="11" t="str">
        <f>IF('LEA Information'!A1162="","",'LEA Information'!A1162)</f>
        <v/>
      </c>
      <c r="B1153" s="11" t="str">
        <f>IF('LEA Information'!B1162="","",'LEA Information'!B1162)</f>
        <v/>
      </c>
      <c r="C1153" s="68" t="str">
        <f>IF('LEA Information'!C1162="","",'LEA Information'!C1162)</f>
        <v/>
      </c>
      <c r="D1153" s="8" t="str">
        <f>IF('LEA Information'!D1162="","",'LEA Information'!D1162)</f>
        <v/>
      </c>
      <c r="E1153" s="32" t="str">
        <f t="shared" si="17"/>
        <v/>
      </c>
      <c r="F1153" s="3" t="str">
        <f>IF(F$3="Not used","",IFERROR(VLOOKUP($A1153,'Circumstance 1'!$B$6:$AB$15,27,FALSE),IFERROR(VLOOKUP(A1153,'Circumstance 1'!$B$18:$AB$28,27,FALSE),TableBPA2[[#This Row],[Starting Base Payment]])))</f>
        <v/>
      </c>
      <c r="G1153" s="3" t="str">
        <f>IF(G$3="Not used","",IFERROR(VLOOKUP($A1153,'Circumstance 2'!$B$6:$AB$15,27,FALSE),IFERROR(VLOOKUP($A1153,'Circumstance 2'!$B$18:$AB$28,27,FALSE),TableBPA2[[#This Row],[Base Payment After Circumstance 1]])))</f>
        <v/>
      </c>
      <c r="H1153" s="3" t="str">
        <f>IF(H$3="Not used","",IFERROR(VLOOKUP($A1153,'Circumstance 3'!$B$6:$AB$15,27,FALSE),IFERROR(VLOOKUP($A1153,'Circumstance 3'!$B$18:$AB$28,27,FALSE),TableBPA2[[#This Row],[Base Payment After Circumstance 2]])))</f>
        <v/>
      </c>
      <c r="I1153" s="3" t="str">
        <f>IF(I$3="Not used","",IFERROR(VLOOKUP($A1153,'Circumstance 4'!$B$6:$AB$15,27,FALSE),IFERROR(VLOOKUP($A1153,'Circumstance 4'!$B$18:$AB$28,27,FALSE),TableBPA2[[#This Row],[Base Payment After Circumstance 3]])))</f>
        <v/>
      </c>
      <c r="J1153" s="3" t="str">
        <f>IF(J$3="Not used","",IFERROR(VLOOKUP($A1153,'Circumstance 5'!$B$6:$AB$15,27,FALSE),IFERROR(VLOOKUP($A1153,'Circumstance 5'!$B$18:$AB$28,27,FALSE),TableBPA2[[#This Row],[Base Payment After Circumstance 4]])))</f>
        <v/>
      </c>
      <c r="K1153" s="3" t="str">
        <f>IF(K$3="Not used","",IFERROR(VLOOKUP($A1153,'Circumstance 6'!$B$6:$AB$15,27,FALSE),IFERROR(VLOOKUP($A1153,'Circumstance 6'!$B$18:$AB$28,27,FALSE),TableBPA2[[#This Row],[Base Payment After Circumstance 5]])))</f>
        <v/>
      </c>
      <c r="L1153" s="3" t="str">
        <f>IF(L$3="Not used","",IFERROR(VLOOKUP($A1153,'Circumstance 7'!$B$6:$AB$15,27,FALSE),IFERROR(VLOOKUP($A1153,'Circumstance 7'!$B$18:$AB$28,27,FALSE),TableBPA2[[#This Row],[Base Payment After Circumstance 6]])))</f>
        <v/>
      </c>
      <c r="M1153" s="3" t="str">
        <f>IF(M$3="Not used","",IFERROR(VLOOKUP($A1153,'Circumstance 8'!$B$6:$AB$15,27,FALSE),IFERROR(VLOOKUP($A1153,'Circumstance 8'!$B$18:$AB$28,27,FALSE),TableBPA2[[#This Row],[Base Payment After Circumstance 7]])))</f>
        <v/>
      </c>
      <c r="N1153" s="3" t="str">
        <f>IF(N$3="Not used","",IFERROR(VLOOKUP($A1153,'Circumstance 9'!$B$6:$AB$15,27,FALSE),IFERROR(VLOOKUP($A1153,'Circumstance 9'!$B$18:$AB$28,27,FALSE),TableBPA2[[#This Row],[Base Payment After Circumstance 8]])))</f>
        <v/>
      </c>
      <c r="O1153" s="3" t="str">
        <f>IF(O$3="Not used","",IFERROR(VLOOKUP($A1153,'Circumstance 10'!$B$6:$AB$15,27,FALSE),IFERROR(VLOOKUP($A1153,'Circumstance 10'!$B$18:$AB$28,27,FALSE),TableBPA2[[#This Row],[Base Payment After Circumstance 9]])))</f>
        <v/>
      </c>
      <c r="P1153" s="24" t="str">
        <f>IF(P$3="Not used","",IFERROR(VLOOKUP($A1153,'Circumstance 11'!$B$6:$AB$15,27,FALSE),IFERROR(VLOOKUP($A1153,'Circumstance 11'!$B$18:$AB$28,27,FALSE),TableBPA2[[#This Row],[Base Payment After Circumstance 10]])))</f>
        <v/>
      </c>
      <c r="Q1153" s="24" t="str">
        <f>IF(Q$3="Not used","",IFERROR(VLOOKUP($A1153,'Circumstance 12'!$B$6:$AB$15,27,FALSE),IFERROR(VLOOKUP($A1153,'Circumstance 12'!$B$18:$AB$28,27,FALSE),TableBPA2[[#This Row],[Base Payment After Circumstance 11]])))</f>
        <v/>
      </c>
      <c r="R1153" s="24" t="str">
        <f>IF(R$3="Not used","",IFERROR(VLOOKUP($A1153,'Circumstance 13'!$B$6:$AB$15,27,FALSE),IFERROR(VLOOKUP($A1153,'Circumstance 13'!$B$18:$AB$28,27,FALSE),TableBPA2[[#This Row],[Base Payment After Circumstance 12]])))</f>
        <v/>
      </c>
      <c r="S1153" s="24" t="str">
        <f>IF(S$3="Not used","",IFERROR(VLOOKUP($A1153,'Circumstance 14'!$B$6:$AB$15,27,FALSE),IFERROR(VLOOKUP($A1153,'Circumstance 14'!$B$18:$AB$28,27,FALSE),TableBPA2[[#This Row],[Base Payment After Circumstance 13]])))</f>
        <v/>
      </c>
      <c r="T1153" s="24" t="str">
        <f>IF(T$3="Not used","",IFERROR(VLOOKUP($A1153,'Circumstance 15'!$B$6:$AB$15,27,FALSE),IFERROR(VLOOKUP($A1153,'Circumstance 15'!$B$18:$AB$28,27,FALSE),TableBPA2[[#This Row],[Base Payment After Circumstance 14]])))</f>
        <v/>
      </c>
      <c r="U1153" s="24" t="str">
        <f>IF(U$3="Not used","",IFERROR(VLOOKUP($A1153,'Circumstance 16'!$B$6:$AB$15,27,FALSE),IFERROR(VLOOKUP($A1153,'Circumstance 16'!$B$18:$AB$28,27,FALSE),TableBPA2[[#This Row],[Base Payment After Circumstance 15]])))</f>
        <v/>
      </c>
      <c r="V1153" s="24" t="str">
        <f>IF(V$3="Not used","",IFERROR(VLOOKUP($A1153,'Circumstance 17'!$B$6:$AB$15,27,FALSE),IFERROR(VLOOKUP($A1153,'Circumstance 17'!$B$18:$AB$28,27,FALSE),TableBPA2[[#This Row],[Base Payment After Circumstance 16]])))</f>
        <v/>
      </c>
      <c r="W1153" s="24" t="str">
        <f>IF(W$3="Not used","",IFERROR(VLOOKUP($A1153,'Circumstance 18'!$B$6:$AB$15,27,FALSE),IFERROR(VLOOKUP($A1153,'Circumstance 18'!$B$18:$AB$28,27,FALSE),TableBPA2[[#This Row],[Base Payment After Circumstance 17]])))</f>
        <v/>
      </c>
      <c r="X1153" s="24" t="str">
        <f>IF(X$3="Not used","",IFERROR(VLOOKUP($A1153,'Circumstance 19'!$B$6:$AB$15,27,FALSE),IFERROR(VLOOKUP($A1153,'Circumstance 19'!$B$18:$AB$28,27,FALSE),TableBPA2[[#This Row],[Base Payment After Circumstance 18]])))</f>
        <v/>
      </c>
      <c r="Y1153" s="24" t="str">
        <f>IF(Y$3="Not used","",IFERROR(VLOOKUP($A1153,'Circumstance 20'!$B$6:$AB$15,27,FALSE),IFERROR(VLOOKUP($A1153,'Circumstance 20'!$B$18:$AB$28,27,FALSE),TableBPA2[[#This Row],[Base Payment After Circumstance 19]])))</f>
        <v/>
      </c>
    </row>
    <row r="1154" spans="1:25" x14ac:dyDescent="0.25">
      <c r="A1154" s="11" t="str">
        <f>IF('LEA Information'!A1163="","",'LEA Information'!A1163)</f>
        <v/>
      </c>
      <c r="B1154" s="11" t="str">
        <f>IF('LEA Information'!B1163="","",'LEA Information'!B1163)</f>
        <v/>
      </c>
      <c r="C1154" s="68" t="str">
        <f>IF('LEA Information'!C1163="","",'LEA Information'!C1163)</f>
        <v/>
      </c>
      <c r="D1154" s="8" t="str">
        <f>IF('LEA Information'!D1163="","",'LEA Information'!D1163)</f>
        <v/>
      </c>
      <c r="E1154" s="32" t="str">
        <f t="shared" si="17"/>
        <v/>
      </c>
      <c r="F1154" s="3" t="str">
        <f>IF(F$3="Not used","",IFERROR(VLOOKUP($A1154,'Circumstance 1'!$B$6:$AB$15,27,FALSE),IFERROR(VLOOKUP(A1154,'Circumstance 1'!$B$18:$AB$28,27,FALSE),TableBPA2[[#This Row],[Starting Base Payment]])))</f>
        <v/>
      </c>
      <c r="G1154" s="3" t="str">
        <f>IF(G$3="Not used","",IFERROR(VLOOKUP($A1154,'Circumstance 2'!$B$6:$AB$15,27,FALSE),IFERROR(VLOOKUP($A1154,'Circumstance 2'!$B$18:$AB$28,27,FALSE),TableBPA2[[#This Row],[Base Payment After Circumstance 1]])))</f>
        <v/>
      </c>
      <c r="H1154" s="3" t="str">
        <f>IF(H$3="Not used","",IFERROR(VLOOKUP($A1154,'Circumstance 3'!$B$6:$AB$15,27,FALSE),IFERROR(VLOOKUP($A1154,'Circumstance 3'!$B$18:$AB$28,27,FALSE),TableBPA2[[#This Row],[Base Payment After Circumstance 2]])))</f>
        <v/>
      </c>
      <c r="I1154" s="3" t="str">
        <f>IF(I$3="Not used","",IFERROR(VLOOKUP($A1154,'Circumstance 4'!$B$6:$AB$15,27,FALSE),IFERROR(VLOOKUP($A1154,'Circumstance 4'!$B$18:$AB$28,27,FALSE),TableBPA2[[#This Row],[Base Payment After Circumstance 3]])))</f>
        <v/>
      </c>
      <c r="J1154" s="3" t="str">
        <f>IF(J$3="Not used","",IFERROR(VLOOKUP($A1154,'Circumstance 5'!$B$6:$AB$15,27,FALSE),IFERROR(VLOOKUP($A1154,'Circumstance 5'!$B$18:$AB$28,27,FALSE),TableBPA2[[#This Row],[Base Payment After Circumstance 4]])))</f>
        <v/>
      </c>
      <c r="K1154" s="3" t="str">
        <f>IF(K$3="Not used","",IFERROR(VLOOKUP($A1154,'Circumstance 6'!$B$6:$AB$15,27,FALSE),IFERROR(VLOOKUP($A1154,'Circumstance 6'!$B$18:$AB$28,27,FALSE),TableBPA2[[#This Row],[Base Payment After Circumstance 5]])))</f>
        <v/>
      </c>
      <c r="L1154" s="3" t="str">
        <f>IF(L$3="Not used","",IFERROR(VLOOKUP($A1154,'Circumstance 7'!$B$6:$AB$15,27,FALSE),IFERROR(VLOOKUP($A1154,'Circumstance 7'!$B$18:$AB$28,27,FALSE),TableBPA2[[#This Row],[Base Payment After Circumstance 6]])))</f>
        <v/>
      </c>
      <c r="M1154" s="3" t="str">
        <f>IF(M$3="Not used","",IFERROR(VLOOKUP($A1154,'Circumstance 8'!$B$6:$AB$15,27,FALSE),IFERROR(VLOOKUP($A1154,'Circumstance 8'!$B$18:$AB$28,27,FALSE),TableBPA2[[#This Row],[Base Payment After Circumstance 7]])))</f>
        <v/>
      </c>
      <c r="N1154" s="3" t="str">
        <f>IF(N$3="Not used","",IFERROR(VLOOKUP($A1154,'Circumstance 9'!$B$6:$AB$15,27,FALSE),IFERROR(VLOOKUP($A1154,'Circumstance 9'!$B$18:$AB$28,27,FALSE),TableBPA2[[#This Row],[Base Payment After Circumstance 8]])))</f>
        <v/>
      </c>
      <c r="O1154" s="3" t="str">
        <f>IF(O$3="Not used","",IFERROR(VLOOKUP($A1154,'Circumstance 10'!$B$6:$AB$15,27,FALSE),IFERROR(VLOOKUP($A1154,'Circumstance 10'!$B$18:$AB$28,27,FALSE),TableBPA2[[#This Row],[Base Payment After Circumstance 9]])))</f>
        <v/>
      </c>
      <c r="P1154" s="24" t="str">
        <f>IF(P$3="Not used","",IFERROR(VLOOKUP($A1154,'Circumstance 11'!$B$6:$AB$15,27,FALSE),IFERROR(VLOOKUP($A1154,'Circumstance 11'!$B$18:$AB$28,27,FALSE),TableBPA2[[#This Row],[Base Payment After Circumstance 10]])))</f>
        <v/>
      </c>
      <c r="Q1154" s="24" t="str">
        <f>IF(Q$3="Not used","",IFERROR(VLOOKUP($A1154,'Circumstance 12'!$B$6:$AB$15,27,FALSE),IFERROR(VLOOKUP($A1154,'Circumstance 12'!$B$18:$AB$28,27,FALSE),TableBPA2[[#This Row],[Base Payment After Circumstance 11]])))</f>
        <v/>
      </c>
      <c r="R1154" s="24" t="str">
        <f>IF(R$3="Not used","",IFERROR(VLOOKUP($A1154,'Circumstance 13'!$B$6:$AB$15,27,FALSE),IFERROR(VLOOKUP($A1154,'Circumstance 13'!$B$18:$AB$28,27,FALSE),TableBPA2[[#This Row],[Base Payment After Circumstance 12]])))</f>
        <v/>
      </c>
      <c r="S1154" s="24" t="str">
        <f>IF(S$3="Not used","",IFERROR(VLOOKUP($A1154,'Circumstance 14'!$B$6:$AB$15,27,FALSE),IFERROR(VLOOKUP($A1154,'Circumstance 14'!$B$18:$AB$28,27,FALSE),TableBPA2[[#This Row],[Base Payment After Circumstance 13]])))</f>
        <v/>
      </c>
      <c r="T1154" s="24" t="str">
        <f>IF(T$3="Not used","",IFERROR(VLOOKUP($A1154,'Circumstance 15'!$B$6:$AB$15,27,FALSE),IFERROR(VLOOKUP($A1154,'Circumstance 15'!$B$18:$AB$28,27,FALSE),TableBPA2[[#This Row],[Base Payment After Circumstance 14]])))</f>
        <v/>
      </c>
      <c r="U1154" s="24" t="str">
        <f>IF(U$3="Not used","",IFERROR(VLOOKUP($A1154,'Circumstance 16'!$B$6:$AB$15,27,FALSE),IFERROR(VLOOKUP($A1154,'Circumstance 16'!$B$18:$AB$28,27,FALSE),TableBPA2[[#This Row],[Base Payment After Circumstance 15]])))</f>
        <v/>
      </c>
      <c r="V1154" s="24" t="str">
        <f>IF(V$3="Not used","",IFERROR(VLOOKUP($A1154,'Circumstance 17'!$B$6:$AB$15,27,FALSE),IFERROR(VLOOKUP($A1154,'Circumstance 17'!$B$18:$AB$28,27,FALSE),TableBPA2[[#This Row],[Base Payment After Circumstance 16]])))</f>
        <v/>
      </c>
      <c r="W1154" s="24" t="str">
        <f>IF(W$3="Not used","",IFERROR(VLOOKUP($A1154,'Circumstance 18'!$B$6:$AB$15,27,FALSE),IFERROR(VLOOKUP($A1154,'Circumstance 18'!$B$18:$AB$28,27,FALSE),TableBPA2[[#This Row],[Base Payment After Circumstance 17]])))</f>
        <v/>
      </c>
      <c r="X1154" s="24" t="str">
        <f>IF(X$3="Not used","",IFERROR(VLOOKUP($A1154,'Circumstance 19'!$B$6:$AB$15,27,FALSE),IFERROR(VLOOKUP($A1154,'Circumstance 19'!$B$18:$AB$28,27,FALSE),TableBPA2[[#This Row],[Base Payment After Circumstance 18]])))</f>
        <v/>
      </c>
      <c r="Y1154" s="24" t="str">
        <f>IF(Y$3="Not used","",IFERROR(VLOOKUP($A1154,'Circumstance 20'!$B$6:$AB$15,27,FALSE),IFERROR(VLOOKUP($A1154,'Circumstance 20'!$B$18:$AB$28,27,FALSE),TableBPA2[[#This Row],[Base Payment After Circumstance 19]])))</f>
        <v/>
      </c>
    </row>
    <row r="1155" spans="1:25" x14ac:dyDescent="0.25">
      <c r="A1155" s="11" t="str">
        <f>IF('LEA Information'!A1164="","",'LEA Information'!A1164)</f>
        <v/>
      </c>
      <c r="B1155" s="11" t="str">
        <f>IF('LEA Information'!B1164="","",'LEA Information'!B1164)</f>
        <v/>
      </c>
      <c r="C1155" s="68" t="str">
        <f>IF('LEA Information'!C1164="","",'LEA Information'!C1164)</f>
        <v/>
      </c>
      <c r="D1155" s="8" t="str">
        <f>IF('LEA Information'!D1164="","",'LEA Information'!D1164)</f>
        <v/>
      </c>
      <c r="E1155" s="32" t="str">
        <f t="shared" si="17"/>
        <v/>
      </c>
      <c r="F1155" s="3" t="str">
        <f>IF(F$3="Not used","",IFERROR(VLOOKUP($A1155,'Circumstance 1'!$B$6:$AB$15,27,FALSE),IFERROR(VLOOKUP(A1155,'Circumstance 1'!$B$18:$AB$28,27,FALSE),TableBPA2[[#This Row],[Starting Base Payment]])))</f>
        <v/>
      </c>
      <c r="G1155" s="3" t="str">
        <f>IF(G$3="Not used","",IFERROR(VLOOKUP($A1155,'Circumstance 2'!$B$6:$AB$15,27,FALSE),IFERROR(VLOOKUP($A1155,'Circumstance 2'!$B$18:$AB$28,27,FALSE),TableBPA2[[#This Row],[Base Payment After Circumstance 1]])))</f>
        <v/>
      </c>
      <c r="H1155" s="3" t="str">
        <f>IF(H$3="Not used","",IFERROR(VLOOKUP($A1155,'Circumstance 3'!$B$6:$AB$15,27,FALSE),IFERROR(VLOOKUP($A1155,'Circumstance 3'!$B$18:$AB$28,27,FALSE),TableBPA2[[#This Row],[Base Payment After Circumstance 2]])))</f>
        <v/>
      </c>
      <c r="I1155" s="3" t="str">
        <f>IF(I$3="Not used","",IFERROR(VLOOKUP($A1155,'Circumstance 4'!$B$6:$AB$15,27,FALSE),IFERROR(VLOOKUP($A1155,'Circumstance 4'!$B$18:$AB$28,27,FALSE),TableBPA2[[#This Row],[Base Payment After Circumstance 3]])))</f>
        <v/>
      </c>
      <c r="J1155" s="3" t="str">
        <f>IF(J$3="Not used","",IFERROR(VLOOKUP($A1155,'Circumstance 5'!$B$6:$AB$15,27,FALSE),IFERROR(VLOOKUP($A1155,'Circumstance 5'!$B$18:$AB$28,27,FALSE),TableBPA2[[#This Row],[Base Payment After Circumstance 4]])))</f>
        <v/>
      </c>
      <c r="K1155" s="3" t="str">
        <f>IF(K$3="Not used","",IFERROR(VLOOKUP($A1155,'Circumstance 6'!$B$6:$AB$15,27,FALSE),IFERROR(VLOOKUP($A1155,'Circumstance 6'!$B$18:$AB$28,27,FALSE),TableBPA2[[#This Row],[Base Payment After Circumstance 5]])))</f>
        <v/>
      </c>
      <c r="L1155" s="3" t="str">
        <f>IF(L$3="Not used","",IFERROR(VLOOKUP($A1155,'Circumstance 7'!$B$6:$AB$15,27,FALSE),IFERROR(VLOOKUP($A1155,'Circumstance 7'!$B$18:$AB$28,27,FALSE),TableBPA2[[#This Row],[Base Payment After Circumstance 6]])))</f>
        <v/>
      </c>
      <c r="M1155" s="3" t="str">
        <f>IF(M$3="Not used","",IFERROR(VLOOKUP($A1155,'Circumstance 8'!$B$6:$AB$15,27,FALSE),IFERROR(VLOOKUP($A1155,'Circumstance 8'!$B$18:$AB$28,27,FALSE),TableBPA2[[#This Row],[Base Payment After Circumstance 7]])))</f>
        <v/>
      </c>
      <c r="N1155" s="3" t="str">
        <f>IF(N$3="Not used","",IFERROR(VLOOKUP($A1155,'Circumstance 9'!$B$6:$AB$15,27,FALSE),IFERROR(VLOOKUP($A1155,'Circumstance 9'!$B$18:$AB$28,27,FALSE),TableBPA2[[#This Row],[Base Payment After Circumstance 8]])))</f>
        <v/>
      </c>
      <c r="O1155" s="3" t="str">
        <f>IF(O$3="Not used","",IFERROR(VLOOKUP($A1155,'Circumstance 10'!$B$6:$AB$15,27,FALSE),IFERROR(VLOOKUP($A1155,'Circumstance 10'!$B$18:$AB$28,27,FALSE),TableBPA2[[#This Row],[Base Payment After Circumstance 9]])))</f>
        <v/>
      </c>
      <c r="P1155" s="24" t="str">
        <f>IF(P$3="Not used","",IFERROR(VLOOKUP($A1155,'Circumstance 11'!$B$6:$AB$15,27,FALSE),IFERROR(VLOOKUP($A1155,'Circumstance 11'!$B$18:$AB$28,27,FALSE),TableBPA2[[#This Row],[Base Payment After Circumstance 10]])))</f>
        <v/>
      </c>
      <c r="Q1155" s="24" t="str">
        <f>IF(Q$3="Not used","",IFERROR(VLOOKUP($A1155,'Circumstance 12'!$B$6:$AB$15,27,FALSE),IFERROR(VLOOKUP($A1155,'Circumstance 12'!$B$18:$AB$28,27,FALSE),TableBPA2[[#This Row],[Base Payment After Circumstance 11]])))</f>
        <v/>
      </c>
      <c r="R1155" s="24" t="str">
        <f>IF(R$3="Not used","",IFERROR(VLOOKUP($A1155,'Circumstance 13'!$B$6:$AB$15,27,FALSE),IFERROR(VLOOKUP($A1155,'Circumstance 13'!$B$18:$AB$28,27,FALSE),TableBPA2[[#This Row],[Base Payment After Circumstance 12]])))</f>
        <v/>
      </c>
      <c r="S1155" s="24" t="str">
        <f>IF(S$3="Not used","",IFERROR(VLOOKUP($A1155,'Circumstance 14'!$B$6:$AB$15,27,FALSE),IFERROR(VLOOKUP($A1155,'Circumstance 14'!$B$18:$AB$28,27,FALSE),TableBPA2[[#This Row],[Base Payment After Circumstance 13]])))</f>
        <v/>
      </c>
      <c r="T1155" s="24" t="str">
        <f>IF(T$3="Not used","",IFERROR(VLOOKUP($A1155,'Circumstance 15'!$B$6:$AB$15,27,FALSE),IFERROR(VLOOKUP($A1155,'Circumstance 15'!$B$18:$AB$28,27,FALSE),TableBPA2[[#This Row],[Base Payment After Circumstance 14]])))</f>
        <v/>
      </c>
      <c r="U1155" s="24" t="str">
        <f>IF(U$3="Not used","",IFERROR(VLOOKUP($A1155,'Circumstance 16'!$B$6:$AB$15,27,FALSE),IFERROR(VLOOKUP($A1155,'Circumstance 16'!$B$18:$AB$28,27,FALSE),TableBPA2[[#This Row],[Base Payment After Circumstance 15]])))</f>
        <v/>
      </c>
      <c r="V1155" s="24" t="str">
        <f>IF(V$3="Not used","",IFERROR(VLOOKUP($A1155,'Circumstance 17'!$B$6:$AB$15,27,FALSE),IFERROR(VLOOKUP($A1155,'Circumstance 17'!$B$18:$AB$28,27,FALSE),TableBPA2[[#This Row],[Base Payment After Circumstance 16]])))</f>
        <v/>
      </c>
      <c r="W1155" s="24" t="str">
        <f>IF(W$3="Not used","",IFERROR(VLOOKUP($A1155,'Circumstance 18'!$B$6:$AB$15,27,FALSE),IFERROR(VLOOKUP($A1155,'Circumstance 18'!$B$18:$AB$28,27,FALSE),TableBPA2[[#This Row],[Base Payment After Circumstance 17]])))</f>
        <v/>
      </c>
      <c r="X1155" s="24" t="str">
        <f>IF(X$3="Not used","",IFERROR(VLOOKUP($A1155,'Circumstance 19'!$B$6:$AB$15,27,FALSE),IFERROR(VLOOKUP($A1155,'Circumstance 19'!$B$18:$AB$28,27,FALSE),TableBPA2[[#This Row],[Base Payment After Circumstance 18]])))</f>
        <v/>
      </c>
      <c r="Y1155" s="24" t="str">
        <f>IF(Y$3="Not used","",IFERROR(VLOOKUP($A1155,'Circumstance 20'!$B$6:$AB$15,27,FALSE),IFERROR(VLOOKUP($A1155,'Circumstance 20'!$B$18:$AB$28,27,FALSE),TableBPA2[[#This Row],[Base Payment After Circumstance 19]])))</f>
        <v/>
      </c>
    </row>
    <row r="1156" spans="1:25" x14ac:dyDescent="0.25">
      <c r="A1156" s="11" t="str">
        <f>IF('LEA Information'!A1165="","",'LEA Information'!A1165)</f>
        <v/>
      </c>
      <c r="B1156" s="11" t="str">
        <f>IF('LEA Information'!B1165="","",'LEA Information'!B1165)</f>
        <v/>
      </c>
      <c r="C1156" s="68" t="str">
        <f>IF('LEA Information'!C1165="","",'LEA Information'!C1165)</f>
        <v/>
      </c>
      <c r="D1156" s="8" t="str">
        <f>IF('LEA Information'!D1165="","",'LEA Information'!D1165)</f>
        <v/>
      </c>
      <c r="E1156" s="32" t="str">
        <f t="shared" si="17"/>
        <v/>
      </c>
      <c r="F1156" s="3" t="str">
        <f>IF(F$3="Not used","",IFERROR(VLOOKUP($A1156,'Circumstance 1'!$B$6:$AB$15,27,FALSE),IFERROR(VLOOKUP(A1156,'Circumstance 1'!$B$18:$AB$28,27,FALSE),TableBPA2[[#This Row],[Starting Base Payment]])))</f>
        <v/>
      </c>
      <c r="G1156" s="3" t="str">
        <f>IF(G$3="Not used","",IFERROR(VLOOKUP($A1156,'Circumstance 2'!$B$6:$AB$15,27,FALSE),IFERROR(VLOOKUP($A1156,'Circumstance 2'!$B$18:$AB$28,27,FALSE),TableBPA2[[#This Row],[Base Payment After Circumstance 1]])))</f>
        <v/>
      </c>
      <c r="H1156" s="3" t="str">
        <f>IF(H$3="Not used","",IFERROR(VLOOKUP($A1156,'Circumstance 3'!$B$6:$AB$15,27,FALSE),IFERROR(VLOOKUP($A1156,'Circumstance 3'!$B$18:$AB$28,27,FALSE),TableBPA2[[#This Row],[Base Payment After Circumstance 2]])))</f>
        <v/>
      </c>
      <c r="I1156" s="3" t="str">
        <f>IF(I$3="Not used","",IFERROR(VLOOKUP($A1156,'Circumstance 4'!$B$6:$AB$15,27,FALSE),IFERROR(VLOOKUP($A1156,'Circumstance 4'!$B$18:$AB$28,27,FALSE),TableBPA2[[#This Row],[Base Payment After Circumstance 3]])))</f>
        <v/>
      </c>
      <c r="J1156" s="3" t="str">
        <f>IF(J$3="Not used","",IFERROR(VLOOKUP($A1156,'Circumstance 5'!$B$6:$AB$15,27,FALSE),IFERROR(VLOOKUP($A1156,'Circumstance 5'!$B$18:$AB$28,27,FALSE),TableBPA2[[#This Row],[Base Payment After Circumstance 4]])))</f>
        <v/>
      </c>
      <c r="K1156" s="3" t="str">
        <f>IF(K$3="Not used","",IFERROR(VLOOKUP($A1156,'Circumstance 6'!$B$6:$AB$15,27,FALSE),IFERROR(VLOOKUP($A1156,'Circumstance 6'!$B$18:$AB$28,27,FALSE),TableBPA2[[#This Row],[Base Payment After Circumstance 5]])))</f>
        <v/>
      </c>
      <c r="L1156" s="3" t="str">
        <f>IF(L$3="Not used","",IFERROR(VLOOKUP($A1156,'Circumstance 7'!$B$6:$AB$15,27,FALSE),IFERROR(VLOOKUP($A1156,'Circumstance 7'!$B$18:$AB$28,27,FALSE),TableBPA2[[#This Row],[Base Payment After Circumstance 6]])))</f>
        <v/>
      </c>
      <c r="M1156" s="3" t="str">
        <f>IF(M$3="Not used","",IFERROR(VLOOKUP($A1156,'Circumstance 8'!$B$6:$AB$15,27,FALSE),IFERROR(VLOOKUP($A1156,'Circumstance 8'!$B$18:$AB$28,27,FALSE),TableBPA2[[#This Row],[Base Payment After Circumstance 7]])))</f>
        <v/>
      </c>
      <c r="N1156" s="3" t="str">
        <f>IF(N$3="Not used","",IFERROR(VLOOKUP($A1156,'Circumstance 9'!$B$6:$AB$15,27,FALSE),IFERROR(VLOOKUP($A1156,'Circumstance 9'!$B$18:$AB$28,27,FALSE),TableBPA2[[#This Row],[Base Payment After Circumstance 8]])))</f>
        <v/>
      </c>
      <c r="O1156" s="3" t="str">
        <f>IF(O$3="Not used","",IFERROR(VLOOKUP($A1156,'Circumstance 10'!$B$6:$AB$15,27,FALSE),IFERROR(VLOOKUP($A1156,'Circumstance 10'!$B$18:$AB$28,27,FALSE),TableBPA2[[#This Row],[Base Payment After Circumstance 9]])))</f>
        <v/>
      </c>
      <c r="P1156" s="24" t="str">
        <f>IF(P$3="Not used","",IFERROR(VLOOKUP($A1156,'Circumstance 11'!$B$6:$AB$15,27,FALSE),IFERROR(VLOOKUP($A1156,'Circumstance 11'!$B$18:$AB$28,27,FALSE),TableBPA2[[#This Row],[Base Payment After Circumstance 10]])))</f>
        <v/>
      </c>
      <c r="Q1156" s="24" t="str">
        <f>IF(Q$3="Not used","",IFERROR(VLOOKUP($A1156,'Circumstance 12'!$B$6:$AB$15,27,FALSE),IFERROR(VLOOKUP($A1156,'Circumstance 12'!$B$18:$AB$28,27,FALSE),TableBPA2[[#This Row],[Base Payment After Circumstance 11]])))</f>
        <v/>
      </c>
      <c r="R1156" s="24" t="str">
        <f>IF(R$3="Not used","",IFERROR(VLOOKUP($A1156,'Circumstance 13'!$B$6:$AB$15,27,FALSE),IFERROR(VLOOKUP($A1156,'Circumstance 13'!$B$18:$AB$28,27,FALSE),TableBPA2[[#This Row],[Base Payment After Circumstance 12]])))</f>
        <v/>
      </c>
      <c r="S1156" s="24" t="str">
        <f>IF(S$3="Not used","",IFERROR(VLOOKUP($A1156,'Circumstance 14'!$B$6:$AB$15,27,FALSE),IFERROR(VLOOKUP($A1156,'Circumstance 14'!$B$18:$AB$28,27,FALSE),TableBPA2[[#This Row],[Base Payment After Circumstance 13]])))</f>
        <v/>
      </c>
      <c r="T1156" s="24" t="str">
        <f>IF(T$3="Not used","",IFERROR(VLOOKUP($A1156,'Circumstance 15'!$B$6:$AB$15,27,FALSE),IFERROR(VLOOKUP($A1156,'Circumstance 15'!$B$18:$AB$28,27,FALSE),TableBPA2[[#This Row],[Base Payment After Circumstance 14]])))</f>
        <v/>
      </c>
      <c r="U1156" s="24" t="str">
        <f>IF(U$3="Not used","",IFERROR(VLOOKUP($A1156,'Circumstance 16'!$B$6:$AB$15,27,FALSE),IFERROR(VLOOKUP($A1156,'Circumstance 16'!$B$18:$AB$28,27,FALSE),TableBPA2[[#This Row],[Base Payment After Circumstance 15]])))</f>
        <v/>
      </c>
      <c r="V1156" s="24" t="str">
        <f>IF(V$3="Not used","",IFERROR(VLOOKUP($A1156,'Circumstance 17'!$B$6:$AB$15,27,FALSE),IFERROR(VLOOKUP($A1156,'Circumstance 17'!$B$18:$AB$28,27,FALSE),TableBPA2[[#This Row],[Base Payment After Circumstance 16]])))</f>
        <v/>
      </c>
      <c r="W1156" s="24" t="str">
        <f>IF(W$3="Not used","",IFERROR(VLOOKUP($A1156,'Circumstance 18'!$B$6:$AB$15,27,FALSE),IFERROR(VLOOKUP($A1156,'Circumstance 18'!$B$18:$AB$28,27,FALSE),TableBPA2[[#This Row],[Base Payment After Circumstance 17]])))</f>
        <v/>
      </c>
      <c r="X1156" s="24" t="str">
        <f>IF(X$3="Not used","",IFERROR(VLOOKUP($A1156,'Circumstance 19'!$B$6:$AB$15,27,FALSE),IFERROR(VLOOKUP($A1156,'Circumstance 19'!$B$18:$AB$28,27,FALSE),TableBPA2[[#This Row],[Base Payment After Circumstance 18]])))</f>
        <v/>
      </c>
      <c r="Y1156" s="24" t="str">
        <f>IF(Y$3="Not used","",IFERROR(VLOOKUP($A1156,'Circumstance 20'!$B$6:$AB$15,27,FALSE),IFERROR(VLOOKUP($A1156,'Circumstance 20'!$B$18:$AB$28,27,FALSE),TableBPA2[[#This Row],[Base Payment After Circumstance 19]])))</f>
        <v/>
      </c>
    </row>
    <row r="1157" spans="1:25" x14ac:dyDescent="0.25">
      <c r="A1157" s="11" t="str">
        <f>IF('LEA Information'!A1166="","",'LEA Information'!A1166)</f>
        <v/>
      </c>
      <c r="B1157" s="11" t="str">
        <f>IF('LEA Information'!B1166="","",'LEA Information'!B1166)</f>
        <v/>
      </c>
      <c r="C1157" s="68" t="str">
        <f>IF('LEA Information'!C1166="","",'LEA Information'!C1166)</f>
        <v/>
      </c>
      <c r="D1157" s="8" t="str">
        <f>IF('LEA Information'!D1166="","",'LEA Information'!D1166)</f>
        <v/>
      </c>
      <c r="E1157" s="32" t="str">
        <f t="shared" si="17"/>
        <v/>
      </c>
      <c r="F1157" s="3" t="str">
        <f>IF(F$3="Not used","",IFERROR(VLOOKUP($A1157,'Circumstance 1'!$B$6:$AB$15,27,FALSE),IFERROR(VLOOKUP(A1157,'Circumstance 1'!$B$18:$AB$28,27,FALSE),TableBPA2[[#This Row],[Starting Base Payment]])))</f>
        <v/>
      </c>
      <c r="G1157" s="3" t="str">
        <f>IF(G$3="Not used","",IFERROR(VLOOKUP($A1157,'Circumstance 2'!$B$6:$AB$15,27,FALSE),IFERROR(VLOOKUP($A1157,'Circumstance 2'!$B$18:$AB$28,27,FALSE),TableBPA2[[#This Row],[Base Payment After Circumstance 1]])))</f>
        <v/>
      </c>
      <c r="H1157" s="3" t="str">
        <f>IF(H$3="Not used","",IFERROR(VLOOKUP($A1157,'Circumstance 3'!$B$6:$AB$15,27,FALSE),IFERROR(VLOOKUP($A1157,'Circumstance 3'!$B$18:$AB$28,27,FALSE),TableBPA2[[#This Row],[Base Payment After Circumstance 2]])))</f>
        <v/>
      </c>
      <c r="I1157" s="3" t="str">
        <f>IF(I$3="Not used","",IFERROR(VLOOKUP($A1157,'Circumstance 4'!$B$6:$AB$15,27,FALSE),IFERROR(VLOOKUP($A1157,'Circumstance 4'!$B$18:$AB$28,27,FALSE),TableBPA2[[#This Row],[Base Payment After Circumstance 3]])))</f>
        <v/>
      </c>
      <c r="J1157" s="3" t="str">
        <f>IF(J$3="Not used","",IFERROR(VLOOKUP($A1157,'Circumstance 5'!$B$6:$AB$15,27,FALSE),IFERROR(VLOOKUP($A1157,'Circumstance 5'!$B$18:$AB$28,27,FALSE),TableBPA2[[#This Row],[Base Payment After Circumstance 4]])))</f>
        <v/>
      </c>
      <c r="K1157" s="3" t="str">
        <f>IF(K$3="Not used","",IFERROR(VLOOKUP($A1157,'Circumstance 6'!$B$6:$AB$15,27,FALSE),IFERROR(VLOOKUP($A1157,'Circumstance 6'!$B$18:$AB$28,27,FALSE),TableBPA2[[#This Row],[Base Payment After Circumstance 5]])))</f>
        <v/>
      </c>
      <c r="L1157" s="3" t="str">
        <f>IF(L$3="Not used","",IFERROR(VLOOKUP($A1157,'Circumstance 7'!$B$6:$AB$15,27,FALSE),IFERROR(VLOOKUP($A1157,'Circumstance 7'!$B$18:$AB$28,27,FALSE),TableBPA2[[#This Row],[Base Payment After Circumstance 6]])))</f>
        <v/>
      </c>
      <c r="M1157" s="3" t="str">
        <f>IF(M$3="Not used","",IFERROR(VLOOKUP($A1157,'Circumstance 8'!$B$6:$AB$15,27,FALSE),IFERROR(VLOOKUP($A1157,'Circumstance 8'!$B$18:$AB$28,27,FALSE),TableBPA2[[#This Row],[Base Payment After Circumstance 7]])))</f>
        <v/>
      </c>
      <c r="N1157" s="3" t="str">
        <f>IF(N$3="Not used","",IFERROR(VLOOKUP($A1157,'Circumstance 9'!$B$6:$AB$15,27,FALSE),IFERROR(VLOOKUP($A1157,'Circumstance 9'!$B$18:$AB$28,27,FALSE),TableBPA2[[#This Row],[Base Payment After Circumstance 8]])))</f>
        <v/>
      </c>
      <c r="O1157" s="3" t="str">
        <f>IF(O$3="Not used","",IFERROR(VLOOKUP($A1157,'Circumstance 10'!$B$6:$AB$15,27,FALSE),IFERROR(VLOOKUP($A1157,'Circumstance 10'!$B$18:$AB$28,27,FALSE),TableBPA2[[#This Row],[Base Payment After Circumstance 9]])))</f>
        <v/>
      </c>
      <c r="P1157" s="24" t="str">
        <f>IF(P$3="Not used","",IFERROR(VLOOKUP($A1157,'Circumstance 11'!$B$6:$AB$15,27,FALSE),IFERROR(VLOOKUP($A1157,'Circumstance 11'!$B$18:$AB$28,27,FALSE),TableBPA2[[#This Row],[Base Payment After Circumstance 10]])))</f>
        <v/>
      </c>
      <c r="Q1157" s="24" t="str">
        <f>IF(Q$3="Not used","",IFERROR(VLOOKUP($A1157,'Circumstance 12'!$B$6:$AB$15,27,FALSE),IFERROR(VLOOKUP($A1157,'Circumstance 12'!$B$18:$AB$28,27,FALSE),TableBPA2[[#This Row],[Base Payment After Circumstance 11]])))</f>
        <v/>
      </c>
      <c r="R1157" s="24" t="str">
        <f>IF(R$3="Not used","",IFERROR(VLOOKUP($A1157,'Circumstance 13'!$B$6:$AB$15,27,FALSE),IFERROR(VLOOKUP($A1157,'Circumstance 13'!$B$18:$AB$28,27,FALSE),TableBPA2[[#This Row],[Base Payment After Circumstance 12]])))</f>
        <v/>
      </c>
      <c r="S1157" s="24" t="str">
        <f>IF(S$3="Not used","",IFERROR(VLOOKUP($A1157,'Circumstance 14'!$B$6:$AB$15,27,FALSE),IFERROR(VLOOKUP($A1157,'Circumstance 14'!$B$18:$AB$28,27,FALSE),TableBPA2[[#This Row],[Base Payment After Circumstance 13]])))</f>
        <v/>
      </c>
      <c r="T1157" s="24" t="str">
        <f>IF(T$3="Not used","",IFERROR(VLOOKUP($A1157,'Circumstance 15'!$B$6:$AB$15,27,FALSE),IFERROR(VLOOKUP($A1157,'Circumstance 15'!$B$18:$AB$28,27,FALSE),TableBPA2[[#This Row],[Base Payment After Circumstance 14]])))</f>
        <v/>
      </c>
      <c r="U1157" s="24" t="str">
        <f>IF(U$3="Not used","",IFERROR(VLOOKUP($A1157,'Circumstance 16'!$B$6:$AB$15,27,FALSE),IFERROR(VLOOKUP($A1157,'Circumstance 16'!$B$18:$AB$28,27,FALSE),TableBPA2[[#This Row],[Base Payment After Circumstance 15]])))</f>
        <v/>
      </c>
      <c r="V1157" s="24" t="str">
        <f>IF(V$3="Not used","",IFERROR(VLOOKUP($A1157,'Circumstance 17'!$B$6:$AB$15,27,FALSE),IFERROR(VLOOKUP($A1157,'Circumstance 17'!$B$18:$AB$28,27,FALSE),TableBPA2[[#This Row],[Base Payment After Circumstance 16]])))</f>
        <v/>
      </c>
      <c r="W1157" s="24" t="str">
        <f>IF(W$3="Not used","",IFERROR(VLOOKUP($A1157,'Circumstance 18'!$B$6:$AB$15,27,FALSE),IFERROR(VLOOKUP($A1157,'Circumstance 18'!$B$18:$AB$28,27,FALSE),TableBPA2[[#This Row],[Base Payment After Circumstance 17]])))</f>
        <v/>
      </c>
      <c r="X1157" s="24" t="str">
        <f>IF(X$3="Not used","",IFERROR(VLOOKUP($A1157,'Circumstance 19'!$B$6:$AB$15,27,FALSE),IFERROR(VLOOKUP($A1157,'Circumstance 19'!$B$18:$AB$28,27,FALSE),TableBPA2[[#This Row],[Base Payment After Circumstance 18]])))</f>
        <v/>
      </c>
      <c r="Y1157" s="24" t="str">
        <f>IF(Y$3="Not used","",IFERROR(VLOOKUP($A1157,'Circumstance 20'!$B$6:$AB$15,27,FALSE),IFERROR(VLOOKUP($A1157,'Circumstance 20'!$B$18:$AB$28,27,FALSE),TableBPA2[[#This Row],[Base Payment After Circumstance 19]])))</f>
        <v/>
      </c>
    </row>
    <row r="1158" spans="1:25" x14ac:dyDescent="0.25">
      <c r="A1158" s="11" t="str">
        <f>IF('LEA Information'!A1167="","",'LEA Information'!A1167)</f>
        <v/>
      </c>
      <c r="B1158" s="11" t="str">
        <f>IF('LEA Information'!B1167="","",'LEA Information'!B1167)</f>
        <v/>
      </c>
      <c r="C1158" s="68" t="str">
        <f>IF('LEA Information'!C1167="","",'LEA Information'!C1167)</f>
        <v/>
      </c>
      <c r="D1158" s="8" t="str">
        <f>IF('LEA Information'!D1167="","",'LEA Information'!D1167)</f>
        <v/>
      </c>
      <c r="E1158" s="32" t="str">
        <f t="shared" si="17"/>
        <v/>
      </c>
      <c r="F1158" s="3" t="str">
        <f>IF(F$3="Not used","",IFERROR(VLOOKUP($A1158,'Circumstance 1'!$B$6:$AB$15,27,FALSE),IFERROR(VLOOKUP(A1158,'Circumstance 1'!$B$18:$AB$28,27,FALSE),TableBPA2[[#This Row],[Starting Base Payment]])))</f>
        <v/>
      </c>
      <c r="G1158" s="3" t="str">
        <f>IF(G$3="Not used","",IFERROR(VLOOKUP($A1158,'Circumstance 2'!$B$6:$AB$15,27,FALSE),IFERROR(VLOOKUP($A1158,'Circumstance 2'!$B$18:$AB$28,27,FALSE),TableBPA2[[#This Row],[Base Payment After Circumstance 1]])))</f>
        <v/>
      </c>
      <c r="H1158" s="3" t="str">
        <f>IF(H$3="Not used","",IFERROR(VLOOKUP($A1158,'Circumstance 3'!$B$6:$AB$15,27,FALSE),IFERROR(VLOOKUP($A1158,'Circumstance 3'!$B$18:$AB$28,27,FALSE),TableBPA2[[#This Row],[Base Payment After Circumstance 2]])))</f>
        <v/>
      </c>
      <c r="I1158" s="3" t="str">
        <f>IF(I$3="Not used","",IFERROR(VLOOKUP($A1158,'Circumstance 4'!$B$6:$AB$15,27,FALSE),IFERROR(VLOOKUP($A1158,'Circumstance 4'!$B$18:$AB$28,27,FALSE),TableBPA2[[#This Row],[Base Payment After Circumstance 3]])))</f>
        <v/>
      </c>
      <c r="J1158" s="3" t="str">
        <f>IF(J$3="Not used","",IFERROR(VLOOKUP($A1158,'Circumstance 5'!$B$6:$AB$15,27,FALSE),IFERROR(VLOOKUP($A1158,'Circumstance 5'!$B$18:$AB$28,27,FALSE),TableBPA2[[#This Row],[Base Payment After Circumstance 4]])))</f>
        <v/>
      </c>
      <c r="K1158" s="3" t="str">
        <f>IF(K$3="Not used","",IFERROR(VLOOKUP($A1158,'Circumstance 6'!$B$6:$AB$15,27,FALSE),IFERROR(VLOOKUP($A1158,'Circumstance 6'!$B$18:$AB$28,27,FALSE),TableBPA2[[#This Row],[Base Payment After Circumstance 5]])))</f>
        <v/>
      </c>
      <c r="L1158" s="3" t="str">
        <f>IF(L$3="Not used","",IFERROR(VLOOKUP($A1158,'Circumstance 7'!$B$6:$AB$15,27,FALSE),IFERROR(VLOOKUP($A1158,'Circumstance 7'!$B$18:$AB$28,27,FALSE),TableBPA2[[#This Row],[Base Payment After Circumstance 6]])))</f>
        <v/>
      </c>
      <c r="M1158" s="3" t="str">
        <f>IF(M$3="Not used","",IFERROR(VLOOKUP($A1158,'Circumstance 8'!$B$6:$AB$15,27,FALSE),IFERROR(VLOOKUP($A1158,'Circumstance 8'!$B$18:$AB$28,27,FALSE),TableBPA2[[#This Row],[Base Payment After Circumstance 7]])))</f>
        <v/>
      </c>
      <c r="N1158" s="3" t="str">
        <f>IF(N$3="Not used","",IFERROR(VLOOKUP($A1158,'Circumstance 9'!$B$6:$AB$15,27,FALSE),IFERROR(VLOOKUP($A1158,'Circumstance 9'!$B$18:$AB$28,27,FALSE),TableBPA2[[#This Row],[Base Payment After Circumstance 8]])))</f>
        <v/>
      </c>
      <c r="O1158" s="3" t="str">
        <f>IF(O$3="Not used","",IFERROR(VLOOKUP($A1158,'Circumstance 10'!$B$6:$AB$15,27,FALSE),IFERROR(VLOOKUP($A1158,'Circumstance 10'!$B$18:$AB$28,27,FALSE),TableBPA2[[#This Row],[Base Payment After Circumstance 9]])))</f>
        <v/>
      </c>
      <c r="P1158" s="24" t="str">
        <f>IF(P$3="Not used","",IFERROR(VLOOKUP($A1158,'Circumstance 11'!$B$6:$AB$15,27,FALSE),IFERROR(VLOOKUP($A1158,'Circumstance 11'!$B$18:$AB$28,27,FALSE),TableBPA2[[#This Row],[Base Payment After Circumstance 10]])))</f>
        <v/>
      </c>
      <c r="Q1158" s="24" t="str">
        <f>IF(Q$3="Not used","",IFERROR(VLOOKUP($A1158,'Circumstance 12'!$B$6:$AB$15,27,FALSE),IFERROR(VLOOKUP($A1158,'Circumstance 12'!$B$18:$AB$28,27,FALSE),TableBPA2[[#This Row],[Base Payment After Circumstance 11]])))</f>
        <v/>
      </c>
      <c r="R1158" s="24" t="str">
        <f>IF(R$3="Not used","",IFERROR(VLOOKUP($A1158,'Circumstance 13'!$B$6:$AB$15,27,FALSE),IFERROR(VLOOKUP($A1158,'Circumstance 13'!$B$18:$AB$28,27,FALSE),TableBPA2[[#This Row],[Base Payment After Circumstance 12]])))</f>
        <v/>
      </c>
      <c r="S1158" s="24" t="str">
        <f>IF(S$3="Not used","",IFERROR(VLOOKUP($A1158,'Circumstance 14'!$B$6:$AB$15,27,FALSE),IFERROR(VLOOKUP($A1158,'Circumstance 14'!$B$18:$AB$28,27,FALSE),TableBPA2[[#This Row],[Base Payment After Circumstance 13]])))</f>
        <v/>
      </c>
      <c r="T1158" s="24" t="str">
        <f>IF(T$3="Not used","",IFERROR(VLOOKUP($A1158,'Circumstance 15'!$B$6:$AB$15,27,FALSE),IFERROR(VLOOKUP($A1158,'Circumstance 15'!$B$18:$AB$28,27,FALSE),TableBPA2[[#This Row],[Base Payment After Circumstance 14]])))</f>
        <v/>
      </c>
      <c r="U1158" s="24" t="str">
        <f>IF(U$3="Not used","",IFERROR(VLOOKUP($A1158,'Circumstance 16'!$B$6:$AB$15,27,FALSE),IFERROR(VLOOKUP($A1158,'Circumstance 16'!$B$18:$AB$28,27,FALSE),TableBPA2[[#This Row],[Base Payment After Circumstance 15]])))</f>
        <v/>
      </c>
      <c r="V1158" s="24" t="str">
        <f>IF(V$3="Not used","",IFERROR(VLOOKUP($A1158,'Circumstance 17'!$B$6:$AB$15,27,FALSE),IFERROR(VLOOKUP($A1158,'Circumstance 17'!$B$18:$AB$28,27,FALSE),TableBPA2[[#This Row],[Base Payment After Circumstance 16]])))</f>
        <v/>
      </c>
      <c r="W1158" s="24" t="str">
        <f>IF(W$3="Not used","",IFERROR(VLOOKUP($A1158,'Circumstance 18'!$B$6:$AB$15,27,FALSE),IFERROR(VLOOKUP($A1158,'Circumstance 18'!$B$18:$AB$28,27,FALSE),TableBPA2[[#This Row],[Base Payment After Circumstance 17]])))</f>
        <v/>
      </c>
      <c r="X1158" s="24" t="str">
        <f>IF(X$3="Not used","",IFERROR(VLOOKUP($A1158,'Circumstance 19'!$B$6:$AB$15,27,FALSE),IFERROR(VLOOKUP($A1158,'Circumstance 19'!$B$18:$AB$28,27,FALSE),TableBPA2[[#This Row],[Base Payment After Circumstance 18]])))</f>
        <v/>
      </c>
      <c r="Y1158" s="24" t="str">
        <f>IF(Y$3="Not used","",IFERROR(VLOOKUP($A1158,'Circumstance 20'!$B$6:$AB$15,27,FALSE),IFERROR(VLOOKUP($A1158,'Circumstance 20'!$B$18:$AB$28,27,FALSE),TableBPA2[[#This Row],[Base Payment After Circumstance 19]])))</f>
        <v/>
      </c>
    </row>
    <row r="1159" spans="1:25" x14ac:dyDescent="0.25">
      <c r="A1159" s="11" t="str">
        <f>IF('LEA Information'!A1168="","",'LEA Information'!A1168)</f>
        <v/>
      </c>
      <c r="B1159" s="11" t="str">
        <f>IF('LEA Information'!B1168="","",'LEA Information'!B1168)</f>
        <v/>
      </c>
      <c r="C1159" s="68" t="str">
        <f>IF('LEA Information'!C1168="","",'LEA Information'!C1168)</f>
        <v/>
      </c>
      <c r="D1159" s="8" t="str">
        <f>IF('LEA Information'!D1168="","",'LEA Information'!D1168)</f>
        <v/>
      </c>
      <c r="E1159" s="32" t="str">
        <f t="shared" ref="E1159:E1222" si="18">IF(A1159="","",(LOOKUP(2,1/(ISNUMBER($F1159:$Y1159)),$F1159:$Y1159)))</f>
        <v/>
      </c>
      <c r="F1159" s="3" t="str">
        <f>IF(F$3="Not used","",IFERROR(VLOOKUP($A1159,'Circumstance 1'!$B$6:$AB$15,27,FALSE),IFERROR(VLOOKUP(A1159,'Circumstance 1'!$B$18:$AB$28,27,FALSE),TableBPA2[[#This Row],[Starting Base Payment]])))</f>
        <v/>
      </c>
      <c r="G1159" s="3" t="str">
        <f>IF(G$3="Not used","",IFERROR(VLOOKUP($A1159,'Circumstance 2'!$B$6:$AB$15,27,FALSE),IFERROR(VLOOKUP($A1159,'Circumstance 2'!$B$18:$AB$28,27,FALSE),TableBPA2[[#This Row],[Base Payment After Circumstance 1]])))</f>
        <v/>
      </c>
      <c r="H1159" s="3" t="str">
        <f>IF(H$3="Not used","",IFERROR(VLOOKUP($A1159,'Circumstance 3'!$B$6:$AB$15,27,FALSE),IFERROR(VLOOKUP($A1159,'Circumstance 3'!$B$18:$AB$28,27,FALSE),TableBPA2[[#This Row],[Base Payment After Circumstance 2]])))</f>
        <v/>
      </c>
      <c r="I1159" s="3" t="str">
        <f>IF(I$3="Not used","",IFERROR(VLOOKUP($A1159,'Circumstance 4'!$B$6:$AB$15,27,FALSE),IFERROR(VLOOKUP($A1159,'Circumstance 4'!$B$18:$AB$28,27,FALSE),TableBPA2[[#This Row],[Base Payment After Circumstance 3]])))</f>
        <v/>
      </c>
      <c r="J1159" s="3" t="str">
        <f>IF(J$3="Not used","",IFERROR(VLOOKUP($A1159,'Circumstance 5'!$B$6:$AB$15,27,FALSE),IFERROR(VLOOKUP($A1159,'Circumstance 5'!$B$18:$AB$28,27,FALSE),TableBPA2[[#This Row],[Base Payment After Circumstance 4]])))</f>
        <v/>
      </c>
      <c r="K1159" s="3" t="str">
        <f>IF(K$3="Not used","",IFERROR(VLOOKUP($A1159,'Circumstance 6'!$B$6:$AB$15,27,FALSE),IFERROR(VLOOKUP($A1159,'Circumstance 6'!$B$18:$AB$28,27,FALSE),TableBPA2[[#This Row],[Base Payment After Circumstance 5]])))</f>
        <v/>
      </c>
      <c r="L1159" s="3" t="str">
        <f>IF(L$3="Not used","",IFERROR(VLOOKUP($A1159,'Circumstance 7'!$B$6:$AB$15,27,FALSE),IFERROR(VLOOKUP($A1159,'Circumstance 7'!$B$18:$AB$28,27,FALSE),TableBPA2[[#This Row],[Base Payment After Circumstance 6]])))</f>
        <v/>
      </c>
      <c r="M1159" s="3" t="str">
        <f>IF(M$3="Not used","",IFERROR(VLOOKUP($A1159,'Circumstance 8'!$B$6:$AB$15,27,FALSE),IFERROR(VLOOKUP($A1159,'Circumstance 8'!$B$18:$AB$28,27,FALSE),TableBPA2[[#This Row],[Base Payment After Circumstance 7]])))</f>
        <v/>
      </c>
      <c r="N1159" s="3" t="str">
        <f>IF(N$3="Not used","",IFERROR(VLOOKUP($A1159,'Circumstance 9'!$B$6:$AB$15,27,FALSE),IFERROR(VLOOKUP($A1159,'Circumstance 9'!$B$18:$AB$28,27,FALSE),TableBPA2[[#This Row],[Base Payment After Circumstance 8]])))</f>
        <v/>
      </c>
      <c r="O1159" s="3" t="str">
        <f>IF(O$3="Not used","",IFERROR(VLOOKUP($A1159,'Circumstance 10'!$B$6:$AB$15,27,FALSE),IFERROR(VLOOKUP($A1159,'Circumstance 10'!$B$18:$AB$28,27,FALSE),TableBPA2[[#This Row],[Base Payment After Circumstance 9]])))</f>
        <v/>
      </c>
      <c r="P1159" s="24" t="str">
        <f>IF(P$3="Not used","",IFERROR(VLOOKUP($A1159,'Circumstance 11'!$B$6:$AB$15,27,FALSE),IFERROR(VLOOKUP($A1159,'Circumstance 11'!$B$18:$AB$28,27,FALSE),TableBPA2[[#This Row],[Base Payment After Circumstance 10]])))</f>
        <v/>
      </c>
      <c r="Q1159" s="24" t="str">
        <f>IF(Q$3="Not used","",IFERROR(VLOOKUP($A1159,'Circumstance 12'!$B$6:$AB$15,27,FALSE),IFERROR(VLOOKUP($A1159,'Circumstance 12'!$B$18:$AB$28,27,FALSE),TableBPA2[[#This Row],[Base Payment After Circumstance 11]])))</f>
        <v/>
      </c>
      <c r="R1159" s="24" t="str">
        <f>IF(R$3="Not used","",IFERROR(VLOOKUP($A1159,'Circumstance 13'!$B$6:$AB$15,27,FALSE),IFERROR(VLOOKUP($A1159,'Circumstance 13'!$B$18:$AB$28,27,FALSE),TableBPA2[[#This Row],[Base Payment After Circumstance 12]])))</f>
        <v/>
      </c>
      <c r="S1159" s="24" t="str">
        <f>IF(S$3="Not used","",IFERROR(VLOOKUP($A1159,'Circumstance 14'!$B$6:$AB$15,27,FALSE),IFERROR(VLOOKUP($A1159,'Circumstance 14'!$B$18:$AB$28,27,FALSE),TableBPA2[[#This Row],[Base Payment After Circumstance 13]])))</f>
        <v/>
      </c>
      <c r="T1159" s="24" t="str">
        <f>IF(T$3="Not used","",IFERROR(VLOOKUP($A1159,'Circumstance 15'!$B$6:$AB$15,27,FALSE),IFERROR(VLOOKUP($A1159,'Circumstance 15'!$B$18:$AB$28,27,FALSE),TableBPA2[[#This Row],[Base Payment After Circumstance 14]])))</f>
        <v/>
      </c>
      <c r="U1159" s="24" t="str">
        <f>IF(U$3="Not used","",IFERROR(VLOOKUP($A1159,'Circumstance 16'!$B$6:$AB$15,27,FALSE),IFERROR(VLOOKUP($A1159,'Circumstance 16'!$B$18:$AB$28,27,FALSE),TableBPA2[[#This Row],[Base Payment After Circumstance 15]])))</f>
        <v/>
      </c>
      <c r="V1159" s="24" t="str">
        <f>IF(V$3="Not used","",IFERROR(VLOOKUP($A1159,'Circumstance 17'!$B$6:$AB$15,27,FALSE),IFERROR(VLOOKUP($A1159,'Circumstance 17'!$B$18:$AB$28,27,FALSE),TableBPA2[[#This Row],[Base Payment After Circumstance 16]])))</f>
        <v/>
      </c>
      <c r="W1159" s="24" t="str">
        <f>IF(W$3="Not used","",IFERROR(VLOOKUP($A1159,'Circumstance 18'!$B$6:$AB$15,27,FALSE),IFERROR(VLOOKUP($A1159,'Circumstance 18'!$B$18:$AB$28,27,FALSE),TableBPA2[[#This Row],[Base Payment After Circumstance 17]])))</f>
        <v/>
      </c>
      <c r="X1159" s="24" t="str">
        <f>IF(X$3="Not used","",IFERROR(VLOOKUP($A1159,'Circumstance 19'!$B$6:$AB$15,27,FALSE),IFERROR(VLOOKUP($A1159,'Circumstance 19'!$B$18:$AB$28,27,FALSE),TableBPA2[[#This Row],[Base Payment After Circumstance 18]])))</f>
        <v/>
      </c>
      <c r="Y1159" s="24" t="str">
        <f>IF(Y$3="Not used","",IFERROR(VLOOKUP($A1159,'Circumstance 20'!$B$6:$AB$15,27,FALSE),IFERROR(VLOOKUP($A1159,'Circumstance 20'!$B$18:$AB$28,27,FALSE),TableBPA2[[#This Row],[Base Payment After Circumstance 19]])))</f>
        <v/>
      </c>
    </row>
    <row r="1160" spans="1:25" x14ac:dyDescent="0.25">
      <c r="A1160" s="11" t="str">
        <f>IF('LEA Information'!A1169="","",'LEA Information'!A1169)</f>
        <v/>
      </c>
      <c r="B1160" s="11" t="str">
        <f>IF('LEA Information'!B1169="","",'LEA Information'!B1169)</f>
        <v/>
      </c>
      <c r="C1160" s="68" t="str">
        <f>IF('LEA Information'!C1169="","",'LEA Information'!C1169)</f>
        <v/>
      </c>
      <c r="D1160" s="8" t="str">
        <f>IF('LEA Information'!D1169="","",'LEA Information'!D1169)</f>
        <v/>
      </c>
      <c r="E1160" s="32" t="str">
        <f t="shared" si="18"/>
        <v/>
      </c>
      <c r="F1160" s="3" t="str">
        <f>IF(F$3="Not used","",IFERROR(VLOOKUP($A1160,'Circumstance 1'!$B$6:$AB$15,27,FALSE),IFERROR(VLOOKUP(A1160,'Circumstance 1'!$B$18:$AB$28,27,FALSE),TableBPA2[[#This Row],[Starting Base Payment]])))</f>
        <v/>
      </c>
      <c r="G1160" s="3" t="str">
        <f>IF(G$3="Not used","",IFERROR(VLOOKUP($A1160,'Circumstance 2'!$B$6:$AB$15,27,FALSE),IFERROR(VLOOKUP($A1160,'Circumstance 2'!$B$18:$AB$28,27,FALSE),TableBPA2[[#This Row],[Base Payment After Circumstance 1]])))</f>
        <v/>
      </c>
      <c r="H1160" s="3" t="str">
        <f>IF(H$3="Not used","",IFERROR(VLOOKUP($A1160,'Circumstance 3'!$B$6:$AB$15,27,FALSE),IFERROR(VLOOKUP($A1160,'Circumstance 3'!$B$18:$AB$28,27,FALSE),TableBPA2[[#This Row],[Base Payment After Circumstance 2]])))</f>
        <v/>
      </c>
      <c r="I1160" s="3" t="str">
        <f>IF(I$3="Not used","",IFERROR(VLOOKUP($A1160,'Circumstance 4'!$B$6:$AB$15,27,FALSE),IFERROR(VLOOKUP($A1160,'Circumstance 4'!$B$18:$AB$28,27,FALSE),TableBPA2[[#This Row],[Base Payment After Circumstance 3]])))</f>
        <v/>
      </c>
      <c r="J1160" s="3" t="str">
        <f>IF(J$3="Not used","",IFERROR(VLOOKUP($A1160,'Circumstance 5'!$B$6:$AB$15,27,FALSE),IFERROR(VLOOKUP($A1160,'Circumstance 5'!$B$18:$AB$28,27,FALSE),TableBPA2[[#This Row],[Base Payment After Circumstance 4]])))</f>
        <v/>
      </c>
      <c r="K1160" s="3" t="str">
        <f>IF(K$3="Not used","",IFERROR(VLOOKUP($A1160,'Circumstance 6'!$B$6:$AB$15,27,FALSE),IFERROR(VLOOKUP($A1160,'Circumstance 6'!$B$18:$AB$28,27,FALSE),TableBPA2[[#This Row],[Base Payment After Circumstance 5]])))</f>
        <v/>
      </c>
      <c r="L1160" s="3" t="str">
        <f>IF(L$3="Not used","",IFERROR(VLOOKUP($A1160,'Circumstance 7'!$B$6:$AB$15,27,FALSE),IFERROR(VLOOKUP($A1160,'Circumstance 7'!$B$18:$AB$28,27,FALSE),TableBPA2[[#This Row],[Base Payment After Circumstance 6]])))</f>
        <v/>
      </c>
      <c r="M1160" s="3" t="str">
        <f>IF(M$3="Not used","",IFERROR(VLOOKUP($A1160,'Circumstance 8'!$B$6:$AB$15,27,FALSE),IFERROR(VLOOKUP($A1160,'Circumstance 8'!$B$18:$AB$28,27,FALSE),TableBPA2[[#This Row],[Base Payment After Circumstance 7]])))</f>
        <v/>
      </c>
      <c r="N1160" s="3" t="str">
        <f>IF(N$3="Not used","",IFERROR(VLOOKUP($A1160,'Circumstance 9'!$B$6:$AB$15,27,FALSE),IFERROR(VLOOKUP($A1160,'Circumstance 9'!$B$18:$AB$28,27,FALSE),TableBPA2[[#This Row],[Base Payment After Circumstance 8]])))</f>
        <v/>
      </c>
      <c r="O1160" s="3" t="str">
        <f>IF(O$3="Not used","",IFERROR(VLOOKUP($A1160,'Circumstance 10'!$B$6:$AB$15,27,FALSE),IFERROR(VLOOKUP($A1160,'Circumstance 10'!$B$18:$AB$28,27,FALSE),TableBPA2[[#This Row],[Base Payment After Circumstance 9]])))</f>
        <v/>
      </c>
      <c r="P1160" s="24" t="str">
        <f>IF(P$3="Not used","",IFERROR(VLOOKUP($A1160,'Circumstance 11'!$B$6:$AB$15,27,FALSE),IFERROR(VLOOKUP($A1160,'Circumstance 11'!$B$18:$AB$28,27,FALSE),TableBPA2[[#This Row],[Base Payment After Circumstance 10]])))</f>
        <v/>
      </c>
      <c r="Q1160" s="24" t="str">
        <f>IF(Q$3="Not used","",IFERROR(VLOOKUP($A1160,'Circumstance 12'!$B$6:$AB$15,27,FALSE),IFERROR(VLOOKUP($A1160,'Circumstance 12'!$B$18:$AB$28,27,FALSE),TableBPA2[[#This Row],[Base Payment After Circumstance 11]])))</f>
        <v/>
      </c>
      <c r="R1160" s="24" t="str">
        <f>IF(R$3="Not used","",IFERROR(VLOOKUP($A1160,'Circumstance 13'!$B$6:$AB$15,27,FALSE),IFERROR(VLOOKUP($A1160,'Circumstance 13'!$B$18:$AB$28,27,FALSE),TableBPA2[[#This Row],[Base Payment After Circumstance 12]])))</f>
        <v/>
      </c>
      <c r="S1160" s="24" t="str">
        <f>IF(S$3="Not used","",IFERROR(VLOOKUP($A1160,'Circumstance 14'!$B$6:$AB$15,27,FALSE),IFERROR(VLOOKUP($A1160,'Circumstance 14'!$B$18:$AB$28,27,FALSE),TableBPA2[[#This Row],[Base Payment After Circumstance 13]])))</f>
        <v/>
      </c>
      <c r="T1160" s="24" t="str">
        <f>IF(T$3="Not used","",IFERROR(VLOOKUP($A1160,'Circumstance 15'!$B$6:$AB$15,27,FALSE),IFERROR(VLOOKUP($A1160,'Circumstance 15'!$B$18:$AB$28,27,FALSE),TableBPA2[[#This Row],[Base Payment After Circumstance 14]])))</f>
        <v/>
      </c>
      <c r="U1160" s="24" t="str">
        <f>IF(U$3="Not used","",IFERROR(VLOOKUP($A1160,'Circumstance 16'!$B$6:$AB$15,27,FALSE),IFERROR(VLOOKUP($A1160,'Circumstance 16'!$B$18:$AB$28,27,FALSE),TableBPA2[[#This Row],[Base Payment After Circumstance 15]])))</f>
        <v/>
      </c>
      <c r="V1160" s="24" t="str">
        <f>IF(V$3="Not used","",IFERROR(VLOOKUP($A1160,'Circumstance 17'!$B$6:$AB$15,27,FALSE),IFERROR(VLOOKUP($A1160,'Circumstance 17'!$B$18:$AB$28,27,FALSE),TableBPA2[[#This Row],[Base Payment After Circumstance 16]])))</f>
        <v/>
      </c>
      <c r="W1160" s="24" t="str">
        <f>IF(W$3="Not used","",IFERROR(VLOOKUP($A1160,'Circumstance 18'!$B$6:$AB$15,27,FALSE),IFERROR(VLOOKUP($A1160,'Circumstance 18'!$B$18:$AB$28,27,FALSE),TableBPA2[[#This Row],[Base Payment After Circumstance 17]])))</f>
        <v/>
      </c>
      <c r="X1160" s="24" t="str">
        <f>IF(X$3="Not used","",IFERROR(VLOOKUP($A1160,'Circumstance 19'!$B$6:$AB$15,27,FALSE),IFERROR(VLOOKUP($A1160,'Circumstance 19'!$B$18:$AB$28,27,FALSE),TableBPA2[[#This Row],[Base Payment After Circumstance 18]])))</f>
        <v/>
      </c>
      <c r="Y1160" s="24" t="str">
        <f>IF(Y$3="Not used","",IFERROR(VLOOKUP($A1160,'Circumstance 20'!$B$6:$AB$15,27,FALSE),IFERROR(VLOOKUP($A1160,'Circumstance 20'!$B$18:$AB$28,27,FALSE),TableBPA2[[#This Row],[Base Payment After Circumstance 19]])))</f>
        <v/>
      </c>
    </row>
    <row r="1161" spans="1:25" x14ac:dyDescent="0.25">
      <c r="A1161" s="11" t="str">
        <f>IF('LEA Information'!A1170="","",'LEA Information'!A1170)</f>
        <v/>
      </c>
      <c r="B1161" s="11" t="str">
        <f>IF('LEA Information'!B1170="","",'LEA Information'!B1170)</f>
        <v/>
      </c>
      <c r="C1161" s="68" t="str">
        <f>IF('LEA Information'!C1170="","",'LEA Information'!C1170)</f>
        <v/>
      </c>
      <c r="D1161" s="8" t="str">
        <f>IF('LEA Information'!D1170="","",'LEA Information'!D1170)</f>
        <v/>
      </c>
      <c r="E1161" s="32" t="str">
        <f t="shared" si="18"/>
        <v/>
      </c>
      <c r="F1161" s="3" t="str">
        <f>IF(F$3="Not used","",IFERROR(VLOOKUP($A1161,'Circumstance 1'!$B$6:$AB$15,27,FALSE),IFERROR(VLOOKUP(A1161,'Circumstance 1'!$B$18:$AB$28,27,FALSE),TableBPA2[[#This Row],[Starting Base Payment]])))</f>
        <v/>
      </c>
      <c r="G1161" s="3" t="str">
        <f>IF(G$3="Not used","",IFERROR(VLOOKUP($A1161,'Circumstance 2'!$B$6:$AB$15,27,FALSE),IFERROR(VLOOKUP($A1161,'Circumstance 2'!$B$18:$AB$28,27,FALSE),TableBPA2[[#This Row],[Base Payment After Circumstance 1]])))</f>
        <v/>
      </c>
      <c r="H1161" s="3" t="str">
        <f>IF(H$3="Not used","",IFERROR(VLOOKUP($A1161,'Circumstance 3'!$B$6:$AB$15,27,FALSE),IFERROR(VLOOKUP($A1161,'Circumstance 3'!$B$18:$AB$28,27,FALSE),TableBPA2[[#This Row],[Base Payment After Circumstance 2]])))</f>
        <v/>
      </c>
      <c r="I1161" s="3" t="str">
        <f>IF(I$3="Not used","",IFERROR(VLOOKUP($A1161,'Circumstance 4'!$B$6:$AB$15,27,FALSE),IFERROR(VLOOKUP($A1161,'Circumstance 4'!$B$18:$AB$28,27,FALSE),TableBPA2[[#This Row],[Base Payment After Circumstance 3]])))</f>
        <v/>
      </c>
      <c r="J1161" s="3" t="str">
        <f>IF(J$3="Not used","",IFERROR(VLOOKUP($A1161,'Circumstance 5'!$B$6:$AB$15,27,FALSE),IFERROR(VLOOKUP($A1161,'Circumstance 5'!$B$18:$AB$28,27,FALSE),TableBPA2[[#This Row],[Base Payment After Circumstance 4]])))</f>
        <v/>
      </c>
      <c r="K1161" s="3" t="str">
        <f>IF(K$3="Not used","",IFERROR(VLOOKUP($A1161,'Circumstance 6'!$B$6:$AB$15,27,FALSE),IFERROR(VLOOKUP($A1161,'Circumstance 6'!$B$18:$AB$28,27,FALSE),TableBPA2[[#This Row],[Base Payment After Circumstance 5]])))</f>
        <v/>
      </c>
      <c r="L1161" s="3" t="str">
        <f>IF(L$3="Not used","",IFERROR(VLOOKUP($A1161,'Circumstance 7'!$B$6:$AB$15,27,FALSE),IFERROR(VLOOKUP($A1161,'Circumstance 7'!$B$18:$AB$28,27,FALSE),TableBPA2[[#This Row],[Base Payment After Circumstance 6]])))</f>
        <v/>
      </c>
      <c r="M1161" s="3" t="str">
        <f>IF(M$3="Not used","",IFERROR(VLOOKUP($A1161,'Circumstance 8'!$B$6:$AB$15,27,FALSE),IFERROR(VLOOKUP($A1161,'Circumstance 8'!$B$18:$AB$28,27,FALSE),TableBPA2[[#This Row],[Base Payment After Circumstance 7]])))</f>
        <v/>
      </c>
      <c r="N1161" s="3" t="str">
        <f>IF(N$3="Not used","",IFERROR(VLOOKUP($A1161,'Circumstance 9'!$B$6:$AB$15,27,FALSE),IFERROR(VLOOKUP($A1161,'Circumstance 9'!$B$18:$AB$28,27,FALSE),TableBPA2[[#This Row],[Base Payment After Circumstance 8]])))</f>
        <v/>
      </c>
      <c r="O1161" s="3" t="str">
        <f>IF(O$3="Not used","",IFERROR(VLOOKUP($A1161,'Circumstance 10'!$B$6:$AB$15,27,FALSE),IFERROR(VLOOKUP($A1161,'Circumstance 10'!$B$18:$AB$28,27,FALSE),TableBPA2[[#This Row],[Base Payment After Circumstance 9]])))</f>
        <v/>
      </c>
      <c r="P1161" s="24" t="str">
        <f>IF(P$3="Not used","",IFERROR(VLOOKUP($A1161,'Circumstance 11'!$B$6:$AB$15,27,FALSE),IFERROR(VLOOKUP($A1161,'Circumstance 11'!$B$18:$AB$28,27,FALSE),TableBPA2[[#This Row],[Base Payment After Circumstance 10]])))</f>
        <v/>
      </c>
      <c r="Q1161" s="24" t="str">
        <f>IF(Q$3="Not used","",IFERROR(VLOOKUP($A1161,'Circumstance 12'!$B$6:$AB$15,27,FALSE),IFERROR(VLOOKUP($A1161,'Circumstance 12'!$B$18:$AB$28,27,FALSE),TableBPA2[[#This Row],[Base Payment After Circumstance 11]])))</f>
        <v/>
      </c>
      <c r="R1161" s="24" t="str">
        <f>IF(R$3="Not used","",IFERROR(VLOOKUP($A1161,'Circumstance 13'!$B$6:$AB$15,27,FALSE),IFERROR(VLOOKUP($A1161,'Circumstance 13'!$B$18:$AB$28,27,FALSE),TableBPA2[[#This Row],[Base Payment After Circumstance 12]])))</f>
        <v/>
      </c>
      <c r="S1161" s="24" t="str">
        <f>IF(S$3="Not used","",IFERROR(VLOOKUP($A1161,'Circumstance 14'!$B$6:$AB$15,27,FALSE),IFERROR(VLOOKUP($A1161,'Circumstance 14'!$B$18:$AB$28,27,FALSE),TableBPA2[[#This Row],[Base Payment After Circumstance 13]])))</f>
        <v/>
      </c>
      <c r="T1161" s="24" t="str">
        <f>IF(T$3="Not used","",IFERROR(VLOOKUP($A1161,'Circumstance 15'!$B$6:$AB$15,27,FALSE),IFERROR(VLOOKUP($A1161,'Circumstance 15'!$B$18:$AB$28,27,FALSE),TableBPA2[[#This Row],[Base Payment After Circumstance 14]])))</f>
        <v/>
      </c>
      <c r="U1161" s="24" t="str">
        <f>IF(U$3="Not used","",IFERROR(VLOOKUP($A1161,'Circumstance 16'!$B$6:$AB$15,27,FALSE),IFERROR(VLOOKUP($A1161,'Circumstance 16'!$B$18:$AB$28,27,FALSE),TableBPA2[[#This Row],[Base Payment After Circumstance 15]])))</f>
        <v/>
      </c>
      <c r="V1161" s="24" t="str">
        <f>IF(V$3="Not used","",IFERROR(VLOOKUP($A1161,'Circumstance 17'!$B$6:$AB$15,27,FALSE),IFERROR(VLOOKUP($A1161,'Circumstance 17'!$B$18:$AB$28,27,FALSE),TableBPA2[[#This Row],[Base Payment After Circumstance 16]])))</f>
        <v/>
      </c>
      <c r="W1161" s="24" t="str">
        <f>IF(W$3="Not used","",IFERROR(VLOOKUP($A1161,'Circumstance 18'!$B$6:$AB$15,27,FALSE),IFERROR(VLOOKUP($A1161,'Circumstance 18'!$B$18:$AB$28,27,FALSE),TableBPA2[[#This Row],[Base Payment After Circumstance 17]])))</f>
        <v/>
      </c>
      <c r="X1161" s="24" t="str">
        <f>IF(X$3="Not used","",IFERROR(VLOOKUP($A1161,'Circumstance 19'!$B$6:$AB$15,27,FALSE),IFERROR(VLOOKUP($A1161,'Circumstance 19'!$B$18:$AB$28,27,FALSE),TableBPA2[[#This Row],[Base Payment After Circumstance 18]])))</f>
        <v/>
      </c>
      <c r="Y1161" s="24" t="str">
        <f>IF(Y$3="Not used","",IFERROR(VLOOKUP($A1161,'Circumstance 20'!$B$6:$AB$15,27,FALSE),IFERROR(VLOOKUP($A1161,'Circumstance 20'!$B$18:$AB$28,27,FALSE),TableBPA2[[#This Row],[Base Payment After Circumstance 19]])))</f>
        <v/>
      </c>
    </row>
    <row r="1162" spans="1:25" x14ac:dyDescent="0.25">
      <c r="A1162" s="11" t="str">
        <f>IF('LEA Information'!A1171="","",'LEA Information'!A1171)</f>
        <v/>
      </c>
      <c r="B1162" s="11" t="str">
        <f>IF('LEA Information'!B1171="","",'LEA Information'!B1171)</f>
        <v/>
      </c>
      <c r="C1162" s="68" t="str">
        <f>IF('LEA Information'!C1171="","",'LEA Information'!C1171)</f>
        <v/>
      </c>
      <c r="D1162" s="8" t="str">
        <f>IF('LEA Information'!D1171="","",'LEA Information'!D1171)</f>
        <v/>
      </c>
      <c r="E1162" s="32" t="str">
        <f t="shared" si="18"/>
        <v/>
      </c>
      <c r="F1162" s="3" t="str">
        <f>IF(F$3="Not used","",IFERROR(VLOOKUP($A1162,'Circumstance 1'!$B$6:$AB$15,27,FALSE),IFERROR(VLOOKUP(A1162,'Circumstance 1'!$B$18:$AB$28,27,FALSE),TableBPA2[[#This Row],[Starting Base Payment]])))</f>
        <v/>
      </c>
      <c r="G1162" s="3" t="str">
        <f>IF(G$3="Not used","",IFERROR(VLOOKUP($A1162,'Circumstance 2'!$B$6:$AB$15,27,FALSE),IFERROR(VLOOKUP($A1162,'Circumstance 2'!$B$18:$AB$28,27,FALSE),TableBPA2[[#This Row],[Base Payment After Circumstance 1]])))</f>
        <v/>
      </c>
      <c r="H1162" s="3" t="str">
        <f>IF(H$3="Not used","",IFERROR(VLOOKUP($A1162,'Circumstance 3'!$B$6:$AB$15,27,FALSE),IFERROR(VLOOKUP($A1162,'Circumstance 3'!$B$18:$AB$28,27,FALSE),TableBPA2[[#This Row],[Base Payment After Circumstance 2]])))</f>
        <v/>
      </c>
      <c r="I1162" s="3" t="str">
        <f>IF(I$3="Not used","",IFERROR(VLOOKUP($A1162,'Circumstance 4'!$B$6:$AB$15,27,FALSE),IFERROR(VLOOKUP($A1162,'Circumstance 4'!$B$18:$AB$28,27,FALSE),TableBPA2[[#This Row],[Base Payment After Circumstance 3]])))</f>
        <v/>
      </c>
      <c r="J1162" s="3" t="str">
        <f>IF(J$3="Not used","",IFERROR(VLOOKUP($A1162,'Circumstance 5'!$B$6:$AB$15,27,FALSE),IFERROR(VLOOKUP($A1162,'Circumstance 5'!$B$18:$AB$28,27,FALSE),TableBPA2[[#This Row],[Base Payment After Circumstance 4]])))</f>
        <v/>
      </c>
      <c r="K1162" s="3" t="str">
        <f>IF(K$3="Not used","",IFERROR(VLOOKUP($A1162,'Circumstance 6'!$B$6:$AB$15,27,FALSE),IFERROR(VLOOKUP($A1162,'Circumstance 6'!$B$18:$AB$28,27,FALSE),TableBPA2[[#This Row],[Base Payment After Circumstance 5]])))</f>
        <v/>
      </c>
      <c r="L1162" s="3" t="str">
        <f>IF(L$3="Not used","",IFERROR(VLOOKUP($A1162,'Circumstance 7'!$B$6:$AB$15,27,FALSE),IFERROR(VLOOKUP($A1162,'Circumstance 7'!$B$18:$AB$28,27,FALSE),TableBPA2[[#This Row],[Base Payment After Circumstance 6]])))</f>
        <v/>
      </c>
      <c r="M1162" s="3" t="str">
        <f>IF(M$3="Not used","",IFERROR(VLOOKUP($A1162,'Circumstance 8'!$B$6:$AB$15,27,FALSE),IFERROR(VLOOKUP($A1162,'Circumstance 8'!$B$18:$AB$28,27,FALSE),TableBPA2[[#This Row],[Base Payment After Circumstance 7]])))</f>
        <v/>
      </c>
      <c r="N1162" s="3" t="str">
        <f>IF(N$3="Not used","",IFERROR(VLOOKUP($A1162,'Circumstance 9'!$B$6:$AB$15,27,FALSE),IFERROR(VLOOKUP($A1162,'Circumstance 9'!$B$18:$AB$28,27,FALSE),TableBPA2[[#This Row],[Base Payment After Circumstance 8]])))</f>
        <v/>
      </c>
      <c r="O1162" s="3" t="str">
        <f>IF(O$3="Not used","",IFERROR(VLOOKUP($A1162,'Circumstance 10'!$B$6:$AB$15,27,FALSE),IFERROR(VLOOKUP($A1162,'Circumstance 10'!$B$18:$AB$28,27,FALSE),TableBPA2[[#This Row],[Base Payment After Circumstance 9]])))</f>
        <v/>
      </c>
      <c r="P1162" s="24" t="str">
        <f>IF(P$3="Not used","",IFERROR(VLOOKUP($A1162,'Circumstance 11'!$B$6:$AB$15,27,FALSE),IFERROR(VLOOKUP($A1162,'Circumstance 11'!$B$18:$AB$28,27,FALSE),TableBPA2[[#This Row],[Base Payment After Circumstance 10]])))</f>
        <v/>
      </c>
      <c r="Q1162" s="24" t="str">
        <f>IF(Q$3="Not used","",IFERROR(VLOOKUP($A1162,'Circumstance 12'!$B$6:$AB$15,27,FALSE),IFERROR(VLOOKUP($A1162,'Circumstance 12'!$B$18:$AB$28,27,FALSE),TableBPA2[[#This Row],[Base Payment After Circumstance 11]])))</f>
        <v/>
      </c>
      <c r="R1162" s="24" t="str">
        <f>IF(R$3="Not used","",IFERROR(VLOOKUP($A1162,'Circumstance 13'!$B$6:$AB$15,27,FALSE),IFERROR(VLOOKUP($A1162,'Circumstance 13'!$B$18:$AB$28,27,FALSE),TableBPA2[[#This Row],[Base Payment After Circumstance 12]])))</f>
        <v/>
      </c>
      <c r="S1162" s="24" t="str">
        <f>IF(S$3="Not used","",IFERROR(VLOOKUP($A1162,'Circumstance 14'!$B$6:$AB$15,27,FALSE),IFERROR(VLOOKUP($A1162,'Circumstance 14'!$B$18:$AB$28,27,FALSE),TableBPA2[[#This Row],[Base Payment After Circumstance 13]])))</f>
        <v/>
      </c>
      <c r="T1162" s="24" t="str">
        <f>IF(T$3="Not used","",IFERROR(VLOOKUP($A1162,'Circumstance 15'!$B$6:$AB$15,27,FALSE),IFERROR(VLOOKUP($A1162,'Circumstance 15'!$B$18:$AB$28,27,FALSE),TableBPA2[[#This Row],[Base Payment After Circumstance 14]])))</f>
        <v/>
      </c>
      <c r="U1162" s="24" t="str">
        <f>IF(U$3="Not used","",IFERROR(VLOOKUP($A1162,'Circumstance 16'!$B$6:$AB$15,27,FALSE),IFERROR(VLOOKUP($A1162,'Circumstance 16'!$B$18:$AB$28,27,FALSE),TableBPA2[[#This Row],[Base Payment After Circumstance 15]])))</f>
        <v/>
      </c>
      <c r="V1162" s="24" t="str">
        <f>IF(V$3="Not used","",IFERROR(VLOOKUP($A1162,'Circumstance 17'!$B$6:$AB$15,27,FALSE),IFERROR(VLOOKUP($A1162,'Circumstance 17'!$B$18:$AB$28,27,FALSE),TableBPA2[[#This Row],[Base Payment After Circumstance 16]])))</f>
        <v/>
      </c>
      <c r="W1162" s="24" t="str">
        <f>IF(W$3="Not used","",IFERROR(VLOOKUP($A1162,'Circumstance 18'!$B$6:$AB$15,27,FALSE),IFERROR(VLOOKUP($A1162,'Circumstance 18'!$B$18:$AB$28,27,FALSE),TableBPA2[[#This Row],[Base Payment After Circumstance 17]])))</f>
        <v/>
      </c>
      <c r="X1162" s="24" t="str">
        <f>IF(X$3="Not used","",IFERROR(VLOOKUP($A1162,'Circumstance 19'!$B$6:$AB$15,27,FALSE),IFERROR(VLOOKUP($A1162,'Circumstance 19'!$B$18:$AB$28,27,FALSE),TableBPA2[[#This Row],[Base Payment After Circumstance 18]])))</f>
        <v/>
      </c>
      <c r="Y1162" s="24" t="str">
        <f>IF(Y$3="Not used","",IFERROR(VLOOKUP($A1162,'Circumstance 20'!$B$6:$AB$15,27,FALSE),IFERROR(VLOOKUP($A1162,'Circumstance 20'!$B$18:$AB$28,27,FALSE),TableBPA2[[#This Row],[Base Payment After Circumstance 19]])))</f>
        <v/>
      </c>
    </row>
    <row r="1163" spans="1:25" x14ac:dyDescent="0.25">
      <c r="A1163" s="11" t="str">
        <f>IF('LEA Information'!A1172="","",'LEA Information'!A1172)</f>
        <v/>
      </c>
      <c r="B1163" s="11" t="str">
        <f>IF('LEA Information'!B1172="","",'LEA Information'!B1172)</f>
        <v/>
      </c>
      <c r="C1163" s="68" t="str">
        <f>IF('LEA Information'!C1172="","",'LEA Information'!C1172)</f>
        <v/>
      </c>
      <c r="D1163" s="8" t="str">
        <f>IF('LEA Information'!D1172="","",'LEA Information'!D1172)</f>
        <v/>
      </c>
      <c r="E1163" s="32" t="str">
        <f t="shared" si="18"/>
        <v/>
      </c>
      <c r="F1163" s="3" t="str">
        <f>IF(F$3="Not used","",IFERROR(VLOOKUP($A1163,'Circumstance 1'!$B$6:$AB$15,27,FALSE),IFERROR(VLOOKUP(A1163,'Circumstance 1'!$B$18:$AB$28,27,FALSE),TableBPA2[[#This Row],[Starting Base Payment]])))</f>
        <v/>
      </c>
      <c r="G1163" s="3" t="str">
        <f>IF(G$3="Not used","",IFERROR(VLOOKUP($A1163,'Circumstance 2'!$B$6:$AB$15,27,FALSE),IFERROR(VLOOKUP($A1163,'Circumstance 2'!$B$18:$AB$28,27,FALSE),TableBPA2[[#This Row],[Base Payment After Circumstance 1]])))</f>
        <v/>
      </c>
      <c r="H1163" s="3" t="str">
        <f>IF(H$3="Not used","",IFERROR(VLOOKUP($A1163,'Circumstance 3'!$B$6:$AB$15,27,FALSE),IFERROR(VLOOKUP($A1163,'Circumstance 3'!$B$18:$AB$28,27,FALSE),TableBPA2[[#This Row],[Base Payment After Circumstance 2]])))</f>
        <v/>
      </c>
      <c r="I1163" s="3" t="str">
        <f>IF(I$3="Not used","",IFERROR(VLOOKUP($A1163,'Circumstance 4'!$B$6:$AB$15,27,FALSE),IFERROR(VLOOKUP($A1163,'Circumstance 4'!$B$18:$AB$28,27,FALSE),TableBPA2[[#This Row],[Base Payment After Circumstance 3]])))</f>
        <v/>
      </c>
      <c r="J1163" s="3" t="str">
        <f>IF(J$3="Not used","",IFERROR(VLOOKUP($A1163,'Circumstance 5'!$B$6:$AB$15,27,FALSE),IFERROR(VLOOKUP($A1163,'Circumstance 5'!$B$18:$AB$28,27,FALSE),TableBPA2[[#This Row],[Base Payment After Circumstance 4]])))</f>
        <v/>
      </c>
      <c r="K1163" s="3" t="str">
        <f>IF(K$3="Not used","",IFERROR(VLOOKUP($A1163,'Circumstance 6'!$B$6:$AB$15,27,FALSE),IFERROR(VLOOKUP($A1163,'Circumstance 6'!$B$18:$AB$28,27,FALSE),TableBPA2[[#This Row],[Base Payment After Circumstance 5]])))</f>
        <v/>
      </c>
      <c r="L1163" s="3" t="str">
        <f>IF(L$3="Not used","",IFERROR(VLOOKUP($A1163,'Circumstance 7'!$B$6:$AB$15,27,FALSE),IFERROR(VLOOKUP($A1163,'Circumstance 7'!$B$18:$AB$28,27,FALSE),TableBPA2[[#This Row],[Base Payment After Circumstance 6]])))</f>
        <v/>
      </c>
      <c r="M1163" s="3" t="str">
        <f>IF(M$3="Not used","",IFERROR(VLOOKUP($A1163,'Circumstance 8'!$B$6:$AB$15,27,FALSE),IFERROR(VLOOKUP($A1163,'Circumstance 8'!$B$18:$AB$28,27,FALSE),TableBPA2[[#This Row],[Base Payment After Circumstance 7]])))</f>
        <v/>
      </c>
      <c r="N1163" s="3" t="str">
        <f>IF(N$3="Not used","",IFERROR(VLOOKUP($A1163,'Circumstance 9'!$B$6:$AB$15,27,FALSE),IFERROR(VLOOKUP($A1163,'Circumstance 9'!$B$18:$AB$28,27,FALSE),TableBPA2[[#This Row],[Base Payment After Circumstance 8]])))</f>
        <v/>
      </c>
      <c r="O1163" s="3" t="str">
        <f>IF(O$3="Not used","",IFERROR(VLOOKUP($A1163,'Circumstance 10'!$B$6:$AB$15,27,FALSE),IFERROR(VLOOKUP($A1163,'Circumstance 10'!$B$18:$AB$28,27,FALSE),TableBPA2[[#This Row],[Base Payment After Circumstance 9]])))</f>
        <v/>
      </c>
      <c r="P1163" s="24" t="str">
        <f>IF(P$3="Not used","",IFERROR(VLOOKUP($A1163,'Circumstance 11'!$B$6:$AB$15,27,FALSE),IFERROR(VLOOKUP($A1163,'Circumstance 11'!$B$18:$AB$28,27,FALSE),TableBPA2[[#This Row],[Base Payment After Circumstance 10]])))</f>
        <v/>
      </c>
      <c r="Q1163" s="24" t="str">
        <f>IF(Q$3="Not used","",IFERROR(VLOOKUP($A1163,'Circumstance 12'!$B$6:$AB$15,27,FALSE),IFERROR(VLOOKUP($A1163,'Circumstance 12'!$B$18:$AB$28,27,FALSE),TableBPA2[[#This Row],[Base Payment After Circumstance 11]])))</f>
        <v/>
      </c>
      <c r="R1163" s="24" t="str">
        <f>IF(R$3="Not used","",IFERROR(VLOOKUP($A1163,'Circumstance 13'!$B$6:$AB$15,27,FALSE),IFERROR(VLOOKUP($A1163,'Circumstance 13'!$B$18:$AB$28,27,FALSE),TableBPA2[[#This Row],[Base Payment After Circumstance 12]])))</f>
        <v/>
      </c>
      <c r="S1163" s="24" t="str">
        <f>IF(S$3="Not used","",IFERROR(VLOOKUP($A1163,'Circumstance 14'!$B$6:$AB$15,27,FALSE),IFERROR(VLOOKUP($A1163,'Circumstance 14'!$B$18:$AB$28,27,FALSE),TableBPA2[[#This Row],[Base Payment After Circumstance 13]])))</f>
        <v/>
      </c>
      <c r="T1163" s="24" t="str">
        <f>IF(T$3="Not used","",IFERROR(VLOOKUP($A1163,'Circumstance 15'!$B$6:$AB$15,27,FALSE),IFERROR(VLOOKUP($A1163,'Circumstance 15'!$B$18:$AB$28,27,FALSE),TableBPA2[[#This Row],[Base Payment After Circumstance 14]])))</f>
        <v/>
      </c>
      <c r="U1163" s="24" t="str">
        <f>IF(U$3="Not used","",IFERROR(VLOOKUP($A1163,'Circumstance 16'!$B$6:$AB$15,27,FALSE),IFERROR(VLOOKUP($A1163,'Circumstance 16'!$B$18:$AB$28,27,FALSE),TableBPA2[[#This Row],[Base Payment After Circumstance 15]])))</f>
        <v/>
      </c>
      <c r="V1163" s="24" t="str">
        <f>IF(V$3="Not used","",IFERROR(VLOOKUP($A1163,'Circumstance 17'!$B$6:$AB$15,27,FALSE),IFERROR(VLOOKUP($A1163,'Circumstance 17'!$B$18:$AB$28,27,FALSE),TableBPA2[[#This Row],[Base Payment After Circumstance 16]])))</f>
        <v/>
      </c>
      <c r="W1163" s="24" t="str">
        <f>IF(W$3="Not used","",IFERROR(VLOOKUP($A1163,'Circumstance 18'!$B$6:$AB$15,27,FALSE),IFERROR(VLOOKUP($A1163,'Circumstance 18'!$B$18:$AB$28,27,FALSE),TableBPA2[[#This Row],[Base Payment After Circumstance 17]])))</f>
        <v/>
      </c>
      <c r="X1163" s="24" t="str">
        <f>IF(X$3="Not used","",IFERROR(VLOOKUP($A1163,'Circumstance 19'!$B$6:$AB$15,27,FALSE),IFERROR(VLOOKUP($A1163,'Circumstance 19'!$B$18:$AB$28,27,FALSE),TableBPA2[[#This Row],[Base Payment After Circumstance 18]])))</f>
        <v/>
      </c>
      <c r="Y1163" s="24" t="str">
        <f>IF(Y$3="Not used","",IFERROR(VLOOKUP($A1163,'Circumstance 20'!$B$6:$AB$15,27,FALSE),IFERROR(VLOOKUP($A1163,'Circumstance 20'!$B$18:$AB$28,27,FALSE),TableBPA2[[#This Row],[Base Payment After Circumstance 19]])))</f>
        <v/>
      </c>
    </row>
    <row r="1164" spans="1:25" x14ac:dyDescent="0.25">
      <c r="A1164" s="11" t="str">
        <f>IF('LEA Information'!A1173="","",'LEA Information'!A1173)</f>
        <v/>
      </c>
      <c r="B1164" s="11" t="str">
        <f>IF('LEA Information'!B1173="","",'LEA Information'!B1173)</f>
        <v/>
      </c>
      <c r="C1164" s="68" t="str">
        <f>IF('LEA Information'!C1173="","",'LEA Information'!C1173)</f>
        <v/>
      </c>
      <c r="D1164" s="8" t="str">
        <f>IF('LEA Information'!D1173="","",'LEA Information'!D1173)</f>
        <v/>
      </c>
      <c r="E1164" s="32" t="str">
        <f t="shared" si="18"/>
        <v/>
      </c>
      <c r="F1164" s="3" t="str">
        <f>IF(F$3="Not used","",IFERROR(VLOOKUP($A1164,'Circumstance 1'!$B$6:$AB$15,27,FALSE),IFERROR(VLOOKUP(A1164,'Circumstance 1'!$B$18:$AB$28,27,FALSE),TableBPA2[[#This Row],[Starting Base Payment]])))</f>
        <v/>
      </c>
      <c r="G1164" s="3" t="str">
        <f>IF(G$3="Not used","",IFERROR(VLOOKUP($A1164,'Circumstance 2'!$B$6:$AB$15,27,FALSE),IFERROR(VLOOKUP($A1164,'Circumstance 2'!$B$18:$AB$28,27,FALSE),TableBPA2[[#This Row],[Base Payment After Circumstance 1]])))</f>
        <v/>
      </c>
      <c r="H1164" s="3" t="str">
        <f>IF(H$3="Not used","",IFERROR(VLOOKUP($A1164,'Circumstance 3'!$B$6:$AB$15,27,FALSE),IFERROR(VLOOKUP($A1164,'Circumstance 3'!$B$18:$AB$28,27,FALSE),TableBPA2[[#This Row],[Base Payment After Circumstance 2]])))</f>
        <v/>
      </c>
      <c r="I1164" s="3" t="str">
        <f>IF(I$3="Not used","",IFERROR(VLOOKUP($A1164,'Circumstance 4'!$B$6:$AB$15,27,FALSE),IFERROR(VLOOKUP($A1164,'Circumstance 4'!$B$18:$AB$28,27,FALSE),TableBPA2[[#This Row],[Base Payment After Circumstance 3]])))</f>
        <v/>
      </c>
      <c r="J1164" s="3" t="str">
        <f>IF(J$3="Not used","",IFERROR(VLOOKUP($A1164,'Circumstance 5'!$B$6:$AB$15,27,FALSE),IFERROR(VLOOKUP($A1164,'Circumstance 5'!$B$18:$AB$28,27,FALSE),TableBPA2[[#This Row],[Base Payment After Circumstance 4]])))</f>
        <v/>
      </c>
      <c r="K1164" s="3" t="str">
        <f>IF(K$3="Not used","",IFERROR(VLOOKUP($A1164,'Circumstance 6'!$B$6:$AB$15,27,FALSE),IFERROR(VLOOKUP($A1164,'Circumstance 6'!$B$18:$AB$28,27,FALSE),TableBPA2[[#This Row],[Base Payment After Circumstance 5]])))</f>
        <v/>
      </c>
      <c r="L1164" s="3" t="str">
        <f>IF(L$3="Not used","",IFERROR(VLOOKUP($A1164,'Circumstance 7'!$B$6:$AB$15,27,FALSE),IFERROR(VLOOKUP($A1164,'Circumstance 7'!$B$18:$AB$28,27,FALSE),TableBPA2[[#This Row],[Base Payment After Circumstance 6]])))</f>
        <v/>
      </c>
      <c r="M1164" s="3" t="str">
        <f>IF(M$3="Not used","",IFERROR(VLOOKUP($A1164,'Circumstance 8'!$B$6:$AB$15,27,FALSE),IFERROR(VLOOKUP($A1164,'Circumstance 8'!$B$18:$AB$28,27,FALSE),TableBPA2[[#This Row],[Base Payment After Circumstance 7]])))</f>
        <v/>
      </c>
      <c r="N1164" s="3" t="str">
        <f>IF(N$3="Not used","",IFERROR(VLOOKUP($A1164,'Circumstance 9'!$B$6:$AB$15,27,FALSE),IFERROR(VLOOKUP($A1164,'Circumstance 9'!$B$18:$AB$28,27,FALSE),TableBPA2[[#This Row],[Base Payment After Circumstance 8]])))</f>
        <v/>
      </c>
      <c r="O1164" s="3" t="str">
        <f>IF(O$3="Not used","",IFERROR(VLOOKUP($A1164,'Circumstance 10'!$B$6:$AB$15,27,FALSE),IFERROR(VLOOKUP($A1164,'Circumstance 10'!$B$18:$AB$28,27,FALSE),TableBPA2[[#This Row],[Base Payment After Circumstance 9]])))</f>
        <v/>
      </c>
      <c r="P1164" s="24" t="str">
        <f>IF(P$3="Not used","",IFERROR(VLOOKUP($A1164,'Circumstance 11'!$B$6:$AB$15,27,FALSE),IFERROR(VLOOKUP($A1164,'Circumstance 11'!$B$18:$AB$28,27,FALSE),TableBPA2[[#This Row],[Base Payment After Circumstance 10]])))</f>
        <v/>
      </c>
      <c r="Q1164" s="24" t="str">
        <f>IF(Q$3="Not used","",IFERROR(VLOOKUP($A1164,'Circumstance 12'!$B$6:$AB$15,27,FALSE),IFERROR(VLOOKUP($A1164,'Circumstance 12'!$B$18:$AB$28,27,FALSE),TableBPA2[[#This Row],[Base Payment After Circumstance 11]])))</f>
        <v/>
      </c>
      <c r="R1164" s="24" t="str">
        <f>IF(R$3="Not used","",IFERROR(VLOOKUP($A1164,'Circumstance 13'!$B$6:$AB$15,27,FALSE),IFERROR(VLOOKUP($A1164,'Circumstance 13'!$B$18:$AB$28,27,FALSE),TableBPA2[[#This Row],[Base Payment After Circumstance 12]])))</f>
        <v/>
      </c>
      <c r="S1164" s="24" t="str">
        <f>IF(S$3="Not used","",IFERROR(VLOOKUP($A1164,'Circumstance 14'!$B$6:$AB$15,27,FALSE),IFERROR(VLOOKUP($A1164,'Circumstance 14'!$B$18:$AB$28,27,FALSE),TableBPA2[[#This Row],[Base Payment After Circumstance 13]])))</f>
        <v/>
      </c>
      <c r="T1164" s="24" t="str">
        <f>IF(T$3="Not used","",IFERROR(VLOOKUP($A1164,'Circumstance 15'!$B$6:$AB$15,27,FALSE),IFERROR(VLOOKUP($A1164,'Circumstance 15'!$B$18:$AB$28,27,FALSE),TableBPA2[[#This Row],[Base Payment After Circumstance 14]])))</f>
        <v/>
      </c>
      <c r="U1164" s="24" t="str">
        <f>IF(U$3="Not used","",IFERROR(VLOOKUP($A1164,'Circumstance 16'!$B$6:$AB$15,27,FALSE),IFERROR(VLOOKUP($A1164,'Circumstance 16'!$B$18:$AB$28,27,FALSE),TableBPA2[[#This Row],[Base Payment After Circumstance 15]])))</f>
        <v/>
      </c>
      <c r="V1164" s="24" t="str">
        <f>IF(V$3="Not used","",IFERROR(VLOOKUP($A1164,'Circumstance 17'!$B$6:$AB$15,27,FALSE),IFERROR(VLOOKUP($A1164,'Circumstance 17'!$B$18:$AB$28,27,FALSE),TableBPA2[[#This Row],[Base Payment After Circumstance 16]])))</f>
        <v/>
      </c>
      <c r="W1164" s="24" t="str">
        <f>IF(W$3="Not used","",IFERROR(VLOOKUP($A1164,'Circumstance 18'!$B$6:$AB$15,27,FALSE),IFERROR(VLOOKUP($A1164,'Circumstance 18'!$B$18:$AB$28,27,FALSE),TableBPA2[[#This Row],[Base Payment After Circumstance 17]])))</f>
        <v/>
      </c>
      <c r="X1164" s="24" t="str">
        <f>IF(X$3="Not used","",IFERROR(VLOOKUP($A1164,'Circumstance 19'!$B$6:$AB$15,27,FALSE),IFERROR(VLOOKUP($A1164,'Circumstance 19'!$B$18:$AB$28,27,FALSE),TableBPA2[[#This Row],[Base Payment After Circumstance 18]])))</f>
        <v/>
      </c>
      <c r="Y1164" s="24" t="str">
        <f>IF(Y$3="Not used","",IFERROR(VLOOKUP($A1164,'Circumstance 20'!$B$6:$AB$15,27,FALSE),IFERROR(VLOOKUP($A1164,'Circumstance 20'!$B$18:$AB$28,27,FALSE),TableBPA2[[#This Row],[Base Payment After Circumstance 19]])))</f>
        <v/>
      </c>
    </row>
    <row r="1165" spans="1:25" x14ac:dyDescent="0.25">
      <c r="A1165" s="11" t="str">
        <f>IF('LEA Information'!A1174="","",'LEA Information'!A1174)</f>
        <v/>
      </c>
      <c r="B1165" s="11" t="str">
        <f>IF('LEA Information'!B1174="","",'LEA Information'!B1174)</f>
        <v/>
      </c>
      <c r="C1165" s="68" t="str">
        <f>IF('LEA Information'!C1174="","",'LEA Information'!C1174)</f>
        <v/>
      </c>
      <c r="D1165" s="8" t="str">
        <f>IF('LEA Information'!D1174="","",'LEA Information'!D1174)</f>
        <v/>
      </c>
      <c r="E1165" s="32" t="str">
        <f t="shared" si="18"/>
        <v/>
      </c>
      <c r="F1165" s="3" t="str">
        <f>IF(F$3="Not used","",IFERROR(VLOOKUP($A1165,'Circumstance 1'!$B$6:$AB$15,27,FALSE),IFERROR(VLOOKUP(A1165,'Circumstance 1'!$B$18:$AB$28,27,FALSE),TableBPA2[[#This Row],[Starting Base Payment]])))</f>
        <v/>
      </c>
      <c r="G1165" s="3" t="str">
        <f>IF(G$3="Not used","",IFERROR(VLOOKUP($A1165,'Circumstance 2'!$B$6:$AB$15,27,FALSE),IFERROR(VLOOKUP($A1165,'Circumstance 2'!$B$18:$AB$28,27,FALSE),TableBPA2[[#This Row],[Base Payment After Circumstance 1]])))</f>
        <v/>
      </c>
      <c r="H1165" s="3" t="str">
        <f>IF(H$3="Not used","",IFERROR(VLOOKUP($A1165,'Circumstance 3'!$B$6:$AB$15,27,FALSE),IFERROR(VLOOKUP($A1165,'Circumstance 3'!$B$18:$AB$28,27,FALSE),TableBPA2[[#This Row],[Base Payment After Circumstance 2]])))</f>
        <v/>
      </c>
      <c r="I1165" s="3" t="str">
        <f>IF(I$3="Not used","",IFERROR(VLOOKUP($A1165,'Circumstance 4'!$B$6:$AB$15,27,FALSE),IFERROR(VLOOKUP($A1165,'Circumstance 4'!$B$18:$AB$28,27,FALSE),TableBPA2[[#This Row],[Base Payment After Circumstance 3]])))</f>
        <v/>
      </c>
      <c r="J1165" s="3" t="str">
        <f>IF(J$3="Not used","",IFERROR(VLOOKUP($A1165,'Circumstance 5'!$B$6:$AB$15,27,FALSE),IFERROR(VLOOKUP($A1165,'Circumstance 5'!$B$18:$AB$28,27,FALSE),TableBPA2[[#This Row],[Base Payment After Circumstance 4]])))</f>
        <v/>
      </c>
      <c r="K1165" s="3" t="str">
        <f>IF(K$3="Not used","",IFERROR(VLOOKUP($A1165,'Circumstance 6'!$B$6:$AB$15,27,FALSE),IFERROR(VLOOKUP($A1165,'Circumstance 6'!$B$18:$AB$28,27,FALSE),TableBPA2[[#This Row],[Base Payment After Circumstance 5]])))</f>
        <v/>
      </c>
      <c r="L1165" s="3" t="str">
        <f>IF(L$3="Not used","",IFERROR(VLOOKUP($A1165,'Circumstance 7'!$B$6:$AB$15,27,FALSE),IFERROR(VLOOKUP($A1165,'Circumstance 7'!$B$18:$AB$28,27,FALSE),TableBPA2[[#This Row],[Base Payment After Circumstance 6]])))</f>
        <v/>
      </c>
      <c r="M1165" s="3" t="str">
        <f>IF(M$3="Not used","",IFERROR(VLOOKUP($A1165,'Circumstance 8'!$B$6:$AB$15,27,FALSE),IFERROR(VLOOKUP($A1165,'Circumstance 8'!$B$18:$AB$28,27,FALSE),TableBPA2[[#This Row],[Base Payment After Circumstance 7]])))</f>
        <v/>
      </c>
      <c r="N1165" s="3" t="str">
        <f>IF(N$3="Not used","",IFERROR(VLOOKUP($A1165,'Circumstance 9'!$B$6:$AB$15,27,FALSE),IFERROR(VLOOKUP($A1165,'Circumstance 9'!$B$18:$AB$28,27,FALSE),TableBPA2[[#This Row],[Base Payment After Circumstance 8]])))</f>
        <v/>
      </c>
      <c r="O1165" s="3" t="str">
        <f>IF(O$3="Not used","",IFERROR(VLOOKUP($A1165,'Circumstance 10'!$B$6:$AB$15,27,FALSE),IFERROR(VLOOKUP($A1165,'Circumstance 10'!$B$18:$AB$28,27,FALSE),TableBPA2[[#This Row],[Base Payment After Circumstance 9]])))</f>
        <v/>
      </c>
      <c r="P1165" s="24" t="str">
        <f>IF(P$3="Not used","",IFERROR(VLOOKUP($A1165,'Circumstance 11'!$B$6:$AB$15,27,FALSE),IFERROR(VLOOKUP($A1165,'Circumstance 11'!$B$18:$AB$28,27,FALSE),TableBPA2[[#This Row],[Base Payment After Circumstance 10]])))</f>
        <v/>
      </c>
      <c r="Q1165" s="24" t="str">
        <f>IF(Q$3="Not used","",IFERROR(VLOOKUP($A1165,'Circumstance 12'!$B$6:$AB$15,27,FALSE),IFERROR(VLOOKUP($A1165,'Circumstance 12'!$B$18:$AB$28,27,FALSE),TableBPA2[[#This Row],[Base Payment After Circumstance 11]])))</f>
        <v/>
      </c>
      <c r="R1165" s="24" t="str">
        <f>IF(R$3="Not used","",IFERROR(VLOOKUP($A1165,'Circumstance 13'!$B$6:$AB$15,27,FALSE),IFERROR(VLOOKUP($A1165,'Circumstance 13'!$B$18:$AB$28,27,FALSE),TableBPA2[[#This Row],[Base Payment After Circumstance 12]])))</f>
        <v/>
      </c>
      <c r="S1165" s="24" t="str">
        <f>IF(S$3="Not used","",IFERROR(VLOOKUP($A1165,'Circumstance 14'!$B$6:$AB$15,27,FALSE),IFERROR(VLOOKUP($A1165,'Circumstance 14'!$B$18:$AB$28,27,FALSE),TableBPA2[[#This Row],[Base Payment After Circumstance 13]])))</f>
        <v/>
      </c>
      <c r="T1165" s="24" t="str">
        <f>IF(T$3="Not used","",IFERROR(VLOOKUP($A1165,'Circumstance 15'!$B$6:$AB$15,27,FALSE),IFERROR(VLOOKUP($A1165,'Circumstance 15'!$B$18:$AB$28,27,FALSE),TableBPA2[[#This Row],[Base Payment After Circumstance 14]])))</f>
        <v/>
      </c>
      <c r="U1165" s="24" t="str">
        <f>IF(U$3="Not used","",IFERROR(VLOOKUP($A1165,'Circumstance 16'!$B$6:$AB$15,27,FALSE),IFERROR(VLOOKUP($A1165,'Circumstance 16'!$B$18:$AB$28,27,FALSE),TableBPA2[[#This Row],[Base Payment After Circumstance 15]])))</f>
        <v/>
      </c>
      <c r="V1165" s="24" t="str">
        <f>IF(V$3="Not used","",IFERROR(VLOOKUP($A1165,'Circumstance 17'!$B$6:$AB$15,27,FALSE),IFERROR(VLOOKUP($A1165,'Circumstance 17'!$B$18:$AB$28,27,FALSE),TableBPA2[[#This Row],[Base Payment After Circumstance 16]])))</f>
        <v/>
      </c>
      <c r="W1165" s="24" t="str">
        <f>IF(W$3="Not used","",IFERROR(VLOOKUP($A1165,'Circumstance 18'!$B$6:$AB$15,27,FALSE),IFERROR(VLOOKUP($A1165,'Circumstance 18'!$B$18:$AB$28,27,FALSE),TableBPA2[[#This Row],[Base Payment After Circumstance 17]])))</f>
        <v/>
      </c>
      <c r="X1165" s="24" t="str">
        <f>IF(X$3="Not used","",IFERROR(VLOOKUP($A1165,'Circumstance 19'!$B$6:$AB$15,27,FALSE),IFERROR(VLOOKUP($A1165,'Circumstance 19'!$B$18:$AB$28,27,FALSE),TableBPA2[[#This Row],[Base Payment After Circumstance 18]])))</f>
        <v/>
      </c>
      <c r="Y1165" s="24" t="str">
        <f>IF(Y$3="Not used","",IFERROR(VLOOKUP($A1165,'Circumstance 20'!$B$6:$AB$15,27,FALSE),IFERROR(VLOOKUP($A1165,'Circumstance 20'!$B$18:$AB$28,27,FALSE),TableBPA2[[#This Row],[Base Payment After Circumstance 19]])))</f>
        <v/>
      </c>
    </row>
    <row r="1166" spans="1:25" x14ac:dyDescent="0.25">
      <c r="A1166" s="11" t="str">
        <f>IF('LEA Information'!A1175="","",'LEA Information'!A1175)</f>
        <v/>
      </c>
      <c r="B1166" s="11" t="str">
        <f>IF('LEA Information'!B1175="","",'LEA Information'!B1175)</f>
        <v/>
      </c>
      <c r="C1166" s="68" t="str">
        <f>IF('LEA Information'!C1175="","",'LEA Information'!C1175)</f>
        <v/>
      </c>
      <c r="D1166" s="8" t="str">
        <f>IF('LEA Information'!D1175="","",'LEA Information'!D1175)</f>
        <v/>
      </c>
      <c r="E1166" s="32" t="str">
        <f t="shared" si="18"/>
        <v/>
      </c>
      <c r="F1166" s="3" t="str">
        <f>IF(F$3="Not used","",IFERROR(VLOOKUP($A1166,'Circumstance 1'!$B$6:$AB$15,27,FALSE),IFERROR(VLOOKUP(A1166,'Circumstance 1'!$B$18:$AB$28,27,FALSE),TableBPA2[[#This Row],[Starting Base Payment]])))</f>
        <v/>
      </c>
      <c r="G1166" s="3" t="str">
        <f>IF(G$3="Not used","",IFERROR(VLOOKUP($A1166,'Circumstance 2'!$B$6:$AB$15,27,FALSE),IFERROR(VLOOKUP($A1166,'Circumstance 2'!$B$18:$AB$28,27,FALSE),TableBPA2[[#This Row],[Base Payment After Circumstance 1]])))</f>
        <v/>
      </c>
      <c r="H1166" s="3" t="str">
        <f>IF(H$3="Not used","",IFERROR(VLOOKUP($A1166,'Circumstance 3'!$B$6:$AB$15,27,FALSE),IFERROR(VLOOKUP($A1166,'Circumstance 3'!$B$18:$AB$28,27,FALSE),TableBPA2[[#This Row],[Base Payment After Circumstance 2]])))</f>
        <v/>
      </c>
      <c r="I1166" s="3" t="str">
        <f>IF(I$3="Not used","",IFERROR(VLOOKUP($A1166,'Circumstance 4'!$B$6:$AB$15,27,FALSE),IFERROR(VLOOKUP($A1166,'Circumstance 4'!$B$18:$AB$28,27,FALSE),TableBPA2[[#This Row],[Base Payment After Circumstance 3]])))</f>
        <v/>
      </c>
      <c r="J1166" s="3" t="str">
        <f>IF(J$3="Not used","",IFERROR(VLOOKUP($A1166,'Circumstance 5'!$B$6:$AB$15,27,FALSE),IFERROR(VLOOKUP($A1166,'Circumstance 5'!$B$18:$AB$28,27,FALSE),TableBPA2[[#This Row],[Base Payment After Circumstance 4]])))</f>
        <v/>
      </c>
      <c r="K1166" s="3" t="str">
        <f>IF(K$3="Not used","",IFERROR(VLOOKUP($A1166,'Circumstance 6'!$B$6:$AB$15,27,FALSE),IFERROR(VLOOKUP($A1166,'Circumstance 6'!$B$18:$AB$28,27,FALSE),TableBPA2[[#This Row],[Base Payment After Circumstance 5]])))</f>
        <v/>
      </c>
      <c r="L1166" s="3" t="str">
        <f>IF(L$3="Not used","",IFERROR(VLOOKUP($A1166,'Circumstance 7'!$B$6:$AB$15,27,FALSE),IFERROR(VLOOKUP($A1166,'Circumstance 7'!$B$18:$AB$28,27,FALSE),TableBPA2[[#This Row],[Base Payment After Circumstance 6]])))</f>
        <v/>
      </c>
      <c r="M1166" s="3" t="str">
        <f>IF(M$3="Not used","",IFERROR(VLOOKUP($A1166,'Circumstance 8'!$B$6:$AB$15,27,FALSE),IFERROR(VLOOKUP($A1166,'Circumstance 8'!$B$18:$AB$28,27,FALSE),TableBPA2[[#This Row],[Base Payment After Circumstance 7]])))</f>
        <v/>
      </c>
      <c r="N1166" s="3" t="str">
        <f>IF(N$3="Not used","",IFERROR(VLOOKUP($A1166,'Circumstance 9'!$B$6:$AB$15,27,FALSE),IFERROR(VLOOKUP($A1166,'Circumstance 9'!$B$18:$AB$28,27,FALSE),TableBPA2[[#This Row],[Base Payment After Circumstance 8]])))</f>
        <v/>
      </c>
      <c r="O1166" s="3" t="str">
        <f>IF(O$3="Not used","",IFERROR(VLOOKUP($A1166,'Circumstance 10'!$B$6:$AB$15,27,FALSE),IFERROR(VLOOKUP($A1166,'Circumstance 10'!$B$18:$AB$28,27,FALSE),TableBPA2[[#This Row],[Base Payment After Circumstance 9]])))</f>
        <v/>
      </c>
      <c r="P1166" s="24" t="str">
        <f>IF(P$3="Not used","",IFERROR(VLOOKUP($A1166,'Circumstance 11'!$B$6:$AB$15,27,FALSE),IFERROR(VLOOKUP($A1166,'Circumstance 11'!$B$18:$AB$28,27,FALSE),TableBPA2[[#This Row],[Base Payment After Circumstance 10]])))</f>
        <v/>
      </c>
      <c r="Q1166" s="24" t="str">
        <f>IF(Q$3="Not used","",IFERROR(VLOOKUP($A1166,'Circumstance 12'!$B$6:$AB$15,27,FALSE),IFERROR(VLOOKUP($A1166,'Circumstance 12'!$B$18:$AB$28,27,FALSE),TableBPA2[[#This Row],[Base Payment After Circumstance 11]])))</f>
        <v/>
      </c>
      <c r="R1166" s="24" t="str">
        <f>IF(R$3="Not used","",IFERROR(VLOOKUP($A1166,'Circumstance 13'!$B$6:$AB$15,27,FALSE),IFERROR(VLOOKUP($A1166,'Circumstance 13'!$B$18:$AB$28,27,FALSE),TableBPA2[[#This Row],[Base Payment After Circumstance 12]])))</f>
        <v/>
      </c>
      <c r="S1166" s="24" t="str">
        <f>IF(S$3="Not used","",IFERROR(VLOOKUP($A1166,'Circumstance 14'!$B$6:$AB$15,27,FALSE),IFERROR(VLOOKUP($A1166,'Circumstance 14'!$B$18:$AB$28,27,FALSE),TableBPA2[[#This Row],[Base Payment After Circumstance 13]])))</f>
        <v/>
      </c>
      <c r="T1166" s="24" t="str">
        <f>IF(T$3="Not used","",IFERROR(VLOOKUP($A1166,'Circumstance 15'!$B$6:$AB$15,27,FALSE),IFERROR(VLOOKUP($A1166,'Circumstance 15'!$B$18:$AB$28,27,FALSE),TableBPA2[[#This Row],[Base Payment After Circumstance 14]])))</f>
        <v/>
      </c>
      <c r="U1166" s="24" t="str">
        <f>IF(U$3="Not used","",IFERROR(VLOOKUP($A1166,'Circumstance 16'!$B$6:$AB$15,27,FALSE),IFERROR(VLOOKUP($A1166,'Circumstance 16'!$B$18:$AB$28,27,FALSE),TableBPA2[[#This Row],[Base Payment After Circumstance 15]])))</f>
        <v/>
      </c>
      <c r="V1166" s="24" t="str">
        <f>IF(V$3="Not used","",IFERROR(VLOOKUP($A1166,'Circumstance 17'!$B$6:$AB$15,27,FALSE),IFERROR(VLOOKUP($A1166,'Circumstance 17'!$B$18:$AB$28,27,FALSE),TableBPA2[[#This Row],[Base Payment After Circumstance 16]])))</f>
        <v/>
      </c>
      <c r="W1166" s="24" t="str">
        <f>IF(W$3="Not used","",IFERROR(VLOOKUP($A1166,'Circumstance 18'!$B$6:$AB$15,27,FALSE),IFERROR(VLOOKUP($A1166,'Circumstance 18'!$B$18:$AB$28,27,FALSE),TableBPA2[[#This Row],[Base Payment After Circumstance 17]])))</f>
        <v/>
      </c>
      <c r="X1166" s="24" t="str">
        <f>IF(X$3="Not used","",IFERROR(VLOOKUP($A1166,'Circumstance 19'!$B$6:$AB$15,27,FALSE),IFERROR(VLOOKUP($A1166,'Circumstance 19'!$B$18:$AB$28,27,FALSE),TableBPA2[[#This Row],[Base Payment After Circumstance 18]])))</f>
        <v/>
      </c>
      <c r="Y1166" s="24" t="str">
        <f>IF(Y$3="Not used","",IFERROR(VLOOKUP($A1166,'Circumstance 20'!$B$6:$AB$15,27,FALSE),IFERROR(VLOOKUP($A1166,'Circumstance 20'!$B$18:$AB$28,27,FALSE),TableBPA2[[#This Row],[Base Payment After Circumstance 19]])))</f>
        <v/>
      </c>
    </row>
    <row r="1167" spans="1:25" x14ac:dyDescent="0.25">
      <c r="A1167" s="11" t="str">
        <f>IF('LEA Information'!A1176="","",'LEA Information'!A1176)</f>
        <v/>
      </c>
      <c r="B1167" s="11" t="str">
        <f>IF('LEA Information'!B1176="","",'LEA Information'!B1176)</f>
        <v/>
      </c>
      <c r="C1167" s="68" t="str">
        <f>IF('LEA Information'!C1176="","",'LEA Information'!C1176)</f>
        <v/>
      </c>
      <c r="D1167" s="8" t="str">
        <f>IF('LEA Information'!D1176="","",'LEA Information'!D1176)</f>
        <v/>
      </c>
      <c r="E1167" s="32" t="str">
        <f t="shared" si="18"/>
        <v/>
      </c>
      <c r="F1167" s="3" t="str">
        <f>IF(F$3="Not used","",IFERROR(VLOOKUP($A1167,'Circumstance 1'!$B$6:$AB$15,27,FALSE),IFERROR(VLOOKUP(A1167,'Circumstance 1'!$B$18:$AB$28,27,FALSE),TableBPA2[[#This Row],[Starting Base Payment]])))</f>
        <v/>
      </c>
      <c r="G1167" s="3" t="str">
        <f>IF(G$3="Not used","",IFERROR(VLOOKUP($A1167,'Circumstance 2'!$B$6:$AB$15,27,FALSE),IFERROR(VLOOKUP($A1167,'Circumstance 2'!$B$18:$AB$28,27,FALSE),TableBPA2[[#This Row],[Base Payment After Circumstance 1]])))</f>
        <v/>
      </c>
      <c r="H1167" s="3" t="str">
        <f>IF(H$3="Not used","",IFERROR(VLOOKUP($A1167,'Circumstance 3'!$B$6:$AB$15,27,FALSE),IFERROR(VLOOKUP($A1167,'Circumstance 3'!$B$18:$AB$28,27,FALSE),TableBPA2[[#This Row],[Base Payment After Circumstance 2]])))</f>
        <v/>
      </c>
      <c r="I1167" s="3" t="str">
        <f>IF(I$3="Not used","",IFERROR(VLOOKUP($A1167,'Circumstance 4'!$B$6:$AB$15,27,FALSE),IFERROR(VLOOKUP($A1167,'Circumstance 4'!$B$18:$AB$28,27,FALSE),TableBPA2[[#This Row],[Base Payment After Circumstance 3]])))</f>
        <v/>
      </c>
      <c r="J1167" s="3" t="str">
        <f>IF(J$3="Not used","",IFERROR(VLOOKUP($A1167,'Circumstance 5'!$B$6:$AB$15,27,FALSE),IFERROR(VLOOKUP($A1167,'Circumstance 5'!$B$18:$AB$28,27,FALSE),TableBPA2[[#This Row],[Base Payment After Circumstance 4]])))</f>
        <v/>
      </c>
      <c r="K1167" s="3" t="str">
        <f>IF(K$3="Not used","",IFERROR(VLOOKUP($A1167,'Circumstance 6'!$B$6:$AB$15,27,FALSE),IFERROR(VLOOKUP($A1167,'Circumstance 6'!$B$18:$AB$28,27,FALSE),TableBPA2[[#This Row],[Base Payment After Circumstance 5]])))</f>
        <v/>
      </c>
      <c r="L1167" s="3" t="str">
        <f>IF(L$3="Not used","",IFERROR(VLOOKUP($A1167,'Circumstance 7'!$B$6:$AB$15,27,FALSE),IFERROR(VLOOKUP($A1167,'Circumstance 7'!$B$18:$AB$28,27,FALSE),TableBPA2[[#This Row],[Base Payment After Circumstance 6]])))</f>
        <v/>
      </c>
      <c r="M1167" s="3" t="str">
        <f>IF(M$3="Not used","",IFERROR(VLOOKUP($A1167,'Circumstance 8'!$B$6:$AB$15,27,FALSE),IFERROR(VLOOKUP($A1167,'Circumstance 8'!$B$18:$AB$28,27,FALSE),TableBPA2[[#This Row],[Base Payment After Circumstance 7]])))</f>
        <v/>
      </c>
      <c r="N1167" s="3" t="str">
        <f>IF(N$3="Not used","",IFERROR(VLOOKUP($A1167,'Circumstance 9'!$B$6:$AB$15,27,FALSE),IFERROR(VLOOKUP($A1167,'Circumstance 9'!$B$18:$AB$28,27,FALSE),TableBPA2[[#This Row],[Base Payment After Circumstance 8]])))</f>
        <v/>
      </c>
      <c r="O1167" s="3" t="str">
        <f>IF(O$3="Not used","",IFERROR(VLOOKUP($A1167,'Circumstance 10'!$B$6:$AB$15,27,FALSE),IFERROR(VLOOKUP($A1167,'Circumstance 10'!$B$18:$AB$28,27,FALSE),TableBPA2[[#This Row],[Base Payment After Circumstance 9]])))</f>
        <v/>
      </c>
      <c r="P1167" s="24" t="str">
        <f>IF(P$3="Not used","",IFERROR(VLOOKUP($A1167,'Circumstance 11'!$B$6:$AB$15,27,FALSE),IFERROR(VLOOKUP($A1167,'Circumstance 11'!$B$18:$AB$28,27,FALSE),TableBPA2[[#This Row],[Base Payment After Circumstance 10]])))</f>
        <v/>
      </c>
      <c r="Q1167" s="24" t="str">
        <f>IF(Q$3="Not used","",IFERROR(VLOOKUP($A1167,'Circumstance 12'!$B$6:$AB$15,27,FALSE),IFERROR(VLOOKUP($A1167,'Circumstance 12'!$B$18:$AB$28,27,FALSE),TableBPA2[[#This Row],[Base Payment After Circumstance 11]])))</f>
        <v/>
      </c>
      <c r="R1167" s="24" t="str">
        <f>IF(R$3="Not used","",IFERROR(VLOOKUP($A1167,'Circumstance 13'!$B$6:$AB$15,27,FALSE),IFERROR(VLOOKUP($A1167,'Circumstance 13'!$B$18:$AB$28,27,FALSE),TableBPA2[[#This Row],[Base Payment After Circumstance 12]])))</f>
        <v/>
      </c>
      <c r="S1167" s="24" t="str">
        <f>IF(S$3="Not used","",IFERROR(VLOOKUP($A1167,'Circumstance 14'!$B$6:$AB$15,27,FALSE),IFERROR(VLOOKUP($A1167,'Circumstance 14'!$B$18:$AB$28,27,FALSE),TableBPA2[[#This Row],[Base Payment After Circumstance 13]])))</f>
        <v/>
      </c>
      <c r="T1167" s="24" t="str">
        <f>IF(T$3="Not used","",IFERROR(VLOOKUP($A1167,'Circumstance 15'!$B$6:$AB$15,27,FALSE),IFERROR(VLOOKUP($A1167,'Circumstance 15'!$B$18:$AB$28,27,FALSE),TableBPA2[[#This Row],[Base Payment After Circumstance 14]])))</f>
        <v/>
      </c>
      <c r="U1167" s="24" t="str">
        <f>IF(U$3="Not used","",IFERROR(VLOOKUP($A1167,'Circumstance 16'!$B$6:$AB$15,27,FALSE),IFERROR(VLOOKUP($A1167,'Circumstance 16'!$B$18:$AB$28,27,FALSE),TableBPA2[[#This Row],[Base Payment After Circumstance 15]])))</f>
        <v/>
      </c>
      <c r="V1167" s="24" t="str">
        <f>IF(V$3="Not used","",IFERROR(VLOOKUP($A1167,'Circumstance 17'!$B$6:$AB$15,27,FALSE),IFERROR(VLOOKUP($A1167,'Circumstance 17'!$B$18:$AB$28,27,FALSE),TableBPA2[[#This Row],[Base Payment After Circumstance 16]])))</f>
        <v/>
      </c>
      <c r="W1167" s="24" t="str">
        <f>IF(W$3="Not used","",IFERROR(VLOOKUP($A1167,'Circumstance 18'!$B$6:$AB$15,27,FALSE),IFERROR(VLOOKUP($A1167,'Circumstance 18'!$B$18:$AB$28,27,FALSE),TableBPA2[[#This Row],[Base Payment After Circumstance 17]])))</f>
        <v/>
      </c>
      <c r="X1167" s="24" t="str">
        <f>IF(X$3="Not used","",IFERROR(VLOOKUP($A1167,'Circumstance 19'!$B$6:$AB$15,27,FALSE),IFERROR(VLOOKUP($A1167,'Circumstance 19'!$B$18:$AB$28,27,FALSE),TableBPA2[[#This Row],[Base Payment After Circumstance 18]])))</f>
        <v/>
      </c>
      <c r="Y1167" s="24" t="str">
        <f>IF(Y$3="Not used","",IFERROR(VLOOKUP($A1167,'Circumstance 20'!$B$6:$AB$15,27,FALSE),IFERROR(VLOOKUP($A1167,'Circumstance 20'!$B$18:$AB$28,27,FALSE),TableBPA2[[#This Row],[Base Payment After Circumstance 19]])))</f>
        <v/>
      </c>
    </row>
    <row r="1168" spans="1:25" x14ac:dyDescent="0.25">
      <c r="A1168" s="11" t="str">
        <f>IF('LEA Information'!A1177="","",'LEA Information'!A1177)</f>
        <v/>
      </c>
      <c r="B1168" s="11" t="str">
        <f>IF('LEA Information'!B1177="","",'LEA Information'!B1177)</f>
        <v/>
      </c>
      <c r="C1168" s="68" t="str">
        <f>IF('LEA Information'!C1177="","",'LEA Information'!C1177)</f>
        <v/>
      </c>
      <c r="D1168" s="8" t="str">
        <f>IF('LEA Information'!D1177="","",'LEA Information'!D1177)</f>
        <v/>
      </c>
      <c r="E1168" s="32" t="str">
        <f t="shared" si="18"/>
        <v/>
      </c>
      <c r="F1168" s="3" t="str">
        <f>IF(F$3="Not used","",IFERROR(VLOOKUP($A1168,'Circumstance 1'!$B$6:$AB$15,27,FALSE),IFERROR(VLOOKUP(A1168,'Circumstance 1'!$B$18:$AB$28,27,FALSE),TableBPA2[[#This Row],[Starting Base Payment]])))</f>
        <v/>
      </c>
      <c r="G1168" s="3" t="str">
        <f>IF(G$3="Not used","",IFERROR(VLOOKUP($A1168,'Circumstance 2'!$B$6:$AB$15,27,FALSE),IFERROR(VLOOKUP($A1168,'Circumstance 2'!$B$18:$AB$28,27,FALSE),TableBPA2[[#This Row],[Base Payment After Circumstance 1]])))</f>
        <v/>
      </c>
      <c r="H1168" s="3" t="str">
        <f>IF(H$3="Not used","",IFERROR(VLOOKUP($A1168,'Circumstance 3'!$B$6:$AB$15,27,FALSE),IFERROR(VLOOKUP($A1168,'Circumstance 3'!$B$18:$AB$28,27,FALSE),TableBPA2[[#This Row],[Base Payment After Circumstance 2]])))</f>
        <v/>
      </c>
      <c r="I1168" s="3" t="str">
        <f>IF(I$3="Not used","",IFERROR(VLOOKUP($A1168,'Circumstance 4'!$B$6:$AB$15,27,FALSE),IFERROR(VLOOKUP($A1168,'Circumstance 4'!$B$18:$AB$28,27,FALSE),TableBPA2[[#This Row],[Base Payment After Circumstance 3]])))</f>
        <v/>
      </c>
      <c r="J1168" s="3" t="str">
        <f>IF(J$3="Not used","",IFERROR(VLOOKUP($A1168,'Circumstance 5'!$B$6:$AB$15,27,FALSE),IFERROR(VLOOKUP($A1168,'Circumstance 5'!$B$18:$AB$28,27,FALSE),TableBPA2[[#This Row],[Base Payment After Circumstance 4]])))</f>
        <v/>
      </c>
      <c r="K1168" s="3" t="str">
        <f>IF(K$3="Not used","",IFERROR(VLOOKUP($A1168,'Circumstance 6'!$B$6:$AB$15,27,FALSE),IFERROR(VLOOKUP($A1168,'Circumstance 6'!$B$18:$AB$28,27,FALSE),TableBPA2[[#This Row],[Base Payment After Circumstance 5]])))</f>
        <v/>
      </c>
      <c r="L1168" s="3" t="str">
        <f>IF(L$3="Not used","",IFERROR(VLOOKUP($A1168,'Circumstance 7'!$B$6:$AB$15,27,FALSE),IFERROR(VLOOKUP($A1168,'Circumstance 7'!$B$18:$AB$28,27,FALSE),TableBPA2[[#This Row],[Base Payment After Circumstance 6]])))</f>
        <v/>
      </c>
      <c r="M1168" s="3" t="str">
        <f>IF(M$3="Not used","",IFERROR(VLOOKUP($A1168,'Circumstance 8'!$B$6:$AB$15,27,FALSE),IFERROR(VLOOKUP($A1168,'Circumstance 8'!$B$18:$AB$28,27,FALSE),TableBPA2[[#This Row],[Base Payment After Circumstance 7]])))</f>
        <v/>
      </c>
      <c r="N1168" s="3" t="str">
        <f>IF(N$3="Not used","",IFERROR(VLOOKUP($A1168,'Circumstance 9'!$B$6:$AB$15,27,FALSE),IFERROR(VLOOKUP($A1168,'Circumstance 9'!$B$18:$AB$28,27,FALSE),TableBPA2[[#This Row],[Base Payment After Circumstance 8]])))</f>
        <v/>
      </c>
      <c r="O1168" s="3" t="str">
        <f>IF(O$3="Not used","",IFERROR(VLOOKUP($A1168,'Circumstance 10'!$B$6:$AB$15,27,FALSE),IFERROR(VLOOKUP($A1168,'Circumstance 10'!$B$18:$AB$28,27,FALSE),TableBPA2[[#This Row],[Base Payment After Circumstance 9]])))</f>
        <v/>
      </c>
      <c r="P1168" s="24" t="str">
        <f>IF(P$3="Not used","",IFERROR(VLOOKUP($A1168,'Circumstance 11'!$B$6:$AB$15,27,FALSE),IFERROR(VLOOKUP($A1168,'Circumstance 11'!$B$18:$AB$28,27,FALSE),TableBPA2[[#This Row],[Base Payment After Circumstance 10]])))</f>
        <v/>
      </c>
      <c r="Q1168" s="24" t="str">
        <f>IF(Q$3="Not used","",IFERROR(VLOOKUP($A1168,'Circumstance 12'!$B$6:$AB$15,27,FALSE),IFERROR(VLOOKUP($A1168,'Circumstance 12'!$B$18:$AB$28,27,FALSE),TableBPA2[[#This Row],[Base Payment After Circumstance 11]])))</f>
        <v/>
      </c>
      <c r="R1168" s="24" t="str">
        <f>IF(R$3="Not used","",IFERROR(VLOOKUP($A1168,'Circumstance 13'!$B$6:$AB$15,27,FALSE),IFERROR(VLOOKUP($A1168,'Circumstance 13'!$B$18:$AB$28,27,FALSE),TableBPA2[[#This Row],[Base Payment After Circumstance 12]])))</f>
        <v/>
      </c>
      <c r="S1168" s="24" t="str">
        <f>IF(S$3="Not used","",IFERROR(VLOOKUP($A1168,'Circumstance 14'!$B$6:$AB$15,27,FALSE),IFERROR(VLOOKUP($A1168,'Circumstance 14'!$B$18:$AB$28,27,FALSE),TableBPA2[[#This Row],[Base Payment After Circumstance 13]])))</f>
        <v/>
      </c>
      <c r="T1168" s="24" t="str">
        <f>IF(T$3="Not used","",IFERROR(VLOOKUP($A1168,'Circumstance 15'!$B$6:$AB$15,27,FALSE),IFERROR(VLOOKUP($A1168,'Circumstance 15'!$B$18:$AB$28,27,FALSE),TableBPA2[[#This Row],[Base Payment After Circumstance 14]])))</f>
        <v/>
      </c>
      <c r="U1168" s="24" t="str">
        <f>IF(U$3="Not used","",IFERROR(VLOOKUP($A1168,'Circumstance 16'!$B$6:$AB$15,27,FALSE),IFERROR(VLOOKUP($A1168,'Circumstance 16'!$B$18:$AB$28,27,FALSE),TableBPA2[[#This Row],[Base Payment After Circumstance 15]])))</f>
        <v/>
      </c>
      <c r="V1168" s="24" t="str">
        <f>IF(V$3="Not used","",IFERROR(VLOOKUP($A1168,'Circumstance 17'!$B$6:$AB$15,27,FALSE),IFERROR(VLOOKUP($A1168,'Circumstance 17'!$B$18:$AB$28,27,FALSE),TableBPA2[[#This Row],[Base Payment After Circumstance 16]])))</f>
        <v/>
      </c>
      <c r="W1168" s="24" t="str">
        <f>IF(W$3="Not used","",IFERROR(VLOOKUP($A1168,'Circumstance 18'!$B$6:$AB$15,27,FALSE),IFERROR(VLOOKUP($A1168,'Circumstance 18'!$B$18:$AB$28,27,FALSE),TableBPA2[[#This Row],[Base Payment After Circumstance 17]])))</f>
        <v/>
      </c>
      <c r="X1168" s="24" t="str">
        <f>IF(X$3="Not used","",IFERROR(VLOOKUP($A1168,'Circumstance 19'!$B$6:$AB$15,27,FALSE),IFERROR(VLOOKUP($A1168,'Circumstance 19'!$B$18:$AB$28,27,FALSE),TableBPA2[[#This Row],[Base Payment After Circumstance 18]])))</f>
        <v/>
      </c>
      <c r="Y1168" s="24" t="str">
        <f>IF(Y$3="Not used","",IFERROR(VLOOKUP($A1168,'Circumstance 20'!$B$6:$AB$15,27,FALSE),IFERROR(VLOOKUP($A1168,'Circumstance 20'!$B$18:$AB$28,27,FALSE),TableBPA2[[#This Row],[Base Payment After Circumstance 19]])))</f>
        <v/>
      </c>
    </row>
    <row r="1169" spans="1:25" x14ac:dyDescent="0.25">
      <c r="A1169" s="11" t="str">
        <f>IF('LEA Information'!A1178="","",'LEA Information'!A1178)</f>
        <v/>
      </c>
      <c r="B1169" s="11" t="str">
        <f>IF('LEA Information'!B1178="","",'LEA Information'!B1178)</f>
        <v/>
      </c>
      <c r="C1169" s="68" t="str">
        <f>IF('LEA Information'!C1178="","",'LEA Information'!C1178)</f>
        <v/>
      </c>
      <c r="D1169" s="8" t="str">
        <f>IF('LEA Information'!D1178="","",'LEA Information'!D1178)</f>
        <v/>
      </c>
      <c r="E1169" s="32" t="str">
        <f t="shared" si="18"/>
        <v/>
      </c>
      <c r="F1169" s="3" t="str">
        <f>IF(F$3="Not used","",IFERROR(VLOOKUP($A1169,'Circumstance 1'!$B$6:$AB$15,27,FALSE),IFERROR(VLOOKUP(A1169,'Circumstance 1'!$B$18:$AB$28,27,FALSE),TableBPA2[[#This Row],[Starting Base Payment]])))</f>
        <v/>
      </c>
      <c r="G1169" s="3" t="str">
        <f>IF(G$3="Not used","",IFERROR(VLOOKUP($A1169,'Circumstance 2'!$B$6:$AB$15,27,FALSE),IFERROR(VLOOKUP($A1169,'Circumstance 2'!$B$18:$AB$28,27,FALSE),TableBPA2[[#This Row],[Base Payment After Circumstance 1]])))</f>
        <v/>
      </c>
      <c r="H1169" s="3" t="str">
        <f>IF(H$3="Not used","",IFERROR(VLOOKUP($A1169,'Circumstance 3'!$B$6:$AB$15,27,FALSE),IFERROR(VLOOKUP($A1169,'Circumstance 3'!$B$18:$AB$28,27,FALSE),TableBPA2[[#This Row],[Base Payment After Circumstance 2]])))</f>
        <v/>
      </c>
      <c r="I1169" s="3" t="str">
        <f>IF(I$3="Not used","",IFERROR(VLOOKUP($A1169,'Circumstance 4'!$B$6:$AB$15,27,FALSE),IFERROR(VLOOKUP($A1169,'Circumstance 4'!$B$18:$AB$28,27,FALSE),TableBPA2[[#This Row],[Base Payment After Circumstance 3]])))</f>
        <v/>
      </c>
      <c r="J1169" s="3" t="str">
        <f>IF(J$3="Not used","",IFERROR(VLOOKUP($A1169,'Circumstance 5'!$B$6:$AB$15,27,FALSE),IFERROR(VLOOKUP($A1169,'Circumstance 5'!$B$18:$AB$28,27,FALSE),TableBPA2[[#This Row],[Base Payment After Circumstance 4]])))</f>
        <v/>
      </c>
      <c r="K1169" s="3" t="str">
        <f>IF(K$3="Not used","",IFERROR(VLOOKUP($A1169,'Circumstance 6'!$B$6:$AB$15,27,FALSE),IFERROR(VLOOKUP($A1169,'Circumstance 6'!$B$18:$AB$28,27,FALSE),TableBPA2[[#This Row],[Base Payment After Circumstance 5]])))</f>
        <v/>
      </c>
      <c r="L1169" s="3" t="str">
        <f>IF(L$3="Not used","",IFERROR(VLOOKUP($A1169,'Circumstance 7'!$B$6:$AB$15,27,FALSE),IFERROR(VLOOKUP($A1169,'Circumstance 7'!$B$18:$AB$28,27,FALSE),TableBPA2[[#This Row],[Base Payment After Circumstance 6]])))</f>
        <v/>
      </c>
      <c r="M1169" s="3" t="str">
        <f>IF(M$3="Not used","",IFERROR(VLOOKUP($A1169,'Circumstance 8'!$B$6:$AB$15,27,FALSE),IFERROR(VLOOKUP($A1169,'Circumstance 8'!$B$18:$AB$28,27,FALSE),TableBPA2[[#This Row],[Base Payment After Circumstance 7]])))</f>
        <v/>
      </c>
      <c r="N1169" s="3" t="str">
        <f>IF(N$3="Not used","",IFERROR(VLOOKUP($A1169,'Circumstance 9'!$B$6:$AB$15,27,FALSE),IFERROR(VLOOKUP($A1169,'Circumstance 9'!$B$18:$AB$28,27,FALSE),TableBPA2[[#This Row],[Base Payment After Circumstance 8]])))</f>
        <v/>
      </c>
      <c r="O1169" s="3" t="str">
        <f>IF(O$3="Not used","",IFERROR(VLOOKUP($A1169,'Circumstance 10'!$B$6:$AB$15,27,FALSE),IFERROR(VLOOKUP($A1169,'Circumstance 10'!$B$18:$AB$28,27,FALSE),TableBPA2[[#This Row],[Base Payment After Circumstance 9]])))</f>
        <v/>
      </c>
      <c r="P1169" s="24" t="str">
        <f>IF(P$3="Not used","",IFERROR(VLOOKUP($A1169,'Circumstance 11'!$B$6:$AB$15,27,FALSE),IFERROR(VLOOKUP($A1169,'Circumstance 11'!$B$18:$AB$28,27,FALSE),TableBPA2[[#This Row],[Base Payment After Circumstance 10]])))</f>
        <v/>
      </c>
      <c r="Q1169" s="24" t="str">
        <f>IF(Q$3="Not used","",IFERROR(VLOOKUP($A1169,'Circumstance 12'!$B$6:$AB$15,27,FALSE),IFERROR(VLOOKUP($A1169,'Circumstance 12'!$B$18:$AB$28,27,FALSE),TableBPA2[[#This Row],[Base Payment After Circumstance 11]])))</f>
        <v/>
      </c>
      <c r="R1169" s="24" t="str">
        <f>IF(R$3="Not used","",IFERROR(VLOOKUP($A1169,'Circumstance 13'!$B$6:$AB$15,27,FALSE),IFERROR(VLOOKUP($A1169,'Circumstance 13'!$B$18:$AB$28,27,FALSE),TableBPA2[[#This Row],[Base Payment After Circumstance 12]])))</f>
        <v/>
      </c>
      <c r="S1169" s="24" t="str">
        <f>IF(S$3="Not used","",IFERROR(VLOOKUP($A1169,'Circumstance 14'!$B$6:$AB$15,27,FALSE),IFERROR(VLOOKUP($A1169,'Circumstance 14'!$B$18:$AB$28,27,FALSE),TableBPA2[[#This Row],[Base Payment After Circumstance 13]])))</f>
        <v/>
      </c>
      <c r="T1169" s="24" t="str">
        <f>IF(T$3="Not used","",IFERROR(VLOOKUP($A1169,'Circumstance 15'!$B$6:$AB$15,27,FALSE),IFERROR(VLOOKUP($A1169,'Circumstance 15'!$B$18:$AB$28,27,FALSE),TableBPA2[[#This Row],[Base Payment After Circumstance 14]])))</f>
        <v/>
      </c>
      <c r="U1169" s="24" t="str">
        <f>IF(U$3="Not used","",IFERROR(VLOOKUP($A1169,'Circumstance 16'!$B$6:$AB$15,27,FALSE),IFERROR(VLOOKUP($A1169,'Circumstance 16'!$B$18:$AB$28,27,FALSE),TableBPA2[[#This Row],[Base Payment After Circumstance 15]])))</f>
        <v/>
      </c>
      <c r="V1169" s="24" t="str">
        <f>IF(V$3="Not used","",IFERROR(VLOOKUP($A1169,'Circumstance 17'!$B$6:$AB$15,27,FALSE),IFERROR(VLOOKUP($A1169,'Circumstance 17'!$B$18:$AB$28,27,FALSE),TableBPA2[[#This Row],[Base Payment After Circumstance 16]])))</f>
        <v/>
      </c>
      <c r="W1169" s="24" t="str">
        <f>IF(W$3="Not used","",IFERROR(VLOOKUP($A1169,'Circumstance 18'!$B$6:$AB$15,27,FALSE),IFERROR(VLOOKUP($A1169,'Circumstance 18'!$B$18:$AB$28,27,FALSE),TableBPA2[[#This Row],[Base Payment After Circumstance 17]])))</f>
        <v/>
      </c>
      <c r="X1169" s="24" t="str">
        <f>IF(X$3="Not used","",IFERROR(VLOOKUP($A1169,'Circumstance 19'!$B$6:$AB$15,27,FALSE),IFERROR(VLOOKUP($A1169,'Circumstance 19'!$B$18:$AB$28,27,FALSE),TableBPA2[[#This Row],[Base Payment After Circumstance 18]])))</f>
        <v/>
      </c>
      <c r="Y1169" s="24" t="str">
        <f>IF(Y$3="Not used","",IFERROR(VLOOKUP($A1169,'Circumstance 20'!$B$6:$AB$15,27,FALSE),IFERROR(VLOOKUP($A1169,'Circumstance 20'!$B$18:$AB$28,27,FALSE),TableBPA2[[#This Row],[Base Payment After Circumstance 19]])))</f>
        <v/>
      </c>
    </row>
    <row r="1170" spans="1:25" x14ac:dyDescent="0.25">
      <c r="A1170" s="11" t="str">
        <f>IF('LEA Information'!A1179="","",'LEA Information'!A1179)</f>
        <v/>
      </c>
      <c r="B1170" s="11" t="str">
        <f>IF('LEA Information'!B1179="","",'LEA Information'!B1179)</f>
        <v/>
      </c>
      <c r="C1170" s="68" t="str">
        <f>IF('LEA Information'!C1179="","",'LEA Information'!C1179)</f>
        <v/>
      </c>
      <c r="D1170" s="8" t="str">
        <f>IF('LEA Information'!D1179="","",'LEA Information'!D1179)</f>
        <v/>
      </c>
      <c r="E1170" s="32" t="str">
        <f t="shared" si="18"/>
        <v/>
      </c>
      <c r="F1170" s="3" t="str">
        <f>IF(F$3="Not used","",IFERROR(VLOOKUP($A1170,'Circumstance 1'!$B$6:$AB$15,27,FALSE),IFERROR(VLOOKUP(A1170,'Circumstance 1'!$B$18:$AB$28,27,FALSE),TableBPA2[[#This Row],[Starting Base Payment]])))</f>
        <v/>
      </c>
      <c r="G1170" s="3" t="str">
        <f>IF(G$3="Not used","",IFERROR(VLOOKUP($A1170,'Circumstance 2'!$B$6:$AB$15,27,FALSE),IFERROR(VLOOKUP($A1170,'Circumstance 2'!$B$18:$AB$28,27,FALSE),TableBPA2[[#This Row],[Base Payment After Circumstance 1]])))</f>
        <v/>
      </c>
      <c r="H1170" s="3" t="str">
        <f>IF(H$3="Not used","",IFERROR(VLOOKUP($A1170,'Circumstance 3'!$B$6:$AB$15,27,FALSE),IFERROR(VLOOKUP($A1170,'Circumstance 3'!$B$18:$AB$28,27,FALSE),TableBPA2[[#This Row],[Base Payment After Circumstance 2]])))</f>
        <v/>
      </c>
      <c r="I1170" s="3" t="str">
        <f>IF(I$3="Not used","",IFERROR(VLOOKUP($A1170,'Circumstance 4'!$B$6:$AB$15,27,FALSE),IFERROR(VLOOKUP($A1170,'Circumstance 4'!$B$18:$AB$28,27,FALSE),TableBPA2[[#This Row],[Base Payment After Circumstance 3]])))</f>
        <v/>
      </c>
      <c r="J1170" s="3" t="str">
        <f>IF(J$3="Not used","",IFERROR(VLOOKUP($A1170,'Circumstance 5'!$B$6:$AB$15,27,FALSE),IFERROR(VLOOKUP($A1170,'Circumstance 5'!$B$18:$AB$28,27,FALSE),TableBPA2[[#This Row],[Base Payment After Circumstance 4]])))</f>
        <v/>
      </c>
      <c r="K1170" s="3" t="str">
        <f>IF(K$3="Not used","",IFERROR(VLOOKUP($A1170,'Circumstance 6'!$B$6:$AB$15,27,FALSE),IFERROR(VLOOKUP($A1170,'Circumstance 6'!$B$18:$AB$28,27,FALSE),TableBPA2[[#This Row],[Base Payment After Circumstance 5]])))</f>
        <v/>
      </c>
      <c r="L1170" s="3" t="str">
        <f>IF(L$3="Not used","",IFERROR(VLOOKUP($A1170,'Circumstance 7'!$B$6:$AB$15,27,FALSE),IFERROR(VLOOKUP($A1170,'Circumstance 7'!$B$18:$AB$28,27,FALSE),TableBPA2[[#This Row],[Base Payment After Circumstance 6]])))</f>
        <v/>
      </c>
      <c r="M1170" s="3" t="str">
        <f>IF(M$3="Not used","",IFERROR(VLOOKUP($A1170,'Circumstance 8'!$B$6:$AB$15,27,FALSE),IFERROR(VLOOKUP($A1170,'Circumstance 8'!$B$18:$AB$28,27,FALSE),TableBPA2[[#This Row],[Base Payment After Circumstance 7]])))</f>
        <v/>
      </c>
      <c r="N1170" s="3" t="str">
        <f>IF(N$3="Not used","",IFERROR(VLOOKUP($A1170,'Circumstance 9'!$B$6:$AB$15,27,FALSE),IFERROR(VLOOKUP($A1170,'Circumstance 9'!$B$18:$AB$28,27,FALSE),TableBPA2[[#This Row],[Base Payment After Circumstance 8]])))</f>
        <v/>
      </c>
      <c r="O1170" s="3" t="str">
        <f>IF(O$3="Not used","",IFERROR(VLOOKUP($A1170,'Circumstance 10'!$B$6:$AB$15,27,FALSE),IFERROR(VLOOKUP($A1170,'Circumstance 10'!$B$18:$AB$28,27,FALSE),TableBPA2[[#This Row],[Base Payment After Circumstance 9]])))</f>
        <v/>
      </c>
      <c r="P1170" s="24" t="str">
        <f>IF(P$3="Not used","",IFERROR(VLOOKUP($A1170,'Circumstance 11'!$B$6:$AB$15,27,FALSE),IFERROR(VLOOKUP($A1170,'Circumstance 11'!$B$18:$AB$28,27,FALSE),TableBPA2[[#This Row],[Base Payment After Circumstance 10]])))</f>
        <v/>
      </c>
      <c r="Q1170" s="24" t="str">
        <f>IF(Q$3="Not used","",IFERROR(VLOOKUP($A1170,'Circumstance 12'!$B$6:$AB$15,27,FALSE),IFERROR(VLOOKUP($A1170,'Circumstance 12'!$B$18:$AB$28,27,FALSE),TableBPA2[[#This Row],[Base Payment After Circumstance 11]])))</f>
        <v/>
      </c>
      <c r="R1170" s="24" t="str">
        <f>IF(R$3="Not used","",IFERROR(VLOOKUP($A1170,'Circumstance 13'!$B$6:$AB$15,27,FALSE),IFERROR(VLOOKUP($A1170,'Circumstance 13'!$B$18:$AB$28,27,FALSE),TableBPA2[[#This Row],[Base Payment After Circumstance 12]])))</f>
        <v/>
      </c>
      <c r="S1170" s="24" t="str">
        <f>IF(S$3="Not used","",IFERROR(VLOOKUP($A1170,'Circumstance 14'!$B$6:$AB$15,27,FALSE),IFERROR(VLOOKUP($A1170,'Circumstance 14'!$B$18:$AB$28,27,FALSE),TableBPA2[[#This Row],[Base Payment After Circumstance 13]])))</f>
        <v/>
      </c>
      <c r="T1170" s="24" t="str">
        <f>IF(T$3="Not used","",IFERROR(VLOOKUP($A1170,'Circumstance 15'!$B$6:$AB$15,27,FALSE),IFERROR(VLOOKUP($A1170,'Circumstance 15'!$B$18:$AB$28,27,FALSE),TableBPA2[[#This Row],[Base Payment After Circumstance 14]])))</f>
        <v/>
      </c>
      <c r="U1170" s="24" t="str">
        <f>IF(U$3="Not used","",IFERROR(VLOOKUP($A1170,'Circumstance 16'!$B$6:$AB$15,27,FALSE),IFERROR(VLOOKUP($A1170,'Circumstance 16'!$B$18:$AB$28,27,FALSE),TableBPA2[[#This Row],[Base Payment After Circumstance 15]])))</f>
        <v/>
      </c>
      <c r="V1170" s="24" t="str">
        <f>IF(V$3="Not used","",IFERROR(VLOOKUP($A1170,'Circumstance 17'!$B$6:$AB$15,27,FALSE),IFERROR(VLOOKUP($A1170,'Circumstance 17'!$B$18:$AB$28,27,FALSE),TableBPA2[[#This Row],[Base Payment After Circumstance 16]])))</f>
        <v/>
      </c>
      <c r="W1170" s="24" t="str">
        <f>IF(W$3="Not used","",IFERROR(VLOOKUP($A1170,'Circumstance 18'!$B$6:$AB$15,27,FALSE),IFERROR(VLOOKUP($A1170,'Circumstance 18'!$B$18:$AB$28,27,FALSE),TableBPA2[[#This Row],[Base Payment After Circumstance 17]])))</f>
        <v/>
      </c>
      <c r="X1170" s="24" t="str">
        <f>IF(X$3="Not used","",IFERROR(VLOOKUP($A1170,'Circumstance 19'!$B$6:$AB$15,27,FALSE),IFERROR(VLOOKUP($A1170,'Circumstance 19'!$B$18:$AB$28,27,FALSE),TableBPA2[[#This Row],[Base Payment After Circumstance 18]])))</f>
        <v/>
      </c>
      <c r="Y1170" s="24" t="str">
        <f>IF(Y$3="Not used","",IFERROR(VLOOKUP($A1170,'Circumstance 20'!$B$6:$AB$15,27,FALSE),IFERROR(VLOOKUP($A1170,'Circumstance 20'!$B$18:$AB$28,27,FALSE),TableBPA2[[#This Row],[Base Payment After Circumstance 19]])))</f>
        <v/>
      </c>
    </row>
    <row r="1171" spans="1:25" x14ac:dyDescent="0.25">
      <c r="A1171" s="11" t="str">
        <f>IF('LEA Information'!A1180="","",'LEA Information'!A1180)</f>
        <v/>
      </c>
      <c r="B1171" s="11" t="str">
        <f>IF('LEA Information'!B1180="","",'LEA Information'!B1180)</f>
        <v/>
      </c>
      <c r="C1171" s="68" t="str">
        <f>IF('LEA Information'!C1180="","",'LEA Information'!C1180)</f>
        <v/>
      </c>
      <c r="D1171" s="8" t="str">
        <f>IF('LEA Information'!D1180="","",'LEA Information'!D1180)</f>
        <v/>
      </c>
      <c r="E1171" s="32" t="str">
        <f t="shared" si="18"/>
        <v/>
      </c>
      <c r="F1171" s="3" t="str">
        <f>IF(F$3="Not used","",IFERROR(VLOOKUP($A1171,'Circumstance 1'!$B$6:$AB$15,27,FALSE),IFERROR(VLOOKUP(A1171,'Circumstance 1'!$B$18:$AB$28,27,FALSE),TableBPA2[[#This Row],[Starting Base Payment]])))</f>
        <v/>
      </c>
      <c r="G1171" s="3" t="str">
        <f>IF(G$3="Not used","",IFERROR(VLOOKUP($A1171,'Circumstance 2'!$B$6:$AB$15,27,FALSE),IFERROR(VLOOKUP($A1171,'Circumstance 2'!$B$18:$AB$28,27,FALSE),TableBPA2[[#This Row],[Base Payment After Circumstance 1]])))</f>
        <v/>
      </c>
      <c r="H1171" s="3" t="str">
        <f>IF(H$3="Not used","",IFERROR(VLOOKUP($A1171,'Circumstance 3'!$B$6:$AB$15,27,FALSE),IFERROR(VLOOKUP($A1171,'Circumstance 3'!$B$18:$AB$28,27,FALSE),TableBPA2[[#This Row],[Base Payment After Circumstance 2]])))</f>
        <v/>
      </c>
      <c r="I1171" s="3" t="str">
        <f>IF(I$3="Not used","",IFERROR(VLOOKUP($A1171,'Circumstance 4'!$B$6:$AB$15,27,FALSE),IFERROR(VLOOKUP($A1171,'Circumstance 4'!$B$18:$AB$28,27,FALSE),TableBPA2[[#This Row],[Base Payment After Circumstance 3]])))</f>
        <v/>
      </c>
      <c r="J1171" s="3" t="str">
        <f>IF(J$3="Not used","",IFERROR(VLOOKUP($A1171,'Circumstance 5'!$B$6:$AB$15,27,FALSE),IFERROR(VLOOKUP($A1171,'Circumstance 5'!$B$18:$AB$28,27,FALSE),TableBPA2[[#This Row],[Base Payment After Circumstance 4]])))</f>
        <v/>
      </c>
      <c r="K1171" s="3" t="str">
        <f>IF(K$3="Not used","",IFERROR(VLOOKUP($A1171,'Circumstance 6'!$B$6:$AB$15,27,FALSE),IFERROR(VLOOKUP($A1171,'Circumstance 6'!$B$18:$AB$28,27,FALSE),TableBPA2[[#This Row],[Base Payment After Circumstance 5]])))</f>
        <v/>
      </c>
      <c r="L1171" s="3" t="str">
        <f>IF(L$3="Not used","",IFERROR(VLOOKUP($A1171,'Circumstance 7'!$B$6:$AB$15,27,FALSE),IFERROR(VLOOKUP($A1171,'Circumstance 7'!$B$18:$AB$28,27,FALSE),TableBPA2[[#This Row],[Base Payment After Circumstance 6]])))</f>
        <v/>
      </c>
      <c r="M1171" s="3" t="str">
        <f>IF(M$3="Not used","",IFERROR(VLOOKUP($A1171,'Circumstance 8'!$B$6:$AB$15,27,FALSE),IFERROR(VLOOKUP($A1171,'Circumstance 8'!$B$18:$AB$28,27,FALSE),TableBPA2[[#This Row],[Base Payment After Circumstance 7]])))</f>
        <v/>
      </c>
      <c r="N1171" s="3" t="str">
        <f>IF(N$3="Not used","",IFERROR(VLOOKUP($A1171,'Circumstance 9'!$B$6:$AB$15,27,FALSE),IFERROR(VLOOKUP($A1171,'Circumstance 9'!$B$18:$AB$28,27,FALSE),TableBPA2[[#This Row],[Base Payment After Circumstance 8]])))</f>
        <v/>
      </c>
      <c r="O1171" s="3" t="str">
        <f>IF(O$3="Not used","",IFERROR(VLOOKUP($A1171,'Circumstance 10'!$B$6:$AB$15,27,FALSE),IFERROR(VLOOKUP($A1171,'Circumstance 10'!$B$18:$AB$28,27,FALSE),TableBPA2[[#This Row],[Base Payment After Circumstance 9]])))</f>
        <v/>
      </c>
      <c r="P1171" s="24" t="str">
        <f>IF(P$3="Not used","",IFERROR(VLOOKUP($A1171,'Circumstance 11'!$B$6:$AB$15,27,FALSE),IFERROR(VLOOKUP($A1171,'Circumstance 11'!$B$18:$AB$28,27,FALSE),TableBPA2[[#This Row],[Base Payment After Circumstance 10]])))</f>
        <v/>
      </c>
      <c r="Q1171" s="24" t="str">
        <f>IF(Q$3="Not used","",IFERROR(VLOOKUP($A1171,'Circumstance 12'!$B$6:$AB$15,27,FALSE),IFERROR(VLOOKUP($A1171,'Circumstance 12'!$B$18:$AB$28,27,FALSE),TableBPA2[[#This Row],[Base Payment After Circumstance 11]])))</f>
        <v/>
      </c>
      <c r="R1171" s="24" t="str">
        <f>IF(R$3="Not used","",IFERROR(VLOOKUP($A1171,'Circumstance 13'!$B$6:$AB$15,27,FALSE),IFERROR(VLOOKUP($A1171,'Circumstance 13'!$B$18:$AB$28,27,FALSE),TableBPA2[[#This Row],[Base Payment After Circumstance 12]])))</f>
        <v/>
      </c>
      <c r="S1171" s="24" t="str">
        <f>IF(S$3="Not used","",IFERROR(VLOOKUP($A1171,'Circumstance 14'!$B$6:$AB$15,27,FALSE),IFERROR(VLOOKUP($A1171,'Circumstance 14'!$B$18:$AB$28,27,FALSE),TableBPA2[[#This Row],[Base Payment After Circumstance 13]])))</f>
        <v/>
      </c>
      <c r="T1171" s="24" t="str">
        <f>IF(T$3="Not used","",IFERROR(VLOOKUP($A1171,'Circumstance 15'!$B$6:$AB$15,27,FALSE),IFERROR(VLOOKUP($A1171,'Circumstance 15'!$B$18:$AB$28,27,FALSE),TableBPA2[[#This Row],[Base Payment After Circumstance 14]])))</f>
        <v/>
      </c>
      <c r="U1171" s="24" t="str">
        <f>IF(U$3="Not used","",IFERROR(VLOOKUP($A1171,'Circumstance 16'!$B$6:$AB$15,27,FALSE),IFERROR(VLOOKUP($A1171,'Circumstance 16'!$B$18:$AB$28,27,FALSE),TableBPA2[[#This Row],[Base Payment After Circumstance 15]])))</f>
        <v/>
      </c>
      <c r="V1171" s="24" t="str">
        <f>IF(V$3="Not used","",IFERROR(VLOOKUP($A1171,'Circumstance 17'!$B$6:$AB$15,27,FALSE),IFERROR(VLOOKUP($A1171,'Circumstance 17'!$B$18:$AB$28,27,FALSE),TableBPA2[[#This Row],[Base Payment After Circumstance 16]])))</f>
        <v/>
      </c>
      <c r="W1171" s="24" t="str">
        <f>IF(W$3="Not used","",IFERROR(VLOOKUP($A1171,'Circumstance 18'!$B$6:$AB$15,27,FALSE),IFERROR(VLOOKUP($A1171,'Circumstance 18'!$B$18:$AB$28,27,FALSE),TableBPA2[[#This Row],[Base Payment After Circumstance 17]])))</f>
        <v/>
      </c>
      <c r="X1171" s="24" t="str">
        <f>IF(X$3="Not used","",IFERROR(VLOOKUP($A1171,'Circumstance 19'!$B$6:$AB$15,27,FALSE),IFERROR(VLOOKUP($A1171,'Circumstance 19'!$B$18:$AB$28,27,FALSE),TableBPA2[[#This Row],[Base Payment After Circumstance 18]])))</f>
        <v/>
      </c>
      <c r="Y1171" s="24" t="str">
        <f>IF(Y$3="Not used","",IFERROR(VLOOKUP($A1171,'Circumstance 20'!$B$6:$AB$15,27,FALSE),IFERROR(VLOOKUP($A1171,'Circumstance 20'!$B$18:$AB$28,27,FALSE),TableBPA2[[#This Row],[Base Payment After Circumstance 19]])))</f>
        <v/>
      </c>
    </row>
    <row r="1172" spans="1:25" x14ac:dyDescent="0.25">
      <c r="A1172" s="11" t="str">
        <f>IF('LEA Information'!A1181="","",'LEA Information'!A1181)</f>
        <v/>
      </c>
      <c r="B1172" s="11" t="str">
        <f>IF('LEA Information'!B1181="","",'LEA Information'!B1181)</f>
        <v/>
      </c>
      <c r="C1172" s="68" t="str">
        <f>IF('LEA Information'!C1181="","",'LEA Information'!C1181)</f>
        <v/>
      </c>
      <c r="D1172" s="8" t="str">
        <f>IF('LEA Information'!D1181="","",'LEA Information'!D1181)</f>
        <v/>
      </c>
      <c r="E1172" s="32" t="str">
        <f t="shared" si="18"/>
        <v/>
      </c>
      <c r="F1172" s="3" t="str">
        <f>IF(F$3="Not used","",IFERROR(VLOOKUP($A1172,'Circumstance 1'!$B$6:$AB$15,27,FALSE),IFERROR(VLOOKUP(A1172,'Circumstance 1'!$B$18:$AB$28,27,FALSE),TableBPA2[[#This Row],[Starting Base Payment]])))</f>
        <v/>
      </c>
      <c r="G1172" s="3" t="str">
        <f>IF(G$3="Not used","",IFERROR(VLOOKUP($A1172,'Circumstance 2'!$B$6:$AB$15,27,FALSE),IFERROR(VLOOKUP($A1172,'Circumstance 2'!$B$18:$AB$28,27,FALSE),TableBPA2[[#This Row],[Base Payment After Circumstance 1]])))</f>
        <v/>
      </c>
      <c r="H1172" s="3" t="str">
        <f>IF(H$3="Not used","",IFERROR(VLOOKUP($A1172,'Circumstance 3'!$B$6:$AB$15,27,FALSE),IFERROR(VLOOKUP($A1172,'Circumstance 3'!$B$18:$AB$28,27,FALSE),TableBPA2[[#This Row],[Base Payment After Circumstance 2]])))</f>
        <v/>
      </c>
      <c r="I1172" s="3" t="str">
        <f>IF(I$3="Not used","",IFERROR(VLOOKUP($A1172,'Circumstance 4'!$B$6:$AB$15,27,FALSE),IFERROR(VLOOKUP($A1172,'Circumstance 4'!$B$18:$AB$28,27,FALSE),TableBPA2[[#This Row],[Base Payment After Circumstance 3]])))</f>
        <v/>
      </c>
      <c r="J1172" s="3" t="str">
        <f>IF(J$3="Not used","",IFERROR(VLOOKUP($A1172,'Circumstance 5'!$B$6:$AB$15,27,FALSE),IFERROR(VLOOKUP($A1172,'Circumstance 5'!$B$18:$AB$28,27,FALSE),TableBPA2[[#This Row],[Base Payment After Circumstance 4]])))</f>
        <v/>
      </c>
      <c r="K1172" s="3" t="str">
        <f>IF(K$3="Not used","",IFERROR(VLOOKUP($A1172,'Circumstance 6'!$B$6:$AB$15,27,FALSE),IFERROR(VLOOKUP($A1172,'Circumstance 6'!$B$18:$AB$28,27,FALSE),TableBPA2[[#This Row],[Base Payment After Circumstance 5]])))</f>
        <v/>
      </c>
      <c r="L1172" s="3" t="str">
        <f>IF(L$3="Not used","",IFERROR(VLOOKUP($A1172,'Circumstance 7'!$B$6:$AB$15,27,FALSE),IFERROR(VLOOKUP($A1172,'Circumstance 7'!$B$18:$AB$28,27,FALSE),TableBPA2[[#This Row],[Base Payment After Circumstance 6]])))</f>
        <v/>
      </c>
      <c r="M1172" s="3" t="str">
        <f>IF(M$3="Not used","",IFERROR(VLOOKUP($A1172,'Circumstance 8'!$B$6:$AB$15,27,FALSE),IFERROR(VLOOKUP($A1172,'Circumstance 8'!$B$18:$AB$28,27,FALSE),TableBPA2[[#This Row],[Base Payment After Circumstance 7]])))</f>
        <v/>
      </c>
      <c r="N1172" s="3" t="str">
        <f>IF(N$3="Not used","",IFERROR(VLOOKUP($A1172,'Circumstance 9'!$B$6:$AB$15,27,FALSE),IFERROR(VLOOKUP($A1172,'Circumstance 9'!$B$18:$AB$28,27,FALSE),TableBPA2[[#This Row],[Base Payment After Circumstance 8]])))</f>
        <v/>
      </c>
      <c r="O1172" s="3" t="str">
        <f>IF(O$3="Not used","",IFERROR(VLOOKUP($A1172,'Circumstance 10'!$B$6:$AB$15,27,FALSE),IFERROR(VLOOKUP($A1172,'Circumstance 10'!$B$18:$AB$28,27,FALSE),TableBPA2[[#This Row],[Base Payment After Circumstance 9]])))</f>
        <v/>
      </c>
      <c r="P1172" s="24" t="str">
        <f>IF(P$3="Not used","",IFERROR(VLOOKUP($A1172,'Circumstance 11'!$B$6:$AB$15,27,FALSE),IFERROR(VLOOKUP($A1172,'Circumstance 11'!$B$18:$AB$28,27,FALSE),TableBPA2[[#This Row],[Base Payment After Circumstance 10]])))</f>
        <v/>
      </c>
      <c r="Q1172" s="24" t="str">
        <f>IF(Q$3="Not used","",IFERROR(VLOOKUP($A1172,'Circumstance 12'!$B$6:$AB$15,27,FALSE),IFERROR(VLOOKUP($A1172,'Circumstance 12'!$B$18:$AB$28,27,FALSE),TableBPA2[[#This Row],[Base Payment After Circumstance 11]])))</f>
        <v/>
      </c>
      <c r="R1172" s="24" t="str">
        <f>IF(R$3="Not used","",IFERROR(VLOOKUP($A1172,'Circumstance 13'!$B$6:$AB$15,27,FALSE),IFERROR(VLOOKUP($A1172,'Circumstance 13'!$B$18:$AB$28,27,FALSE),TableBPA2[[#This Row],[Base Payment After Circumstance 12]])))</f>
        <v/>
      </c>
      <c r="S1172" s="24" t="str">
        <f>IF(S$3="Not used","",IFERROR(VLOOKUP($A1172,'Circumstance 14'!$B$6:$AB$15,27,FALSE),IFERROR(VLOOKUP($A1172,'Circumstance 14'!$B$18:$AB$28,27,FALSE),TableBPA2[[#This Row],[Base Payment After Circumstance 13]])))</f>
        <v/>
      </c>
      <c r="T1172" s="24" t="str">
        <f>IF(T$3="Not used","",IFERROR(VLOOKUP($A1172,'Circumstance 15'!$B$6:$AB$15,27,FALSE),IFERROR(VLOOKUP($A1172,'Circumstance 15'!$B$18:$AB$28,27,FALSE),TableBPA2[[#This Row],[Base Payment After Circumstance 14]])))</f>
        <v/>
      </c>
      <c r="U1172" s="24" t="str">
        <f>IF(U$3="Not used","",IFERROR(VLOOKUP($A1172,'Circumstance 16'!$B$6:$AB$15,27,FALSE),IFERROR(VLOOKUP($A1172,'Circumstance 16'!$B$18:$AB$28,27,FALSE),TableBPA2[[#This Row],[Base Payment After Circumstance 15]])))</f>
        <v/>
      </c>
      <c r="V1172" s="24" t="str">
        <f>IF(V$3="Not used","",IFERROR(VLOOKUP($A1172,'Circumstance 17'!$B$6:$AB$15,27,FALSE),IFERROR(VLOOKUP($A1172,'Circumstance 17'!$B$18:$AB$28,27,FALSE),TableBPA2[[#This Row],[Base Payment After Circumstance 16]])))</f>
        <v/>
      </c>
      <c r="W1172" s="24" t="str">
        <f>IF(W$3="Not used","",IFERROR(VLOOKUP($A1172,'Circumstance 18'!$B$6:$AB$15,27,FALSE),IFERROR(VLOOKUP($A1172,'Circumstance 18'!$B$18:$AB$28,27,FALSE),TableBPA2[[#This Row],[Base Payment After Circumstance 17]])))</f>
        <v/>
      </c>
      <c r="X1172" s="24" t="str">
        <f>IF(X$3="Not used","",IFERROR(VLOOKUP($A1172,'Circumstance 19'!$B$6:$AB$15,27,FALSE),IFERROR(VLOOKUP($A1172,'Circumstance 19'!$B$18:$AB$28,27,FALSE),TableBPA2[[#This Row],[Base Payment After Circumstance 18]])))</f>
        <v/>
      </c>
      <c r="Y1172" s="24" t="str">
        <f>IF(Y$3="Not used","",IFERROR(VLOOKUP($A1172,'Circumstance 20'!$B$6:$AB$15,27,FALSE),IFERROR(VLOOKUP($A1172,'Circumstance 20'!$B$18:$AB$28,27,FALSE),TableBPA2[[#This Row],[Base Payment After Circumstance 19]])))</f>
        <v/>
      </c>
    </row>
    <row r="1173" spans="1:25" x14ac:dyDescent="0.25">
      <c r="A1173" s="11" t="str">
        <f>IF('LEA Information'!A1182="","",'LEA Information'!A1182)</f>
        <v/>
      </c>
      <c r="B1173" s="11" t="str">
        <f>IF('LEA Information'!B1182="","",'LEA Information'!B1182)</f>
        <v/>
      </c>
      <c r="C1173" s="68" t="str">
        <f>IF('LEA Information'!C1182="","",'LEA Information'!C1182)</f>
        <v/>
      </c>
      <c r="D1173" s="8" t="str">
        <f>IF('LEA Information'!D1182="","",'LEA Information'!D1182)</f>
        <v/>
      </c>
      <c r="E1173" s="32" t="str">
        <f t="shared" si="18"/>
        <v/>
      </c>
      <c r="F1173" s="3" t="str">
        <f>IF(F$3="Not used","",IFERROR(VLOOKUP($A1173,'Circumstance 1'!$B$6:$AB$15,27,FALSE),IFERROR(VLOOKUP(A1173,'Circumstance 1'!$B$18:$AB$28,27,FALSE),TableBPA2[[#This Row],[Starting Base Payment]])))</f>
        <v/>
      </c>
      <c r="G1173" s="3" t="str">
        <f>IF(G$3="Not used","",IFERROR(VLOOKUP($A1173,'Circumstance 2'!$B$6:$AB$15,27,FALSE),IFERROR(VLOOKUP($A1173,'Circumstance 2'!$B$18:$AB$28,27,FALSE),TableBPA2[[#This Row],[Base Payment After Circumstance 1]])))</f>
        <v/>
      </c>
      <c r="H1173" s="3" t="str">
        <f>IF(H$3="Not used","",IFERROR(VLOOKUP($A1173,'Circumstance 3'!$B$6:$AB$15,27,FALSE),IFERROR(VLOOKUP($A1173,'Circumstance 3'!$B$18:$AB$28,27,FALSE),TableBPA2[[#This Row],[Base Payment After Circumstance 2]])))</f>
        <v/>
      </c>
      <c r="I1173" s="3" t="str">
        <f>IF(I$3="Not used","",IFERROR(VLOOKUP($A1173,'Circumstance 4'!$B$6:$AB$15,27,FALSE),IFERROR(VLOOKUP($A1173,'Circumstance 4'!$B$18:$AB$28,27,FALSE),TableBPA2[[#This Row],[Base Payment After Circumstance 3]])))</f>
        <v/>
      </c>
      <c r="J1173" s="3" t="str">
        <f>IF(J$3="Not used","",IFERROR(VLOOKUP($A1173,'Circumstance 5'!$B$6:$AB$15,27,FALSE),IFERROR(VLOOKUP($A1173,'Circumstance 5'!$B$18:$AB$28,27,FALSE),TableBPA2[[#This Row],[Base Payment After Circumstance 4]])))</f>
        <v/>
      </c>
      <c r="K1173" s="3" t="str">
        <f>IF(K$3="Not used","",IFERROR(VLOOKUP($A1173,'Circumstance 6'!$B$6:$AB$15,27,FALSE),IFERROR(VLOOKUP($A1173,'Circumstance 6'!$B$18:$AB$28,27,FALSE),TableBPA2[[#This Row],[Base Payment After Circumstance 5]])))</f>
        <v/>
      </c>
      <c r="L1173" s="3" t="str">
        <f>IF(L$3="Not used","",IFERROR(VLOOKUP($A1173,'Circumstance 7'!$B$6:$AB$15,27,FALSE),IFERROR(VLOOKUP($A1173,'Circumstance 7'!$B$18:$AB$28,27,FALSE),TableBPA2[[#This Row],[Base Payment After Circumstance 6]])))</f>
        <v/>
      </c>
      <c r="M1173" s="3" t="str">
        <f>IF(M$3="Not used","",IFERROR(VLOOKUP($A1173,'Circumstance 8'!$B$6:$AB$15,27,FALSE),IFERROR(VLOOKUP($A1173,'Circumstance 8'!$B$18:$AB$28,27,FALSE),TableBPA2[[#This Row],[Base Payment After Circumstance 7]])))</f>
        <v/>
      </c>
      <c r="N1173" s="3" t="str">
        <f>IF(N$3="Not used","",IFERROR(VLOOKUP($A1173,'Circumstance 9'!$B$6:$AB$15,27,FALSE),IFERROR(VLOOKUP($A1173,'Circumstance 9'!$B$18:$AB$28,27,FALSE),TableBPA2[[#This Row],[Base Payment After Circumstance 8]])))</f>
        <v/>
      </c>
      <c r="O1173" s="3" t="str">
        <f>IF(O$3="Not used","",IFERROR(VLOOKUP($A1173,'Circumstance 10'!$B$6:$AB$15,27,FALSE),IFERROR(VLOOKUP($A1173,'Circumstance 10'!$B$18:$AB$28,27,FALSE),TableBPA2[[#This Row],[Base Payment After Circumstance 9]])))</f>
        <v/>
      </c>
      <c r="P1173" s="24" t="str">
        <f>IF(P$3="Not used","",IFERROR(VLOOKUP($A1173,'Circumstance 11'!$B$6:$AB$15,27,FALSE),IFERROR(VLOOKUP($A1173,'Circumstance 11'!$B$18:$AB$28,27,FALSE),TableBPA2[[#This Row],[Base Payment After Circumstance 10]])))</f>
        <v/>
      </c>
      <c r="Q1173" s="24" t="str">
        <f>IF(Q$3="Not used","",IFERROR(VLOOKUP($A1173,'Circumstance 12'!$B$6:$AB$15,27,FALSE),IFERROR(VLOOKUP($A1173,'Circumstance 12'!$B$18:$AB$28,27,FALSE),TableBPA2[[#This Row],[Base Payment After Circumstance 11]])))</f>
        <v/>
      </c>
      <c r="R1173" s="24" t="str">
        <f>IF(R$3="Not used","",IFERROR(VLOOKUP($A1173,'Circumstance 13'!$B$6:$AB$15,27,FALSE),IFERROR(VLOOKUP($A1173,'Circumstance 13'!$B$18:$AB$28,27,FALSE),TableBPA2[[#This Row],[Base Payment After Circumstance 12]])))</f>
        <v/>
      </c>
      <c r="S1173" s="24" t="str">
        <f>IF(S$3="Not used","",IFERROR(VLOOKUP($A1173,'Circumstance 14'!$B$6:$AB$15,27,FALSE),IFERROR(VLOOKUP($A1173,'Circumstance 14'!$B$18:$AB$28,27,FALSE),TableBPA2[[#This Row],[Base Payment After Circumstance 13]])))</f>
        <v/>
      </c>
      <c r="T1173" s="24" t="str">
        <f>IF(T$3="Not used","",IFERROR(VLOOKUP($A1173,'Circumstance 15'!$B$6:$AB$15,27,FALSE),IFERROR(VLOOKUP($A1173,'Circumstance 15'!$B$18:$AB$28,27,FALSE),TableBPA2[[#This Row],[Base Payment After Circumstance 14]])))</f>
        <v/>
      </c>
      <c r="U1173" s="24" t="str">
        <f>IF(U$3="Not used","",IFERROR(VLOOKUP($A1173,'Circumstance 16'!$B$6:$AB$15,27,FALSE),IFERROR(VLOOKUP($A1173,'Circumstance 16'!$B$18:$AB$28,27,FALSE),TableBPA2[[#This Row],[Base Payment After Circumstance 15]])))</f>
        <v/>
      </c>
      <c r="V1173" s="24" t="str">
        <f>IF(V$3="Not used","",IFERROR(VLOOKUP($A1173,'Circumstance 17'!$B$6:$AB$15,27,FALSE),IFERROR(VLOOKUP($A1173,'Circumstance 17'!$B$18:$AB$28,27,FALSE),TableBPA2[[#This Row],[Base Payment After Circumstance 16]])))</f>
        <v/>
      </c>
      <c r="W1173" s="24" t="str">
        <f>IF(W$3="Not used","",IFERROR(VLOOKUP($A1173,'Circumstance 18'!$B$6:$AB$15,27,FALSE),IFERROR(VLOOKUP($A1173,'Circumstance 18'!$B$18:$AB$28,27,FALSE),TableBPA2[[#This Row],[Base Payment After Circumstance 17]])))</f>
        <v/>
      </c>
      <c r="X1173" s="24" t="str">
        <f>IF(X$3="Not used","",IFERROR(VLOOKUP($A1173,'Circumstance 19'!$B$6:$AB$15,27,FALSE),IFERROR(VLOOKUP($A1173,'Circumstance 19'!$B$18:$AB$28,27,FALSE),TableBPA2[[#This Row],[Base Payment After Circumstance 18]])))</f>
        <v/>
      </c>
      <c r="Y1173" s="24" t="str">
        <f>IF(Y$3="Not used","",IFERROR(VLOOKUP($A1173,'Circumstance 20'!$B$6:$AB$15,27,FALSE),IFERROR(VLOOKUP($A1173,'Circumstance 20'!$B$18:$AB$28,27,FALSE),TableBPA2[[#This Row],[Base Payment After Circumstance 19]])))</f>
        <v/>
      </c>
    </row>
    <row r="1174" spans="1:25" x14ac:dyDescent="0.25">
      <c r="A1174" s="11" t="str">
        <f>IF('LEA Information'!A1183="","",'LEA Information'!A1183)</f>
        <v/>
      </c>
      <c r="B1174" s="11" t="str">
        <f>IF('LEA Information'!B1183="","",'LEA Information'!B1183)</f>
        <v/>
      </c>
      <c r="C1174" s="68" t="str">
        <f>IF('LEA Information'!C1183="","",'LEA Information'!C1183)</f>
        <v/>
      </c>
      <c r="D1174" s="8" t="str">
        <f>IF('LEA Information'!D1183="","",'LEA Information'!D1183)</f>
        <v/>
      </c>
      <c r="E1174" s="32" t="str">
        <f t="shared" si="18"/>
        <v/>
      </c>
      <c r="F1174" s="3" t="str">
        <f>IF(F$3="Not used","",IFERROR(VLOOKUP($A1174,'Circumstance 1'!$B$6:$AB$15,27,FALSE),IFERROR(VLOOKUP(A1174,'Circumstance 1'!$B$18:$AB$28,27,FALSE),TableBPA2[[#This Row],[Starting Base Payment]])))</f>
        <v/>
      </c>
      <c r="G1174" s="3" t="str">
        <f>IF(G$3="Not used","",IFERROR(VLOOKUP($A1174,'Circumstance 2'!$B$6:$AB$15,27,FALSE),IFERROR(VLOOKUP($A1174,'Circumstance 2'!$B$18:$AB$28,27,FALSE),TableBPA2[[#This Row],[Base Payment After Circumstance 1]])))</f>
        <v/>
      </c>
      <c r="H1174" s="3" t="str">
        <f>IF(H$3="Not used","",IFERROR(VLOOKUP($A1174,'Circumstance 3'!$B$6:$AB$15,27,FALSE),IFERROR(VLOOKUP($A1174,'Circumstance 3'!$B$18:$AB$28,27,FALSE),TableBPA2[[#This Row],[Base Payment After Circumstance 2]])))</f>
        <v/>
      </c>
      <c r="I1174" s="3" t="str">
        <f>IF(I$3="Not used","",IFERROR(VLOOKUP($A1174,'Circumstance 4'!$B$6:$AB$15,27,FALSE),IFERROR(VLOOKUP($A1174,'Circumstance 4'!$B$18:$AB$28,27,FALSE),TableBPA2[[#This Row],[Base Payment After Circumstance 3]])))</f>
        <v/>
      </c>
      <c r="J1174" s="3" t="str">
        <f>IF(J$3="Not used","",IFERROR(VLOOKUP($A1174,'Circumstance 5'!$B$6:$AB$15,27,FALSE),IFERROR(VLOOKUP($A1174,'Circumstance 5'!$B$18:$AB$28,27,FALSE),TableBPA2[[#This Row],[Base Payment After Circumstance 4]])))</f>
        <v/>
      </c>
      <c r="K1174" s="3" t="str">
        <f>IF(K$3="Not used","",IFERROR(VLOOKUP($A1174,'Circumstance 6'!$B$6:$AB$15,27,FALSE),IFERROR(VLOOKUP($A1174,'Circumstance 6'!$B$18:$AB$28,27,FALSE),TableBPA2[[#This Row],[Base Payment After Circumstance 5]])))</f>
        <v/>
      </c>
      <c r="L1174" s="3" t="str">
        <f>IF(L$3="Not used","",IFERROR(VLOOKUP($A1174,'Circumstance 7'!$B$6:$AB$15,27,FALSE),IFERROR(VLOOKUP($A1174,'Circumstance 7'!$B$18:$AB$28,27,FALSE),TableBPA2[[#This Row],[Base Payment After Circumstance 6]])))</f>
        <v/>
      </c>
      <c r="M1174" s="3" t="str">
        <f>IF(M$3="Not used","",IFERROR(VLOOKUP($A1174,'Circumstance 8'!$B$6:$AB$15,27,FALSE),IFERROR(VLOOKUP($A1174,'Circumstance 8'!$B$18:$AB$28,27,FALSE),TableBPA2[[#This Row],[Base Payment After Circumstance 7]])))</f>
        <v/>
      </c>
      <c r="N1174" s="3" t="str">
        <f>IF(N$3="Not used","",IFERROR(VLOOKUP($A1174,'Circumstance 9'!$B$6:$AB$15,27,FALSE),IFERROR(VLOOKUP($A1174,'Circumstance 9'!$B$18:$AB$28,27,FALSE),TableBPA2[[#This Row],[Base Payment After Circumstance 8]])))</f>
        <v/>
      </c>
      <c r="O1174" s="3" t="str">
        <f>IF(O$3="Not used","",IFERROR(VLOOKUP($A1174,'Circumstance 10'!$B$6:$AB$15,27,FALSE),IFERROR(VLOOKUP($A1174,'Circumstance 10'!$B$18:$AB$28,27,FALSE),TableBPA2[[#This Row],[Base Payment After Circumstance 9]])))</f>
        <v/>
      </c>
      <c r="P1174" s="24" t="str">
        <f>IF(P$3="Not used","",IFERROR(VLOOKUP($A1174,'Circumstance 11'!$B$6:$AB$15,27,FALSE),IFERROR(VLOOKUP($A1174,'Circumstance 11'!$B$18:$AB$28,27,FALSE),TableBPA2[[#This Row],[Base Payment After Circumstance 10]])))</f>
        <v/>
      </c>
      <c r="Q1174" s="24" t="str">
        <f>IF(Q$3="Not used","",IFERROR(VLOOKUP($A1174,'Circumstance 12'!$B$6:$AB$15,27,FALSE),IFERROR(VLOOKUP($A1174,'Circumstance 12'!$B$18:$AB$28,27,FALSE),TableBPA2[[#This Row],[Base Payment After Circumstance 11]])))</f>
        <v/>
      </c>
      <c r="R1174" s="24" t="str">
        <f>IF(R$3="Not used","",IFERROR(VLOOKUP($A1174,'Circumstance 13'!$B$6:$AB$15,27,FALSE),IFERROR(VLOOKUP($A1174,'Circumstance 13'!$B$18:$AB$28,27,FALSE),TableBPA2[[#This Row],[Base Payment After Circumstance 12]])))</f>
        <v/>
      </c>
      <c r="S1174" s="24" t="str">
        <f>IF(S$3="Not used","",IFERROR(VLOOKUP($A1174,'Circumstance 14'!$B$6:$AB$15,27,FALSE),IFERROR(VLOOKUP($A1174,'Circumstance 14'!$B$18:$AB$28,27,FALSE),TableBPA2[[#This Row],[Base Payment After Circumstance 13]])))</f>
        <v/>
      </c>
      <c r="T1174" s="24" t="str">
        <f>IF(T$3="Not used","",IFERROR(VLOOKUP($A1174,'Circumstance 15'!$B$6:$AB$15,27,FALSE),IFERROR(VLOOKUP($A1174,'Circumstance 15'!$B$18:$AB$28,27,FALSE),TableBPA2[[#This Row],[Base Payment After Circumstance 14]])))</f>
        <v/>
      </c>
      <c r="U1174" s="24" t="str">
        <f>IF(U$3="Not used","",IFERROR(VLOOKUP($A1174,'Circumstance 16'!$B$6:$AB$15,27,FALSE),IFERROR(VLOOKUP($A1174,'Circumstance 16'!$B$18:$AB$28,27,FALSE),TableBPA2[[#This Row],[Base Payment After Circumstance 15]])))</f>
        <v/>
      </c>
      <c r="V1174" s="24" t="str">
        <f>IF(V$3="Not used","",IFERROR(VLOOKUP($A1174,'Circumstance 17'!$B$6:$AB$15,27,FALSE),IFERROR(VLOOKUP($A1174,'Circumstance 17'!$B$18:$AB$28,27,FALSE),TableBPA2[[#This Row],[Base Payment After Circumstance 16]])))</f>
        <v/>
      </c>
      <c r="W1174" s="24" t="str">
        <f>IF(W$3="Not used","",IFERROR(VLOOKUP($A1174,'Circumstance 18'!$B$6:$AB$15,27,FALSE),IFERROR(VLOOKUP($A1174,'Circumstance 18'!$B$18:$AB$28,27,FALSE),TableBPA2[[#This Row],[Base Payment After Circumstance 17]])))</f>
        <v/>
      </c>
      <c r="X1174" s="24" t="str">
        <f>IF(X$3="Not used","",IFERROR(VLOOKUP($A1174,'Circumstance 19'!$B$6:$AB$15,27,FALSE),IFERROR(VLOOKUP($A1174,'Circumstance 19'!$B$18:$AB$28,27,FALSE),TableBPA2[[#This Row],[Base Payment After Circumstance 18]])))</f>
        <v/>
      </c>
      <c r="Y1174" s="24" t="str">
        <f>IF(Y$3="Not used","",IFERROR(VLOOKUP($A1174,'Circumstance 20'!$B$6:$AB$15,27,FALSE),IFERROR(VLOOKUP($A1174,'Circumstance 20'!$B$18:$AB$28,27,FALSE),TableBPA2[[#This Row],[Base Payment After Circumstance 19]])))</f>
        <v/>
      </c>
    </row>
    <row r="1175" spans="1:25" x14ac:dyDescent="0.25">
      <c r="A1175" s="11" t="str">
        <f>IF('LEA Information'!A1184="","",'LEA Information'!A1184)</f>
        <v/>
      </c>
      <c r="B1175" s="11" t="str">
        <f>IF('LEA Information'!B1184="","",'LEA Information'!B1184)</f>
        <v/>
      </c>
      <c r="C1175" s="68" t="str">
        <f>IF('LEA Information'!C1184="","",'LEA Information'!C1184)</f>
        <v/>
      </c>
      <c r="D1175" s="8" t="str">
        <f>IF('LEA Information'!D1184="","",'LEA Information'!D1184)</f>
        <v/>
      </c>
      <c r="E1175" s="32" t="str">
        <f t="shared" si="18"/>
        <v/>
      </c>
      <c r="F1175" s="3" t="str">
        <f>IF(F$3="Not used","",IFERROR(VLOOKUP($A1175,'Circumstance 1'!$B$6:$AB$15,27,FALSE),IFERROR(VLOOKUP(A1175,'Circumstance 1'!$B$18:$AB$28,27,FALSE),TableBPA2[[#This Row],[Starting Base Payment]])))</f>
        <v/>
      </c>
      <c r="G1175" s="3" t="str">
        <f>IF(G$3="Not used","",IFERROR(VLOOKUP($A1175,'Circumstance 2'!$B$6:$AB$15,27,FALSE),IFERROR(VLOOKUP($A1175,'Circumstance 2'!$B$18:$AB$28,27,FALSE),TableBPA2[[#This Row],[Base Payment After Circumstance 1]])))</f>
        <v/>
      </c>
      <c r="H1175" s="3" t="str">
        <f>IF(H$3="Not used","",IFERROR(VLOOKUP($A1175,'Circumstance 3'!$B$6:$AB$15,27,FALSE),IFERROR(VLOOKUP($A1175,'Circumstance 3'!$B$18:$AB$28,27,FALSE),TableBPA2[[#This Row],[Base Payment After Circumstance 2]])))</f>
        <v/>
      </c>
      <c r="I1175" s="3" t="str">
        <f>IF(I$3="Not used","",IFERROR(VLOOKUP($A1175,'Circumstance 4'!$B$6:$AB$15,27,FALSE),IFERROR(VLOOKUP($A1175,'Circumstance 4'!$B$18:$AB$28,27,FALSE),TableBPA2[[#This Row],[Base Payment After Circumstance 3]])))</f>
        <v/>
      </c>
      <c r="J1175" s="3" t="str">
        <f>IF(J$3="Not used","",IFERROR(VLOOKUP($A1175,'Circumstance 5'!$B$6:$AB$15,27,FALSE),IFERROR(VLOOKUP($A1175,'Circumstance 5'!$B$18:$AB$28,27,FALSE),TableBPA2[[#This Row],[Base Payment After Circumstance 4]])))</f>
        <v/>
      </c>
      <c r="K1175" s="3" t="str">
        <f>IF(K$3="Not used","",IFERROR(VLOOKUP($A1175,'Circumstance 6'!$B$6:$AB$15,27,FALSE),IFERROR(VLOOKUP($A1175,'Circumstance 6'!$B$18:$AB$28,27,FALSE),TableBPA2[[#This Row],[Base Payment After Circumstance 5]])))</f>
        <v/>
      </c>
      <c r="L1175" s="3" t="str">
        <f>IF(L$3="Not used","",IFERROR(VLOOKUP($A1175,'Circumstance 7'!$B$6:$AB$15,27,FALSE),IFERROR(VLOOKUP($A1175,'Circumstance 7'!$B$18:$AB$28,27,FALSE),TableBPA2[[#This Row],[Base Payment After Circumstance 6]])))</f>
        <v/>
      </c>
      <c r="M1175" s="3" t="str">
        <f>IF(M$3="Not used","",IFERROR(VLOOKUP($A1175,'Circumstance 8'!$B$6:$AB$15,27,FALSE),IFERROR(VLOOKUP($A1175,'Circumstance 8'!$B$18:$AB$28,27,FALSE),TableBPA2[[#This Row],[Base Payment After Circumstance 7]])))</f>
        <v/>
      </c>
      <c r="N1175" s="3" t="str">
        <f>IF(N$3="Not used","",IFERROR(VLOOKUP($A1175,'Circumstance 9'!$B$6:$AB$15,27,FALSE),IFERROR(VLOOKUP($A1175,'Circumstance 9'!$B$18:$AB$28,27,FALSE),TableBPA2[[#This Row],[Base Payment After Circumstance 8]])))</f>
        <v/>
      </c>
      <c r="O1175" s="3" t="str">
        <f>IF(O$3="Not used","",IFERROR(VLOOKUP($A1175,'Circumstance 10'!$B$6:$AB$15,27,FALSE),IFERROR(VLOOKUP($A1175,'Circumstance 10'!$B$18:$AB$28,27,FALSE),TableBPA2[[#This Row],[Base Payment After Circumstance 9]])))</f>
        <v/>
      </c>
      <c r="P1175" s="24" t="str">
        <f>IF(P$3="Not used","",IFERROR(VLOOKUP($A1175,'Circumstance 11'!$B$6:$AB$15,27,FALSE),IFERROR(VLOOKUP($A1175,'Circumstance 11'!$B$18:$AB$28,27,FALSE),TableBPA2[[#This Row],[Base Payment After Circumstance 10]])))</f>
        <v/>
      </c>
      <c r="Q1175" s="24" t="str">
        <f>IF(Q$3="Not used","",IFERROR(VLOOKUP($A1175,'Circumstance 12'!$B$6:$AB$15,27,FALSE),IFERROR(VLOOKUP($A1175,'Circumstance 12'!$B$18:$AB$28,27,FALSE),TableBPA2[[#This Row],[Base Payment After Circumstance 11]])))</f>
        <v/>
      </c>
      <c r="R1175" s="24" t="str">
        <f>IF(R$3="Not used","",IFERROR(VLOOKUP($A1175,'Circumstance 13'!$B$6:$AB$15,27,FALSE),IFERROR(VLOOKUP($A1175,'Circumstance 13'!$B$18:$AB$28,27,FALSE),TableBPA2[[#This Row],[Base Payment After Circumstance 12]])))</f>
        <v/>
      </c>
      <c r="S1175" s="24" t="str">
        <f>IF(S$3="Not used","",IFERROR(VLOOKUP($A1175,'Circumstance 14'!$B$6:$AB$15,27,FALSE),IFERROR(VLOOKUP($A1175,'Circumstance 14'!$B$18:$AB$28,27,FALSE),TableBPA2[[#This Row],[Base Payment After Circumstance 13]])))</f>
        <v/>
      </c>
      <c r="T1175" s="24" t="str">
        <f>IF(T$3="Not used","",IFERROR(VLOOKUP($A1175,'Circumstance 15'!$B$6:$AB$15,27,FALSE),IFERROR(VLOOKUP($A1175,'Circumstance 15'!$B$18:$AB$28,27,FALSE),TableBPA2[[#This Row],[Base Payment After Circumstance 14]])))</f>
        <v/>
      </c>
      <c r="U1175" s="24" t="str">
        <f>IF(U$3="Not used","",IFERROR(VLOOKUP($A1175,'Circumstance 16'!$B$6:$AB$15,27,FALSE),IFERROR(VLOOKUP($A1175,'Circumstance 16'!$B$18:$AB$28,27,FALSE),TableBPA2[[#This Row],[Base Payment After Circumstance 15]])))</f>
        <v/>
      </c>
      <c r="V1175" s="24" t="str">
        <f>IF(V$3="Not used","",IFERROR(VLOOKUP($A1175,'Circumstance 17'!$B$6:$AB$15,27,FALSE),IFERROR(VLOOKUP($A1175,'Circumstance 17'!$B$18:$AB$28,27,FALSE),TableBPA2[[#This Row],[Base Payment After Circumstance 16]])))</f>
        <v/>
      </c>
      <c r="W1175" s="24" t="str">
        <f>IF(W$3="Not used","",IFERROR(VLOOKUP($A1175,'Circumstance 18'!$B$6:$AB$15,27,FALSE),IFERROR(VLOOKUP($A1175,'Circumstance 18'!$B$18:$AB$28,27,FALSE),TableBPA2[[#This Row],[Base Payment After Circumstance 17]])))</f>
        <v/>
      </c>
      <c r="X1175" s="24" t="str">
        <f>IF(X$3="Not used","",IFERROR(VLOOKUP($A1175,'Circumstance 19'!$B$6:$AB$15,27,FALSE),IFERROR(VLOOKUP($A1175,'Circumstance 19'!$B$18:$AB$28,27,FALSE),TableBPA2[[#This Row],[Base Payment After Circumstance 18]])))</f>
        <v/>
      </c>
      <c r="Y1175" s="24" t="str">
        <f>IF(Y$3="Not used","",IFERROR(VLOOKUP($A1175,'Circumstance 20'!$B$6:$AB$15,27,FALSE),IFERROR(VLOOKUP($A1175,'Circumstance 20'!$B$18:$AB$28,27,FALSE),TableBPA2[[#This Row],[Base Payment After Circumstance 19]])))</f>
        <v/>
      </c>
    </row>
    <row r="1176" spans="1:25" x14ac:dyDescent="0.25">
      <c r="A1176" s="11" t="str">
        <f>IF('LEA Information'!A1185="","",'LEA Information'!A1185)</f>
        <v/>
      </c>
      <c r="B1176" s="11" t="str">
        <f>IF('LEA Information'!B1185="","",'LEA Information'!B1185)</f>
        <v/>
      </c>
      <c r="C1176" s="68" t="str">
        <f>IF('LEA Information'!C1185="","",'LEA Information'!C1185)</f>
        <v/>
      </c>
      <c r="D1176" s="8" t="str">
        <f>IF('LEA Information'!D1185="","",'LEA Information'!D1185)</f>
        <v/>
      </c>
      <c r="E1176" s="32" t="str">
        <f t="shared" si="18"/>
        <v/>
      </c>
      <c r="F1176" s="3" t="str">
        <f>IF(F$3="Not used","",IFERROR(VLOOKUP($A1176,'Circumstance 1'!$B$6:$AB$15,27,FALSE),IFERROR(VLOOKUP(A1176,'Circumstance 1'!$B$18:$AB$28,27,FALSE),TableBPA2[[#This Row],[Starting Base Payment]])))</f>
        <v/>
      </c>
      <c r="G1176" s="3" t="str">
        <f>IF(G$3="Not used","",IFERROR(VLOOKUP($A1176,'Circumstance 2'!$B$6:$AB$15,27,FALSE),IFERROR(VLOOKUP($A1176,'Circumstance 2'!$B$18:$AB$28,27,FALSE),TableBPA2[[#This Row],[Base Payment After Circumstance 1]])))</f>
        <v/>
      </c>
      <c r="H1176" s="3" t="str">
        <f>IF(H$3="Not used","",IFERROR(VLOOKUP($A1176,'Circumstance 3'!$B$6:$AB$15,27,FALSE),IFERROR(VLOOKUP($A1176,'Circumstance 3'!$B$18:$AB$28,27,FALSE),TableBPA2[[#This Row],[Base Payment After Circumstance 2]])))</f>
        <v/>
      </c>
      <c r="I1176" s="3" t="str">
        <f>IF(I$3="Not used","",IFERROR(VLOOKUP($A1176,'Circumstance 4'!$B$6:$AB$15,27,FALSE),IFERROR(VLOOKUP($A1176,'Circumstance 4'!$B$18:$AB$28,27,FALSE),TableBPA2[[#This Row],[Base Payment After Circumstance 3]])))</f>
        <v/>
      </c>
      <c r="J1176" s="3" t="str">
        <f>IF(J$3="Not used","",IFERROR(VLOOKUP($A1176,'Circumstance 5'!$B$6:$AB$15,27,FALSE),IFERROR(VLOOKUP($A1176,'Circumstance 5'!$B$18:$AB$28,27,FALSE),TableBPA2[[#This Row],[Base Payment After Circumstance 4]])))</f>
        <v/>
      </c>
      <c r="K1176" s="3" t="str">
        <f>IF(K$3="Not used","",IFERROR(VLOOKUP($A1176,'Circumstance 6'!$B$6:$AB$15,27,FALSE),IFERROR(VLOOKUP($A1176,'Circumstance 6'!$B$18:$AB$28,27,FALSE),TableBPA2[[#This Row],[Base Payment After Circumstance 5]])))</f>
        <v/>
      </c>
      <c r="L1176" s="3" t="str">
        <f>IF(L$3="Not used","",IFERROR(VLOOKUP($A1176,'Circumstance 7'!$B$6:$AB$15,27,FALSE),IFERROR(VLOOKUP($A1176,'Circumstance 7'!$B$18:$AB$28,27,FALSE),TableBPA2[[#This Row],[Base Payment After Circumstance 6]])))</f>
        <v/>
      </c>
      <c r="M1176" s="3" t="str">
        <f>IF(M$3="Not used","",IFERROR(VLOOKUP($A1176,'Circumstance 8'!$B$6:$AB$15,27,FALSE),IFERROR(VLOOKUP($A1176,'Circumstance 8'!$B$18:$AB$28,27,FALSE),TableBPA2[[#This Row],[Base Payment After Circumstance 7]])))</f>
        <v/>
      </c>
      <c r="N1176" s="3" t="str">
        <f>IF(N$3="Not used","",IFERROR(VLOOKUP($A1176,'Circumstance 9'!$B$6:$AB$15,27,FALSE),IFERROR(VLOOKUP($A1176,'Circumstance 9'!$B$18:$AB$28,27,FALSE),TableBPA2[[#This Row],[Base Payment After Circumstance 8]])))</f>
        <v/>
      </c>
      <c r="O1176" s="3" t="str">
        <f>IF(O$3="Not used","",IFERROR(VLOOKUP($A1176,'Circumstance 10'!$B$6:$AB$15,27,FALSE),IFERROR(VLOOKUP($A1176,'Circumstance 10'!$B$18:$AB$28,27,FALSE),TableBPA2[[#This Row],[Base Payment After Circumstance 9]])))</f>
        <v/>
      </c>
      <c r="P1176" s="24" t="str">
        <f>IF(P$3="Not used","",IFERROR(VLOOKUP($A1176,'Circumstance 11'!$B$6:$AB$15,27,FALSE),IFERROR(VLOOKUP($A1176,'Circumstance 11'!$B$18:$AB$28,27,FALSE),TableBPA2[[#This Row],[Base Payment After Circumstance 10]])))</f>
        <v/>
      </c>
      <c r="Q1176" s="24" t="str">
        <f>IF(Q$3="Not used","",IFERROR(VLOOKUP($A1176,'Circumstance 12'!$B$6:$AB$15,27,FALSE),IFERROR(VLOOKUP($A1176,'Circumstance 12'!$B$18:$AB$28,27,FALSE),TableBPA2[[#This Row],[Base Payment After Circumstance 11]])))</f>
        <v/>
      </c>
      <c r="R1176" s="24" t="str">
        <f>IF(R$3="Not used","",IFERROR(VLOOKUP($A1176,'Circumstance 13'!$B$6:$AB$15,27,FALSE),IFERROR(VLOOKUP($A1176,'Circumstance 13'!$B$18:$AB$28,27,FALSE),TableBPA2[[#This Row],[Base Payment After Circumstance 12]])))</f>
        <v/>
      </c>
      <c r="S1176" s="24" t="str">
        <f>IF(S$3="Not used","",IFERROR(VLOOKUP($A1176,'Circumstance 14'!$B$6:$AB$15,27,FALSE),IFERROR(VLOOKUP($A1176,'Circumstance 14'!$B$18:$AB$28,27,FALSE),TableBPA2[[#This Row],[Base Payment After Circumstance 13]])))</f>
        <v/>
      </c>
      <c r="T1176" s="24" t="str">
        <f>IF(T$3="Not used","",IFERROR(VLOOKUP($A1176,'Circumstance 15'!$B$6:$AB$15,27,FALSE),IFERROR(VLOOKUP($A1176,'Circumstance 15'!$B$18:$AB$28,27,FALSE),TableBPA2[[#This Row],[Base Payment After Circumstance 14]])))</f>
        <v/>
      </c>
      <c r="U1176" s="24" t="str">
        <f>IF(U$3="Not used","",IFERROR(VLOOKUP($A1176,'Circumstance 16'!$B$6:$AB$15,27,FALSE),IFERROR(VLOOKUP($A1176,'Circumstance 16'!$B$18:$AB$28,27,FALSE),TableBPA2[[#This Row],[Base Payment After Circumstance 15]])))</f>
        <v/>
      </c>
      <c r="V1176" s="24" t="str">
        <f>IF(V$3="Not used","",IFERROR(VLOOKUP($A1176,'Circumstance 17'!$B$6:$AB$15,27,FALSE),IFERROR(VLOOKUP($A1176,'Circumstance 17'!$B$18:$AB$28,27,FALSE),TableBPA2[[#This Row],[Base Payment After Circumstance 16]])))</f>
        <v/>
      </c>
      <c r="W1176" s="24" t="str">
        <f>IF(W$3="Not used","",IFERROR(VLOOKUP($A1176,'Circumstance 18'!$B$6:$AB$15,27,FALSE),IFERROR(VLOOKUP($A1176,'Circumstance 18'!$B$18:$AB$28,27,FALSE),TableBPA2[[#This Row],[Base Payment After Circumstance 17]])))</f>
        <v/>
      </c>
      <c r="X1176" s="24" t="str">
        <f>IF(X$3="Not used","",IFERROR(VLOOKUP($A1176,'Circumstance 19'!$B$6:$AB$15,27,FALSE),IFERROR(VLOOKUP($A1176,'Circumstance 19'!$B$18:$AB$28,27,FALSE),TableBPA2[[#This Row],[Base Payment After Circumstance 18]])))</f>
        <v/>
      </c>
      <c r="Y1176" s="24" t="str">
        <f>IF(Y$3="Not used","",IFERROR(VLOOKUP($A1176,'Circumstance 20'!$B$6:$AB$15,27,FALSE),IFERROR(VLOOKUP($A1176,'Circumstance 20'!$B$18:$AB$28,27,FALSE),TableBPA2[[#This Row],[Base Payment After Circumstance 19]])))</f>
        <v/>
      </c>
    </row>
    <row r="1177" spans="1:25" x14ac:dyDescent="0.25">
      <c r="A1177" s="11" t="str">
        <f>IF('LEA Information'!A1186="","",'LEA Information'!A1186)</f>
        <v/>
      </c>
      <c r="B1177" s="11" t="str">
        <f>IF('LEA Information'!B1186="","",'LEA Information'!B1186)</f>
        <v/>
      </c>
      <c r="C1177" s="68" t="str">
        <f>IF('LEA Information'!C1186="","",'LEA Information'!C1186)</f>
        <v/>
      </c>
      <c r="D1177" s="8" t="str">
        <f>IF('LEA Information'!D1186="","",'LEA Information'!D1186)</f>
        <v/>
      </c>
      <c r="E1177" s="32" t="str">
        <f t="shared" si="18"/>
        <v/>
      </c>
      <c r="F1177" s="3" t="str">
        <f>IF(F$3="Not used","",IFERROR(VLOOKUP($A1177,'Circumstance 1'!$B$6:$AB$15,27,FALSE),IFERROR(VLOOKUP(A1177,'Circumstance 1'!$B$18:$AB$28,27,FALSE),TableBPA2[[#This Row],[Starting Base Payment]])))</f>
        <v/>
      </c>
      <c r="G1177" s="3" t="str">
        <f>IF(G$3="Not used","",IFERROR(VLOOKUP($A1177,'Circumstance 2'!$B$6:$AB$15,27,FALSE),IFERROR(VLOOKUP($A1177,'Circumstance 2'!$B$18:$AB$28,27,FALSE),TableBPA2[[#This Row],[Base Payment After Circumstance 1]])))</f>
        <v/>
      </c>
      <c r="H1177" s="3" t="str">
        <f>IF(H$3="Not used","",IFERROR(VLOOKUP($A1177,'Circumstance 3'!$B$6:$AB$15,27,FALSE),IFERROR(VLOOKUP($A1177,'Circumstance 3'!$B$18:$AB$28,27,FALSE),TableBPA2[[#This Row],[Base Payment After Circumstance 2]])))</f>
        <v/>
      </c>
      <c r="I1177" s="3" t="str">
        <f>IF(I$3="Not used","",IFERROR(VLOOKUP($A1177,'Circumstance 4'!$B$6:$AB$15,27,FALSE),IFERROR(VLOOKUP($A1177,'Circumstance 4'!$B$18:$AB$28,27,FALSE),TableBPA2[[#This Row],[Base Payment After Circumstance 3]])))</f>
        <v/>
      </c>
      <c r="J1177" s="3" t="str">
        <f>IF(J$3="Not used","",IFERROR(VLOOKUP($A1177,'Circumstance 5'!$B$6:$AB$15,27,FALSE),IFERROR(VLOOKUP($A1177,'Circumstance 5'!$B$18:$AB$28,27,FALSE),TableBPA2[[#This Row],[Base Payment After Circumstance 4]])))</f>
        <v/>
      </c>
      <c r="K1177" s="3" t="str">
        <f>IF(K$3="Not used","",IFERROR(VLOOKUP($A1177,'Circumstance 6'!$B$6:$AB$15,27,FALSE),IFERROR(VLOOKUP($A1177,'Circumstance 6'!$B$18:$AB$28,27,FALSE),TableBPA2[[#This Row],[Base Payment After Circumstance 5]])))</f>
        <v/>
      </c>
      <c r="L1177" s="3" t="str">
        <f>IF(L$3="Not used","",IFERROR(VLOOKUP($A1177,'Circumstance 7'!$B$6:$AB$15,27,FALSE),IFERROR(VLOOKUP($A1177,'Circumstance 7'!$B$18:$AB$28,27,FALSE),TableBPA2[[#This Row],[Base Payment After Circumstance 6]])))</f>
        <v/>
      </c>
      <c r="M1177" s="3" t="str">
        <f>IF(M$3="Not used","",IFERROR(VLOOKUP($A1177,'Circumstance 8'!$B$6:$AB$15,27,FALSE),IFERROR(VLOOKUP($A1177,'Circumstance 8'!$B$18:$AB$28,27,FALSE),TableBPA2[[#This Row],[Base Payment After Circumstance 7]])))</f>
        <v/>
      </c>
      <c r="N1177" s="3" t="str">
        <f>IF(N$3="Not used","",IFERROR(VLOOKUP($A1177,'Circumstance 9'!$B$6:$AB$15,27,FALSE),IFERROR(VLOOKUP($A1177,'Circumstance 9'!$B$18:$AB$28,27,FALSE),TableBPA2[[#This Row],[Base Payment After Circumstance 8]])))</f>
        <v/>
      </c>
      <c r="O1177" s="3" t="str">
        <f>IF(O$3="Not used","",IFERROR(VLOOKUP($A1177,'Circumstance 10'!$B$6:$AB$15,27,FALSE),IFERROR(VLOOKUP($A1177,'Circumstance 10'!$B$18:$AB$28,27,FALSE),TableBPA2[[#This Row],[Base Payment After Circumstance 9]])))</f>
        <v/>
      </c>
      <c r="P1177" s="24" t="str">
        <f>IF(P$3="Not used","",IFERROR(VLOOKUP($A1177,'Circumstance 11'!$B$6:$AB$15,27,FALSE),IFERROR(VLOOKUP($A1177,'Circumstance 11'!$B$18:$AB$28,27,FALSE),TableBPA2[[#This Row],[Base Payment After Circumstance 10]])))</f>
        <v/>
      </c>
      <c r="Q1177" s="24" t="str">
        <f>IF(Q$3="Not used","",IFERROR(VLOOKUP($A1177,'Circumstance 12'!$B$6:$AB$15,27,FALSE),IFERROR(VLOOKUP($A1177,'Circumstance 12'!$B$18:$AB$28,27,FALSE),TableBPA2[[#This Row],[Base Payment After Circumstance 11]])))</f>
        <v/>
      </c>
      <c r="R1177" s="24" t="str">
        <f>IF(R$3="Not used","",IFERROR(VLOOKUP($A1177,'Circumstance 13'!$B$6:$AB$15,27,FALSE),IFERROR(VLOOKUP($A1177,'Circumstance 13'!$B$18:$AB$28,27,FALSE),TableBPA2[[#This Row],[Base Payment After Circumstance 12]])))</f>
        <v/>
      </c>
      <c r="S1177" s="24" t="str">
        <f>IF(S$3="Not used","",IFERROR(VLOOKUP($A1177,'Circumstance 14'!$B$6:$AB$15,27,FALSE),IFERROR(VLOOKUP($A1177,'Circumstance 14'!$B$18:$AB$28,27,FALSE),TableBPA2[[#This Row],[Base Payment After Circumstance 13]])))</f>
        <v/>
      </c>
      <c r="T1177" s="24" t="str">
        <f>IF(T$3="Not used","",IFERROR(VLOOKUP($A1177,'Circumstance 15'!$B$6:$AB$15,27,FALSE),IFERROR(VLOOKUP($A1177,'Circumstance 15'!$B$18:$AB$28,27,FALSE),TableBPA2[[#This Row],[Base Payment After Circumstance 14]])))</f>
        <v/>
      </c>
      <c r="U1177" s="24" t="str">
        <f>IF(U$3="Not used","",IFERROR(VLOOKUP($A1177,'Circumstance 16'!$B$6:$AB$15,27,FALSE),IFERROR(VLOOKUP($A1177,'Circumstance 16'!$B$18:$AB$28,27,FALSE),TableBPA2[[#This Row],[Base Payment After Circumstance 15]])))</f>
        <v/>
      </c>
      <c r="V1177" s="24" t="str">
        <f>IF(V$3="Not used","",IFERROR(VLOOKUP($A1177,'Circumstance 17'!$B$6:$AB$15,27,FALSE),IFERROR(VLOOKUP($A1177,'Circumstance 17'!$B$18:$AB$28,27,FALSE),TableBPA2[[#This Row],[Base Payment After Circumstance 16]])))</f>
        <v/>
      </c>
      <c r="W1177" s="24" t="str">
        <f>IF(W$3="Not used","",IFERROR(VLOOKUP($A1177,'Circumstance 18'!$B$6:$AB$15,27,FALSE),IFERROR(VLOOKUP($A1177,'Circumstance 18'!$B$18:$AB$28,27,FALSE),TableBPA2[[#This Row],[Base Payment After Circumstance 17]])))</f>
        <v/>
      </c>
      <c r="X1177" s="24" t="str">
        <f>IF(X$3="Not used","",IFERROR(VLOOKUP($A1177,'Circumstance 19'!$B$6:$AB$15,27,FALSE),IFERROR(VLOOKUP($A1177,'Circumstance 19'!$B$18:$AB$28,27,FALSE),TableBPA2[[#This Row],[Base Payment After Circumstance 18]])))</f>
        <v/>
      </c>
      <c r="Y1177" s="24" t="str">
        <f>IF(Y$3="Not used","",IFERROR(VLOOKUP($A1177,'Circumstance 20'!$B$6:$AB$15,27,FALSE),IFERROR(VLOOKUP($A1177,'Circumstance 20'!$B$18:$AB$28,27,FALSE),TableBPA2[[#This Row],[Base Payment After Circumstance 19]])))</f>
        <v/>
      </c>
    </row>
    <row r="1178" spans="1:25" x14ac:dyDescent="0.25">
      <c r="A1178" s="11" t="str">
        <f>IF('LEA Information'!A1187="","",'LEA Information'!A1187)</f>
        <v/>
      </c>
      <c r="B1178" s="11" t="str">
        <f>IF('LEA Information'!B1187="","",'LEA Information'!B1187)</f>
        <v/>
      </c>
      <c r="C1178" s="68" t="str">
        <f>IF('LEA Information'!C1187="","",'LEA Information'!C1187)</f>
        <v/>
      </c>
      <c r="D1178" s="8" t="str">
        <f>IF('LEA Information'!D1187="","",'LEA Information'!D1187)</f>
        <v/>
      </c>
      <c r="E1178" s="32" t="str">
        <f t="shared" si="18"/>
        <v/>
      </c>
      <c r="F1178" s="3" t="str">
        <f>IF(F$3="Not used","",IFERROR(VLOOKUP($A1178,'Circumstance 1'!$B$6:$AB$15,27,FALSE),IFERROR(VLOOKUP(A1178,'Circumstance 1'!$B$18:$AB$28,27,FALSE),TableBPA2[[#This Row],[Starting Base Payment]])))</f>
        <v/>
      </c>
      <c r="G1178" s="3" t="str">
        <f>IF(G$3="Not used","",IFERROR(VLOOKUP($A1178,'Circumstance 2'!$B$6:$AB$15,27,FALSE),IFERROR(VLOOKUP($A1178,'Circumstance 2'!$B$18:$AB$28,27,FALSE),TableBPA2[[#This Row],[Base Payment After Circumstance 1]])))</f>
        <v/>
      </c>
      <c r="H1178" s="3" t="str">
        <f>IF(H$3="Not used","",IFERROR(VLOOKUP($A1178,'Circumstance 3'!$B$6:$AB$15,27,FALSE),IFERROR(VLOOKUP($A1178,'Circumstance 3'!$B$18:$AB$28,27,FALSE),TableBPA2[[#This Row],[Base Payment After Circumstance 2]])))</f>
        <v/>
      </c>
      <c r="I1178" s="3" t="str">
        <f>IF(I$3="Not used","",IFERROR(VLOOKUP($A1178,'Circumstance 4'!$B$6:$AB$15,27,FALSE),IFERROR(VLOOKUP($A1178,'Circumstance 4'!$B$18:$AB$28,27,FALSE),TableBPA2[[#This Row],[Base Payment After Circumstance 3]])))</f>
        <v/>
      </c>
      <c r="J1178" s="3" t="str">
        <f>IF(J$3="Not used","",IFERROR(VLOOKUP($A1178,'Circumstance 5'!$B$6:$AB$15,27,FALSE),IFERROR(VLOOKUP($A1178,'Circumstance 5'!$B$18:$AB$28,27,FALSE),TableBPA2[[#This Row],[Base Payment After Circumstance 4]])))</f>
        <v/>
      </c>
      <c r="K1178" s="3" t="str">
        <f>IF(K$3="Not used","",IFERROR(VLOOKUP($A1178,'Circumstance 6'!$B$6:$AB$15,27,FALSE),IFERROR(VLOOKUP($A1178,'Circumstance 6'!$B$18:$AB$28,27,FALSE),TableBPA2[[#This Row],[Base Payment After Circumstance 5]])))</f>
        <v/>
      </c>
      <c r="L1178" s="3" t="str">
        <f>IF(L$3="Not used","",IFERROR(VLOOKUP($A1178,'Circumstance 7'!$B$6:$AB$15,27,FALSE),IFERROR(VLOOKUP($A1178,'Circumstance 7'!$B$18:$AB$28,27,FALSE),TableBPA2[[#This Row],[Base Payment After Circumstance 6]])))</f>
        <v/>
      </c>
      <c r="M1178" s="3" t="str">
        <f>IF(M$3="Not used","",IFERROR(VLOOKUP($A1178,'Circumstance 8'!$B$6:$AB$15,27,FALSE),IFERROR(VLOOKUP($A1178,'Circumstance 8'!$B$18:$AB$28,27,FALSE),TableBPA2[[#This Row],[Base Payment After Circumstance 7]])))</f>
        <v/>
      </c>
      <c r="N1178" s="3" t="str">
        <f>IF(N$3="Not used","",IFERROR(VLOOKUP($A1178,'Circumstance 9'!$B$6:$AB$15,27,FALSE),IFERROR(VLOOKUP($A1178,'Circumstance 9'!$B$18:$AB$28,27,FALSE),TableBPA2[[#This Row],[Base Payment After Circumstance 8]])))</f>
        <v/>
      </c>
      <c r="O1178" s="3" t="str">
        <f>IF(O$3="Not used","",IFERROR(VLOOKUP($A1178,'Circumstance 10'!$B$6:$AB$15,27,FALSE),IFERROR(VLOOKUP($A1178,'Circumstance 10'!$B$18:$AB$28,27,FALSE),TableBPA2[[#This Row],[Base Payment After Circumstance 9]])))</f>
        <v/>
      </c>
      <c r="P1178" s="24" t="str">
        <f>IF(P$3="Not used","",IFERROR(VLOOKUP($A1178,'Circumstance 11'!$B$6:$AB$15,27,FALSE),IFERROR(VLOOKUP($A1178,'Circumstance 11'!$B$18:$AB$28,27,FALSE),TableBPA2[[#This Row],[Base Payment After Circumstance 10]])))</f>
        <v/>
      </c>
      <c r="Q1178" s="24" t="str">
        <f>IF(Q$3="Not used","",IFERROR(VLOOKUP($A1178,'Circumstance 12'!$B$6:$AB$15,27,FALSE),IFERROR(VLOOKUP($A1178,'Circumstance 12'!$B$18:$AB$28,27,FALSE),TableBPA2[[#This Row],[Base Payment After Circumstance 11]])))</f>
        <v/>
      </c>
      <c r="R1178" s="24" t="str">
        <f>IF(R$3="Not used","",IFERROR(VLOOKUP($A1178,'Circumstance 13'!$B$6:$AB$15,27,FALSE),IFERROR(VLOOKUP($A1178,'Circumstance 13'!$B$18:$AB$28,27,FALSE),TableBPA2[[#This Row],[Base Payment After Circumstance 12]])))</f>
        <v/>
      </c>
      <c r="S1178" s="24" t="str">
        <f>IF(S$3="Not used","",IFERROR(VLOOKUP($A1178,'Circumstance 14'!$B$6:$AB$15,27,FALSE),IFERROR(VLOOKUP($A1178,'Circumstance 14'!$B$18:$AB$28,27,FALSE),TableBPA2[[#This Row],[Base Payment After Circumstance 13]])))</f>
        <v/>
      </c>
      <c r="T1178" s="24" t="str">
        <f>IF(T$3="Not used","",IFERROR(VLOOKUP($A1178,'Circumstance 15'!$B$6:$AB$15,27,FALSE),IFERROR(VLOOKUP($A1178,'Circumstance 15'!$B$18:$AB$28,27,FALSE),TableBPA2[[#This Row],[Base Payment After Circumstance 14]])))</f>
        <v/>
      </c>
      <c r="U1178" s="24" t="str">
        <f>IF(U$3="Not used","",IFERROR(VLOOKUP($A1178,'Circumstance 16'!$B$6:$AB$15,27,FALSE),IFERROR(VLOOKUP($A1178,'Circumstance 16'!$B$18:$AB$28,27,FALSE),TableBPA2[[#This Row],[Base Payment After Circumstance 15]])))</f>
        <v/>
      </c>
      <c r="V1178" s="24" t="str">
        <f>IF(V$3="Not used","",IFERROR(VLOOKUP($A1178,'Circumstance 17'!$B$6:$AB$15,27,FALSE),IFERROR(VLOOKUP($A1178,'Circumstance 17'!$B$18:$AB$28,27,FALSE),TableBPA2[[#This Row],[Base Payment After Circumstance 16]])))</f>
        <v/>
      </c>
      <c r="W1178" s="24" t="str">
        <f>IF(W$3="Not used","",IFERROR(VLOOKUP($A1178,'Circumstance 18'!$B$6:$AB$15,27,FALSE),IFERROR(VLOOKUP($A1178,'Circumstance 18'!$B$18:$AB$28,27,FALSE),TableBPA2[[#This Row],[Base Payment After Circumstance 17]])))</f>
        <v/>
      </c>
      <c r="X1178" s="24" t="str">
        <f>IF(X$3="Not used","",IFERROR(VLOOKUP($A1178,'Circumstance 19'!$B$6:$AB$15,27,FALSE),IFERROR(VLOOKUP($A1178,'Circumstance 19'!$B$18:$AB$28,27,FALSE),TableBPA2[[#This Row],[Base Payment After Circumstance 18]])))</f>
        <v/>
      </c>
      <c r="Y1178" s="24" t="str">
        <f>IF(Y$3="Not used","",IFERROR(VLOOKUP($A1178,'Circumstance 20'!$B$6:$AB$15,27,FALSE),IFERROR(VLOOKUP($A1178,'Circumstance 20'!$B$18:$AB$28,27,FALSE),TableBPA2[[#This Row],[Base Payment After Circumstance 19]])))</f>
        <v/>
      </c>
    </row>
    <row r="1179" spans="1:25" x14ac:dyDescent="0.25">
      <c r="A1179" s="11" t="str">
        <f>IF('LEA Information'!A1188="","",'LEA Information'!A1188)</f>
        <v/>
      </c>
      <c r="B1179" s="11" t="str">
        <f>IF('LEA Information'!B1188="","",'LEA Information'!B1188)</f>
        <v/>
      </c>
      <c r="C1179" s="68" t="str">
        <f>IF('LEA Information'!C1188="","",'LEA Information'!C1188)</f>
        <v/>
      </c>
      <c r="D1179" s="8" t="str">
        <f>IF('LEA Information'!D1188="","",'LEA Information'!D1188)</f>
        <v/>
      </c>
      <c r="E1179" s="32" t="str">
        <f t="shared" si="18"/>
        <v/>
      </c>
      <c r="F1179" s="3" t="str">
        <f>IF(F$3="Not used","",IFERROR(VLOOKUP($A1179,'Circumstance 1'!$B$6:$AB$15,27,FALSE),IFERROR(VLOOKUP(A1179,'Circumstance 1'!$B$18:$AB$28,27,FALSE),TableBPA2[[#This Row],[Starting Base Payment]])))</f>
        <v/>
      </c>
      <c r="G1179" s="3" t="str">
        <f>IF(G$3="Not used","",IFERROR(VLOOKUP($A1179,'Circumstance 2'!$B$6:$AB$15,27,FALSE),IFERROR(VLOOKUP($A1179,'Circumstance 2'!$B$18:$AB$28,27,FALSE),TableBPA2[[#This Row],[Base Payment After Circumstance 1]])))</f>
        <v/>
      </c>
      <c r="H1179" s="3" t="str">
        <f>IF(H$3="Not used","",IFERROR(VLOOKUP($A1179,'Circumstance 3'!$B$6:$AB$15,27,FALSE),IFERROR(VLOOKUP($A1179,'Circumstance 3'!$B$18:$AB$28,27,FALSE),TableBPA2[[#This Row],[Base Payment After Circumstance 2]])))</f>
        <v/>
      </c>
      <c r="I1179" s="3" t="str">
        <f>IF(I$3="Not used","",IFERROR(VLOOKUP($A1179,'Circumstance 4'!$B$6:$AB$15,27,FALSE),IFERROR(VLOOKUP($A1179,'Circumstance 4'!$B$18:$AB$28,27,FALSE),TableBPA2[[#This Row],[Base Payment After Circumstance 3]])))</f>
        <v/>
      </c>
      <c r="J1179" s="3" t="str">
        <f>IF(J$3="Not used","",IFERROR(VLOOKUP($A1179,'Circumstance 5'!$B$6:$AB$15,27,FALSE),IFERROR(VLOOKUP($A1179,'Circumstance 5'!$B$18:$AB$28,27,FALSE),TableBPA2[[#This Row],[Base Payment After Circumstance 4]])))</f>
        <v/>
      </c>
      <c r="K1179" s="3" t="str">
        <f>IF(K$3="Not used","",IFERROR(VLOOKUP($A1179,'Circumstance 6'!$B$6:$AB$15,27,FALSE),IFERROR(VLOOKUP($A1179,'Circumstance 6'!$B$18:$AB$28,27,FALSE),TableBPA2[[#This Row],[Base Payment After Circumstance 5]])))</f>
        <v/>
      </c>
      <c r="L1179" s="3" t="str">
        <f>IF(L$3="Not used","",IFERROR(VLOOKUP($A1179,'Circumstance 7'!$B$6:$AB$15,27,FALSE),IFERROR(VLOOKUP($A1179,'Circumstance 7'!$B$18:$AB$28,27,FALSE),TableBPA2[[#This Row],[Base Payment After Circumstance 6]])))</f>
        <v/>
      </c>
      <c r="M1179" s="3" t="str">
        <f>IF(M$3="Not used","",IFERROR(VLOOKUP($A1179,'Circumstance 8'!$B$6:$AB$15,27,FALSE),IFERROR(VLOOKUP($A1179,'Circumstance 8'!$B$18:$AB$28,27,FALSE),TableBPA2[[#This Row],[Base Payment After Circumstance 7]])))</f>
        <v/>
      </c>
      <c r="N1179" s="3" t="str">
        <f>IF(N$3="Not used","",IFERROR(VLOOKUP($A1179,'Circumstance 9'!$B$6:$AB$15,27,FALSE),IFERROR(VLOOKUP($A1179,'Circumstance 9'!$B$18:$AB$28,27,FALSE),TableBPA2[[#This Row],[Base Payment After Circumstance 8]])))</f>
        <v/>
      </c>
      <c r="O1179" s="3" t="str">
        <f>IF(O$3="Not used","",IFERROR(VLOOKUP($A1179,'Circumstance 10'!$B$6:$AB$15,27,FALSE),IFERROR(VLOOKUP($A1179,'Circumstance 10'!$B$18:$AB$28,27,FALSE),TableBPA2[[#This Row],[Base Payment After Circumstance 9]])))</f>
        <v/>
      </c>
      <c r="P1179" s="24" t="str">
        <f>IF(P$3="Not used","",IFERROR(VLOOKUP($A1179,'Circumstance 11'!$B$6:$AB$15,27,FALSE),IFERROR(VLOOKUP($A1179,'Circumstance 11'!$B$18:$AB$28,27,FALSE),TableBPA2[[#This Row],[Base Payment After Circumstance 10]])))</f>
        <v/>
      </c>
      <c r="Q1179" s="24" t="str">
        <f>IF(Q$3="Not used","",IFERROR(VLOOKUP($A1179,'Circumstance 12'!$B$6:$AB$15,27,FALSE),IFERROR(VLOOKUP($A1179,'Circumstance 12'!$B$18:$AB$28,27,FALSE),TableBPA2[[#This Row],[Base Payment After Circumstance 11]])))</f>
        <v/>
      </c>
      <c r="R1179" s="24" t="str">
        <f>IF(R$3="Not used","",IFERROR(VLOOKUP($A1179,'Circumstance 13'!$B$6:$AB$15,27,FALSE),IFERROR(VLOOKUP($A1179,'Circumstance 13'!$B$18:$AB$28,27,FALSE),TableBPA2[[#This Row],[Base Payment After Circumstance 12]])))</f>
        <v/>
      </c>
      <c r="S1179" s="24" t="str">
        <f>IF(S$3="Not used","",IFERROR(VLOOKUP($A1179,'Circumstance 14'!$B$6:$AB$15,27,FALSE),IFERROR(VLOOKUP($A1179,'Circumstance 14'!$B$18:$AB$28,27,FALSE),TableBPA2[[#This Row],[Base Payment After Circumstance 13]])))</f>
        <v/>
      </c>
      <c r="T1179" s="24" t="str">
        <f>IF(T$3="Not used","",IFERROR(VLOOKUP($A1179,'Circumstance 15'!$B$6:$AB$15,27,FALSE),IFERROR(VLOOKUP($A1179,'Circumstance 15'!$B$18:$AB$28,27,FALSE),TableBPA2[[#This Row],[Base Payment After Circumstance 14]])))</f>
        <v/>
      </c>
      <c r="U1179" s="24" t="str">
        <f>IF(U$3="Not used","",IFERROR(VLOOKUP($A1179,'Circumstance 16'!$B$6:$AB$15,27,FALSE),IFERROR(VLOOKUP($A1179,'Circumstance 16'!$B$18:$AB$28,27,FALSE),TableBPA2[[#This Row],[Base Payment After Circumstance 15]])))</f>
        <v/>
      </c>
      <c r="V1179" s="24" t="str">
        <f>IF(V$3="Not used","",IFERROR(VLOOKUP($A1179,'Circumstance 17'!$B$6:$AB$15,27,FALSE),IFERROR(VLOOKUP($A1179,'Circumstance 17'!$B$18:$AB$28,27,FALSE),TableBPA2[[#This Row],[Base Payment After Circumstance 16]])))</f>
        <v/>
      </c>
      <c r="W1179" s="24" t="str">
        <f>IF(W$3="Not used","",IFERROR(VLOOKUP($A1179,'Circumstance 18'!$B$6:$AB$15,27,FALSE),IFERROR(VLOOKUP($A1179,'Circumstance 18'!$B$18:$AB$28,27,FALSE),TableBPA2[[#This Row],[Base Payment After Circumstance 17]])))</f>
        <v/>
      </c>
      <c r="X1179" s="24" t="str">
        <f>IF(X$3="Not used","",IFERROR(VLOOKUP($A1179,'Circumstance 19'!$B$6:$AB$15,27,FALSE),IFERROR(VLOOKUP($A1179,'Circumstance 19'!$B$18:$AB$28,27,FALSE),TableBPA2[[#This Row],[Base Payment After Circumstance 18]])))</f>
        <v/>
      </c>
      <c r="Y1179" s="24" t="str">
        <f>IF(Y$3="Not used","",IFERROR(VLOOKUP($A1179,'Circumstance 20'!$B$6:$AB$15,27,FALSE),IFERROR(VLOOKUP($A1179,'Circumstance 20'!$B$18:$AB$28,27,FALSE),TableBPA2[[#This Row],[Base Payment After Circumstance 19]])))</f>
        <v/>
      </c>
    </row>
    <row r="1180" spans="1:25" x14ac:dyDescent="0.25">
      <c r="A1180" s="11" t="str">
        <f>IF('LEA Information'!A1189="","",'LEA Information'!A1189)</f>
        <v/>
      </c>
      <c r="B1180" s="11" t="str">
        <f>IF('LEA Information'!B1189="","",'LEA Information'!B1189)</f>
        <v/>
      </c>
      <c r="C1180" s="68" t="str">
        <f>IF('LEA Information'!C1189="","",'LEA Information'!C1189)</f>
        <v/>
      </c>
      <c r="D1180" s="8" t="str">
        <f>IF('LEA Information'!D1189="","",'LEA Information'!D1189)</f>
        <v/>
      </c>
      <c r="E1180" s="32" t="str">
        <f t="shared" si="18"/>
        <v/>
      </c>
      <c r="F1180" s="3" t="str">
        <f>IF(F$3="Not used","",IFERROR(VLOOKUP($A1180,'Circumstance 1'!$B$6:$AB$15,27,FALSE),IFERROR(VLOOKUP(A1180,'Circumstance 1'!$B$18:$AB$28,27,FALSE),TableBPA2[[#This Row],[Starting Base Payment]])))</f>
        <v/>
      </c>
      <c r="G1180" s="3" t="str">
        <f>IF(G$3="Not used","",IFERROR(VLOOKUP($A1180,'Circumstance 2'!$B$6:$AB$15,27,FALSE),IFERROR(VLOOKUP($A1180,'Circumstance 2'!$B$18:$AB$28,27,FALSE),TableBPA2[[#This Row],[Base Payment After Circumstance 1]])))</f>
        <v/>
      </c>
      <c r="H1180" s="3" t="str">
        <f>IF(H$3="Not used","",IFERROR(VLOOKUP($A1180,'Circumstance 3'!$B$6:$AB$15,27,FALSE),IFERROR(VLOOKUP($A1180,'Circumstance 3'!$B$18:$AB$28,27,FALSE),TableBPA2[[#This Row],[Base Payment After Circumstance 2]])))</f>
        <v/>
      </c>
      <c r="I1180" s="3" t="str">
        <f>IF(I$3="Not used","",IFERROR(VLOOKUP($A1180,'Circumstance 4'!$B$6:$AB$15,27,FALSE),IFERROR(VLOOKUP($A1180,'Circumstance 4'!$B$18:$AB$28,27,FALSE),TableBPA2[[#This Row],[Base Payment After Circumstance 3]])))</f>
        <v/>
      </c>
      <c r="J1180" s="3" t="str">
        <f>IF(J$3="Not used","",IFERROR(VLOOKUP($A1180,'Circumstance 5'!$B$6:$AB$15,27,FALSE),IFERROR(VLOOKUP($A1180,'Circumstance 5'!$B$18:$AB$28,27,FALSE),TableBPA2[[#This Row],[Base Payment After Circumstance 4]])))</f>
        <v/>
      </c>
      <c r="K1180" s="3" t="str">
        <f>IF(K$3="Not used","",IFERROR(VLOOKUP($A1180,'Circumstance 6'!$B$6:$AB$15,27,FALSE),IFERROR(VLOOKUP($A1180,'Circumstance 6'!$B$18:$AB$28,27,FALSE),TableBPA2[[#This Row],[Base Payment After Circumstance 5]])))</f>
        <v/>
      </c>
      <c r="L1180" s="3" t="str">
        <f>IF(L$3="Not used","",IFERROR(VLOOKUP($A1180,'Circumstance 7'!$B$6:$AB$15,27,FALSE),IFERROR(VLOOKUP($A1180,'Circumstance 7'!$B$18:$AB$28,27,FALSE),TableBPA2[[#This Row],[Base Payment After Circumstance 6]])))</f>
        <v/>
      </c>
      <c r="M1180" s="3" t="str">
        <f>IF(M$3="Not used","",IFERROR(VLOOKUP($A1180,'Circumstance 8'!$B$6:$AB$15,27,FALSE),IFERROR(VLOOKUP($A1180,'Circumstance 8'!$B$18:$AB$28,27,FALSE),TableBPA2[[#This Row],[Base Payment After Circumstance 7]])))</f>
        <v/>
      </c>
      <c r="N1180" s="3" t="str">
        <f>IF(N$3="Not used","",IFERROR(VLOOKUP($A1180,'Circumstance 9'!$B$6:$AB$15,27,FALSE),IFERROR(VLOOKUP($A1180,'Circumstance 9'!$B$18:$AB$28,27,FALSE),TableBPA2[[#This Row],[Base Payment After Circumstance 8]])))</f>
        <v/>
      </c>
      <c r="O1180" s="3" t="str">
        <f>IF(O$3="Not used","",IFERROR(VLOOKUP($A1180,'Circumstance 10'!$B$6:$AB$15,27,FALSE),IFERROR(VLOOKUP($A1180,'Circumstance 10'!$B$18:$AB$28,27,FALSE),TableBPA2[[#This Row],[Base Payment After Circumstance 9]])))</f>
        <v/>
      </c>
      <c r="P1180" s="24" t="str">
        <f>IF(P$3="Not used","",IFERROR(VLOOKUP($A1180,'Circumstance 11'!$B$6:$AB$15,27,FALSE),IFERROR(VLOOKUP($A1180,'Circumstance 11'!$B$18:$AB$28,27,FALSE),TableBPA2[[#This Row],[Base Payment After Circumstance 10]])))</f>
        <v/>
      </c>
      <c r="Q1180" s="24" t="str">
        <f>IF(Q$3="Not used","",IFERROR(VLOOKUP($A1180,'Circumstance 12'!$B$6:$AB$15,27,FALSE),IFERROR(VLOOKUP($A1180,'Circumstance 12'!$B$18:$AB$28,27,FALSE),TableBPA2[[#This Row],[Base Payment After Circumstance 11]])))</f>
        <v/>
      </c>
      <c r="R1180" s="24" t="str">
        <f>IF(R$3="Not used","",IFERROR(VLOOKUP($A1180,'Circumstance 13'!$B$6:$AB$15,27,FALSE),IFERROR(VLOOKUP($A1180,'Circumstance 13'!$B$18:$AB$28,27,FALSE),TableBPA2[[#This Row],[Base Payment After Circumstance 12]])))</f>
        <v/>
      </c>
      <c r="S1180" s="24" t="str">
        <f>IF(S$3="Not used","",IFERROR(VLOOKUP($A1180,'Circumstance 14'!$B$6:$AB$15,27,FALSE),IFERROR(VLOOKUP($A1180,'Circumstance 14'!$B$18:$AB$28,27,FALSE),TableBPA2[[#This Row],[Base Payment After Circumstance 13]])))</f>
        <v/>
      </c>
      <c r="T1180" s="24" t="str">
        <f>IF(T$3="Not used","",IFERROR(VLOOKUP($A1180,'Circumstance 15'!$B$6:$AB$15,27,FALSE),IFERROR(VLOOKUP($A1180,'Circumstance 15'!$B$18:$AB$28,27,FALSE),TableBPA2[[#This Row],[Base Payment After Circumstance 14]])))</f>
        <v/>
      </c>
      <c r="U1180" s="24" t="str">
        <f>IF(U$3="Not used","",IFERROR(VLOOKUP($A1180,'Circumstance 16'!$B$6:$AB$15,27,FALSE),IFERROR(VLOOKUP($A1180,'Circumstance 16'!$B$18:$AB$28,27,FALSE),TableBPA2[[#This Row],[Base Payment After Circumstance 15]])))</f>
        <v/>
      </c>
      <c r="V1180" s="24" t="str">
        <f>IF(V$3="Not used","",IFERROR(VLOOKUP($A1180,'Circumstance 17'!$B$6:$AB$15,27,FALSE),IFERROR(VLOOKUP($A1180,'Circumstance 17'!$B$18:$AB$28,27,FALSE),TableBPA2[[#This Row],[Base Payment After Circumstance 16]])))</f>
        <v/>
      </c>
      <c r="W1180" s="24" t="str">
        <f>IF(W$3="Not used","",IFERROR(VLOOKUP($A1180,'Circumstance 18'!$B$6:$AB$15,27,FALSE),IFERROR(VLOOKUP($A1180,'Circumstance 18'!$B$18:$AB$28,27,FALSE),TableBPA2[[#This Row],[Base Payment After Circumstance 17]])))</f>
        <v/>
      </c>
      <c r="X1180" s="24" t="str">
        <f>IF(X$3="Not used","",IFERROR(VLOOKUP($A1180,'Circumstance 19'!$B$6:$AB$15,27,FALSE),IFERROR(VLOOKUP($A1180,'Circumstance 19'!$B$18:$AB$28,27,FALSE),TableBPA2[[#This Row],[Base Payment After Circumstance 18]])))</f>
        <v/>
      </c>
      <c r="Y1180" s="24" t="str">
        <f>IF(Y$3="Not used","",IFERROR(VLOOKUP($A1180,'Circumstance 20'!$B$6:$AB$15,27,FALSE),IFERROR(VLOOKUP($A1180,'Circumstance 20'!$B$18:$AB$28,27,FALSE),TableBPA2[[#This Row],[Base Payment After Circumstance 19]])))</f>
        <v/>
      </c>
    </row>
    <row r="1181" spans="1:25" x14ac:dyDescent="0.25">
      <c r="A1181" s="11" t="str">
        <f>IF('LEA Information'!A1190="","",'LEA Information'!A1190)</f>
        <v/>
      </c>
      <c r="B1181" s="11" t="str">
        <f>IF('LEA Information'!B1190="","",'LEA Information'!B1190)</f>
        <v/>
      </c>
      <c r="C1181" s="68" t="str">
        <f>IF('LEA Information'!C1190="","",'LEA Information'!C1190)</f>
        <v/>
      </c>
      <c r="D1181" s="8" t="str">
        <f>IF('LEA Information'!D1190="","",'LEA Information'!D1190)</f>
        <v/>
      </c>
      <c r="E1181" s="32" t="str">
        <f t="shared" si="18"/>
        <v/>
      </c>
      <c r="F1181" s="3" t="str">
        <f>IF(F$3="Not used","",IFERROR(VLOOKUP($A1181,'Circumstance 1'!$B$6:$AB$15,27,FALSE),IFERROR(VLOOKUP(A1181,'Circumstance 1'!$B$18:$AB$28,27,FALSE),TableBPA2[[#This Row],[Starting Base Payment]])))</f>
        <v/>
      </c>
      <c r="G1181" s="3" t="str">
        <f>IF(G$3="Not used","",IFERROR(VLOOKUP($A1181,'Circumstance 2'!$B$6:$AB$15,27,FALSE),IFERROR(VLOOKUP($A1181,'Circumstance 2'!$B$18:$AB$28,27,FALSE),TableBPA2[[#This Row],[Base Payment After Circumstance 1]])))</f>
        <v/>
      </c>
      <c r="H1181" s="3" t="str">
        <f>IF(H$3="Not used","",IFERROR(VLOOKUP($A1181,'Circumstance 3'!$B$6:$AB$15,27,FALSE),IFERROR(VLOOKUP($A1181,'Circumstance 3'!$B$18:$AB$28,27,FALSE),TableBPA2[[#This Row],[Base Payment After Circumstance 2]])))</f>
        <v/>
      </c>
      <c r="I1181" s="3" t="str">
        <f>IF(I$3="Not used","",IFERROR(VLOOKUP($A1181,'Circumstance 4'!$B$6:$AB$15,27,FALSE),IFERROR(VLOOKUP($A1181,'Circumstance 4'!$B$18:$AB$28,27,FALSE),TableBPA2[[#This Row],[Base Payment After Circumstance 3]])))</f>
        <v/>
      </c>
      <c r="J1181" s="3" t="str">
        <f>IF(J$3="Not used","",IFERROR(VLOOKUP($A1181,'Circumstance 5'!$B$6:$AB$15,27,FALSE),IFERROR(VLOOKUP($A1181,'Circumstance 5'!$B$18:$AB$28,27,FALSE),TableBPA2[[#This Row],[Base Payment After Circumstance 4]])))</f>
        <v/>
      </c>
      <c r="K1181" s="3" t="str">
        <f>IF(K$3="Not used","",IFERROR(VLOOKUP($A1181,'Circumstance 6'!$B$6:$AB$15,27,FALSE),IFERROR(VLOOKUP($A1181,'Circumstance 6'!$B$18:$AB$28,27,FALSE),TableBPA2[[#This Row],[Base Payment After Circumstance 5]])))</f>
        <v/>
      </c>
      <c r="L1181" s="3" t="str">
        <f>IF(L$3="Not used","",IFERROR(VLOOKUP($A1181,'Circumstance 7'!$B$6:$AB$15,27,FALSE),IFERROR(VLOOKUP($A1181,'Circumstance 7'!$B$18:$AB$28,27,FALSE),TableBPA2[[#This Row],[Base Payment After Circumstance 6]])))</f>
        <v/>
      </c>
      <c r="M1181" s="3" t="str">
        <f>IF(M$3="Not used","",IFERROR(VLOOKUP($A1181,'Circumstance 8'!$B$6:$AB$15,27,FALSE),IFERROR(VLOOKUP($A1181,'Circumstance 8'!$B$18:$AB$28,27,FALSE),TableBPA2[[#This Row],[Base Payment After Circumstance 7]])))</f>
        <v/>
      </c>
      <c r="N1181" s="3" t="str">
        <f>IF(N$3="Not used","",IFERROR(VLOOKUP($A1181,'Circumstance 9'!$B$6:$AB$15,27,FALSE),IFERROR(VLOOKUP($A1181,'Circumstance 9'!$B$18:$AB$28,27,FALSE),TableBPA2[[#This Row],[Base Payment After Circumstance 8]])))</f>
        <v/>
      </c>
      <c r="O1181" s="3" t="str">
        <f>IF(O$3="Not used","",IFERROR(VLOOKUP($A1181,'Circumstance 10'!$B$6:$AB$15,27,FALSE),IFERROR(VLOOKUP($A1181,'Circumstance 10'!$B$18:$AB$28,27,FALSE),TableBPA2[[#This Row],[Base Payment After Circumstance 9]])))</f>
        <v/>
      </c>
      <c r="P1181" s="24" t="str">
        <f>IF(P$3="Not used","",IFERROR(VLOOKUP($A1181,'Circumstance 11'!$B$6:$AB$15,27,FALSE),IFERROR(VLOOKUP($A1181,'Circumstance 11'!$B$18:$AB$28,27,FALSE),TableBPA2[[#This Row],[Base Payment After Circumstance 10]])))</f>
        <v/>
      </c>
      <c r="Q1181" s="24" t="str">
        <f>IF(Q$3="Not used","",IFERROR(VLOOKUP($A1181,'Circumstance 12'!$B$6:$AB$15,27,FALSE),IFERROR(VLOOKUP($A1181,'Circumstance 12'!$B$18:$AB$28,27,FALSE),TableBPA2[[#This Row],[Base Payment After Circumstance 11]])))</f>
        <v/>
      </c>
      <c r="R1181" s="24" t="str">
        <f>IF(R$3="Not used","",IFERROR(VLOOKUP($A1181,'Circumstance 13'!$B$6:$AB$15,27,FALSE),IFERROR(VLOOKUP($A1181,'Circumstance 13'!$B$18:$AB$28,27,FALSE),TableBPA2[[#This Row],[Base Payment After Circumstance 12]])))</f>
        <v/>
      </c>
      <c r="S1181" s="24" t="str">
        <f>IF(S$3="Not used","",IFERROR(VLOOKUP($A1181,'Circumstance 14'!$B$6:$AB$15,27,FALSE),IFERROR(VLOOKUP($A1181,'Circumstance 14'!$B$18:$AB$28,27,FALSE),TableBPA2[[#This Row],[Base Payment After Circumstance 13]])))</f>
        <v/>
      </c>
      <c r="T1181" s="24" t="str">
        <f>IF(T$3="Not used","",IFERROR(VLOOKUP($A1181,'Circumstance 15'!$B$6:$AB$15,27,FALSE),IFERROR(VLOOKUP($A1181,'Circumstance 15'!$B$18:$AB$28,27,FALSE),TableBPA2[[#This Row],[Base Payment After Circumstance 14]])))</f>
        <v/>
      </c>
      <c r="U1181" s="24" t="str">
        <f>IF(U$3="Not used","",IFERROR(VLOOKUP($A1181,'Circumstance 16'!$B$6:$AB$15,27,FALSE),IFERROR(VLOOKUP($A1181,'Circumstance 16'!$B$18:$AB$28,27,FALSE),TableBPA2[[#This Row],[Base Payment After Circumstance 15]])))</f>
        <v/>
      </c>
      <c r="V1181" s="24" t="str">
        <f>IF(V$3="Not used","",IFERROR(VLOOKUP($A1181,'Circumstance 17'!$B$6:$AB$15,27,FALSE),IFERROR(VLOOKUP($A1181,'Circumstance 17'!$B$18:$AB$28,27,FALSE),TableBPA2[[#This Row],[Base Payment After Circumstance 16]])))</f>
        <v/>
      </c>
      <c r="W1181" s="24" t="str">
        <f>IF(W$3="Not used","",IFERROR(VLOOKUP($A1181,'Circumstance 18'!$B$6:$AB$15,27,FALSE),IFERROR(VLOOKUP($A1181,'Circumstance 18'!$B$18:$AB$28,27,FALSE),TableBPA2[[#This Row],[Base Payment After Circumstance 17]])))</f>
        <v/>
      </c>
      <c r="X1181" s="24" t="str">
        <f>IF(X$3="Not used","",IFERROR(VLOOKUP($A1181,'Circumstance 19'!$B$6:$AB$15,27,FALSE),IFERROR(VLOOKUP($A1181,'Circumstance 19'!$B$18:$AB$28,27,FALSE),TableBPA2[[#This Row],[Base Payment After Circumstance 18]])))</f>
        <v/>
      </c>
      <c r="Y1181" s="24" t="str">
        <f>IF(Y$3="Not used","",IFERROR(VLOOKUP($A1181,'Circumstance 20'!$B$6:$AB$15,27,FALSE),IFERROR(VLOOKUP($A1181,'Circumstance 20'!$B$18:$AB$28,27,FALSE),TableBPA2[[#This Row],[Base Payment After Circumstance 19]])))</f>
        <v/>
      </c>
    </row>
    <row r="1182" spans="1:25" x14ac:dyDescent="0.25">
      <c r="A1182" s="11" t="str">
        <f>IF('LEA Information'!A1191="","",'LEA Information'!A1191)</f>
        <v/>
      </c>
      <c r="B1182" s="11" t="str">
        <f>IF('LEA Information'!B1191="","",'LEA Information'!B1191)</f>
        <v/>
      </c>
      <c r="C1182" s="68" t="str">
        <f>IF('LEA Information'!C1191="","",'LEA Information'!C1191)</f>
        <v/>
      </c>
      <c r="D1182" s="8" t="str">
        <f>IF('LEA Information'!D1191="","",'LEA Information'!D1191)</f>
        <v/>
      </c>
      <c r="E1182" s="32" t="str">
        <f t="shared" si="18"/>
        <v/>
      </c>
      <c r="F1182" s="3" t="str">
        <f>IF(F$3="Not used","",IFERROR(VLOOKUP($A1182,'Circumstance 1'!$B$6:$AB$15,27,FALSE),IFERROR(VLOOKUP(A1182,'Circumstance 1'!$B$18:$AB$28,27,FALSE),TableBPA2[[#This Row],[Starting Base Payment]])))</f>
        <v/>
      </c>
      <c r="G1182" s="3" t="str">
        <f>IF(G$3="Not used","",IFERROR(VLOOKUP($A1182,'Circumstance 2'!$B$6:$AB$15,27,FALSE),IFERROR(VLOOKUP($A1182,'Circumstance 2'!$B$18:$AB$28,27,FALSE),TableBPA2[[#This Row],[Base Payment After Circumstance 1]])))</f>
        <v/>
      </c>
      <c r="H1182" s="3" t="str">
        <f>IF(H$3="Not used","",IFERROR(VLOOKUP($A1182,'Circumstance 3'!$B$6:$AB$15,27,FALSE),IFERROR(VLOOKUP($A1182,'Circumstance 3'!$B$18:$AB$28,27,FALSE),TableBPA2[[#This Row],[Base Payment After Circumstance 2]])))</f>
        <v/>
      </c>
      <c r="I1182" s="3" t="str">
        <f>IF(I$3="Not used","",IFERROR(VLOOKUP($A1182,'Circumstance 4'!$B$6:$AB$15,27,FALSE),IFERROR(VLOOKUP($A1182,'Circumstance 4'!$B$18:$AB$28,27,FALSE),TableBPA2[[#This Row],[Base Payment After Circumstance 3]])))</f>
        <v/>
      </c>
      <c r="J1182" s="3" t="str">
        <f>IF(J$3="Not used","",IFERROR(VLOOKUP($A1182,'Circumstance 5'!$B$6:$AB$15,27,FALSE),IFERROR(VLOOKUP($A1182,'Circumstance 5'!$B$18:$AB$28,27,FALSE),TableBPA2[[#This Row],[Base Payment After Circumstance 4]])))</f>
        <v/>
      </c>
      <c r="K1182" s="3" t="str">
        <f>IF(K$3="Not used","",IFERROR(VLOOKUP($A1182,'Circumstance 6'!$B$6:$AB$15,27,FALSE),IFERROR(VLOOKUP($A1182,'Circumstance 6'!$B$18:$AB$28,27,FALSE),TableBPA2[[#This Row],[Base Payment After Circumstance 5]])))</f>
        <v/>
      </c>
      <c r="L1182" s="3" t="str">
        <f>IF(L$3="Not used","",IFERROR(VLOOKUP($A1182,'Circumstance 7'!$B$6:$AB$15,27,FALSE),IFERROR(VLOOKUP($A1182,'Circumstance 7'!$B$18:$AB$28,27,FALSE),TableBPA2[[#This Row],[Base Payment After Circumstance 6]])))</f>
        <v/>
      </c>
      <c r="M1182" s="3" t="str">
        <f>IF(M$3="Not used","",IFERROR(VLOOKUP($A1182,'Circumstance 8'!$B$6:$AB$15,27,FALSE),IFERROR(VLOOKUP($A1182,'Circumstance 8'!$B$18:$AB$28,27,FALSE),TableBPA2[[#This Row],[Base Payment After Circumstance 7]])))</f>
        <v/>
      </c>
      <c r="N1182" s="3" t="str">
        <f>IF(N$3="Not used","",IFERROR(VLOOKUP($A1182,'Circumstance 9'!$B$6:$AB$15,27,FALSE),IFERROR(VLOOKUP($A1182,'Circumstance 9'!$B$18:$AB$28,27,FALSE),TableBPA2[[#This Row],[Base Payment After Circumstance 8]])))</f>
        <v/>
      </c>
      <c r="O1182" s="3" t="str">
        <f>IF(O$3="Not used","",IFERROR(VLOOKUP($A1182,'Circumstance 10'!$B$6:$AB$15,27,FALSE),IFERROR(VLOOKUP($A1182,'Circumstance 10'!$B$18:$AB$28,27,FALSE),TableBPA2[[#This Row],[Base Payment After Circumstance 9]])))</f>
        <v/>
      </c>
      <c r="P1182" s="24" t="str">
        <f>IF(P$3="Not used","",IFERROR(VLOOKUP($A1182,'Circumstance 11'!$B$6:$AB$15,27,FALSE),IFERROR(VLOOKUP($A1182,'Circumstance 11'!$B$18:$AB$28,27,FALSE),TableBPA2[[#This Row],[Base Payment After Circumstance 10]])))</f>
        <v/>
      </c>
      <c r="Q1182" s="24" t="str">
        <f>IF(Q$3="Not used","",IFERROR(VLOOKUP($A1182,'Circumstance 12'!$B$6:$AB$15,27,FALSE),IFERROR(VLOOKUP($A1182,'Circumstance 12'!$B$18:$AB$28,27,FALSE),TableBPA2[[#This Row],[Base Payment After Circumstance 11]])))</f>
        <v/>
      </c>
      <c r="R1182" s="24" t="str">
        <f>IF(R$3="Not used","",IFERROR(VLOOKUP($A1182,'Circumstance 13'!$B$6:$AB$15,27,FALSE),IFERROR(VLOOKUP($A1182,'Circumstance 13'!$B$18:$AB$28,27,FALSE),TableBPA2[[#This Row],[Base Payment After Circumstance 12]])))</f>
        <v/>
      </c>
      <c r="S1182" s="24" t="str">
        <f>IF(S$3="Not used","",IFERROR(VLOOKUP($A1182,'Circumstance 14'!$B$6:$AB$15,27,FALSE),IFERROR(VLOOKUP($A1182,'Circumstance 14'!$B$18:$AB$28,27,FALSE),TableBPA2[[#This Row],[Base Payment After Circumstance 13]])))</f>
        <v/>
      </c>
      <c r="T1182" s="24" t="str">
        <f>IF(T$3="Not used","",IFERROR(VLOOKUP($A1182,'Circumstance 15'!$B$6:$AB$15,27,FALSE),IFERROR(VLOOKUP($A1182,'Circumstance 15'!$B$18:$AB$28,27,FALSE),TableBPA2[[#This Row],[Base Payment After Circumstance 14]])))</f>
        <v/>
      </c>
      <c r="U1182" s="24" t="str">
        <f>IF(U$3="Not used","",IFERROR(VLOOKUP($A1182,'Circumstance 16'!$B$6:$AB$15,27,FALSE),IFERROR(VLOOKUP($A1182,'Circumstance 16'!$B$18:$AB$28,27,FALSE),TableBPA2[[#This Row],[Base Payment After Circumstance 15]])))</f>
        <v/>
      </c>
      <c r="V1182" s="24" t="str">
        <f>IF(V$3="Not used","",IFERROR(VLOOKUP($A1182,'Circumstance 17'!$B$6:$AB$15,27,FALSE),IFERROR(VLOOKUP($A1182,'Circumstance 17'!$B$18:$AB$28,27,FALSE),TableBPA2[[#This Row],[Base Payment After Circumstance 16]])))</f>
        <v/>
      </c>
      <c r="W1182" s="24" t="str">
        <f>IF(W$3="Not used","",IFERROR(VLOOKUP($A1182,'Circumstance 18'!$B$6:$AB$15,27,FALSE),IFERROR(VLOOKUP($A1182,'Circumstance 18'!$B$18:$AB$28,27,FALSE),TableBPA2[[#This Row],[Base Payment After Circumstance 17]])))</f>
        <v/>
      </c>
      <c r="X1182" s="24" t="str">
        <f>IF(X$3="Not used","",IFERROR(VLOOKUP($A1182,'Circumstance 19'!$B$6:$AB$15,27,FALSE),IFERROR(VLOOKUP($A1182,'Circumstance 19'!$B$18:$AB$28,27,FALSE),TableBPA2[[#This Row],[Base Payment After Circumstance 18]])))</f>
        <v/>
      </c>
      <c r="Y1182" s="24" t="str">
        <f>IF(Y$3="Not used","",IFERROR(VLOOKUP($A1182,'Circumstance 20'!$B$6:$AB$15,27,FALSE),IFERROR(VLOOKUP($A1182,'Circumstance 20'!$B$18:$AB$28,27,FALSE),TableBPA2[[#This Row],[Base Payment After Circumstance 19]])))</f>
        <v/>
      </c>
    </row>
    <row r="1183" spans="1:25" x14ac:dyDescent="0.25">
      <c r="A1183" s="11" t="str">
        <f>IF('LEA Information'!A1192="","",'LEA Information'!A1192)</f>
        <v/>
      </c>
      <c r="B1183" s="11" t="str">
        <f>IF('LEA Information'!B1192="","",'LEA Information'!B1192)</f>
        <v/>
      </c>
      <c r="C1183" s="68" t="str">
        <f>IF('LEA Information'!C1192="","",'LEA Information'!C1192)</f>
        <v/>
      </c>
      <c r="D1183" s="8" t="str">
        <f>IF('LEA Information'!D1192="","",'LEA Information'!D1192)</f>
        <v/>
      </c>
      <c r="E1183" s="32" t="str">
        <f t="shared" si="18"/>
        <v/>
      </c>
      <c r="F1183" s="3" t="str">
        <f>IF(F$3="Not used","",IFERROR(VLOOKUP($A1183,'Circumstance 1'!$B$6:$AB$15,27,FALSE),IFERROR(VLOOKUP(A1183,'Circumstance 1'!$B$18:$AB$28,27,FALSE),TableBPA2[[#This Row],[Starting Base Payment]])))</f>
        <v/>
      </c>
      <c r="G1183" s="3" t="str">
        <f>IF(G$3="Not used","",IFERROR(VLOOKUP($A1183,'Circumstance 2'!$B$6:$AB$15,27,FALSE),IFERROR(VLOOKUP($A1183,'Circumstance 2'!$B$18:$AB$28,27,FALSE),TableBPA2[[#This Row],[Base Payment After Circumstance 1]])))</f>
        <v/>
      </c>
      <c r="H1183" s="3" t="str">
        <f>IF(H$3="Not used","",IFERROR(VLOOKUP($A1183,'Circumstance 3'!$B$6:$AB$15,27,FALSE),IFERROR(VLOOKUP($A1183,'Circumstance 3'!$B$18:$AB$28,27,FALSE),TableBPA2[[#This Row],[Base Payment After Circumstance 2]])))</f>
        <v/>
      </c>
      <c r="I1183" s="3" t="str">
        <f>IF(I$3="Not used","",IFERROR(VLOOKUP($A1183,'Circumstance 4'!$B$6:$AB$15,27,FALSE),IFERROR(VLOOKUP($A1183,'Circumstance 4'!$B$18:$AB$28,27,FALSE),TableBPA2[[#This Row],[Base Payment After Circumstance 3]])))</f>
        <v/>
      </c>
      <c r="J1183" s="3" t="str">
        <f>IF(J$3="Not used","",IFERROR(VLOOKUP($A1183,'Circumstance 5'!$B$6:$AB$15,27,FALSE),IFERROR(VLOOKUP($A1183,'Circumstance 5'!$B$18:$AB$28,27,FALSE),TableBPA2[[#This Row],[Base Payment After Circumstance 4]])))</f>
        <v/>
      </c>
      <c r="K1183" s="3" t="str">
        <f>IF(K$3="Not used","",IFERROR(VLOOKUP($A1183,'Circumstance 6'!$B$6:$AB$15,27,FALSE),IFERROR(VLOOKUP($A1183,'Circumstance 6'!$B$18:$AB$28,27,FALSE),TableBPA2[[#This Row],[Base Payment After Circumstance 5]])))</f>
        <v/>
      </c>
      <c r="L1183" s="3" t="str">
        <f>IF(L$3="Not used","",IFERROR(VLOOKUP($A1183,'Circumstance 7'!$B$6:$AB$15,27,FALSE),IFERROR(VLOOKUP($A1183,'Circumstance 7'!$B$18:$AB$28,27,FALSE),TableBPA2[[#This Row],[Base Payment After Circumstance 6]])))</f>
        <v/>
      </c>
      <c r="M1183" s="3" t="str">
        <f>IF(M$3="Not used","",IFERROR(VLOOKUP($A1183,'Circumstance 8'!$B$6:$AB$15,27,FALSE),IFERROR(VLOOKUP($A1183,'Circumstance 8'!$B$18:$AB$28,27,FALSE),TableBPA2[[#This Row],[Base Payment After Circumstance 7]])))</f>
        <v/>
      </c>
      <c r="N1183" s="3" t="str">
        <f>IF(N$3="Not used","",IFERROR(VLOOKUP($A1183,'Circumstance 9'!$B$6:$AB$15,27,FALSE),IFERROR(VLOOKUP($A1183,'Circumstance 9'!$B$18:$AB$28,27,FALSE),TableBPA2[[#This Row],[Base Payment After Circumstance 8]])))</f>
        <v/>
      </c>
      <c r="O1183" s="3" t="str">
        <f>IF(O$3="Not used","",IFERROR(VLOOKUP($A1183,'Circumstance 10'!$B$6:$AB$15,27,FALSE),IFERROR(VLOOKUP($A1183,'Circumstance 10'!$B$18:$AB$28,27,FALSE),TableBPA2[[#This Row],[Base Payment After Circumstance 9]])))</f>
        <v/>
      </c>
      <c r="P1183" s="24" t="str">
        <f>IF(P$3="Not used","",IFERROR(VLOOKUP($A1183,'Circumstance 11'!$B$6:$AB$15,27,FALSE),IFERROR(VLOOKUP($A1183,'Circumstance 11'!$B$18:$AB$28,27,FALSE),TableBPA2[[#This Row],[Base Payment After Circumstance 10]])))</f>
        <v/>
      </c>
      <c r="Q1183" s="24" t="str">
        <f>IF(Q$3="Not used","",IFERROR(VLOOKUP($A1183,'Circumstance 12'!$B$6:$AB$15,27,FALSE),IFERROR(VLOOKUP($A1183,'Circumstance 12'!$B$18:$AB$28,27,FALSE),TableBPA2[[#This Row],[Base Payment After Circumstance 11]])))</f>
        <v/>
      </c>
      <c r="R1183" s="24" t="str">
        <f>IF(R$3="Not used","",IFERROR(VLOOKUP($A1183,'Circumstance 13'!$B$6:$AB$15,27,FALSE),IFERROR(VLOOKUP($A1183,'Circumstance 13'!$B$18:$AB$28,27,FALSE),TableBPA2[[#This Row],[Base Payment After Circumstance 12]])))</f>
        <v/>
      </c>
      <c r="S1183" s="24" t="str">
        <f>IF(S$3="Not used","",IFERROR(VLOOKUP($A1183,'Circumstance 14'!$B$6:$AB$15,27,FALSE),IFERROR(VLOOKUP($A1183,'Circumstance 14'!$B$18:$AB$28,27,FALSE),TableBPA2[[#This Row],[Base Payment After Circumstance 13]])))</f>
        <v/>
      </c>
      <c r="T1183" s="24" t="str">
        <f>IF(T$3="Not used","",IFERROR(VLOOKUP($A1183,'Circumstance 15'!$B$6:$AB$15,27,FALSE),IFERROR(VLOOKUP($A1183,'Circumstance 15'!$B$18:$AB$28,27,FALSE),TableBPA2[[#This Row],[Base Payment After Circumstance 14]])))</f>
        <v/>
      </c>
      <c r="U1183" s="24" t="str">
        <f>IF(U$3="Not used","",IFERROR(VLOOKUP($A1183,'Circumstance 16'!$B$6:$AB$15,27,FALSE),IFERROR(VLOOKUP($A1183,'Circumstance 16'!$B$18:$AB$28,27,FALSE),TableBPA2[[#This Row],[Base Payment After Circumstance 15]])))</f>
        <v/>
      </c>
      <c r="V1183" s="24" t="str">
        <f>IF(V$3="Not used","",IFERROR(VLOOKUP($A1183,'Circumstance 17'!$B$6:$AB$15,27,FALSE),IFERROR(VLOOKUP($A1183,'Circumstance 17'!$B$18:$AB$28,27,FALSE),TableBPA2[[#This Row],[Base Payment After Circumstance 16]])))</f>
        <v/>
      </c>
      <c r="W1183" s="24" t="str">
        <f>IF(W$3="Not used","",IFERROR(VLOOKUP($A1183,'Circumstance 18'!$B$6:$AB$15,27,FALSE),IFERROR(VLOOKUP($A1183,'Circumstance 18'!$B$18:$AB$28,27,FALSE),TableBPA2[[#This Row],[Base Payment After Circumstance 17]])))</f>
        <v/>
      </c>
      <c r="X1183" s="24" t="str">
        <f>IF(X$3="Not used","",IFERROR(VLOOKUP($A1183,'Circumstance 19'!$B$6:$AB$15,27,FALSE),IFERROR(VLOOKUP($A1183,'Circumstance 19'!$B$18:$AB$28,27,FALSE),TableBPA2[[#This Row],[Base Payment After Circumstance 18]])))</f>
        <v/>
      </c>
      <c r="Y1183" s="24" t="str">
        <f>IF(Y$3="Not used","",IFERROR(VLOOKUP($A1183,'Circumstance 20'!$B$6:$AB$15,27,FALSE),IFERROR(VLOOKUP($A1183,'Circumstance 20'!$B$18:$AB$28,27,FALSE),TableBPA2[[#This Row],[Base Payment After Circumstance 19]])))</f>
        <v/>
      </c>
    </row>
    <row r="1184" spans="1:25" x14ac:dyDescent="0.25">
      <c r="A1184" s="11" t="str">
        <f>IF('LEA Information'!A1193="","",'LEA Information'!A1193)</f>
        <v/>
      </c>
      <c r="B1184" s="11" t="str">
        <f>IF('LEA Information'!B1193="","",'LEA Information'!B1193)</f>
        <v/>
      </c>
      <c r="C1184" s="68" t="str">
        <f>IF('LEA Information'!C1193="","",'LEA Information'!C1193)</f>
        <v/>
      </c>
      <c r="D1184" s="8" t="str">
        <f>IF('LEA Information'!D1193="","",'LEA Information'!D1193)</f>
        <v/>
      </c>
      <c r="E1184" s="32" t="str">
        <f t="shared" si="18"/>
        <v/>
      </c>
      <c r="F1184" s="3" t="str">
        <f>IF(F$3="Not used","",IFERROR(VLOOKUP($A1184,'Circumstance 1'!$B$6:$AB$15,27,FALSE),IFERROR(VLOOKUP(A1184,'Circumstance 1'!$B$18:$AB$28,27,FALSE),TableBPA2[[#This Row],[Starting Base Payment]])))</f>
        <v/>
      </c>
      <c r="G1184" s="3" t="str">
        <f>IF(G$3="Not used","",IFERROR(VLOOKUP($A1184,'Circumstance 2'!$B$6:$AB$15,27,FALSE),IFERROR(VLOOKUP($A1184,'Circumstance 2'!$B$18:$AB$28,27,FALSE),TableBPA2[[#This Row],[Base Payment After Circumstance 1]])))</f>
        <v/>
      </c>
      <c r="H1184" s="3" t="str">
        <f>IF(H$3="Not used","",IFERROR(VLOOKUP($A1184,'Circumstance 3'!$B$6:$AB$15,27,FALSE),IFERROR(VLOOKUP($A1184,'Circumstance 3'!$B$18:$AB$28,27,FALSE),TableBPA2[[#This Row],[Base Payment After Circumstance 2]])))</f>
        <v/>
      </c>
      <c r="I1184" s="3" t="str">
        <f>IF(I$3="Not used","",IFERROR(VLOOKUP($A1184,'Circumstance 4'!$B$6:$AB$15,27,FALSE),IFERROR(VLOOKUP($A1184,'Circumstance 4'!$B$18:$AB$28,27,FALSE),TableBPA2[[#This Row],[Base Payment After Circumstance 3]])))</f>
        <v/>
      </c>
      <c r="J1184" s="3" t="str">
        <f>IF(J$3="Not used","",IFERROR(VLOOKUP($A1184,'Circumstance 5'!$B$6:$AB$15,27,FALSE),IFERROR(VLOOKUP($A1184,'Circumstance 5'!$B$18:$AB$28,27,FALSE),TableBPA2[[#This Row],[Base Payment After Circumstance 4]])))</f>
        <v/>
      </c>
      <c r="K1184" s="3" t="str">
        <f>IF(K$3="Not used","",IFERROR(VLOOKUP($A1184,'Circumstance 6'!$B$6:$AB$15,27,FALSE),IFERROR(VLOOKUP($A1184,'Circumstance 6'!$B$18:$AB$28,27,FALSE),TableBPA2[[#This Row],[Base Payment After Circumstance 5]])))</f>
        <v/>
      </c>
      <c r="L1184" s="3" t="str">
        <f>IF(L$3="Not used","",IFERROR(VLOOKUP($A1184,'Circumstance 7'!$B$6:$AB$15,27,FALSE),IFERROR(VLOOKUP($A1184,'Circumstance 7'!$B$18:$AB$28,27,FALSE),TableBPA2[[#This Row],[Base Payment After Circumstance 6]])))</f>
        <v/>
      </c>
      <c r="M1184" s="3" t="str">
        <f>IF(M$3="Not used","",IFERROR(VLOOKUP($A1184,'Circumstance 8'!$B$6:$AB$15,27,FALSE),IFERROR(VLOOKUP($A1184,'Circumstance 8'!$B$18:$AB$28,27,FALSE),TableBPA2[[#This Row],[Base Payment After Circumstance 7]])))</f>
        <v/>
      </c>
      <c r="N1184" s="3" t="str">
        <f>IF(N$3="Not used","",IFERROR(VLOOKUP($A1184,'Circumstance 9'!$B$6:$AB$15,27,FALSE),IFERROR(VLOOKUP($A1184,'Circumstance 9'!$B$18:$AB$28,27,FALSE),TableBPA2[[#This Row],[Base Payment After Circumstance 8]])))</f>
        <v/>
      </c>
      <c r="O1184" s="3" t="str">
        <f>IF(O$3="Not used","",IFERROR(VLOOKUP($A1184,'Circumstance 10'!$B$6:$AB$15,27,FALSE),IFERROR(VLOOKUP($A1184,'Circumstance 10'!$B$18:$AB$28,27,FALSE),TableBPA2[[#This Row],[Base Payment After Circumstance 9]])))</f>
        <v/>
      </c>
      <c r="P1184" s="24" t="str">
        <f>IF(P$3="Not used","",IFERROR(VLOOKUP($A1184,'Circumstance 11'!$B$6:$AB$15,27,FALSE),IFERROR(VLOOKUP($A1184,'Circumstance 11'!$B$18:$AB$28,27,FALSE),TableBPA2[[#This Row],[Base Payment After Circumstance 10]])))</f>
        <v/>
      </c>
      <c r="Q1184" s="24" t="str">
        <f>IF(Q$3="Not used","",IFERROR(VLOOKUP($A1184,'Circumstance 12'!$B$6:$AB$15,27,FALSE),IFERROR(VLOOKUP($A1184,'Circumstance 12'!$B$18:$AB$28,27,FALSE),TableBPA2[[#This Row],[Base Payment After Circumstance 11]])))</f>
        <v/>
      </c>
      <c r="R1184" s="24" t="str">
        <f>IF(R$3="Not used","",IFERROR(VLOOKUP($A1184,'Circumstance 13'!$B$6:$AB$15,27,FALSE),IFERROR(VLOOKUP($A1184,'Circumstance 13'!$B$18:$AB$28,27,FALSE),TableBPA2[[#This Row],[Base Payment After Circumstance 12]])))</f>
        <v/>
      </c>
      <c r="S1184" s="24" t="str">
        <f>IF(S$3="Not used","",IFERROR(VLOOKUP($A1184,'Circumstance 14'!$B$6:$AB$15,27,FALSE),IFERROR(VLOOKUP($A1184,'Circumstance 14'!$B$18:$AB$28,27,FALSE),TableBPA2[[#This Row],[Base Payment After Circumstance 13]])))</f>
        <v/>
      </c>
      <c r="T1184" s="24" t="str">
        <f>IF(T$3="Not used","",IFERROR(VLOOKUP($A1184,'Circumstance 15'!$B$6:$AB$15,27,FALSE),IFERROR(VLOOKUP($A1184,'Circumstance 15'!$B$18:$AB$28,27,FALSE),TableBPA2[[#This Row],[Base Payment After Circumstance 14]])))</f>
        <v/>
      </c>
      <c r="U1184" s="24" t="str">
        <f>IF(U$3="Not used","",IFERROR(VLOOKUP($A1184,'Circumstance 16'!$B$6:$AB$15,27,FALSE),IFERROR(VLOOKUP($A1184,'Circumstance 16'!$B$18:$AB$28,27,FALSE),TableBPA2[[#This Row],[Base Payment After Circumstance 15]])))</f>
        <v/>
      </c>
      <c r="V1184" s="24" t="str">
        <f>IF(V$3="Not used","",IFERROR(VLOOKUP($A1184,'Circumstance 17'!$B$6:$AB$15,27,FALSE),IFERROR(VLOOKUP($A1184,'Circumstance 17'!$B$18:$AB$28,27,FALSE),TableBPA2[[#This Row],[Base Payment After Circumstance 16]])))</f>
        <v/>
      </c>
      <c r="W1184" s="24" t="str">
        <f>IF(W$3="Not used","",IFERROR(VLOOKUP($A1184,'Circumstance 18'!$B$6:$AB$15,27,FALSE),IFERROR(VLOOKUP($A1184,'Circumstance 18'!$B$18:$AB$28,27,FALSE),TableBPA2[[#This Row],[Base Payment After Circumstance 17]])))</f>
        <v/>
      </c>
      <c r="X1184" s="24" t="str">
        <f>IF(X$3="Not used","",IFERROR(VLOOKUP($A1184,'Circumstance 19'!$B$6:$AB$15,27,FALSE),IFERROR(VLOOKUP($A1184,'Circumstance 19'!$B$18:$AB$28,27,FALSE),TableBPA2[[#This Row],[Base Payment After Circumstance 18]])))</f>
        <v/>
      </c>
      <c r="Y1184" s="24" t="str">
        <f>IF(Y$3="Not used","",IFERROR(VLOOKUP($A1184,'Circumstance 20'!$B$6:$AB$15,27,FALSE),IFERROR(VLOOKUP($A1184,'Circumstance 20'!$B$18:$AB$28,27,FALSE),TableBPA2[[#This Row],[Base Payment After Circumstance 19]])))</f>
        <v/>
      </c>
    </row>
    <row r="1185" spans="1:25" x14ac:dyDescent="0.25">
      <c r="A1185" s="11" t="str">
        <f>IF('LEA Information'!A1194="","",'LEA Information'!A1194)</f>
        <v/>
      </c>
      <c r="B1185" s="11" t="str">
        <f>IF('LEA Information'!B1194="","",'LEA Information'!B1194)</f>
        <v/>
      </c>
      <c r="C1185" s="68" t="str">
        <f>IF('LEA Information'!C1194="","",'LEA Information'!C1194)</f>
        <v/>
      </c>
      <c r="D1185" s="8" t="str">
        <f>IF('LEA Information'!D1194="","",'LEA Information'!D1194)</f>
        <v/>
      </c>
      <c r="E1185" s="32" t="str">
        <f t="shared" si="18"/>
        <v/>
      </c>
      <c r="F1185" s="3" t="str">
        <f>IF(F$3="Not used","",IFERROR(VLOOKUP($A1185,'Circumstance 1'!$B$6:$AB$15,27,FALSE),IFERROR(VLOOKUP(A1185,'Circumstance 1'!$B$18:$AB$28,27,FALSE),TableBPA2[[#This Row],[Starting Base Payment]])))</f>
        <v/>
      </c>
      <c r="G1185" s="3" t="str">
        <f>IF(G$3="Not used","",IFERROR(VLOOKUP($A1185,'Circumstance 2'!$B$6:$AB$15,27,FALSE),IFERROR(VLOOKUP($A1185,'Circumstance 2'!$B$18:$AB$28,27,FALSE),TableBPA2[[#This Row],[Base Payment After Circumstance 1]])))</f>
        <v/>
      </c>
      <c r="H1185" s="3" t="str">
        <f>IF(H$3="Not used","",IFERROR(VLOOKUP($A1185,'Circumstance 3'!$B$6:$AB$15,27,FALSE),IFERROR(VLOOKUP($A1185,'Circumstance 3'!$B$18:$AB$28,27,FALSE),TableBPA2[[#This Row],[Base Payment After Circumstance 2]])))</f>
        <v/>
      </c>
      <c r="I1185" s="3" t="str">
        <f>IF(I$3="Not used","",IFERROR(VLOOKUP($A1185,'Circumstance 4'!$B$6:$AB$15,27,FALSE),IFERROR(VLOOKUP($A1185,'Circumstance 4'!$B$18:$AB$28,27,FALSE),TableBPA2[[#This Row],[Base Payment After Circumstance 3]])))</f>
        <v/>
      </c>
      <c r="J1185" s="3" t="str">
        <f>IF(J$3="Not used","",IFERROR(VLOOKUP($A1185,'Circumstance 5'!$B$6:$AB$15,27,FALSE),IFERROR(VLOOKUP($A1185,'Circumstance 5'!$B$18:$AB$28,27,FALSE),TableBPA2[[#This Row],[Base Payment After Circumstance 4]])))</f>
        <v/>
      </c>
      <c r="K1185" s="3" t="str">
        <f>IF(K$3="Not used","",IFERROR(VLOOKUP($A1185,'Circumstance 6'!$B$6:$AB$15,27,FALSE),IFERROR(VLOOKUP($A1185,'Circumstance 6'!$B$18:$AB$28,27,FALSE),TableBPA2[[#This Row],[Base Payment After Circumstance 5]])))</f>
        <v/>
      </c>
      <c r="L1185" s="3" t="str">
        <f>IF(L$3="Not used","",IFERROR(VLOOKUP($A1185,'Circumstance 7'!$B$6:$AB$15,27,FALSE),IFERROR(VLOOKUP($A1185,'Circumstance 7'!$B$18:$AB$28,27,FALSE),TableBPA2[[#This Row],[Base Payment After Circumstance 6]])))</f>
        <v/>
      </c>
      <c r="M1185" s="3" t="str">
        <f>IF(M$3="Not used","",IFERROR(VLOOKUP($A1185,'Circumstance 8'!$B$6:$AB$15,27,FALSE),IFERROR(VLOOKUP($A1185,'Circumstance 8'!$B$18:$AB$28,27,FALSE),TableBPA2[[#This Row],[Base Payment After Circumstance 7]])))</f>
        <v/>
      </c>
      <c r="N1185" s="3" t="str">
        <f>IF(N$3="Not used","",IFERROR(VLOOKUP($A1185,'Circumstance 9'!$B$6:$AB$15,27,FALSE),IFERROR(VLOOKUP($A1185,'Circumstance 9'!$B$18:$AB$28,27,FALSE),TableBPA2[[#This Row],[Base Payment After Circumstance 8]])))</f>
        <v/>
      </c>
      <c r="O1185" s="3" t="str">
        <f>IF(O$3="Not used","",IFERROR(VLOOKUP($A1185,'Circumstance 10'!$B$6:$AB$15,27,FALSE),IFERROR(VLOOKUP($A1185,'Circumstance 10'!$B$18:$AB$28,27,FALSE),TableBPA2[[#This Row],[Base Payment After Circumstance 9]])))</f>
        <v/>
      </c>
      <c r="P1185" s="24" t="str">
        <f>IF(P$3="Not used","",IFERROR(VLOOKUP($A1185,'Circumstance 11'!$B$6:$AB$15,27,FALSE),IFERROR(VLOOKUP($A1185,'Circumstance 11'!$B$18:$AB$28,27,FALSE),TableBPA2[[#This Row],[Base Payment After Circumstance 10]])))</f>
        <v/>
      </c>
      <c r="Q1185" s="24" t="str">
        <f>IF(Q$3="Not used","",IFERROR(VLOOKUP($A1185,'Circumstance 12'!$B$6:$AB$15,27,FALSE),IFERROR(VLOOKUP($A1185,'Circumstance 12'!$B$18:$AB$28,27,FALSE),TableBPA2[[#This Row],[Base Payment After Circumstance 11]])))</f>
        <v/>
      </c>
      <c r="R1185" s="24" t="str">
        <f>IF(R$3="Not used","",IFERROR(VLOOKUP($A1185,'Circumstance 13'!$B$6:$AB$15,27,FALSE),IFERROR(VLOOKUP($A1185,'Circumstance 13'!$B$18:$AB$28,27,FALSE),TableBPA2[[#This Row],[Base Payment After Circumstance 12]])))</f>
        <v/>
      </c>
      <c r="S1185" s="24" t="str">
        <f>IF(S$3="Not used","",IFERROR(VLOOKUP($A1185,'Circumstance 14'!$B$6:$AB$15,27,FALSE),IFERROR(VLOOKUP($A1185,'Circumstance 14'!$B$18:$AB$28,27,FALSE),TableBPA2[[#This Row],[Base Payment After Circumstance 13]])))</f>
        <v/>
      </c>
      <c r="T1185" s="24" t="str">
        <f>IF(T$3="Not used","",IFERROR(VLOOKUP($A1185,'Circumstance 15'!$B$6:$AB$15,27,FALSE),IFERROR(VLOOKUP($A1185,'Circumstance 15'!$B$18:$AB$28,27,FALSE),TableBPA2[[#This Row],[Base Payment After Circumstance 14]])))</f>
        <v/>
      </c>
      <c r="U1185" s="24" t="str">
        <f>IF(U$3="Not used","",IFERROR(VLOOKUP($A1185,'Circumstance 16'!$B$6:$AB$15,27,FALSE),IFERROR(VLOOKUP($A1185,'Circumstance 16'!$B$18:$AB$28,27,FALSE),TableBPA2[[#This Row],[Base Payment After Circumstance 15]])))</f>
        <v/>
      </c>
      <c r="V1185" s="24" t="str">
        <f>IF(V$3="Not used","",IFERROR(VLOOKUP($A1185,'Circumstance 17'!$B$6:$AB$15,27,FALSE),IFERROR(VLOOKUP($A1185,'Circumstance 17'!$B$18:$AB$28,27,FALSE),TableBPA2[[#This Row],[Base Payment After Circumstance 16]])))</f>
        <v/>
      </c>
      <c r="W1185" s="24" t="str">
        <f>IF(W$3="Not used","",IFERROR(VLOOKUP($A1185,'Circumstance 18'!$B$6:$AB$15,27,FALSE),IFERROR(VLOOKUP($A1185,'Circumstance 18'!$B$18:$AB$28,27,FALSE),TableBPA2[[#This Row],[Base Payment After Circumstance 17]])))</f>
        <v/>
      </c>
      <c r="X1185" s="24" t="str">
        <f>IF(X$3="Not used","",IFERROR(VLOOKUP($A1185,'Circumstance 19'!$B$6:$AB$15,27,FALSE),IFERROR(VLOOKUP($A1185,'Circumstance 19'!$B$18:$AB$28,27,FALSE),TableBPA2[[#This Row],[Base Payment After Circumstance 18]])))</f>
        <v/>
      </c>
      <c r="Y1185" s="24" t="str">
        <f>IF(Y$3="Not used","",IFERROR(VLOOKUP($A1185,'Circumstance 20'!$B$6:$AB$15,27,FALSE),IFERROR(VLOOKUP($A1185,'Circumstance 20'!$B$18:$AB$28,27,FALSE),TableBPA2[[#This Row],[Base Payment After Circumstance 19]])))</f>
        <v/>
      </c>
    </row>
    <row r="1186" spans="1:25" x14ac:dyDescent="0.25">
      <c r="A1186" s="11" t="str">
        <f>IF('LEA Information'!A1195="","",'LEA Information'!A1195)</f>
        <v/>
      </c>
      <c r="B1186" s="11" t="str">
        <f>IF('LEA Information'!B1195="","",'LEA Information'!B1195)</f>
        <v/>
      </c>
      <c r="C1186" s="68" t="str">
        <f>IF('LEA Information'!C1195="","",'LEA Information'!C1195)</f>
        <v/>
      </c>
      <c r="D1186" s="8" t="str">
        <f>IF('LEA Information'!D1195="","",'LEA Information'!D1195)</f>
        <v/>
      </c>
      <c r="E1186" s="32" t="str">
        <f t="shared" si="18"/>
        <v/>
      </c>
      <c r="F1186" s="3" t="str">
        <f>IF(F$3="Not used","",IFERROR(VLOOKUP($A1186,'Circumstance 1'!$B$6:$AB$15,27,FALSE),IFERROR(VLOOKUP(A1186,'Circumstance 1'!$B$18:$AB$28,27,FALSE),TableBPA2[[#This Row],[Starting Base Payment]])))</f>
        <v/>
      </c>
      <c r="G1186" s="3" t="str">
        <f>IF(G$3="Not used","",IFERROR(VLOOKUP($A1186,'Circumstance 2'!$B$6:$AB$15,27,FALSE),IFERROR(VLOOKUP($A1186,'Circumstance 2'!$B$18:$AB$28,27,FALSE),TableBPA2[[#This Row],[Base Payment After Circumstance 1]])))</f>
        <v/>
      </c>
      <c r="H1186" s="3" t="str">
        <f>IF(H$3="Not used","",IFERROR(VLOOKUP($A1186,'Circumstance 3'!$B$6:$AB$15,27,FALSE),IFERROR(VLOOKUP($A1186,'Circumstance 3'!$B$18:$AB$28,27,FALSE),TableBPA2[[#This Row],[Base Payment After Circumstance 2]])))</f>
        <v/>
      </c>
      <c r="I1186" s="3" t="str">
        <f>IF(I$3="Not used","",IFERROR(VLOOKUP($A1186,'Circumstance 4'!$B$6:$AB$15,27,FALSE),IFERROR(VLOOKUP($A1186,'Circumstance 4'!$B$18:$AB$28,27,FALSE),TableBPA2[[#This Row],[Base Payment After Circumstance 3]])))</f>
        <v/>
      </c>
      <c r="J1186" s="3" t="str">
        <f>IF(J$3="Not used","",IFERROR(VLOOKUP($A1186,'Circumstance 5'!$B$6:$AB$15,27,FALSE),IFERROR(VLOOKUP($A1186,'Circumstance 5'!$B$18:$AB$28,27,FALSE),TableBPA2[[#This Row],[Base Payment After Circumstance 4]])))</f>
        <v/>
      </c>
      <c r="K1186" s="3" t="str">
        <f>IF(K$3="Not used","",IFERROR(VLOOKUP($A1186,'Circumstance 6'!$B$6:$AB$15,27,FALSE),IFERROR(VLOOKUP($A1186,'Circumstance 6'!$B$18:$AB$28,27,FALSE),TableBPA2[[#This Row],[Base Payment After Circumstance 5]])))</f>
        <v/>
      </c>
      <c r="L1186" s="3" t="str">
        <f>IF(L$3="Not used","",IFERROR(VLOOKUP($A1186,'Circumstance 7'!$B$6:$AB$15,27,FALSE),IFERROR(VLOOKUP($A1186,'Circumstance 7'!$B$18:$AB$28,27,FALSE),TableBPA2[[#This Row],[Base Payment After Circumstance 6]])))</f>
        <v/>
      </c>
      <c r="M1186" s="3" t="str">
        <f>IF(M$3="Not used","",IFERROR(VLOOKUP($A1186,'Circumstance 8'!$B$6:$AB$15,27,FALSE),IFERROR(VLOOKUP($A1186,'Circumstance 8'!$B$18:$AB$28,27,FALSE),TableBPA2[[#This Row],[Base Payment After Circumstance 7]])))</f>
        <v/>
      </c>
      <c r="N1186" s="3" t="str">
        <f>IF(N$3="Not used","",IFERROR(VLOOKUP($A1186,'Circumstance 9'!$B$6:$AB$15,27,FALSE),IFERROR(VLOOKUP($A1186,'Circumstance 9'!$B$18:$AB$28,27,FALSE),TableBPA2[[#This Row],[Base Payment After Circumstance 8]])))</f>
        <v/>
      </c>
      <c r="O1186" s="3" t="str">
        <f>IF(O$3="Not used","",IFERROR(VLOOKUP($A1186,'Circumstance 10'!$B$6:$AB$15,27,FALSE),IFERROR(VLOOKUP($A1186,'Circumstance 10'!$B$18:$AB$28,27,FALSE),TableBPA2[[#This Row],[Base Payment After Circumstance 9]])))</f>
        <v/>
      </c>
      <c r="P1186" s="24" t="str">
        <f>IF(P$3="Not used","",IFERROR(VLOOKUP($A1186,'Circumstance 11'!$B$6:$AB$15,27,FALSE),IFERROR(VLOOKUP($A1186,'Circumstance 11'!$B$18:$AB$28,27,FALSE),TableBPA2[[#This Row],[Base Payment After Circumstance 10]])))</f>
        <v/>
      </c>
      <c r="Q1186" s="24" t="str">
        <f>IF(Q$3="Not used","",IFERROR(VLOOKUP($A1186,'Circumstance 12'!$B$6:$AB$15,27,FALSE),IFERROR(VLOOKUP($A1186,'Circumstance 12'!$B$18:$AB$28,27,FALSE),TableBPA2[[#This Row],[Base Payment After Circumstance 11]])))</f>
        <v/>
      </c>
      <c r="R1186" s="24" t="str">
        <f>IF(R$3="Not used","",IFERROR(VLOOKUP($A1186,'Circumstance 13'!$B$6:$AB$15,27,FALSE),IFERROR(VLOOKUP($A1186,'Circumstance 13'!$B$18:$AB$28,27,FALSE),TableBPA2[[#This Row],[Base Payment After Circumstance 12]])))</f>
        <v/>
      </c>
      <c r="S1186" s="24" t="str">
        <f>IF(S$3="Not used","",IFERROR(VLOOKUP($A1186,'Circumstance 14'!$B$6:$AB$15,27,FALSE),IFERROR(VLOOKUP($A1186,'Circumstance 14'!$B$18:$AB$28,27,FALSE),TableBPA2[[#This Row],[Base Payment After Circumstance 13]])))</f>
        <v/>
      </c>
      <c r="T1186" s="24" t="str">
        <f>IF(T$3="Not used","",IFERROR(VLOOKUP($A1186,'Circumstance 15'!$B$6:$AB$15,27,FALSE),IFERROR(VLOOKUP($A1186,'Circumstance 15'!$B$18:$AB$28,27,FALSE),TableBPA2[[#This Row],[Base Payment After Circumstance 14]])))</f>
        <v/>
      </c>
      <c r="U1186" s="24" t="str">
        <f>IF(U$3="Not used","",IFERROR(VLOOKUP($A1186,'Circumstance 16'!$B$6:$AB$15,27,FALSE),IFERROR(VLOOKUP($A1186,'Circumstance 16'!$B$18:$AB$28,27,FALSE),TableBPA2[[#This Row],[Base Payment After Circumstance 15]])))</f>
        <v/>
      </c>
      <c r="V1186" s="24" t="str">
        <f>IF(V$3="Not used","",IFERROR(VLOOKUP($A1186,'Circumstance 17'!$B$6:$AB$15,27,FALSE),IFERROR(VLOOKUP($A1186,'Circumstance 17'!$B$18:$AB$28,27,FALSE),TableBPA2[[#This Row],[Base Payment After Circumstance 16]])))</f>
        <v/>
      </c>
      <c r="W1186" s="24" t="str">
        <f>IF(W$3="Not used","",IFERROR(VLOOKUP($A1186,'Circumstance 18'!$B$6:$AB$15,27,FALSE),IFERROR(VLOOKUP($A1186,'Circumstance 18'!$B$18:$AB$28,27,FALSE),TableBPA2[[#This Row],[Base Payment After Circumstance 17]])))</f>
        <v/>
      </c>
      <c r="X1186" s="24" t="str">
        <f>IF(X$3="Not used","",IFERROR(VLOOKUP($A1186,'Circumstance 19'!$B$6:$AB$15,27,FALSE),IFERROR(VLOOKUP($A1186,'Circumstance 19'!$B$18:$AB$28,27,FALSE),TableBPA2[[#This Row],[Base Payment After Circumstance 18]])))</f>
        <v/>
      </c>
      <c r="Y1186" s="24" t="str">
        <f>IF(Y$3="Not used","",IFERROR(VLOOKUP($A1186,'Circumstance 20'!$B$6:$AB$15,27,FALSE),IFERROR(VLOOKUP($A1186,'Circumstance 20'!$B$18:$AB$28,27,FALSE),TableBPA2[[#This Row],[Base Payment After Circumstance 19]])))</f>
        <v/>
      </c>
    </row>
    <row r="1187" spans="1:25" x14ac:dyDescent="0.25">
      <c r="A1187" s="11" t="str">
        <f>IF('LEA Information'!A1196="","",'LEA Information'!A1196)</f>
        <v/>
      </c>
      <c r="B1187" s="11" t="str">
        <f>IF('LEA Information'!B1196="","",'LEA Information'!B1196)</f>
        <v/>
      </c>
      <c r="C1187" s="68" t="str">
        <f>IF('LEA Information'!C1196="","",'LEA Information'!C1196)</f>
        <v/>
      </c>
      <c r="D1187" s="8" t="str">
        <f>IF('LEA Information'!D1196="","",'LEA Information'!D1196)</f>
        <v/>
      </c>
      <c r="E1187" s="32" t="str">
        <f t="shared" si="18"/>
        <v/>
      </c>
      <c r="F1187" s="3" t="str">
        <f>IF(F$3="Not used","",IFERROR(VLOOKUP($A1187,'Circumstance 1'!$B$6:$AB$15,27,FALSE),IFERROR(VLOOKUP(A1187,'Circumstance 1'!$B$18:$AB$28,27,FALSE),TableBPA2[[#This Row],[Starting Base Payment]])))</f>
        <v/>
      </c>
      <c r="G1187" s="3" t="str">
        <f>IF(G$3="Not used","",IFERROR(VLOOKUP($A1187,'Circumstance 2'!$B$6:$AB$15,27,FALSE),IFERROR(VLOOKUP($A1187,'Circumstance 2'!$B$18:$AB$28,27,FALSE),TableBPA2[[#This Row],[Base Payment After Circumstance 1]])))</f>
        <v/>
      </c>
      <c r="H1187" s="3" t="str">
        <f>IF(H$3="Not used","",IFERROR(VLOOKUP($A1187,'Circumstance 3'!$B$6:$AB$15,27,FALSE),IFERROR(VLOOKUP($A1187,'Circumstance 3'!$B$18:$AB$28,27,FALSE),TableBPA2[[#This Row],[Base Payment After Circumstance 2]])))</f>
        <v/>
      </c>
      <c r="I1187" s="3" t="str">
        <f>IF(I$3="Not used","",IFERROR(VLOOKUP($A1187,'Circumstance 4'!$B$6:$AB$15,27,FALSE),IFERROR(VLOOKUP($A1187,'Circumstance 4'!$B$18:$AB$28,27,FALSE),TableBPA2[[#This Row],[Base Payment After Circumstance 3]])))</f>
        <v/>
      </c>
      <c r="J1187" s="3" t="str">
        <f>IF(J$3="Not used","",IFERROR(VLOOKUP($A1187,'Circumstance 5'!$B$6:$AB$15,27,FALSE),IFERROR(VLOOKUP($A1187,'Circumstance 5'!$B$18:$AB$28,27,FALSE),TableBPA2[[#This Row],[Base Payment After Circumstance 4]])))</f>
        <v/>
      </c>
      <c r="K1187" s="3" t="str">
        <f>IF(K$3="Not used","",IFERROR(VLOOKUP($A1187,'Circumstance 6'!$B$6:$AB$15,27,FALSE),IFERROR(VLOOKUP($A1187,'Circumstance 6'!$B$18:$AB$28,27,FALSE),TableBPA2[[#This Row],[Base Payment After Circumstance 5]])))</f>
        <v/>
      </c>
      <c r="L1187" s="3" t="str">
        <f>IF(L$3="Not used","",IFERROR(VLOOKUP($A1187,'Circumstance 7'!$B$6:$AB$15,27,FALSE),IFERROR(VLOOKUP($A1187,'Circumstance 7'!$B$18:$AB$28,27,FALSE),TableBPA2[[#This Row],[Base Payment After Circumstance 6]])))</f>
        <v/>
      </c>
      <c r="M1187" s="3" t="str">
        <f>IF(M$3="Not used","",IFERROR(VLOOKUP($A1187,'Circumstance 8'!$B$6:$AB$15,27,FALSE),IFERROR(VLOOKUP($A1187,'Circumstance 8'!$B$18:$AB$28,27,FALSE),TableBPA2[[#This Row],[Base Payment After Circumstance 7]])))</f>
        <v/>
      </c>
      <c r="N1187" s="3" t="str">
        <f>IF(N$3="Not used","",IFERROR(VLOOKUP($A1187,'Circumstance 9'!$B$6:$AB$15,27,FALSE),IFERROR(VLOOKUP($A1187,'Circumstance 9'!$B$18:$AB$28,27,FALSE),TableBPA2[[#This Row],[Base Payment After Circumstance 8]])))</f>
        <v/>
      </c>
      <c r="O1187" s="3" t="str">
        <f>IF(O$3="Not used","",IFERROR(VLOOKUP($A1187,'Circumstance 10'!$B$6:$AB$15,27,FALSE),IFERROR(VLOOKUP($A1187,'Circumstance 10'!$B$18:$AB$28,27,FALSE),TableBPA2[[#This Row],[Base Payment After Circumstance 9]])))</f>
        <v/>
      </c>
      <c r="P1187" s="24" t="str">
        <f>IF(P$3="Not used","",IFERROR(VLOOKUP($A1187,'Circumstance 11'!$B$6:$AB$15,27,FALSE),IFERROR(VLOOKUP($A1187,'Circumstance 11'!$B$18:$AB$28,27,FALSE),TableBPA2[[#This Row],[Base Payment After Circumstance 10]])))</f>
        <v/>
      </c>
      <c r="Q1187" s="24" t="str">
        <f>IF(Q$3="Not used","",IFERROR(VLOOKUP($A1187,'Circumstance 12'!$B$6:$AB$15,27,FALSE),IFERROR(VLOOKUP($A1187,'Circumstance 12'!$B$18:$AB$28,27,FALSE),TableBPA2[[#This Row],[Base Payment After Circumstance 11]])))</f>
        <v/>
      </c>
      <c r="R1187" s="24" t="str">
        <f>IF(R$3="Not used","",IFERROR(VLOOKUP($A1187,'Circumstance 13'!$B$6:$AB$15,27,FALSE),IFERROR(VLOOKUP($A1187,'Circumstance 13'!$B$18:$AB$28,27,FALSE),TableBPA2[[#This Row],[Base Payment After Circumstance 12]])))</f>
        <v/>
      </c>
      <c r="S1187" s="24" t="str">
        <f>IF(S$3="Not used","",IFERROR(VLOOKUP($A1187,'Circumstance 14'!$B$6:$AB$15,27,FALSE),IFERROR(VLOOKUP($A1187,'Circumstance 14'!$B$18:$AB$28,27,FALSE),TableBPA2[[#This Row],[Base Payment After Circumstance 13]])))</f>
        <v/>
      </c>
      <c r="T1187" s="24" t="str">
        <f>IF(T$3="Not used","",IFERROR(VLOOKUP($A1187,'Circumstance 15'!$B$6:$AB$15,27,FALSE),IFERROR(VLOOKUP($A1187,'Circumstance 15'!$B$18:$AB$28,27,FALSE),TableBPA2[[#This Row],[Base Payment After Circumstance 14]])))</f>
        <v/>
      </c>
      <c r="U1187" s="24" t="str">
        <f>IF(U$3="Not used","",IFERROR(VLOOKUP($A1187,'Circumstance 16'!$B$6:$AB$15,27,FALSE),IFERROR(VLOOKUP($A1187,'Circumstance 16'!$B$18:$AB$28,27,FALSE),TableBPA2[[#This Row],[Base Payment After Circumstance 15]])))</f>
        <v/>
      </c>
      <c r="V1187" s="24" t="str">
        <f>IF(V$3="Not used","",IFERROR(VLOOKUP($A1187,'Circumstance 17'!$B$6:$AB$15,27,FALSE),IFERROR(VLOOKUP($A1187,'Circumstance 17'!$B$18:$AB$28,27,FALSE),TableBPA2[[#This Row],[Base Payment After Circumstance 16]])))</f>
        <v/>
      </c>
      <c r="W1187" s="24" t="str">
        <f>IF(W$3="Not used","",IFERROR(VLOOKUP($A1187,'Circumstance 18'!$B$6:$AB$15,27,FALSE),IFERROR(VLOOKUP($A1187,'Circumstance 18'!$B$18:$AB$28,27,FALSE),TableBPA2[[#This Row],[Base Payment After Circumstance 17]])))</f>
        <v/>
      </c>
      <c r="X1187" s="24" t="str">
        <f>IF(X$3="Not used","",IFERROR(VLOOKUP($A1187,'Circumstance 19'!$B$6:$AB$15,27,FALSE),IFERROR(VLOOKUP($A1187,'Circumstance 19'!$B$18:$AB$28,27,FALSE),TableBPA2[[#This Row],[Base Payment After Circumstance 18]])))</f>
        <v/>
      </c>
      <c r="Y1187" s="24" t="str">
        <f>IF(Y$3="Not used","",IFERROR(VLOOKUP($A1187,'Circumstance 20'!$B$6:$AB$15,27,FALSE),IFERROR(VLOOKUP($A1187,'Circumstance 20'!$B$18:$AB$28,27,FALSE),TableBPA2[[#This Row],[Base Payment After Circumstance 19]])))</f>
        <v/>
      </c>
    </row>
    <row r="1188" spans="1:25" x14ac:dyDescent="0.25">
      <c r="A1188" s="11" t="str">
        <f>IF('LEA Information'!A1197="","",'LEA Information'!A1197)</f>
        <v/>
      </c>
      <c r="B1188" s="11" t="str">
        <f>IF('LEA Information'!B1197="","",'LEA Information'!B1197)</f>
        <v/>
      </c>
      <c r="C1188" s="68" t="str">
        <f>IF('LEA Information'!C1197="","",'LEA Information'!C1197)</f>
        <v/>
      </c>
      <c r="D1188" s="8" t="str">
        <f>IF('LEA Information'!D1197="","",'LEA Information'!D1197)</f>
        <v/>
      </c>
      <c r="E1188" s="32" t="str">
        <f t="shared" si="18"/>
        <v/>
      </c>
      <c r="F1188" s="3" t="str">
        <f>IF(F$3="Not used","",IFERROR(VLOOKUP($A1188,'Circumstance 1'!$B$6:$AB$15,27,FALSE),IFERROR(VLOOKUP(A1188,'Circumstance 1'!$B$18:$AB$28,27,FALSE),TableBPA2[[#This Row],[Starting Base Payment]])))</f>
        <v/>
      </c>
      <c r="G1188" s="3" t="str">
        <f>IF(G$3="Not used","",IFERROR(VLOOKUP($A1188,'Circumstance 2'!$B$6:$AB$15,27,FALSE),IFERROR(VLOOKUP($A1188,'Circumstance 2'!$B$18:$AB$28,27,FALSE),TableBPA2[[#This Row],[Base Payment After Circumstance 1]])))</f>
        <v/>
      </c>
      <c r="H1188" s="3" t="str">
        <f>IF(H$3="Not used","",IFERROR(VLOOKUP($A1188,'Circumstance 3'!$B$6:$AB$15,27,FALSE),IFERROR(VLOOKUP($A1188,'Circumstance 3'!$B$18:$AB$28,27,FALSE),TableBPA2[[#This Row],[Base Payment After Circumstance 2]])))</f>
        <v/>
      </c>
      <c r="I1188" s="3" t="str">
        <f>IF(I$3="Not used","",IFERROR(VLOOKUP($A1188,'Circumstance 4'!$B$6:$AB$15,27,FALSE),IFERROR(VLOOKUP($A1188,'Circumstance 4'!$B$18:$AB$28,27,FALSE),TableBPA2[[#This Row],[Base Payment After Circumstance 3]])))</f>
        <v/>
      </c>
      <c r="J1188" s="3" t="str">
        <f>IF(J$3="Not used","",IFERROR(VLOOKUP($A1188,'Circumstance 5'!$B$6:$AB$15,27,FALSE),IFERROR(VLOOKUP($A1188,'Circumstance 5'!$B$18:$AB$28,27,FALSE),TableBPA2[[#This Row],[Base Payment After Circumstance 4]])))</f>
        <v/>
      </c>
      <c r="K1188" s="3" t="str">
        <f>IF(K$3="Not used","",IFERROR(VLOOKUP($A1188,'Circumstance 6'!$B$6:$AB$15,27,FALSE),IFERROR(VLOOKUP($A1188,'Circumstance 6'!$B$18:$AB$28,27,FALSE),TableBPA2[[#This Row],[Base Payment After Circumstance 5]])))</f>
        <v/>
      </c>
      <c r="L1188" s="3" t="str">
        <f>IF(L$3="Not used","",IFERROR(VLOOKUP($A1188,'Circumstance 7'!$B$6:$AB$15,27,FALSE),IFERROR(VLOOKUP($A1188,'Circumstance 7'!$B$18:$AB$28,27,FALSE),TableBPA2[[#This Row],[Base Payment After Circumstance 6]])))</f>
        <v/>
      </c>
      <c r="M1188" s="3" t="str">
        <f>IF(M$3="Not used","",IFERROR(VLOOKUP($A1188,'Circumstance 8'!$B$6:$AB$15,27,FALSE),IFERROR(VLOOKUP($A1188,'Circumstance 8'!$B$18:$AB$28,27,FALSE),TableBPA2[[#This Row],[Base Payment After Circumstance 7]])))</f>
        <v/>
      </c>
      <c r="N1188" s="3" t="str">
        <f>IF(N$3="Not used","",IFERROR(VLOOKUP($A1188,'Circumstance 9'!$B$6:$AB$15,27,FALSE),IFERROR(VLOOKUP($A1188,'Circumstance 9'!$B$18:$AB$28,27,FALSE),TableBPA2[[#This Row],[Base Payment After Circumstance 8]])))</f>
        <v/>
      </c>
      <c r="O1188" s="3" t="str">
        <f>IF(O$3="Not used","",IFERROR(VLOOKUP($A1188,'Circumstance 10'!$B$6:$AB$15,27,FALSE),IFERROR(VLOOKUP($A1188,'Circumstance 10'!$B$18:$AB$28,27,FALSE),TableBPA2[[#This Row],[Base Payment After Circumstance 9]])))</f>
        <v/>
      </c>
      <c r="P1188" s="24" t="str">
        <f>IF(P$3="Not used","",IFERROR(VLOOKUP($A1188,'Circumstance 11'!$B$6:$AB$15,27,FALSE),IFERROR(VLOOKUP($A1188,'Circumstance 11'!$B$18:$AB$28,27,FALSE),TableBPA2[[#This Row],[Base Payment After Circumstance 10]])))</f>
        <v/>
      </c>
      <c r="Q1188" s="24" t="str">
        <f>IF(Q$3="Not used","",IFERROR(VLOOKUP($A1188,'Circumstance 12'!$B$6:$AB$15,27,FALSE),IFERROR(VLOOKUP($A1188,'Circumstance 12'!$B$18:$AB$28,27,FALSE),TableBPA2[[#This Row],[Base Payment After Circumstance 11]])))</f>
        <v/>
      </c>
      <c r="R1188" s="24" t="str">
        <f>IF(R$3="Not used","",IFERROR(VLOOKUP($A1188,'Circumstance 13'!$B$6:$AB$15,27,FALSE),IFERROR(VLOOKUP($A1188,'Circumstance 13'!$B$18:$AB$28,27,FALSE),TableBPA2[[#This Row],[Base Payment After Circumstance 12]])))</f>
        <v/>
      </c>
      <c r="S1188" s="24" t="str">
        <f>IF(S$3="Not used","",IFERROR(VLOOKUP($A1188,'Circumstance 14'!$B$6:$AB$15,27,FALSE),IFERROR(VLOOKUP($A1188,'Circumstance 14'!$B$18:$AB$28,27,FALSE),TableBPA2[[#This Row],[Base Payment After Circumstance 13]])))</f>
        <v/>
      </c>
      <c r="T1188" s="24" t="str">
        <f>IF(T$3="Not used","",IFERROR(VLOOKUP($A1188,'Circumstance 15'!$B$6:$AB$15,27,FALSE),IFERROR(VLOOKUP($A1188,'Circumstance 15'!$B$18:$AB$28,27,FALSE),TableBPA2[[#This Row],[Base Payment After Circumstance 14]])))</f>
        <v/>
      </c>
      <c r="U1188" s="24" t="str">
        <f>IF(U$3="Not used","",IFERROR(VLOOKUP($A1188,'Circumstance 16'!$B$6:$AB$15,27,FALSE),IFERROR(VLOOKUP($A1188,'Circumstance 16'!$B$18:$AB$28,27,FALSE),TableBPA2[[#This Row],[Base Payment After Circumstance 15]])))</f>
        <v/>
      </c>
      <c r="V1188" s="24" t="str">
        <f>IF(V$3="Not used","",IFERROR(VLOOKUP($A1188,'Circumstance 17'!$B$6:$AB$15,27,FALSE),IFERROR(VLOOKUP($A1188,'Circumstance 17'!$B$18:$AB$28,27,FALSE),TableBPA2[[#This Row],[Base Payment After Circumstance 16]])))</f>
        <v/>
      </c>
      <c r="W1188" s="24" t="str">
        <f>IF(W$3="Not used","",IFERROR(VLOOKUP($A1188,'Circumstance 18'!$B$6:$AB$15,27,FALSE),IFERROR(VLOOKUP($A1188,'Circumstance 18'!$B$18:$AB$28,27,FALSE),TableBPA2[[#This Row],[Base Payment After Circumstance 17]])))</f>
        <v/>
      </c>
      <c r="X1188" s="24" t="str">
        <f>IF(X$3="Not used","",IFERROR(VLOOKUP($A1188,'Circumstance 19'!$B$6:$AB$15,27,FALSE),IFERROR(VLOOKUP($A1188,'Circumstance 19'!$B$18:$AB$28,27,FALSE),TableBPA2[[#This Row],[Base Payment After Circumstance 18]])))</f>
        <v/>
      </c>
      <c r="Y1188" s="24" t="str">
        <f>IF(Y$3="Not used","",IFERROR(VLOOKUP($A1188,'Circumstance 20'!$B$6:$AB$15,27,FALSE),IFERROR(VLOOKUP($A1188,'Circumstance 20'!$B$18:$AB$28,27,FALSE),TableBPA2[[#This Row],[Base Payment After Circumstance 19]])))</f>
        <v/>
      </c>
    </row>
    <row r="1189" spans="1:25" x14ac:dyDescent="0.25">
      <c r="A1189" s="11" t="str">
        <f>IF('LEA Information'!A1198="","",'LEA Information'!A1198)</f>
        <v/>
      </c>
      <c r="B1189" s="11" t="str">
        <f>IF('LEA Information'!B1198="","",'LEA Information'!B1198)</f>
        <v/>
      </c>
      <c r="C1189" s="68" t="str">
        <f>IF('LEA Information'!C1198="","",'LEA Information'!C1198)</f>
        <v/>
      </c>
      <c r="D1189" s="8" t="str">
        <f>IF('LEA Information'!D1198="","",'LEA Information'!D1198)</f>
        <v/>
      </c>
      <c r="E1189" s="32" t="str">
        <f t="shared" si="18"/>
        <v/>
      </c>
      <c r="F1189" s="3" t="str">
        <f>IF(F$3="Not used","",IFERROR(VLOOKUP($A1189,'Circumstance 1'!$B$6:$AB$15,27,FALSE),IFERROR(VLOOKUP(A1189,'Circumstance 1'!$B$18:$AB$28,27,FALSE),TableBPA2[[#This Row],[Starting Base Payment]])))</f>
        <v/>
      </c>
      <c r="G1189" s="3" t="str">
        <f>IF(G$3="Not used","",IFERROR(VLOOKUP($A1189,'Circumstance 2'!$B$6:$AB$15,27,FALSE),IFERROR(VLOOKUP($A1189,'Circumstance 2'!$B$18:$AB$28,27,FALSE),TableBPA2[[#This Row],[Base Payment After Circumstance 1]])))</f>
        <v/>
      </c>
      <c r="H1189" s="3" t="str">
        <f>IF(H$3="Not used","",IFERROR(VLOOKUP($A1189,'Circumstance 3'!$B$6:$AB$15,27,FALSE),IFERROR(VLOOKUP($A1189,'Circumstance 3'!$B$18:$AB$28,27,FALSE),TableBPA2[[#This Row],[Base Payment After Circumstance 2]])))</f>
        <v/>
      </c>
      <c r="I1189" s="3" t="str">
        <f>IF(I$3="Not used","",IFERROR(VLOOKUP($A1189,'Circumstance 4'!$B$6:$AB$15,27,FALSE),IFERROR(VLOOKUP($A1189,'Circumstance 4'!$B$18:$AB$28,27,FALSE),TableBPA2[[#This Row],[Base Payment After Circumstance 3]])))</f>
        <v/>
      </c>
      <c r="J1189" s="3" t="str">
        <f>IF(J$3="Not used","",IFERROR(VLOOKUP($A1189,'Circumstance 5'!$B$6:$AB$15,27,FALSE),IFERROR(VLOOKUP($A1189,'Circumstance 5'!$B$18:$AB$28,27,FALSE),TableBPA2[[#This Row],[Base Payment After Circumstance 4]])))</f>
        <v/>
      </c>
      <c r="K1189" s="3" t="str">
        <f>IF(K$3="Not used","",IFERROR(VLOOKUP($A1189,'Circumstance 6'!$B$6:$AB$15,27,FALSE),IFERROR(VLOOKUP($A1189,'Circumstance 6'!$B$18:$AB$28,27,FALSE),TableBPA2[[#This Row],[Base Payment After Circumstance 5]])))</f>
        <v/>
      </c>
      <c r="L1189" s="3" t="str">
        <f>IF(L$3="Not used","",IFERROR(VLOOKUP($A1189,'Circumstance 7'!$B$6:$AB$15,27,FALSE),IFERROR(VLOOKUP($A1189,'Circumstance 7'!$B$18:$AB$28,27,FALSE),TableBPA2[[#This Row],[Base Payment After Circumstance 6]])))</f>
        <v/>
      </c>
      <c r="M1189" s="3" t="str">
        <f>IF(M$3="Not used","",IFERROR(VLOOKUP($A1189,'Circumstance 8'!$B$6:$AB$15,27,FALSE),IFERROR(VLOOKUP($A1189,'Circumstance 8'!$B$18:$AB$28,27,FALSE),TableBPA2[[#This Row],[Base Payment After Circumstance 7]])))</f>
        <v/>
      </c>
      <c r="N1189" s="3" t="str">
        <f>IF(N$3="Not used","",IFERROR(VLOOKUP($A1189,'Circumstance 9'!$B$6:$AB$15,27,FALSE),IFERROR(VLOOKUP($A1189,'Circumstance 9'!$B$18:$AB$28,27,FALSE),TableBPA2[[#This Row],[Base Payment After Circumstance 8]])))</f>
        <v/>
      </c>
      <c r="O1189" s="3" t="str">
        <f>IF(O$3="Not used","",IFERROR(VLOOKUP($A1189,'Circumstance 10'!$B$6:$AB$15,27,FALSE),IFERROR(VLOOKUP($A1189,'Circumstance 10'!$B$18:$AB$28,27,FALSE),TableBPA2[[#This Row],[Base Payment After Circumstance 9]])))</f>
        <v/>
      </c>
      <c r="P1189" s="24" t="str">
        <f>IF(P$3="Not used","",IFERROR(VLOOKUP($A1189,'Circumstance 11'!$B$6:$AB$15,27,FALSE),IFERROR(VLOOKUP($A1189,'Circumstance 11'!$B$18:$AB$28,27,FALSE),TableBPA2[[#This Row],[Base Payment After Circumstance 10]])))</f>
        <v/>
      </c>
      <c r="Q1189" s="24" t="str">
        <f>IF(Q$3="Not used","",IFERROR(VLOOKUP($A1189,'Circumstance 12'!$B$6:$AB$15,27,FALSE),IFERROR(VLOOKUP($A1189,'Circumstance 12'!$B$18:$AB$28,27,FALSE),TableBPA2[[#This Row],[Base Payment After Circumstance 11]])))</f>
        <v/>
      </c>
      <c r="R1189" s="24" t="str">
        <f>IF(R$3="Not used","",IFERROR(VLOOKUP($A1189,'Circumstance 13'!$B$6:$AB$15,27,FALSE),IFERROR(VLOOKUP($A1189,'Circumstance 13'!$B$18:$AB$28,27,FALSE),TableBPA2[[#This Row],[Base Payment After Circumstance 12]])))</f>
        <v/>
      </c>
      <c r="S1189" s="24" t="str">
        <f>IF(S$3="Not used","",IFERROR(VLOOKUP($A1189,'Circumstance 14'!$B$6:$AB$15,27,FALSE),IFERROR(VLOOKUP($A1189,'Circumstance 14'!$B$18:$AB$28,27,FALSE),TableBPA2[[#This Row],[Base Payment After Circumstance 13]])))</f>
        <v/>
      </c>
      <c r="T1189" s="24" t="str">
        <f>IF(T$3="Not used","",IFERROR(VLOOKUP($A1189,'Circumstance 15'!$B$6:$AB$15,27,FALSE),IFERROR(VLOOKUP($A1189,'Circumstance 15'!$B$18:$AB$28,27,FALSE),TableBPA2[[#This Row],[Base Payment After Circumstance 14]])))</f>
        <v/>
      </c>
      <c r="U1189" s="24" t="str">
        <f>IF(U$3="Not used","",IFERROR(VLOOKUP($A1189,'Circumstance 16'!$B$6:$AB$15,27,FALSE),IFERROR(VLOOKUP($A1189,'Circumstance 16'!$B$18:$AB$28,27,FALSE),TableBPA2[[#This Row],[Base Payment After Circumstance 15]])))</f>
        <v/>
      </c>
      <c r="V1189" s="24" t="str">
        <f>IF(V$3="Not used","",IFERROR(VLOOKUP($A1189,'Circumstance 17'!$B$6:$AB$15,27,FALSE),IFERROR(VLOOKUP($A1189,'Circumstance 17'!$B$18:$AB$28,27,FALSE),TableBPA2[[#This Row],[Base Payment After Circumstance 16]])))</f>
        <v/>
      </c>
      <c r="W1189" s="24" t="str">
        <f>IF(W$3="Not used","",IFERROR(VLOOKUP($A1189,'Circumstance 18'!$B$6:$AB$15,27,FALSE),IFERROR(VLOOKUP($A1189,'Circumstance 18'!$B$18:$AB$28,27,FALSE),TableBPA2[[#This Row],[Base Payment After Circumstance 17]])))</f>
        <v/>
      </c>
      <c r="X1189" s="24" t="str">
        <f>IF(X$3="Not used","",IFERROR(VLOOKUP($A1189,'Circumstance 19'!$B$6:$AB$15,27,FALSE),IFERROR(VLOOKUP($A1189,'Circumstance 19'!$B$18:$AB$28,27,FALSE),TableBPA2[[#This Row],[Base Payment After Circumstance 18]])))</f>
        <v/>
      </c>
      <c r="Y1189" s="24" t="str">
        <f>IF(Y$3="Not used","",IFERROR(VLOOKUP($A1189,'Circumstance 20'!$B$6:$AB$15,27,FALSE),IFERROR(VLOOKUP($A1189,'Circumstance 20'!$B$18:$AB$28,27,FALSE),TableBPA2[[#This Row],[Base Payment After Circumstance 19]])))</f>
        <v/>
      </c>
    </row>
    <row r="1190" spans="1:25" x14ac:dyDescent="0.25">
      <c r="A1190" s="11" t="str">
        <f>IF('LEA Information'!A1199="","",'LEA Information'!A1199)</f>
        <v/>
      </c>
      <c r="B1190" s="11" t="str">
        <f>IF('LEA Information'!B1199="","",'LEA Information'!B1199)</f>
        <v/>
      </c>
      <c r="C1190" s="68" t="str">
        <f>IF('LEA Information'!C1199="","",'LEA Information'!C1199)</f>
        <v/>
      </c>
      <c r="D1190" s="8" t="str">
        <f>IF('LEA Information'!D1199="","",'LEA Information'!D1199)</f>
        <v/>
      </c>
      <c r="E1190" s="32" t="str">
        <f t="shared" si="18"/>
        <v/>
      </c>
      <c r="F1190" s="3" t="str">
        <f>IF(F$3="Not used","",IFERROR(VLOOKUP($A1190,'Circumstance 1'!$B$6:$AB$15,27,FALSE),IFERROR(VLOOKUP(A1190,'Circumstance 1'!$B$18:$AB$28,27,FALSE),TableBPA2[[#This Row],[Starting Base Payment]])))</f>
        <v/>
      </c>
      <c r="G1190" s="3" t="str">
        <f>IF(G$3="Not used","",IFERROR(VLOOKUP($A1190,'Circumstance 2'!$B$6:$AB$15,27,FALSE),IFERROR(VLOOKUP($A1190,'Circumstance 2'!$B$18:$AB$28,27,FALSE),TableBPA2[[#This Row],[Base Payment After Circumstance 1]])))</f>
        <v/>
      </c>
      <c r="H1190" s="3" t="str">
        <f>IF(H$3="Not used","",IFERROR(VLOOKUP($A1190,'Circumstance 3'!$B$6:$AB$15,27,FALSE),IFERROR(VLOOKUP($A1190,'Circumstance 3'!$B$18:$AB$28,27,FALSE),TableBPA2[[#This Row],[Base Payment After Circumstance 2]])))</f>
        <v/>
      </c>
      <c r="I1190" s="3" t="str">
        <f>IF(I$3="Not used","",IFERROR(VLOOKUP($A1190,'Circumstance 4'!$B$6:$AB$15,27,FALSE),IFERROR(VLOOKUP($A1190,'Circumstance 4'!$B$18:$AB$28,27,FALSE),TableBPA2[[#This Row],[Base Payment After Circumstance 3]])))</f>
        <v/>
      </c>
      <c r="J1190" s="3" t="str">
        <f>IF(J$3="Not used","",IFERROR(VLOOKUP($A1190,'Circumstance 5'!$B$6:$AB$15,27,FALSE),IFERROR(VLOOKUP($A1190,'Circumstance 5'!$B$18:$AB$28,27,FALSE),TableBPA2[[#This Row],[Base Payment After Circumstance 4]])))</f>
        <v/>
      </c>
      <c r="K1190" s="3" t="str">
        <f>IF(K$3="Not used","",IFERROR(VLOOKUP($A1190,'Circumstance 6'!$B$6:$AB$15,27,FALSE),IFERROR(VLOOKUP($A1190,'Circumstance 6'!$B$18:$AB$28,27,FALSE),TableBPA2[[#This Row],[Base Payment After Circumstance 5]])))</f>
        <v/>
      </c>
      <c r="L1190" s="3" t="str">
        <f>IF(L$3="Not used","",IFERROR(VLOOKUP($A1190,'Circumstance 7'!$B$6:$AB$15,27,FALSE),IFERROR(VLOOKUP($A1190,'Circumstance 7'!$B$18:$AB$28,27,FALSE),TableBPA2[[#This Row],[Base Payment After Circumstance 6]])))</f>
        <v/>
      </c>
      <c r="M1190" s="3" t="str">
        <f>IF(M$3="Not used","",IFERROR(VLOOKUP($A1190,'Circumstance 8'!$B$6:$AB$15,27,FALSE),IFERROR(VLOOKUP($A1190,'Circumstance 8'!$B$18:$AB$28,27,FALSE),TableBPA2[[#This Row],[Base Payment After Circumstance 7]])))</f>
        <v/>
      </c>
      <c r="N1190" s="3" t="str">
        <f>IF(N$3="Not used","",IFERROR(VLOOKUP($A1190,'Circumstance 9'!$B$6:$AB$15,27,FALSE),IFERROR(VLOOKUP($A1190,'Circumstance 9'!$B$18:$AB$28,27,FALSE),TableBPA2[[#This Row],[Base Payment After Circumstance 8]])))</f>
        <v/>
      </c>
      <c r="O1190" s="3" t="str">
        <f>IF(O$3="Not used","",IFERROR(VLOOKUP($A1190,'Circumstance 10'!$B$6:$AB$15,27,FALSE),IFERROR(VLOOKUP($A1190,'Circumstance 10'!$B$18:$AB$28,27,FALSE),TableBPA2[[#This Row],[Base Payment After Circumstance 9]])))</f>
        <v/>
      </c>
      <c r="P1190" s="24" t="str">
        <f>IF(P$3="Not used","",IFERROR(VLOOKUP($A1190,'Circumstance 11'!$B$6:$AB$15,27,FALSE),IFERROR(VLOOKUP($A1190,'Circumstance 11'!$B$18:$AB$28,27,FALSE),TableBPA2[[#This Row],[Base Payment After Circumstance 10]])))</f>
        <v/>
      </c>
      <c r="Q1190" s="24" t="str">
        <f>IF(Q$3="Not used","",IFERROR(VLOOKUP($A1190,'Circumstance 12'!$B$6:$AB$15,27,FALSE),IFERROR(VLOOKUP($A1190,'Circumstance 12'!$B$18:$AB$28,27,FALSE),TableBPA2[[#This Row],[Base Payment After Circumstance 11]])))</f>
        <v/>
      </c>
      <c r="R1190" s="24" t="str">
        <f>IF(R$3="Not used","",IFERROR(VLOOKUP($A1190,'Circumstance 13'!$B$6:$AB$15,27,FALSE),IFERROR(VLOOKUP($A1190,'Circumstance 13'!$B$18:$AB$28,27,FALSE),TableBPA2[[#This Row],[Base Payment After Circumstance 12]])))</f>
        <v/>
      </c>
      <c r="S1190" s="24" t="str">
        <f>IF(S$3="Not used","",IFERROR(VLOOKUP($A1190,'Circumstance 14'!$B$6:$AB$15,27,FALSE),IFERROR(VLOOKUP($A1190,'Circumstance 14'!$B$18:$AB$28,27,FALSE),TableBPA2[[#This Row],[Base Payment After Circumstance 13]])))</f>
        <v/>
      </c>
      <c r="T1190" s="24" t="str">
        <f>IF(T$3="Not used","",IFERROR(VLOOKUP($A1190,'Circumstance 15'!$B$6:$AB$15,27,FALSE),IFERROR(VLOOKUP($A1190,'Circumstance 15'!$B$18:$AB$28,27,FALSE),TableBPA2[[#This Row],[Base Payment After Circumstance 14]])))</f>
        <v/>
      </c>
      <c r="U1190" s="24" t="str">
        <f>IF(U$3="Not used","",IFERROR(VLOOKUP($A1190,'Circumstance 16'!$B$6:$AB$15,27,FALSE),IFERROR(VLOOKUP($A1190,'Circumstance 16'!$B$18:$AB$28,27,FALSE),TableBPA2[[#This Row],[Base Payment After Circumstance 15]])))</f>
        <v/>
      </c>
      <c r="V1190" s="24" t="str">
        <f>IF(V$3="Not used","",IFERROR(VLOOKUP($A1190,'Circumstance 17'!$B$6:$AB$15,27,FALSE),IFERROR(VLOOKUP($A1190,'Circumstance 17'!$B$18:$AB$28,27,FALSE),TableBPA2[[#This Row],[Base Payment After Circumstance 16]])))</f>
        <v/>
      </c>
      <c r="W1190" s="24" t="str">
        <f>IF(W$3="Not used","",IFERROR(VLOOKUP($A1190,'Circumstance 18'!$B$6:$AB$15,27,FALSE),IFERROR(VLOOKUP($A1190,'Circumstance 18'!$B$18:$AB$28,27,FALSE),TableBPA2[[#This Row],[Base Payment After Circumstance 17]])))</f>
        <v/>
      </c>
      <c r="X1190" s="24" t="str">
        <f>IF(X$3="Not used","",IFERROR(VLOOKUP($A1190,'Circumstance 19'!$B$6:$AB$15,27,FALSE),IFERROR(VLOOKUP($A1190,'Circumstance 19'!$B$18:$AB$28,27,FALSE),TableBPA2[[#This Row],[Base Payment After Circumstance 18]])))</f>
        <v/>
      </c>
      <c r="Y1190" s="24" t="str">
        <f>IF(Y$3="Not used","",IFERROR(VLOOKUP($A1190,'Circumstance 20'!$B$6:$AB$15,27,FALSE),IFERROR(VLOOKUP($A1190,'Circumstance 20'!$B$18:$AB$28,27,FALSE),TableBPA2[[#This Row],[Base Payment After Circumstance 19]])))</f>
        <v/>
      </c>
    </row>
    <row r="1191" spans="1:25" x14ac:dyDescent="0.25">
      <c r="A1191" s="11" t="str">
        <f>IF('LEA Information'!A1200="","",'LEA Information'!A1200)</f>
        <v/>
      </c>
      <c r="B1191" s="11" t="str">
        <f>IF('LEA Information'!B1200="","",'LEA Information'!B1200)</f>
        <v/>
      </c>
      <c r="C1191" s="68" t="str">
        <f>IF('LEA Information'!C1200="","",'LEA Information'!C1200)</f>
        <v/>
      </c>
      <c r="D1191" s="8" t="str">
        <f>IF('LEA Information'!D1200="","",'LEA Information'!D1200)</f>
        <v/>
      </c>
      <c r="E1191" s="32" t="str">
        <f t="shared" si="18"/>
        <v/>
      </c>
      <c r="F1191" s="3" t="str">
        <f>IF(F$3="Not used","",IFERROR(VLOOKUP($A1191,'Circumstance 1'!$B$6:$AB$15,27,FALSE),IFERROR(VLOOKUP(A1191,'Circumstance 1'!$B$18:$AB$28,27,FALSE),TableBPA2[[#This Row],[Starting Base Payment]])))</f>
        <v/>
      </c>
      <c r="G1191" s="3" t="str">
        <f>IF(G$3="Not used","",IFERROR(VLOOKUP($A1191,'Circumstance 2'!$B$6:$AB$15,27,FALSE),IFERROR(VLOOKUP($A1191,'Circumstance 2'!$B$18:$AB$28,27,FALSE),TableBPA2[[#This Row],[Base Payment After Circumstance 1]])))</f>
        <v/>
      </c>
      <c r="H1191" s="3" t="str">
        <f>IF(H$3="Not used","",IFERROR(VLOOKUP($A1191,'Circumstance 3'!$B$6:$AB$15,27,FALSE),IFERROR(VLOOKUP($A1191,'Circumstance 3'!$B$18:$AB$28,27,FALSE),TableBPA2[[#This Row],[Base Payment After Circumstance 2]])))</f>
        <v/>
      </c>
      <c r="I1191" s="3" t="str">
        <f>IF(I$3="Not used","",IFERROR(VLOOKUP($A1191,'Circumstance 4'!$B$6:$AB$15,27,FALSE),IFERROR(VLOOKUP($A1191,'Circumstance 4'!$B$18:$AB$28,27,FALSE),TableBPA2[[#This Row],[Base Payment After Circumstance 3]])))</f>
        <v/>
      </c>
      <c r="J1191" s="3" t="str">
        <f>IF(J$3="Not used","",IFERROR(VLOOKUP($A1191,'Circumstance 5'!$B$6:$AB$15,27,FALSE),IFERROR(VLOOKUP($A1191,'Circumstance 5'!$B$18:$AB$28,27,FALSE),TableBPA2[[#This Row],[Base Payment After Circumstance 4]])))</f>
        <v/>
      </c>
      <c r="K1191" s="3" t="str">
        <f>IF(K$3="Not used","",IFERROR(VLOOKUP($A1191,'Circumstance 6'!$B$6:$AB$15,27,FALSE),IFERROR(VLOOKUP($A1191,'Circumstance 6'!$B$18:$AB$28,27,FALSE),TableBPA2[[#This Row],[Base Payment After Circumstance 5]])))</f>
        <v/>
      </c>
      <c r="L1191" s="3" t="str">
        <f>IF(L$3="Not used","",IFERROR(VLOOKUP($A1191,'Circumstance 7'!$B$6:$AB$15,27,FALSE),IFERROR(VLOOKUP($A1191,'Circumstance 7'!$B$18:$AB$28,27,FALSE),TableBPA2[[#This Row],[Base Payment After Circumstance 6]])))</f>
        <v/>
      </c>
      <c r="M1191" s="3" t="str">
        <f>IF(M$3="Not used","",IFERROR(VLOOKUP($A1191,'Circumstance 8'!$B$6:$AB$15,27,FALSE),IFERROR(VLOOKUP($A1191,'Circumstance 8'!$B$18:$AB$28,27,FALSE),TableBPA2[[#This Row],[Base Payment After Circumstance 7]])))</f>
        <v/>
      </c>
      <c r="N1191" s="3" t="str">
        <f>IF(N$3="Not used","",IFERROR(VLOOKUP($A1191,'Circumstance 9'!$B$6:$AB$15,27,FALSE),IFERROR(VLOOKUP($A1191,'Circumstance 9'!$B$18:$AB$28,27,FALSE),TableBPA2[[#This Row],[Base Payment After Circumstance 8]])))</f>
        <v/>
      </c>
      <c r="O1191" s="3" t="str">
        <f>IF(O$3="Not used","",IFERROR(VLOOKUP($A1191,'Circumstance 10'!$B$6:$AB$15,27,FALSE),IFERROR(VLOOKUP($A1191,'Circumstance 10'!$B$18:$AB$28,27,FALSE),TableBPA2[[#This Row],[Base Payment After Circumstance 9]])))</f>
        <v/>
      </c>
      <c r="P1191" s="24" t="str">
        <f>IF(P$3="Not used","",IFERROR(VLOOKUP($A1191,'Circumstance 11'!$B$6:$AB$15,27,FALSE),IFERROR(VLOOKUP($A1191,'Circumstance 11'!$B$18:$AB$28,27,FALSE),TableBPA2[[#This Row],[Base Payment After Circumstance 10]])))</f>
        <v/>
      </c>
      <c r="Q1191" s="24" t="str">
        <f>IF(Q$3="Not used","",IFERROR(VLOOKUP($A1191,'Circumstance 12'!$B$6:$AB$15,27,FALSE),IFERROR(VLOOKUP($A1191,'Circumstance 12'!$B$18:$AB$28,27,FALSE),TableBPA2[[#This Row],[Base Payment After Circumstance 11]])))</f>
        <v/>
      </c>
      <c r="R1191" s="24" t="str">
        <f>IF(R$3="Not used","",IFERROR(VLOOKUP($A1191,'Circumstance 13'!$B$6:$AB$15,27,FALSE),IFERROR(VLOOKUP($A1191,'Circumstance 13'!$B$18:$AB$28,27,FALSE),TableBPA2[[#This Row],[Base Payment After Circumstance 12]])))</f>
        <v/>
      </c>
      <c r="S1191" s="24" t="str">
        <f>IF(S$3="Not used","",IFERROR(VLOOKUP($A1191,'Circumstance 14'!$B$6:$AB$15,27,FALSE),IFERROR(VLOOKUP($A1191,'Circumstance 14'!$B$18:$AB$28,27,FALSE),TableBPA2[[#This Row],[Base Payment After Circumstance 13]])))</f>
        <v/>
      </c>
      <c r="T1191" s="24" t="str">
        <f>IF(T$3="Not used","",IFERROR(VLOOKUP($A1191,'Circumstance 15'!$B$6:$AB$15,27,FALSE),IFERROR(VLOOKUP($A1191,'Circumstance 15'!$B$18:$AB$28,27,FALSE),TableBPA2[[#This Row],[Base Payment After Circumstance 14]])))</f>
        <v/>
      </c>
      <c r="U1191" s="24" t="str">
        <f>IF(U$3="Not used","",IFERROR(VLOOKUP($A1191,'Circumstance 16'!$B$6:$AB$15,27,FALSE),IFERROR(VLOOKUP($A1191,'Circumstance 16'!$B$18:$AB$28,27,FALSE),TableBPA2[[#This Row],[Base Payment After Circumstance 15]])))</f>
        <v/>
      </c>
      <c r="V1191" s="24" t="str">
        <f>IF(V$3="Not used","",IFERROR(VLOOKUP($A1191,'Circumstance 17'!$B$6:$AB$15,27,FALSE),IFERROR(VLOOKUP($A1191,'Circumstance 17'!$B$18:$AB$28,27,FALSE),TableBPA2[[#This Row],[Base Payment After Circumstance 16]])))</f>
        <v/>
      </c>
      <c r="W1191" s="24" t="str">
        <f>IF(W$3="Not used","",IFERROR(VLOOKUP($A1191,'Circumstance 18'!$B$6:$AB$15,27,FALSE),IFERROR(VLOOKUP($A1191,'Circumstance 18'!$B$18:$AB$28,27,FALSE),TableBPA2[[#This Row],[Base Payment After Circumstance 17]])))</f>
        <v/>
      </c>
      <c r="X1191" s="24" t="str">
        <f>IF(X$3="Not used","",IFERROR(VLOOKUP($A1191,'Circumstance 19'!$B$6:$AB$15,27,FALSE),IFERROR(VLOOKUP($A1191,'Circumstance 19'!$B$18:$AB$28,27,FALSE),TableBPA2[[#This Row],[Base Payment After Circumstance 18]])))</f>
        <v/>
      </c>
      <c r="Y1191" s="24" t="str">
        <f>IF(Y$3="Not used","",IFERROR(VLOOKUP($A1191,'Circumstance 20'!$B$6:$AB$15,27,FALSE),IFERROR(VLOOKUP($A1191,'Circumstance 20'!$B$18:$AB$28,27,FALSE),TableBPA2[[#This Row],[Base Payment After Circumstance 19]])))</f>
        <v/>
      </c>
    </row>
    <row r="1192" spans="1:25" x14ac:dyDescent="0.25">
      <c r="A1192" s="11" t="str">
        <f>IF('LEA Information'!A1201="","",'LEA Information'!A1201)</f>
        <v/>
      </c>
      <c r="B1192" s="11" t="str">
        <f>IF('LEA Information'!B1201="","",'LEA Information'!B1201)</f>
        <v/>
      </c>
      <c r="C1192" s="68" t="str">
        <f>IF('LEA Information'!C1201="","",'LEA Information'!C1201)</f>
        <v/>
      </c>
      <c r="D1192" s="8" t="str">
        <f>IF('LEA Information'!D1201="","",'LEA Information'!D1201)</f>
        <v/>
      </c>
      <c r="E1192" s="32" t="str">
        <f t="shared" si="18"/>
        <v/>
      </c>
      <c r="F1192" s="3" t="str">
        <f>IF(F$3="Not used","",IFERROR(VLOOKUP($A1192,'Circumstance 1'!$B$6:$AB$15,27,FALSE),IFERROR(VLOOKUP(A1192,'Circumstance 1'!$B$18:$AB$28,27,FALSE),TableBPA2[[#This Row],[Starting Base Payment]])))</f>
        <v/>
      </c>
      <c r="G1192" s="3" t="str">
        <f>IF(G$3="Not used","",IFERROR(VLOOKUP($A1192,'Circumstance 2'!$B$6:$AB$15,27,FALSE),IFERROR(VLOOKUP($A1192,'Circumstance 2'!$B$18:$AB$28,27,FALSE),TableBPA2[[#This Row],[Base Payment After Circumstance 1]])))</f>
        <v/>
      </c>
      <c r="H1192" s="3" t="str">
        <f>IF(H$3="Not used","",IFERROR(VLOOKUP($A1192,'Circumstance 3'!$B$6:$AB$15,27,FALSE),IFERROR(VLOOKUP($A1192,'Circumstance 3'!$B$18:$AB$28,27,FALSE),TableBPA2[[#This Row],[Base Payment After Circumstance 2]])))</f>
        <v/>
      </c>
      <c r="I1192" s="3" t="str">
        <f>IF(I$3="Not used","",IFERROR(VLOOKUP($A1192,'Circumstance 4'!$B$6:$AB$15,27,FALSE),IFERROR(VLOOKUP($A1192,'Circumstance 4'!$B$18:$AB$28,27,FALSE),TableBPA2[[#This Row],[Base Payment After Circumstance 3]])))</f>
        <v/>
      </c>
      <c r="J1192" s="3" t="str">
        <f>IF(J$3="Not used","",IFERROR(VLOOKUP($A1192,'Circumstance 5'!$B$6:$AB$15,27,FALSE),IFERROR(VLOOKUP($A1192,'Circumstance 5'!$B$18:$AB$28,27,FALSE),TableBPA2[[#This Row],[Base Payment After Circumstance 4]])))</f>
        <v/>
      </c>
      <c r="K1192" s="3" t="str">
        <f>IF(K$3="Not used","",IFERROR(VLOOKUP($A1192,'Circumstance 6'!$B$6:$AB$15,27,FALSE),IFERROR(VLOOKUP($A1192,'Circumstance 6'!$B$18:$AB$28,27,FALSE),TableBPA2[[#This Row],[Base Payment After Circumstance 5]])))</f>
        <v/>
      </c>
      <c r="L1192" s="3" t="str">
        <f>IF(L$3="Not used","",IFERROR(VLOOKUP($A1192,'Circumstance 7'!$B$6:$AB$15,27,FALSE),IFERROR(VLOOKUP($A1192,'Circumstance 7'!$B$18:$AB$28,27,FALSE),TableBPA2[[#This Row],[Base Payment After Circumstance 6]])))</f>
        <v/>
      </c>
      <c r="M1192" s="3" t="str">
        <f>IF(M$3="Not used","",IFERROR(VLOOKUP($A1192,'Circumstance 8'!$B$6:$AB$15,27,FALSE),IFERROR(VLOOKUP($A1192,'Circumstance 8'!$B$18:$AB$28,27,FALSE),TableBPA2[[#This Row],[Base Payment After Circumstance 7]])))</f>
        <v/>
      </c>
      <c r="N1192" s="3" t="str">
        <f>IF(N$3="Not used","",IFERROR(VLOOKUP($A1192,'Circumstance 9'!$B$6:$AB$15,27,FALSE),IFERROR(VLOOKUP($A1192,'Circumstance 9'!$B$18:$AB$28,27,FALSE),TableBPA2[[#This Row],[Base Payment After Circumstance 8]])))</f>
        <v/>
      </c>
      <c r="O1192" s="3" t="str">
        <f>IF(O$3="Not used","",IFERROR(VLOOKUP($A1192,'Circumstance 10'!$B$6:$AB$15,27,FALSE),IFERROR(VLOOKUP($A1192,'Circumstance 10'!$B$18:$AB$28,27,FALSE),TableBPA2[[#This Row],[Base Payment After Circumstance 9]])))</f>
        <v/>
      </c>
      <c r="P1192" s="24" t="str">
        <f>IF(P$3="Not used","",IFERROR(VLOOKUP($A1192,'Circumstance 11'!$B$6:$AB$15,27,FALSE),IFERROR(VLOOKUP($A1192,'Circumstance 11'!$B$18:$AB$28,27,FALSE),TableBPA2[[#This Row],[Base Payment After Circumstance 10]])))</f>
        <v/>
      </c>
      <c r="Q1192" s="24" t="str">
        <f>IF(Q$3="Not used","",IFERROR(VLOOKUP($A1192,'Circumstance 12'!$B$6:$AB$15,27,FALSE),IFERROR(VLOOKUP($A1192,'Circumstance 12'!$B$18:$AB$28,27,FALSE),TableBPA2[[#This Row],[Base Payment After Circumstance 11]])))</f>
        <v/>
      </c>
      <c r="R1192" s="24" t="str">
        <f>IF(R$3="Not used","",IFERROR(VLOOKUP($A1192,'Circumstance 13'!$B$6:$AB$15,27,FALSE),IFERROR(VLOOKUP($A1192,'Circumstance 13'!$B$18:$AB$28,27,FALSE),TableBPA2[[#This Row],[Base Payment After Circumstance 12]])))</f>
        <v/>
      </c>
      <c r="S1192" s="24" t="str">
        <f>IF(S$3="Not used","",IFERROR(VLOOKUP($A1192,'Circumstance 14'!$B$6:$AB$15,27,FALSE),IFERROR(VLOOKUP($A1192,'Circumstance 14'!$B$18:$AB$28,27,FALSE),TableBPA2[[#This Row],[Base Payment After Circumstance 13]])))</f>
        <v/>
      </c>
      <c r="T1192" s="24" t="str">
        <f>IF(T$3="Not used","",IFERROR(VLOOKUP($A1192,'Circumstance 15'!$B$6:$AB$15,27,FALSE),IFERROR(VLOOKUP($A1192,'Circumstance 15'!$B$18:$AB$28,27,FALSE),TableBPA2[[#This Row],[Base Payment After Circumstance 14]])))</f>
        <v/>
      </c>
      <c r="U1192" s="24" t="str">
        <f>IF(U$3="Not used","",IFERROR(VLOOKUP($A1192,'Circumstance 16'!$B$6:$AB$15,27,FALSE),IFERROR(VLOOKUP($A1192,'Circumstance 16'!$B$18:$AB$28,27,FALSE),TableBPA2[[#This Row],[Base Payment After Circumstance 15]])))</f>
        <v/>
      </c>
      <c r="V1192" s="24" t="str">
        <f>IF(V$3="Not used","",IFERROR(VLOOKUP($A1192,'Circumstance 17'!$B$6:$AB$15,27,FALSE),IFERROR(VLOOKUP($A1192,'Circumstance 17'!$B$18:$AB$28,27,FALSE),TableBPA2[[#This Row],[Base Payment After Circumstance 16]])))</f>
        <v/>
      </c>
      <c r="W1192" s="24" t="str">
        <f>IF(W$3="Not used","",IFERROR(VLOOKUP($A1192,'Circumstance 18'!$B$6:$AB$15,27,FALSE),IFERROR(VLOOKUP($A1192,'Circumstance 18'!$B$18:$AB$28,27,FALSE),TableBPA2[[#This Row],[Base Payment After Circumstance 17]])))</f>
        <v/>
      </c>
      <c r="X1192" s="24" t="str">
        <f>IF(X$3="Not used","",IFERROR(VLOOKUP($A1192,'Circumstance 19'!$B$6:$AB$15,27,FALSE),IFERROR(VLOOKUP($A1192,'Circumstance 19'!$B$18:$AB$28,27,FALSE),TableBPA2[[#This Row],[Base Payment After Circumstance 18]])))</f>
        <v/>
      </c>
      <c r="Y1192" s="24" t="str">
        <f>IF(Y$3="Not used","",IFERROR(VLOOKUP($A1192,'Circumstance 20'!$B$6:$AB$15,27,FALSE),IFERROR(VLOOKUP($A1192,'Circumstance 20'!$B$18:$AB$28,27,FALSE),TableBPA2[[#This Row],[Base Payment After Circumstance 19]])))</f>
        <v/>
      </c>
    </row>
    <row r="1193" spans="1:25" x14ac:dyDescent="0.25">
      <c r="A1193" s="11" t="str">
        <f>IF('LEA Information'!A1202="","",'LEA Information'!A1202)</f>
        <v/>
      </c>
      <c r="B1193" s="11" t="str">
        <f>IF('LEA Information'!B1202="","",'LEA Information'!B1202)</f>
        <v/>
      </c>
      <c r="C1193" s="68" t="str">
        <f>IF('LEA Information'!C1202="","",'LEA Information'!C1202)</f>
        <v/>
      </c>
      <c r="D1193" s="8" t="str">
        <f>IF('LEA Information'!D1202="","",'LEA Information'!D1202)</f>
        <v/>
      </c>
      <c r="E1193" s="32" t="str">
        <f t="shared" si="18"/>
        <v/>
      </c>
      <c r="F1193" s="3" t="str">
        <f>IF(F$3="Not used","",IFERROR(VLOOKUP($A1193,'Circumstance 1'!$B$6:$AB$15,27,FALSE),IFERROR(VLOOKUP(A1193,'Circumstance 1'!$B$18:$AB$28,27,FALSE),TableBPA2[[#This Row],[Starting Base Payment]])))</f>
        <v/>
      </c>
      <c r="G1193" s="3" t="str">
        <f>IF(G$3="Not used","",IFERROR(VLOOKUP($A1193,'Circumstance 2'!$B$6:$AB$15,27,FALSE),IFERROR(VLOOKUP($A1193,'Circumstance 2'!$B$18:$AB$28,27,FALSE),TableBPA2[[#This Row],[Base Payment After Circumstance 1]])))</f>
        <v/>
      </c>
      <c r="H1193" s="3" t="str">
        <f>IF(H$3="Not used","",IFERROR(VLOOKUP($A1193,'Circumstance 3'!$B$6:$AB$15,27,FALSE),IFERROR(VLOOKUP($A1193,'Circumstance 3'!$B$18:$AB$28,27,FALSE),TableBPA2[[#This Row],[Base Payment After Circumstance 2]])))</f>
        <v/>
      </c>
      <c r="I1193" s="3" t="str">
        <f>IF(I$3="Not used","",IFERROR(VLOOKUP($A1193,'Circumstance 4'!$B$6:$AB$15,27,FALSE),IFERROR(VLOOKUP($A1193,'Circumstance 4'!$B$18:$AB$28,27,FALSE),TableBPA2[[#This Row],[Base Payment After Circumstance 3]])))</f>
        <v/>
      </c>
      <c r="J1193" s="3" t="str">
        <f>IF(J$3="Not used","",IFERROR(VLOOKUP($A1193,'Circumstance 5'!$B$6:$AB$15,27,FALSE),IFERROR(VLOOKUP($A1193,'Circumstance 5'!$B$18:$AB$28,27,FALSE),TableBPA2[[#This Row],[Base Payment After Circumstance 4]])))</f>
        <v/>
      </c>
      <c r="K1193" s="3" t="str">
        <f>IF(K$3="Not used","",IFERROR(VLOOKUP($A1193,'Circumstance 6'!$B$6:$AB$15,27,FALSE),IFERROR(VLOOKUP($A1193,'Circumstance 6'!$B$18:$AB$28,27,FALSE),TableBPA2[[#This Row],[Base Payment After Circumstance 5]])))</f>
        <v/>
      </c>
      <c r="L1193" s="3" t="str">
        <f>IF(L$3="Not used","",IFERROR(VLOOKUP($A1193,'Circumstance 7'!$B$6:$AB$15,27,FALSE),IFERROR(VLOOKUP($A1193,'Circumstance 7'!$B$18:$AB$28,27,FALSE),TableBPA2[[#This Row],[Base Payment After Circumstance 6]])))</f>
        <v/>
      </c>
      <c r="M1193" s="3" t="str">
        <f>IF(M$3="Not used","",IFERROR(VLOOKUP($A1193,'Circumstance 8'!$B$6:$AB$15,27,FALSE),IFERROR(VLOOKUP($A1193,'Circumstance 8'!$B$18:$AB$28,27,FALSE),TableBPA2[[#This Row],[Base Payment After Circumstance 7]])))</f>
        <v/>
      </c>
      <c r="N1193" s="3" t="str">
        <f>IF(N$3="Not used","",IFERROR(VLOOKUP($A1193,'Circumstance 9'!$B$6:$AB$15,27,FALSE),IFERROR(VLOOKUP($A1193,'Circumstance 9'!$B$18:$AB$28,27,FALSE),TableBPA2[[#This Row],[Base Payment After Circumstance 8]])))</f>
        <v/>
      </c>
      <c r="O1193" s="3" t="str">
        <f>IF(O$3="Not used","",IFERROR(VLOOKUP($A1193,'Circumstance 10'!$B$6:$AB$15,27,FALSE),IFERROR(VLOOKUP($A1193,'Circumstance 10'!$B$18:$AB$28,27,FALSE),TableBPA2[[#This Row],[Base Payment After Circumstance 9]])))</f>
        <v/>
      </c>
      <c r="P1193" s="24" t="str">
        <f>IF(P$3="Not used","",IFERROR(VLOOKUP($A1193,'Circumstance 11'!$B$6:$AB$15,27,FALSE),IFERROR(VLOOKUP($A1193,'Circumstance 11'!$B$18:$AB$28,27,FALSE),TableBPA2[[#This Row],[Base Payment After Circumstance 10]])))</f>
        <v/>
      </c>
      <c r="Q1193" s="24" t="str">
        <f>IF(Q$3="Not used","",IFERROR(VLOOKUP($A1193,'Circumstance 12'!$B$6:$AB$15,27,FALSE),IFERROR(VLOOKUP($A1193,'Circumstance 12'!$B$18:$AB$28,27,FALSE),TableBPA2[[#This Row],[Base Payment After Circumstance 11]])))</f>
        <v/>
      </c>
      <c r="R1193" s="24" t="str">
        <f>IF(R$3="Not used","",IFERROR(VLOOKUP($A1193,'Circumstance 13'!$B$6:$AB$15,27,FALSE),IFERROR(VLOOKUP($A1193,'Circumstance 13'!$B$18:$AB$28,27,FALSE),TableBPA2[[#This Row],[Base Payment After Circumstance 12]])))</f>
        <v/>
      </c>
      <c r="S1193" s="24" t="str">
        <f>IF(S$3="Not used","",IFERROR(VLOOKUP($A1193,'Circumstance 14'!$B$6:$AB$15,27,FALSE),IFERROR(VLOOKUP($A1193,'Circumstance 14'!$B$18:$AB$28,27,FALSE),TableBPA2[[#This Row],[Base Payment After Circumstance 13]])))</f>
        <v/>
      </c>
      <c r="T1193" s="24" t="str">
        <f>IF(T$3="Not used","",IFERROR(VLOOKUP($A1193,'Circumstance 15'!$B$6:$AB$15,27,FALSE),IFERROR(VLOOKUP($A1193,'Circumstance 15'!$B$18:$AB$28,27,FALSE),TableBPA2[[#This Row],[Base Payment After Circumstance 14]])))</f>
        <v/>
      </c>
      <c r="U1193" s="24" t="str">
        <f>IF(U$3="Not used","",IFERROR(VLOOKUP($A1193,'Circumstance 16'!$B$6:$AB$15,27,FALSE),IFERROR(VLOOKUP($A1193,'Circumstance 16'!$B$18:$AB$28,27,FALSE),TableBPA2[[#This Row],[Base Payment After Circumstance 15]])))</f>
        <v/>
      </c>
      <c r="V1193" s="24" t="str">
        <f>IF(V$3="Not used","",IFERROR(VLOOKUP($A1193,'Circumstance 17'!$B$6:$AB$15,27,FALSE),IFERROR(VLOOKUP($A1193,'Circumstance 17'!$B$18:$AB$28,27,FALSE),TableBPA2[[#This Row],[Base Payment After Circumstance 16]])))</f>
        <v/>
      </c>
      <c r="W1193" s="24" t="str">
        <f>IF(W$3="Not used","",IFERROR(VLOOKUP($A1193,'Circumstance 18'!$B$6:$AB$15,27,FALSE),IFERROR(VLOOKUP($A1193,'Circumstance 18'!$B$18:$AB$28,27,FALSE),TableBPA2[[#This Row],[Base Payment After Circumstance 17]])))</f>
        <v/>
      </c>
      <c r="X1193" s="24" t="str">
        <f>IF(X$3="Not used","",IFERROR(VLOOKUP($A1193,'Circumstance 19'!$B$6:$AB$15,27,FALSE),IFERROR(VLOOKUP($A1193,'Circumstance 19'!$B$18:$AB$28,27,FALSE),TableBPA2[[#This Row],[Base Payment After Circumstance 18]])))</f>
        <v/>
      </c>
      <c r="Y1193" s="24" t="str">
        <f>IF(Y$3="Not used","",IFERROR(VLOOKUP($A1193,'Circumstance 20'!$B$6:$AB$15,27,FALSE),IFERROR(VLOOKUP($A1193,'Circumstance 20'!$B$18:$AB$28,27,FALSE),TableBPA2[[#This Row],[Base Payment After Circumstance 19]])))</f>
        <v/>
      </c>
    </row>
    <row r="1194" spans="1:25" x14ac:dyDescent="0.25">
      <c r="A1194" s="11" t="str">
        <f>IF('LEA Information'!A1203="","",'LEA Information'!A1203)</f>
        <v/>
      </c>
      <c r="B1194" s="11" t="str">
        <f>IF('LEA Information'!B1203="","",'LEA Information'!B1203)</f>
        <v/>
      </c>
      <c r="C1194" s="68" t="str">
        <f>IF('LEA Information'!C1203="","",'LEA Information'!C1203)</f>
        <v/>
      </c>
      <c r="D1194" s="8" t="str">
        <f>IF('LEA Information'!D1203="","",'LEA Information'!D1203)</f>
        <v/>
      </c>
      <c r="E1194" s="32" t="str">
        <f t="shared" si="18"/>
        <v/>
      </c>
      <c r="F1194" s="3" t="str">
        <f>IF(F$3="Not used","",IFERROR(VLOOKUP($A1194,'Circumstance 1'!$B$6:$AB$15,27,FALSE),IFERROR(VLOOKUP(A1194,'Circumstance 1'!$B$18:$AB$28,27,FALSE),TableBPA2[[#This Row],[Starting Base Payment]])))</f>
        <v/>
      </c>
      <c r="G1194" s="3" t="str">
        <f>IF(G$3="Not used","",IFERROR(VLOOKUP($A1194,'Circumstance 2'!$B$6:$AB$15,27,FALSE),IFERROR(VLOOKUP($A1194,'Circumstance 2'!$B$18:$AB$28,27,FALSE),TableBPA2[[#This Row],[Base Payment After Circumstance 1]])))</f>
        <v/>
      </c>
      <c r="H1194" s="3" t="str">
        <f>IF(H$3="Not used","",IFERROR(VLOOKUP($A1194,'Circumstance 3'!$B$6:$AB$15,27,FALSE),IFERROR(VLOOKUP($A1194,'Circumstance 3'!$B$18:$AB$28,27,FALSE),TableBPA2[[#This Row],[Base Payment After Circumstance 2]])))</f>
        <v/>
      </c>
      <c r="I1194" s="3" t="str">
        <f>IF(I$3="Not used","",IFERROR(VLOOKUP($A1194,'Circumstance 4'!$B$6:$AB$15,27,FALSE),IFERROR(VLOOKUP($A1194,'Circumstance 4'!$B$18:$AB$28,27,FALSE),TableBPA2[[#This Row],[Base Payment After Circumstance 3]])))</f>
        <v/>
      </c>
      <c r="J1194" s="3" t="str">
        <f>IF(J$3="Not used","",IFERROR(VLOOKUP($A1194,'Circumstance 5'!$B$6:$AB$15,27,FALSE),IFERROR(VLOOKUP($A1194,'Circumstance 5'!$B$18:$AB$28,27,FALSE),TableBPA2[[#This Row],[Base Payment After Circumstance 4]])))</f>
        <v/>
      </c>
      <c r="K1194" s="3" t="str">
        <f>IF(K$3="Not used","",IFERROR(VLOOKUP($A1194,'Circumstance 6'!$B$6:$AB$15,27,FALSE),IFERROR(VLOOKUP($A1194,'Circumstance 6'!$B$18:$AB$28,27,FALSE),TableBPA2[[#This Row],[Base Payment After Circumstance 5]])))</f>
        <v/>
      </c>
      <c r="L1194" s="3" t="str">
        <f>IF(L$3="Not used","",IFERROR(VLOOKUP($A1194,'Circumstance 7'!$B$6:$AB$15,27,FALSE),IFERROR(VLOOKUP($A1194,'Circumstance 7'!$B$18:$AB$28,27,FALSE),TableBPA2[[#This Row],[Base Payment After Circumstance 6]])))</f>
        <v/>
      </c>
      <c r="M1194" s="3" t="str">
        <f>IF(M$3="Not used","",IFERROR(VLOOKUP($A1194,'Circumstance 8'!$B$6:$AB$15,27,FALSE),IFERROR(VLOOKUP($A1194,'Circumstance 8'!$B$18:$AB$28,27,FALSE),TableBPA2[[#This Row],[Base Payment After Circumstance 7]])))</f>
        <v/>
      </c>
      <c r="N1194" s="3" t="str">
        <f>IF(N$3="Not used","",IFERROR(VLOOKUP($A1194,'Circumstance 9'!$B$6:$AB$15,27,FALSE),IFERROR(VLOOKUP($A1194,'Circumstance 9'!$B$18:$AB$28,27,FALSE),TableBPA2[[#This Row],[Base Payment After Circumstance 8]])))</f>
        <v/>
      </c>
      <c r="O1194" s="3" t="str">
        <f>IF(O$3="Not used","",IFERROR(VLOOKUP($A1194,'Circumstance 10'!$B$6:$AB$15,27,FALSE),IFERROR(VLOOKUP($A1194,'Circumstance 10'!$B$18:$AB$28,27,FALSE),TableBPA2[[#This Row],[Base Payment After Circumstance 9]])))</f>
        <v/>
      </c>
      <c r="P1194" s="24" t="str">
        <f>IF(P$3="Not used","",IFERROR(VLOOKUP($A1194,'Circumstance 11'!$B$6:$AB$15,27,FALSE),IFERROR(VLOOKUP($A1194,'Circumstance 11'!$B$18:$AB$28,27,FALSE),TableBPA2[[#This Row],[Base Payment After Circumstance 10]])))</f>
        <v/>
      </c>
      <c r="Q1194" s="24" t="str">
        <f>IF(Q$3="Not used","",IFERROR(VLOOKUP($A1194,'Circumstance 12'!$B$6:$AB$15,27,FALSE),IFERROR(VLOOKUP($A1194,'Circumstance 12'!$B$18:$AB$28,27,FALSE),TableBPA2[[#This Row],[Base Payment After Circumstance 11]])))</f>
        <v/>
      </c>
      <c r="R1194" s="24" t="str">
        <f>IF(R$3="Not used","",IFERROR(VLOOKUP($A1194,'Circumstance 13'!$B$6:$AB$15,27,FALSE),IFERROR(VLOOKUP($A1194,'Circumstance 13'!$B$18:$AB$28,27,FALSE),TableBPA2[[#This Row],[Base Payment After Circumstance 12]])))</f>
        <v/>
      </c>
      <c r="S1194" s="24" t="str">
        <f>IF(S$3="Not used","",IFERROR(VLOOKUP($A1194,'Circumstance 14'!$B$6:$AB$15,27,FALSE),IFERROR(VLOOKUP($A1194,'Circumstance 14'!$B$18:$AB$28,27,FALSE),TableBPA2[[#This Row],[Base Payment After Circumstance 13]])))</f>
        <v/>
      </c>
      <c r="T1194" s="24" t="str">
        <f>IF(T$3="Not used","",IFERROR(VLOOKUP($A1194,'Circumstance 15'!$B$6:$AB$15,27,FALSE),IFERROR(VLOOKUP($A1194,'Circumstance 15'!$B$18:$AB$28,27,FALSE),TableBPA2[[#This Row],[Base Payment After Circumstance 14]])))</f>
        <v/>
      </c>
      <c r="U1194" s="24" t="str">
        <f>IF(U$3="Not used","",IFERROR(VLOOKUP($A1194,'Circumstance 16'!$B$6:$AB$15,27,FALSE),IFERROR(VLOOKUP($A1194,'Circumstance 16'!$B$18:$AB$28,27,FALSE),TableBPA2[[#This Row],[Base Payment After Circumstance 15]])))</f>
        <v/>
      </c>
      <c r="V1194" s="24" t="str">
        <f>IF(V$3="Not used","",IFERROR(VLOOKUP($A1194,'Circumstance 17'!$B$6:$AB$15,27,FALSE),IFERROR(VLOOKUP($A1194,'Circumstance 17'!$B$18:$AB$28,27,FALSE),TableBPA2[[#This Row],[Base Payment After Circumstance 16]])))</f>
        <v/>
      </c>
      <c r="W1194" s="24" t="str">
        <f>IF(W$3="Not used","",IFERROR(VLOOKUP($A1194,'Circumstance 18'!$B$6:$AB$15,27,FALSE),IFERROR(VLOOKUP($A1194,'Circumstance 18'!$B$18:$AB$28,27,FALSE),TableBPA2[[#This Row],[Base Payment After Circumstance 17]])))</f>
        <v/>
      </c>
      <c r="X1194" s="24" t="str">
        <f>IF(X$3="Not used","",IFERROR(VLOOKUP($A1194,'Circumstance 19'!$B$6:$AB$15,27,FALSE),IFERROR(VLOOKUP($A1194,'Circumstance 19'!$B$18:$AB$28,27,FALSE),TableBPA2[[#This Row],[Base Payment After Circumstance 18]])))</f>
        <v/>
      </c>
      <c r="Y1194" s="24" t="str">
        <f>IF(Y$3="Not used","",IFERROR(VLOOKUP($A1194,'Circumstance 20'!$B$6:$AB$15,27,FALSE),IFERROR(VLOOKUP($A1194,'Circumstance 20'!$B$18:$AB$28,27,FALSE),TableBPA2[[#This Row],[Base Payment After Circumstance 19]])))</f>
        <v/>
      </c>
    </row>
    <row r="1195" spans="1:25" x14ac:dyDescent="0.25">
      <c r="A1195" s="11" t="str">
        <f>IF('LEA Information'!A1204="","",'LEA Information'!A1204)</f>
        <v/>
      </c>
      <c r="B1195" s="11" t="str">
        <f>IF('LEA Information'!B1204="","",'LEA Information'!B1204)</f>
        <v/>
      </c>
      <c r="C1195" s="68" t="str">
        <f>IF('LEA Information'!C1204="","",'LEA Information'!C1204)</f>
        <v/>
      </c>
      <c r="D1195" s="8" t="str">
        <f>IF('LEA Information'!D1204="","",'LEA Information'!D1204)</f>
        <v/>
      </c>
      <c r="E1195" s="32" t="str">
        <f t="shared" si="18"/>
        <v/>
      </c>
      <c r="F1195" s="3" t="str">
        <f>IF(F$3="Not used","",IFERROR(VLOOKUP($A1195,'Circumstance 1'!$B$6:$AB$15,27,FALSE),IFERROR(VLOOKUP(A1195,'Circumstance 1'!$B$18:$AB$28,27,FALSE),TableBPA2[[#This Row],[Starting Base Payment]])))</f>
        <v/>
      </c>
      <c r="G1195" s="3" t="str">
        <f>IF(G$3="Not used","",IFERROR(VLOOKUP($A1195,'Circumstance 2'!$B$6:$AB$15,27,FALSE),IFERROR(VLOOKUP($A1195,'Circumstance 2'!$B$18:$AB$28,27,FALSE),TableBPA2[[#This Row],[Base Payment After Circumstance 1]])))</f>
        <v/>
      </c>
      <c r="H1195" s="3" t="str">
        <f>IF(H$3="Not used","",IFERROR(VLOOKUP($A1195,'Circumstance 3'!$B$6:$AB$15,27,FALSE),IFERROR(VLOOKUP($A1195,'Circumstance 3'!$B$18:$AB$28,27,FALSE),TableBPA2[[#This Row],[Base Payment After Circumstance 2]])))</f>
        <v/>
      </c>
      <c r="I1195" s="3" t="str">
        <f>IF(I$3="Not used","",IFERROR(VLOOKUP($A1195,'Circumstance 4'!$B$6:$AB$15,27,FALSE),IFERROR(VLOOKUP($A1195,'Circumstance 4'!$B$18:$AB$28,27,FALSE),TableBPA2[[#This Row],[Base Payment After Circumstance 3]])))</f>
        <v/>
      </c>
      <c r="J1195" s="3" t="str">
        <f>IF(J$3="Not used","",IFERROR(VLOOKUP($A1195,'Circumstance 5'!$B$6:$AB$15,27,FALSE),IFERROR(VLOOKUP($A1195,'Circumstance 5'!$B$18:$AB$28,27,FALSE),TableBPA2[[#This Row],[Base Payment After Circumstance 4]])))</f>
        <v/>
      </c>
      <c r="K1195" s="3" t="str">
        <f>IF(K$3="Not used","",IFERROR(VLOOKUP($A1195,'Circumstance 6'!$B$6:$AB$15,27,FALSE),IFERROR(VLOOKUP($A1195,'Circumstance 6'!$B$18:$AB$28,27,FALSE),TableBPA2[[#This Row],[Base Payment After Circumstance 5]])))</f>
        <v/>
      </c>
      <c r="L1195" s="3" t="str">
        <f>IF(L$3="Not used","",IFERROR(VLOOKUP($A1195,'Circumstance 7'!$B$6:$AB$15,27,FALSE),IFERROR(VLOOKUP($A1195,'Circumstance 7'!$B$18:$AB$28,27,FALSE),TableBPA2[[#This Row],[Base Payment After Circumstance 6]])))</f>
        <v/>
      </c>
      <c r="M1195" s="3" t="str">
        <f>IF(M$3="Not used","",IFERROR(VLOOKUP($A1195,'Circumstance 8'!$B$6:$AB$15,27,FALSE),IFERROR(VLOOKUP($A1195,'Circumstance 8'!$B$18:$AB$28,27,FALSE),TableBPA2[[#This Row],[Base Payment After Circumstance 7]])))</f>
        <v/>
      </c>
      <c r="N1195" s="3" t="str">
        <f>IF(N$3="Not used","",IFERROR(VLOOKUP($A1195,'Circumstance 9'!$B$6:$AB$15,27,FALSE),IFERROR(VLOOKUP($A1195,'Circumstance 9'!$B$18:$AB$28,27,FALSE),TableBPA2[[#This Row],[Base Payment After Circumstance 8]])))</f>
        <v/>
      </c>
      <c r="O1195" s="3" t="str">
        <f>IF(O$3="Not used","",IFERROR(VLOOKUP($A1195,'Circumstance 10'!$B$6:$AB$15,27,FALSE),IFERROR(VLOOKUP($A1195,'Circumstance 10'!$B$18:$AB$28,27,FALSE),TableBPA2[[#This Row],[Base Payment After Circumstance 9]])))</f>
        <v/>
      </c>
      <c r="P1195" s="24" t="str">
        <f>IF(P$3="Not used","",IFERROR(VLOOKUP($A1195,'Circumstance 11'!$B$6:$AB$15,27,FALSE),IFERROR(VLOOKUP($A1195,'Circumstance 11'!$B$18:$AB$28,27,FALSE),TableBPA2[[#This Row],[Base Payment After Circumstance 10]])))</f>
        <v/>
      </c>
      <c r="Q1195" s="24" t="str">
        <f>IF(Q$3="Not used","",IFERROR(VLOOKUP($A1195,'Circumstance 12'!$B$6:$AB$15,27,FALSE),IFERROR(VLOOKUP($A1195,'Circumstance 12'!$B$18:$AB$28,27,FALSE),TableBPA2[[#This Row],[Base Payment After Circumstance 11]])))</f>
        <v/>
      </c>
      <c r="R1195" s="24" t="str">
        <f>IF(R$3="Not used","",IFERROR(VLOOKUP($A1195,'Circumstance 13'!$B$6:$AB$15,27,FALSE),IFERROR(VLOOKUP($A1195,'Circumstance 13'!$B$18:$AB$28,27,FALSE),TableBPA2[[#This Row],[Base Payment After Circumstance 12]])))</f>
        <v/>
      </c>
      <c r="S1195" s="24" t="str">
        <f>IF(S$3="Not used","",IFERROR(VLOOKUP($A1195,'Circumstance 14'!$B$6:$AB$15,27,FALSE),IFERROR(VLOOKUP($A1195,'Circumstance 14'!$B$18:$AB$28,27,FALSE),TableBPA2[[#This Row],[Base Payment After Circumstance 13]])))</f>
        <v/>
      </c>
      <c r="T1195" s="24" t="str">
        <f>IF(T$3="Not used","",IFERROR(VLOOKUP($A1195,'Circumstance 15'!$B$6:$AB$15,27,FALSE),IFERROR(VLOOKUP($A1195,'Circumstance 15'!$B$18:$AB$28,27,FALSE),TableBPA2[[#This Row],[Base Payment After Circumstance 14]])))</f>
        <v/>
      </c>
      <c r="U1195" s="24" t="str">
        <f>IF(U$3="Not used","",IFERROR(VLOOKUP($A1195,'Circumstance 16'!$B$6:$AB$15,27,FALSE),IFERROR(VLOOKUP($A1195,'Circumstance 16'!$B$18:$AB$28,27,FALSE),TableBPA2[[#This Row],[Base Payment After Circumstance 15]])))</f>
        <v/>
      </c>
      <c r="V1195" s="24" t="str">
        <f>IF(V$3="Not used","",IFERROR(VLOOKUP($A1195,'Circumstance 17'!$B$6:$AB$15,27,FALSE),IFERROR(VLOOKUP($A1195,'Circumstance 17'!$B$18:$AB$28,27,FALSE),TableBPA2[[#This Row],[Base Payment After Circumstance 16]])))</f>
        <v/>
      </c>
      <c r="W1195" s="24" t="str">
        <f>IF(W$3="Not used","",IFERROR(VLOOKUP($A1195,'Circumstance 18'!$B$6:$AB$15,27,FALSE),IFERROR(VLOOKUP($A1195,'Circumstance 18'!$B$18:$AB$28,27,FALSE),TableBPA2[[#This Row],[Base Payment After Circumstance 17]])))</f>
        <v/>
      </c>
      <c r="X1195" s="24" t="str">
        <f>IF(X$3="Not used","",IFERROR(VLOOKUP($A1195,'Circumstance 19'!$B$6:$AB$15,27,FALSE),IFERROR(VLOOKUP($A1195,'Circumstance 19'!$B$18:$AB$28,27,FALSE),TableBPA2[[#This Row],[Base Payment After Circumstance 18]])))</f>
        <v/>
      </c>
      <c r="Y1195" s="24" t="str">
        <f>IF(Y$3="Not used","",IFERROR(VLOOKUP($A1195,'Circumstance 20'!$B$6:$AB$15,27,FALSE),IFERROR(VLOOKUP($A1195,'Circumstance 20'!$B$18:$AB$28,27,FALSE),TableBPA2[[#This Row],[Base Payment After Circumstance 19]])))</f>
        <v/>
      </c>
    </row>
    <row r="1196" spans="1:25" x14ac:dyDescent="0.25">
      <c r="A1196" s="11" t="str">
        <f>IF('LEA Information'!A1205="","",'LEA Information'!A1205)</f>
        <v/>
      </c>
      <c r="B1196" s="11" t="str">
        <f>IF('LEA Information'!B1205="","",'LEA Information'!B1205)</f>
        <v/>
      </c>
      <c r="C1196" s="68" t="str">
        <f>IF('LEA Information'!C1205="","",'LEA Information'!C1205)</f>
        <v/>
      </c>
      <c r="D1196" s="8" t="str">
        <f>IF('LEA Information'!D1205="","",'LEA Information'!D1205)</f>
        <v/>
      </c>
      <c r="E1196" s="32" t="str">
        <f t="shared" si="18"/>
        <v/>
      </c>
      <c r="F1196" s="3" t="str">
        <f>IF(F$3="Not used","",IFERROR(VLOOKUP($A1196,'Circumstance 1'!$B$6:$AB$15,27,FALSE),IFERROR(VLOOKUP(A1196,'Circumstance 1'!$B$18:$AB$28,27,FALSE),TableBPA2[[#This Row],[Starting Base Payment]])))</f>
        <v/>
      </c>
      <c r="G1196" s="3" t="str">
        <f>IF(G$3="Not used","",IFERROR(VLOOKUP($A1196,'Circumstance 2'!$B$6:$AB$15,27,FALSE),IFERROR(VLOOKUP($A1196,'Circumstance 2'!$B$18:$AB$28,27,FALSE),TableBPA2[[#This Row],[Base Payment After Circumstance 1]])))</f>
        <v/>
      </c>
      <c r="H1196" s="3" t="str">
        <f>IF(H$3="Not used","",IFERROR(VLOOKUP($A1196,'Circumstance 3'!$B$6:$AB$15,27,FALSE),IFERROR(VLOOKUP($A1196,'Circumstance 3'!$B$18:$AB$28,27,FALSE),TableBPA2[[#This Row],[Base Payment After Circumstance 2]])))</f>
        <v/>
      </c>
      <c r="I1196" s="3" t="str">
        <f>IF(I$3="Not used","",IFERROR(VLOOKUP($A1196,'Circumstance 4'!$B$6:$AB$15,27,FALSE),IFERROR(VLOOKUP($A1196,'Circumstance 4'!$B$18:$AB$28,27,FALSE),TableBPA2[[#This Row],[Base Payment After Circumstance 3]])))</f>
        <v/>
      </c>
      <c r="J1196" s="3" t="str">
        <f>IF(J$3="Not used","",IFERROR(VLOOKUP($A1196,'Circumstance 5'!$B$6:$AB$15,27,FALSE),IFERROR(VLOOKUP($A1196,'Circumstance 5'!$B$18:$AB$28,27,FALSE),TableBPA2[[#This Row],[Base Payment After Circumstance 4]])))</f>
        <v/>
      </c>
      <c r="K1196" s="3" t="str">
        <f>IF(K$3="Not used","",IFERROR(VLOOKUP($A1196,'Circumstance 6'!$B$6:$AB$15,27,FALSE),IFERROR(VLOOKUP($A1196,'Circumstance 6'!$B$18:$AB$28,27,FALSE),TableBPA2[[#This Row],[Base Payment After Circumstance 5]])))</f>
        <v/>
      </c>
      <c r="L1196" s="3" t="str">
        <f>IF(L$3="Not used","",IFERROR(VLOOKUP($A1196,'Circumstance 7'!$B$6:$AB$15,27,FALSE),IFERROR(VLOOKUP($A1196,'Circumstance 7'!$B$18:$AB$28,27,FALSE),TableBPA2[[#This Row],[Base Payment After Circumstance 6]])))</f>
        <v/>
      </c>
      <c r="M1196" s="3" t="str">
        <f>IF(M$3="Not used","",IFERROR(VLOOKUP($A1196,'Circumstance 8'!$B$6:$AB$15,27,FALSE),IFERROR(VLOOKUP($A1196,'Circumstance 8'!$B$18:$AB$28,27,FALSE),TableBPA2[[#This Row],[Base Payment After Circumstance 7]])))</f>
        <v/>
      </c>
      <c r="N1196" s="3" t="str">
        <f>IF(N$3="Not used","",IFERROR(VLOOKUP($A1196,'Circumstance 9'!$B$6:$AB$15,27,FALSE),IFERROR(VLOOKUP($A1196,'Circumstance 9'!$B$18:$AB$28,27,FALSE),TableBPA2[[#This Row],[Base Payment After Circumstance 8]])))</f>
        <v/>
      </c>
      <c r="O1196" s="3" t="str">
        <f>IF(O$3="Not used","",IFERROR(VLOOKUP($A1196,'Circumstance 10'!$B$6:$AB$15,27,FALSE),IFERROR(VLOOKUP($A1196,'Circumstance 10'!$B$18:$AB$28,27,FALSE),TableBPA2[[#This Row],[Base Payment After Circumstance 9]])))</f>
        <v/>
      </c>
      <c r="P1196" s="24" t="str">
        <f>IF(P$3="Not used","",IFERROR(VLOOKUP($A1196,'Circumstance 11'!$B$6:$AB$15,27,FALSE),IFERROR(VLOOKUP($A1196,'Circumstance 11'!$B$18:$AB$28,27,FALSE),TableBPA2[[#This Row],[Base Payment After Circumstance 10]])))</f>
        <v/>
      </c>
      <c r="Q1196" s="24" t="str">
        <f>IF(Q$3="Not used","",IFERROR(VLOOKUP($A1196,'Circumstance 12'!$B$6:$AB$15,27,FALSE),IFERROR(VLOOKUP($A1196,'Circumstance 12'!$B$18:$AB$28,27,FALSE),TableBPA2[[#This Row],[Base Payment After Circumstance 11]])))</f>
        <v/>
      </c>
      <c r="R1196" s="24" t="str">
        <f>IF(R$3="Not used","",IFERROR(VLOOKUP($A1196,'Circumstance 13'!$B$6:$AB$15,27,FALSE),IFERROR(VLOOKUP($A1196,'Circumstance 13'!$B$18:$AB$28,27,FALSE),TableBPA2[[#This Row],[Base Payment After Circumstance 12]])))</f>
        <v/>
      </c>
      <c r="S1196" s="24" t="str">
        <f>IF(S$3="Not used","",IFERROR(VLOOKUP($A1196,'Circumstance 14'!$B$6:$AB$15,27,FALSE),IFERROR(VLOOKUP($A1196,'Circumstance 14'!$B$18:$AB$28,27,FALSE),TableBPA2[[#This Row],[Base Payment After Circumstance 13]])))</f>
        <v/>
      </c>
      <c r="T1196" s="24" t="str">
        <f>IF(T$3="Not used","",IFERROR(VLOOKUP($A1196,'Circumstance 15'!$B$6:$AB$15,27,FALSE),IFERROR(VLOOKUP($A1196,'Circumstance 15'!$B$18:$AB$28,27,FALSE),TableBPA2[[#This Row],[Base Payment After Circumstance 14]])))</f>
        <v/>
      </c>
      <c r="U1196" s="24" t="str">
        <f>IF(U$3="Not used","",IFERROR(VLOOKUP($A1196,'Circumstance 16'!$B$6:$AB$15,27,FALSE),IFERROR(VLOOKUP($A1196,'Circumstance 16'!$B$18:$AB$28,27,FALSE),TableBPA2[[#This Row],[Base Payment After Circumstance 15]])))</f>
        <v/>
      </c>
      <c r="V1196" s="24" t="str">
        <f>IF(V$3="Not used","",IFERROR(VLOOKUP($A1196,'Circumstance 17'!$B$6:$AB$15,27,FALSE),IFERROR(VLOOKUP($A1196,'Circumstance 17'!$B$18:$AB$28,27,FALSE),TableBPA2[[#This Row],[Base Payment After Circumstance 16]])))</f>
        <v/>
      </c>
      <c r="W1196" s="24" t="str">
        <f>IF(W$3="Not used","",IFERROR(VLOOKUP($A1196,'Circumstance 18'!$B$6:$AB$15,27,FALSE),IFERROR(VLOOKUP($A1196,'Circumstance 18'!$B$18:$AB$28,27,FALSE),TableBPA2[[#This Row],[Base Payment After Circumstance 17]])))</f>
        <v/>
      </c>
      <c r="X1196" s="24" t="str">
        <f>IF(X$3="Not used","",IFERROR(VLOOKUP($A1196,'Circumstance 19'!$B$6:$AB$15,27,FALSE),IFERROR(VLOOKUP($A1196,'Circumstance 19'!$B$18:$AB$28,27,FALSE),TableBPA2[[#This Row],[Base Payment After Circumstance 18]])))</f>
        <v/>
      </c>
      <c r="Y1196" s="24" t="str">
        <f>IF(Y$3="Not used","",IFERROR(VLOOKUP($A1196,'Circumstance 20'!$B$6:$AB$15,27,FALSE),IFERROR(VLOOKUP($A1196,'Circumstance 20'!$B$18:$AB$28,27,FALSE),TableBPA2[[#This Row],[Base Payment After Circumstance 19]])))</f>
        <v/>
      </c>
    </row>
    <row r="1197" spans="1:25" x14ac:dyDescent="0.25">
      <c r="A1197" s="11" t="str">
        <f>IF('LEA Information'!A1206="","",'LEA Information'!A1206)</f>
        <v/>
      </c>
      <c r="B1197" s="11" t="str">
        <f>IF('LEA Information'!B1206="","",'LEA Information'!B1206)</f>
        <v/>
      </c>
      <c r="C1197" s="68" t="str">
        <f>IF('LEA Information'!C1206="","",'LEA Information'!C1206)</f>
        <v/>
      </c>
      <c r="D1197" s="8" t="str">
        <f>IF('LEA Information'!D1206="","",'LEA Information'!D1206)</f>
        <v/>
      </c>
      <c r="E1197" s="32" t="str">
        <f t="shared" si="18"/>
        <v/>
      </c>
      <c r="F1197" s="3" t="str">
        <f>IF(F$3="Not used","",IFERROR(VLOOKUP($A1197,'Circumstance 1'!$B$6:$AB$15,27,FALSE),IFERROR(VLOOKUP(A1197,'Circumstance 1'!$B$18:$AB$28,27,FALSE),TableBPA2[[#This Row],[Starting Base Payment]])))</f>
        <v/>
      </c>
      <c r="G1197" s="3" t="str">
        <f>IF(G$3="Not used","",IFERROR(VLOOKUP($A1197,'Circumstance 2'!$B$6:$AB$15,27,FALSE),IFERROR(VLOOKUP($A1197,'Circumstance 2'!$B$18:$AB$28,27,FALSE),TableBPA2[[#This Row],[Base Payment After Circumstance 1]])))</f>
        <v/>
      </c>
      <c r="H1197" s="3" t="str">
        <f>IF(H$3="Not used","",IFERROR(VLOOKUP($A1197,'Circumstance 3'!$B$6:$AB$15,27,FALSE),IFERROR(VLOOKUP($A1197,'Circumstance 3'!$B$18:$AB$28,27,FALSE),TableBPA2[[#This Row],[Base Payment After Circumstance 2]])))</f>
        <v/>
      </c>
      <c r="I1197" s="3" t="str">
        <f>IF(I$3="Not used","",IFERROR(VLOOKUP($A1197,'Circumstance 4'!$B$6:$AB$15,27,FALSE),IFERROR(VLOOKUP($A1197,'Circumstance 4'!$B$18:$AB$28,27,FALSE),TableBPA2[[#This Row],[Base Payment After Circumstance 3]])))</f>
        <v/>
      </c>
      <c r="J1197" s="3" t="str">
        <f>IF(J$3="Not used","",IFERROR(VLOOKUP($A1197,'Circumstance 5'!$B$6:$AB$15,27,FALSE),IFERROR(VLOOKUP($A1197,'Circumstance 5'!$B$18:$AB$28,27,FALSE),TableBPA2[[#This Row],[Base Payment After Circumstance 4]])))</f>
        <v/>
      </c>
      <c r="K1197" s="3" t="str">
        <f>IF(K$3="Not used","",IFERROR(VLOOKUP($A1197,'Circumstance 6'!$B$6:$AB$15,27,FALSE),IFERROR(VLOOKUP($A1197,'Circumstance 6'!$B$18:$AB$28,27,FALSE),TableBPA2[[#This Row],[Base Payment After Circumstance 5]])))</f>
        <v/>
      </c>
      <c r="L1197" s="3" t="str">
        <f>IF(L$3="Not used","",IFERROR(VLOOKUP($A1197,'Circumstance 7'!$B$6:$AB$15,27,FALSE),IFERROR(VLOOKUP($A1197,'Circumstance 7'!$B$18:$AB$28,27,FALSE),TableBPA2[[#This Row],[Base Payment After Circumstance 6]])))</f>
        <v/>
      </c>
      <c r="M1197" s="3" t="str">
        <f>IF(M$3="Not used","",IFERROR(VLOOKUP($A1197,'Circumstance 8'!$B$6:$AB$15,27,FALSE),IFERROR(VLOOKUP($A1197,'Circumstance 8'!$B$18:$AB$28,27,FALSE),TableBPA2[[#This Row],[Base Payment After Circumstance 7]])))</f>
        <v/>
      </c>
      <c r="N1197" s="3" t="str">
        <f>IF(N$3="Not used","",IFERROR(VLOOKUP($A1197,'Circumstance 9'!$B$6:$AB$15,27,FALSE),IFERROR(VLOOKUP($A1197,'Circumstance 9'!$B$18:$AB$28,27,FALSE),TableBPA2[[#This Row],[Base Payment After Circumstance 8]])))</f>
        <v/>
      </c>
      <c r="O1197" s="3" t="str">
        <f>IF(O$3="Not used","",IFERROR(VLOOKUP($A1197,'Circumstance 10'!$B$6:$AB$15,27,FALSE),IFERROR(VLOOKUP($A1197,'Circumstance 10'!$B$18:$AB$28,27,FALSE),TableBPA2[[#This Row],[Base Payment After Circumstance 9]])))</f>
        <v/>
      </c>
      <c r="P1197" s="24" t="str">
        <f>IF(P$3="Not used","",IFERROR(VLOOKUP($A1197,'Circumstance 11'!$B$6:$AB$15,27,FALSE),IFERROR(VLOOKUP($A1197,'Circumstance 11'!$B$18:$AB$28,27,FALSE),TableBPA2[[#This Row],[Base Payment After Circumstance 10]])))</f>
        <v/>
      </c>
      <c r="Q1197" s="24" t="str">
        <f>IF(Q$3="Not used","",IFERROR(VLOOKUP($A1197,'Circumstance 12'!$B$6:$AB$15,27,FALSE),IFERROR(VLOOKUP($A1197,'Circumstance 12'!$B$18:$AB$28,27,FALSE),TableBPA2[[#This Row],[Base Payment After Circumstance 11]])))</f>
        <v/>
      </c>
      <c r="R1197" s="24" t="str">
        <f>IF(R$3="Not used","",IFERROR(VLOOKUP($A1197,'Circumstance 13'!$B$6:$AB$15,27,FALSE),IFERROR(VLOOKUP($A1197,'Circumstance 13'!$B$18:$AB$28,27,FALSE),TableBPA2[[#This Row],[Base Payment After Circumstance 12]])))</f>
        <v/>
      </c>
      <c r="S1197" s="24" t="str">
        <f>IF(S$3="Not used","",IFERROR(VLOOKUP($A1197,'Circumstance 14'!$B$6:$AB$15,27,FALSE),IFERROR(VLOOKUP($A1197,'Circumstance 14'!$B$18:$AB$28,27,FALSE),TableBPA2[[#This Row],[Base Payment After Circumstance 13]])))</f>
        <v/>
      </c>
      <c r="T1197" s="24" t="str">
        <f>IF(T$3="Not used","",IFERROR(VLOOKUP($A1197,'Circumstance 15'!$B$6:$AB$15,27,FALSE),IFERROR(VLOOKUP($A1197,'Circumstance 15'!$B$18:$AB$28,27,FALSE),TableBPA2[[#This Row],[Base Payment After Circumstance 14]])))</f>
        <v/>
      </c>
      <c r="U1197" s="24" t="str">
        <f>IF(U$3="Not used","",IFERROR(VLOOKUP($A1197,'Circumstance 16'!$B$6:$AB$15,27,FALSE),IFERROR(VLOOKUP($A1197,'Circumstance 16'!$B$18:$AB$28,27,FALSE),TableBPA2[[#This Row],[Base Payment After Circumstance 15]])))</f>
        <v/>
      </c>
      <c r="V1197" s="24" t="str">
        <f>IF(V$3="Not used","",IFERROR(VLOOKUP($A1197,'Circumstance 17'!$B$6:$AB$15,27,FALSE),IFERROR(VLOOKUP($A1197,'Circumstance 17'!$B$18:$AB$28,27,FALSE),TableBPA2[[#This Row],[Base Payment After Circumstance 16]])))</f>
        <v/>
      </c>
      <c r="W1197" s="24" t="str">
        <f>IF(W$3="Not used","",IFERROR(VLOOKUP($A1197,'Circumstance 18'!$B$6:$AB$15,27,FALSE),IFERROR(VLOOKUP($A1197,'Circumstance 18'!$B$18:$AB$28,27,FALSE),TableBPA2[[#This Row],[Base Payment After Circumstance 17]])))</f>
        <v/>
      </c>
      <c r="X1197" s="24" t="str">
        <f>IF(X$3="Not used","",IFERROR(VLOOKUP($A1197,'Circumstance 19'!$B$6:$AB$15,27,FALSE),IFERROR(VLOOKUP($A1197,'Circumstance 19'!$B$18:$AB$28,27,FALSE),TableBPA2[[#This Row],[Base Payment After Circumstance 18]])))</f>
        <v/>
      </c>
      <c r="Y1197" s="24" t="str">
        <f>IF(Y$3="Not used","",IFERROR(VLOOKUP($A1197,'Circumstance 20'!$B$6:$AB$15,27,FALSE),IFERROR(VLOOKUP($A1197,'Circumstance 20'!$B$18:$AB$28,27,FALSE),TableBPA2[[#This Row],[Base Payment After Circumstance 19]])))</f>
        <v/>
      </c>
    </row>
    <row r="1198" spans="1:25" x14ac:dyDescent="0.25">
      <c r="A1198" s="11" t="str">
        <f>IF('LEA Information'!A1207="","",'LEA Information'!A1207)</f>
        <v/>
      </c>
      <c r="B1198" s="11" t="str">
        <f>IF('LEA Information'!B1207="","",'LEA Information'!B1207)</f>
        <v/>
      </c>
      <c r="C1198" s="68" t="str">
        <f>IF('LEA Information'!C1207="","",'LEA Information'!C1207)</f>
        <v/>
      </c>
      <c r="D1198" s="8" t="str">
        <f>IF('LEA Information'!D1207="","",'LEA Information'!D1207)</f>
        <v/>
      </c>
      <c r="E1198" s="32" t="str">
        <f t="shared" si="18"/>
        <v/>
      </c>
      <c r="F1198" s="3" t="str">
        <f>IF(F$3="Not used","",IFERROR(VLOOKUP($A1198,'Circumstance 1'!$B$6:$AB$15,27,FALSE),IFERROR(VLOOKUP(A1198,'Circumstance 1'!$B$18:$AB$28,27,FALSE),TableBPA2[[#This Row],[Starting Base Payment]])))</f>
        <v/>
      </c>
      <c r="G1198" s="3" t="str">
        <f>IF(G$3="Not used","",IFERROR(VLOOKUP($A1198,'Circumstance 2'!$B$6:$AB$15,27,FALSE),IFERROR(VLOOKUP($A1198,'Circumstance 2'!$B$18:$AB$28,27,FALSE),TableBPA2[[#This Row],[Base Payment After Circumstance 1]])))</f>
        <v/>
      </c>
      <c r="H1198" s="3" t="str">
        <f>IF(H$3="Not used","",IFERROR(VLOOKUP($A1198,'Circumstance 3'!$B$6:$AB$15,27,FALSE),IFERROR(VLOOKUP($A1198,'Circumstance 3'!$B$18:$AB$28,27,FALSE),TableBPA2[[#This Row],[Base Payment After Circumstance 2]])))</f>
        <v/>
      </c>
      <c r="I1198" s="3" t="str">
        <f>IF(I$3="Not used","",IFERROR(VLOOKUP($A1198,'Circumstance 4'!$B$6:$AB$15,27,FALSE),IFERROR(VLOOKUP($A1198,'Circumstance 4'!$B$18:$AB$28,27,FALSE),TableBPA2[[#This Row],[Base Payment After Circumstance 3]])))</f>
        <v/>
      </c>
      <c r="J1198" s="3" t="str">
        <f>IF(J$3="Not used","",IFERROR(VLOOKUP($A1198,'Circumstance 5'!$B$6:$AB$15,27,FALSE),IFERROR(VLOOKUP($A1198,'Circumstance 5'!$B$18:$AB$28,27,FALSE),TableBPA2[[#This Row],[Base Payment After Circumstance 4]])))</f>
        <v/>
      </c>
      <c r="K1198" s="3" t="str">
        <f>IF(K$3="Not used","",IFERROR(VLOOKUP($A1198,'Circumstance 6'!$B$6:$AB$15,27,FALSE),IFERROR(VLOOKUP($A1198,'Circumstance 6'!$B$18:$AB$28,27,FALSE),TableBPA2[[#This Row],[Base Payment After Circumstance 5]])))</f>
        <v/>
      </c>
      <c r="L1198" s="3" t="str">
        <f>IF(L$3="Not used","",IFERROR(VLOOKUP($A1198,'Circumstance 7'!$B$6:$AB$15,27,FALSE),IFERROR(VLOOKUP($A1198,'Circumstance 7'!$B$18:$AB$28,27,FALSE),TableBPA2[[#This Row],[Base Payment After Circumstance 6]])))</f>
        <v/>
      </c>
      <c r="M1198" s="3" t="str">
        <f>IF(M$3="Not used","",IFERROR(VLOOKUP($A1198,'Circumstance 8'!$B$6:$AB$15,27,FALSE),IFERROR(VLOOKUP($A1198,'Circumstance 8'!$B$18:$AB$28,27,FALSE),TableBPA2[[#This Row],[Base Payment After Circumstance 7]])))</f>
        <v/>
      </c>
      <c r="N1198" s="3" t="str">
        <f>IF(N$3="Not used","",IFERROR(VLOOKUP($A1198,'Circumstance 9'!$B$6:$AB$15,27,FALSE),IFERROR(VLOOKUP($A1198,'Circumstance 9'!$B$18:$AB$28,27,FALSE),TableBPA2[[#This Row],[Base Payment After Circumstance 8]])))</f>
        <v/>
      </c>
      <c r="O1198" s="3" t="str">
        <f>IF(O$3="Not used","",IFERROR(VLOOKUP($A1198,'Circumstance 10'!$B$6:$AB$15,27,FALSE),IFERROR(VLOOKUP($A1198,'Circumstance 10'!$B$18:$AB$28,27,FALSE),TableBPA2[[#This Row],[Base Payment After Circumstance 9]])))</f>
        <v/>
      </c>
      <c r="P1198" s="24" t="str">
        <f>IF(P$3="Not used","",IFERROR(VLOOKUP($A1198,'Circumstance 11'!$B$6:$AB$15,27,FALSE),IFERROR(VLOOKUP($A1198,'Circumstance 11'!$B$18:$AB$28,27,FALSE),TableBPA2[[#This Row],[Base Payment After Circumstance 10]])))</f>
        <v/>
      </c>
      <c r="Q1198" s="24" t="str">
        <f>IF(Q$3="Not used","",IFERROR(VLOOKUP($A1198,'Circumstance 12'!$B$6:$AB$15,27,FALSE),IFERROR(VLOOKUP($A1198,'Circumstance 12'!$B$18:$AB$28,27,FALSE),TableBPA2[[#This Row],[Base Payment After Circumstance 11]])))</f>
        <v/>
      </c>
      <c r="R1198" s="24" t="str">
        <f>IF(R$3="Not used","",IFERROR(VLOOKUP($A1198,'Circumstance 13'!$B$6:$AB$15,27,FALSE),IFERROR(VLOOKUP($A1198,'Circumstance 13'!$B$18:$AB$28,27,FALSE),TableBPA2[[#This Row],[Base Payment After Circumstance 12]])))</f>
        <v/>
      </c>
      <c r="S1198" s="24" t="str">
        <f>IF(S$3="Not used","",IFERROR(VLOOKUP($A1198,'Circumstance 14'!$B$6:$AB$15,27,FALSE),IFERROR(VLOOKUP($A1198,'Circumstance 14'!$B$18:$AB$28,27,FALSE),TableBPA2[[#This Row],[Base Payment After Circumstance 13]])))</f>
        <v/>
      </c>
      <c r="T1198" s="24" t="str">
        <f>IF(T$3="Not used","",IFERROR(VLOOKUP($A1198,'Circumstance 15'!$B$6:$AB$15,27,FALSE),IFERROR(VLOOKUP($A1198,'Circumstance 15'!$B$18:$AB$28,27,FALSE),TableBPA2[[#This Row],[Base Payment After Circumstance 14]])))</f>
        <v/>
      </c>
      <c r="U1198" s="24" t="str">
        <f>IF(U$3="Not used","",IFERROR(VLOOKUP($A1198,'Circumstance 16'!$B$6:$AB$15,27,FALSE),IFERROR(VLOOKUP($A1198,'Circumstance 16'!$B$18:$AB$28,27,FALSE),TableBPA2[[#This Row],[Base Payment After Circumstance 15]])))</f>
        <v/>
      </c>
      <c r="V1198" s="24" t="str">
        <f>IF(V$3="Not used","",IFERROR(VLOOKUP($A1198,'Circumstance 17'!$B$6:$AB$15,27,FALSE),IFERROR(VLOOKUP($A1198,'Circumstance 17'!$B$18:$AB$28,27,FALSE),TableBPA2[[#This Row],[Base Payment After Circumstance 16]])))</f>
        <v/>
      </c>
      <c r="W1198" s="24" t="str">
        <f>IF(W$3="Not used","",IFERROR(VLOOKUP($A1198,'Circumstance 18'!$B$6:$AB$15,27,FALSE),IFERROR(VLOOKUP($A1198,'Circumstance 18'!$B$18:$AB$28,27,FALSE),TableBPA2[[#This Row],[Base Payment After Circumstance 17]])))</f>
        <v/>
      </c>
      <c r="X1198" s="24" t="str">
        <f>IF(X$3="Not used","",IFERROR(VLOOKUP($A1198,'Circumstance 19'!$B$6:$AB$15,27,FALSE),IFERROR(VLOOKUP($A1198,'Circumstance 19'!$B$18:$AB$28,27,FALSE),TableBPA2[[#This Row],[Base Payment After Circumstance 18]])))</f>
        <v/>
      </c>
      <c r="Y1198" s="24" t="str">
        <f>IF(Y$3="Not used","",IFERROR(VLOOKUP($A1198,'Circumstance 20'!$B$6:$AB$15,27,FALSE),IFERROR(VLOOKUP($A1198,'Circumstance 20'!$B$18:$AB$28,27,FALSE),TableBPA2[[#This Row],[Base Payment After Circumstance 19]])))</f>
        <v/>
      </c>
    </row>
    <row r="1199" spans="1:25" x14ac:dyDescent="0.25">
      <c r="A1199" s="11" t="str">
        <f>IF('LEA Information'!A1208="","",'LEA Information'!A1208)</f>
        <v/>
      </c>
      <c r="B1199" s="11" t="str">
        <f>IF('LEA Information'!B1208="","",'LEA Information'!B1208)</f>
        <v/>
      </c>
      <c r="C1199" s="68" t="str">
        <f>IF('LEA Information'!C1208="","",'LEA Information'!C1208)</f>
        <v/>
      </c>
      <c r="D1199" s="8" t="str">
        <f>IF('LEA Information'!D1208="","",'LEA Information'!D1208)</f>
        <v/>
      </c>
      <c r="E1199" s="32" t="str">
        <f t="shared" si="18"/>
        <v/>
      </c>
      <c r="F1199" s="3" t="str">
        <f>IF(F$3="Not used","",IFERROR(VLOOKUP($A1199,'Circumstance 1'!$B$6:$AB$15,27,FALSE),IFERROR(VLOOKUP(A1199,'Circumstance 1'!$B$18:$AB$28,27,FALSE),TableBPA2[[#This Row],[Starting Base Payment]])))</f>
        <v/>
      </c>
      <c r="G1199" s="3" t="str">
        <f>IF(G$3="Not used","",IFERROR(VLOOKUP($A1199,'Circumstance 2'!$B$6:$AB$15,27,FALSE),IFERROR(VLOOKUP($A1199,'Circumstance 2'!$B$18:$AB$28,27,FALSE),TableBPA2[[#This Row],[Base Payment After Circumstance 1]])))</f>
        <v/>
      </c>
      <c r="H1199" s="3" t="str">
        <f>IF(H$3="Not used","",IFERROR(VLOOKUP($A1199,'Circumstance 3'!$B$6:$AB$15,27,FALSE),IFERROR(VLOOKUP($A1199,'Circumstance 3'!$B$18:$AB$28,27,FALSE),TableBPA2[[#This Row],[Base Payment After Circumstance 2]])))</f>
        <v/>
      </c>
      <c r="I1199" s="3" t="str">
        <f>IF(I$3="Not used","",IFERROR(VLOOKUP($A1199,'Circumstance 4'!$B$6:$AB$15,27,FALSE),IFERROR(VLOOKUP($A1199,'Circumstance 4'!$B$18:$AB$28,27,FALSE),TableBPA2[[#This Row],[Base Payment After Circumstance 3]])))</f>
        <v/>
      </c>
      <c r="J1199" s="3" t="str">
        <f>IF(J$3="Not used","",IFERROR(VLOOKUP($A1199,'Circumstance 5'!$B$6:$AB$15,27,FALSE),IFERROR(VLOOKUP($A1199,'Circumstance 5'!$B$18:$AB$28,27,FALSE),TableBPA2[[#This Row],[Base Payment After Circumstance 4]])))</f>
        <v/>
      </c>
      <c r="K1199" s="3" t="str">
        <f>IF(K$3="Not used","",IFERROR(VLOOKUP($A1199,'Circumstance 6'!$B$6:$AB$15,27,FALSE),IFERROR(VLOOKUP($A1199,'Circumstance 6'!$B$18:$AB$28,27,FALSE),TableBPA2[[#This Row],[Base Payment After Circumstance 5]])))</f>
        <v/>
      </c>
      <c r="L1199" s="3" t="str">
        <f>IF(L$3="Not used","",IFERROR(VLOOKUP($A1199,'Circumstance 7'!$B$6:$AB$15,27,FALSE),IFERROR(VLOOKUP($A1199,'Circumstance 7'!$B$18:$AB$28,27,FALSE),TableBPA2[[#This Row],[Base Payment After Circumstance 6]])))</f>
        <v/>
      </c>
      <c r="M1199" s="3" t="str">
        <f>IF(M$3="Not used","",IFERROR(VLOOKUP($A1199,'Circumstance 8'!$B$6:$AB$15,27,FALSE),IFERROR(VLOOKUP($A1199,'Circumstance 8'!$B$18:$AB$28,27,FALSE),TableBPA2[[#This Row],[Base Payment After Circumstance 7]])))</f>
        <v/>
      </c>
      <c r="N1199" s="3" t="str">
        <f>IF(N$3="Not used","",IFERROR(VLOOKUP($A1199,'Circumstance 9'!$B$6:$AB$15,27,FALSE),IFERROR(VLOOKUP($A1199,'Circumstance 9'!$B$18:$AB$28,27,FALSE),TableBPA2[[#This Row],[Base Payment After Circumstance 8]])))</f>
        <v/>
      </c>
      <c r="O1199" s="3" t="str">
        <f>IF(O$3="Not used","",IFERROR(VLOOKUP($A1199,'Circumstance 10'!$B$6:$AB$15,27,FALSE),IFERROR(VLOOKUP($A1199,'Circumstance 10'!$B$18:$AB$28,27,FALSE),TableBPA2[[#This Row],[Base Payment After Circumstance 9]])))</f>
        <v/>
      </c>
      <c r="P1199" s="24" t="str">
        <f>IF(P$3="Not used","",IFERROR(VLOOKUP($A1199,'Circumstance 11'!$B$6:$AB$15,27,FALSE),IFERROR(VLOOKUP($A1199,'Circumstance 11'!$B$18:$AB$28,27,FALSE),TableBPA2[[#This Row],[Base Payment After Circumstance 10]])))</f>
        <v/>
      </c>
      <c r="Q1199" s="24" t="str">
        <f>IF(Q$3="Not used","",IFERROR(VLOOKUP($A1199,'Circumstance 12'!$B$6:$AB$15,27,FALSE),IFERROR(VLOOKUP($A1199,'Circumstance 12'!$B$18:$AB$28,27,FALSE),TableBPA2[[#This Row],[Base Payment After Circumstance 11]])))</f>
        <v/>
      </c>
      <c r="R1199" s="24" t="str">
        <f>IF(R$3="Not used","",IFERROR(VLOOKUP($A1199,'Circumstance 13'!$B$6:$AB$15,27,FALSE),IFERROR(VLOOKUP($A1199,'Circumstance 13'!$B$18:$AB$28,27,FALSE),TableBPA2[[#This Row],[Base Payment After Circumstance 12]])))</f>
        <v/>
      </c>
      <c r="S1199" s="24" t="str">
        <f>IF(S$3="Not used","",IFERROR(VLOOKUP($A1199,'Circumstance 14'!$B$6:$AB$15,27,FALSE),IFERROR(VLOOKUP($A1199,'Circumstance 14'!$B$18:$AB$28,27,FALSE),TableBPA2[[#This Row],[Base Payment After Circumstance 13]])))</f>
        <v/>
      </c>
      <c r="T1199" s="24" t="str">
        <f>IF(T$3="Not used","",IFERROR(VLOOKUP($A1199,'Circumstance 15'!$B$6:$AB$15,27,FALSE),IFERROR(VLOOKUP($A1199,'Circumstance 15'!$B$18:$AB$28,27,FALSE),TableBPA2[[#This Row],[Base Payment After Circumstance 14]])))</f>
        <v/>
      </c>
      <c r="U1199" s="24" t="str">
        <f>IF(U$3="Not used","",IFERROR(VLOOKUP($A1199,'Circumstance 16'!$B$6:$AB$15,27,FALSE),IFERROR(VLOOKUP($A1199,'Circumstance 16'!$B$18:$AB$28,27,FALSE),TableBPA2[[#This Row],[Base Payment After Circumstance 15]])))</f>
        <v/>
      </c>
      <c r="V1199" s="24" t="str">
        <f>IF(V$3="Not used","",IFERROR(VLOOKUP($A1199,'Circumstance 17'!$B$6:$AB$15,27,FALSE),IFERROR(VLOOKUP($A1199,'Circumstance 17'!$B$18:$AB$28,27,FALSE),TableBPA2[[#This Row],[Base Payment After Circumstance 16]])))</f>
        <v/>
      </c>
      <c r="W1199" s="24" t="str">
        <f>IF(W$3="Not used","",IFERROR(VLOOKUP($A1199,'Circumstance 18'!$B$6:$AB$15,27,FALSE),IFERROR(VLOOKUP($A1199,'Circumstance 18'!$B$18:$AB$28,27,FALSE),TableBPA2[[#This Row],[Base Payment After Circumstance 17]])))</f>
        <v/>
      </c>
      <c r="X1199" s="24" t="str">
        <f>IF(X$3="Not used","",IFERROR(VLOOKUP($A1199,'Circumstance 19'!$B$6:$AB$15,27,FALSE),IFERROR(VLOOKUP($A1199,'Circumstance 19'!$B$18:$AB$28,27,FALSE),TableBPA2[[#This Row],[Base Payment After Circumstance 18]])))</f>
        <v/>
      </c>
      <c r="Y1199" s="24" t="str">
        <f>IF(Y$3="Not used","",IFERROR(VLOOKUP($A1199,'Circumstance 20'!$B$6:$AB$15,27,FALSE),IFERROR(VLOOKUP($A1199,'Circumstance 20'!$B$18:$AB$28,27,FALSE),TableBPA2[[#This Row],[Base Payment After Circumstance 19]])))</f>
        <v/>
      </c>
    </row>
    <row r="1200" spans="1:25" x14ac:dyDescent="0.25">
      <c r="A1200" s="11" t="str">
        <f>IF('LEA Information'!A1209="","",'LEA Information'!A1209)</f>
        <v/>
      </c>
      <c r="B1200" s="11" t="str">
        <f>IF('LEA Information'!B1209="","",'LEA Information'!B1209)</f>
        <v/>
      </c>
      <c r="C1200" s="68" t="str">
        <f>IF('LEA Information'!C1209="","",'LEA Information'!C1209)</f>
        <v/>
      </c>
      <c r="D1200" s="8" t="str">
        <f>IF('LEA Information'!D1209="","",'LEA Information'!D1209)</f>
        <v/>
      </c>
      <c r="E1200" s="32" t="str">
        <f t="shared" si="18"/>
        <v/>
      </c>
      <c r="F1200" s="3" t="str">
        <f>IF(F$3="Not used","",IFERROR(VLOOKUP($A1200,'Circumstance 1'!$B$6:$AB$15,27,FALSE),IFERROR(VLOOKUP(A1200,'Circumstance 1'!$B$18:$AB$28,27,FALSE),TableBPA2[[#This Row],[Starting Base Payment]])))</f>
        <v/>
      </c>
      <c r="G1200" s="3" t="str">
        <f>IF(G$3="Not used","",IFERROR(VLOOKUP($A1200,'Circumstance 2'!$B$6:$AB$15,27,FALSE),IFERROR(VLOOKUP($A1200,'Circumstance 2'!$B$18:$AB$28,27,FALSE),TableBPA2[[#This Row],[Base Payment After Circumstance 1]])))</f>
        <v/>
      </c>
      <c r="H1200" s="3" t="str">
        <f>IF(H$3="Not used","",IFERROR(VLOOKUP($A1200,'Circumstance 3'!$B$6:$AB$15,27,FALSE),IFERROR(VLOOKUP($A1200,'Circumstance 3'!$B$18:$AB$28,27,FALSE),TableBPA2[[#This Row],[Base Payment After Circumstance 2]])))</f>
        <v/>
      </c>
      <c r="I1200" s="3" t="str">
        <f>IF(I$3="Not used","",IFERROR(VLOOKUP($A1200,'Circumstance 4'!$B$6:$AB$15,27,FALSE),IFERROR(VLOOKUP($A1200,'Circumstance 4'!$B$18:$AB$28,27,FALSE),TableBPA2[[#This Row],[Base Payment After Circumstance 3]])))</f>
        <v/>
      </c>
      <c r="J1200" s="3" t="str">
        <f>IF(J$3="Not used","",IFERROR(VLOOKUP($A1200,'Circumstance 5'!$B$6:$AB$15,27,FALSE),IFERROR(VLOOKUP($A1200,'Circumstance 5'!$B$18:$AB$28,27,FALSE),TableBPA2[[#This Row],[Base Payment After Circumstance 4]])))</f>
        <v/>
      </c>
      <c r="K1200" s="3" t="str">
        <f>IF(K$3="Not used","",IFERROR(VLOOKUP($A1200,'Circumstance 6'!$B$6:$AB$15,27,FALSE),IFERROR(VLOOKUP($A1200,'Circumstance 6'!$B$18:$AB$28,27,FALSE),TableBPA2[[#This Row],[Base Payment After Circumstance 5]])))</f>
        <v/>
      </c>
      <c r="L1200" s="3" t="str">
        <f>IF(L$3="Not used","",IFERROR(VLOOKUP($A1200,'Circumstance 7'!$B$6:$AB$15,27,FALSE),IFERROR(VLOOKUP($A1200,'Circumstance 7'!$B$18:$AB$28,27,FALSE),TableBPA2[[#This Row],[Base Payment After Circumstance 6]])))</f>
        <v/>
      </c>
      <c r="M1200" s="3" t="str">
        <f>IF(M$3="Not used","",IFERROR(VLOOKUP($A1200,'Circumstance 8'!$B$6:$AB$15,27,FALSE),IFERROR(VLOOKUP($A1200,'Circumstance 8'!$B$18:$AB$28,27,FALSE),TableBPA2[[#This Row],[Base Payment After Circumstance 7]])))</f>
        <v/>
      </c>
      <c r="N1200" s="3" t="str">
        <f>IF(N$3="Not used","",IFERROR(VLOOKUP($A1200,'Circumstance 9'!$B$6:$AB$15,27,FALSE),IFERROR(VLOOKUP($A1200,'Circumstance 9'!$B$18:$AB$28,27,FALSE),TableBPA2[[#This Row],[Base Payment After Circumstance 8]])))</f>
        <v/>
      </c>
      <c r="O1200" s="3" t="str">
        <f>IF(O$3="Not used","",IFERROR(VLOOKUP($A1200,'Circumstance 10'!$B$6:$AB$15,27,FALSE),IFERROR(VLOOKUP($A1200,'Circumstance 10'!$B$18:$AB$28,27,FALSE),TableBPA2[[#This Row],[Base Payment After Circumstance 9]])))</f>
        <v/>
      </c>
      <c r="P1200" s="24" t="str">
        <f>IF(P$3="Not used","",IFERROR(VLOOKUP($A1200,'Circumstance 11'!$B$6:$AB$15,27,FALSE),IFERROR(VLOOKUP($A1200,'Circumstance 11'!$B$18:$AB$28,27,FALSE),TableBPA2[[#This Row],[Base Payment After Circumstance 10]])))</f>
        <v/>
      </c>
      <c r="Q1200" s="24" t="str">
        <f>IF(Q$3="Not used","",IFERROR(VLOOKUP($A1200,'Circumstance 12'!$B$6:$AB$15,27,FALSE),IFERROR(VLOOKUP($A1200,'Circumstance 12'!$B$18:$AB$28,27,FALSE),TableBPA2[[#This Row],[Base Payment After Circumstance 11]])))</f>
        <v/>
      </c>
      <c r="R1200" s="24" t="str">
        <f>IF(R$3="Not used","",IFERROR(VLOOKUP($A1200,'Circumstance 13'!$B$6:$AB$15,27,FALSE),IFERROR(VLOOKUP($A1200,'Circumstance 13'!$B$18:$AB$28,27,FALSE),TableBPA2[[#This Row],[Base Payment After Circumstance 12]])))</f>
        <v/>
      </c>
      <c r="S1200" s="24" t="str">
        <f>IF(S$3="Not used","",IFERROR(VLOOKUP($A1200,'Circumstance 14'!$B$6:$AB$15,27,FALSE),IFERROR(VLOOKUP($A1200,'Circumstance 14'!$B$18:$AB$28,27,FALSE),TableBPA2[[#This Row],[Base Payment After Circumstance 13]])))</f>
        <v/>
      </c>
      <c r="T1200" s="24" t="str">
        <f>IF(T$3="Not used","",IFERROR(VLOOKUP($A1200,'Circumstance 15'!$B$6:$AB$15,27,FALSE),IFERROR(VLOOKUP($A1200,'Circumstance 15'!$B$18:$AB$28,27,FALSE),TableBPA2[[#This Row],[Base Payment After Circumstance 14]])))</f>
        <v/>
      </c>
      <c r="U1200" s="24" t="str">
        <f>IF(U$3="Not used","",IFERROR(VLOOKUP($A1200,'Circumstance 16'!$B$6:$AB$15,27,FALSE),IFERROR(VLOOKUP($A1200,'Circumstance 16'!$B$18:$AB$28,27,FALSE),TableBPA2[[#This Row],[Base Payment After Circumstance 15]])))</f>
        <v/>
      </c>
      <c r="V1200" s="24" t="str">
        <f>IF(V$3="Not used","",IFERROR(VLOOKUP($A1200,'Circumstance 17'!$B$6:$AB$15,27,FALSE),IFERROR(VLOOKUP($A1200,'Circumstance 17'!$B$18:$AB$28,27,FALSE),TableBPA2[[#This Row],[Base Payment After Circumstance 16]])))</f>
        <v/>
      </c>
      <c r="W1200" s="24" t="str">
        <f>IF(W$3="Not used","",IFERROR(VLOOKUP($A1200,'Circumstance 18'!$B$6:$AB$15,27,FALSE),IFERROR(VLOOKUP($A1200,'Circumstance 18'!$B$18:$AB$28,27,FALSE),TableBPA2[[#This Row],[Base Payment After Circumstance 17]])))</f>
        <v/>
      </c>
      <c r="X1200" s="24" t="str">
        <f>IF(X$3="Not used","",IFERROR(VLOOKUP($A1200,'Circumstance 19'!$B$6:$AB$15,27,FALSE),IFERROR(VLOOKUP($A1200,'Circumstance 19'!$B$18:$AB$28,27,FALSE),TableBPA2[[#This Row],[Base Payment After Circumstance 18]])))</f>
        <v/>
      </c>
      <c r="Y1200" s="24" t="str">
        <f>IF(Y$3="Not used","",IFERROR(VLOOKUP($A1200,'Circumstance 20'!$B$6:$AB$15,27,FALSE),IFERROR(VLOOKUP($A1200,'Circumstance 20'!$B$18:$AB$28,27,FALSE),TableBPA2[[#This Row],[Base Payment After Circumstance 19]])))</f>
        <v/>
      </c>
    </row>
    <row r="1201" spans="1:25" x14ac:dyDescent="0.25">
      <c r="A1201" s="11" t="str">
        <f>IF('LEA Information'!A1210="","",'LEA Information'!A1210)</f>
        <v/>
      </c>
      <c r="B1201" s="11" t="str">
        <f>IF('LEA Information'!B1210="","",'LEA Information'!B1210)</f>
        <v/>
      </c>
      <c r="C1201" s="68" t="str">
        <f>IF('LEA Information'!C1210="","",'LEA Information'!C1210)</f>
        <v/>
      </c>
      <c r="D1201" s="8" t="str">
        <f>IF('LEA Information'!D1210="","",'LEA Information'!D1210)</f>
        <v/>
      </c>
      <c r="E1201" s="32" t="str">
        <f t="shared" si="18"/>
        <v/>
      </c>
      <c r="F1201" s="3" t="str">
        <f>IF(F$3="Not used","",IFERROR(VLOOKUP($A1201,'Circumstance 1'!$B$6:$AB$15,27,FALSE),IFERROR(VLOOKUP(A1201,'Circumstance 1'!$B$18:$AB$28,27,FALSE),TableBPA2[[#This Row],[Starting Base Payment]])))</f>
        <v/>
      </c>
      <c r="G1201" s="3" t="str">
        <f>IF(G$3="Not used","",IFERROR(VLOOKUP($A1201,'Circumstance 2'!$B$6:$AB$15,27,FALSE),IFERROR(VLOOKUP($A1201,'Circumstance 2'!$B$18:$AB$28,27,FALSE),TableBPA2[[#This Row],[Base Payment After Circumstance 1]])))</f>
        <v/>
      </c>
      <c r="H1201" s="3" t="str">
        <f>IF(H$3="Not used","",IFERROR(VLOOKUP($A1201,'Circumstance 3'!$B$6:$AB$15,27,FALSE),IFERROR(VLOOKUP($A1201,'Circumstance 3'!$B$18:$AB$28,27,FALSE),TableBPA2[[#This Row],[Base Payment After Circumstance 2]])))</f>
        <v/>
      </c>
      <c r="I1201" s="3" t="str">
        <f>IF(I$3="Not used","",IFERROR(VLOOKUP($A1201,'Circumstance 4'!$B$6:$AB$15,27,FALSE),IFERROR(VLOOKUP($A1201,'Circumstance 4'!$B$18:$AB$28,27,FALSE),TableBPA2[[#This Row],[Base Payment After Circumstance 3]])))</f>
        <v/>
      </c>
      <c r="J1201" s="3" t="str">
        <f>IF(J$3="Not used","",IFERROR(VLOOKUP($A1201,'Circumstance 5'!$B$6:$AB$15,27,FALSE),IFERROR(VLOOKUP($A1201,'Circumstance 5'!$B$18:$AB$28,27,FALSE),TableBPA2[[#This Row],[Base Payment After Circumstance 4]])))</f>
        <v/>
      </c>
      <c r="K1201" s="3" t="str">
        <f>IF(K$3="Not used","",IFERROR(VLOOKUP($A1201,'Circumstance 6'!$B$6:$AB$15,27,FALSE),IFERROR(VLOOKUP($A1201,'Circumstance 6'!$B$18:$AB$28,27,FALSE),TableBPA2[[#This Row],[Base Payment After Circumstance 5]])))</f>
        <v/>
      </c>
      <c r="L1201" s="3" t="str">
        <f>IF(L$3="Not used","",IFERROR(VLOOKUP($A1201,'Circumstance 7'!$B$6:$AB$15,27,FALSE),IFERROR(VLOOKUP($A1201,'Circumstance 7'!$B$18:$AB$28,27,FALSE),TableBPA2[[#This Row],[Base Payment After Circumstance 6]])))</f>
        <v/>
      </c>
      <c r="M1201" s="3" t="str">
        <f>IF(M$3="Not used","",IFERROR(VLOOKUP($A1201,'Circumstance 8'!$B$6:$AB$15,27,FALSE),IFERROR(VLOOKUP($A1201,'Circumstance 8'!$B$18:$AB$28,27,FALSE),TableBPA2[[#This Row],[Base Payment After Circumstance 7]])))</f>
        <v/>
      </c>
      <c r="N1201" s="3" t="str">
        <f>IF(N$3="Not used","",IFERROR(VLOOKUP($A1201,'Circumstance 9'!$B$6:$AB$15,27,FALSE),IFERROR(VLOOKUP($A1201,'Circumstance 9'!$B$18:$AB$28,27,FALSE),TableBPA2[[#This Row],[Base Payment After Circumstance 8]])))</f>
        <v/>
      </c>
      <c r="O1201" s="3" t="str">
        <f>IF(O$3="Not used","",IFERROR(VLOOKUP($A1201,'Circumstance 10'!$B$6:$AB$15,27,FALSE),IFERROR(VLOOKUP($A1201,'Circumstance 10'!$B$18:$AB$28,27,FALSE),TableBPA2[[#This Row],[Base Payment After Circumstance 9]])))</f>
        <v/>
      </c>
      <c r="P1201" s="24" t="str">
        <f>IF(P$3="Not used","",IFERROR(VLOOKUP($A1201,'Circumstance 11'!$B$6:$AB$15,27,FALSE),IFERROR(VLOOKUP($A1201,'Circumstance 11'!$B$18:$AB$28,27,FALSE),TableBPA2[[#This Row],[Base Payment After Circumstance 10]])))</f>
        <v/>
      </c>
      <c r="Q1201" s="24" t="str">
        <f>IF(Q$3="Not used","",IFERROR(VLOOKUP($A1201,'Circumstance 12'!$B$6:$AB$15,27,FALSE),IFERROR(VLOOKUP($A1201,'Circumstance 12'!$B$18:$AB$28,27,FALSE),TableBPA2[[#This Row],[Base Payment After Circumstance 11]])))</f>
        <v/>
      </c>
      <c r="R1201" s="24" t="str">
        <f>IF(R$3="Not used","",IFERROR(VLOOKUP($A1201,'Circumstance 13'!$B$6:$AB$15,27,FALSE),IFERROR(VLOOKUP($A1201,'Circumstance 13'!$B$18:$AB$28,27,FALSE),TableBPA2[[#This Row],[Base Payment After Circumstance 12]])))</f>
        <v/>
      </c>
      <c r="S1201" s="24" t="str">
        <f>IF(S$3="Not used","",IFERROR(VLOOKUP($A1201,'Circumstance 14'!$B$6:$AB$15,27,FALSE),IFERROR(VLOOKUP($A1201,'Circumstance 14'!$B$18:$AB$28,27,FALSE),TableBPA2[[#This Row],[Base Payment After Circumstance 13]])))</f>
        <v/>
      </c>
      <c r="T1201" s="24" t="str">
        <f>IF(T$3="Not used","",IFERROR(VLOOKUP($A1201,'Circumstance 15'!$B$6:$AB$15,27,FALSE),IFERROR(VLOOKUP($A1201,'Circumstance 15'!$B$18:$AB$28,27,FALSE),TableBPA2[[#This Row],[Base Payment After Circumstance 14]])))</f>
        <v/>
      </c>
      <c r="U1201" s="24" t="str">
        <f>IF(U$3="Not used","",IFERROR(VLOOKUP($A1201,'Circumstance 16'!$B$6:$AB$15,27,FALSE),IFERROR(VLOOKUP($A1201,'Circumstance 16'!$B$18:$AB$28,27,FALSE),TableBPA2[[#This Row],[Base Payment After Circumstance 15]])))</f>
        <v/>
      </c>
      <c r="V1201" s="24" t="str">
        <f>IF(V$3="Not used","",IFERROR(VLOOKUP($A1201,'Circumstance 17'!$B$6:$AB$15,27,FALSE),IFERROR(VLOOKUP($A1201,'Circumstance 17'!$B$18:$AB$28,27,FALSE),TableBPA2[[#This Row],[Base Payment After Circumstance 16]])))</f>
        <v/>
      </c>
      <c r="W1201" s="24" t="str">
        <f>IF(W$3="Not used","",IFERROR(VLOOKUP($A1201,'Circumstance 18'!$B$6:$AB$15,27,FALSE),IFERROR(VLOOKUP($A1201,'Circumstance 18'!$B$18:$AB$28,27,FALSE),TableBPA2[[#This Row],[Base Payment After Circumstance 17]])))</f>
        <v/>
      </c>
      <c r="X1201" s="24" t="str">
        <f>IF(X$3="Not used","",IFERROR(VLOOKUP($A1201,'Circumstance 19'!$B$6:$AB$15,27,FALSE),IFERROR(VLOOKUP($A1201,'Circumstance 19'!$B$18:$AB$28,27,FALSE),TableBPA2[[#This Row],[Base Payment After Circumstance 18]])))</f>
        <v/>
      </c>
      <c r="Y1201" s="24" t="str">
        <f>IF(Y$3="Not used","",IFERROR(VLOOKUP($A1201,'Circumstance 20'!$B$6:$AB$15,27,FALSE),IFERROR(VLOOKUP($A1201,'Circumstance 20'!$B$18:$AB$28,27,FALSE),TableBPA2[[#This Row],[Base Payment After Circumstance 19]])))</f>
        <v/>
      </c>
    </row>
    <row r="1202" spans="1:25" x14ac:dyDescent="0.25">
      <c r="A1202" s="11" t="str">
        <f>IF('LEA Information'!A1211="","",'LEA Information'!A1211)</f>
        <v/>
      </c>
      <c r="B1202" s="11" t="str">
        <f>IF('LEA Information'!B1211="","",'LEA Information'!B1211)</f>
        <v/>
      </c>
      <c r="C1202" s="68" t="str">
        <f>IF('LEA Information'!C1211="","",'LEA Information'!C1211)</f>
        <v/>
      </c>
      <c r="D1202" s="8" t="str">
        <f>IF('LEA Information'!D1211="","",'LEA Information'!D1211)</f>
        <v/>
      </c>
      <c r="E1202" s="32" t="str">
        <f t="shared" si="18"/>
        <v/>
      </c>
      <c r="F1202" s="3" t="str">
        <f>IF(F$3="Not used","",IFERROR(VLOOKUP($A1202,'Circumstance 1'!$B$6:$AB$15,27,FALSE),IFERROR(VLOOKUP(A1202,'Circumstance 1'!$B$18:$AB$28,27,FALSE),TableBPA2[[#This Row],[Starting Base Payment]])))</f>
        <v/>
      </c>
      <c r="G1202" s="3" t="str">
        <f>IF(G$3="Not used","",IFERROR(VLOOKUP($A1202,'Circumstance 2'!$B$6:$AB$15,27,FALSE),IFERROR(VLOOKUP($A1202,'Circumstance 2'!$B$18:$AB$28,27,FALSE),TableBPA2[[#This Row],[Base Payment After Circumstance 1]])))</f>
        <v/>
      </c>
      <c r="H1202" s="3" t="str">
        <f>IF(H$3="Not used","",IFERROR(VLOOKUP($A1202,'Circumstance 3'!$B$6:$AB$15,27,FALSE),IFERROR(VLOOKUP($A1202,'Circumstance 3'!$B$18:$AB$28,27,FALSE),TableBPA2[[#This Row],[Base Payment After Circumstance 2]])))</f>
        <v/>
      </c>
      <c r="I1202" s="3" t="str">
        <f>IF(I$3="Not used","",IFERROR(VLOOKUP($A1202,'Circumstance 4'!$B$6:$AB$15,27,FALSE),IFERROR(VLOOKUP($A1202,'Circumstance 4'!$B$18:$AB$28,27,FALSE),TableBPA2[[#This Row],[Base Payment After Circumstance 3]])))</f>
        <v/>
      </c>
      <c r="J1202" s="3" t="str">
        <f>IF(J$3="Not used","",IFERROR(VLOOKUP($A1202,'Circumstance 5'!$B$6:$AB$15,27,FALSE),IFERROR(VLOOKUP($A1202,'Circumstance 5'!$B$18:$AB$28,27,FALSE),TableBPA2[[#This Row],[Base Payment After Circumstance 4]])))</f>
        <v/>
      </c>
      <c r="K1202" s="3" t="str">
        <f>IF(K$3="Not used","",IFERROR(VLOOKUP($A1202,'Circumstance 6'!$B$6:$AB$15,27,FALSE),IFERROR(VLOOKUP($A1202,'Circumstance 6'!$B$18:$AB$28,27,FALSE),TableBPA2[[#This Row],[Base Payment After Circumstance 5]])))</f>
        <v/>
      </c>
      <c r="L1202" s="3" t="str">
        <f>IF(L$3="Not used","",IFERROR(VLOOKUP($A1202,'Circumstance 7'!$B$6:$AB$15,27,FALSE),IFERROR(VLOOKUP($A1202,'Circumstance 7'!$B$18:$AB$28,27,FALSE),TableBPA2[[#This Row],[Base Payment After Circumstance 6]])))</f>
        <v/>
      </c>
      <c r="M1202" s="3" t="str">
        <f>IF(M$3="Not used","",IFERROR(VLOOKUP($A1202,'Circumstance 8'!$B$6:$AB$15,27,FALSE),IFERROR(VLOOKUP($A1202,'Circumstance 8'!$B$18:$AB$28,27,FALSE),TableBPA2[[#This Row],[Base Payment After Circumstance 7]])))</f>
        <v/>
      </c>
      <c r="N1202" s="3" t="str">
        <f>IF(N$3="Not used","",IFERROR(VLOOKUP($A1202,'Circumstance 9'!$B$6:$AB$15,27,FALSE),IFERROR(VLOOKUP($A1202,'Circumstance 9'!$B$18:$AB$28,27,FALSE),TableBPA2[[#This Row],[Base Payment After Circumstance 8]])))</f>
        <v/>
      </c>
      <c r="O1202" s="3" t="str">
        <f>IF(O$3="Not used","",IFERROR(VLOOKUP($A1202,'Circumstance 10'!$B$6:$AB$15,27,FALSE),IFERROR(VLOOKUP($A1202,'Circumstance 10'!$B$18:$AB$28,27,FALSE),TableBPA2[[#This Row],[Base Payment After Circumstance 9]])))</f>
        <v/>
      </c>
      <c r="P1202" s="24" t="str">
        <f>IF(P$3="Not used","",IFERROR(VLOOKUP($A1202,'Circumstance 11'!$B$6:$AB$15,27,FALSE),IFERROR(VLOOKUP($A1202,'Circumstance 11'!$B$18:$AB$28,27,FALSE),TableBPA2[[#This Row],[Base Payment After Circumstance 10]])))</f>
        <v/>
      </c>
      <c r="Q1202" s="24" t="str">
        <f>IF(Q$3="Not used","",IFERROR(VLOOKUP($A1202,'Circumstance 12'!$B$6:$AB$15,27,FALSE),IFERROR(VLOOKUP($A1202,'Circumstance 12'!$B$18:$AB$28,27,FALSE),TableBPA2[[#This Row],[Base Payment After Circumstance 11]])))</f>
        <v/>
      </c>
      <c r="R1202" s="24" t="str">
        <f>IF(R$3="Not used","",IFERROR(VLOOKUP($A1202,'Circumstance 13'!$B$6:$AB$15,27,FALSE),IFERROR(VLOOKUP($A1202,'Circumstance 13'!$B$18:$AB$28,27,FALSE),TableBPA2[[#This Row],[Base Payment After Circumstance 12]])))</f>
        <v/>
      </c>
      <c r="S1202" s="24" t="str">
        <f>IF(S$3="Not used","",IFERROR(VLOOKUP($A1202,'Circumstance 14'!$B$6:$AB$15,27,FALSE),IFERROR(VLOOKUP($A1202,'Circumstance 14'!$B$18:$AB$28,27,FALSE),TableBPA2[[#This Row],[Base Payment After Circumstance 13]])))</f>
        <v/>
      </c>
      <c r="T1202" s="24" t="str">
        <f>IF(T$3="Not used","",IFERROR(VLOOKUP($A1202,'Circumstance 15'!$B$6:$AB$15,27,FALSE),IFERROR(VLOOKUP($A1202,'Circumstance 15'!$B$18:$AB$28,27,FALSE),TableBPA2[[#This Row],[Base Payment After Circumstance 14]])))</f>
        <v/>
      </c>
      <c r="U1202" s="24" t="str">
        <f>IF(U$3="Not used","",IFERROR(VLOOKUP($A1202,'Circumstance 16'!$B$6:$AB$15,27,FALSE),IFERROR(VLOOKUP($A1202,'Circumstance 16'!$B$18:$AB$28,27,FALSE),TableBPA2[[#This Row],[Base Payment After Circumstance 15]])))</f>
        <v/>
      </c>
      <c r="V1202" s="24" t="str">
        <f>IF(V$3="Not used","",IFERROR(VLOOKUP($A1202,'Circumstance 17'!$B$6:$AB$15,27,FALSE),IFERROR(VLOOKUP($A1202,'Circumstance 17'!$B$18:$AB$28,27,FALSE),TableBPA2[[#This Row],[Base Payment After Circumstance 16]])))</f>
        <v/>
      </c>
      <c r="W1202" s="24" t="str">
        <f>IF(W$3="Not used","",IFERROR(VLOOKUP($A1202,'Circumstance 18'!$B$6:$AB$15,27,FALSE),IFERROR(VLOOKUP($A1202,'Circumstance 18'!$B$18:$AB$28,27,FALSE),TableBPA2[[#This Row],[Base Payment After Circumstance 17]])))</f>
        <v/>
      </c>
      <c r="X1202" s="24" t="str">
        <f>IF(X$3="Not used","",IFERROR(VLOOKUP($A1202,'Circumstance 19'!$B$6:$AB$15,27,FALSE),IFERROR(VLOOKUP($A1202,'Circumstance 19'!$B$18:$AB$28,27,FALSE),TableBPA2[[#This Row],[Base Payment After Circumstance 18]])))</f>
        <v/>
      </c>
      <c r="Y1202" s="24" t="str">
        <f>IF(Y$3="Not used","",IFERROR(VLOOKUP($A1202,'Circumstance 20'!$B$6:$AB$15,27,FALSE),IFERROR(VLOOKUP($A1202,'Circumstance 20'!$B$18:$AB$28,27,FALSE),TableBPA2[[#This Row],[Base Payment After Circumstance 19]])))</f>
        <v/>
      </c>
    </row>
    <row r="1203" spans="1:25" x14ac:dyDescent="0.25">
      <c r="A1203" s="11" t="str">
        <f>IF('LEA Information'!A1212="","",'LEA Information'!A1212)</f>
        <v/>
      </c>
      <c r="B1203" s="11" t="str">
        <f>IF('LEA Information'!B1212="","",'LEA Information'!B1212)</f>
        <v/>
      </c>
      <c r="C1203" s="68" t="str">
        <f>IF('LEA Information'!C1212="","",'LEA Information'!C1212)</f>
        <v/>
      </c>
      <c r="D1203" s="8" t="str">
        <f>IF('LEA Information'!D1212="","",'LEA Information'!D1212)</f>
        <v/>
      </c>
      <c r="E1203" s="32" t="str">
        <f t="shared" si="18"/>
        <v/>
      </c>
      <c r="F1203" s="3" t="str">
        <f>IF(F$3="Not used","",IFERROR(VLOOKUP($A1203,'Circumstance 1'!$B$6:$AB$15,27,FALSE),IFERROR(VLOOKUP(A1203,'Circumstance 1'!$B$18:$AB$28,27,FALSE),TableBPA2[[#This Row],[Starting Base Payment]])))</f>
        <v/>
      </c>
      <c r="G1203" s="3" t="str">
        <f>IF(G$3="Not used","",IFERROR(VLOOKUP($A1203,'Circumstance 2'!$B$6:$AB$15,27,FALSE),IFERROR(VLOOKUP($A1203,'Circumstance 2'!$B$18:$AB$28,27,FALSE),TableBPA2[[#This Row],[Base Payment After Circumstance 1]])))</f>
        <v/>
      </c>
      <c r="H1203" s="3" t="str">
        <f>IF(H$3="Not used","",IFERROR(VLOOKUP($A1203,'Circumstance 3'!$B$6:$AB$15,27,FALSE),IFERROR(VLOOKUP($A1203,'Circumstance 3'!$B$18:$AB$28,27,FALSE),TableBPA2[[#This Row],[Base Payment After Circumstance 2]])))</f>
        <v/>
      </c>
      <c r="I1203" s="3" t="str">
        <f>IF(I$3="Not used","",IFERROR(VLOOKUP($A1203,'Circumstance 4'!$B$6:$AB$15,27,FALSE),IFERROR(VLOOKUP($A1203,'Circumstance 4'!$B$18:$AB$28,27,FALSE),TableBPA2[[#This Row],[Base Payment After Circumstance 3]])))</f>
        <v/>
      </c>
      <c r="J1203" s="3" t="str">
        <f>IF(J$3="Not used","",IFERROR(VLOOKUP($A1203,'Circumstance 5'!$B$6:$AB$15,27,FALSE),IFERROR(VLOOKUP($A1203,'Circumstance 5'!$B$18:$AB$28,27,FALSE),TableBPA2[[#This Row],[Base Payment After Circumstance 4]])))</f>
        <v/>
      </c>
      <c r="K1203" s="3" t="str">
        <f>IF(K$3="Not used","",IFERROR(VLOOKUP($A1203,'Circumstance 6'!$B$6:$AB$15,27,FALSE),IFERROR(VLOOKUP($A1203,'Circumstance 6'!$B$18:$AB$28,27,FALSE),TableBPA2[[#This Row],[Base Payment After Circumstance 5]])))</f>
        <v/>
      </c>
      <c r="L1203" s="3" t="str">
        <f>IF(L$3="Not used","",IFERROR(VLOOKUP($A1203,'Circumstance 7'!$B$6:$AB$15,27,FALSE),IFERROR(VLOOKUP($A1203,'Circumstance 7'!$B$18:$AB$28,27,FALSE),TableBPA2[[#This Row],[Base Payment After Circumstance 6]])))</f>
        <v/>
      </c>
      <c r="M1203" s="3" t="str">
        <f>IF(M$3="Not used","",IFERROR(VLOOKUP($A1203,'Circumstance 8'!$B$6:$AB$15,27,FALSE),IFERROR(VLOOKUP($A1203,'Circumstance 8'!$B$18:$AB$28,27,FALSE),TableBPA2[[#This Row],[Base Payment After Circumstance 7]])))</f>
        <v/>
      </c>
      <c r="N1203" s="3" t="str">
        <f>IF(N$3="Not used","",IFERROR(VLOOKUP($A1203,'Circumstance 9'!$B$6:$AB$15,27,FALSE),IFERROR(VLOOKUP($A1203,'Circumstance 9'!$B$18:$AB$28,27,FALSE),TableBPA2[[#This Row],[Base Payment After Circumstance 8]])))</f>
        <v/>
      </c>
      <c r="O1203" s="3" t="str">
        <f>IF(O$3="Not used","",IFERROR(VLOOKUP($A1203,'Circumstance 10'!$B$6:$AB$15,27,FALSE),IFERROR(VLOOKUP($A1203,'Circumstance 10'!$B$18:$AB$28,27,FALSE),TableBPA2[[#This Row],[Base Payment After Circumstance 9]])))</f>
        <v/>
      </c>
      <c r="P1203" s="24" t="str">
        <f>IF(P$3="Not used","",IFERROR(VLOOKUP($A1203,'Circumstance 11'!$B$6:$AB$15,27,FALSE),IFERROR(VLOOKUP($A1203,'Circumstance 11'!$B$18:$AB$28,27,FALSE),TableBPA2[[#This Row],[Base Payment After Circumstance 10]])))</f>
        <v/>
      </c>
      <c r="Q1203" s="24" t="str">
        <f>IF(Q$3="Not used","",IFERROR(VLOOKUP($A1203,'Circumstance 12'!$B$6:$AB$15,27,FALSE),IFERROR(VLOOKUP($A1203,'Circumstance 12'!$B$18:$AB$28,27,FALSE),TableBPA2[[#This Row],[Base Payment After Circumstance 11]])))</f>
        <v/>
      </c>
      <c r="R1203" s="24" t="str">
        <f>IF(R$3="Not used","",IFERROR(VLOOKUP($A1203,'Circumstance 13'!$B$6:$AB$15,27,FALSE),IFERROR(VLOOKUP($A1203,'Circumstance 13'!$B$18:$AB$28,27,FALSE),TableBPA2[[#This Row],[Base Payment After Circumstance 12]])))</f>
        <v/>
      </c>
      <c r="S1203" s="24" t="str">
        <f>IF(S$3="Not used","",IFERROR(VLOOKUP($A1203,'Circumstance 14'!$B$6:$AB$15,27,FALSE),IFERROR(VLOOKUP($A1203,'Circumstance 14'!$B$18:$AB$28,27,FALSE),TableBPA2[[#This Row],[Base Payment After Circumstance 13]])))</f>
        <v/>
      </c>
      <c r="T1203" s="24" t="str">
        <f>IF(T$3="Not used","",IFERROR(VLOOKUP($A1203,'Circumstance 15'!$B$6:$AB$15,27,FALSE),IFERROR(VLOOKUP($A1203,'Circumstance 15'!$B$18:$AB$28,27,FALSE),TableBPA2[[#This Row],[Base Payment After Circumstance 14]])))</f>
        <v/>
      </c>
      <c r="U1203" s="24" t="str">
        <f>IF(U$3="Not used","",IFERROR(VLOOKUP($A1203,'Circumstance 16'!$B$6:$AB$15,27,FALSE),IFERROR(VLOOKUP($A1203,'Circumstance 16'!$B$18:$AB$28,27,FALSE),TableBPA2[[#This Row],[Base Payment After Circumstance 15]])))</f>
        <v/>
      </c>
      <c r="V1203" s="24" t="str">
        <f>IF(V$3="Not used","",IFERROR(VLOOKUP($A1203,'Circumstance 17'!$B$6:$AB$15,27,FALSE),IFERROR(VLOOKUP($A1203,'Circumstance 17'!$B$18:$AB$28,27,FALSE),TableBPA2[[#This Row],[Base Payment After Circumstance 16]])))</f>
        <v/>
      </c>
      <c r="W1203" s="24" t="str">
        <f>IF(W$3="Not used","",IFERROR(VLOOKUP($A1203,'Circumstance 18'!$B$6:$AB$15,27,FALSE),IFERROR(VLOOKUP($A1203,'Circumstance 18'!$B$18:$AB$28,27,FALSE),TableBPA2[[#This Row],[Base Payment After Circumstance 17]])))</f>
        <v/>
      </c>
      <c r="X1203" s="24" t="str">
        <f>IF(X$3="Not used","",IFERROR(VLOOKUP($A1203,'Circumstance 19'!$B$6:$AB$15,27,FALSE),IFERROR(VLOOKUP($A1203,'Circumstance 19'!$B$18:$AB$28,27,FALSE),TableBPA2[[#This Row],[Base Payment After Circumstance 18]])))</f>
        <v/>
      </c>
      <c r="Y1203" s="24" t="str">
        <f>IF(Y$3="Not used","",IFERROR(VLOOKUP($A1203,'Circumstance 20'!$B$6:$AB$15,27,FALSE),IFERROR(VLOOKUP($A1203,'Circumstance 20'!$B$18:$AB$28,27,FALSE),TableBPA2[[#This Row],[Base Payment After Circumstance 19]])))</f>
        <v/>
      </c>
    </row>
    <row r="1204" spans="1:25" x14ac:dyDescent="0.25">
      <c r="A1204" s="11" t="str">
        <f>IF('LEA Information'!A1213="","",'LEA Information'!A1213)</f>
        <v/>
      </c>
      <c r="B1204" s="11" t="str">
        <f>IF('LEA Information'!B1213="","",'LEA Information'!B1213)</f>
        <v/>
      </c>
      <c r="C1204" s="68" t="str">
        <f>IF('LEA Information'!C1213="","",'LEA Information'!C1213)</f>
        <v/>
      </c>
      <c r="D1204" s="8" t="str">
        <f>IF('LEA Information'!D1213="","",'LEA Information'!D1213)</f>
        <v/>
      </c>
      <c r="E1204" s="32" t="str">
        <f t="shared" si="18"/>
        <v/>
      </c>
      <c r="F1204" s="3" t="str">
        <f>IF(F$3="Not used","",IFERROR(VLOOKUP($A1204,'Circumstance 1'!$B$6:$AB$15,27,FALSE),IFERROR(VLOOKUP(A1204,'Circumstance 1'!$B$18:$AB$28,27,FALSE),TableBPA2[[#This Row],[Starting Base Payment]])))</f>
        <v/>
      </c>
      <c r="G1204" s="3" t="str">
        <f>IF(G$3="Not used","",IFERROR(VLOOKUP($A1204,'Circumstance 2'!$B$6:$AB$15,27,FALSE),IFERROR(VLOOKUP($A1204,'Circumstance 2'!$B$18:$AB$28,27,FALSE),TableBPA2[[#This Row],[Base Payment After Circumstance 1]])))</f>
        <v/>
      </c>
      <c r="H1204" s="3" t="str">
        <f>IF(H$3="Not used","",IFERROR(VLOOKUP($A1204,'Circumstance 3'!$B$6:$AB$15,27,FALSE),IFERROR(VLOOKUP($A1204,'Circumstance 3'!$B$18:$AB$28,27,FALSE),TableBPA2[[#This Row],[Base Payment After Circumstance 2]])))</f>
        <v/>
      </c>
      <c r="I1204" s="3" t="str">
        <f>IF(I$3="Not used","",IFERROR(VLOOKUP($A1204,'Circumstance 4'!$B$6:$AB$15,27,FALSE),IFERROR(VLOOKUP($A1204,'Circumstance 4'!$B$18:$AB$28,27,FALSE),TableBPA2[[#This Row],[Base Payment After Circumstance 3]])))</f>
        <v/>
      </c>
      <c r="J1204" s="3" t="str">
        <f>IF(J$3="Not used","",IFERROR(VLOOKUP($A1204,'Circumstance 5'!$B$6:$AB$15,27,FALSE),IFERROR(VLOOKUP($A1204,'Circumstance 5'!$B$18:$AB$28,27,FALSE),TableBPA2[[#This Row],[Base Payment After Circumstance 4]])))</f>
        <v/>
      </c>
      <c r="K1204" s="3" t="str">
        <f>IF(K$3="Not used","",IFERROR(VLOOKUP($A1204,'Circumstance 6'!$B$6:$AB$15,27,FALSE),IFERROR(VLOOKUP($A1204,'Circumstance 6'!$B$18:$AB$28,27,FALSE),TableBPA2[[#This Row],[Base Payment After Circumstance 5]])))</f>
        <v/>
      </c>
      <c r="L1204" s="3" t="str">
        <f>IF(L$3="Not used","",IFERROR(VLOOKUP($A1204,'Circumstance 7'!$B$6:$AB$15,27,FALSE),IFERROR(VLOOKUP($A1204,'Circumstance 7'!$B$18:$AB$28,27,FALSE),TableBPA2[[#This Row],[Base Payment After Circumstance 6]])))</f>
        <v/>
      </c>
      <c r="M1204" s="3" t="str">
        <f>IF(M$3="Not used","",IFERROR(VLOOKUP($A1204,'Circumstance 8'!$B$6:$AB$15,27,FALSE),IFERROR(VLOOKUP($A1204,'Circumstance 8'!$B$18:$AB$28,27,FALSE),TableBPA2[[#This Row],[Base Payment After Circumstance 7]])))</f>
        <v/>
      </c>
      <c r="N1204" s="3" t="str">
        <f>IF(N$3="Not used","",IFERROR(VLOOKUP($A1204,'Circumstance 9'!$B$6:$AB$15,27,FALSE),IFERROR(VLOOKUP($A1204,'Circumstance 9'!$B$18:$AB$28,27,FALSE),TableBPA2[[#This Row],[Base Payment After Circumstance 8]])))</f>
        <v/>
      </c>
      <c r="O1204" s="3" t="str">
        <f>IF(O$3="Not used","",IFERROR(VLOOKUP($A1204,'Circumstance 10'!$B$6:$AB$15,27,FALSE),IFERROR(VLOOKUP($A1204,'Circumstance 10'!$B$18:$AB$28,27,FALSE),TableBPA2[[#This Row],[Base Payment After Circumstance 9]])))</f>
        <v/>
      </c>
      <c r="P1204" s="24" t="str">
        <f>IF(P$3="Not used","",IFERROR(VLOOKUP($A1204,'Circumstance 11'!$B$6:$AB$15,27,FALSE),IFERROR(VLOOKUP($A1204,'Circumstance 11'!$B$18:$AB$28,27,FALSE),TableBPA2[[#This Row],[Base Payment After Circumstance 10]])))</f>
        <v/>
      </c>
      <c r="Q1204" s="24" t="str">
        <f>IF(Q$3="Not used","",IFERROR(VLOOKUP($A1204,'Circumstance 12'!$B$6:$AB$15,27,FALSE),IFERROR(VLOOKUP($A1204,'Circumstance 12'!$B$18:$AB$28,27,FALSE),TableBPA2[[#This Row],[Base Payment After Circumstance 11]])))</f>
        <v/>
      </c>
      <c r="R1204" s="24" t="str">
        <f>IF(R$3="Not used","",IFERROR(VLOOKUP($A1204,'Circumstance 13'!$B$6:$AB$15,27,FALSE),IFERROR(VLOOKUP($A1204,'Circumstance 13'!$B$18:$AB$28,27,FALSE),TableBPA2[[#This Row],[Base Payment After Circumstance 12]])))</f>
        <v/>
      </c>
      <c r="S1204" s="24" t="str">
        <f>IF(S$3="Not used","",IFERROR(VLOOKUP($A1204,'Circumstance 14'!$B$6:$AB$15,27,FALSE),IFERROR(VLOOKUP($A1204,'Circumstance 14'!$B$18:$AB$28,27,FALSE),TableBPA2[[#This Row],[Base Payment After Circumstance 13]])))</f>
        <v/>
      </c>
      <c r="T1204" s="24" t="str">
        <f>IF(T$3="Not used","",IFERROR(VLOOKUP($A1204,'Circumstance 15'!$B$6:$AB$15,27,FALSE),IFERROR(VLOOKUP($A1204,'Circumstance 15'!$B$18:$AB$28,27,FALSE),TableBPA2[[#This Row],[Base Payment After Circumstance 14]])))</f>
        <v/>
      </c>
      <c r="U1204" s="24" t="str">
        <f>IF(U$3="Not used","",IFERROR(VLOOKUP($A1204,'Circumstance 16'!$B$6:$AB$15,27,FALSE),IFERROR(VLOOKUP($A1204,'Circumstance 16'!$B$18:$AB$28,27,FALSE),TableBPA2[[#This Row],[Base Payment After Circumstance 15]])))</f>
        <v/>
      </c>
      <c r="V1204" s="24" t="str">
        <f>IF(V$3="Not used","",IFERROR(VLOOKUP($A1204,'Circumstance 17'!$B$6:$AB$15,27,FALSE),IFERROR(VLOOKUP($A1204,'Circumstance 17'!$B$18:$AB$28,27,FALSE),TableBPA2[[#This Row],[Base Payment After Circumstance 16]])))</f>
        <v/>
      </c>
      <c r="W1204" s="24" t="str">
        <f>IF(W$3="Not used","",IFERROR(VLOOKUP($A1204,'Circumstance 18'!$B$6:$AB$15,27,FALSE),IFERROR(VLOOKUP($A1204,'Circumstance 18'!$B$18:$AB$28,27,FALSE),TableBPA2[[#This Row],[Base Payment After Circumstance 17]])))</f>
        <v/>
      </c>
      <c r="X1204" s="24" t="str">
        <f>IF(X$3="Not used","",IFERROR(VLOOKUP($A1204,'Circumstance 19'!$B$6:$AB$15,27,FALSE),IFERROR(VLOOKUP($A1204,'Circumstance 19'!$B$18:$AB$28,27,FALSE),TableBPA2[[#This Row],[Base Payment After Circumstance 18]])))</f>
        <v/>
      </c>
      <c r="Y1204" s="24" t="str">
        <f>IF(Y$3="Not used","",IFERROR(VLOOKUP($A1204,'Circumstance 20'!$B$6:$AB$15,27,FALSE),IFERROR(VLOOKUP($A1204,'Circumstance 20'!$B$18:$AB$28,27,FALSE),TableBPA2[[#This Row],[Base Payment After Circumstance 19]])))</f>
        <v/>
      </c>
    </row>
    <row r="1205" spans="1:25" x14ac:dyDescent="0.25">
      <c r="A1205" s="11" t="str">
        <f>IF('LEA Information'!A1214="","",'LEA Information'!A1214)</f>
        <v/>
      </c>
      <c r="B1205" s="11" t="str">
        <f>IF('LEA Information'!B1214="","",'LEA Information'!B1214)</f>
        <v/>
      </c>
      <c r="C1205" s="68" t="str">
        <f>IF('LEA Information'!C1214="","",'LEA Information'!C1214)</f>
        <v/>
      </c>
      <c r="D1205" s="8" t="str">
        <f>IF('LEA Information'!D1214="","",'LEA Information'!D1214)</f>
        <v/>
      </c>
      <c r="E1205" s="32" t="str">
        <f t="shared" si="18"/>
        <v/>
      </c>
      <c r="F1205" s="3" t="str">
        <f>IF(F$3="Not used","",IFERROR(VLOOKUP($A1205,'Circumstance 1'!$B$6:$AB$15,27,FALSE),IFERROR(VLOOKUP(A1205,'Circumstance 1'!$B$18:$AB$28,27,FALSE),TableBPA2[[#This Row],[Starting Base Payment]])))</f>
        <v/>
      </c>
      <c r="G1205" s="3" t="str">
        <f>IF(G$3="Not used","",IFERROR(VLOOKUP($A1205,'Circumstance 2'!$B$6:$AB$15,27,FALSE),IFERROR(VLOOKUP($A1205,'Circumstance 2'!$B$18:$AB$28,27,FALSE),TableBPA2[[#This Row],[Base Payment After Circumstance 1]])))</f>
        <v/>
      </c>
      <c r="H1205" s="3" t="str">
        <f>IF(H$3="Not used","",IFERROR(VLOOKUP($A1205,'Circumstance 3'!$B$6:$AB$15,27,FALSE),IFERROR(VLOOKUP($A1205,'Circumstance 3'!$B$18:$AB$28,27,FALSE),TableBPA2[[#This Row],[Base Payment After Circumstance 2]])))</f>
        <v/>
      </c>
      <c r="I1205" s="3" t="str">
        <f>IF(I$3="Not used","",IFERROR(VLOOKUP($A1205,'Circumstance 4'!$B$6:$AB$15,27,FALSE),IFERROR(VLOOKUP($A1205,'Circumstance 4'!$B$18:$AB$28,27,FALSE),TableBPA2[[#This Row],[Base Payment After Circumstance 3]])))</f>
        <v/>
      </c>
      <c r="J1205" s="3" t="str">
        <f>IF(J$3="Not used","",IFERROR(VLOOKUP($A1205,'Circumstance 5'!$B$6:$AB$15,27,FALSE),IFERROR(VLOOKUP($A1205,'Circumstance 5'!$B$18:$AB$28,27,FALSE),TableBPA2[[#This Row],[Base Payment After Circumstance 4]])))</f>
        <v/>
      </c>
      <c r="K1205" s="3" t="str">
        <f>IF(K$3="Not used","",IFERROR(VLOOKUP($A1205,'Circumstance 6'!$B$6:$AB$15,27,FALSE),IFERROR(VLOOKUP($A1205,'Circumstance 6'!$B$18:$AB$28,27,FALSE),TableBPA2[[#This Row],[Base Payment After Circumstance 5]])))</f>
        <v/>
      </c>
      <c r="L1205" s="3" t="str">
        <f>IF(L$3="Not used","",IFERROR(VLOOKUP($A1205,'Circumstance 7'!$B$6:$AB$15,27,FALSE),IFERROR(VLOOKUP($A1205,'Circumstance 7'!$B$18:$AB$28,27,FALSE),TableBPA2[[#This Row],[Base Payment After Circumstance 6]])))</f>
        <v/>
      </c>
      <c r="M1205" s="3" t="str">
        <f>IF(M$3="Not used","",IFERROR(VLOOKUP($A1205,'Circumstance 8'!$B$6:$AB$15,27,FALSE),IFERROR(VLOOKUP($A1205,'Circumstance 8'!$B$18:$AB$28,27,FALSE),TableBPA2[[#This Row],[Base Payment After Circumstance 7]])))</f>
        <v/>
      </c>
      <c r="N1205" s="3" t="str">
        <f>IF(N$3="Not used","",IFERROR(VLOOKUP($A1205,'Circumstance 9'!$B$6:$AB$15,27,FALSE),IFERROR(VLOOKUP($A1205,'Circumstance 9'!$B$18:$AB$28,27,FALSE),TableBPA2[[#This Row],[Base Payment After Circumstance 8]])))</f>
        <v/>
      </c>
      <c r="O1205" s="3" t="str">
        <f>IF(O$3="Not used","",IFERROR(VLOOKUP($A1205,'Circumstance 10'!$B$6:$AB$15,27,FALSE),IFERROR(VLOOKUP($A1205,'Circumstance 10'!$B$18:$AB$28,27,FALSE),TableBPA2[[#This Row],[Base Payment After Circumstance 9]])))</f>
        <v/>
      </c>
      <c r="P1205" s="24" t="str">
        <f>IF(P$3="Not used","",IFERROR(VLOOKUP($A1205,'Circumstance 11'!$B$6:$AB$15,27,FALSE),IFERROR(VLOOKUP($A1205,'Circumstance 11'!$B$18:$AB$28,27,FALSE),TableBPA2[[#This Row],[Base Payment After Circumstance 10]])))</f>
        <v/>
      </c>
      <c r="Q1205" s="24" t="str">
        <f>IF(Q$3="Not used","",IFERROR(VLOOKUP($A1205,'Circumstance 12'!$B$6:$AB$15,27,FALSE),IFERROR(VLOOKUP($A1205,'Circumstance 12'!$B$18:$AB$28,27,FALSE),TableBPA2[[#This Row],[Base Payment After Circumstance 11]])))</f>
        <v/>
      </c>
      <c r="R1205" s="24" t="str">
        <f>IF(R$3="Not used","",IFERROR(VLOOKUP($A1205,'Circumstance 13'!$B$6:$AB$15,27,FALSE),IFERROR(VLOOKUP($A1205,'Circumstance 13'!$B$18:$AB$28,27,FALSE),TableBPA2[[#This Row],[Base Payment After Circumstance 12]])))</f>
        <v/>
      </c>
      <c r="S1205" s="24" t="str">
        <f>IF(S$3="Not used","",IFERROR(VLOOKUP($A1205,'Circumstance 14'!$B$6:$AB$15,27,FALSE),IFERROR(VLOOKUP($A1205,'Circumstance 14'!$B$18:$AB$28,27,FALSE),TableBPA2[[#This Row],[Base Payment After Circumstance 13]])))</f>
        <v/>
      </c>
      <c r="T1205" s="24" t="str">
        <f>IF(T$3="Not used","",IFERROR(VLOOKUP($A1205,'Circumstance 15'!$B$6:$AB$15,27,FALSE),IFERROR(VLOOKUP($A1205,'Circumstance 15'!$B$18:$AB$28,27,FALSE),TableBPA2[[#This Row],[Base Payment After Circumstance 14]])))</f>
        <v/>
      </c>
      <c r="U1205" s="24" t="str">
        <f>IF(U$3="Not used","",IFERROR(VLOOKUP($A1205,'Circumstance 16'!$B$6:$AB$15,27,FALSE),IFERROR(VLOOKUP($A1205,'Circumstance 16'!$B$18:$AB$28,27,FALSE),TableBPA2[[#This Row],[Base Payment After Circumstance 15]])))</f>
        <v/>
      </c>
      <c r="V1205" s="24" t="str">
        <f>IF(V$3="Not used","",IFERROR(VLOOKUP($A1205,'Circumstance 17'!$B$6:$AB$15,27,FALSE),IFERROR(VLOOKUP($A1205,'Circumstance 17'!$B$18:$AB$28,27,FALSE),TableBPA2[[#This Row],[Base Payment After Circumstance 16]])))</f>
        <v/>
      </c>
      <c r="W1205" s="24" t="str">
        <f>IF(W$3="Not used","",IFERROR(VLOOKUP($A1205,'Circumstance 18'!$B$6:$AB$15,27,FALSE),IFERROR(VLOOKUP($A1205,'Circumstance 18'!$B$18:$AB$28,27,FALSE),TableBPA2[[#This Row],[Base Payment After Circumstance 17]])))</f>
        <v/>
      </c>
      <c r="X1205" s="24" t="str">
        <f>IF(X$3="Not used","",IFERROR(VLOOKUP($A1205,'Circumstance 19'!$B$6:$AB$15,27,FALSE),IFERROR(VLOOKUP($A1205,'Circumstance 19'!$B$18:$AB$28,27,FALSE),TableBPA2[[#This Row],[Base Payment After Circumstance 18]])))</f>
        <v/>
      </c>
      <c r="Y1205" s="24" t="str">
        <f>IF(Y$3="Not used","",IFERROR(VLOOKUP($A1205,'Circumstance 20'!$B$6:$AB$15,27,FALSE),IFERROR(VLOOKUP($A1205,'Circumstance 20'!$B$18:$AB$28,27,FALSE),TableBPA2[[#This Row],[Base Payment After Circumstance 19]])))</f>
        <v/>
      </c>
    </row>
    <row r="1206" spans="1:25" x14ac:dyDescent="0.25">
      <c r="A1206" s="11" t="str">
        <f>IF('LEA Information'!A1215="","",'LEA Information'!A1215)</f>
        <v/>
      </c>
      <c r="B1206" s="11" t="str">
        <f>IF('LEA Information'!B1215="","",'LEA Information'!B1215)</f>
        <v/>
      </c>
      <c r="C1206" s="68" t="str">
        <f>IF('LEA Information'!C1215="","",'LEA Information'!C1215)</f>
        <v/>
      </c>
      <c r="D1206" s="8" t="str">
        <f>IF('LEA Information'!D1215="","",'LEA Information'!D1215)</f>
        <v/>
      </c>
      <c r="E1206" s="32" t="str">
        <f t="shared" si="18"/>
        <v/>
      </c>
      <c r="F1206" s="3" t="str">
        <f>IF(F$3="Not used","",IFERROR(VLOOKUP($A1206,'Circumstance 1'!$B$6:$AB$15,27,FALSE),IFERROR(VLOOKUP(A1206,'Circumstance 1'!$B$18:$AB$28,27,FALSE),TableBPA2[[#This Row],[Starting Base Payment]])))</f>
        <v/>
      </c>
      <c r="G1206" s="3" t="str">
        <f>IF(G$3="Not used","",IFERROR(VLOOKUP($A1206,'Circumstance 2'!$B$6:$AB$15,27,FALSE),IFERROR(VLOOKUP($A1206,'Circumstance 2'!$B$18:$AB$28,27,FALSE),TableBPA2[[#This Row],[Base Payment After Circumstance 1]])))</f>
        <v/>
      </c>
      <c r="H1206" s="3" t="str">
        <f>IF(H$3="Not used","",IFERROR(VLOOKUP($A1206,'Circumstance 3'!$B$6:$AB$15,27,FALSE),IFERROR(VLOOKUP($A1206,'Circumstance 3'!$B$18:$AB$28,27,FALSE),TableBPA2[[#This Row],[Base Payment After Circumstance 2]])))</f>
        <v/>
      </c>
      <c r="I1206" s="3" t="str">
        <f>IF(I$3="Not used","",IFERROR(VLOOKUP($A1206,'Circumstance 4'!$B$6:$AB$15,27,FALSE),IFERROR(VLOOKUP($A1206,'Circumstance 4'!$B$18:$AB$28,27,FALSE),TableBPA2[[#This Row],[Base Payment After Circumstance 3]])))</f>
        <v/>
      </c>
      <c r="J1206" s="3" t="str">
        <f>IF(J$3="Not used","",IFERROR(VLOOKUP($A1206,'Circumstance 5'!$B$6:$AB$15,27,FALSE),IFERROR(VLOOKUP($A1206,'Circumstance 5'!$B$18:$AB$28,27,FALSE),TableBPA2[[#This Row],[Base Payment After Circumstance 4]])))</f>
        <v/>
      </c>
      <c r="K1206" s="3" t="str">
        <f>IF(K$3="Not used","",IFERROR(VLOOKUP($A1206,'Circumstance 6'!$B$6:$AB$15,27,FALSE),IFERROR(VLOOKUP($A1206,'Circumstance 6'!$B$18:$AB$28,27,FALSE),TableBPA2[[#This Row],[Base Payment After Circumstance 5]])))</f>
        <v/>
      </c>
      <c r="L1206" s="3" t="str">
        <f>IF(L$3="Not used","",IFERROR(VLOOKUP($A1206,'Circumstance 7'!$B$6:$AB$15,27,FALSE),IFERROR(VLOOKUP($A1206,'Circumstance 7'!$B$18:$AB$28,27,FALSE),TableBPA2[[#This Row],[Base Payment After Circumstance 6]])))</f>
        <v/>
      </c>
      <c r="M1206" s="3" t="str">
        <f>IF(M$3="Not used","",IFERROR(VLOOKUP($A1206,'Circumstance 8'!$B$6:$AB$15,27,FALSE),IFERROR(VLOOKUP($A1206,'Circumstance 8'!$B$18:$AB$28,27,FALSE),TableBPA2[[#This Row],[Base Payment After Circumstance 7]])))</f>
        <v/>
      </c>
      <c r="N1206" s="3" t="str">
        <f>IF(N$3="Not used","",IFERROR(VLOOKUP($A1206,'Circumstance 9'!$B$6:$AB$15,27,FALSE),IFERROR(VLOOKUP($A1206,'Circumstance 9'!$B$18:$AB$28,27,FALSE),TableBPA2[[#This Row],[Base Payment After Circumstance 8]])))</f>
        <v/>
      </c>
      <c r="O1206" s="3" t="str">
        <f>IF(O$3="Not used","",IFERROR(VLOOKUP($A1206,'Circumstance 10'!$B$6:$AB$15,27,FALSE),IFERROR(VLOOKUP($A1206,'Circumstance 10'!$B$18:$AB$28,27,FALSE),TableBPA2[[#This Row],[Base Payment After Circumstance 9]])))</f>
        <v/>
      </c>
      <c r="P1206" s="24" t="str">
        <f>IF(P$3="Not used","",IFERROR(VLOOKUP($A1206,'Circumstance 11'!$B$6:$AB$15,27,FALSE),IFERROR(VLOOKUP($A1206,'Circumstance 11'!$B$18:$AB$28,27,FALSE),TableBPA2[[#This Row],[Base Payment After Circumstance 10]])))</f>
        <v/>
      </c>
      <c r="Q1206" s="24" t="str">
        <f>IF(Q$3="Not used","",IFERROR(VLOOKUP($A1206,'Circumstance 12'!$B$6:$AB$15,27,FALSE),IFERROR(VLOOKUP($A1206,'Circumstance 12'!$B$18:$AB$28,27,FALSE),TableBPA2[[#This Row],[Base Payment After Circumstance 11]])))</f>
        <v/>
      </c>
      <c r="R1206" s="24" t="str">
        <f>IF(R$3="Not used","",IFERROR(VLOOKUP($A1206,'Circumstance 13'!$B$6:$AB$15,27,FALSE),IFERROR(VLOOKUP($A1206,'Circumstance 13'!$B$18:$AB$28,27,FALSE),TableBPA2[[#This Row],[Base Payment After Circumstance 12]])))</f>
        <v/>
      </c>
      <c r="S1206" s="24" t="str">
        <f>IF(S$3="Not used","",IFERROR(VLOOKUP($A1206,'Circumstance 14'!$B$6:$AB$15,27,FALSE),IFERROR(VLOOKUP($A1206,'Circumstance 14'!$B$18:$AB$28,27,FALSE),TableBPA2[[#This Row],[Base Payment After Circumstance 13]])))</f>
        <v/>
      </c>
      <c r="T1206" s="24" t="str">
        <f>IF(T$3="Not used","",IFERROR(VLOOKUP($A1206,'Circumstance 15'!$B$6:$AB$15,27,FALSE),IFERROR(VLOOKUP($A1206,'Circumstance 15'!$B$18:$AB$28,27,FALSE),TableBPA2[[#This Row],[Base Payment After Circumstance 14]])))</f>
        <v/>
      </c>
      <c r="U1206" s="24" t="str">
        <f>IF(U$3="Not used","",IFERROR(VLOOKUP($A1206,'Circumstance 16'!$B$6:$AB$15,27,FALSE),IFERROR(VLOOKUP($A1206,'Circumstance 16'!$B$18:$AB$28,27,FALSE),TableBPA2[[#This Row],[Base Payment After Circumstance 15]])))</f>
        <v/>
      </c>
      <c r="V1206" s="24" t="str">
        <f>IF(V$3="Not used","",IFERROR(VLOOKUP($A1206,'Circumstance 17'!$B$6:$AB$15,27,FALSE),IFERROR(VLOOKUP($A1206,'Circumstance 17'!$B$18:$AB$28,27,FALSE),TableBPA2[[#This Row],[Base Payment After Circumstance 16]])))</f>
        <v/>
      </c>
      <c r="W1206" s="24" t="str">
        <f>IF(W$3="Not used","",IFERROR(VLOOKUP($A1206,'Circumstance 18'!$B$6:$AB$15,27,FALSE),IFERROR(VLOOKUP($A1206,'Circumstance 18'!$B$18:$AB$28,27,FALSE),TableBPA2[[#This Row],[Base Payment After Circumstance 17]])))</f>
        <v/>
      </c>
      <c r="X1206" s="24" t="str">
        <f>IF(X$3="Not used","",IFERROR(VLOOKUP($A1206,'Circumstance 19'!$B$6:$AB$15,27,FALSE),IFERROR(VLOOKUP($A1206,'Circumstance 19'!$B$18:$AB$28,27,FALSE),TableBPA2[[#This Row],[Base Payment After Circumstance 18]])))</f>
        <v/>
      </c>
      <c r="Y1206" s="24" t="str">
        <f>IF(Y$3="Not used","",IFERROR(VLOOKUP($A1206,'Circumstance 20'!$B$6:$AB$15,27,FALSE),IFERROR(VLOOKUP($A1206,'Circumstance 20'!$B$18:$AB$28,27,FALSE),TableBPA2[[#This Row],[Base Payment After Circumstance 19]])))</f>
        <v/>
      </c>
    </row>
    <row r="1207" spans="1:25" x14ac:dyDescent="0.25">
      <c r="A1207" s="11" t="str">
        <f>IF('LEA Information'!A1216="","",'LEA Information'!A1216)</f>
        <v/>
      </c>
      <c r="B1207" s="11" t="str">
        <f>IF('LEA Information'!B1216="","",'LEA Information'!B1216)</f>
        <v/>
      </c>
      <c r="C1207" s="68" t="str">
        <f>IF('LEA Information'!C1216="","",'LEA Information'!C1216)</f>
        <v/>
      </c>
      <c r="D1207" s="8" t="str">
        <f>IF('LEA Information'!D1216="","",'LEA Information'!D1216)</f>
        <v/>
      </c>
      <c r="E1207" s="32" t="str">
        <f t="shared" si="18"/>
        <v/>
      </c>
      <c r="F1207" s="3" t="str">
        <f>IF(F$3="Not used","",IFERROR(VLOOKUP($A1207,'Circumstance 1'!$B$6:$AB$15,27,FALSE),IFERROR(VLOOKUP(A1207,'Circumstance 1'!$B$18:$AB$28,27,FALSE),TableBPA2[[#This Row],[Starting Base Payment]])))</f>
        <v/>
      </c>
      <c r="G1207" s="3" t="str">
        <f>IF(G$3="Not used","",IFERROR(VLOOKUP($A1207,'Circumstance 2'!$B$6:$AB$15,27,FALSE),IFERROR(VLOOKUP($A1207,'Circumstance 2'!$B$18:$AB$28,27,FALSE),TableBPA2[[#This Row],[Base Payment After Circumstance 1]])))</f>
        <v/>
      </c>
      <c r="H1207" s="3" t="str">
        <f>IF(H$3="Not used","",IFERROR(VLOOKUP($A1207,'Circumstance 3'!$B$6:$AB$15,27,FALSE),IFERROR(VLOOKUP($A1207,'Circumstance 3'!$B$18:$AB$28,27,FALSE),TableBPA2[[#This Row],[Base Payment After Circumstance 2]])))</f>
        <v/>
      </c>
      <c r="I1207" s="3" t="str">
        <f>IF(I$3="Not used","",IFERROR(VLOOKUP($A1207,'Circumstance 4'!$B$6:$AB$15,27,FALSE),IFERROR(VLOOKUP($A1207,'Circumstance 4'!$B$18:$AB$28,27,FALSE),TableBPA2[[#This Row],[Base Payment After Circumstance 3]])))</f>
        <v/>
      </c>
      <c r="J1207" s="3" t="str">
        <f>IF(J$3="Not used","",IFERROR(VLOOKUP($A1207,'Circumstance 5'!$B$6:$AB$15,27,FALSE),IFERROR(VLOOKUP($A1207,'Circumstance 5'!$B$18:$AB$28,27,FALSE),TableBPA2[[#This Row],[Base Payment After Circumstance 4]])))</f>
        <v/>
      </c>
      <c r="K1207" s="3" t="str">
        <f>IF(K$3="Not used","",IFERROR(VLOOKUP($A1207,'Circumstance 6'!$B$6:$AB$15,27,FALSE),IFERROR(VLOOKUP($A1207,'Circumstance 6'!$B$18:$AB$28,27,FALSE),TableBPA2[[#This Row],[Base Payment After Circumstance 5]])))</f>
        <v/>
      </c>
      <c r="L1207" s="3" t="str">
        <f>IF(L$3="Not used","",IFERROR(VLOOKUP($A1207,'Circumstance 7'!$B$6:$AB$15,27,FALSE),IFERROR(VLOOKUP($A1207,'Circumstance 7'!$B$18:$AB$28,27,FALSE),TableBPA2[[#This Row],[Base Payment After Circumstance 6]])))</f>
        <v/>
      </c>
      <c r="M1207" s="3" t="str">
        <f>IF(M$3="Not used","",IFERROR(VLOOKUP($A1207,'Circumstance 8'!$B$6:$AB$15,27,FALSE),IFERROR(VLOOKUP($A1207,'Circumstance 8'!$B$18:$AB$28,27,FALSE),TableBPA2[[#This Row],[Base Payment After Circumstance 7]])))</f>
        <v/>
      </c>
      <c r="N1207" s="3" t="str">
        <f>IF(N$3="Not used","",IFERROR(VLOOKUP($A1207,'Circumstance 9'!$B$6:$AB$15,27,FALSE),IFERROR(VLOOKUP($A1207,'Circumstance 9'!$B$18:$AB$28,27,FALSE),TableBPA2[[#This Row],[Base Payment After Circumstance 8]])))</f>
        <v/>
      </c>
      <c r="O1207" s="3" t="str">
        <f>IF(O$3="Not used","",IFERROR(VLOOKUP($A1207,'Circumstance 10'!$B$6:$AB$15,27,FALSE),IFERROR(VLOOKUP($A1207,'Circumstance 10'!$B$18:$AB$28,27,FALSE),TableBPA2[[#This Row],[Base Payment After Circumstance 9]])))</f>
        <v/>
      </c>
      <c r="P1207" s="24" t="str">
        <f>IF(P$3="Not used","",IFERROR(VLOOKUP($A1207,'Circumstance 11'!$B$6:$AB$15,27,FALSE),IFERROR(VLOOKUP($A1207,'Circumstance 11'!$B$18:$AB$28,27,FALSE),TableBPA2[[#This Row],[Base Payment After Circumstance 10]])))</f>
        <v/>
      </c>
      <c r="Q1207" s="24" t="str">
        <f>IF(Q$3="Not used","",IFERROR(VLOOKUP($A1207,'Circumstance 12'!$B$6:$AB$15,27,FALSE),IFERROR(VLOOKUP($A1207,'Circumstance 12'!$B$18:$AB$28,27,FALSE),TableBPA2[[#This Row],[Base Payment After Circumstance 11]])))</f>
        <v/>
      </c>
      <c r="R1207" s="24" t="str">
        <f>IF(R$3="Not used","",IFERROR(VLOOKUP($A1207,'Circumstance 13'!$B$6:$AB$15,27,FALSE),IFERROR(VLOOKUP($A1207,'Circumstance 13'!$B$18:$AB$28,27,FALSE),TableBPA2[[#This Row],[Base Payment After Circumstance 12]])))</f>
        <v/>
      </c>
      <c r="S1207" s="24" t="str">
        <f>IF(S$3="Not used","",IFERROR(VLOOKUP($A1207,'Circumstance 14'!$B$6:$AB$15,27,FALSE),IFERROR(VLOOKUP($A1207,'Circumstance 14'!$B$18:$AB$28,27,FALSE),TableBPA2[[#This Row],[Base Payment After Circumstance 13]])))</f>
        <v/>
      </c>
      <c r="T1207" s="24" t="str">
        <f>IF(T$3="Not used","",IFERROR(VLOOKUP($A1207,'Circumstance 15'!$B$6:$AB$15,27,FALSE),IFERROR(VLOOKUP($A1207,'Circumstance 15'!$B$18:$AB$28,27,FALSE),TableBPA2[[#This Row],[Base Payment After Circumstance 14]])))</f>
        <v/>
      </c>
      <c r="U1207" s="24" t="str">
        <f>IF(U$3="Not used","",IFERROR(VLOOKUP($A1207,'Circumstance 16'!$B$6:$AB$15,27,FALSE),IFERROR(VLOOKUP($A1207,'Circumstance 16'!$B$18:$AB$28,27,FALSE),TableBPA2[[#This Row],[Base Payment After Circumstance 15]])))</f>
        <v/>
      </c>
      <c r="V1207" s="24" t="str">
        <f>IF(V$3="Not used","",IFERROR(VLOOKUP($A1207,'Circumstance 17'!$B$6:$AB$15,27,FALSE),IFERROR(VLOOKUP($A1207,'Circumstance 17'!$B$18:$AB$28,27,FALSE),TableBPA2[[#This Row],[Base Payment After Circumstance 16]])))</f>
        <v/>
      </c>
      <c r="W1207" s="24" t="str">
        <f>IF(W$3="Not used","",IFERROR(VLOOKUP($A1207,'Circumstance 18'!$B$6:$AB$15,27,FALSE),IFERROR(VLOOKUP($A1207,'Circumstance 18'!$B$18:$AB$28,27,FALSE),TableBPA2[[#This Row],[Base Payment After Circumstance 17]])))</f>
        <v/>
      </c>
      <c r="X1207" s="24" t="str">
        <f>IF(X$3="Not used","",IFERROR(VLOOKUP($A1207,'Circumstance 19'!$B$6:$AB$15,27,FALSE),IFERROR(VLOOKUP($A1207,'Circumstance 19'!$B$18:$AB$28,27,FALSE),TableBPA2[[#This Row],[Base Payment After Circumstance 18]])))</f>
        <v/>
      </c>
      <c r="Y1207" s="24" t="str">
        <f>IF(Y$3="Not used","",IFERROR(VLOOKUP($A1207,'Circumstance 20'!$B$6:$AB$15,27,FALSE),IFERROR(VLOOKUP($A1207,'Circumstance 20'!$B$18:$AB$28,27,FALSE),TableBPA2[[#This Row],[Base Payment After Circumstance 19]])))</f>
        <v/>
      </c>
    </row>
    <row r="1208" spans="1:25" x14ac:dyDescent="0.25">
      <c r="A1208" s="11" t="str">
        <f>IF('LEA Information'!A1217="","",'LEA Information'!A1217)</f>
        <v/>
      </c>
      <c r="B1208" s="11" t="str">
        <f>IF('LEA Information'!B1217="","",'LEA Information'!B1217)</f>
        <v/>
      </c>
      <c r="C1208" s="68" t="str">
        <f>IF('LEA Information'!C1217="","",'LEA Information'!C1217)</f>
        <v/>
      </c>
      <c r="D1208" s="8" t="str">
        <f>IF('LEA Information'!D1217="","",'LEA Information'!D1217)</f>
        <v/>
      </c>
      <c r="E1208" s="32" t="str">
        <f t="shared" si="18"/>
        <v/>
      </c>
      <c r="F1208" s="3" t="str">
        <f>IF(F$3="Not used","",IFERROR(VLOOKUP($A1208,'Circumstance 1'!$B$6:$AB$15,27,FALSE),IFERROR(VLOOKUP(A1208,'Circumstance 1'!$B$18:$AB$28,27,FALSE),TableBPA2[[#This Row],[Starting Base Payment]])))</f>
        <v/>
      </c>
      <c r="G1208" s="3" t="str">
        <f>IF(G$3="Not used","",IFERROR(VLOOKUP($A1208,'Circumstance 2'!$B$6:$AB$15,27,FALSE),IFERROR(VLOOKUP($A1208,'Circumstance 2'!$B$18:$AB$28,27,FALSE),TableBPA2[[#This Row],[Base Payment After Circumstance 1]])))</f>
        <v/>
      </c>
      <c r="H1208" s="3" t="str">
        <f>IF(H$3="Not used","",IFERROR(VLOOKUP($A1208,'Circumstance 3'!$B$6:$AB$15,27,FALSE),IFERROR(VLOOKUP($A1208,'Circumstance 3'!$B$18:$AB$28,27,FALSE),TableBPA2[[#This Row],[Base Payment After Circumstance 2]])))</f>
        <v/>
      </c>
      <c r="I1208" s="3" t="str">
        <f>IF(I$3="Not used","",IFERROR(VLOOKUP($A1208,'Circumstance 4'!$B$6:$AB$15,27,FALSE),IFERROR(VLOOKUP($A1208,'Circumstance 4'!$B$18:$AB$28,27,FALSE),TableBPA2[[#This Row],[Base Payment After Circumstance 3]])))</f>
        <v/>
      </c>
      <c r="J1208" s="3" t="str">
        <f>IF(J$3="Not used","",IFERROR(VLOOKUP($A1208,'Circumstance 5'!$B$6:$AB$15,27,FALSE),IFERROR(VLOOKUP($A1208,'Circumstance 5'!$B$18:$AB$28,27,FALSE),TableBPA2[[#This Row],[Base Payment After Circumstance 4]])))</f>
        <v/>
      </c>
      <c r="K1208" s="3" t="str">
        <f>IF(K$3="Not used","",IFERROR(VLOOKUP($A1208,'Circumstance 6'!$B$6:$AB$15,27,FALSE),IFERROR(VLOOKUP($A1208,'Circumstance 6'!$B$18:$AB$28,27,FALSE),TableBPA2[[#This Row],[Base Payment After Circumstance 5]])))</f>
        <v/>
      </c>
      <c r="L1208" s="3" t="str">
        <f>IF(L$3="Not used","",IFERROR(VLOOKUP($A1208,'Circumstance 7'!$B$6:$AB$15,27,FALSE),IFERROR(VLOOKUP($A1208,'Circumstance 7'!$B$18:$AB$28,27,FALSE),TableBPA2[[#This Row],[Base Payment After Circumstance 6]])))</f>
        <v/>
      </c>
      <c r="M1208" s="3" t="str">
        <f>IF(M$3="Not used","",IFERROR(VLOOKUP($A1208,'Circumstance 8'!$B$6:$AB$15,27,FALSE),IFERROR(VLOOKUP($A1208,'Circumstance 8'!$B$18:$AB$28,27,FALSE),TableBPA2[[#This Row],[Base Payment After Circumstance 7]])))</f>
        <v/>
      </c>
      <c r="N1208" s="3" t="str">
        <f>IF(N$3="Not used","",IFERROR(VLOOKUP($A1208,'Circumstance 9'!$B$6:$AB$15,27,FALSE),IFERROR(VLOOKUP($A1208,'Circumstance 9'!$B$18:$AB$28,27,FALSE),TableBPA2[[#This Row],[Base Payment After Circumstance 8]])))</f>
        <v/>
      </c>
      <c r="O1208" s="3" t="str">
        <f>IF(O$3="Not used","",IFERROR(VLOOKUP($A1208,'Circumstance 10'!$B$6:$AB$15,27,FALSE),IFERROR(VLOOKUP($A1208,'Circumstance 10'!$B$18:$AB$28,27,FALSE),TableBPA2[[#This Row],[Base Payment After Circumstance 9]])))</f>
        <v/>
      </c>
      <c r="P1208" s="24" t="str">
        <f>IF(P$3="Not used","",IFERROR(VLOOKUP($A1208,'Circumstance 11'!$B$6:$AB$15,27,FALSE),IFERROR(VLOOKUP($A1208,'Circumstance 11'!$B$18:$AB$28,27,FALSE),TableBPA2[[#This Row],[Base Payment After Circumstance 10]])))</f>
        <v/>
      </c>
      <c r="Q1208" s="24" t="str">
        <f>IF(Q$3="Not used","",IFERROR(VLOOKUP($A1208,'Circumstance 12'!$B$6:$AB$15,27,FALSE),IFERROR(VLOOKUP($A1208,'Circumstance 12'!$B$18:$AB$28,27,FALSE),TableBPA2[[#This Row],[Base Payment After Circumstance 11]])))</f>
        <v/>
      </c>
      <c r="R1208" s="24" t="str">
        <f>IF(R$3="Not used","",IFERROR(VLOOKUP($A1208,'Circumstance 13'!$B$6:$AB$15,27,FALSE),IFERROR(VLOOKUP($A1208,'Circumstance 13'!$B$18:$AB$28,27,FALSE),TableBPA2[[#This Row],[Base Payment After Circumstance 12]])))</f>
        <v/>
      </c>
      <c r="S1208" s="24" t="str">
        <f>IF(S$3="Not used","",IFERROR(VLOOKUP($A1208,'Circumstance 14'!$B$6:$AB$15,27,FALSE),IFERROR(VLOOKUP($A1208,'Circumstance 14'!$B$18:$AB$28,27,FALSE),TableBPA2[[#This Row],[Base Payment After Circumstance 13]])))</f>
        <v/>
      </c>
      <c r="T1208" s="24" t="str">
        <f>IF(T$3="Not used","",IFERROR(VLOOKUP($A1208,'Circumstance 15'!$B$6:$AB$15,27,FALSE),IFERROR(VLOOKUP($A1208,'Circumstance 15'!$B$18:$AB$28,27,FALSE),TableBPA2[[#This Row],[Base Payment After Circumstance 14]])))</f>
        <v/>
      </c>
      <c r="U1208" s="24" t="str">
        <f>IF(U$3="Not used","",IFERROR(VLOOKUP($A1208,'Circumstance 16'!$B$6:$AB$15,27,FALSE),IFERROR(VLOOKUP($A1208,'Circumstance 16'!$B$18:$AB$28,27,FALSE),TableBPA2[[#This Row],[Base Payment After Circumstance 15]])))</f>
        <v/>
      </c>
      <c r="V1208" s="24" t="str">
        <f>IF(V$3="Not used","",IFERROR(VLOOKUP($A1208,'Circumstance 17'!$B$6:$AB$15,27,FALSE),IFERROR(VLOOKUP($A1208,'Circumstance 17'!$B$18:$AB$28,27,FALSE),TableBPA2[[#This Row],[Base Payment After Circumstance 16]])))</f>
        <v/>
      </c>
      <c r="W1208" s="24" t="str">
        <f>IF(W$3="Not used","",IFERROR(VLOOKUP($A1208,'Circumstance 18'!$B$6:$AB$15,27,FALSE),IFERROR(VLOOKUP($A1208,'Circumstance 18'!$B$18:$AB$28,27,FALSE),TableBPA2[[#This Row],[Base Payment After Circumstance 17]])))</f>
        <v/>
      </c>
      <c r="X1208" s="24" t="str">
        <f>IF(X$3="Not used","",IFERROR(VLOOKUP($A1208,'Circumstance 19'!$B$6:$AB$15,27,FALSE),IFERROR(VLOOKUP($A1208,'Circumstance 19'!$B$18:$AB$28,27,FALSE),TableBPA2[[#This Row],[Base Payment After Circumstance 18]])))</f>
        <v/>
      </c>
      <c r="Y1208" s="24" t="str">
        <f>IF(Y$3="Not used","",IFERROR(VLOOKUP($A1208,'Circumstance 20'!$B$6:$AB$15,27,FALSE),IFERROR(VLOOKUP($A1208,'Circumstance 20'!$B$18:$AB$28,27,FALSE),TableBPA2[[#This Row],[Base Payment After Circumstance 19]])))</f>
        <v/>
      </c>
    </row>
    <row r="1209" spans="1:25" x14ac:dyDescent="0.25">
      <c r="A1209" s="11" t="str">
        <f>IF('LEA Information'!A1218="","",'LEA Information'!A1218)</f>
        <v/>
      </c>
      <c r="B1209" s="11" t="str">
        <f>IF('LEA Information'!B1218="","",'LEA Information'!B1218)</f>
        <v/>
      </c>
      <c r="C1209" s="68" t="str">
        <f>IF('LEA Information'!C1218="","",'LEA Information'!C1218)</f>
        <v/>
      </c>
      <c r="D1209" s="8" t="str">
        <f>IF('LEA Information'!D1218="","",'LEA Information'!D1218)</f>
        <v/>
      </c>
      <c r="E1209" s="32" t="str">
        <f t="shared" si="18"/>
        <v/>
      </c>
      <c r="F1209" s="3" t="str">
        <f>IF(F$3="Not used","",IFERROR(VLOOKUP($A1209,'Circumstance 1'!$B$6:$AB$15,27,FALSE),IFERROR(VLOOKUP(A1209,'Circumstance 1'!$B$18:$AB$28,27,FALSE),TableBPA2[[#This Row],[Starting Base Payment]])))</f>
        <v/>
      </c>
      <c r="G1209" s="3" t="str">
        <f>IF(G$3="Not used","",IFERROR(VLOOKUP($A1209,'Circumstance 2'!$B$6:$AB$15,27,FALSE),IFERROR(VLOOKUP($A1209,'Circumstance 2'!$B$18:$AB$28,27,FALSE),TableBPA2[[#This Row],[Base Payment After Circumstance 1]])))</f>
        <v/>
      </c>
      <c r="H1209" s="3" t="str">
        <f>IF(H$3="Not used","",IFERROR(VLOOKUP($A1209,'Circumstance 3'!$B$6:$AB$15,27,FALSE),IFERROR(VLOOKUP($A1209,'Circumstance 3'!$B$18:$AB$28,27,FALSE),TableBPA2[[#This Row],[Base Payment After Circumstance 2]])))</f>
        <v/>
      </c>
      <c r="I1209" s="3" t="str">
        <f>IF(I$3="Not used","",IFERROR(VLOOKUP($A1209,'Circumstance 4'!$B$6:$AB$15,27,FALSE),IFERROR(VLOOKUP($A1209,'Circumstance 4'!$B$18:$AB$28,27,FALSE),TableBPA2[[#This Row],[Base Payment After Circumstance 3]])))</f>
        <v/>
      </c>
      <c r="J1209" s="3" t="str">
        <f>IF(J$3="Not used","",IFERROR(VLOOKUP($A1209,'Circumstance 5'!$B$6:$AB$15,27,FALSE),IFERROR(VLOOKUP($A1209,'Circumstance 5'!$B$18:$AB$28,27,FALSE),TableBPA2[[#This Row],[Base Payment After Circumstance 4]])))</f>
        <v/>
      </c>
      <c r="K1209" s="3" t="str">
        <f>IF(K$3="Not used","",IFERROR(VLOOKUP($A1209,'Circumstance 6'!$B$6:$AB$15,27,FALSE),IFERROR(VLOOKUP($A1209,'Circumstance 6'!$B$18:$AB$28,27,FALSE),TableBPA2[[#This Row],[Base Payment After Circumstance 5]])))</f>
        <v/>
      </c>
      <c r="L1209" s="3" t="str">
        <f>IF(L$3="Not used","",IFERROR(VLOOKUP($A1209,'Circumstance 7'!$B$6:$AB$15,27,FALSE),IFERROR(VLOOKUP($A1209,'Circumstance 7'!$B$18:$AB$28,27,FALSE),TableBPA2[[#This Row],[Base Payment After Circumstance 6]])))</f>
        <v/>
      </c>
      <c r="M1209" s="3" t="str">
        <f>IF(M$3="Not used","",IFERROR(VLOOKUP($A1209,'Circumstance 8'!$B$6:$AB$15,27,FALSE),IFERROR(VLOOKUP($A1209,'Circumstance 8'!$B$18:$AB$28,27,FALSE),TableBPA2[[#This Row],[Base Payment After Circumstance 7]])))</f>
        <v/>
      </c>
      <c r="N1209" s="3" t="str">
        <f>IF(N$3="Not used","",IFERROR(VLOOKUP($A1209,'Circumstance 9'!$B$6:$AB$15,27,FALSE),IFERROR(VLOOKUP($A1209,'Circumstance 9'!$B$18:$AB$28,27,FALSE),TableBPA2[[#This Row],[Base Payment After Circumstance 8]])))</f>
        <v/>
      </c>
      <c r="O1209" s="3" t="str">
        <f>IF(O$3="Not used","",IFERROR(VLOOKUP($A1209,'Circumstance 10'!$B$6:$AB$15,27,FALSE),IFERROR(VLOOKUP($A1209,'Circumstance 10'!$B$18:$AB$28,27,FALSE),TableBPA2[[#This Row],[Base Payment After Circumstance 9]])))</f>
        <v/>
      </c>
      <c r="P1209" s="24" t="str">
        <f>IF(P$3="Not used","",IFERROR(VLOOKUP($A1209,'Circumstance 11'!$B$6:$AB$15,27,FALSE),IFERROR(VLOOKUP($A1209,'Circumstance 11'!$B$18:$AB$28,27,FALSE),TableBPA2[[#This Row],[Base Payment After Circumstance 10]])))</f>
        <v/>
      </c>
      <c r="Q1209" s="24" t="str">
        <f>IF(Q$3="Not used","",IFERROR(VLOOKUP($A1209,'Circumstance 12'!$B$6:$AB$15,27,FALSE),IFERROR(VLOOKUP($A1209,'Circumstance 12'!$B$18:$AB$28,27,FALSE),TableBPA2[[#This Row],[Base Payment After Circumstance 11]])))</f>
        <v/>
      </c>
      <c r="R1209" s="24" t="str">
        <f>IF(R$3="Not used","",IFERROR(VLOOKUP($A1209,'Circumstance 13'!$B$6:$AB$15,27,FALSE),IFERROR(VLOOKUP($A1209,'Circumstance 13'!$B$18:$AB$28,27,FALSE),TableBPA2[[#This Row],[Base Payment After Circumstance 12]])))</f>
        <v/>
      </c>
      <c r="S1209" s="24" t="str">
        <f>IF(S$3="Not used","",IFERROR(VLOOKUP($A1209,'Circumstance 14'!$B$6:$AB$15,27,FALSE),IFERROR(VLOOKUP($A1209,'Circumstance 14'!$B$18:$AB$28,27,FALSE),TableBPA2[[#This Row],[Base Payment After Circumstance 13]])))</f>
        <v/>
      </c>
      <c r="T1209" s="24" t="str">
        <f>IF(T$3="Not used","",IFERROR(VLOOKUP($A1209,'Circumstance 15'!$B$6:$AB$15,27,FALSE),IFERROR(VLOOKUP($A1209,'Circumstance 15'!$B$18:$AB$28,27,FALSE),TableBPA2[[#This Row],[Base Payment After Circumstance 14]])))</f>
        <v/>
      </c>
      <c r="U1209" s="24" t="str">
        <f>IF(U$3="Not used","",IFERROR(VLOOKUP($A1209,'Circumstance 16'!$B$6:$AB$15,27,FALSE),IFERROR(VLOOKUP($A1209,'Circumstance 16'!$B$18:$AB$28,27,FALSE),TableBPA2[[#This Row],[Base Payment After Circumstance 15]])))</f>
        <v/>
      </c>
      <c r="V1209" s="24" t="str">
        <f>IF(V$3="Not used","",IFERROR(VLOOKUP($A1209,'Circumstance 17'!$B$6:$AB$15,27,FALSE),IFERROR(VLOOKUP($A1209,'Circumstance 17'!$B$18:$AB$28,27,FALSE),TableBPA2[[#This Row],[Base Payment After Circumstance 16]])))</f>
        <v/>
      </c>
      <c r="W1209" s="24" t="str">
        <f>IF(W$3="Not used","",IFERROR(VLOOKUP($A1209,'Circumstance 18'!$B$6:$AB$15,27,FALSE),IFERROR(VLOOKUP($A1209,'Circumstance 18'!$B$18:$AB$28,27,FALSE),TableBPA2[[#This Row],[Base Payment After Circumstance 17]])))</f>
        <v/>
      </c>
      <c r="X1209" s="24" t="str">
        <f>IF(X$3="Not used","",IFERROR(VLOOKUP($A1209,'Circumstance 19'!$B$6:$AB$15,27,FALSE),IFERROR(VLOOKUP($A1209,'Circumstance 19'!$B$18:$AB$28,27,FALSE),TableBPA2[[#This Row],[Base Payment After Circumstance 18]])))</f>
        <v/>
      </c>
      <c r="Y1209" s="24" t="str">
        <f>IF(Y$3="Not used","",IFERROR(VLOOKUP($A1209,'Circumstance 20'!$B$6:$AB$15,27,FALSE),IFERROR(VLOOKUP($A1209,'Circumstance 20'!$B$18:$AB$28,27,FALSE),TableBPA2[[#This Row],[Base Payment After Circumstance 19]])))</f>
        <v/>
      </c>
    </row>
    <row r="1210" spans="1:25" x14ac:dyDescent="0.25">
      <c r="A1210" s="11" t="str">
        <f>IF('LEA Information'!A1219="","",'LEA Information'!A1219)</f>
        <v/>
      </c>
      <c r="B1210" s="11" t="str">
        <f>IF('LEA Information'!B1219="","",'LEA Information'!B1219)</f>
        <v/>
      </c>
      <c r="C1210" s="68" t="str">
        <f>IF('LEA Information'!C1219="","",'LEA Information'!C1219)</f>
        <v/>
      </c>
      <c r="D1210" s="8" t="str">
        <f>IF('LEA Information'!D1219="","",'LEA Information'!D1219)</f>
        <v/>
      </c>
      <c r="E1210" s="32" t="str">
        <f t="shared" si="18"/>
        <v/>
      </c>
      <c r="F1210" s="3" t="str">
        <f>IF(F$3="Not used","",IFERROR(VLOOKUP($A1210,'Circumstance 1'!$B$6:$AB$15,27,FALSE),IFERROR(VLOOKUP(A1210,'Circumstance 1'!$B$18:$AB$28,27,FALSE),TableBPA2[[#This Row],[Starting Base Payment]])))</f>
        <v/>
      </c>
      <c r="G1210" s="3" t="str">
        <f>IF(G$3="Not used","",IFERROR(VLOOKUP($A1210,'Circumstance 2'!$B$6:$AB$15,27,FALSE),IFERROR(VLOOKUP($A1210,'Circumstance 2'!$B$18:$AB$28,27,FALSE),TableBPA2[[#This Row],[Base Payment After Circumstance 1]])))</f>
        <v/>
      </c>
      <c r="H1210" s="3" t="str">
        <f>IF(H$3="Not used","",IFERROR(VLOOKUP($A1210,'Circumstance 3'!$B$6:$AB$15,27,FALSE),IFERROR(VLOOKUP($A1210,'Circumstance 3'!$B$18:$AB$28,27,FALSE),TableBPA2[[#This Row],[Base Payment After Circumstance 2]])))</f>
        <v/>
      </c>
      <c r="I1210" s="3" t="str">
        <f>IF(I$3="Not used","",IFERROR(VLOOKUP($A1210,'Circumstance 4'!$B$6:$AB$15,27,FALSE),IFERROR(VLOOKUP($A1210,'Circumstance 4'!$B$18:$AB$28,27,FALSE),TableBPA2[[#This Row],[Base Payment After Circumstance 3]])))</f>
        <v/>
      </c>
      <c r="J1210" s="3" t="str">
        <f>IF(J$3="Not used","",IFERROR(VLOOKUP($A1210,'Circumstance 5'!$B$6:$AB$15,27,FALSE),IFERROR(VLOOKUP($A1210,'Circumstance 5'!$B$18:$AB$28,27,FALSE),TableBPA2[[#This Row],[Base Payment After Circumstance 4]])))</f>
        <v/>
      </c>
      <c r="K1210" s="3" t="str">
        <f>IF(K$3="Not used","",IFERROR(VLOOKUP($A1210,'Circumstance 6'!$B$6:$AB$15,27,FALSE),IFERROR(VLOOKUP($A1210,'Circumstance 6'!$B$18:$AB$28,27,FALSE),TableBPA2[[#This Row],[Base Payment After Circumstance 5]])))</f>
        <v/>
      </c>
      <c r="L1210" s="3" t="str">
        <f>IF(L$3="Not used","",IFERROR(VLOOKUP($A1210,'Circumstance 7'!$B$6:$AB$15,27,FALSE),IFERROR(VLOOKUP($A1210,'Circumstance 7'!$B$18:$AB$28,27,FALSE),TableBPA2[[#This Row],[Base Payment After Circumstance 6]])))</f>
        <v/>
      </c>
      <c r="M1210" s="3" t="str">
        <f>IF(M$3="Not used","",IFERROR(VLOOKUP($A1210,'Circumstance 8'!$B$6:$AB$15,27,FALSE),IFERROR(VLOOKUP($A1210,'Circumstance 8'!$B$18:$AB$28,27,FALSE),TableBPA2[[#This Row],[Base Payment After Circumstance 7]])))</f>
        <v/>
      </c>
      <c r="N1210" s="3" t="str">
        <f>IF(N$3="Not used","",IFERROR(VLOOKUP($A1210,'Circumstance 9'!$B$6:$AB$15,27,FALSE),IFERROR(VLOOKUP($A1210,'Circumstance 9'!$B$18:$AB$28,27,FALSE),TableBPA2[[#This Row],[Base Payment After Circumstance 8]])))</f>
        <v/>
      </c>
      <c r="O1210" s="3" t="str">
        <f>IF(O$3="Not used","",IFERROR(VLOOKUP($A1210,'Circumstance 10'!$B$6:$AB$15,27,FALSE),IFERROR(VLOOKUP($A1210,'Circumstance 10'!$B$18:$AB$28,27,FALSE),TableBPA2[[#This Row],[Base Payment After Circumstance 9]])))</f>
        <v/>
      </c>
      <c r="P1210" s="24" t="str">
        <f>IF(P$3="Not used","",IFERROR(VLOOKUP($A1210,'Circumstance 11'!$B$6:$AB$15,27,FALSE),IFERROR(VLOOKUP($A1210,'Circumstance 11'!$B$18:$AB$28,27,FALSE),TableBPA2[[#This Row],[Base Payment After Circumstance 10]])))</f>
        <v/>
      </c>
      <c r="Q1210" s="24" t="str">
        <f>IF(Q$3="Not used","",IFERROR(VLOOKUP($A1210,'Circumstance 12'!$B$6:$AB$15,27,FALSE),IFERROR(VLOOKUP($A1210,'Circumstance 12'!$B$18:$AB$28,27,FALSE),TableBPA2[[#This Row],[Base Payment After Circumstance 11]])))</f>
        <v/>
      </c>
      <c r="R1210" s="24" t="str">
        <f>IF(R$3="Not used","",IFERROR(VLOOKUP($A1210,'Circumstance 13'!$B$6:$AB$15,27,FALSE),IFERROR(VLOOKUP($A1210,'Circumstance 13'!$B$18:$AB$28,27,FALSE),TableBPA2[[#This Row],[Base Payment After Circumstance 12]])))</f>
        <v/>
      </c>
      <c r="S1210" s="24" t="str">
        <f>IF(S$3="Not used","",IFERROR(VLOOKUP($A1210,'Circumstance 14'!$B$6:$AB$15,27,FALSE),IFERROR(VLOOKUP($A1210,'Circumstance 14'!$B$18:$AB$28,27,FALSE),TableBPA2[[#This Row],[Base Payment After Circumstance 13]])))</f>
        <v/>
      </c>
      <c r="T1210" s="24" t="str">
        <f>IF(T$3="Not used","",IFERROR(VLOOKUP($A1210,'Circumstance 15'!$B$6:$AB$15,27,FALSE),IFERROR(VLOOKUP($A1210,'Circumstance 15'!$B$18:$AB$28,27,FALSE),TableBPA2[[#This Row],[Base Payment After Circumstance 14]])))</f>
        <v/>
      </c>
      <c r="U1210" s="24" t="str">
        <f>IF(U$3="Not used","",IFERROR(VLOOKUP($A1210,'Circumstance 16'!$B$6:$AB$15,27,FALSE),IFERROR(VLOOKUP($A1210,'Circumstance 16'!$B$18:$AB$28,27,FALSE),TableBPA2[[#This Row],[Base Payment After Circumstance 15]])))</f>
        <v/>
      </c>
      <c r="V1210" s="24" t="str">
        <f>IF(V$3="Not used","",IFERROR(VLOOKUP($A1210,'Circumstance 17'!$B$6:$AB$15,27,FALSE),IFERROR(VLOOKUP($A1210,'Circumstance 17'!$B$18:$AB$28,27,FALSE),TableBPA2[[#This Row],[Base Payment After Circumstance 16]])))</f>
        <v/>
      </c>
      <c r="W1210" s="24" t="str">
        <f>IF(W$3="Not used","",IFERROR(VLOOKUP($A1210,'Circumstance 18'!$B$6:$AB$15,27,FALSE),IFERROR(VLOOKUP($A1210,'Circumstance 18'!$B$18:$AB$28,27,FALSE),TableBPA2[[#This Row],[Base Payment After Circumstance 17]])))</f>
        <v/>
      </c>
      <c r="X1210" s="24" t="str">
        <f>IF(X$3="Not used","",IFERROR(VLOOKUP($A1210,'Circumstance 19'!$B$6:$AB$15,27,FALSE),IFERROR(VLOOKUP($A1210,'Circumstance 19'!$B$18:$AB$28,27,FALSE),TableBPA2[[#This Row],[Base Payment After Circumstance 18]])))</f>
        <v/>
      </c>
      <c r="Y1210" s="24" t="str">
        <f>IF(Y$3="Not used","",IFERROR(VLOOKUP($A1210,'Circumstance 20'!$B$6:$AB$15,27,FALSE),IFERROR(VLOOKUP($A1210,'Circumstance 20'!$B$18:$AB$28,27,FALSE),TableBPA2[[#This Row],[Base Payment After Circumstance 19]])))</f>
        <v/>
      </c>
    </row>
    <row r="1211" spans="1:25" x14ac:dyDescent="0.25">
      <c r="A1211" s="11" t="str">
        <f>IF('LEA Information'!A1220="","",'LEA Information'!A1220)</f>
        <v/>
      </c>
      <c r="B1211" s="11" t="str">
        <f>IF('LEA Information'!B1220="","",'LEA Information'!B1220)</f>
        <v/>
      </c>
      <c r="C1211" s="68" t="str">
        <f>IF('LEA Information'!C1220="","",'LEA Information'!C1220)</f>
        <v/>
      </c>
      <c r="D1211" s="8" t="str">
        <f>IF('LEA Information'!D1220="","",'LEA Information'!D1220)</f>
        <v/>
      </c>
      <c r="E1211" s="32" t="str">
        <f t="shared" si="18"/>
        <v/>
      </c>
      <c r="F1211" s="3" t="str">
        <f>IF(F$3="Not used","",IFERROR(VLOOKUP($A1211,'Circumstance 1'!$B$6:$AB$15,27,FALSE),IFERROR(VLOOKUP(A1211,'Circumstance 1'!$B$18:$AB$28,27,FALSE),TableBPA2[[#This Row],[Starting Base Payment]])))</f>
        <v/>
      </c>
      <c r="G1211" s="3" t="str">
        <f>IF(G$3="Not used","",IFERROR(VLOOKUP($A1211,'Circumstance 2'!$B$6:$AB$15,27,FALSE),IFERROR(VLOOKUP($A1211,'Circumstance 2'!$B$18:$AB$28,27,FALSE),TableBPA2[[#This Row],[Base Payment After Circumstance 1]])))</f>
        <v/>
      </c>
      <c r="H1211" s="3" t="str">
        <f>IF(H$3="Not used","",IFERROR(VLOOKUP($A1211,'Circumstance 3'!$B$6:$AB$15,27,FALSE),IFERROR(VLOOKUP($A1211,'Circumstance 3'!$B$18:$AB$28,27,FALSE),TableBPA2[[#This Row],[Base Payment After Circumstance 2]])))</f>
        <v/>
      </c>
      <c r="I1211" s="3" t="str">
        <f>IF(I$3="Not used","",IFERROR(VLOOKUP($A1211,'Circumstance 4'!$B$6:$AB$15,27,FALSE),IFERROR(VLOOKUP($A1211,'Circumstance 4'!$B$18:$AB$28,27,FALSE),TableBPA2[[#This Row],[Base Payment After Circumstance 3]])))</f>
        <v/>
      </c>
      <c r="J1211" s="3" t="str">
        <f>IF(J$3="Not used","",IFERROR(VLOOKUP($A1211,'Circumstance 5'!$B$6:$AB$15,27,FALSE),IFERROR(VLOOKUP($A1211,'Circumstance 5'!$B$18:$AB$28,27,FALSE),TableBPA2[[#This Row],[Base Payment After Circumstance 4]])))</f>
        <v/>
      </c>
      <c r="K1211" s="3" t="str">
        <f>IF(K$3="Not used","",IFERROR(VLOOKUP($A1211,'Circumstance 6'!$B$6:$AB$15,27,FALSE),IFERROR(VLOOKUP($A1211,'Circumstance 6'!$B$18:$AB$28,27,FALSE),TableBPA2[[#This Row],[Base Payment After Circumstance 5]])))</f>
        <v/>
      </c>
      <c r="L1211" s="3" t="str">
        <f>IF(L$3="Not used","",IFERROR(VLOOKUP($A1211,'Circumstance 7'!$B$6:$AB$15,27,FALSE),IFERROR(VLOOKUP($A1211,'Circumstance 7'!$B$18:$AB$28,27,FALSE),TableBPA2[[#This Row],[Base Payment After Circumstance 6]])))</f>
        <v/>
      </c>
      <c r="M1211" s="3" t="str">
        <f>IF(M$3="Not used","",IFERROR(VLOOKUP($A1211,'Circumstance 8'!$B$6:$AB$15,27,FALSE),IFERROR(VLOOKUP($A1211,'Circumstance 8'!$B$18:$AB$28,27,FALSE),TableBPA2[[#This Row],[Base Payment After Circumstance 7]])))</f>
        <v/>
      </c>
      <c r="N1211" s="3" t="str">
        <f>IF(N$3="Not used","",IFERROR(VLOOKUP($A1211,'Circumstance 9'!$B$6:$AB$15,27,FALSE),IFERROR(VLOOKUP($A1211,'Circumstance 9'!$B$18:$AB$28,27,FALSE),TableBPA2[[#This Row],[Base Payment After Circumstance 8]])))</f>
        <v/>
      </c>
      <c r="O1211" s="3" t="str">
        <f>IF(O$3="Not used","",IFERROR(VLOOKUP($A1211,'Circumstance 10'!$B$6:$AB$15,27,FALSE),IFERROR(VLOOKUP($A1211,'Circumstance 10'!$B$18:$AB$28,27,FALSE),TableBPA2[[#This Row],[Base Payment After Circumstance 9]])))</f>
        <v/>
      </c>
      <c r="P1211" s="24" t="str">
        <f>IF(P$3="Not used","",IFERROR(VLOOKUP($A1211,'Circumstance 11'!$B$6:$AB$15,27,FALSE),IFERROR(VLOOKUP($A1211,'Circumstance 11'!$B$18:$AB$28,27,FALSE),TableBPA2[[#This Row],[Base Payment After Circumstance 10]])))</f>
        <v/>
      </c>
      <c r="Q1211" s="24" t="str">
        <f>IF(Q$3="Not used","",IFERROR(VLOOKUP($A1211,'Circumstance 12'!$B$6:$AB$15,27,FALSE),IFERROR(VLOOKUP($A1211,'Circumstance 12'!$B$18:$AB$28,27,FALSE),TableBPA2[[#This Row],[Base Payment After Circumstance 11]])))</f>
        <v/>
      </c>
      <c r="R1211" s="24" t="str">
        <f>IF(R$3="Not used","",IFERROR(VLOOKUP($A1211,'Circumstance 13'!$B$6:$AB$15,27,FALSE),IFERROR(VLOOKUP($A1211,'Circumstance 13'!$B$18:$AB$28,27,FALSE),TableBPA2[[#This Row],[Base Payment After Circumstance 12]])))</f>
        <v/>
      </c>
      <c r="S1211" s="24" t="str">
        <f>IF(S$3="Not used","",IFERROR(VLOOKUP($A1211,'Circumstance 14'!$B$6:$AB$15,27,FALSE),IFERROR(VLOOKUP($A1211,'Circumstance 14'!$B$18:$AB$28,27,FALSE),TableBPA2[[#This Row],[Base Payment After Circumstance 13]])))</f>
        <v/>
      </c>
      <c r="T1211" s="24" t="str">
        <f>IF(T$3="Not used","",IFERROR(VLOOKUP($A1211,'Circumstance 15'!$B$6:$AB$15,27,FALSE),IFERROR(VLOOKUP($A1211,'Circumstance 15'!$B$18:$AB$28,27,FALSE),TableBPA2[[#This Row],[Base Payment After Circumstance 14]])))</f>
        <v/>
      </c>
      <c r="U1211" s="24" t="str">
        <f>IF(U$3="Not used","",IFERROR(VLOOKUP($A1211,'Circumstance 16'!$B$6:$AB$15,27,FALSE),IFERROR(VLOOKUP($A1211,'Circumstance 16'!$B$18:$AB$28,27,FALSE),TableBPA2[[#This Row],[Base Payment After Circumstance 15]])))</f>
        <v/>
      </c>
      <c r="V1211" s="24" t="str">
        <f>IF(V$3="Not used","",IFERROR(VLOOKUP($A1211,'Circumstance 17'!$B$6:$AB$15,27,FALSE),IFERROR(VLOOKUP($A1211,'Circumstance 17'!$B$18:$AB$28,27,FALSE),TableBPA2[[#This Row],[Base Payment After Circumstance 16]])))</f>
        <v/>
      </c>
      <c r="W1211" s="24" t="str">
        <f>IF(W$3="Not used","",IFERROR(VLOOKUP($A1211,'Circumstance 18'!$B$6:$AB$15,27,FALSE),IFERROR(VLOOKUP($A1211,'Circumstance 18'!$B$18:$AB$28,27,FALSE),TableBPA2[[#This Row],[Base Payment After Circumstance 17]])))</f>
        <v/>
      </c>
      <c r="X1211" s="24" t="str">
        <f>IF(X$3="Not used","",IFERROR(VLOOKUP($A1211,'Circumstance 19'!$B$6:$AB$15,27,FALSE),IFERROR(VLOOKUP($A1211,'Circumstance 19'!$B$18:$AB$28,27,FALSE),TableBPA2[[#This Row],[Base Payment After Circumstance 18]])))</f>
        <v/>
      </c>
      <c r="Y1211" s="24" t="str">
        <f>IF(Y$3="Not used","",IFERROR(VLOOKUP($A1211,'Circumstance 20'!$B$6:$AB$15,27,FALSE),IFERROR(VLOOKUP($A1211,'Circumstance 20'!$B$18:$AB$28,27,FALSE),TableBPA2[[#This Row],[Base Payment After Circumstance 19]])))</f>
        <v/>
      </c>
    </row>
    <row r="1212" spans="1:25" x14ac:dyDescent="0.25">
      <c r="A1212" s="11" t="str">
        <f>IF('LEA Information'!A1221="","",'LEA Information'!A1221)</f>
        <v/>
      </c>
      <c r="B1212" s="11" t="str">
        <f>IF('LEA Information'!B1221="","",'LEA Information'!B1221)</f>
        <v/>
      </c>
      <c r="C1212" s="68" t="str">
        <f>IF('LEA Information'!C1221="","",'LEA Information'!C1221)</f>
        <v/>
      </c>
      <c r="D1212" s="8" t="str">
        <f>IF('LEA Information'!D1221="","",'LEA Information'!D1221)</f>
        <v/>
      </c>
      <c r="E1212" s="32" t="str">
        <f t="shared" si="18"/>
        <v/>
      </c>
      <c r="F1212" s="3" t="str">
        <f>IF(F$3="Not used","",IFERROR(VLOOKUP($A1212,'Circumstance 1'!$B$6:$AB$15,27,FALSE),IFERROR(VLOOKUP(A1212,'Circumstance 1'!$B$18:$AB$28,27,FALSE),TableBPA2[[#This Row],[Starting Base Payment]])))</f>
        <v/>
      </c>
      <c r="G1212" s="3" t="str">
        <f>IF(G$3="Not used","",IFERROR(VLOOKUP($A1212,'Circumstance 2'!$B$6:$AB$15,27,FALSE),IFERROR(VLOOKUP($A1212,'Circumstance 2'!$B$18:$AB$28,27,FALSE),TableBPA2[[#This Row],[Base Payment After Circumstance 1]])))</f>
        <v/>
      </c>
      <c r="H1212" s="3" t="str">
        <f>IF(H$3="Not used","",IFERROR(VLOOKUP($A1212,'Circumstance 3'!$B$6:$AB$15,27,FALSE),IFERROR(VLOOKUP($A1212,'Circumstance 3'!$B$18:$AB$28,27,FALSE),TableBPA2[[#This Row],[Base Payment After Circumstance 2]])))</f>
        <v/>
      </c>
      <c r="I1212" s="3" t="str">
        <f>IF(I$3="Not used","",IFERROR(VLOOKUP($A1212,'Circumstance 4'!$B$6:$AB$15,27,FALSE),IFERROR(VLOOKUP($A1212,'Circumstance 4'!$B$18:$AB$28,27,FALSE),TableBPA2[[#This Row],[Base Payment After Circumstance 3]])))</f>
        <v/>
      </c>
      <c r="J1212" s="3" t="str">
        <f>IF(J$3="Not used","",IFERROR(VLOOKUP($A1212,'Circumstance 5'!$B$6:$AB$15,27,FALSE),IFERROR(VLOOKUP($A1212,'Circumstance 5'!$B$18:$AB$28,27,FALSE),TableBPA2[[#This Row],[Base Payment After Circumstance 4]])))</f>
        <v/>
      </c>
      <c r="K1212" s="3" t="str">
        <f>IF(K$3="Not used","",IFERROR(VLOOKUP($A1212,'Circumstance 6'!$B$6:$AB$15,27,FALSE),IFERROR(VLOOKUP($A1212,'Circumstance 6'!$B$18:$AB$28,27,FALSE),TableBPA2[[#This Row],[Base Payment After Circumstance 5]])))</f>
        <v/>
      </c>
      <c r="L1212" s="3" t="str">
        <f>IF(L$3="Not used","",IFERROR(VLOOKUP($A1212,'Circumstance 7'!$B$6:$AB$15,27,FALSE),IFERROR(VLOOKUP($A1212,'Circumstance 7'!$B$18:$AB$28,27,FALSE),TableBPA2[[#This Row],[Base Payment After Circumstance 6]])))</f>
        <v/>
      </c>
      <c r="M1212" s="3" t="str">
        <f>IF(M$3="Not used","",IFERROR(VLOOKUP($A1212,'Circumstance 8'!$B$6:$AB$15,27,FALSE),IFERROR(VLOOKUP($A1212,'Circumstance 8'!$B$18:$AB$28,27,FALSE),TableBPA2[[#This Row],[Base Payment After Circumstance 7]])))</f>
        <v/>
      </c>
      <c r="N1212" s="3" t="str">
        <f>IF(N$3="Not used","",IFERROR(VLOOKUP($A1212,'Circumstance 9'!$B$6:$AB$15,27,FALSE),IFERROR(VLOOKUP($A1212,'Circumstance 9'!$B$18:$AB$28,27,FALSE),TableBPA2[[#This Row],[Base Payment After Circumstance 8]])))</f>
        <v/>
      </c>
      <c r="O1212" s="3" t="str">
        <f>IF(O$3="Not used","",IFERROR(VLOOKUP($A1212,'Circumstance 10'!$B$6:$AB$15,27,FALSE),IFERROR(VLOOKUP($A1212,'Circumstance 10'!$B$18:$AB$28,27,FALSE),TableBPA2[[#This Row],[Base Payment After Circumstance 9]])))</f>
        <v/>
      </c>
      <c r="P1212" s="24" t="str">
        <f>IF(P$3="Not used","",IFERROR(VLOOKUP($A1212,'Circumstance 11'!$B$6:$AB$15,27,FALSE),IFERROR(VLOOKUP($A1212,'Circumstance 11'!$B$18:$AB$28,27,FALSE),TableBPA2[[#This Row],[Base Payment After Circumstance 10]])))</f>
        <v/>
      </c>
      <c r="Q1212" s="24" t="str">
        <f>IF(Q$3="Not used","",IFERROR(VLOOKUP($A1212,'Circumstance 12'!$B$6:$AB$15,27,FALSE),IFERROR(VLOOKUP($A1212,'Circumstance 12'!$B$18:$AB$28,27,FALSE),TableBPA2[[#This Row],[Base Payment After Circumstance 11]])))</f>
        <v/>
      </c>
      <c r="R1212" s="24" t="str">
        <f>IF(R$3="Not used","",IFERROR(VLOOKUP($A1212,'Circumstance 13'!$B$6:$AB$15,27,FALSE),IFERROR(VLOOKUP($A1212,'Circumstance 13'!$B$18:$AB$28,27,FALSE),TableBPA2[[#This Row],[Base Payment After Circumstance 12]])))</f>
        <v/>
      </c>
      <c r="S1212" s="24" t="str">
        <f>IF(S$3="Not used","",IFERROR(VLOOKUP($A1212,'Circumstance 14'!$B$6:$AB$15,27,FALSE),IFERROR(VLOOKUP($A1212,'Circumstance 14'!$B$18:$AB$28,27,FALSE),TableBPA2[[#This Row],[Base Payment After Circumstance 13]])))</f>
        <v/>
      </c>
      <c r="T1212" s="24" t="str">
        <f>IF(T$3="Not used","",IFERROR(VLOOKUP($A1212,'Circumstance 15'!$B$6:$AB$15,27,FALSE),IFERROR(VLOOKUP($A1212,'Circumstance 15'!$B$18:$AB$28,27,FALSE),TableBPA2[[#This Row],[Base Payment After Circumstance 14]])))</f>
        <v/>
      </c>
      <c r="U1212" s="24" t="str">
        <f>IF(U$3="Not used","",IFERROR(VLOOKUP($A1212,'Circumstance 16'!$B$6:$AB$15,27,FALSE),IFERROR(VLOOKUP($A1212,'Circumstance 16'!$B$18:$AB$28,27,FALSE),TableBPA2[[#This Row],[Base Payment After Circumstance 15]])))</f>
        <v/>
      </c>
      <c r="V1212" s="24" t="str">
        <f>IF(V$3="Not used","",IFERROR(VLOOKUP($A1212,'Circumstance 17'!$B$6:$AB$15,27,FALSE),IFERROR(VLOOKUP($A1212,'Circumstance 17'!$B$18:$AB$28,27,FALSE),TableBPA2[[#This Row],[Base Payment After Circumstance 16]])))</f>
        <v/>
      </c>
      <c r="W1212" s="24" t="str">
        <f>IF(W$3="Not used","",IFERROR(VLOOKUP($A1212,'Circumstance 18'!$B$6:$AB$15,27,FALSE),IFERROR(VLOOKUP($A1212,'Circumstance 18'!$B$18:$AB$28,27,FALSE),TableBPA2[[#This Row],[Base Payment After Circumstance 17]])))</f>
        <v/>
      </c>
      <c r="X1212" s="24" t="str">
        <f>IF(X$3="Not used","",IFERROR(VLOOKUP($A1212,'Circumstance 19'!$B$6:$AB$15,27,FALSE),IFERROR(VLOOKUP($A1212,'Circumstance 19'!$B$18:$AB$28,27,FALSE),TableBPA2[[#This Row],[Base Payment After Circumstance 18]])))</f>
        <v/>
      </c>
      <c r="Y1212" s="24" t="str">
        <f>IF(Y$3="Not used","",IFERROR(VLOOKUP($A1212,'Circumstance 20'!$B$6:$AB$15,27,FALSE),IFERROR(VLOOKUP($A1212,'Circumstance 20'!$B$18:$AB$28,27,FALSE),TableBPA2[[#This Row],[Base Payment After Circumstance 19]])))</f>
        <v/>
      </c>
    </row>
    <row r="1213" spans="1:25" x14ac:dyDescent="0.25">
      <c r="A1213" s="11" t="str">
        <f>IF('LEA Information'!A1222="","",'LEA Information'!A1222)</f>
        <v/>
      </c>
      <c r="B1213" s="11" t="str">
        <f>IF('LEA Information'!B1222="","",'LEA Information'!B1222)</f>
        <v/>
      </c>
      <c r="C1213" s="68" t="str">
        <f>IF('LEA Information'!C1222="","",'LEA Information'!C1222)</f>
        <v/>
      </c>
      <c r="D1213" s="8" t="str">
        <f>IF('LEA Information'!D1222="","",'LEA Information'!D1222)</f>
        <v/>
      </c>
      <c r="E1213" s="32" t="str">
        <f t="shared" si="18"/>
        <v/>
      </c>
      <c r="F1213" s="3" t="str">
        <f>IF(F$3="Not used","",IFERROR(VLOOKUP($A1213,'Circumstance 1'!$B$6:$AB$15,27,FALSE),IFERROR(VLOOKUP(A1213,'Circumstance 1'!$B$18:$AB$28,27,FALSE),TableBPA2[[#This Row],[Starting Base Payment]])))</f>
        <v/>
      </c>
      <c r="G1213" s="3" t="str">
        <f>IF(G$3="Not used","",IFERROR(VLOOKUP($A1213,'Circumstance 2'!$B$6:$AB$15,27,FALSE),IFERROR(VLOOKUP($A1213,'Circumstance 2'!$B$18:$AB$28,27,FALSE),TableBPA2[[#This Row],[Base Payment After Circumstance 1]])))</f>
        <v/>
      </c>
      <c r="H1213" s="3" t="str">
        <f>IF(H$3="Not used","",IFERROR(VLOOKUP($A1213,'Circumstance 3'!$B$6:$AB$15,27,FALSE),IFERROR(VLOOKUP($A1213,'Circumstance 3'!$B$18:$AB$28,27,FALSE),TableBPA2[[#This Row],[Base Payment After Circumstance 2]])))</f>
        <v/>
      </c>
      <c r="I1213" s="3" t="str">
        <f>IF(I$3="Not used","",IFERROR(VLOOKUP($A1213,'Circumstance 4'!$B$6:$AB$15,27,FALSE),IFERROR(VLOOKUP($A1213,'Circumstance 4'!$B$18:$AB$28,27,FALSE),TableBPA2[[#This Row],[Base Payment After Circumstance 3]])))</f>
        <v/>
      </c>
      <c r="J1213" s="3" t="str">
        <f>IF(J$3="Not used","",IFERROR(VLOOKUP($A1213,'Circumstance 5'!$B$6:$AB$15,27,FALSE),IFERROR(VLOOKUP($A1213,'Circumstance 5'!$B$18:$AB$28,27,FALSE),TableBPA2[[#This Row],[Base Payment After Circumstance 4]])))</f>
        <v/>
      </c>
      <c r="K1213" s="3" t="str">
        <f>IF(K$3="Not used","",IFERROR(VLOOKUP($A1213,'Circumstance 6'!$B$6:$AB$15,27,FALSE),IFERROR(VLOOKUP($A1213,'Circumstance 6'!$B$18:$AB$28,27,FALSE),TableBPA2[[#This Row],[Base Payment After Circumstance 5]])))</f>
        <v/>
      </c>
      <c r="L1213" s="3" t="str">
        <f>IF(L$3="Not used","",IFERROR(VLOOKUP($A1213,'Circumstance 7'!$B$6:$AB$15,27,FALSE),IFERROR(VLOOKUP($A1213,'Circumstance 7'!$B$18:$AB$28,27,FALSE),TableBPA2[[#This Row],[Base Payment After Circumstance 6]])))</f>
        <v/>
      </c>
      <c r="M1213" s="3" t="str">
        <f>IF(M$3="Not used","",IFERROR(VLOOKUP($A1213,'Circumstance 8'!$B$6:$AB$15,27,FALSE),IFERROR(VLOOKUP($A1213,'Circumstance 8'!$B$18:$AB$28,27,FALSE),TableBPA2[[#This Row],[Base Payment After Circumstance 7]])))</f>
        <v/>
      </c>
      <c r="N1213" s="3" t="str">
        <f>IF(N$3="Not used","",IFERROR(VLOOKUP($A1213,'Circumstance 9'!$B$6:$AB$15,27,FALSE),IFERROR(VLOOKUP($A1213,'Circumstance 9'!$B$18:$AB$28,27,FALSE),TableBPA2[[#This Row],[Base Payment After Circumstance 8]])))</f>
        <v/>
      </c>
      <c r="O1213" s="3" t="str">
        <f>IF(O$3="Not used","",IFERROR(VLOOKUP($A1213,'Circumstance 10'!$B$6:$AB$15,27,FALSE),IFERROR(VLOOKUP($A1213,'Circumstance 10'!$B$18:$AB$28,27,FALSE),TableBPA2[[#This Row],[Base Payment After Circumstance 9]])))</f>
        <v/>
      </c>
      <c r="P1213" s="24" t="str">
        <f>IF(P$3="Not used","",IFERROR(VLOOKUP($A1213,'Circumstance 11'!$B$6:$AB$15,27,FALSE),IFERROR(VLOOKUP($A1213,'Circumstance 11'!$B$18:$AB$28,27,FALSE),TableBPA2[[#This Row],[Base Payment After Circumstance 10]])))</f>
        <v/>
      </c>
      <c r="Q1213" s="24" t="str">
        <f>IF(Q$3="Not used","",IFERROR(VLOOKUP($A1213,'Circumstance 12'!$B$6:$AB$15,27,FALSE),IFERROR(VLOOKUP($A1213,'Circumstance 12'!$B$18:$AB$28,27,FALSE),TableBPA2[[#This Row],[Base Payment After Circumstance 11]])))</f>
        <v/>
      </c>
      <c r="R1213" s="24" t="str">
        <f>IF(R$3="Not used","",IFERROR(VLOOKUP($A1213,'Circumstance 13'!$B$6:$AB$15,27,FALSE),IFERROR(VLOOKUP($A1213,'Circumstance 13'!$B$18:$AB$28,27,FALSE),TableBPA2[[#This Row],[Base Payment After Circumstance 12]])))</f>
        <v/>
      </c>
      <c r="S1213" s="24" t="str">
        <f>IF(S$3="Not used","",IFERROR(VLOOKUP($A1213,'Circumstance 14'!$B$6:$AB$15,27,FALSE),IFERROR(VLOOKUP($A1213,'Circumstance 14'!$B$18:$AB$28,27,FALSE),TableBPA2[[#This Row],[Base Payment After Circumstance 13]])))</f>
        <v/>
      </c>
      <c r="T1213" s="24" t="str">
        <f>IF(T$3="Not used","",IFERROR(VLOOKUP($A1213,'Circumstance 15'!$B$6:$AB$15,27,FALSE),IFERROR(VLOOKUP($A1213,'Circumstance 15'!$B$18:$AB$28,27,FALSE),TableBPA2[[#This Row],[Base Payment After Circumstance 14]])))</f>
        <v/>
      </c>
      <c r="U1213" s="24" t="str">
        <f>IF(U$3="Not used","",IFERROR(VLOOKUP($A1213,'Circumstance 16'!$B$6:$AB$15,27,FALSE),IFERROR(VLOOKUP($A1213,'Circumstance 16'!$B$18:$AB$28,27,FALSE),TableBPA2[[#This Row],[Base Payment After Circumstance 15]])))</f>
        <v/>
      </c>
      <c r="V1213" s="24" t="str">
        <f>IF(V$3="Not used","",IFERROR(VLOOKUP($A1213,'Circumstance 17'!$B$6:$AB$15,27,FALSE),IFERROR(VLOOKUP($A1213,'Circumstance 17'!$B$18:$AB$28,27,FALSE),TableBPA2[[#This Row],[Base Payment After Circumstance 16]])))</f>
        <v/>
      </c>
      <c r="W1213" s="24" t="str">
        <f>IF(W$3="Not used","",IFERROR(VLOOKUP($A1213,'Circumstance 18'!$B$6:$AB$15,27,FALSE),IFERROR(VLOOKUP($A1213,'Circumstance 18'!$B$18:$AB$28,27,FALSE),TableBPA2[[#This Row],[Base Payment After Circumstance 17]])))</f>
        <v/>
      </c>
      <c r="X1213" s="24" t="str">
        <f>IF(X$3="Not used","",IFERROR(VLOOKUP($A1213,'Circumstance 19'!$B$6:$AB$15,27,FALSE),IFERROR(VLOOKUP($A1213,'Circumstance 19'!$B$18:$AB$28,27,FALSE),TableBPA2[[#This Row],[Base Payment After Circumstance 18]])))</f>
        <v/>
      </c>
      <c r="Y1213" s="24" t="str">
        <f>IF(Y$3="Not used","",IFERROR(VLOOKUP($A1213,'Circumstance 20'!$B$6:$AB$15,27,FALSE),IFERROR(VLOOKUP($A1213,'Circumstance 20'!$B$18:$AB$28,27,FALSE),TableBPA2[[#This Row],[Base Payment After Circumstance 19]])))</f>
        <v/>
      </c>
    </row>
    <row r="1214" spans="1:25" x14ac:dyDescent="0.25">
      <c r="A1214" s="11" t="str">
        <f>IF('LEA Information'!A1223="","",'LEA Information'!A1223)</f>
        <v/>
      </c>
      <c r="B1214" s="11" t="str">
        <f>IF('LEA Information'!B1223="","",'LEA Information'!B1223)</f>
        <v/>
      </c>
      <c r="C1214" s="68" t="str">
        <f>IF('LEA Information'!C1223="","",'LEA Information'!C1223)</f>
        <v/>
      </c>
      <c r="D1214" s="8" t="str">
        <f>IF('LEA Information'!D1223="","",'LEA Information'!D1223)</f>
        <v/>
      </c>
      <c r="E1214" s="32" t="str">
        <f t="shared" si="18"/>
        <v/>
      </c>
      <c r="F1214" s="3" t="str">
        <f>IF(F$3="Not used","",IFERROR(VLOOKUP($A1214,'Circumstance 1'!$B$6:$AB$15,27,FALSE),IFERROR(VLOOKUP(A1214,'Circumstance 1'!$B$18:$AB$28,27,FALSE),TableBPA2[[#This Row],[Starting Base Payment]])))</f>
        <v/>
      </c>
      <c r="G1214" s="3" t="str">
        <f>IF(G$3="Not used","",IFERROR(VLOOKUP($A1214,'Circumstance 2'!$B$6:$AB$15,27,FALSE),IFERROR(VLOOKUP($A1214,'Circumstance 2'!$B$18:$AB$28,27,FALSE),TableBPA2[[#This Row],[Base Payment After Circumstance 1]])))</f>
        <v/>
      </c>
      <c r="H1214" s="3" t="str">
        <f>IF(H$3="Not used","",IFERROR(VLOOKUP($A1214,'Circumstance 3'!$B$6:$AB$15,27,FALSE),IFERROR(VLOOKUP($A1214,'Circumstance 3'!$B$18:$AB$28,27,FALSE),TableBPA2[[#This Row],[Base Payment After Circumstance 2]])))</f>
        <v/>
      </c>
      <c r="I1214" s="3" t="str">
        <f>IF(I$3="Not used","",IFERROR(VLOOKUP($A1214,'Circumstance 4'!$B$6:$AB$15,27,FALSE),IFERROR(VLOOKUP($A1214,'Circumstance 4'!$B$18:$AB$28,27,FALSE),TableBPA2[[#This Row],[Base Payment After Circumstance 3]])))</f>
        <v/>
      </c>
      <c r="J1214" s="3" t="str">
        <f>IF(J$3="Not used","",IFERROR(VLOOKUP($A1214,'Circumstance 5'!$B$6:$AB$15,27,FALSE),IFERROR(VLOOKUP($A1214,'Circumstance 5'!$B$18:$AB$28,27,FALSE),TableBPA2[[#This Row],[Base Payment After Circumstance 4]])))</f>
        <v/>
      </c>
      <c r="K1214" s="3" t="str">
        <f>IF(K$3="Not used","",IFERROR(VLOOKUP($A1214,'Circumstance 6'!$B$6:$AB$15,27,FALSE),IFERROR(VLOOKUP($A1214,'Circumstance 6'!$B$18:$AB$28,27,FALSE),TableBPA2[[#This Row],[Base Payment After Circumstance 5]])))</f>
        <v/>
      </c>
      <c r="L1214" s="3" t="str">
        <f>IF(L$3="Not used","",IFERROR(VLOOKUP($A1214,'Circumstance 7'!$B$6:$AB$15,27,FALSE),IFERROR(VLOOKUP($A1214,'Circumstance 7'!$B$18:$AB$28,27,FALSE),TableBPA2[[#This Row],[Base Payment After Circumstance 6]])))</f>
        <v/>
      </c>
      <c r="M1214" s="3" t="str">
        <f>IF(M$3="Not used","",IFERROR(VLOOKUP($A1214,'Circumstance 8'!$B$6:$AB$15,27,FALSE),IFERROR(VLOOKUP($A1214,'Circumstance 8'!$B$18:$AB$28,27,FALSE),TableBPA2[[#This Row],[Base Payment After Circumstance 7]])))</f>
        <v/>
      </c>
      <c r="N1214" s="3" t="str">
        <f>IF(N$3="Not used","",IFERROR(VLOOKUP($A1214,'Circumstance 9'!$B$6:$AB$15,27,FALSE),IFERROR(VLOOKUP($A1214,'Circumstance 9'!$B$18:$AB$28,27,FALSE),TableBPA2[[#This Row],[Base Payment After Circumstance 8]])))</f>
        <v/>
      </c>
      <c r="O1214" s="3" t="str">
        <f>IF(O$3="Not used","",IFERROR(VLOOKUP($A1214,'Circumstance 10'!$B$6:$AB$15,27,FALSE),IFERROR(VLOOKUP($A1214,'Circumstance 10'!$B$18:$AB$28,27,FALSE),TableBPA2[[#This Row],[Base Payment After Circumstance 9]])))</f>
        <v/>
      </c>
      <c r="P1214" s="24" t="str">
        <f>IF(P$3="Not used","",IFERROR(VLOOKUP($A1214,'Circumstance 11'!$B$6:$AB$15,27,FALSE),IFERROR(VLOOKUP($A1214,'Circumstance 11'!$B$18:$AB$28,27,FALSE),TableBPA2[[#This Row],[Base Payment After Circumstance 10]])))</f>
        <v/>
      </c>
      <c r="Q1214" s="24" t="str">
        <f>IF(Q$3="Not used","",IFERROR(VLOOKUP($A1214,'Circumstance 12'!$B$6:$AB$15,27,FALSE),IFERROR(VLOOKUP($A1214,'Circumstance 12'!$B$18:$AB$28,27,FALSE),TableBPA2[[#This Row],[Base Payment After Circumstance 11]])))</f>
        <v/>
      </c>
      <c r="R1214" s="24" t="str">
        <f>IF(R$3="Not used","",IFERROR(VLOOKUP($A1214,'Circumstance 13'!$B$6:$AB$15,27,FALSE),IFERROR(VLOOKUP($A1214,'Circumstance 13'!$B$18:$AB$28,27,FALSE),TableBPA2[[#This Row],[Base Payment After Circumstance 12]])))</f>
        <v/>
      </c>
      <c r="S1214" s="24" t="str">
        <f>IF(S$3="Not used","",IFERROR(VLOOKUP($A1214,'Circumstance 14'!$B$6:$AB$15,27,FALSE),IFERROR(VLOOKUP($A1214,'Circumstance 14'!$B$18:$AB$28,27,FALSE),TableBPA2[[#This Row],[Base Payment After Circumstance 13]])))</f>
        <v/>
      </c>
      <c r="T1214" s="24" t="str">
        <f>IF(T$3="Not used","",IFERROR(VLOOKUP($A1214,'Circumstance 15'!$B$6:$AB$15,27,FALSE),IFERROR(VLOOKUP($A1214,'Circumstance 15'!$B$18:$AB$28,27,FALSE),TableBPA2[[#This Row],[Base Payment After Circumstance 14]])))</f>
        <v/>
      </c>
      <c r="U1214" s="24" t="str">
        <f>IF(U$3="Not used","",IFERROR(VLOOKUP($A1214,'Circumstance 16'!$B$6:$AB$15,27,FALSE),IFERROR(VLOOKUP($A1214,'Circumstance 16'!$B$18:$AB$28,27,FALSE),TableBPA2[[#This Row],[Base Payment After Circumstance 15]])))</f>
        <v/>
      </c>
      <c r="V1214" s="24" t="str">
        <f>IF(V$3="Not used","",IFERROR(VLOOKUP($A1214,'Circumstance 17'!$B$6:$AB$15,27,FALSE),IFERROR(VLOOKUP($A1214,'Circumstance 17'!$B$18:$AB$28,27,FALSE),TableBPA2[[#This Row],[Base Payment After Circumstance 16]])))</f>
        <v/>
      </c>
      <c r="W1214" s="24" t="str">
        <f>IF(W$3="Not used","",IFERROR(VLOOKUP($A1214,'Circumstance 18'!$B$6:$AB$15,27,FALSE),IFERROR(VLOOKUP($A1214,'Circumstance 18'!$B$18:$AB$28,27,FALSE),TableBPA2[[#This Row],[Base Payment After Circumstance 17]])))</f>
        <v/>
      </c>
      <c r="X1214" s="24" t="str">
        <f>IF(X$3="Not used","",IFERROR(VLOOKUP($A1214,'Circumstance 19'!$B$6:$AB$15,27,FALSE),IFERROR(VLOOKUP($A1214,'Circumstance 19'!$B$18:$AB$28,27,FALSE),TableBPA2[[#This Row],[Base Payment After Circumstance 18]])))</f>
        <v/>
      </c>
      <c r="Y1214" s="24" t="str">
        <f>IF(Y$3="Not used","",IFERROR(VLOOKUP($A1214,'Circumstance 20'!$B$6:$AB$15,27,FALSE),IFERROR(VLOOKUP($A1214,'Circumstance 20'!$B$18:$AB$28,27,FALSE),TableBPA2[[#This Row],[Base Payment After Circumstance 19]])))</f>
        <v/>
      </c>
    </row>
    <row r="1215" spans="1:25" x14ac:dyDescent="0.25">
      <c r="A1215" s="11" t="str">
        <f>IF('LEA Information'!A1224="","",'LEA Information'!A1224)</f>
        <v/>
      </c>
      <c r="B1215" s="11" t="str">
        <f>IF('LEA Information'!B1224="","",'LEA Information'!B1224)</f>
        <v/>
      </c>
      <c r="C1215" s="68" t="str">
        <f>IF('LEA Information'!C1224="","",'LEA Information'!C1224)</f>
        <v/>
      </c>
      <c r="D1215" s="8" t="str">
        <f>IF('LEA Information'!D1224="","",'LEA Information'!D1224)</f>
        <v/>
      </c>
      <c r="E1215" s="32" t="str">
        <f t="shared" si="18"/>
        <v/>
      </c>
      <c r="F1215" s="3" t="str">
        <f>IF(F$3="Not used","",IFERROR(VLOOKUP($A1215,'Circumstance 1'!$B$6:$AB$15,27,FALSE),IFERROR(VLOOKUP(A1215,'Circumstance 1'!$B$18:$AB$28,27,FALSE),TableBPA2[[#This Row],[Starting Base Payment]])))</f>
        <v/>
      </c>
      <c r="G1215" s="3" t="str">
        <f>IF(G$3="Not used","",IFERROR(VLOOKUP($A1215,'Circumstance 2'!$B$6:$AB$15,27,FALSE),IFERROR(VLOOKUP($A1215,'Circumstance 2'!$B$18:$AB$28,27,FALSE),TableBPA2[[#This Row],[Base Payment After Circumstance 1]])))</f>
        <v/>
      </c>
      <c r="H1215" s="3" t="str">
        <f>IF(H$3="Not used","",IFERROR(VLOOKUP($A1215,'Circumstance 3'!$B$6:$AB$15,27,FALSE),IFERROR(VLOOKUP($A1215,'Circumstance 3'!$B$18:$AB$28,27,FALSE),TableBPA2[[#This Row],[Base Payment After Circumstance 2]])))</f>
        <v/>
      </c>
      <c r="I1215" s="3" t="str">
        <f>IF(I$3="Not used","",IFERROR(VLOOKUP($A1215,'Circumstance 4'!$B$6:$AB$15,27,FALSE),IFERROR(VLOOKUP($A1215,'Circumstance 4'!$B$18:$AB$28,27,FALSE),TableBPA2[[#This Row],[Base Payment After Circumstance 3]])))</f>
        <v/>
      </c>
      <c r="J1215" s="3" t="str">
        <f>IF(J$3="Not used","",IFERROR(VLOOKUP($A1215,'Circumstance 5'!$B$6:$AB$15,27,FALSE),IFERROR(VLOOKUP($A1215,'Circumstance 5'!$B$18:$AB$28,27,FALSE),TableBPA2[[#This Row],[Base Payment After Circumstance 4]])))</f>
        <v/>
      </c>
      <c r="K1215" s="3" t="str">
        <f>IF(K$3="Not used","",IFERROR(VLOOKUP($A1215,'Circumstance 6'!$B$6:$AB$15,27,FALSE),IFERROR(VLOOKUP($A1215,'Circumstance 6'!$B$18:$AB$28,27,FALSE),TableBPA2[[#This Row],[Base Payment After Circumstance 5]])))</f>
        <v/>
      </c>
      <c r="L1215" s="3" t="str">
        <f>IF(L$3="Not used","",IFERROR(VLOOKUP($A1215,'Circumstance 7'!$B$6:$AB$15,27,FALSE),IFERROR(VLOOKUP($A1215,'Circumstance 7'!$B$18:$AB$28,27,FALSE),TableBPA2[[#This Row],[Base Payment After Circumstance 6]])))</f>
        <v/>
      </c>
      <c r="M1215" s="3" t="str">
        <f>IF(M$3="Not used","",IFERROR(VLOOKUP($A1215,'Circumstance 8'!$B$6:$AB$15,27,FALSE),IFERROR(VLOOKUP($A1215,'Circumstance 8'!$B$18:$AB$28,27,FALSE),TableBPA2[[#This Row],[Base Payment After Circumstance 7]])))</f>
        <v/>
      </c>
      <c r="N1215" s="3" t="str">
        <f>IF(N$3="Not used","",IFERROR(VLOOKUP($A1215,'Circumstance 9'!$B$6:$AB$15,27,FALSE),IFERROR(VLOOKUP($A1215,'Circumstance 9'!$B$18:$AB$28,27,FALSE),TableBPA2[[#This Row],[Base Payment After Circumstance 8]])))</f>
        <v/>
      </c>
      <c r="O1215" s="3" t="str">
        <f>IF(O$3="Not used","",IFERROR(VLOOKUP($A1215,'Circumstance 10'!$B$6:$AB$15,27,FALSE),IFERROR(VLOOKUP($A1215,'Circumstance 10'!$B$18:$AB$28,27,FALSE),TableBPA2[[#This Row],[Base Payment After Circumstance 9]])))</f>
        <v/>
      </c>
      <c r="P1215" s="24" t="str">
        <f>IF(P$3="Not used","",IFERROR(VLOOKUP($A1215,'Circumstance 11'!$B$6:$AB$15,27,FALSE),IFERROR(VLOOKUP($A1215,'Circumstance 11'!$B$18:$AB$28,27,FALSE),TableBPA2[[#This Row],[Base Payment After Circumstance 10]])))</f>
        <v/>
      </c>
      <c r="Q1215" s="24" t="str">
        <f>IF(Q$3="Not used","",IFERROR(VLOOKUP($A1215,'Circumstance 12'!$B$6:$AB$15,27,FALSE),IFERROR(VLOOKUP($A1215,'Circumstance 12'!$B$18:$AB$28,27,FALSE),TableBPA2[[#This Row],[Base Payment After Circumstance 11]])))</f>
        <v/>
      </c>
      <c r="R1215" s="24" t="str">
        <f>IF(R$3="Not used","",IFERROR(VLOOKUP($A1215,'Circumstance 13'!$B$6:$AB$15,27,FALSE),IFERROR(VLOOKUP($A1215,'Circumstance 13'!$B$18:$AB$28,27,FALSE),TableBPA2[[#This Row],[Base Payment After Circumstance 12]])))</f>
        <v/>
      </c>
      <c r="S1215" s="24" t="str">
        <f>IF(S$3="Not used","",IFERROR(VLOOKUP($A1215,'Circumstance 14'!$B$6:$AB$15,27,FALSE),IFERROR(VLOOKUP($A1215,'Circumstance 14'!$B$18:$AB$28,27,FALSE),TableBPA2[[#This Row],[Base Payment After Circumstance 13]])))</f>
        <v/>
      </c>
      <c r="T1215" s="24" t="str">
        <f>IF(T$3="Not used","",IFERROR(VLOOKUP($A1215,'Circumstance 15'!$B$6:$AB$15,27,FALSE),IFERROR(VLOOKUP($A1215,'Circumstance 15'!$B$18:$AB$28,27,FALSE),TableBPA2[[#This Row],[Base Payment After Circumstance 14]])))</f>
        <v/>
      </c>
      <c r="U1215" s="24" t="str">
        <f>IF(U$3="Not used","",IFERROR(VLOOKUP($A1215,'Circumstance 16'!$B$6:$AB$15,27,FALSE),IFERROR(VLOOKUP($A1215,'Circumstance 16'!$B$18:$AB$28,27,FALSE),TableBPA2[[#This Row],[Base Payment After Circumstance 15]])))</f>
        <v/>
      </c>
      <c r="V1215" s="24" t="str">
        <f>IF(V$3="Not used","",IFERROR(VLOOKUP($A1215,'Circumstance 17'!$B$6:$AB$15,27,FALSE),IFERROR(VLOOKUP($A1215,'Circumstance 17'!$B$18:$AB$28,27,FALSE),TableBPA2[[#This Row],[Base Payment After Circumstance 16]])))</f>
        <v/>
      </c>
      <c r="W1215" s="24" t="str">
        <f>IF(W$3="Not used","",IFERROR(VLOOKUP($A1215,'Circumstance 18'!$B$6:$AB$15,27,FALSE),IFERROR(VLOOKUP($A1215,'Circumstance 18'!$B$18:$AB$28,27,FALSE),TableBPA2[[#This Row],[Base Payment After Circumstance 17]])))</f>
        <v/>
      </c>
      <c r="X1215" s="24" t="str">
        <f>IF(X$3="Not used","",IFERROR(VLOOKUP($A1215,'Circumstance 19'!$B$6:$AB$15,27,FALSE),IFERROR(VLOOKUP($A1215,'Circumstance 19'!$B$18:$AB$28,27,FALSE),TableBPA2[[#This Row],[Base Payment After Circumstance 18]])))</f>
        <v/>
      </c>
      <c r="Y1215" s="24" t="str">
        <f>IF(Y$3="Not used","",IFERROR(VLOOKUP($A1215,'Circumstance 20'!$B$6:$AB$15,27,FALSE),IFERROR(VLOOKUP($A1215,'Circumstance 20'!$B$18:$AB$28,27,FALSE),TableBPA2[[#This Row],[Base Payment After Circumstance 19]])))</f>
        <v/>
      </c>
    </row>
    <row r="1216" spans="1:25" x14ac:dyDescent="0.25">
      <c r="A1216" s="11" t="str">
        <f>IF('LEA Information'!A1225="","",'LEA Information'!A1225)</f>
        <v/>
      </c>
      <c r="B1216" s="11" t="str">
        <f>IF('LEA Information'!B1225="","",'LEA Information'!B1225)</f>
        <v/>
      </c>
      <c r="C1216" s="68" t="str">
        <f>IF('LEA Information'!C1225="","",'LEA Information'!C1225)</f>
        <v/>
      </c>
      <c r="D1216" s="8" t="str">
        <f>IF('LEA Information'!D1225="","",'LEA Information'!D1225)</f>
        <v/>
      </c>
      <c r="E1216" s="32" t="str">
        <f t="shared" si="18"/>
        <v/>
      </c>
      <c r="F1216" s="3" t="str">
        <f>IF(F$3="Not used","",IFERROR(VLOOKUP($A1216,'Circumstance 1'!$B$6:$AB$15,27,FALSE),IFERROR(VLOOKUP(A1216,'Circumstance 1'!$B$18:$AB$28,27,FALSE),TableBPA2[[#This Row],[Starting Base Payment]])))</f>
        <v/>
      </c>
      <c r="G1216" s="3" t="str">
        <f>IF(G$3="Not used","",IFERROR(VLOOKUP($A1216,'Circumstance 2'!$B$6:$AB$15,27,FALSE),IFERROR(VLOOKUP($A1216,'Circumstance 2'!$B$18:$AB$28,27,FALSE),TableBPA2[[#This Row],[Base Payment After Circumstance 1]])))</f>
        <v/>
      </c>
      <c r="H1216" s="3" t="str">
        <f>IF(H$3="Not used","",IFERROR(VLOOKUP($A1216,'Circumstance 3'!$B$6:$AB$15,27,FALSE),IFERROR(VLOOKUP($A1216,'Circumstance 3'!$B$18:$AB$28,27,FALSE),TableBPA2[[#This Row],[Base Payment After Circumstance 2]])))</f>
        <v/>
      </c>
      <c r="I1216" s="3" t="str">
        <f>IF(I$3="Not used","",IFERROR(VLOOKUP($A1216,'Circumstance 4'!$B$6:$AB$15,27,FALSE),IFERROR(VLOOKUP($A1216,'Circumstance 4'!$B$18:$AB$28,27,FALSE),TableBPA2[[#This Row],[Base Payment After Circumstance 3]])))</f>
        <v/>
      </c>
      <c r="J1216" s="3" t="str">
        <f>IF(J$3="Not used","",IFERROR(VLOOKUP($A1216,'Circumstance 5'!$B$6:$AB$15,27,FALSE),IFERROR(VLOOKUP($A1216,'Circumstance 5'!$B$18:$AB$28,27,FALSE),TableBPA2[[#This Row],[Base Payment After Circumstance 4]])))</f>
        <v/>
      </c>
      <c r="K1216" s="3" t="str">
        <f>IF(K$3="Not used","",IFERROR(VLOOKUP($A1216,'Circumstance 6'!$B$6:$AB$15,27,FALSE),IFERROR(VLOOKUP($A1216,'Circumstance 6'!$B$18:$AB$28,27,FALSE),TableBPA2[[#This Row],[Base Payment After Circumstance 5]])))</f>
        <v/>
      </c>
      <c r="L1216" s="3" t="str">
        <f>IF(L$3="Not used","",IFERROR(VLOOKUP($A1216,'Circumstance 7'!$B$6:$AB$15,27,FALSE),IFERROR(VLOOKUP($A1216,'Circumstance 7'!$B$18:$AB$28,27,FALSE),TableBPA2[[#This Row],[Base Payment After Circumstance 6]])))</f>
        <v/>
      </c>
      <c r="M1216" s="3" t="str">
        <f>IF(M$3="Not used","",IFERROR(VLOOKUP($A1216,'Circumstance 8'!$B$6:$AB$15,27,FALSE),IFERROR(VLOOKUP($A1216,'Circumstance 8'!$B$18:$AB$28,27,FALSE),TableBPA2[[#This Row],[Base Payment After Circumstance 7]])))</f>
        <v/>
      </c>
      <c r="N1216" s="3" t="str">
        <f>IF(N$3="Not used","",IFERROR(VLOOKUP($A1216,'Circumstance 9'!$B$6:$AB$15,27,FALSE),IFERROR(VLOOKUP($A1216,'Circumstance 9'!$B$18:$AB$28,27,FALSE),TableBPA2[[#This Row],[Base Payment After Circumstance 8]])))</f>
        <v/>
      </c>
      <c r="O1216" s="3" t="str">
        <f>IF(O$3="Not used","",IFERROR(VLOOKUP($A1216,'Circumstance 10'!$B$6:$AB$15,27,FALSE),IFERROR(VLOOKUP($A1216,'Circumstance 10'!$B$18:$AB$28,27,FALSE),TableBPA2[[#This Row],[Base Payment After Circumstance 9]])))</f>
        <v/>
      </c>
      <c r="P1216" s="24" t="str">
        <f>IF(P$3="Not used","",IFERROR(VLOOKUP($A1216,'Circumstance 11'!$B$6:$AB$15,27,FALSE),IFERROR(VLOOKUP($A1216,'Circumstance 11'!$B$18:$AB$28,27,FALSE),TableBPA2[[#This Row],[Base Payment After Circumstance 10]])))</f>
        <v/>
      </c>
      <c r="Q1216" s="24" t="str">
        <f>IF(Q$3="Not used","",IFERROR(VLOOKUP($A1216,'Circumstance 12'!$B$6:$AB$15,27,FALSE),IFERROR(VLOOKUP($A1216,'Circumstance 12'!$B$18:$AB$28,27,FALSE),TableBPA2[[#This Row],[Base Payment After Circumstance 11]])))</f>
        <v/>
      </c>
      <c r="R1216" s="24" t="str">
        <f>IF(R$3="Not used","",IFERROR(VLOOKUP($A1216,'Circumstance 13'!$B$6:$AB$15,27,FALSE),IFERROR(VLOOKUP($A1216,'Circumstance 13'!$B$18:$AB$28,27,FALSE),TableBPA2[[#This Row],[Base Payment After Circumstance 12]])))</f>
        <v/>
      </c>
      <c r="S1216" s="24" t="str">
        <f>IF(S$3="Not used","",IFERROR(VLOOKUP($A1216,'Circumstance 14'!$B$6:$AB$15,27,FALSE),IFERROR(VLOOKUP($A1216,'Circumstance 14'!$B$18:$AB$28,27,FALSE),TableBPA2[[#This Row],[Base Payment After Circumstance 13]])))</f>
        <v/>
      </c>
      <c r="T1216" s="24" t="str">
        <f>IF(T$3="Not used","",IFERROR(VLOOKUP($A1216,'Circumstance 15'!$B$6:$AB$15,27,FALSE),IFERROR(VLOOKUP($A1216,'Circumstance 15'!$B$18:$AB$28,27,FALSE),TableBPA2[[#This Row],[Base Payment After Circumstance 14]])))</f>
        <v/>
      </c>
      <c r="U1216" s="24" t="str">
        <f>IF(U$3="Not used","",IFERROR(VLOOKUP($A1216,'Circumstance 16'!$B$6:$AB$15,27,FALSE),IFERROR(VLOOKUP($A1216,'Circumstance 16'!$B$18:$AB$28,27,FALSE),TableBPA2[[#This Row],[Base Payment After Circumstance 15]])))</f>
        <v/>
      </c>
      <c r="V1216" s="24" t="str">
        <f>IF(V$3="Not used","",IFERROR(VLOOKUP($A1216,'Circumstance 17'!$B$6:$AB$15,27,FALSE),IFERROR(VLOOKUP($A1216,'Circumstance 17'!$B$18:$AB$28,27,FALSE),TableBPA2[[#This Row],[Base Payment After Circumstance 16]])))</f>
        <v/>
      </c>
      <c r="W1216" s="24" t="str">
        <f>IF(W$3="Not used","",IFERROR(VLOOKUP($A1216,'Circumstance 18'!$B$6:$AB$15,27,FALSE),IFERROR(VLOOKUP($A1216,'Circumstance 18'!$B$18:$AB$28,27,FALSE),TableBPA2[[#This Row],[Base Payment After Circumstance 17]])))</f>
        <v/>
      </c>
      <c r="X1216" s="24" t="str">
        <f>IF(X$3="Not used","",IFERROR(VLOOKUP($A1216,'Circumstance 19'!$B$6:$AB$15,27,FALSE),IFERROR(VLOOKUP($A1216,'Circumstance 19'!$B$18:$AB$28,27,FALSE),TableBPA2[[#This Row],[Base Payment After Circumstance 18]])))</f>
        <v/>
      </c>
      <c r="Y1216" s="24" t="str">
        <f>IF(Y$3="Not used","",IFERROR(VLOOKUP($A1216,'Circumstance 20'!$B$6:$AB$15,27,FALSE),IFERROR(VLOOKUP($A1216,'Circumstance 20'!$B$18:$AB$28,27,FALSE),TableBPA2[[#This Row],[Base Payment After Circumstance 19]])))</f>
        <v/>
      </c>
    </row>
    <row r="1217" spans="1:25" x14ac:dyDescent="0.25">
      <c r="A1217" s="11" t="str">
        <f>IF('LEA Information'!A1226="","",'LEA Information'!A1226)</f>
        <v/>
      </c>
      <c r="B1217" s="11" t="str">
        <f>IF('LEA Information'!B1226="","",'LEA Information'!B1226)</f>
        <v/>
      </c>
      <c r="C1217" s="68" t="str">
        <f>IF('LEA Information'!C1226="","",'LEA Information'!C1226)</f>
        <v/>
      </c>
      <c r="D1217" s="8" t="str">
        <f>IF('LEA Information'!D1226="","",'LEA Information'!D1226)</f>
        <v/>
      </c>
      <c r="E1217" s="32" t="str">
        <f t="shared" si="18"/>
        <v/>
      </c>
      <c r="F1217" s="3" t="str">
        <f>IF(F$3="Not used","",IFERROR(VLOOKUP($A1217,'Circumstance 1'!$B$6:$AB$15,27,FALSE),IFERROR(VLOOKUP(A1217,'Circumstance 1'!$B$18:$AB$28,27,FALSE),TableBPA2[[#This Row],[Starting Base Payment]])))</f>
        <v/>
      </c>
      <c r="G1217" s="3" t="str">
        <f>IF(G$3="Not used","",IFERROR(VLOOKUP($A1217,'Circumstance 2'!$B$6:$AB$15,27,FALSE),IFERROR(VLOOKUP($A1217,'Circumstance 2'!$B$18:$AB$28,27,FALSE),TableBPA2[[#This Row],[Base Payment After Circumstance 1]])))</f>
        <v/>
      </c>
      <c r="H1217" s="3" t="str">
        <f>IF(H$3="Not used","",IFERROR(VLOOKUP($A1217,'Circumstance 3'!$B$6:$AB$15,27,FALSE),IFERROR(VLOOKUP($A1217,'Circumstance 3'!$B$18:$AB$28,27,FALSE),TableBPA2[[#This Row],[Base Payment After Circumstance 2]])))</f>
        <v/>
      </c>
      <c r="I1217" s="3" t="str">
        <f>IF(I$3="Not used","",IFERROR(VLOOKUP($A1217,'Circumstance 4'!$B$6:$AB$15,27,FALSE),IFERROR(VLOOKUP($A1217,'Circumstance 4'!$B$18:$AB$28,27,FALSE),TableBPA2[[#This Row],[Base Payment After Circumstance 3]])))</f>
        <v/>
      </c>
      <c r="J1217" s="3" t="str">
        <f>IF(J$3="Not used","",IFERROR(VLOOKUP($A1217,'Circumstance 5'!$B$6:$AB$15,27,FALSE),IFERROR(VLOOKUP($A1217,'Circumstance 5'!$B$18:$AB$28,27,FALSE),TableBPA2[[#This Row],[Base Payment After Circumstance 4]])))</f>
        <v/>
      </c>
      <c r="K1217" s="3" t="str">
        <f>IF(K$3="Not used","",IFERROR(VLOOKUP($A1217,'Circumstance 6'!$B$6:$AB$15,27,FALSE),IFERROR(VLOOKUP($A1217,'Circumstance 6'!$B$18:$AB$28,27,FALSE),TableBPA2[[#This Row],[Base Payment After Circumstance 5]])))</f>
        <v/>
      </c>
      <c r="L1217" s="3" t="str">
        <f>IF(L$3="Not used","",IFERROR(VLOOKUP($A1217,'Circumstance 7'!$B$6:$AB$15,27,FALSE),IFERROR(VLOOKUP($A1217,'Circumstance 7'!$B$18:$AB$28,27,FALSE),TableBPA2[[#This Row],[Base Payment After Circumstance 6]])))</f>
        <v/>
      </c>
      <c r="M1217" s="3" t="str">
        <f>IF(M$3="Not used","",IFERROR(VLOOKUP($A1217,'Circumstance 8'!$B$6:$AB$15,27,FALSE),IFERROR(VLOOKUP($A1217,'Circumstance 8'!$B$18:$AB$28,27,FALSE),TableBPA2[[#This Row],[Base Payment After Circumstance 7]])))</f>
        <v/>
      </c>
      <c r="N1217" s="3" t="str">
        <f>IF(N$3="Not used","",IFERROR(VLOOKUP($A1217,'Circumstance 9'!$B$6:$AB$15,27,FALSE),IFERROR(VLOOKUP($A1217,'Circumstance 9'!$B$18:$AB$28,27,FALSE),TableBPA2[[#This Row],[Base Payment After Circumstance 8]])))</f>
        <v/>
      </c>
      <c r="O1217" s="3" t="str">
        <f>IF(O$3="Not used","",IFERROR(VLOOKUP($A1217,'Circumstance 10'!$B$6:$AB$15,27,FALSE),IFERROR(VLOOKUP($A1217,'Circumstance 10'!$B$18:$AB$28,27,FALSE),TableBPA2[[#This Row],[Base Payment After Circumstance 9]])))</f>
        <v/>
      </c>
      <c r="P1217" s="24" t="str">
        <f>IF(P$3="Not used","",IFERROR(VLOOKUP($A1217,'Circumstance 11'!$B$6:$AB$15,27,FALSE),IFERROR(VLOOKUP($A1217,'Circumstance 11'!$B$18:$AB$28,27,FALSE),TableBPA2[[#This Row],[Base Payment After Circumstance 10]])))</f>
        <v/>
      </c>
      <c r="Q1217" s="24" t="str">
        <f>IF(Q$3="Not used","",IFERROR(VLOOKUP($A1217,'Circumstance 12'!$B$6:$AB$15,27,FALSE),IFERROR(VLOOKUP($A1217,'Circumstance 12'!$B$18:$AB$28,27,FALSE),TableBPA2[[#This Row],[Base Payment After Circumstance 11]])))</f>
        <v/>
      </c>
      <c r="R1217" s="24" t="str">
        <f>IF(R$3="Not used","",IFERROR(VLOOKUP($A1217,'Circumstance 13'!$B$6:$AB$15,27,FALSE),IFERROR(VLOOKUP($A1217,'Circumstance 13'!$B$18:$AB$28,27,FALSE),TableBPA2[[#This Row],[Base Payment After Circumstance 12]])))</f>
        <v/>
      </c>
      <c r="S1217" s="24" t="str">
        <f>IF(S$3="Not used","",IFERROR(VLOOKUP($A1217,'Circumstance 14'!$B$6:$AB$15,27,FALSE),IFERROR(VLOOKUP($A1217,'Circumstance 14'!$B$18:$AB$28,27,FALSE),TableBPA2[[#This Row],[Base Payment After Circumstance 13]])))</f>
        <v/>
      </c>
      <c r="T1217" s="24" t="str">
        <f>IF(T$3="Not used","",IFERROR(VLOOKUP($A1217,'Circumstance 15'!$B$6:$AB$15,27,FALSE),IFERROR(VLOOKUP($A1217,'Circumstance 15'!$B$18:$AB$28,27,FALSE),TableBPA2[[#This Row],[Base Payment After Circumstance 14]])))</f>
        <v/>
      </c>
      <c r="U1217" s="24" t="str">
        <f>IF(U$3="Not used","",IFERROR(VLOOKUP($A1217,'Circumstance 16'!$B$6:$AB$15,27,FALSE),IFERROR(VLOOKUP($A1217,'Circumstance 16'!$B$18:$AB$28,27,FALSE),TableBPA2[[#This Row],[Base Payment After Circumstance 15]])))</f>
        <v/>
      </c>
      <c r="V1217" s="24" t="str">
        <f>IF(V$3="Not used","",IFERROR(VLOOKUP($A1217,'Circumstance 17'!$B$6:$AB$15,27,FALSE),IFERROR(VLOOKUP($A1217,'Circumstance 17'!$B$18:$AB$28,27,FALSE),TableBPA2[[#This Row],[Base Payment After Circumstance 16]])))</f>
        <v/>
      </c>
      <c r="W1217" s="24" t="str">
        <f>IF(W$3="Not used","",IFERROR(VLOOKUP($A1217,'Circumstance 18'!$B$6:$AB$15,27,FALSE),IFERROR(VLOOKUP($A1217,'Circumstance 18'!$B$18:$AB$28,27,FALSE),TableBPA2[[#This Row],[Base Payment After Circumstance 17]])))</f>
        <v/>
      </c>
      <c r="X1217" s="24" t="str">
        <f>IF(X$3="Not used","",IFERROR(VLOOKUP($A1217,'Circumstance 19'!$B$6:$AB$15,27,FALSE),IFERROR(VLOOKUP($A1217,'Circumstance 19'!$B$18:$AB$28,27,FALSE),TableBPA2[[#This Row],[Base Payment After Circumstance 18]])))</f>
        <v/>
      </c>
      <c r="Y1217" s="24" t="str">
        <f>IF(Y$3="Not used","",IFERROR(VLOOKUP($A1217,'Circumstance 20'!$B$6:$AB$15,27,FALSE),IFERROR(VLOOKUP($A1217,'Circumstance 20'!$B$18:$AB$28,27,FALSE),TableBPA2[[#This Row],[Base Payment After Circumstance 19]])))</f>
        <v/>
      </c>
    </row>
    <row r="1218" spans="1:25" x14ac:dyDescent="0.25">
      <c r="A1218" s="11" t="str">
        <f>IF('LEA Information'!A1227="","",'LEA Information'!A1227)</f>
        <v/>
      </c>
      <c r="B1218" s="11" t="str">
        <f>IF('LEA Information'!B1227="","",'LEA Information'!B1227)</f>
        <v/>
      </c>
      <c r="C1218" s="68" t="str">
        <f>IF('LEA Information'!C1227="","",'LEA Information'!C1227)</f>
        <v/>
      </c>
      <c r="D1218" s="8" t="str">
        <f>IF('LEA Information'!D1227="","",'LEA Information'!D1227)</f>
        <v/>
      </c>
      <c r="E1218" s="32" t="str">
        <f t="shared" si="18"/>
        <v/>
      </c>
      <c r="F1218" s="3" t="str">
        <f>IF(F$3="Not used","",IFERROR(VLOOKUP($A1218,'Circumstance 1'!$B$6:$AB$15,27,FALSE),IFERROR(VLOOKUP(A1218,'Circumstance 1'!$B$18:$AB$28,27,FALSE),TableBPA2[[#This Row],[Starting Base Payment]])))</f>
        <v/>
      </c>
      <c r="G1218" s="3" t="str">
        <f>IF(G$3="Not used","",IFERROR(VLOOKUP($A1218,'Circumstance 2'!$B$6:$AB$15,27,FALSE),IFERROR(VLOOKUP($A1218,'Circumstance 2'!$B$18:$AB$28,27,FALSE),TableBPA2[[#This Row],[Base Payment After Circumstance 1]])))</f>
        <v/>
      </c>
      <c r="H1218" s="3" t="str">
        <f>IF(H$3="Not used","",IFERROR(VLOOKUP($A1218,'Circumstance 3'!$B$6:$AB$15,27,FALSE),IFERROR(VLOOKUP($A1218,'Circumstance 3'!$B$18:$AB$28,27,FALSE),TableBPA2[[#This Row],[Base Payment After Circumstance 2]])))</f>
        <v/>
      </c>
      <c r="I1218" s="3" t="str">
        <f>IF(I$3="Not used","",IFERROR(VLOOKUP($A1218,'Circumstance 4'!$B$6:$AB$15,27,FALSE),IFERROR(VLOOKUP($A1218,'Circumstance 4'!$B$18:$AB$28,27,FALSE),TableBPA2[[#This Row],[Base Payment After Circumstance 3]])))</f>
        <v/>
      </c>
      <c r="J1218" s="3" t="str">
        <f>IF(J$3="Not used","",IFERROR(VLOOKUP($A1218,'Circumstance 5'!$B$6:$AB$15,27,FALSE),IFERROR(VLOOKUP($A1218,'Circumstance 5'!$B$18:$AB$28,27,FALSE),TableBPA2[[#This Row],[Base Payment After Circumstance 4]])))</f>
        <v/>
      </c>
      <c r="K1218" s="3" t="str">
        <f>IF(K$3="Not used","",IFERROR(VLOOKUP($A1218,'Circumstance 6'!$B$6:$AB$15,27,FALSE),IFERROR(VLOOKUP($A1218,'Circumstance 6'!$B$18:$AB$28,27,FALSE),TableBPA2[[#This Row],[Base Payment After Circumstance 5]])))</f>
        <v/>
      </c>
      <c r="L1218" s="3" t="str">
        <f>IF(L$3="Not used","",IFERROR(VLOOKUP($A1218,'Circumstance 7'!$B$6:$AB$15,27,FALSE),IFERROR(VLOOKUP($A1218,'Circumstance 7'!$B$18:$AB$28,27,FALSE),TableBPA2[[#This Row],[Base Payment After Circumstance 6]])))</f>
        <v/>
      </c>
      <c r="M1218" s="3" t="str">
        <f>IF(M$3="Not used","",IFERROR(VLOOKUP($A1218,'Circumstance 8'!$B$6:$AB$15,27,FALSE),IFERROR(VLOOKUP($A1218,'Circumstance 8'!$B$18:$AB$28,27,FALSE),TableBPA2[[#This Row],[Base Payment After Circumstance 7]])))</f>
        <v/>
      </c>
      <c r="N1218" s="3" t="str">
        <f>IF(N$3="Not used","",IFERROR(VLOOKUP($A1218,'Circumstance 9'!$B$6:$AB$15,27,FALSE),IFERROR(VLOOKUP($A1218,'Circumstance 9'!$B$18:$AB$28,27,FALSE),TableBPA2[[#This Row],[Base Payment After Circumstance 8]])))</f>
        <v/>
      </c>
      <c r="O1218" s="3" t="str">
        <f>IF(O$3="Not used","",IFERROR(VLOOKUP($A1218,'Circumstance 10'!$B$6:$AB$15,27,FALSE),IFERROR(VLOOKUP($A1218,'Circumstance 10'!$B$18:$AB$28,27,FALSE),TableBPA2[[#This Row],[Base Payment After Circumstance 9]])))</f>
        <v/>
      </c>
      <c r="P1218" s="24" t="str">
        <f>IF(P$3="Not used","",IFERROR(VLOOKUP($A1218,'Circumstance 11'!$B$6:$AB$15,27,FALSE),IFERROR(VLOOKUP($A1218,'Circumstance 11'!$B$18:$AB$28,27,FALSE),TableBPA2[[#This Row],[Base Payment After Circumstance 10]])))</f>
        <v/>
      </c>
      <c r="Q1218" s="24" t="str">
        <f>IF(Q$3="Not used","",IFERROR(VLOOKUP($A1218,'Circumstance 12'!$B$6:$AB$15,27,FALSE),IFERROR(VLOOKUP($A1218,'Circumstance 12'!$B$18:$AB$28,27,FALSE),TableBPA2[[#This Row],[Base Payment After Circumstance 11]])))</f>
        <v/>
      </c>
      <c r="R1218" s="24" t="str">
        <f>IF(R$3="Not used","",IFERROR(VLOOKUP($A1218,'Circumstance 13'!$B$6:$AB$15,27,FALSE),IFERROR(VLOOKUP($A1218,'Circumstance 13'!$B$18:$AB$28,27,FALSE),TableBPA2[[#This Row],[Base Payment After Circumstance 12]])))</f>
        <v/>
      </c>
      <c r="S1218" s="24" t="str">
        <f>IF(S$3="Not used","",IFERROR(VLOOKUP($A1218,'Circumstance 14'!$B$6:$AB$15,27,FALSE),IFERROR(VLOOKUP($A1218,'Circumstance 14'!$B$18:$AB$28,27,FALSE),TableBPA2[[#This Row],[Base Payment After Circumstance 13]])))</f>
        <v/>
      </c>
      <c r="T1218" s="24" t="str">
        <f>IF(T$3="Not used","",IFERROR(VLOOKUP($A1218,'Circumstance 15'!$B$6:$AB$15,27,FALSE),IFERROR(VLOOKUP($A1218,'Circumstance 15'!$B$18:$AB$28,27,FALSE),TableBPA2[[#This Row],[Base Payment After Circumstance 14]])))</f>
        <v/>
      </c>
      <c r="U1218" s="24" t="str">
        <f>IF(U$3="Not used","",IFERROR(VLOOKUP($A1218,'Circumstance 16'!$B$6:$AB$15,27,FALSE),IFERROR(VLOOKUP($A1218,'Circumstance 16'!$B$18:$AB$28,27,FALSE),TableBPA2[[#This Row],[Base Payment After Circumstance 15]])))</f>
        <v/>
      </c>
      <c r="V1218" s="24" t="str">
        <f>IF(V$3="Not used","",IFERROR(VLOOKUP($A1218,'Circumstance 17'!$B$6:$AB$15,27,FALSE),IFERROR(VLOOKUP($A1218,'Circumstance 17'!$B$18:$AB$28,27,FALSE),TableBPA2[[#This Row],[Base Payment After Circumstance 16]])))</f>
        <v/>
      </c>
      <c r="W1218" s="24" t="str">
        <f>IF(W$3="Not used","",IFERROR(VLOOKUP($A1218,'Circumstance 18'!$B$6:$AB$15,27,FALSE),IFERROR(VLOOKUP($A1218,'Circumstance 18'!$B$18:$AB$28,27,FALSE),TableBPA2[[#This Row],[Base Payment After Circumstance 17]])))</f>
        <v/>
      </c>
      <c r="X1218" s="24" t="str">
        <f>IF(X$3="Not used","",IFERROR(VLOOKUP($A1218,'Circumstance 19'!$B$6:$AB$15,27,FALSE),IFERROR(VLOOKUP($A1218,'Circumstance 19'!$B$18:$AB$28,27,FALSE),TableBPA2[[#This Row],[Base Payment After Circumstance 18]])))</f>
        <v/>
      </c>
      <c r="Y1218" s="24" t="str">
        <f>IF(Y$3="Not used","",IFERROR(VLOOKUP($A1218,'Circumstance 20'!$B$6:$AB$15,27,FALSE),IFERROR(VLOOKUP($A1218,'Circumstance 20'!$B$18:$AB$28,27,FALSE),TableBPA2[[#This Row],[Base Payment After Circumstance 19]])))</f>
        <v/>
      </c>
    </row>
    <row r="1219" spans="1:25" x14ac:dyDescent="0.25">
      <c r="A1219" s="11" t="str">
        <f>IF('LEA Information'!A1228="","",'LEA Information'!A1228)</f>
        <v/>
      </c>
      <c r="B1219" s="11" t="str">
        <f>IF('LEA Information'!B1228="","",'LEA Information'!B1228)</f>
        <v/>
      </c>
      <c r="C1219" s="68" t="str">
        <f>IF('LEA Information'!C1228="","",'LEA Information'!C1228)</f>
        <v/>
      </c>
      <c r="D1219" s="8" t="str">
        <f>IF('LEA Information'!D1228="","",'LEA Information'!D1228)</f>
        <v/>
      </c>
      <c r="E1219" s="32" t="str">
        <f t="shared" si="18"/>
        <v/>
      </c>
      <c r="F1219" s="3" t="str">
        <f>IF(F$3="Not used","",IFERROR(VLOOKUP($A1219,'Circumstance 1'!$B$6:$AB$15,27,FALSE),IFERROR(VLOOKUP(A1219,'Circumstance 1'!$B$18:$AB$28,27,FALSE),TableBPA2[[#This Row],[Starting Base Payment]])))</f>
        <v/>
      </c>
      <c r="G1219" s="3" t="str">
        <f>IF(G$3="Not used","",IFERROR(VLOOKUP($A1219,'Circumstance 2'!$B$6:$AB$15,27,FALSE),IFERROR(VLOOKUP($A1219,'Circumstance 2'!$B$18:$AB$28,27,FALSE),TableBPA2[[#This Row],[Base Payment After Circumstance 1]])))</f>
        <v/>
      </c>
      <c r="H1219" s="3" t="str">
        <f>IF(H$3="Not used","",IFERROR(VLOOKUP($A1219,'Circumstance 3'!$B$6:$AB$15,27,FALSE),IFERROR(VLOOKUP($A1219,'Circumstance 3'!$B$18:$AB$28,27,FALSE),TableBPA2[[#This Row],[Base Payment After Circumstance 2]])))</f>
        <v/>
      </c>
      <c r="I1219" s="3" t="str">
        <f>IF(I$3="Not used","",IFERROR(VLOOKUP($A1219,'Circumstance 4'!$B$6:$AB$15,27,FALSE),IFERROR(VLOOKUP($A1219,'Circumstance 4'!$B$18:$AB$28,27,FALSE),TableBPA2[[#This Row],[Base Payment After Circumstance 3]])))</f>
        <v/>
      </c>
      <c r="J1219" s="3" t="str">
        <f>IF(J$3="Not used","",IFERROR(VLOOKUP($A1219,'Circumstance 5'!$B$6:$AB$15,27,FALSE),IFERROR(VLOOKUP($A1219,'Circumstance 5'!$B$18:$AB$28,27,FALSE),TableBPA2[[#This Row],[Base Payment After Circumstance 4]])))</f>
        <v/>
      </c>
      <c r="K1219" s="3" t="str">
        <f>IF(K$3="Not used","",IFERROR(VLOOKUP($A1219,'Circumstance 6'!$B$6:$AB$15,27,FALSE),IFERROR(VLOOKUP($A1219,'Circumstance 6'!$B$18:$AB$28,27,FALSE),TableBPA2[[#This Row],[Base Payment After Circumstance 5]])))</f>
        <v/>
      </c>
      <c r="L1219" s="3" t="str">
        <f>IF(L$3="Not used","",IFERROR(VLOOKUP($A1219,'Circumstance 7'!$B$6:$AB$15,27,FALSE),IFERROR(VLOOKUP($A1219,'Circumstance 7'!$B$18:$AB$28,27,FALSE),TableBPA2[[#This Row],[Base Payment After Circumstance 6]])))</f>
        <v/>
      </c>
      <c r="M1219" s="3" t="str">
        <f>IF(M$3="Not used","",IFERROR(VLOOKUP($A1219,'Circumstance 8'!$B$6:$AB$15,27,FALSE),IFERROR(VLOOKUP($A1219,'Circumstance 8'!$B$18:$AB$28,27,FALSE),TableBPA2[[#This Row],[Base Payment After Circumstance 7]])))</f>
        <v/>
      </c>
      <c r="N1219" s="3" t="str">
        <f>IF(N$3="Not used","",IFERROR(VLOOKUP($A1219,'Circumstance 9'!$B$6:$AB$15,27,FALSE),IFERROR(VLOOKUP($A1219,'Circumstance 9'!$B$18:$AB$28,27,FALSE),TableBPA2[[#This Row],[Base Payment After Circumstance 8]])))</f>
        <v/>
      </c>
      <c r="O1219" s="3" t="str">
        <f>IF(O$3="Not used","",IFERROR(VLOOKUP($A1219,'Circumstance 10'!$B$6:$AB$15,27,FALSE),IFERROR(VLOOKUP($A1219,'Circumstance 10'!$B$18:$AB$28,27,FALSE),TableBPA2[[#This Row],[Base Payment After Circumstance 9]])))</f>
        <v/>
      </c>
      <c r="P1219" s="24" t="str">
        <f>IF(P$3="Not used","",IFERROR(VLOOKUP($A1219,'Circumstance 11'!$B$6:$AB$15,27,FALSE),IFERROR(VLOOKUP($A1219,'Circumstance 11'!$B$18:$AB$28,27,FALSE),TableBPA2[[#This Row],[Base Payment After Circumstance 10]])))</f>
        <v/>
      </c>
      <c r="Q1219" s="24" t="str">
        <f>IF(Q$3="Not used","",IFERROR(VLOOKUP($A1219,'Circumstance 12'!$B$6:$AB$15,27,FALSE),IFERROR(VLOOKUP($A1219,'Circumstance 12'!$B$18:$AB$28,27,FALSE),TableBPA2[[#This Row],[Base Payment After Circumstance 11]])))</f>
        <v/>
      </c>
      <c r="R1219" s="24" t="str">
        <f>IF(R$3="Not used","",IFERROR(VLOOKUP($A1219,'Circumstance 13'!$B$6:$AB$15,27,FALSE),IFERROR(VLOOKUP($A1219,'Circumstance 13'!$B$18:$AB$28,27,FALSE),TableBPA2[[#This Row],[Base Payment After Circumstance 12]])))</f>
        <v/>
      </c>
      <c r="S1219" s="24" t="str">
        <f>IF(S$3="Not used","",IFERROR(VLOOKUP($A1219,'Circumstance 14'!$B$6:$AB$15,27,FALSE),IFERROR(VLOOKUP($A1219,'Circumstance 14'!$B$18:$AB$28,27,FALSE),TableBPA2[[#This Row],[Base Payment After Circumstance 13]])))</f>
        <v/>
      </c>
      <c r="T1219" s="24" t="str">
        <f>IF(T$3="Not used","",IFERROR(VLOOKUP($A1219,'Circumstance 15'!$B$6:$AB$15,27,FALSE),IFERROR(VLOOKUP($A1219,'Circumstance 15'!$B$18:$AB$28,27,FALSE),TableBPA2[[#This Row],[Base Payment After Circumstance 14]])))</f>
        <v/>
      </c>
      <c r="U1219" s="24" t="str">
        <f>IF(U$3="Not used","",IFERROR(VLOOKUP($A1219,'Circumstance 16'!$B$6:$AB$15,27,FALSE),IFERROR(VLOOKUP($A1219,'Circumstance 16'!$B$18:$AB$28,27,FALSE),TableBPA2[[#This Row],[Base Payment After Circumstance 15]])))</f>
        <v/>
      </c>
      <c r="V1219" s="24" t="str">
        <f>IF(V$3="Not used","",IFERROR(VLOOKUP($A1219,'Circumstance 17'!$B$6:$AB$15,27,FALSE),IFERROR(VLOOKUP($A1219,'Circumstance 17'!$B$18:$AB$28,27,FALSE),TableBPA2[[#This Row],[Base Payment After Circumstance 16]])))</f>
        <v/>
      </c>
      <c r="W1219" s="24" t="str">
        <f>IF(W$3="Not used","",IFERROR(VLOOKUP($A1219,'Circumstance 18'!$B$6:$AB$15,27,FALSE),IFERROR(VLOOKUP($A1219,'Circumstance 18'!$B$18:$AB$28,27,FALSE),TableBPA2[[#This Row],[Base Payment After Circumstance 17]])))</f>
        <v/>
      </c>
      <c r="X1219" s="24" t="str">
        <f>IF(X$3="Not used","",IFERROR(VLOOKUP($A1219,'Circumstance 19'!$B$6:$AB$15,27,FALSE),IFERROR(VLOOKUP($A1219,'Circumstance 19'!$B$18:$AB$28,27,FALSE),TableBPA2[[#This Row],[Base Payment After Circumstance 18]])))</f>
        <v/>
      </c>
      <c r="Y1219" s="24" t="str">
        <f>IF(Y$3="Not used","",IFERROR(VLOOKUP($A1219,'Circumstance 20'!$B$6:$AB$15,27,FALSE),IFERROR(VLOOKUP($A1219,'Circumstance 20'!$B$18:$AB$28,27,FALSE),TableBPA2[[#This Row],[Base Payment After Circumstance 19]])))</f>
        <v/>
      </c>
    </row>
    <row r="1220" spans="1:25" x14ac:dyDescent="0.25">
      <c r="A1220" s="11" t="str">
        <f>IF('LEA Information'!A1229="","",'LEA Information'!A1229)</f>
        <v/>
      </c>
      <c r="B1220" s="11" t="str">
        <f>IF('LEA Information'!B1229="","",'LEA Information'!B1229)</f>
        <v/>
      </c>
      <c r="C1220" s="68" t="str">
        <f>IF('LEA Information'!C1229="","",'LEA Information'!C1229)</f>
        <v/>
      </c>
      <c r="D1220" s="8" t="str">
        <f>IF('LEA Information'!D1229="","",'LEA Information'!D1229)</f>
        <v/>
      </c>
      <c r="E1220" s="32" t="str">
        <f t="shared" si="18"/>
        <v/>
      </c>
      <c r="F1220" s="3" t="str">
        <f>IF(F$3="Not used","",IFERROR(VLOOKUP($A1220,'Circumstance 1'!$B$6:$AB$15,27,FALSE),IFERROR(VLOOKUP(A1220,'Circumstance 1'!$B$18:$AB$28,27,FALSE),TableBPA2[[#This Row],[Starting Base Payment]])))</f>
        <v/>
      </c>
      <c r="G1220" s="3" t="str">
        <f>IF(G$3="Not used","",IFERROR(VLOOKUP($A1220,'Circumstance 2'!$B$6:$AB$15,27,FALSE),IFERROR(VLOOKUP($A1220,'Circumstance 2'!$B$18:$AB$28,27,FALSE),TableBPA2[[#This Row],[Base Payment After Circumstance 1]])))</f>
        <v/>
      </c>
      <c r="H1220" s="3" t="str">
        <f>IF(H$3="Not used","",IFERROR(VLOOKUP($A1220,'Circumstance 3'!$B$6:$AB$15,27,FALSE),IFERROR(VLOOKUP($A1220,'Circumstance 3'!$B$18:$AB$28,27,FALSE),TableBPA2[[#This Row],[Base Payment After Circumstance 2]])))</f>
        <v/>
      </c>
      <c r="I1220" s="3" t="str">
        <f>IF(I$3="Not used","",IFERROR(VLOOKUP($A1220,'Circumstance 4'!$B$6:$AB$15,27,FALSE),IFERROR(VLOOKUP($A1220,'Circumstance 4'!$B$18:$AB$28,27,FALSE),TableBPA2[[#This Row],[Base Payment After Circumstance 3]])))</f>
        <v/>
      </c>
      <c r="J1220" s="3" t="str">
        <f>IF(J$3="Not used","",IFERROR(VLOOKUP($A1220,'Circumstance 5'!$B$6:$AB$15,27,FALSE),IFERROR(VLOOKUP($A1220,'Circumstance 5'!$B$18:$AB$28,27,FALSE),TableBPA2[[#This Row],[Base Payment After Circumstance 4]])))</f>
        <v/>
      </c>
      <c r="K1220" s="3" t="str">
        <f>IF(K$3="Not used","",IFERROR(VLOOKUP($A1220,'Circumstance 6'!$B$6:$AB$15,27,FALSE),IFERROR(VLOOKUP($A1220,'Circumstance 6'!$B$18:$AB$28,27,FALSE),TableBPA2[[#This Row],[Base Payment After Circumstance 5]])))</f>
        <v/>
      </c>
      <c r="L1220" s="3" t="str">
        <f>IF(L$3="Not used","",IFERROR(VLOOKUP($A1220,'Circumstance 7'!$B$6:$AB$15,27,FALSE),IFERROR(VLOOKUP($A1220,'Circumstance 7'!$B$18:$AB$28,27,FALSE),TableBPA2[[#This Row],[Base Payment After Circumstance 6]])))</f>
        <v/>
      </c>
      <c r="M1220" s="3" t="str">
        <f>IF(M$3="Not used","",IFERROR(VLOOKUP($A1220,'Circumstance 8'!$B$6:$AB$15,27,FALSE),IFERROR(VLOOKUP($A1220,'Circumstance 8'!$B$18:$AB$28,27,FALSE),TableBPA2[[#This Row],[Base Payment After Circumstance 7]])))</f>
        <v/>
      </c>
      <c r="N1220" s="3" t="str">
        <f>IF(N$3="Not used","",IFERROR(VLOOKUP($A1220,'Circumstance 9'!$B$6:$AB$15,27,FALSE),IFERROR(VLOOKUP($A1220,'Circumstance 9'!$B$18:$AB$28,27,FALSE),TableBPA2[[#This Row],[Base Payment After Circumstance 8]])))</f>
        <v/>
      </c>
      <c r="O1220" s="3" t="str">
        <f>IF(O$3="Not used","",IFERROR(VLOOKUP($A1220,'Circumstance 10'!$B$6:$AB$15,27,FALSE),IFERROR(VLOOKUP($A1220,'Circumstance 10'!$B$18:$AB$28,27,FALSE),TableBPA2[[#This Row],[Base Payment After Circumstance 9]])))</f>
        <v/>
      </c>
      <c r="P1220" s="24" t="str">
        <f>IF(P$3="Not used","",IFERROR(VLOOKUP($A1220,'Circumstance 11'!$B$6:$AB$15,27,FALSE),IFERROR(VLOOKUP($A1220,'Circumstance 11'!$B$18:$AB$28,27,FALSE),TableBPA2[[#This Row],[Base Payment After Circumstance 10]])))</f>
        <v/>
      </c>
      <c r="Q1220" s="24" t="str">
        <f>IF(Q$3="Not used","",IFERROR(VLOOKUP($A1220,'Circumstance 12'!$B$6:$AB$15,27,FALSE),IFERROR(VLOOKUP($A1220,'Circumstance 12'!$B$18:$AB$28,27,FALSE),TableBPA2[[#This Row],[Base Payment After Circumstance 11]])))</f>
        <v/>
      </c>
      <c r="R1220" s="24" t="str">
        <f>IF(R$3="Not used","",IFERROR(VLOOKUP($A1220,'Circumstance 13'!$B$6:$AB$15,27,FALSE),IFERROR(VLOOKUP($A1220,'Circumstance 13'!$B$18:$AB$28,27,FALSE),TableBPA2[[#This Row],[Base Payment After Circumstance 12]])))</f>
        <v/>
      </c>
      <c r="S1220" s="24" t="str">
        <f>IF(S$3="Not used","",IFERROR(VLOOKUP($A1220,'Circumstance 14'!$B$6:$AB$15,27,FALSE),IFERROR(VLOOKUP($A1220,'Circumstance 14'!$B$18:$AB$28,27,FALSE),TableBPA2[[#This Row],[Base Payment After Circumstance 13]])))</f>
        <v/>
      </c>
      <c r="T1220" s="24" t="str">
        <f>IF(T$3="Not used","",IFERROR(VLOOKUP($A1220,'Circumstance 15'!$B$6:$AB$15,27,FALSE),IFERROR(VLOOKUP($A1220,'Circumstance 15'!$B$18:$AB$28,27,FALSE),TableBPA2[[#This Row],[Base Payment After Circumstance 14]])))</f>
        <v/>
      </c>
      <c r="U1220" s="24" t="str">
        <f>IF(U$3="Not used","",IFERROR(VLOOKUP($A1220,'Circumstance 16'!$B$6:$AB$15,27,FALSE),IFERROR(VLOOKUP($A1220,'Circumstance 16'!$B$18:$AB$28,27,FALSE),TableBPA2[[#This Row],[Base Payment After Circumstance 15]])))</f>
        <v/>
      </c>
      <c r="V1220" s="24" t="str">
        <f>IF(V$3="Not used","",IFERROR(VLOOKUP($A1220,'Circumstance 17'!$B$6:$AB$15,27,FALSE),IFERROR(VLOOKUP($A1220,'Circumstance 17'!$B$18:$AB$28,27,FALSE),TableBPA2[[#This Row],[Base Payment After Circumstance 16]])))</f>
        <v/>
      </c>
      <c r="W1220" s="24" t="str">
        <f>IF(W$3="Not used","",IFERROR(VLOOKUP($A1220,'Circumstance 18'!$B$6:$AB$15,27,FALSE),IFERROR(VLOOKUP($A1220,'Circumstance 18'!$B$18:$AB$28,27,FALSE),TableBPA2[[#This Row],[Base Payment After Circumstance 17]])))</f>
        <v/>
      </c>
      <c r="X1220" s="24" t="str">
        <f>IF(X$3="Not used","",IFERROR(VLOOKUP($A1220,'Circumstance 19'!$B$6:$AB$15,27,FALSE),IFERROR(VLOOKUP($A1220,'Circumstance 19'!$B$18:$AB$28,27,FALSE),TableBPA2[[#This Row],[Base Payment After Circumstance 18]])))</f>
        <v/>
      </c>
      <c r="Y1220" s="24" t="str">
        <f>IF(Y$3="Not used","",IFERROR(VLOOKUP($A1220,'Circumstance 20'!$B$6:$AB$15,27,FALSE),IFERROR(VLOOKUP($A1220,'Circumstance 20'!$B$18:$AB$28,27,FALSE),TableBPA2[[#This Row],[Base Payment After Circumstance 19]])))</f>
        <v/>
      </c>
    </row>
    <row r="1221" spans="1:25" x14ac:dyDescent="0.25">
      <c r="A1221" s="11" t="str">
        <f>IF('LEA Information'!A1230="","",'LEA Information'!A1230)</f>
        <v/>
      </c>
      <c r="B1221" s="11" t="str">
        <f>IF('LEA Information'!B1230="","",'LEA Information'!B1230)</f>
        <v/>
      </c>
      <c r="C1221" s="68" t="str">
        <f>IF('LEA Information'!C1230="","",'LEA Information'!C1230)</f>
        <v/>
      </c>
      <c r="D1221" s="8" t="str">
        <f>IF('LEA Information'!D1230="","",'LEA Information'!D1230)</f>
        <v/>
      </c>
      <c r="E1221" s="32" t="str">
        <f t="shared" si="18"/>
        <v/>
      </c>
      <c r="F1221" s="3" t="str">
        <f>IF(F$3="Not used","",IFERROR(VLOOKUP($A1221,'Circumstance 1'!$B$6:$AB$15,27,FALSE),IFERROR(VLOOKUP(A1221,'Circumstance 1'!$B$18:$AB$28,27,FALSE),TableBPA2[[#This Row],[Starting Base Payment]])))</f>
        <v/>
      </c>
      <c r="G1221" s="3" t="str">
        <f>IF(G$3="Not used","",IFERROR(VLOOKUP($A1221,'Circumstance 2'!$B$6:$AB$15,27,FALSE),IFERROR(VLOOKUP($A1221,'Circumstance 2'!$B$18:$AB$28,27,FALSE),TableBPA2[[#This Row],[Base Payment After Circumstance 1]])))</f>
        <v/>
      </c>
      <c r="H1221" s="3" t="str">
        <f>IF(H$3="Not used","",IFERROR(VLOOKUP($A1221,'Circumstance 3'!$B$6:$AB$15,27,FALSE),IFERROR(VLOOKUP($A1221,'Circumstance 3'!$B$18:$AB$28,27,FALSE),TableBPA2[[#This Row],[Base Payment After Circumstance 2]])))</f>
        <v/>
      </c>
      <c r="I1221" s="3" t="str">
        <f>IF(I$3="Not used","",IFERROR(VLOOKUP($A1221,'Circumstance 4'!$B$6:$AB$15,27,FALSE),IFERROR(VLOOKUP($A1221,'Circumstance 4'!$B$18:$AB$28,27,FALSE),TableBPA2[[#This Row],[Base Payment After Circumstance 3]])))</f>
        <v/>
      </c>
      <c r="J1221" s="3" t="str">
        <f>IF(J$3="Not used","",IFERROR(VLOOKUP($A1221,'Circumstance 5'!$B$6:$AB$15,27,FALSE),IFERROR(VLOOKUP($A1221,'Circumstance 5'!$B$18:$AB$28,27,FALSE),TableBPA2[[#This Row],[Base Payment After Circumstance 4]])))</f>
        <v/>
      </c>
      <c r="K1221" s="3" t="str">
        <f>IF(K$3="Not used","",IFERROR(VLOOKUP($A1221,'Circumstance 6'!$B$6:$AB$15,27,FALSE),IFERROR(VLOOKUP($A1221,'Circumstance 6'!$B$18:$AB$28,27,FALSE),TableBPA2[[#This Row],[Base Payment After Circumstance 5]])))</f>
        <v/>
      </c>
      <c r="L1221" s="3" t="str">
        <f>IF(L$3="Not used","",IFERROR(VLOOKUP($A1221,'Circumstance 7'!$B$6:$AB$15,27,FALSE),IFERROR(VLOOKUP($A1221,'Circumstance 7'!$B$18:$AB$28,27,FALSE),TableBPA2[[#This Row],[Base Payment After Circumstance 6]])))</f>
        <v/>
      </c>
      <c r="M1221" s="3" t="str">
        <f>IF(M$3="Not used","",IFERROR(VLOOKUP($A1221,'Circumstance 8'!$B$6:$AB$15,27,FALSE),IFERROR(VLOOKUP($A1221,'Circumstance 8'!$B$18:$AB$28,27,FALSE),TableBPA2[[#This Row],[Base Payment After Circumstance 7]])))</f>
        <v/>
      </c>
      <c r="N1221" s="3" t="str">
        <f>IF(N$3="Not used","",IFERROR(VLOOKUP($A1221,'Circumstance 9'!$B$6:$AB$15,27,FALSE),IFERROR(VLOOKUP($A1221,'Circumstance 9'!$B$18:$AB$28,27,FALSE),TableBPA2[[#This Row],[Base Payment After Circumstance 8]])))</f>
        <v/>
      </c>
      <c r="O1221" s="3" t="str">
        <f>IF(O$3="Not used","",IFERROR(VLOOKUP($A1221,'Circumstance 10'!$B$6:$AB$15,27,FALSE),IFERROR(VLOOKUP($A1221,'Circumstance 10'!$B$18:$AB$28,27,FALSE),TableBPA2[[#This Row],[Base Payment After Circumstance 9]])))</f>
        <v/>
      </c>
      <c r="P1221" s="24" t="str">
        <f>IF(P$3="Not used","",IFERROR(VLOOKUP($A1221,'Circumstance 11'!$B$6:$AB$15,27,FALSE),IFERROR(VLOOKUP($A1221,'Circumstance 11'!$B$18:$AB$28,27,FALSE),TableBPA2[[#This Row],[Base Payment After Circumstance 10]])))</f>
        <v/>
      </c>
      <c r="Q1221" s="24" t="str">
        <f>IF(Q$3="Not used","",IFERROR(VLOOKUP($A1221,'Circumstance 12'!$B$6:$AB$15,27,FALSE),IFERROR(VLOOKUP($A1221,'Circumstance 12'!$B$18:$AB$28,27,FALSE),TableBPA2[[#This Row],[Base Payment After Circumstance 11]])))</f>
        <v/>
      </c>
      <c r="R1221" s="24" t="str">
        <f>IF(R$3="Not used","",IFERROR(VLOOKUP($A1221,'Circumstance 13'!$B$6:$AB$15,27,FALSE),IFERROR(VLOOKUP($A1221,'Circumstance 13'!$B$18:$AB$28,27,FALSE),TableBPA2[[#This Row],[Base Payment After Circumstance 12]])))</f>
        <v/>
      </c>
      <c r="S1221" s="24" t="str">
        <f>IF(S$3="Not used","",IFERROR(VLOOKUP($A1221,'Circumstance 14'!$B$6:$AB$15,27,FALSE),IFERROR(VLOOKUP($A1221,'Circumstance 14'!$B$18:$AB$28,27,FALSE),TableBPA2[[#This Row],[Base Payment After Circumstance 13]])))</f>
        <v/>
      </c>
      <c r="T1221" s="24" t="str">
        <f>IF(T$3="Not used","",IFERROR(VLOOKUP($A1221,'Circumstance 15'!$B$6:$AB$15,27,FALSE),IFERROR(VLOOKUP($A1221,'Circumstance 15'!$B$18:$AB$28,27,FALSE),TableBPA2[[#This Row],[Base Payment After Circumstance 14]])))</f>
        <v/>
      </c>
      <c r="U1221" s="24" t="str">
        <f>IF(U$3="Not used","",IFERROR(VLOOKUP($A1221,'Circumstance 16'!$B$6:$AB$15,27,FALSE),IFERROR(VLOOKUP($A1221,'Circumstance 16'!$B$18:$AB$28,27,FALSE),TableBPA2[[#This Row],[Base Payment After Circumstance 15]])))</f>
        <v/>
      </c>
      <c r="V1221" s="24" t="str">
        <f>IF(V$3="Not used","",IFERROR(VLOOKUP($A1221,'Circumstance 17'!$B$6:$AB$15,27,FALSE),IFERROR(VLOOKUP($A1221,'Circumstance 17'!$B$18:$AB$28,27,FALSE),TableBPA2[[#This Row],[Base Payment After Circumstance 16]])))</f>
        <v/>
      </c>
      <c r="W1221" s="24" t="str">
        <f>IF(W$3="Not used","",IFERROR(VLOOKUP($A1221,'Circumstance 18'!$B$6:$AB$15,27,FALSE),IFERROR(VLOOKUP($A1221,'Circumstance 18'!$B$18:$AB$28,27,FALSE),TableBPA2[[#This Row],[Base Payment After Circumstance 17]])))</f>
        <v/>
      </c>
      <c r="X1221" s="24" t="str">
        <f>IF(X$3="Not used","",IFERROR(VLOOKUP($A1221,'Circumstance 19'!$B$6:$AB$15,27,FALSE),IFERROR(VLOOKUP($A1221,'Circumstance 19'!$B$18:$AB$28,27,FALSE),TableBPA2[[#This Row],[Base Payment After Circumstance 18]])))</f>
        <v/>
      </c>
      <c r="Y1221" s="24" t="str">
        <f>IF(Y$3="Not used","",IFERROR(VLOOKUP($A1221,'Circumstance 20'!$B$6:$AB$15,27,FALSE),IFERROR(VLOOKUP($A1221,'Circumstance 20'!$B$18:$AB$28,27,FALSE),TableBPA2[[#This Row],[Base Payment After Circumstance 19]])))</f>
        <v/>
      </c>
    </row>
    <row r="1222" spans="1:25" x14ac:dyDescent="0.25">
      <c r="A1222" s="11" t="str">
        <f>IF('LEA Information'!A1231="","",'LEA Information'!A1231)</f>
        <v/>
      </c>
      <c r="B1222" s="11" t="str">
        <f>IF('LEA Information'!B1231="","",'LEA Information'!B1231)</f>
        <v/>
      </c>
      <c r="C1222" s="68" t="str">
        <f>IF('LEA Information'!C1231="","",'LEA Information'!C1231)</f>
        <v/>
      </c>
      <c r="D1222" s="8" t="str">
        <f>IF('LEA Information'!D1231="","",'LEA Information'!D1231)</f>
        <v/>
      </c>
      <c r="E1222" s="32" t="str">
        <f t="shared" si="18"/>
        <v/>
      </c>
      <c r="F1222" s="3" t="str">
        <f>IF(F$3="Not used","",IFERROR(VLOOKUP($A1222,'Circumstance 1'!$B$6:$AB$15,27,FALSE),IFERROR(VLOOKUP(A1222,'Circumstance 1'!$B$18:$AB$28,27,FALSE),TableBPA2[[#This Row],[Starting Base Payment]])))</f>
        <v/>
      </c>
      <c r="G1222" s="3" t="str">
        <f>IF(G$3="Not used","",IFERROR(VLOOKUP($A1222,'Circumstance 2'!$B$6:$AB$15,27,FALSE),IFERROR(VLOOKUP($A1222,'Circumstance 2'!$B$18:$AB$28,27,FALSE),TableBPA2[[#This Row],[Base Payment After Circumstance 1]])))</f>
        <v/>
      </c>
      <c r="H1222" s="3" t="str">
        <f>IF(H$3="Not used","",IFERROR(VLOOKUP($A1222,'Circumstance 3'!$B$6:$AB$15,27,FALSE),IFERROR(VLOOKUP($A1222,'Circumstance 3'!$B$18:$AB$28,27,FALSE),TableBPA2[[#This Row],[Base Payment After Circumstance 2]])))</f>
        <v/>
      </c>
      <c r="I1222" s="3" t="str">
        <f>IF(I$3="Not used","",IFERROR(VLOOKUP($A1222,'Circumstance 4'!$B$6:$AB$15,27,FALSE),IFERROR(VLOOKUP($A1222,'Circumstance 4'!$B$18:$AB$28,27,FALSE),TableBPA2[[#This Row],[Base Payment After Circumstance 3]])))</f>
        <v/>
      </c>
      <c r="J1222" s="3" t="str">
        <f>IF(J$3="Not used","",IFERROR(VLOOKUP($A1222,'Circumstance 5'!$B$6:$AB$15,27,FALSE),IFERROR(VLOOKUP($A1222,'Circumstance 5'!$B$18:$AB$28,27,FALSE),TableBPA2[[#This Row],[Base Payment After Circumstance 4]])))</f>
        <v/>
      </c>
      <c r="K1222" s="3" t="str">
        <f>IF(K$3="Not used","",IFERROR(VLOOKUP($A1222,'Circumstance 6'!$B$6:$AB$15,27,FALSE),IFERROR(VLOOKUP($A1222,'Circumstance 6'!$B$18:$AB$28,27,FALSE),TableBPA2[[#This Row],[Base Payment After Circumstance 5]])))</f>
        <v/>
      </c>
      <c r="L1222" s="3" t="str">
        <f>IF(L$3="Not used","",IFERROR(VLOOKUP($A1222,'Circumstance 7'!$B$6:$AB$15,27,FALSE),IFERROR(VLOOKUP($A1222,'Circumstance 7'!$B$18:$AB$28,27,FALSE),TableBPA2[[#This Row],[Base Payment After Circumstance 6]])))</f>
        <v/>
      </c>
      <c r="M1222" s="3" t="str">
        <f>IF(M$3="Not used","",IFERROR(VLOOKUP($A1222,'Circumstance 8'!$B$6:$AB$15,27,FALSE),IFERROR(VLOOKUP($A1222,'Circumstance 8'!$B$18:$AB$28,27,FALSE),TableBPA2[[#This Row],[Base Payment After Circumstance 7]])))</f>
        <v/>
      </c>
      <c r="N1222" s="3" t="str">
        <f>IF(N$3="Not used","",IFERROR(VLOOKUP($A1222,'Circumstance 9'!$B$6:$AB$15,27,FALSE),IFERROR(VLOOKUP($A1222,'Circumstance 9'!$B$18:$AB$28,27,FALSE),TableBPA2[[#This Row],[Base Payment After Circumstance 8]])))</f>
        <v/>
      </c>
      <c r="O1222" s="3" t="str">
        <f>IF(O$3="Not used","",IFERROR(VLOOKUP($A1222,'Circumstance 10'!$B$6:$AB$15,27,FALSE),IFERROR(VLOOKUP($A1222,'Circumstance 10'!$B$18:$AB$28,27,FALSE),TableBPA2[[#This Row],[Base Payment After Circumstance 9]])))</f>
        <v/>
      </c>
      <c r="P1222" s="24" t="str">
        <f>IF(P$3="Not used","",IFERROR(VLOOKUP($A1222,'Circumstance 11'!$B$6:$AB$15,27,FALSE),IFERROR(VLOOKUP($A1222,'Circumstance 11'!$B$18:$AB$28,27,FALSE),TableBPA2[[#This Row],[Base Payment After Circumstance 10]])))</f>
        <v/>
      </c>
      <c r="Q1222" s="24" t="str">
        <f>IF(Q$3="Not used","",IFERROR(VLOOKUP($A1222,'Circumstance 12'!$B$6:$AB$15,27,FALSE),IFERROR(VLOOKUP($A1222,'Circumstance 12'!$B$18:$AB$28,27,FALSE),TableBPA2[[#This Row],[Base Payment After Circumstance 11]])))</f>
        <v/>
      </c>
      <c r="R1222" s="24" t="str">
        <f>IF(R$3="Not used","",IFERROR(VLOOKUP($A1222,'Circumstance 13'!$B$6:$AB$15,27,FALSE),IFERROR(VLOOKUP($A1222,'Circumstance 13'!$B$18:$AB$28,27,FALSE),TableBPA2[[#This Row],[Base Payment After Circumstance 12]])))</f>
        <v/>
      </c>
      <c r="S1222" s="24" t="str">
        <f>IF(S$3="Not used","",IFERROR(VLOOKUP($A1222,'Circumstance 14'!$B$6:$AB$15,27,FALSE),IFERROR(VLOOKUP($A1222,'Circumstance 14'!$B$18:$AB$28,27,FALSE),TableBPA2[[#This Row],[Base Payment After Circumstance 13]])))</f>
        <v/>
      </c>
      <c r="T1222" s="24" t="str">
        <f>IF(T$3="Not used","",IFERROR(VLOOKUP($A1222,'Circumstance 15'!$B$6:$AB$15,27,FALSE),IFERROR(VLOOKUP($A1222,'Circumstance 15'!$B$18:$AB$28,27,FALSE),TableBPA2[[#This Row],[Base Payment After Circumstance 14]])))</f>
        <v/>
      </c>
      <c r="U1222" s="24" t="str">
        <f>IF(U$3="Not used","",IFERROR(VLOOKUP($A1222,'Circumstance 16'!$B$6:$AB$15,27,FALSE),IFERROR(VLOOKUP($A1222,'Circumstance 16'!$B$18:$AB$28,27,FALSE),TableBPA2[[#This Row],[Base Payment After Circumstance 15]])))</f>
        <v/>
      </c>
      <c r="V1222" s="24" t="str">
        <f>IF(V$3="Not used","",IFERROR(VLOOKUP($A1222,'Circumstance 17'!$B$6:$AB$15,27,FALSE),IFERROR(VLOOKUP($A1222,'Circumstance 17'!$B$18:$AB$28,27,FALSE),TableBPA2[[#This Row],[Base Payment After Circumstance 16]])))</f>
        <v/>
      </c>
      <c r="W1222" s="24" t="str">
        <f>IF(W$3="Not used","",IFERROR(VLOOKUP($A1222,'Circumstance 18'!$B$6:$AB$15,27,FALSE),IFERROR(VLOOKUP($A1222,'Circumstance 18'!$B$18:$AB$28,27,FALSE),TableBPA2[[#This Row],[Base Payment After Circumstance 17]])))</f>
        <v/>
      </c>
      <c r="X1222" s="24" t="str">
        <f>IF(X$3="Not used","",IFERROR(VLOOKUP($A1222,'Circumstance 19'!$B$6:$AB$15,27,FALSE),IFERROR(VLOOKUP($A1222,'Circumstance 19'!$B$18:$AB$28,27,FALSE),TableBPA2[[#This Row],[Base Payment After Circumstance 18]])))</f>
        <v/>
      </c>
      <c r="Y1222" s="24" t="str">
        <f>IF(Y$3="Not used","",IFERROR(VLOOKUP($A1222,'Circumstance 20'!$B$6:$AB$15,27,FALSE),IFERROR(VLOOKUP($A1222,'Circumstance 20'!$B$18:$AB$28,27,FALSE),TableBPA2[[#This Row],[Base Payment After Circumstance 19]])))</f>
        <v/>
      </c>
    </row>
    <row r="1223" spans="1:25" x14ac:dyDescent="0.25">
      <c r="A1223" s="11" t="str">
        <f>IF('LEA Information'!A1232="","",'LEA Information'!A1232)</f>
        <v/>
      </c>
      <c r="B1223" s="11" t="str">
        <f>IF('LEA Information'!B1232="","",'LEA Information'!B1232)</f>
        <v/>
      </c>
      <c r="C1223" s="68" t="str">
        <f>IF('LEA Information'!C1232="","",'LEA Information'!C1232)</f>
        <v/>
      </c>
      <c r="D1223" s="8" t="str">
        <f>IF('LEA Information'!D1232="","",'LEA Information'!D1232)</f>
        <v/>
      </c>
      <c r="E1223" s="32" t="str">
        <f t="shared" ref="E1223:E1286" si="19">IF(A1223="","",(LOOKUP(2,1/(ISNUMBER($F1223:$Y1223)),$F1223:$Y1223)))</f>
        <v/>
      </c>
      <c r="F1223" s="3" t="str">
        <f>IF(F$3="Not used","",IFERROR(VLOOKUP($A1223,'Circumstance 1'!$B$6:$AB$15,27,FALSE),IFERROR(VLOOKUP(A1223,'Circumstance 1'!$B$18:$AB$28,27,FALSE),TableBPA2[[#This Row],[Starting Base Payment]])))</f>
        <v/>
      </c>
      <c r="G1223" s="3" t="str">
        <f>IF(G$3="Not used","",IFERROR(VLOOKUP($A1223,'Circumstance 2'!$B$6:$AB$15,27,FALSE),IFERROR(VLOOKUP($A1223,'Circumstance 2'!$B$18:$AB$28,27,FALSE),TableBPA2[[#This Row],[Base Payment After Circumstance 1]])))</f>
        <v/>
      </c>
      <c r="H1223" s="3" t="str">
        <f>IF(H$3="Not used","",IFERROR(VLOOKUP($A1223,'Circumstance 3'!$B$6:$AB$15,27,FALSE),IFERROR(VLOOKUP($A1223,'Circumstance 3'!$B$18:$AB$28,27,FALSE),TableBPA2[[#This Row],[Base Payment After Circumstance 2]])))</f>
        <v/>
      </c>
      <c r="I1223" s="3" t="str">
        <f>IF(I$3="Not used","",IFERROR(VLOOKUP($A1223,'Circumstance 4'!$B$6:$AB$15,27,FALSE),IFERROR(VLOOKUP($A1223,'Circumstance 4'!$B$18:$AB$28,27,FALSE),TableBPA2[[#This Row],[Base Payment After Circumstance 3]])))</f>
        <v/>
      </c>
      <c r="J1223" s="3" t="str">
        <f>IF(J$3="Not used","",IFERROR(VLOOKUP($A1223,'Circumstance 5'!$B$6:$AB$15,27,FALSE),IFERROR(VLOOKUP($A1223,'Circumstance 5'!$B$18:$AB$28,27,FALSE),TableBPA2[[#This Row],[Base Payment After Circumstance 4]])))</f>
        <v/>
      </c>
      <c r="K1223" s="3" t="str">
        <f>IF(K$3="Not used","",IFERROR(VLOOKUP($A1223,'Circumstance 6'!$B$6:$AB$15,27,FALSE),IFERROR(VLOOKUP($A1223,'Circumstance 6'!$B$18:$AB$28,27,FALSE),TableBPA2[[#This Row],[Base Payment After Circumstance 5]])))</f>
        <v/>
      </c>
      <c r="L1223" s="3" t="str">
        <f>IF(L$3="Not used","",IFERROR(VLOOKUP($A1223,'Circumstance 7'!$B$6:$AB$15,27,FALSE),IFERROR(VLOOKUP($A1223,'Circumstance 7'!$B$18:$AB$28,27,FALSE),TableBPA2[[#This Row],[Base Payment After Circumstance 6]])))</f>
        <v/>
      </c>
      <c r="M1223" s="3" t="str">
        <f>IF(M$3="Not used","",IFERROR(VLOOKUP($A1223,'Circumstance 8'!$B$6:$AB$15,27,FALSE),IFERROR(VLOOKUP($A1223,'Circumstance 8'!$B$18:$AB$28,27,FALSE),TableBPA2[[#This Row],[Base Payment After Circumstance 7]])))</f>
        <v/>
      </c>
      <c r="N1223" s="3" t="str">
        <f>IF(N$3="Not used","",IFERROR(VLOOKUP($A1223,'Circumstance 9'!$B$6:$AB$15,27,FALSE),IFERROR(VLOOKUP($A1223,'Circumstance 9'!$B$18:$AB$28,27,FALSE),TableBPA2[[#This Row],[Base Payment After Circumstance 8]])))</f>
        <v/>
      </c>
      <c r="O1223" s="3" t="str">
        <f>IF(O$3="Not used","",IFERROR(VLOOKUP($A1223,'Circumstance 10'!$B$6:$AB$15,27,FALSE),IFERROR(VLOOKUP($A1223,'Circumstance 10'!$B$18:$AB$28,27,FALSE),TableBPA2[[#This Row],[Base Payment After Circumstance 9]])))</f>
        <v/>
      </c>
      <c r="P1223" s="24" t="str">
        <f>IF(P$3="Not used","",IFERROR(VLOOKUP($A1223,'Circumstance 11'!$B$6:$AB$15,27,FALSE),IFERROR(VLOOKUP($A1223,'Circumstance 11'!$B$18:$AB$28,27,FALSE),TableBPA2[[#This Row],[Base Payment After Circumstance 10]])))</f>
        <v/>
      </c>
      <c r="Q1223" s="24" t="str">
        <f>IF(Q$3="Not used","",IFERROR(VLOOKUP($A1223,'Circumstance 12'!$B$6:$AB$15,27,FALSE),IFERROR(VLOOKUP($A1223,'Circumstance 12'!$B$18:$AB$28,27,FALSE),TableBPA2[[#This Row],[Base Payment After Circumstance 11]])))</f>
        <v/>
      </c>
      <c r="R1223" s="24" t="str">
        <f>IF(R$3="Not used","",IFERROR(VLOOKUP($A1223,'Circumstance 13'!$B$6:$AB$15,27,FALSE),IFERROR(VLOOKUP($A1223,'Circumstance 13'!$B$18:$AB$28,27,FALSE),TableBPA2[[#This Row],[Base Payment After Circumstance 12]])))</f>
        <v/>
      </c>
      <c r="S1223" s="24" t="str">
        <f>IF(S$3="Not used","",IFERROR(VLOOKUP($A1223,'Circumstance 14'!$B$6:$AB$15,27,FALSE),IFERROR(VLOOKUP($A1223,'Circumstance 14'!$B$18:$AB$28,27,FALSE),TableBPA2[[#This Row],[Base Payment After Circumstance 13]])))</f>
        <v/>
      </c>
      <c r="T1223" s="24" t="str">
        <f>IF(T$3="Not used","",IFERROR(VLOOKUP($A1223,'Circumstance 15'!$B$6:$AB$15,27,FALSE),IFERROR(VLOOKUP($A1223,'Circumstance 15'!$B$18:$AB$28,27,FALSE),TableBPA2[[#This Row],[Base Payment After Circumstance 14]])))</f>
        <v/>
      </c>
      <c r="U1223" s="24" t="str">
        <f>IF(U$3="Not used","",IFERROR(VLOOKUP($A1223,'Circumstance 16'!$B$6:$AB$15,27,FALSE),IFERROR(VLOOKUP($A1223,'Circumstance 16'!$B$18:$AB$28,27,FALSE),TableBPA2[[#This Row],[Base Payment After Circumstance 15]])))</f>
        <v/>
      </c>
      <c r="V1223" s="24" t="str">
        <f>IF(V$3="Not used","",IFERROR(VLOOKUP($A1223,'Circumstance 17'!$B$6:$AB$15,27,FALSE),IFERROR(VLOOKUP($A1223,'Circumstance 17'!$B$18:$AB$28,27,FALSE),TableBPA2[[#This Row],[Base Payment After Circumstance 16]])))</f>
        <v/>
      </c>
      <c r="W1223" s="24" t="str">
        <f>IF(W$3="Not used","",IFERROR(VLOOKUP($A1223,'Circumstance 18'!$B$6:$AB$15,27,FALSE),IFERROR(VLOOKUP($A1223,'Circumstance 18'!$B$18:$AB$28,27,FALSE),TableBPA2[[#This Row],[Base Payment After Circumstance 17]])))</f>
        <v/>
      </c>
      <c r="X1223" s="24" t="str">
        <f>IF(X$3="Not used","",IFERROR(VLOOKUP($A1223,'Circumstance 19'!$B$6:$AB$15,27,FALSE),IFERROR(VLOOKUP($A1223,'Circumstance 19'!$B$18:$AB$28,27,FALSE),TableBPA2[[#This Row],[Base Payment After Circumstance 18]])))</f>
        <v/>
      </c>
      <c r="Y1223" s="24" t="str">
        <f>IF(Y$3="Not used","",IFERROR(VLOOKUP($A1223,'Circumstance 20'!$B$6:$AB$15,27,FALSE),IFERROR(VLOOKUP($A1223,'Circumstance 20'!$B$18:$AB$28,27,FALSE),TableBPA2[[#This Row],[Base Payment After Circumstance 19]])))</f>
        <v/>
      </c>
    </row>
    <row r="1224" spans="1:25" x14ac:dyDescent="0.25">
      <c r="A1224" s="11" t="str">
        <f>IF('LEA Information'!A1233="","",'LEA Information'!A1233)</f>
        <v/>
      </c>
      <c r="B1224" s="11" t="str">
        <f>IF('LEA Information'!B1233="","",'LEA Information'!B1233)</f>
        <v/>
      </c>
      <c r="C1224" s="68" t="str">
        <f>IF('LEA Information'!C1233="","",'LEA Information'!C1233)</f>
        <v/>
      </c>
      <c r="D1224" s="8" t="str">
        <f>IF('LEA Information'!D1233="","",'LEA Information'!D1233)</f>
        <v/>
      </c>
      <c r="E1224" s="32" t="str">
        <f t="shared" si="19"/>
        <v/>
      </c>
      <c r="F1224" s="3" t="str">
        <f>IF(F$3="Not used","",IFERROR(VLOOKUP($A1224,'Circumstance 1'!$B$6:$AB$15,27,FALSE),IFERROR(VLOOKUP(A1224,'Circumstance 1'!$B$18:$AB$28,27,FALSE),TableBPA2[[#This Row],[Starting Base Payment]])))</f>
        <v/>
      </c>
      <c r="G1224" s="3" t="str">
        <f>IF(G$3="Not used","",IFERROR(VLOOKUP($A1224,'Circumstance 2'!$B$6:$AB$15,27,FALSE),IFERROR(VLOOKUP($A1224,'Circumstance 2'!$B$18:$AB$28,27,FALSE),TableBPA2[[#This Row],[Base Payment After Circumstance 1]])))</f>
        <v/>
      </c>
      <c r="H1224" s="3" t="str">
        <f>IF(H$3="Not used","",IFERROR(VLOOKUP($A1224,'Circumstance 3'!$B$6:$AB$15,27,FALSE),IFERROR(VLOOKUP($A1224,'Circumstance 3'!$B$18:$AB$28,27,FALSE),TableBPA2[[#This Row],[Base Payment After Circumstance 2]])))</f>
        <v/>
      </c>
      <c r="I1224" s="3" t="str">
        <f>IF(I$3="Not used","",IFERROR(VLOOKUP($A1224,'Circumstance 4'!$B$6:$AB$15,27,FALSE),IFERROR(VLOOKUP($A1224,'Circumstance 4'!$B$18:$AB$28,27,FALSE),TableBPA2[[#This Row],[Base Payment After Circumstance 3]])))</f>
        <v/>
      </c>
      <c r="J1224" s="3" t="str">
        <f>IF(J$3="Not used","",IFERROR(VLOOKUP($A1224,'Circumstance 5'!$B$6:$AB$15,27,FALSE),IFERROR(VLOOKUP($A1224,'Circumstance 5'!$B$18:$AB$28,27,FALSE),TableBPA2[[#This Row],[Base Payment After Circumstance 4]])))</f>
        <v/>
      </c>
      <c r="K1224" s="3" t="str">
        <f>IF(K$3="Not used","",IFERROR(VLOOKUP($A1224,'Circumstance 6'!$B$6:$AB$15,27,FALSE),IFERROR(VLOOKUP($A1224,'Circumstance 6'!$B$18:$AB$28,27,FALSE),TableBPA2[[#This Row],[Base Payment After Circumstance 5]])))</f>
        <v/>
      </c>
      <c r="L1224" s="3" t="str">
        <f>IF(L$3="Not used","",IFERROR(VLOOKUP($A1224,'Circumstance 7'!$B$6:$AB$15,27,FALSE),IFERROR(VLOOKUP($A1224,'Circumstance 7'!$B$18:$AB$28,27,FALSE),TableBPA2[[#This Row],[Base Payment After Circumstance 6]])))</f>
        <v/>
      </c>
      <c r="M1224" s="3" t="str">
        <f>IF(M$3="Not used","",IFERROR(VLOOKUP($A1224,'Circumstance 8'!$B$6:$AB$15,27,FALSE),IFERROR(VLOOKUP($A1224,'Circumstance 8'!$B$18:$AB$28,27,FALSE),TableBPA2[[#This Row],[Base Payment After Circumstance 7]])))</f>
        <v/>
      </c>
      <c r="N1224" s="3" t="str">
        <f>IF(N$3="Not used","",IFERROR(VLOOKUP($A1224,'Circumstance 9'!$B$6:$AB$15,27,FALSE),IFERROR(VLOOKUP($A1224,'Circumstance 9'!$B$18:$AB$28,27,FALSE),TableBPA2[[#This Row],[Base Payment After Circumstance 8]])))</f>
        <v/>
      </c>
      <c r="O1224" s="3" t="str">
        <f>IF(O$3="Not used","",IFERROR(VLOOKUP($A1224,'Circumstance 10'!$B$6:$AB$15,27,FALSE),IFERROR(VLOOKUP($A1224,'Circumstance 10'!$B$18:$AB$28,27,FALSE),TableBPA2[[#This Row],[Base Payment After Circumstance 9]])))</f>
        <v/>
      </c>
      <c r="P1224" s="24" t="str">
        <f>IF(P$3="Not used","",IFERROR(VLOOKUP($A1224,'Circumstance 11'!$B$6:$AB$15,27,FALSE),IFERROR(VLOOKUP($A1224,'Circumstance 11'!$B$18:$AB$28,27,FALSE),TableBPA2[[#This Row],[Base Payment After Circumstance 10]])))</f>
        <v/>
      </c>
      <c r="Q1224" s="24" t="str">
        <f>IF(Q$3="Not used","",IFERROR(VLOOKUP($A1224,'Circumstance 12'!$B$6:$AB$15,27,FALSE),IFERROR(VLOOKUP($A1224,'Circumstance 12'!$B$18:$AB$28,27,FALSE),TableBPA2[[#This Row],[Base Payment After Circumstance 11]])))</f>
        <v/>
      </c>
      <c r="R1224" s="24" t="str">
        <f>IF(R$3="Not used","",IFERROR(VLOOKUP($A1224,'Circumstance 13'!$B$6:$AB$15,27,FALSE),IFERROR(VLOOKUP($A1224,'Circumstance 13'!$B$18:$AB$28,27,FALSE),TableBPA2[[#This Row],[Base Payment After Circumstance 12]])))</f>
        <v/>
      </c>
      <c r="S1224" s="24" t="str">
        <f>IF(S$3="Not used","",IFERROR(VLOOKUP($A1224,'Circumstance 14'!$B$6:$AB$15,27,FALSE),IFERROR(VLOOKUP($A1224,'Circumstance 14'!$B$18:$AB$28,27,FALSE),TableBPA2[[#This Row],[Base Payment After Circumstance 13]])))</f>
        <v/>
      </c>
      <c r="T1224" s="24" t="str">
        <f>IF(T$3="Not used","",IFERROR(VLOOKUP($A1224,'Circumstance 15'!$B$6:$AB$15,27,FALSE),IFERROR(VLOOKUP($A1224,'Circumstance 15'!$B$18:$AB$28,27,FALSE),TableBPA2[[#This Row],[Base Payment After Circumstance 14]])))</f>
        <v/>
      </c>
      <c r="U1224" s="24" t="str">
        <f>IF(U$3="Not used","",IFERROR(VLOOKUP($A1224,'Circumstance 16'!$B$6:$AB$15,27,FALSE),IFERROR(VLOOKUP($A1224,'Circumstance 16'!$B$18:$AB$28,27,FALSE),TableBPA2[[#This Row],[Base Payment After Circumstance 15]])))</f>
        <v/>
      </c>
      <c r="V1224" s="24" t="str">
        <f>IF(V$3="Not used","",IFERROR(VLOOKUP($A1224,'Circumstance 17'!$B$6:$AB$15,27,FALSE),IFERROR(VLOOKUP($A1224,'Circumstance 17'!$B$18:$AB$28,27,FALSE),TableBPA2[[#This Row],[Base Payment After Circumstance 16]])))</f>
        <v/>
      </c>
      <c r="W1224" s="24" t="str">
        <f>IF(W$3="Not used","",IFERROR(VLOOKUP($A1224,'Circumstance 18'!$B$6:$AB$15,27,FALSE),IFERROR(VLOOKUP($A1224,'Circumstance 18'!$B$18:$AB$28,27,FALSE),TableBPA2[[#This Row],[Base Payment After Circumstance 17]])))</f>
        <v/>
      </c>
      <c r="X1224" s="24" t="str">
        <f>IF(X$3="Not used","",IFERROR(VLOOKUP($A1224,'Circumstance 19'!$B$6:$AB$15,27,FALSE),IFERROR(VLOOKUP($A1224,'Circumstance 19'!$B$18:$AB$28,27,FALSE),TableBPA2[[#This Row],[Base Payment After Circumstance 18]])))</f>
        <v/>
      </c>
      <c r="Y1224" s="24" t="str">
        <f>IF(Y$3="Not used","",IFERROR(VLOOKUP($A1224,'Circumstance 20'!$B$6:$AB$15,27,FALSE),IFERROR(VLOOKUP($A1224,'Circumstance 20'!$B$18:$AB$28,27,FALSE),TableBPA2[[#This Row],[Base Payment After Circumstance 19]])))</f>
        <v/>
      </c>
    </row>
    <row r="1225" spans="1:25" x14ac:dyDescent="0.25">
      <c r="A1225" s="11" t="str">
        <f>IF('LEA Information'!A1234="","",'LEA Information'!A1234)</f>
        <v/>
      </c>
      <c r="B1225" s="11" t="str">
        <f>IF('LEA Information'!B1234="","",'LEA Information'!B1234)</f>
        <v/>
      </c>
      <c r="C1225" s="68" t="str">
        <f>IF('LEA Information'!C1234="","",'LEA Information'!C1234)</f>
        <v/>
      </c>
      <c r="D1225" s="8" t="str">
        <f>IF('LEA Information'!D1234="","",'LEA Information'!D1234)</f>
        <v/>
      </c>
      <c r="E1225" s="32" t="str">
        <f t="shared" si="19"/>
        <v/>
      </c>
      <c r="F1225" s="3" t="str">
        <f>IF(F$3="Not used","",IFERROR(VLOOKUP($A1225,'Circumstance 1'!$B$6:$AB$15,27,FALSE),IFERROR(VLOOKUP(A1225,'Circumstance 1'!$B$18:$AB$28,27,FALSE),TableBPA2[[#This Row],[Starting Base Payment]])))</f>
        <v/>
      </c>
      <c r="G1225" s="3" t="str">
        <f>IF(G$3="Not used","",IFERROR(VLOOKUP($A1225,'Circumstance 2'!$B$6:$AB$15,27,FALSE),IFERROR(VLOOKUP($A1225,'Circumstance 2'!$B$18:$AB$28,27,FALSE),TableBPA2[[#This Row],[Base Payment After Circumstance 1]])))</f>
        <v/>
      </c>
      <c r="H1225" s="3" t="str">
        <f>IF(H$3="Not used","",IFERROR(VLOOKUP($A1225,'Circumstance 3'!$B$6:$AB$15,27,FALSE),IFERROR(VLOOKUP($A1225,'Circumstance 3'!$B$18:$AB$28,27,FALSE),TableBPA2[[#This Row],[Base Payment After Circumstance 2]])))</f>
        <v/>
      </c>
      <c r="I1225" s="3" t="str">
        <f>IF(I$3="Not used","",IFERROR(VLOOKUP($A1225,'Circumstance 4'!$B$6:$AB$15,27,FALSE),IFERROR(VLOOKUP($A1225,'Circumstance 4'!$B$18:$AB$28,27,FALSE),TableBPA2[[#This Row],[Base Payment After Circumstance 3]])))</f>
        <v/>
      </c>
      <c r="J1225" s="3" t="str">
        <f>IF(J$3="Not used","",IFERROR(VLOOKUP($A1225,'Circumstance 5'!$B$6:$AB$15,27,FALSE),IFERROR(VLOOKUP($A1225,'Circumstance 5'!$B$18:$AB$28,27,FALSE),TableBPA2[[#This Row],[Base Payment After Circumstance 4]])))</f>
        <v/>
      </c>
      <c r="K1225" s="3" t="str">
        <f>IF(K$3="Not used","",IFERROR(VLOOKUP($A1225,'Circumstance 6'!$B$6:$AB$15,27,FALSE),IFERROR(VLOOKUP($A1225,'Circumstance 6'!$B$18:$AB$28,27,FALSE),TableBPA2[[#This Row],[Base Payment After Circumstance 5]])))</f>
        <v/>
      </c>
      <c r="L1225" s="3" t="str">
        <f>IF(L$3="Not used","",IFERROR(VLOOKUP($A1225,'Circumstance 7'!$B$6:$AB$15,27,FALSE),IFERROR(VLOOKUP($A1225,'Circumstance 7'!$B$18:$AB$28,27,FALSE),TableBPA2[[#This Row],[Base Payment After Circumstance 6]])))</f>
        <v/>
      </c>
      <c r="M1225" s="3" t="str">
        <f>IF(M$3="Not used","",IFERROR(VLOOKUP($A1225,'Circumstance 8'!$B$6:$AB$15,27,FALSE),IFERROR(VLOOKUP($A1225,'Circumstance 8'!$B$18:$AB$28,27,FALSE),TableBPA2[[#This Row],[Base Payment After Circumstance 7]])))</f>
        <v/>
      </c>
      <c r="N1225" s="3" t="str">
        <f>IF(N$3="Not used","",IFERROR(VLOOKUP($A1225,'Circumstance 9'!$B$6:$AB$15,27,FALSE),IFERROR(VLOOKUP($A1225,'Circumstance 9'!$B$18:$AB$28,27,FALSE),TableBPA2[[#This Row],[Base Payment After Circumstance 8]])))</f>
        <v/>
      </c>
      <c r="O1225" s="3" t="str">
        <f>IF(O$3="Not used","",IFERROR(VLOOKUP($A1225,'Circumstance 10'!$B$6:$AB$15,27,FALSE),IFERROR(VLOOKUP($A1225,'Circumstance 10'!$B$18:$AB$28,27,FALSE),TableBPA2[[#This Row],[Base Payment After Circumstance 9]])))</f>
        <v/>
      </c>
      <c r="P1225" s="24" t="str">
        <f>IF(P$3="Not used","",IFERROR(VLOOKUP($A1225,'Circumstance 11'!$B$6:$AB$15,27,FALSE),IFERROR(VLOOKUP($A1225,'Circumstance 11'!$B$18:$AB$28,27,FALSE),TableBPA2[[#This Row],[Base Payment After Circumstance 10]])))</f>
        <v/>
      </c>
      <c r="Q1225" s="24" t="str">
        <f>IF(Q$3="Not used","",IFERROR(VLOOKUP($A1225,'Circumstance 12'!$B$6:$AB$15,27,FALSE),IFERROR(VLOOKUP($A1225,'Circumstance 12'!$B$18:$AB$28,27,FALSE),TableBPA2[[#This Row],[Base Payment After Circumstance 11]])))</f>
        <v/>
      </c>
      <c r="R1225" s="24" t="str">
        <f>IF(R$3="Not used","",IFERROR(VLOOKUP($A1225,'Circumstance 13'!$B$6:$AB$15,27,FALSE),IFERROR(VLOOKUP($A1225,'Circumstance 13'!$B$18:$AB$28,27,FALSE),TableBPA2[[#This Row],[Base Payment After Circumstance 12]])))</f>
        <v/>
      </c>
      <c r="S1225" s="24" t="str">
        <f>IF(S$3="Not used","",IFERROR(VLOOKUP($A1225,'Circumstance 14'!$B$6:$AB$15,27,FALSE),IFERROR(VLOOKUP($A1225,'Circumstance 14'!$B$18:$AB$28,27,FALSE),TableBPA2[[#This Row],[Base Payment After Circumstance 13]])))</f>
        <v/>
      </c>
      <c r="T1225" s="24" t="str">
        <f>IF(T$3="Not used","",IFERROR(VLOOKUP($A1225,'Circumstance 15'!$B$6:$AB$15,27,FALSE),IFERROR(VLOOKUP($A1225,'Circumstance 15'!$B$18:$AB$28,27,FALSE),TableBPA2[[#This Row],[Base Payment After Circumstance 14]])))</f>
        <v/>
      </c>
      <c r="U1225" s="24" t="str">
        <f>IF(U$3="Not used","",IFERROR(VLOOKUP($A1225,'Circumstance 16'!$B$6:$AB$15,27,FALSE),IFERROR(VLOOKUP($A1225,'Circumstance 16'!$B$18:$AB$28,27,FALSE),TableBPA2[[#This Row],[Base Payment After Circumstance 15]])))</f>
        <v/>
      </c>
      <c r="V1225" s="24" t="str">
        <f>IF(V$3="Not used","",IFERROR(VLOOKUP($A1225,'Circumstance 17'!$B$6:$AB$15,27,FALSE),IFERROR(VLOOKUP($A1225,'Circumstance 17'!$B$18:$AB$28,27,FALSE),TableBPA2[[#This Row],[Base Payment After Circumstance 16]])))</f>
        <v/>
      </c>
      <c r="W1225" s="24" t="str">
        <f>IF(W$3="Not used","",IFERROR(VLOOKUP($A1225,'Circumstance 18'!$B$6:$AB$15,27,FALSE),IFERROR(VLOOKUP($A1225,'Circumstance 18'!$B$18:$AB$28,27,FALSE),TableBPA2[[#This Row],[Base Payment After Circumstance 17]])))</f>
        <v/>
      </c>
      <c r="X1225" s="24" t="str">
        <f>IF(X$3="Not used","",IFERROR(VLOOKUP($A1225,'Circumstance 19'!$B$6:$AB$15,27,FALSE),IFERROR(VLOOKUP($A1225,'Circumstance 19'!$B$18:$AB$28,27,FALSE),TableBPA2[[#This Row],[Base Payment After Circumstance 18]])))</f>
        <v/>
      </c>
      <c r="Y1225" s="24" t="str">
        <f>IF(Y$3="Not used","",IFERROR(VLOOKUP($A1225,'Circumstance 20'!$B$6:$AB$15,27,FALSE),IFERROR(VLOOKUP($A1225,'Circumstance 20'!$B$18:$AB$28,27,FALSE),TableBPA2[[#This Row],[Base Payment After Circumstance 19]])))</f>
        <v/>
      </c>
    </row>
    <row r="1226" spans="1:25" x14ac:dyDescent="0.25">
      <c r="A1226" s="11" t="str">
        <f>IF('LEA Information'!A1235="","",'LEA Information'!A1235)</f>
        <v/>
      </c>
      <c r="B1226" s="11" t="str">
        <f>IF('LEA Information'!B1235="","",'LEA Information'!B1235)</f>
        <v/>
      </c>
      <c r="C1226" s="68" t="str">
        <f>IF('LEA Information'!C1235="","",'LEA Information'!C1235)</f>
        <v/>
      </c>
      <c r="D1226" s="8" t="str">
        <f>IF('LEA Information'!D1235="","",'LEA Information'!D1235)</f>
        <v/>
      </c>
      <c r="E1226" s="32" t="str">
        <f t="shared" si="19"/>
        <v/>
      </c>
      <c r="F1226" s="3" t="str">
        <f>IF(F$3="Not used","",IFERROR(VLOOKUP($A1226,'Circumstance 1'!$B$6:$AB$15,27,FALSE),IFERROR(VLOOKUP(A1226,'Circumstance 1'!$B$18:$AB$28,27,FALSE),TableBPA2[[#This Row],[Starting Base Payment]])))</f>
        <v/>
      </c>
      <c r="G1226" s="3" t="str">
        <f>IF(G$3="Not used","",IFERROR(VLOOKUP($A1226,'Circumstance 2'!$B$6:$AB$15,27,FALSE),IFERROR(VLOOKUP($A1226,'Circumstance 2'!$B$18:$AB$28,27,FALSE),TableBPA2[[#This Row],[Base Payment After Circumstance 1]])))</f>
        <v/>
      </c>
      <c r="H1226" s="3" t="str">
        <f>IF(H$3="Not used","",IFERROR(VLOOKUP($A1226,'Circumstance 3'!$B$6:$AB$15,27,FALSE),IFERROR(VLOOKUP($A1226,'Circumstance 3'!$B$18:$AB$28,27,FALSE),TableBPA2[[#This Row],[Base Payment After Circumstance 2]])))</f>
        <v/>
      </c>
      <c r="I1226" s="3" t="str">
        <f>IF(I$3="Not used","",IFERROR(VLOOKUP($A1226,'Circumstance 4'!$B$6:$AB$15,27,FALSE),IFERROR(VLOOKUP($A1226,'Circumstance 4'!$B$18:$AB$28,27,FALSE),TableBPA2[[#This Row],[Base Payment After Circumstance 3]])))</f>
        <v/>
      </c>
      <c r="J1226" s="3" t="str">
        <f>IF(J$3="Not used","",IFERROR(VLOOKUP($A1226,'Circumstance 5'!$B$6:$AB$15,27,FALSE),IFERROR(VLOOKUP($A1226,'Circumstance 5'!$B$18:$AB$28,27,FALSE),TableBPA2[[#This Row],[Base Payment After Circumstance 4]])))</f>
        <v/>
      </c>
      <c r="K1226" s="3" t="str">
        <f>IF(K$3="Not used","",IFERROR(VLOOKUP($A1226,'Circumstance 6'!$B$6:$AB$15,27,FALSE),IFERROR(VLOOKUP($A1226,'Circumstance 6'!$B$18:$AB$28,27,FALSE),TableBPA2[[#This Row],[Base Payment After Circumstance 5]])))</f>
        <v/>
      </c>
      <c r="L1226" s="3" t="str">
        <f>IF(L$3="Not used","",IFERROR(VLOOKUP($A1226,'Circumstance 7'!$B$6:$AB$15,27,FALSE),IFERROR(VLOOKUP($A1226,'Circumstance 7'!$B$18:$AB$28,27,FALSE),TableBPA2[[#This Row],[Base Payment After Circumstance 6]])))</f>
        <v/>
      </c>
      <c r="M1226" s="3" t="str">
        <f>IF(M$3="Not used","",IFERROR(VLOOKUP($A1226,'Circumstance 8'!$B$6:$AB$15,27,FALSE),IFERROR(VLOOKUP($A1226,'Circumstance 8'!$B$18:$AB$28,27,FALSE),TableBPA2[[#This Row],[Base Payment After Circumstance 7]])))</f>
        <v/>
      </c>
      <c r="N1226" s="3" t="str">
        <f>IF(N$3="Not used","",IFERROR(VLOOKUP($A1226,'Circumstance 9'!$B$6:$AB$15,27,FALSE),IFERROR(VLOOKUP($A1226,'Circumstance 9'!$B$18:$AB$28,27,FALSE),TableBPA2[[#This Row],[Base Payment After Circumstance 8]])))</f>
        <v/>
      </c>
      <c r="O1226" s="3" t="str">
        <f>IF(O$3="Not used","",IFERROR(VLOOKUP($A1226,'Circumstance 10'!$B$6:$AB$15,27,FALSE),IFERROR(VLOOKUP($A1226,'Circumstance 10'!$B$18:$AB$28,27,FALSE),TableBPA2[[#This Row],[Base Payment After Circumstance 9]])))</f>
        <v/>
      </c>
      <c r="P1226" s="24" t="str">
        <f>IF(P$3="Not used","",IFERROR(VLOOKUP($A1226,'Circumstance 11'!$B$6:$AB$15,27,FALSE),IFERROR(VLOOKUP($A1226,'Circumstance 11'!$B$18:$AB$28,27,FALSE),TableBPA2[[#This Row],[Base Payment After Circumstance 10]])))</f>
        <v/>
      </c>
      <c r="Q1226" s="24" t="str">
        <f>IF(Q$3="Not used","",IFERROR(VLOOKUP($A1226,'Circumstance 12'!$B$6:$AB$15,27,FALSE),IFERROR(VLOOKUP($A1226,'Circumstance 12'!$B$18:$AB$28,27,FALSE),TableBPA2[[#This Row],[Base Payment After Circumstance 11]])))</f>
        <v/>
      </c>
      <c r="R1226" s="24" t="str">
        <f>IF(R$3="Not used","",IFERROR(VLOOKUP($A1226,'Circumstance 13'!$B$6:$AB$15,27,FALSE),IFERROR(VLOOKUP($A1226,'Circumstance 13'!$B$18:$AB$28,27,FALSE),TableBPA2[[#This Row],[Base Payment After Circumstance 12]])))</f>
        <v/>
      </c>
      <c r="S1226" s="24" t="str">
        <f>IF(S$3="Not used","",IFERROR(VLOOKUP($A1226,'Circumstance 14'!$B$6:$AB$15,27,FALSE),IFERROR(VLOOKUP($A1226,'Circumstance 14'!$B$18:$AB$28,27,FALSE),TableBPA2[[#This Row],[Base Payment After Circumstance 13]])))</f>
        <v/>
      </c>
      <c r="T1226" s="24" t="str">
        <f>IF(T$3="Not used","",IFERROR(VLOOKUP($A1226,'Circumstance 15'!$B$6:$AB$15,27,FALSE),IFERROR(VLOOKUP($A1226,'Circumstance 15'!$B$18:$AB$28,27,FALSE),TableBPA2[[#This Row],[Base Payment After Circumstance 14]])))</f>
        <v/>
      </c>
      <c r="U1226" s="24" t="str">
        <f>IF(U$3="Not used","",IFERROR(VLOOKUP($A1226,'Circumstance 16'!$B$6:$AB$15,27,FALSE),IFERROR(VLOOKUP($A1226,'Circumstance 16'!$B$18:$AB$28,27,FALSE),TableBPA2[[#This Row],[Base Payment After Circumstance 15]])))</f>
        <v/>
      </c>
      <c r="V1226" s="24" t="str">
        <f>IF(V$3="Not used","",IFERROR(VLOOKUP($A1226,'Circumstance 17'!$B$6:$AB$15,27,FALSE),IFERROR(VLOOKUP($A1226,'Circumstance 17'!$B$18:$AB$28,27,FALSE),TableBPA2[[#This Row],[Base Payment After Circumstance 16]])))</f>
        <v/>
      </c>
      <c r="W1226" s="24" t="str">
        <f>IF(W$3="Not used","",IFERROR(VLOOKUP($A1226,'Circumstance 18'!$B$6:$AB$15,27,FALSE),IFERROR(VLOOKUP($A1226,'Circumstance 18'!$B$18:$AB$28,27,FALSE),TableBPA2[[#This Row],[Base Payment After Circumstance 17]])))</f>
        <v/>
      </c>
      <c r="X1226" s="24" t="str">
        <f>IF(X$3="Not used","",IFERROR(VLOOKUP($A1226,'Circumstance 19'!$B$6:$AB$15,27,FALSE),IFERROR(VLOOKUP($A1226,'Circumstance 19'!$B$18:$AB$28,27,FALSE),TableBPA2[[#This Row],[Base Payment After Circumstance 18]])))</f>
        <v/>
      </c>
      <c r="Y1226" s="24" t="str">
        <f>IF(Y$3="Not used","",IFERROR(VLOOKUP($A1226,'Circumstance 20'!$B$6:$AB$15,27,FALSE),IFERROR(VLOOKUP($A1226,'Circumstance 20'!$B$18:$AB$28,27,FALSE),TableBPA2[[#This Row],[Base Payment After Circumstance 19]])))</f>
        <v/>
      </c>
    </row>
    <row r="1227" spans="1:25" x14ac:dyDescent="0.25">
      <c r="A1227" s="11" t="str">
        <f>IF('LEA Information'!A1236="","",'LEA Information'!A1236)</f>
        <v/>
      </c>
      <c r="B1227" s="11" t="str">
        <f>IF('LEA Information'!B1236="","",'LEA Information'!B1236)</f>
        <v/>
      </c>
      <c r="C1227" s="68" t="str">
        <f>IF('LEA Information'!C1236="","",'LEA Information'!C1236)</f>
        <v/>
      </c>
      <c r="D1227" s="8" t="str">
        <f>IF('LEA Information'!D1236="","",'LEA Information'!D1236)</f>
        <v/>
      </c>
      <c r="E1227" s="32" t="str">
        <f t="shared" si="19"/>
        <v/>
      </c>
      <c r="F1227" s="3" t="str">
        <f>IF(F$3="Not used","",IFERROR(VLOOKUP($A1227,'Circumstance 1'!$B$6:$AB$15,27,FALSE),IFERROR(VLOOKUP(A1227,'Circumstance 1'!$B$18:$AB$28,27,FALSE),TableBPA2[[#This Row],[Starting Base Payment]])))</f>
        <v/>
      </c>
      <c r="G1227" s="3" t="str">
        <f>IF(G$3="Not used","",IFERROR(VLOOKUP($A1227,'Circumstance 2'!$B$6:$AB$15,27,FALSE),IFERROR(VLOOKUP($A1227,'Circumstance 2'!$B$18:$AB$28,27,FALSE),TableBPA2[[#This Row],[Base Payment After Circumstance 1]])))</f>
        <v/>
      </c>
      <c r="H1227" s="3" t="str">
        <f>IF(H$3="Not used","",IFERROR(VLOOKUP($A1227,'Circumstance 3'!$B$6:$AB$15,27,FALSE),IFERROR(VLOOKUP($A1227,'Circumstance 3'!$B$18:$AB$28,27,FALSE),TableBPA2[[#This Row],[Base Payment After Circumstance 2]])))</f>
        <v/>
      </c>
      <c r="I1227" s="3" t="str">
        <f>IF(I$3="Not used","",IFERROR(VLOOKUP($A1227,'Circumstance 4'!$B$6:$AB$15,27,FALSE),IFERROR(VLOOKUP($A1227,'Circumstance 4'!$B$18:$AB$28,27,FALSE),TableBPA2[[#This Row],[Base Payment After Circumstance 3]])))</f>
        <v/>
      </c>
      <c r="J1227" s="3" t="str">
        <f>IF(J$3="Not used","",IFERROR(VLOOKUP($A1227,'Circumstance 5'!$B$6:$AB$15,27,FALSE),IFERROR(VLOOKUP($A1227,'Circumstance 5'!$B$18:$AB$28,27,FALSE),TableBPA2[[#This Row],[Base Payment After Circumstance 4]])))</f>
        <v/>
      </c>
      <c r="K1227" s="3" t="str">
        <f>IF(K$3="Not used","",IFERROR(VLOOKUP($A1227,'Circumstance 6'!$B$6:$AB$15,27,FALSE),IFERROR(VLOOKUP($A1227,'Circumstance 6'!$B$18:$AB$28,27,FALSE),TableBPA2[[#This Row],[Base Payment After Circumstance 5]])))</f>
        <v/>
      </c>
      <c r="L1227" s="3" t="str">
        <f>IF(L$3="Not used","",IFERROR(VLOOKUP($A1227,'Circumstance 7'!$B$6:$AB$15,27,FALSE),IFERROR(VLOOKUP($A1227,'Circumstance 7'!$B$18:$AB$28,27,FALSE),TableBPA2[[#This Row],[Base Payment After Circumstance 6]])))</f>
        <v/>
      </c>
      <c r="M1227" s="3" t="str">
        <f>IF(M$3="Not used","",IFERROR(VLOOKUP($A1227,'Circumstance 8'!$B$6:$AB$15,27,FALSE),IFERROR(VLOOKUP($A1227,'Circumstance 8'!$B$18:$AB$28,27,FALSE),TableBPA2[[#This Row],[Base Payment After Circumstance 7]])))</f>
        <v/>
      </c>
      <c r="N1227" s="3" t="str">
        <f>IF(N$3="Not used","",IFERROR(VLOOKUP($A1227,'Circumstance 9'!$B$6:$AB$15,27,FALSE),IFERROR(VLOOKUP($A1227,'Circumstance 9'!$B$18:$AB$28,27,FALSE),TableBPA2[[#This Row],[Base Payment After Circumstance 8]])))</f>
        <v/>
      </c>
      <c r="O1227" s="3" t="str">
        <f>IF(O$3="Not used","",IFERROR(VLOOKUP($A1227,'Circumstance 10'!$B$6:$AB$15,27,FALSE),IFERROR(VLOOKUP($A1227,'Circumstance 10'!$B$18:$AB$28,27,FALSE),TableBPA2[[#This Row],[Base Payment After Circumstance 9]])))</f>
        <v/>
      </c>
      <c r="P1227" s="24" t="str">
        <f>IF(P$3="Not used","",IFERROR(VLOOKUP($A1227,'Circumstance 11'!$B$6:$AB$15,27,FALSE),IFERROR(VLOOKUP($A1227,'Circumstance 11'!$B$18:$AB$28,27,FALSE),TableBPA2[[#This Row],[Base Payment After Circumstance 10]])))</f>
        <v/>
      </c>
      <c r="Q1227" s="24" t="str">
        <f>IF(Q$3="Not used","",IFERROR(VLOOKUP($A1227,'Circumstance 12'!$B$6:$AB$15,27,FALSE),IFERROR(VLOOKUP($A1227,'Circumstance 12'!$B$18:$AB$28,27,FALSE),TableBPA2[[#This Row],[Base Payment After Circumstance 11]])))</f>
        <v/>
      </c>
      <c r="R1227" s="24" t="str">
        <f>IF(R$3="Not used","",IFERROR(VLOOKUP($A1227,'Circumstance 13'!$B$6:$AB$15,27,FALSE),IFERROR(VLOOKUP($A1227,'Circumstance 13'!$B$18:$AB$28,27,FALSE),TableBPA2[[#This Row],[Base Payment After Circumstance 12]])))</f>
        <v/>
      </c>
      <c r="S1227" s="24" t="str">
        <f>IF(S$3="Not used","",IFERROR(VLOOKUP($A1227,'Circumstance 14'!$B$6:$AB$15,27,FALSE),IFERROR(VLOOKUP($A1227,'Circumstance 14'!$B$18:$AB$28,27,FALSE),TableBPA2[[#This Row],[Base Payment After Circumstance 13]])))</f>
        <v/>
      </c>
      <c r="T1227" s="24" t="str">
        <f>IF(T$3="Not used","",IFERROR(VLOOKUP($A1227,'Circumstance 15'!$B$6:$AB$15,27,FALSE),IFERROR(VLOOKUP($A1227,'Circumstance 15'!$B$18:$AB$28,27,FALSE),TableBPA2[[#This Row],[Base Payment After Circumstance 14]])))</f>
        <v/>
      </c>
      <c r="U1227" s="24" t="str">
        <f>IF(U$3="Not used","",IFERROR(VLOOKUP($A1227,'Circumstance 16'!$B$6:$AB$15,27,FALSE),IFERROR(VLOOKUP($A1227,'Circumstance 16'!$B$18:$AB$28,27,FALSE),TableBPA2[[#This Row],[Base Payment After Circumstance 15]])))</f>
        <v/>
      </c>
      <c r="V1227" s="24" t="str">
        <f>IF(V$3="Not used","",IFERROR(VLOOKUP($A1227,'Circumstance 17'!$B$6:$AB$15,27,FALSE),IFERROR(VLOOKUP($A1227,'Circumstance 17'!$B$18:$AB$28,27,FALSE),TableBPA2[[#This Row],[Base Payment After Circumstance 16]])))</f>
        <v/>
      </c>
      <c r="W1227" s="24" t="str">
        <f>IF(W$3="Not used","",IFERROR(VLOOKUP($A1227,'Circumstance 18'!$B$6:$AB$15,27,FALSE),IFERROR(VLOOKUP($A1227,'Circumstance 18'!$B$18:$AB$28,27,FALSE),TableBPA2[[#This Row],[Base Payment After Circumstance 17]])))</f>
        <v/>
      </c>
      <c r="X1227" s="24" t="str">
        <f>IF(X$3="Not used","",IFERROR(VLOOKUP($A1227,'Circumstance 19'!$B$6:$AB$15,27,FALSE),IFERROR(VLOOKUP($A1227,'Circumstance 19'!$B$18:$AB$28,27,FALSE),TableBPA2[[#This Row],[Base Payment After Circumstance 18]])))</f>
        <v/>
      </c>
      <c r="Y1227" s="24" t="str">
        <f>IF(Y$3="Not used","",IFERROR(VLOOKUP($A1227,'Circumstance 20'!$B$6:$AB$15,27,FALSE),IFERROR(VLOOKUP($A1227,'Circumstance 20'!$B$18:$AB$28,27,FALSE),TableBPA2[[#This Row],[Base Payment After Circumstance 19]])))</f>
        <v/>
      </c>
    </row>
    <row r="1228" spans="1:25" x14ac:dyDescent="0.25">
      <c r="A1228" s="11" t="str">
        <f>IF('LEA Information'!A1237="","",'LEA Information'!A1237)</f>
        <v/>
      </c>
      <c r="B1228" s="11" t="str">
        <f>IF('LEA Information'!B1237="","",'LEA Information'!B1237)</f>
        <v/>
      </c>
      <c r="C1228" s="68" t="str">
        <f>IF('LEA Information'!C1237="","",'LEA Information'!C1237)</f>
        <v/>
      </c>
      <c r="D1228" s="8" t="str">
        <f>IF('LEA Information'!D1237="","",'LEA Information'!D1237)</f>
        <v/>
      </c>
      <c r="E1228" s="32" t="str">
        <f t="shared" si="19"/>
        <v/>
      </c>
      <c r="F1228" s="3" t="str">
        <f>IF(F$3="Not used","",IFERROR(VLOOKUP($A1228,'Circumstance 1'!$B$6:$AB$15,27,FALSE),IFERROR(VLOOKUP(A1228,'Circumstance 1'!$B$18:$AB$28,27,FALSE),TableBPA2[[#This Row],[Starting Base Payment]])))</f>
        <v/>
      </c>
      <c r="G1228" s="3" t="str">
        <f>IF(G$3="Not used","",IFERROR(VLOOKUP($A1228,'Circumstance 2'!$B$6:$AB$15,27,FALSE),IFERROR(VLOOKUP($A1228,'Circumstance 2'!$B$18:$AB$28,27,FALSE),TableBPA2[[#This Row],[Base Payment After Circumstance 1]])))</f>
        <v/>
      </c>
      <c r="H1228" s="3" t="str">
        <f>IF(H$3="Not used","",IFERROR(VLOOKUP($A1228,'Circumstance 3'!$B$6:$AB$15,27,FALSE),IFERROR(VLOOKUP($A1228,'Circumstance 3'!$B$18:$AB$28,27,FALSE),TableBPA2[[#This Row],[Base Payment After Circumstance 2]])))</f>
        <v/>
      </c>
      <c r="I1228" s="3" t="str">
        <f>IF(I$3="Not used","",IFERROR(VLOOKUP($A1228,'Circumstance 4'!$B$6:$AB$15,27,FALSE),IFERROR(VLOOKUP($A1228,'Circumstance 4'!$B$18:$AB$28,27,FALSE),TableBPA2[[#This Row],[Base Payment After Circumstance 3]])))</f>
        <v/>
      </c>
      <c r="J1228" s="3" t="str">
        <f>IF(J$3="Not used","",IFERROR(VLOOKUP($A1228,'Circumstance 5'!$B$6:$AB$15,27,FALSE),IFERROR(VLOOKUP($A1228,'Circumstance 5'!$B$18:$AB$28,27,FALSE),TableBPA2[[#This Row],[Base Payment After Circumstance 4]])))</f>
        <v/>
      </c>
      <c r="K1228" s="3" t="str">
        <f>IF(K$3="Not used","",IFERROR(VLOOKUP($A1228,'Circumstance 6'!$B$6:$AB$15,27,FALSE),IFERROR(VLOOKUP($A1228,'Circumstance 6'!$B$18:$AB$28,27,FALSE),TableBPA2[[#This Row],[Base Payment After Circumstance 5]])))</f>
        <v/>
      </c>
      <c r="L1228" s="3" t="str">
        <f>IF(L$3="Not used","",IFERROR(VLOOKUP($A1228,'Circumstance 7'!$B$6:$AB$15,27,FALSE),IFERROR(VLOOKUP($A1228,'Circumstance 7'!$B$18:$AB$28,27,FALSE),TableBPA2[[#This Row],[Base Payment After Circumstance 6]])))</f>
        <v/>
      </c>
      <c r="M1228" s="3" t="str">
        <f>IF(M$3="Not used","",IFERROR(VLOOKUP($A1228,'Circumstance 8'!$B$6:$AB$15,27,FALSE),IFERROR(VLOOKUP($A1228,'Circumstance 8'!$B$18:$AB$28,27,FALSE),TableBPA2[[#This Row],[Base Payment After Circumstance 7]])))</f>
        <v/>
      </c>
      <c r="N1228" s="3" t="str">
        <f>IF(N$3="Not used","",IFERROR(VLOOKUP($A1228,'Circumstance 9'!$B$6:$AB$15,27,FALSE),IFERROR(VLOOKUP($A1228,'Circumstance 9'!$B$18:$AB$28,27,FALSE),TableBPA2[[#This Row],[Base Payment After Circumstance 8]])))</f>
        <v/>
      </c>
      <c r="O1228" s="3" t="str">
        <f>IF(O$3="Not used","",IFERROR(VLOOKUP($A1228,'Circumstance 10'!$B$6:$AB$15,27,FALSE),IFERROR(VLOOKUP($A1228,'Circumstance 10'!$B$18:$AB$28,27,FALSE),TableBPA2[[#This Row],[Base Payment After Circumstance 9]])))</f>
        <v/>
      </c>
      <c r="P1228" s="24" t="str">
        <f>IF(P$3="Not used","",IFERROR(VLOOKUP($A1228,'Circumstance 11'!$B$6:$AB$15,27,FALSE),IFERROR(VLOOKUP($A1228,'Circumstance 11'!$B$18:$AB$28,27,FALSE),TableBPA2[[#This Row],[Base Payment After Circumstance 10]])))</f>
        <v/>
      </c>
      <c r="Q1228" s="24" t="str">
        <f>IF(Q$3="Not used","",IFERROR(VLOOKUP($A1228,'Circumstance 12'!$B$6:$AB$15,27,FALSE),IFERROR(VLOOKUP($A1228,'Circumstance 12'!$B$18:$AB$28,27,FALSE),TableBPA2[[#This Row],[Base Payment After Circumstance 11]])))</f>
        <v/>
      </c>
      <c r="R1228" s="24" t="str">
        <f>IF(R$3="Not used","",IFERROR(VLOOKUP($A1228,'Circumstance 13'!$B$6:$AB$15,27,FALSE),IFERROR(VLOOKUP($A1228,'Circumstance 13'!$B$18:$AB$28,27,FALSE),TableBPA2[[#This Row],[Base Payment After Circumstance 12]])))</f>
        <v/>
      </c>
      <c r="S1228" s="24" t="str">
        <f>IF(S$3="Not used","",IFERROR(VLOOKUP($A1228,'Circumstance 14'!$B$6:$AB$15,27,FALSE),IFERROR(VLOOKUP($A1228,'Circumstance 14'!$B$18:$AB$28,27,FALSE),TableBPA2[[#This Row],[Base Payment After Circumstance 13]])))</f>
        <v/>
      </c>
      <c r="T1228" s="24" t="str">
        <f>IF(T$3="Not used","",IFERROR(VLOOKUP($A1228,'Circumstance 15'!$B$6:$AB$15,27,FALSE),IFERROR(VLOOKUP($A1228,'Circumstance 15'!$B$18:$AB$28,27,FALSE),TableBPA2[[#This Row],[Base Payment After Circumstance 14]])))</f>
        <v/>
      </c>
      <c r="U1228" s="24" t="str">
        <f>IF(U$3="Not used","",IFERROR(VLOOKUP($A1228,'Circumstance 16'!$B$6:$AB$15,27,FALSE),IFERROR(VLOOKUP($A1228,'Circumstance 16'!$B$18:$AB$28,27,FALSE),TableBPA2[[#This Row],[Base Payment After Circumstance 15]])))</f>
        <v/>
      </c>
      <c r="V1228" s="24" t="str">
        <f>IF(V$3="Not used","",IFERROR(VLOOKUP($A1228,'Circumstance 17'!$B$6:$AB$15,27,FALSE),IFERROR(VLOOKUP($A1228,'Circumstance 17'!$B$18:$AB$28,27,FALSE),TableBPA2[[#This Row],[Base Payment After Circumstance 16]])))</f>
        <v/>
      </c>
      <c r="W1228" s="24" t="str">
        <f>IF(W$3="Not used","",IFERROR(VLOOKUP($A1228,'Circumstance 18'!$B$6:$AB$15,27,FALSE),IFERROR(VLOOKUP($A1228,'Circumstance 18'!$B$18:$AB$28,27,FALSE),TableBPA2[[#This Row],[Base Payment After Circumstance 17]])))</f>
        <v/>
      </c>
      <c r="X1228" s="24" t="str">
        <f>IF(X$3="Not used","",IFERROR(VLOOKUP($A1228,'Circumstance 19'!$B$6:$AB$15,27,FALSE),IFERROR(VLOOKUP($A1228,'Circumstance 19'!$B$18:$AB$28,27,FALSE),TableBPA2[[#This Row],[Base Payment After Circumstance 18]])))</f>
        <v/>
      </c>
      <c r="Y1228" s="24" t="str">
        <f>IF(Y$3="Not used","",IFERROR(VLOOKUP($A1228,'Circumstance 20'!$B$6:$AB$15,27,FALSE),IFERROR(VLOOKUP($A1228,'Circumstance 20'!$B$18:$AB$28,27,FALSE),TableBPA2[[#This Row],[Base Payment After Circumstance 19]])))</f>
        <v/>
      </c>
    </row>
    <row r="1229" spans="1:25" x14ac:dyDescent="0.25">
      <c r="A1229" s="11" t="str">
        <f>IF('LEA Information'!A1238="","",'LEA Information'!A1238)</f>
        <v/>
      </c>
      <c r="B1229" s="11" t="str">
        <f>IF('LEA Information'!B1238="","",'LEA Information'!B1238)</f>
        <v/>
      </c>
      <c r="C1229" s="68" t="str">
        <f>IF('LEA Information'!C1238="","",'LEA Information'!C1238)</f>
        <v/>
      </c>
      <c r="D1229" s="8" t="str">
        <f>IF('LEA Information'!D1238="","",'LEA Information'!D1238)</f>
        <v/>
      </c>
      <c r="E1229" s="32" t="str">
        <f t="shared" si="19"/>
        <v/>
      </c>
      <c r="F1229" s="3" t="str">
        <f>IF(F$3="Not used","",IFERROR(VLOOKUP($A1229,'Circumstance 1'!$B$6:$AB$15,27,FALSE),IFERROR(VLOOKUP(A1229,'Circumstance 1'!$B$18:$AB$28,27,FALSE),TableBPA2[[#This Row],[Starting Base Payment]])))</f>
        <v/>
      </c>
      <c r="G1229" s="3" t="str">
        <f>IF(G$3="Not used","",IFERROR(VLOOKUP($A1229,'Circumstance 2'!$B$6:$AB$15,27,FALSE),IFERROR(VLOOKUP($A1229,'Circumstance 2'!$B$18:$AB$28,27,FALSE),TableBPA2[[#This Row],[Base Payment After Circumstance 1]])))</f>
        <v/>
      </c>
      <c r="H1229" s="3" t="str">
        <f>IF(H$3="Not used","",IFERROR(VLOOKUP($A1229,'Circumstance 3'!$B$6:$AB$15,27,FALSE),IFERROR(VLOOKUP($A1229,'Circumstance 3'!$B$18:$AB$28,27,FALSE),TableBPA2[[#This Row],[Base Payment After Circumstance 2]])))</f>
        <v/>
      </c>
      <c r="I1229" s="3" t="str">
        <f>IF(I$3="Not used","",IFERROR(VLOOKUP($A1229,'Circumstance 4'!$B$6:$AB$15,27,FALSE),IFERROR(VLOOKUP($A1229,'Circumstance 4'!$B$18:$AB$28,27,FALSE),TableBPA2[[#This Row],[Base Payment After Circumstance 3]])))</f>
        <v/>
      </c>
      <c r="J1229" s="3" t="str">
        <f>IF(J$3="Not used","",IFERROR(VLOOKUP($A1229,'Circumstance 5'!$B$6:$AB$15,27,FALSE),IFERROR(VLOOKUP($A1229,'Circumstance 5'!$B$18:$AB$28,27,FALSE),TableBPA2[[#This Row],[Base Payment After Circumstance 4]])))</f>
        <v/>
      </c>
      <c r="K1229" s="3" t="str">
        <f>IF(K$3="Not used","",IFERROR(VLOOKUP($A1229,'Circumstance 6'!$B$6:$AB$15,27,FALSE),IFERROR(VLOOKUP($A1229,'Circumstance 6'!$B$18:$AB$28,27,FALSE),TableBPA2[[#This Row],[Base Payment After Circumstance 5]])))</f>
        <v/>
      </c>
      <c r="L1229" s="3" t="str">
        <f>IF(L$3="Not used","",IFERROR(VLOOKUP($A1229,'Circumstance 7'!$B$6:$AB$15,27,FALSE),IFERROR(VLOOKUP($A1229,'Circumstance 7'!$B$18:$AB$28,27,FALSE),TableBPA2[[#This Row],[Base Payment After Circumstance 6]])))</f>
        <v/>
      </c>
      <c r="M1229" s="3" t="str">
        <f>IF(M$3="Not used","",IFERROR(VLOOKUP($A1229,'Circumstance 8'!$B$6:$AB$15,27,FALSE),IFERROR(VLOOKUP($A1229,'Circumstance 8'!$B$18:$AB$28,27,FALSE),TableBPA2[[#This Row],[Base Payment After Circumstance 7]])))</f>
        <v/>
      </c>
      <c r="N1229" s="3" t="str">
        <f>IF(N$3="Not used","",IFERROR(VLOOKUP($A1229,'Circumstance 9'!$B$6:$AB$15,27,FALSE),IFERROR(VLOOKUP($A1229,'Circumstance 9'!$B$18:$AB$28,27,FALSE),TableBPA2[[#This Row],[Base Payment After Circumstance 8]])))</f>
        <v/>
      </c>
      <c r="O1229" s="3" t="str">
        <f>IF(O$3="Not used","",IFERROR(VLOOKUP($A1229,'Circumstance 10'!$B$6:$AB$15,27,FALSE),IFERROR(VLOOKUP($A1229,'Circumstance 10'!$B$18:$AB$28,27,FALSE),TableBPA2[[#This Row],[Base Payment After Circumstance 9]])))</f>
        <v/>
      </c>
      <c r="P1229" s="24" t="str">
        <f>IF(P$3="Not used","",IFERROR(VLOOKUP($A1229,'Circumstance 11'!$B$6:$AB$15,27,FALSE),IFERROR(VLOOKUP($A1229,'Circumstance 11'!$B$18:$AB$28,27,FALSE),TableBPA2[[#This Row],[Base Payment After Circumstance 10]])))</f>
        <v/>
      </c>
      <c r="Q1229" s="24" t="str">
        <f>IF(Q$3="Not used","",IFERROR(VLOOKUP($A1229,'Circumstance 12'!$B$6:$AB$15,27,FALSE),IFERROR(VLOOKUP($A1229,'Circumstance 12'!$B$18:$AB$28,27,FALSE),TableBPA2[[#This Row],[Base Payment After Circumstance 11]])))</f>
        <v/>
      </c>
      <c r="R1229" s="24" t="str">
        <f>IF(R$3="Not used","",IFERROR(VLOOKUP($A1229,'Circumstance 13'!$B$6:$AB$15,27,FALSE),IFERROR(VLOOKUP($A1229,'Circumstance 13'!$B$18:$AB$28,27,FALSE),TableBPA2[[#This Row],[Base Payment After Circumstance 12]])))</f>
        <v/>
      </c>
      <c r="S1229" s="24" t="str">
        <f>IF(S$3="Not used","",IFERROR(VLOOKUP($A1229,'Circumstance 14'!$B$6:$AB$15,27,FALSE),IFERROR(VLOOKUP($A1229,'Circumstance 14'!$B$18:$AB$28,27,FALSE),TableBPA2[[#This Row],[Base Payment After Circumstance 13]])))</f>
        <v/>
      </c>
      <c r="T1229" s="24" t="str">
        <f>IF(T$3="Not used","",IFERROR(VLOOKUP($A1229,'Circumstance 15'!$B$6:$AB$15,27,FALSE),IFERROR(VLOOKUP($A1229,'Circumstance 15'!$B$18:$AB$28,27,FALSE),TableBPA2[[#This Row],[Base Payment After Circumstance 14]])))</f>
        <v/>
      </c>
      <c r="U1229" s="24" t="str">
        <f>IF(U$3="Not used","",IFERROR(VLOOKUP($A1229,'Circumstance 16'!$B$6:$AB$15,27,FALSE),IFERROR(VLOOKUP($A1229,'Circumstance 16'!$B$18:$AB$28,27,FALSE),TableBPA2[[#This Row],[Base Payment After Circumstance 15]])))</f>
        <v/>
      </c>
      <c r="V1229" s="24" t="str">
        <f>IF(V$3="Not used","",IFERROR(VLOOKUP($A1229,'Circumstance 17'!$B$6:$AB$15,27,FALSE),IFERROR(VLOOKUP($A1229,'Circumstance 17'!$B$18:$AB$28,27,FALSE),TableBPA2[[#This Row],[Base Payment After Circumstance 16]])))</f>
        <v/>
      </c>
      <c r="W1229" s="24" t="str">
        <f>IF(W$3="Not used","",IFERROR(VLOOKUP($A1229,'Circumstance 18'!$B$6:$AB$15,27,FALSE),IFERROR(VLOOKUP($A1229,'Circumstance 18'!$B$18:$AB$28,27,FALSE),TableBPA2[[#This Row],[Base Payment After Circumstance 17]])))</f>
        <v/>
      </c>
      <c r="X1229" s="24" t="str">
        <f>IF(X$3="Not used","",IFERROR(VLOOKUP($A1229,'Circumstance 19'!$B$6:$AB$15,27,FALSE),IFERROR(VLOOKUP($A1229,'Circumstance 19'!$B$18:$AB$28,27,FALSE),TableBPA2[[#This Row],[Base Payment After Circumstance 18]])))</f>
        <v/>
      </c>
      <c r="Y1229" s="24" t="str">
        <f>IF(Y$3="Not used","",IFERROR(VLOOKUP($A1229,'Circumstance 20'!$B$6:$AB$15,27,FALSE),IFERROR(VLOOKUP($A1229,'Circumstance 20'!$B$18:$AB$28,27,FALSE),TableBPA2[[#This Row],[Base Payment After Circumstance 19]])))</f>
        <v/>
      </c>
    </row>
    <row r="1230" spans="1:25" x14ac:dyDescent="0.25">
      <c r="A1230" s="11" t="str">
        <f>IF('LEA Information'!A1239="","",'LEA Information'!A1239)</f>
        <v/>
      </c>
      <c r="B1230" s="11" t="str">
        <f>IF('LEA Information'!B1239="","",'LEA Information'!B1239)</f>
        <v/>
      </c>
      <c r="C1230" s="68" t="str">
        <f>IF('LEA Information'!C1239="","",'LEA Information'!C1239)</f>
        <v/>
      </c>
      <c r="D1230" s="8" t="str">
        <f>IF('LEA Information'!D1239="","",'LEA Information'!D1239)</f>
        <v/>
      </c>
      <c r="E1230" s="32" t="str">
        <f t="shared" si="19"/>
        <v/>
      </c>
      <c r="F1230" s="3" t="str">
        <f>IF(F$3="Not used","",IFERROR(VLOOKUP($A1230,'Circumstance 1'!$B$6:$AB$15,27,FALSE),IFERROR(VLOOKUP(A1230,'Circumstance 1'!$B$18:$AB$28,27,FALSE),TableBPA2[[#This Row],[Starting Base Payment]])))</f>
        <v/>
      </c>
      <c r="G1230" s="3" t="str">
        <f>IF(G$3="Not used","",IFERROR(VLOOKUP($A1230,'Circumstance 2'!$B$6:$AB$15,27,FALSE),IFERROR(VLOOKUP($A1230,'Circumstance 2'!$B$18:$AB$28,27,FALSE),TableBPA2[[#This Row],[Base Payment After Circumstance 1]])))</f>
        <v/>
      </c>
      <c r="H1230" s="3" t="str">
        <f>IF(H$3="Not used","",IFERROR(VLOOKUP($A1230,'Circumstance 3'!$B$6:$AB$15,27,FALSE),IFERROR(VLOOKUP($A1230,'Circumstance 3'!$B$18:$AB$28,27,FALSE),TableBPA2[[#This Row],[Base Payment After Circumstance 2]])))</f>
        <v/>
      </c>
      <c r="I1230" s="3" t="str">
        <f>IF(I$3="Not used","",IFERROR(VLOOKUP($A1230,'Circumstance 4'!$B$6:$AB$15,27,FALSE),IFERROR(VLOOKUP($A1230,'Circumstance 4'!$B$18:$AB$28,27,FALSE),TableBPA2[[#This Row],[Base Payment After Circumstance 3]])))</f>
        <v/>
      </c>
      <c r="J1230" s="3" t="str">
        <f>IF(J$3="Not used","",IFERROR(VLOOKUP($A1230,'Circumstance 5'!$B$6:$AB$15,27,FALSE),IFERROR(VLOOKUP($A1230,'Circumstance 5'!$B$18:$AB$28,27,FALSE),TableBPA2[[#This Row],[Base Payment After Circumstance 4]])))</f>
        <v/>
      </c>
      <c r="K1230" s="3" t="str">
        <f>IF(K$3="Not used","",IFERROR(VLOOKUP($A1230,'Circumstance 6'!$B$6:$AB$15,27,FALSE),IFERROR(VLOOKUP($A1230,'Circumstance 6'!$B$18:$AB$28,27,FALSE),TableBPA2[[#This Row],[Base Payment After Circumstance 5]])))</f>
        <v/>
      </c>
      <c r="L1230" s="3" t="str">
        <f>IF(L$3="Not used","",IFERROR(VLOOKUP($A1230,'Circumstance 7'!$B$6:$AB$15,27,FALSE),IFERROR(VLOOKUP($A1230,'Circumstance 7'!$B$18:$AB$28,27,FALSE),TableBPA2[[#This Row],[Base Payment After Circumstance 6]])))</f>
        <v/>
      </c>
      <c r="M1230" s="3" t="str">
        <f>IF(M$3="Not used","",IFERROR(VLOOKUP($A1230,'Circumstance 8'!$B$6:$AB$15,27,FALSE),IFERROR(VLOOKUP($A1230,'Circumstance 8'!$B$18:$AB$28,27,FALSE),TableBPA2[[#This Row],[Base Payment After Circumstance 7]])))</f>
        <v/>
      </c>
      <c r="N1230" s="3" t="str">
        <f>IF(N$3="Not used","",IFERROR(VLOOKUP($A1230,'Circumstance 9'!$B$6:$AB$15,27,FALSE),IFERROR(VLOOKUP($A1230,'Circumstance 9'!$B$18:$AB$28,27,FALSE),TableBPA2[[#This Row],[Base Payment After Circumstance 8]])))</f>
        <v/>
      </c>
      <c r="O1230" s="3" t="str">
        <f>IF(O$3="Not used","",IFERROR(VLOOKUP($A1230,'Circumstance 10'!$B$6:$AB$15,27,FALSE),IFERROR(VLOOKUP($A1230,'Circumstance 10'!$B$18:$AB$28,27,FALSE),TableBPA2[[#This Row],[Base Payment After Circumstance 9]])))</f>
        <v/>
      </c>
      <c r="P1230" s="24" t="str">
        <f>IF(P$3="Not used","",IFERROR(VLOOKUP($A1230,'Circumstance 11'!$B$6:$AB$15,27,FALSE),IFERROR(VLOOKUP($A1230,'Circumstance 11'!$B$18:$AB$28,27,FALSE),TableBPA2[[#This Row],[Base Payment After Circumstance 10]])))</f>
        <v/>
      </c>
      <c r="Q1230" s="24" t="str">
        <f>IF(Q$3="Not used","",IFERROR(VLOOKUP($A1230,'Circumstance 12'!$B$6:$AB$15,27,FALSE),IFERROR(VLOOKUP($A1230,'Circumstance 12'!$B$18:$AB$28,27,FALSE),TableBPA2[[#This Row],[Base Payment After Circumstance 11]])))</f>
        <v/>
      </c>
      <c r="R1230" s="24" t="str">
        <f>IF(R$3="Not used","",IFERROR(VLOOKUP($A1230,'Circumstance 13'!$B$6:$AB$15,27,FALSE),IFERROR(VLOOKUP($A1230,'Circumstance 13'!$B$18:$AB$28,27,FALSE),TableBPA2[[#This Row],[Base Payment After Circumstance 12]])))</f>
        <v/>
      </c>
      <c r="S1230" s="24" t="str">
        <f>IF(S$3="Not used","",IFERROR(VLOOKUP($A1230,'Circumstance 14'!$B$6:$AB$15,27,FALSE),IFERROR(VLOOKUP($A1230,'Circumstance 14'!$B$18:$AB$28,27,FALSE),TableBPA2[[#This Row],[Base Payment After Circumstance 13]])))</f>
        <v/>
      </c>
      <c r="T1230" s="24" t="str">
        <f>IF(T$3="Not used","",IFERROR(VLOOKUP($A1230,'Circumstance 15'!$B$6:$AB$15,27,FALSE),IFERROR(VLOOKUP($A1230,'Circumstance 15'!$B$18:$AB$28,27,FALSE),TableBPA2[[#This Row],[Base Payment After Circumstance 14]])))</f>
        <v/>
      </c>
      <c r="U1230" s="24" t="str">
        <f>IF(U$3="Not used","",IFERROR(VLOOKUP($A1230,'Circumstance 16'!$B$6:$AB$15,27,FALSE),IFERROR(VLOOKUP($A1230,'Circumstance 16'!$B$18:$AB$28,27,FALSE),TableBPA2[[#This Row],[Base Payment After Circumstance 15]])))</f>
        <v/>
      </c>
      <c r="V1230" s="24" t="str">
        <f>IF(V$3="Not used","",IFERROR(VLOOKUP($A1230,'Circumstance 17'!$B$6:$AB$15,27,FALSE),IFERROR(VLOOKUP($A1230,'Circumstance 17'!$B$18:$AB$28,27,FALSE),TableBPA2[[#This Row],[Base Payment After Circumstance 16]])))</f>
        <v/>
      </c>
      <c r="W1230" s="24" t="str">
        <f>IF(W$3="Not used","",IFERROR(VLOOKUP($A1230,'Circumstance 18'!$B$6:$AB$15,27,FALSE),IFERROR(VLOOKUP($A1230,'Circumstance 18'!$B$18:$AB$28,27,FALSE),TableBPA2[[#This Row],[Base Payment After Circumstance 17]])))</f>
        <v/>
      </c>
      <c r="X1230" s="24" t="str">
        <f>IF(X$3="Not used","",IFERROR(VLOOKUP($A1230,'Circumstance 19'!$B$6:$AB$15,27,FALSE),IFERROR(VLOOKUP($A1230,'Circumstance 19'!$B$18:$AB$28,27,FALSE),TableBPA2[[#This Row],[Base Payment After Circumstance 18]])))</f>
        <v/>
      </c>
      <c r="Y1230" s="24" t="str">
        <f>IF(Y$3="Not used","",IFERROR(VLOOKUP($A1230,'Circumstance 20'!$B$6:$AB$15,27,FALSE),IFERROR(VLOOKUP($A1230,'Circumstance 20'!$B$18:$AB$28,27,FALSE),TableBPA2[[#This Row],[Base Payment After Circumstance 19]])))</f>
        <v/>
      </c>
    </row>
    <row r="1231" spans="1:25" x14ac:dyDescent="0.25">
      <c r="A1231" s="11" t="str">
        <f>IF('LEA Information'!A1240="","",'LEA Information'!A1240)</f>
        <v/>
      </c>
      <c r="B1231" s="11" t="str">
        <f>IF('LEA Information'!B1240="","",'LEA Information'!B1240)</f>
        <v/>
      </c>
      <c r="C1231" s="68" t="str">
        <f>IF('LEA Information'!C1240="","",'LEA Information'!C1240)</f>
        <v/>
      </c>
      <c r="D1231" s="8" t="str">
        <f>IF('LEA Information'!D1240="","",'LEA Information'!D1240)</f>
        <v/>
      </c>
      <c r="E1231" s="32" t="str">
        <f t="shared" si="19"/>
        <v/>
      </c>
      <c r="F1231" s="3" t="str">
        <f>IF(F$3="Not used","",IFERROR(VLOOKUP($A1231,'Circumstance 1'!$B$6:$AB$15,27,FALSE),IFERROR(VLOOKUP(A1231,'Circumstance 1'!$B$18:$AB$28,27,FALSE),TableBPA2[[#This Row],[Starting Base Payment]])))</f>
        <v/>
      </c>
      <c r="G1231" s="3" t="str">
        <f>IF(G$3="Not used","",IFERROR(VLOOKUP($A1231,'Circumstance 2'!$B$6:$AB$15,27,FALSE),IFERROR(VLOOKUP($A1231,'Circumstance 2'!$B$18:$AB$28,27,FALSE),TableBPA2[[#This Row],[Base Payment After Circumstance 1]])))</f>
        <v/>
      </c>
      <c r="H1231" s="3" t="str">
        <f>IF(H$3="Not used","",IFERROR(VLOOKUP($A1231,'Circumstance 3'!$B$6:$AB$15,27,FALSE),IFERROR(VLOOKUP($A1231,'Circumstance 3'!$B$18:$AB$28,27,FALSE),TableBPA2[[#This Row],[Base Payment After Circumstance 2]])))</f>
        <v/>
      </c>
      <c r="I1231" s="3" t="str">
        <f>IF(I$3="Not used","",IFERROR(VLOOKUP($A1231,'Circumstance 4'!$B$6:$AB$15,27,FALSE),IFERROR(VLOOKUP($A1231,'Circumstance 4'!$B$18:$AB$28,27,FALSE),TableBPA2[[#This Row],[Base Payment After Circumstance 3]])))</f>
        <v/>
      </c>
      <c r="J1231" s="3" t="str">
        <f>IF(J$3="Not used","",IFERROR(VLOOKUP($A1231,'Circumstance 5'!$B$6:$AB$15,27,FALSE),IFERROR(VLOOKUP($A1231,'Circumstance 5'!$B$18:$AB$28,27,FALSE),TableBPA2[[#This Row],[Base Payment After Circumstance 4]])))</f>
        <v/>
      </c>
      <c r="K1231" s="3" t="str">
        <f>IF(K$3="Not used","",IFERROR(VLOOKUP($A1231,'Circumstance 6'!$B$6:$AB$15,27,FALSE),IFERROR(VLOOKUP($A1231,'Circumstance 6'!$B$18:$AB$28,27,FALSE),TableBPA2[[#This Row],[Base Payment After Circumstance 5]])))</f>
        <v/>
      </c>
      <c r="L1231" s="3" t="str">
        <f>IF(L$3="Not used","",IFERROR(VLOOKUP($A1231,'Circumstance 7'!$B$6:$AB$15,27,FALSE),IFERROR(VLOOKUP($A1231,'Circumstance 7'!$B$18:$AB$28,27,FALSE),TableBPA2[[#This Row],[Base Payment After Circumstance 6]])))</f>
        <v/>
      </c>
      <c r="M1231" s="3" t="str">
        <f>IF(M$3="Not used","",IFERROR(VLOOKUP($A1231,'Circumstance 8'!$B$6:$AB$15,27,FALSE),IFERROR(VLOOKUP($A1231,'Circumstance 8'!$B$18:$AB$28,27,FALSE),TableBPA2[[#This Row],[Base Payment After Circumstance 7]])))</f>
        <v/>
      </c>
      <c r="N1231" s="3" t="str">
        <f>IF(N$3="Not used","",IFERROR(VLOOKUP($A1231,'Circumstance 9'!$B$6:$AB$15,27,FALSE),IFERROR(VLOOKUP($A1231,'Circumstance 9'!$B$18:$AB$28,27,FALSE),TableBPA2[[#This Row],[Base Payment After Circumstance 8]])))</f>
        <v/>
      </c>
      <c r="O1231" s="3" t="str">
        <f>IF(O$3="Not used","",IFERROR(VLOOKUP($A1231,'Circumstance 10'!$B$6:$AB$15,27,FALSE),IFERROR(VLOOKUP($A1231,'Circumstance 10'!$B$18:$AB$28,27,FALSE),TableBPA2[[#This Row],[Base Payment After Circumstance 9]])))</f>
        <v/>
      </c>
      <c r="P1231" s="24" t="str">
        <f>IF(P$3="Not used","",IFERROR(VLOOKUP($A1231,'Circumstance 11'!$B$6:$AB$15,27,FALSE),IFERROR(VLOOKUP($A1231,'Circumstance 11'!$B$18:$AB$28,27,FALSE),TableBPA2[[#This Row],[Base Payment After Circumstance 10]])))</f>
        <v/>
      </c>
      <c r="Q1231" s="24" t="str">
        <f>IF(Q$3="Not used","",IFERROR(VLOOKUP($A1231,'Circumstance 12'!$B$6:$AB$15,27,FALSE),IFERROR(VLOOKUP($A1231,'Circumstance 12'!$B$18:$AB$28,27,FALSE),TableBPA2[[#This Row],[Base Payment After Circumstance 11]])))</f>
        <v/>
      </c>
      <c r="R1231" s="24" t="str">
        <f>IF(R$3="Not used","",IFERROR(VLOOKUP($A1231,'Circumstance 13'!$B$6:$AB$15,27,FALSE),IFERROR(VLOOKUP($A1231,'Circumstance 13'!$B$18:$AB$28,27,FALSE),TableBPA2[[#This Row],[Base Payment After Circumstance 12]])))</f>
        <v/>
      </c>
      <c r="S1231" s="24" t="str">
        <f>IF(S$3="Not used","",IFERROR(VLOOKUP($A1231,'Circumstance 14'!$B$6:$AB$15,27,FALSE),IFERROR(VLOOKUP($A1231,'Circumstance 14'!$B$18:$AB$28,27,FALSE),TableBPA2[[#This Row],[Base Payment After Circumstance 13]])))</f>
        <v/>
      </c>
      <c r="T1231" s="24" t="str">
        <f>IF(T$3="Not used","",IFERROR(VLOOKUP($A1231,'Circumstance 15'!$B$6:$AB$15,27,FALSE),IFERROR(VLOOKUP($A1231,'Circumstance 15'!$B$18:$AB$28,27,FALSE),TableBPA2[[#This Row],[Base Payment After Circumstance 14]])))</f>
        <v/>
      </c>
      <c r="U1231" s="24" t="str">
        <f>IF(U$3="Not used","",IFERROR(VLOOKUP($A1231,'Circumstance 16'!$B$6:$AB$15,27,FALSE),IFERROR(VLOOKUP($A1231,'Circumstance 16'!$B$18:$AB$28,27,FALSE),TableBPA2[[#This Row],[Base Payment After Circumstance 15]])))</f>
        <v/>
      </c>
      <c r="V1231" s="24" t="str">
        <f>IF(V$3="Not used","",IFERROR(VLOOKUP($A1231,'Circumstance 17'!$B$6:$AB$15,27,FALSE),IFERROR(VLOOKUP($A1231,'Circumstance 17'!$B$18:$AB$28,27,FALSE),TableBPA2[[#This Row],[Base Payment After Circumstance 16]])))</f>
        <v/>
      </c>
      <c r="W1231" s="24" t="str">
        <f>IF(W$3="Not used","",IFERROR(VLOOKUP($A1231,'Circumstance 18'!$B$6:$AB$15,27,FALSE),IFERROR(VLOOKUP($A1231,'Circumstance 18'!$B$18:$AB$28,27,FALSE),TableBPA2[[#This Row],[Base Payment After Circumstance 17]])))</f>
        <v/>
      </c>
      <c r="X1231" s="24" t="str">
        <f>IF(X$3="Not used","",IFERROR(VLOOKUP($A1231,'Circumstance 19'!$B$6:$AB$15,27,FALSE),IFERROR(VLOOKUP($A1231,'Circumstance 19'!$B$18:$AB$28,27,FALSE),TableBPA2[[#This Row],[Base Payment After Circumstance 18]])))</f>
        <v/>
      </c>
      <c r="Y1231" s="24" t="str">
        <f>IF(Y$3="Not used","",IFERROR(VLOOKUP($A1231,'Circumstance 20'!$B$6:$AB$15,27,FALSE),IFERROR(VLOOKUP($A1231,'Circumstance 20'!$B$18:$AB$28,27,FALSE),TableBPA2[[#This Row],[Base Payment After Circumstance 19]])))</f>
        <v/>
      </c>
    </row>
    <row r="1232" spans="1:25" x14ac:dyDescent="0.25">
      <c r="A1232" s="11" t="str">
        <f>IF('LEA Information'!A1241="","",'LEA Information'!A1241)</f>
        <v/>
      </c>
      <c r="B1232" s="11" t="str">
        <f>IF('LEA Information'!B1241="","",'LEA Information'!B1241)</f>
        <v/>
      </c>
      <c r="C1232" s="68" t="str">
        <f>IF('LEA Information'!C1241="","",'LEA Information'!C1241)</f>
        <v/>
      </c>
      <c r="D1232" s="8" t="str">
        <f>IF('LEA Information'!D1241="","",'LEA Information'!D1241)</f>
        <v/>
      </c>
      <c r="E1232" s="32" t="str">
        <f t="shared" si="19"/>
        <v/>
      </c>
      <c r="F1232" s="3" t="str">
        <f>IF(F$3="Not used","",IFERROR(VLOOKUP($A1232,'Circumstance 1'!$B$6:$AB$15,27,FALSE),IFERROR(VLOOKUP(A1232,'Circumstance 1'!$B$18:$AB$28,27,FALSE),TableBPA2[[#This Row],[Starting Base Payment]])))</f>
        <v/>
      </c>
      <c r="G1232" s="3" t="str">
        <f>IF(G$3="Not used","",IFERROR(VLOOKUP($A1232,'Circumstance 2'!$B$6:$AB$15,27,FALSE),IFERROR(VLOOKUP($A1232,'Circumstance 2'!$B$18:$AB$28,27,FALSE),TableBPA2[[#This Row],[Base Payment After Circumstance 1]])))</f>
        <v/>
      </c>
      <c r="H1232" s="3" t="str">
        <f>IF(H$3="Not used","",IFERROR(VLOOKUP($A1232,'Circumstance 3'!$B$6:$AB$15,27,FALSE),IFERROR(VLOOKUP($A1232,'Circumstance 3'!$B$18:$AB$28,27,FALSE),TableBPA2[[#This Row],[Base Payment After Circumstance 2]])))</f>
        <v/>
      </c>
      <c r="I1232" s="3" t="str">
        <f>IF(I$3="Not used","",IFERROR(VLOOKUP($A1232,'Circumstance 4'!$B$6:$AB$15,27,FALSE),IFERROR(VLOOKUP($A1232,'Circumstance 4'!$B$18:$AB$28,27,FALSE),TableBPA2[[#This Row],[Base Payment After Circumstance 3]])))</f>
        <v/>
      </c>
      <c r="J1232" s="3" t="str">
        <f>IF(J$3="Not used","",IFERROR(VLOOKUP($A1232,'Circumstance 5'!$B$6:$AB$15,27,FALSE),IFERROR(VLOOKUP($A1232,'Circumstance 5'!$B$18:$AB$28,27,FALSE),TableBPA2[[#This Row],[Base Payment After Circumstance 4]])))</f>
        <v/>
      </c>
      <c r="K1232" s="3" t="str">
        <f>IF(K$3="Not used","",IFERROR(VLOOKUP($A1232,'Circumstance 6'!$B$6:$AB$15,27,FALSE),IFERROR(VLOOKUP($A1232,'Circumstance 6'!$B$18:$AB$28,27,FALSE),TableBPA2[[#This Row],[Base Payment After Circumstance 5]])))</f>
        <v/>
      </c>
      <c r="L1232" s="3" t="str">
        <f>IF(L$3="Not used","",IFERROR(VLOOKUP($A1232,'Circumstance 7'!$B$6:$AB$15,27,FALSE),IFERROR(VLOOKUP($A1232,'Circumstance 7'!$B$18:$AB$28,27,FALSE),TableBPA2[[#This Row],[Base Payment After Circumstance 6]])))</f>
        <v/>
      </c>
      <c r="M1232" s="3" t="str">
        <f>IF(M$3="Not used","",IFERROR(VLOOKUP($A1232,'Circumstance 8'!$B$6:$AB$15,27,FALSE),IFERROR(VLOOKUP($A1232,'Circumstance 8'!$B$18:$AB$28,27,FALSE),TableBPA2[[#This Row],[Base Payment After Circumstance 7]])))</f>
        <v/>
      </c>
      <c r="N1232" s="3" t="str">
        <f>IF(N$3="Not used","",IFERROR(VLOOKUP($A1232,'Circumstance 9'!$B$6:$AB$15,27,FALSE),IFERROR(VLOOKUP($A1232,'Circumstance 9'!$B$18:$AB$28,27,FALSE),TableBPA2[[#This Row],[Base Payment After Circumstance 8]])))</f>
        <v/>
      </c>
      <c r="O1232" s="3" t="str">
        <f>IF(O$3="Not used","",IFERROR(VLOOKUP($A1232,'Circumstance 10'!$B$6:$AB$15,27,FALSE),IFERROR(VLOOKUP($A1232,'Circumstance 10'!$B$18:$AB$28,27,FALSE),TableBPA2[[#This Row],[Base Payment After Circumstance 9]])))</f>
        <v/>
      </c>
      <c r="P1232" s="24" t="str">
        <f>IF(P$3="Not used","",IFERROR(VLOOKUP($A1232,'Circumstance 11'!$B$6:$AB$15,27,FALSE),IFERROR(VLOOKUP($A1232,'Circumstance 11'!$B$18:$AB$28,27,FALSE),TableBPA2[[#This Row],[Base Payment After Circumstance 10]])))</f>
        <v/>
      </c>
      <c r="Q1232" s="24" t="str">
        <f>IF(Q$3="Not used","",IFERROR(VLOOKUP($A1232,'Circumstance 12'!$B$6:$AB$15,27,FALSE),IFERROR(VLOOKUP($A1232,'Circumstance 12'!$B$18:$AB$28,27,FALSE),TableBPA2[[#This Row],[Base Payment After Circumstance 11]])))</f>
        <v/>
      </c>
      <c r="R1232" s="24" t="str">
        <f>IF(R$3="Not used","",IFERROR(VLOOKUP($A1232,'Circumstance 13'!$B$6:$AB$15,27,FALSE),IFERROR(VLOOKUP($A1232,'Circumstance 13'!$B$18:$AB$28,27,FALSE),TableBPA2[[#This Row],[Base Payment After Circumstance 12]])))</f>
        <v/>
      </c>
      <c r="S1232" s="24" t="str">
        <f>IF(S$3="Not used","",IFERROR(VLOOKUP($A1232,'Circumstance 14'!$B$6:$AB$15,27,FALSE),IFERROR(VLOOKUP($A1232,'Circumstance 14'!$B$18:$AB$28,27,FALSE),TableBPA2[[#This Row],[Base Payment After Circumstance 13]])))</f>
        <v/>
      </c>
      <c r="T1232" s="24" t="str">
        <f>IF(T$3="Not used","",IFERROR(VLOOKUP($A1232,'Circumstance 15'!$B$6:$AB$15,27,FALSE),IFERROR(VLOOKUP($A1232,'Circumstance 15'!$B$18:$AB$28,27,FALSE),TableBPA2[[#This Row],[Base Payment After Circumstance 14]])))</f>
        <v/>
      </c>
      <c r="U1232" s="24" t="str">
        <f>IF(U$3="Not used","",IFERROR(VLOOKUP($A1232,'Circumstance 16'!$B$6:$AB$15,27,FALSE),IFERROR(VLOOKUP($A1232,'Circumstance 16'!$B$18:$AB$28,27,FALSE),TableBPA2[[#This Row],[Base Payment After Circumstance 15]])))</f>
        <v/>
      </c>
      <c r="V1232" s="24" t="str">
        <f>IF(V$3="Not used","",IFERROR(VLOOKUP($A1232,'Circumstance 17'!$B$6:$AB$15,27,FALSE),IFERROR(VLOOKUP($A1232,'Circumstance 17'!$B$18:$AB$28,27,FALSE),TableBPA2[[#This Row],[Base Payment After Circumstance 16]])))</f>
        <v/>
      </c>
      <c r="W1232" s="24" t="str">
        <f>IF(W$3="Not used","",IFERROR(VLOOKUP($A1232,'Circumstance 18'!$B$6:$AB$15,27,FALSE),IFERROR(VLOOKUP($A1232,'Circumstance 18'!$B$18:$AB$28,27,FALSE),TableBPA2[[#This Row],[Base Payment After Circumstance 17]])))</f>
        <v/>
      </c>
      <c r="X1232" s="24" t="str">
        <f>IF(X$3="Not used","",IFERROR(VLOOKUP($A1232,'Circumstance 19'!$B$6:$AB$15,27,FALSE),IFERROR(VLOOKUP($A1232,'Circumstance 19'!$B$18:$AB$28,27,FALSE),TableBPA2[[#This Row],[Base Payment After Circumstance 18]])))</f>
        <v/>
      </c>
      <c r="Y1232" s="24" t="str">
        <f>IF(Y$3="Not used","",IFERROR(VLOOKUP($A1232,'Circumstance 20'!$B$6:$AB$15,27,FALSE),IFERROR(VLOOKUP($A1232,'Circumstance 20'!$B$18:$AB$28,27,FALSE),TableBPA2[[#This Row],[Base Payment After Circumstance 19]])))</f>
        <v/>
      </c>
    </row>
    <row r="1233" spans="1:25" x14ac:dyDescent="0.25">
      <c r="A1233" s="11" t="str">
        <f>IF('LEA Information'!A1242="","",'LEA Information'!A1242)</f>
        <v/>
      </c>
      <c r="B1233" s="11" t="str">
        <f>IF('LEA Information'!B1242="","",'LEA Information'!B1242)</f>
        <v/>
      </c>
      <c r="C1233" s="68" t="str">
        <f>IF('LEA Information'!C1242="","",'LEA Information'!C1242)</f>
        <v/>
      </c>
      <c r="D1233" s="8" t="str">
        <f>IF('LEA Information'!D1242="","",'LEA Information'!D1242)</f>
        <v/>
      </c>
      <c r="E1233" s="32" t="str">
        <f t="shared" si="19"/>
        <v/>
      </c>
      <c r="F1233" s="3" t="str">
        <f>IF(F$3="Not used","",IFERROR(VLOOKUP($A1233,'Circumstance 1'!$B$6:$AB$15,27,FALSE),IFERROR(VLOOKUP(A1233,'Circumstance 1'!$B$18:$AB$28,27,FALSE),TableBPA2[[#This Row],[Starting Base Payment]])))</f>
        <v/>
      </c>
      <c r="G1233" s="3" t="str">
        <f>IF(G$3="Not used","",IFERROR(VLOOKUP($A1233,'Circumstance 2'!$B$6:$AB$15,27,FALSE),IFERROR(VLOOKUP($A1233,'Circumstance 2'!$B$18:$AB$28,27,FALSE),TableBPA2[[#This Row],[Base Payment After Circumstance 1]])))</f>
        <v/>
      </c>
      <c r="H1233" s="3" t="str">
        <f>IF(H$3="Not used","",IFERROR(VLOOKUP($A1233,'Circumstance 3'!$B$6:$AB$15,27,FALSE),IFERROR(VLOOKUP($A1233,'Circumstance 3'!$B$18:$AB$28,27,FALSE),TableBPA2[[#This Row],[Base Payment After Circumstance 2]])))</f>
        <v/>
      </c>
      <c r="I1233" s="3" t="str">
        <f>IF(I$3="Not used","",IFERROR(VLOOKUP($A1233,'Circumstance 4'!$B$6:$AB$15,27,FALSE),IFERROR(VLOOKUP($A1233,'Circumstance 4'!$B$18:$AB$28,27,FALSE),TableBPA2[[#This Row],[Base Payment After Circumstance 3]])))</f>
        <v/>
      </c>
      <c r="J1233" s="3" t="str">
        <f>IF(J$3="Not used","",IFERROR(VLOOKUP($A1233,'Circumstance 5'!$B$6:$AB$15,27,FALSE),IFERROR(VLOOKUP($A1233,'Circumstance 5'!$B$18:$AB$28,27,FALSE),TableBPA2[[#This Row],[Base Payment After Circumstance 4]])))</f>
        <v/>
      </c>
      <c r="K1233" s="3" t="str">
        <f>IF(K$3="Not used","",IFERROR(VLOOKUP($A1233,'Circumstance 6'!$B$6:$AB$15,27,FALSE),IFERROR(VLOOKUP($A1233,'Circumstance 6'!$B$18:$AB$28,27,FALSE),TableBPA2[[#This Row],[Base Payment After Circumstance 5]])))</f>
        <v/>
      </c>
      <c r="L1233" s="3" t="str">
        <f>IF(L$3="Not used","",IFERROR(VLOOKUP($A1233,'Circumstance 7'!$B$6:$AB$15,27,FALSE),IFERROR(VLOOKUP($A1233,'Circumstance 7'!$B$18:$AB$28,27,FALSE),TableBPA2[[#This Row],[Base Payment After Circumstance 6]])))</f>
        <v/>
      </c>
      <c r="M1233" s="3" t="str">
        <f>IF(M$3="Not used","",IFERROR(VLOOKUP($A1233,'Circumstance 8'!$B$6:$AB$15,27,FALSE),IFERROR(VLOOKUP($A1233,'Circumstance 8'!$B$18:$AB$28,27,FALSE),TableBPA2[[#This Row],[Base Payment After Circumstance 7]])))</f>
        <v/>
      </c>
      <c r="N1233" s="3" t="str">
        <f>IF(N$3="Not used","",IFERROR(VLOOKUP($A1233,'Circumstance 9'!$B$6:$AB$15,27,FALSE),IFERROR(VLOOKUP($A1233,'Circumstance 9'!$B$18:$AB$28,27,FALSE),TableBPA2[[#This Row],[Base Payment After Circumstance 8]])))</f>
        <v/>
      </c>
      <c r="O1233" s="3" t="str">
        <f>IF(O$3="Not used","",IFERROR(VLOOKUP($A1233,'Circumstance 10'!$B$6:$AB$15,27,FALSE),IFERROR(VLOOKUP($A1233,'Circumstance 10'!$B$18:$AB$28,27,FALSE),TableBPA2[[#This Row],[Base Payment After Circumstance 9]])))</f>
        <v/>
      </c>
      <c r="P1233" s="24" t="str">
        <f>IF(P$3="Not used","",IFERROR(VLOOKUP($A1233,'Circumstance 11'!$B$6:$AB$15,27,FALSE),IFERROR(VLOOKUP($A1233,'Circumstance 11'!$B$18:$AB$28,27,FALSE),TableBPA2[[#This Row],[Base Payment After Circumstance 10]])))</f>
        <v/>
      </c>
      <c r="Q1233" s="24" t="str">
        <f>IF(Q$3="Not used","",IFERROR(VLOOKUP($A1233,'Circumstance 12'!$B$6:$AB$15,27,FALSE),IFERROR(VLOOKUP($A1233,'Circumstance 12'!$B$18:$AB$28,27,FALSE),TableBPA2[[#This Row],[Base Payment After Circumstance 11]])))</f>
        <v/>
      </c>
      <c r="R1233" s="24" t="str">
        <f>IF(R$3="Not used","",IFERROR(VLOOKUP($A1233,'Circumstance 13'!$B$6:$AB$15,27,FALSE),IFERROR(VLOOKUP($A1233,'Circumstance 13'!$B$18:$AB$28,27,FALSE),TableBPA2[[#This Row],[Base Payment After Circumstance 12]])))</f>
        <v/>
      </c>
      <c r="S1233" s="24" t="str">
        <f>IF(S$3="Not used","",IFERROR(VLOOKUP($A1233,'Circumstance 14'!$B$6:$AB$15,27,FALSE),IFERROR(VLOOKUP($A1233,'Circumstance 14'!$B$18:$AB$28,27,FALSE),TableBPA2[[#This Row],[Base Payment After Circumstance 13]])))</f>
        <v/>
      </c>
      <c r="T1233" s="24" t="str">
        <f>IF(T$3="Not used","",IFERROR(VLOOKUP($A1233,'Circumstance 15'!$B$6:$AB$15,27,FALSE),IFERROR(VLOOKUP($A1233,'Circumstance 15'!$B$18:$AB$28,27,FALSE),TableBPA2[[#This Row],[Base Payment After Circumstance 14]])))</f>
        <v/>
      </c>
      <c r="U1233" s="24" t="str">
        <f>IF(U$3="Not used","",IFERROR(VLOOKUP($A1233,'Circumstance 16'!$B$6:$AB$15,27,FALSE),IFERROR(VLOOKUP($A1233,'Circumstance 16'!$B$18:$AB$28,27,FALSE),TableBPA2[[#This Row],[Base Payment After Circumstance 15]])))</f>
        <v/>
      </c>
      <c r="V1233" s="24" t="str">
        <f>IF(V$3="Not used","",IFERROR(VLOOKUP($A1233,'Circumstance 17'!$B$6:$AB$15,27,FALSE),IFERROR(VLOOKUP($A1233,'Circumstance 17'!$B$18:$AB$28,27,FALSE),TableBPA2[[#This Row],[Base Payment After Circumstance 16]])))</f>
        <v/>
      </c>
      <c r="W1233" s="24" t="str">
        <f>IF(W$3="Not used","",IFERROR(VLOOKUP($A1233,'Circumstance 18'!$B$6:$AB$15,27,FALSE),IFERROR(VLOOKUP($A1233,'Circumstance 18'!$B$18:$AB$28,27,FALSE),TableBPA2[[#This Row],[Base Payment After Circumstance 17]])))</f>
        <v/>
      </c>
      <c r="X1233" s="24" t="str">
        <f>IF(X$3="Not used","",IFERROR(VLOOKUP($A1233,'Circumstance 19'!$B$6:$AB$15,27,FALSE),IFERROR(VLOOKUP($A1233,'Circumstance 19'!$B$18:$AB$28,27,FALSE),TableBPA2[[#This Row],[Base Payment After Circumstance 18]])))</f>
        <v/>
      </c>
      <c r="Y1233" s="24" t="str">
        <f>IF(Y$3="Not used","",IFERROR(VLOOKUP($A1233,'Circumstance 20'!$B$6:$AB$15,27,FALSE),IFERROR(VLOOKUP($A1233,'Circumstance 20'!$B$18:$AB$28,27,FALSE),TableBPA2[[#This Row],[Base Payment After Circumstance 19]])))</f>
        <v/>
      </c>
    </row>
    <row r="1234" spans="1:25" x14ac:dyDescent="0.25">
      <c r="A1234" s="11" t="str">
        <f>IF('LEA Information'!A1243="","",'LEA Information'!A1243)</f>
        <v/>
      </c>
      <c r="B1234" s="11" t="str">
        <f>IF('LEA Information'!B1243="","",'LEA Information'!B1243)</f>
        <v/>
      </c>
      <c r="C1234" s="68" t="str">
        <f>IF('LEA Information'!C1243="","",'LEA Information'!C1243)</f>
        <v/>
      </c>
      <c r="D1234" s="8" t="str">
        <f>IF('LEA Information'!D1243="","",'LEA Information'!D1243)</f>
        <v/>
      </c>
      <c r="E1234" s="32" t="str">
        <f t="shared" si="19"/>
        <v/>
      </c>
      <c r="F1234" s="3" t="str">
        <f>IF(F$3="Not used","",IFERROR(VLOOKUP($A1234,'Circumstance 1'!$B$6:$AB$15,27,FALSE),IFERROR(VLOOKUP(A1234,'Circumstance 1'!$B$18:$AB$28,27,FALSE),TableBPA2[[#This Row],[Starting Base Payment]])))</f>
        <v/>
      </c>
      <c r="G1234" s="3" t="str">
        <f>IF(G$3="Not used","",IFERROR(VLOOKUP($A1234,'Circumstance 2'!$B$6:$AB$15,27,FALSE),IFERROR(VLOOKUP($A1234,'Circumstance 2'!$B$18:$AB$28,27,FALSE),TableBPA2[[#This Row],[Base Payment After Circumstance 1]])))</f>
        <v/>
      </c>
      <c r="H1234" s="3" t="str">
        <f>IF(H$3="Not used","",IFERROR(VLOOKUP($A1234,'Circumstance 3'!$B$6:$AB$15,27,FALSE),IFERROR(VLOOKUP($A1234,'Circumstance 3'!$B$18:$AB$28,27,FALSE),TableBPA2[[#This Row],[Base Payment After Circumstance 2]])))</f>
        <v/>
      </c>
      <c r="I1234" s="3" t="str">
        <f>IF(I$3="Not used","",IFERROR(VLOOKUP($A1234,'Circumstance 4'!$B$6:$AB$15,27,FALSE),IFERROR(VLOOKUP($A1234,'Circumstance 4'!$B$18:$AB$28,27,FALSE),TableBPA2[[#This Row],[Base Payment After Circumstance 3]])))</f>
        <v/>
      </c>
      <c r="J1234" s="3" t="str">
        <f>IF(J$3="Not used","",IFERROR(VLOOKUP($A1234,'Circumstance 5'!$B$6:$AB$15,27,FALSE),IFERROR(VLOOKUP($A1234,'Circumstance 5'!$B$18:$AB$28,27,FALSE),TableBPA2[[#This Row],[Base Payment After Circumstance 4]])))</f>
        <v/>
      </c>
      <c r="K1234" s="3" t="str">
        <f>IF(K$3="Not used","",IFERROR(VLOOKUP($A1234,'Circumstance 6'!$B$6:$AB$15,27,FALSE),IFERROR(VLOOKUP($A1234,'Circumstance 6'!$B$18:$AB$28,27,FALSE),TableBPA2[[#This Row],[Base Payment After Circumstance 5]])))</f>
        <v/>
      </c>
      <c r="L1234" s="3" t="str">
        <f>IF(L$3="Not used","",IFERROR(VLOOKUP($A1234,'Circumstance 7'!$B$6:$AB$15,27,FALSE),IFERROR(VLOOKUP($A1234,'Circumstance 7'!$B$18:$AB$28,27,FALSE),TableBPA2[[#This Row],[Base Payment After Circumstance 6]])))</f>
        <v/>
      </c>
      <c r="M1234" s="3" t="str">
        <f>IF(M$3="Not used","",IFERROR(VLOOKUP($A1234,'Circumstance 8'!$B$6:$AB$15,27,FALSE),IFERROR(VLOOKUP($A1234,'Circumstance 8'!$B$18:$AB$28,27,FALSE),TableBPA2[[#This Row],[Base Payment After Circumstance 7]])))</f>
        <v/>
      </c>
      <c r="N1234" s="3" t="str">
        <f>IF(N$3="Not used","",IFERROR(VLOOKUP($A1234,'Circumstance 9'!$B$6:$AB$15,27,FALSE),IFERROR(VLOOKUP($A1234,'Circumstance 9'!$B$18:$AB$28,27,FALSE),TableBPA2[[#This Row],[Base Payment After Circumstance 8]])))</f>
        <v/>
      </c>
      <c r="O1234" s="3" t="str">
        <f>IF(O$3="Not used","",IFERROR(VLOOKUP($A1234,'Circumstance 10'!$B$6:$AB$15,27,FALSE),IFERROR(VLOOKUP($A1234,'Circumstance 10'!$B$18:$AB$28,27,FALSE),TableBPA2[[#This Row],[Base Payment After Circumstance 9]])))</f>
        <v/>
      </c>
      <c r="P1234" s="24" t="str">
        <f>IF(P$3="Not used","",IFERROR(VLOOKUP($A1234,'Circumstance 11'!$B$6:$AB$15,27,FALSE),IFERROR(VLOOKUP($A1234,'Circumstance 11'!$B$18:$AB$28,27,FALSE),TableBPA2[[#This Row],[Base Payment After Circumstance 10]])))</f>
        <v/>
      </c>
      <c r="Q1234" s="24" t="str">
        <f>IF(Q$3="Not used","",IFERROR(VLOOKUP($A1234,'Circumstance 12'!$B$6:$AB$15,27,FALSE),IFERROR(VLOOKUP($A1234,'Circumstance 12'!$B$18:$AB$28,27,FALSE),TableBPA2[[#This Row],[Base Payment After Circumstance 11]])))</f>
        <v/>
      </c>
      <c r="R1234" s="24" t="str">
        <f>IF(R$3="Not used","",IFERROR(VLOOKUP($A1234,'Circumstance 13'!$B$6:$AB$15,27,FALSE),IFERROR(VLOOKUP($A1234,'Circumstance 13'!$B$18:$AB$28,27,FALSE),TableBPA2[[#This Row],[Base Payment After Circumstance 12]])))</f>
        <v/>
      </c>
      <c r="S1234" s="24" t="str">
        <f>IF(S$3="Not used","",IFERROR(VLOOKUP($A1234,'Circumstance 14'!$B$6:$AB$15,27,FALSE),IFERROR(VLOOKUP($A1234,'Circumstance 14'!$B$18:$AB$28,27,FALSE),TableBPA2[[#This Row],[Base Payment After Circumstance 13]])))</f>
        <v/>
      </c>
      <c r="T1234" s="24" t="str">
        <f>IF(T$3="Not used","",IFERROR(VLOOKUP($A1234,'Circumstance 15'!$B$6:$AB$15,27,FALSE),IFERROR(VLOOKUP($A1234,'Circumstance 15'!$B$18:$AB$28,27,FALSE),TableBPA2[[#This Row],[Base Payment After Circumstance 14]])))</f>
        <v/>
      </c>
      <c r="U1234" s="24" t="str">
        <f>IF(U$3="Not used","",IFERROR(VLOOKUP($A1234,'Circumstance 16'!$B$6:$AB$15,27,FALSE),IFERROR(VLOOKUP($A1234,'Circumstance 16'!$B$18:$AB$28,27,FALSE),TableBPA2[[#This Row],[Base Payment After Circumstance 15]])))</f>
        <v/>
      </c>
      <c r="V1234" s="24" t="str">
        <f>IF(V$3="Not used","",IFERROR(VLOOKUP($A1234,'Circumstance 17'!$B$6:$AB$15,27,FALSE),IFERROR(VLOOKUP($A1234,'Circumstance 17'!$B$18:$AB$28,27,FALSE),TableBPA2[[#This Row],[Base Payment After Circumstance 16]])))</f>
        <v/>
      </c>
      <c r="W1234" s="24" t="str">
        <f>IF(W$3="Not used","",IFERROR(VLOOKUP($A1234,'Circumstance 18'!$B$6:$AB$15,27,FALSE),IFERROR(VLOOKUP($A1234,'Circumstance 18'!$B$18:$AB$28,27,FALSE),TableBPA2[[#This Row],[Base Payment After Circumstance 17]])))</f>
        <v/>
      </c>
      <c r="X1234" s="24" t="str">
        <f>IF(X$3="Not used","",IFERROR(VLOOKUP($A1234,'Circumstance 19'!$B$6:$AB$15,27,FALSE),IFERROR(VLOOKUP($A1234,'Circumstance 19'!$B$18:$AB$28,27,FALSE),TableBPA2[[#This Row],[Base Payment After Circumstance 18]])))</f>
        <v/>
      </c>
      <c r="Y1234" s="24" t="str">
        <f>IF(Y$3="Not used","",IFERROR(VLOOKUP($A1234,'Circumstance 20'!$B$6:$AB$15,27,FALSE),IFERROR(VLOOKUP($A1234,'Circumstance 20'!$B$18:$AB$28,27,FALSE),TableBPA2[[#This Row],[Base Payment After Circumstance 19]])))</f>
        <v/>
      </c>
    </row>
    <row r="1235" spans="1:25" x14ac:dyDescent="0.25">
      <c r="A1235" s="11" t="str">
        <f>IF('LEA Information'!A1244="","",'LEA Information'!A1244)</f>
        <v/>
      </c>
      <c r="B1235" s="11" t="str">
        <f>IF('LEA Information'!B1244="","",'LEA Information'!B1244)</f>
        <v/>
      </c>
      <c r="C1235" s="68" t="str">
        <f>IF('LEA Information'!C1244="","",'LEA Information'!C1244)</f>
        <v/>
      </c>
      <c r="D1235" s="8" t="str">
        <f>IF('LEA Information'!D1244="","",'LEA Information'!D1244)</f>
        <v/>
      </c>
      <c r="E1235" s="32" t="str">
        <f t="shared" si="19"/>
        <v/>
      </c>
      <c r="F1235" s="3" t="str">
        <f>IF(F$3="Not used","",IFERROR(VLOOKUP($A1235,'Circumstance 1'!$B$6:$AB$15,27,FALSE),IFERROR(VLOOKUP(A1235,'Circumstance 1'!$B$18:$AB$28,27,FALSE),TableBPA2[[#This Row],[Starting Base Payment]])))</f>
        <v/>
      </c>
      <c r="G1235" s="3" t="str">
        <f>IF(G$3="Not used","",IFERROR(VLOOKUP($A1235,'Circumstance 2'!$B$6:$AB$15,27,FALSE),IFERROR(VLOOKUP($A1235,'Circumstance 2'!$B$18:$AB$28,27,FALSE),TableBPA2[[#This Row],[Base Payment After Circumstance 1]])))</f>
        <v/>
      </c>
      <c r="H1235" s="3" t="str">
        <f>IF(H$3="Not used","",IFERROR(VLOOKUP($A1235,'Circumstance 3'!$B$6:$AB$15,27,FALSE),IFERROR(VLOOKUP($A1235,'Circumstance 3'!$B$18:$AB$28,27,FALSE),TableBPA2[[#This Row],[Base Payment After Circumstance 2]])))</f>
        <v/>
      </c>
      <c r="I1235" s="3" t="str">
        <f>IF(I$3="Not used","",IFERROR(VLOOKUP($A1235,'Circumstance 4'!$B$6:$AB$15,27,FALSE),IFERROR(VLOOKUP($A1235,'Circumstance 4'!$B$18:$AB$28,27,FALSE),TableBPA2[[#This Row],[Base Payment After Circumstance 3]])))</f>
        <v/>
      </c>
      <c r="J1235" s="3" t="str">
        <f>IF(J$3="Not used","",IFERROR(VLOOKUP($A1235,'Circumstance 5'!$B$6:$AB$15,27,FALSE),IFERROR(VLOOKUP($A1235,'Circumstance 5'!$B$18:$AB$28,27,FALSE),TableBPA2[[#This Row],[Base Payment After Circumstance 4]])))</f>
        <v/>
      </c>
      <c r="K1235" s="3" t="str">
        <f>IF(K$3="Not used","",IFERROR(VLOOKUP($A1235,'Circumstance 6'!$B$6:$AB$15,27,FALSE),IFERROR(VLOOKUP($A1235,'Circumstance 6'!$B$18:$AB$28,27,FALSE),TableBPA2[[#This Row],[Base Payment After Circumstance 5]])))</f>
        <v/>
      </c>
      <c r="L1235" s="3" t="str">
        <f>IF(L$3="Not used","",IFERROR(VLOOKUP($A1235,'Circumstance 7'!$B$6:$AB$15,27,FALSE),IFERROR(VLOOKUP($A1235,'Circumstance 7'!$B$18:$AB$28,27,FALSE),TableBPA2[[#This Row],[Base Payment After Circumstance 6]])))</f>
        <v/>
      </c>
      <c r="M1235" s="3" t="str">
        <f>IF(M$3="Not used","",IFERROR(VLOOKUP($A1235,'Circumstance 8'!$B$6:$AB$15,27,FALSE),IFERROR(VLOOKUP($A1235,'Circumstance 8'!$B$18:$AB$28,27,FALSE),TableBPA2[[#This Row],[Base Payment After Circumstance 7]])))</f>
        <v/>
      </c>
      <c r="N1235" s="3" t="str">
        <f>IF(N$3="Not used","",IFERROR(VLOOKUP($A1235,'Circumstance 9'!$B$6:$AB$15,27,FALSE),IFERROR(VLOOKUP($A1235,'Circumstance 9'!$B$18:$AB$28,27,FALSE),TableBPA2[[#This Row],[Base Payment After Circumstance 8]])))</f>
        <v/>
      </c>
      <c r="O1235" s="3" t="str">
        <f>IF(O$3="Not used","",IFERROR(VLOOKUP($A1235,'Circumstance 10'!$B$6:$AB$15,27,FALSE),IFERROR(VLOOKUP($A1235,'Circumstance 10'!$B$18:$AB$28,27,FALSE),TableBPA2[[#This Row],[Base Payment After Circumstance 9]])))</f>
        <v/>
      </c>
      <c r="P1235" s="24" t="str">
        <f>IF(P$3="Not used","",IFERROR(VLOOKUP($A1235,'Circumstance 11'!$B$6:$AB$15,27,FALSE),IFERROR(VLOOKUP($A1235,'Circumstance 11'!$B$18:$AB$28,27,FALSE),TableBPA2[[#This Row],[Base Payment After Circumstance 10]])))</f>
        <v/>
      </c>
      <c r="Q1235" s="24" t="str">
        <f>IF(Q$3="Not used","",IFERROR(VLOOKUP($A1235,'Circumstance 12'!$B$6:$AB$15,27,FALSE),IFERROR(VLOOKUP($A1235,'Circumstance 12'!$B$18:$AB$28,27,FALSE),TableBPA2[[#This Row],[Base Payment After Circumstance 11]])))</f>
        <v/>
      </c>
      <c r="R1235" s="24" t="str">
        <f>IF(R$3="Not used","",IFERROR(VLOOKUP($A1235,'Circumstance 13'!$B$6:$AB$15,27,FALSE),IFERROR(VLOOKUP($A1235,'Circumstance 13'!$B$18:$AB$28,27,FALSE),TableBPA2[[#This Row],[Base Payment After Circumstance 12]])))</f>
        <v/>
      </c>
      <c r="S1235" s="24" t="str">
        <f>IF(S$3="Not used","",IFERROR(VLOOKUP($A1235,'Circumstance 14'!$B$6:$AB$15,27,FALSE),IFERROR(VLOOKUP($A1235,'Circumstance 14'!$B$18:$AB$28,27,FALSE),TableBPA2[[#This Row],[Base Payment After Circumstance 13]])))</f>
        <v/>
      </c>
      <c r="T1235" s="24" t="str">
        <f>IF(T$3="Not used","",IFERROR(VLOOKUP($A1235,'Circumstance 15'!$B$6:$AB$15,27,FALSE),IFERROR(VLOOKUP($A1235,'Circumstance 15'!$B$18:$AB$28,27,FALSE),TableBPA2[[#This Row],[Base Payment After Circumstance 14]])))</f>
        <v/>
      </c>
      <c r="U1235" s="24" t="str">
        <f>IF(U$3="Not used","",IFERROR(VLOOKUP($A1235,'Circumstance 16'!$B$6:$AB$15,27,FALSE),IFERROR(VLOOKUP($A1235,'Circumstance 16'!$B$18:$AB$28,27,FALSE),TableBPA2[[#This Row],[Base Payment After Circumstance 15]])))</f>
        <v/>
      </c>
      <c r="V1235" s="24" t="str">
        <f>IF(V$3="Not used","",IFERROR(VLOOKUP($A1235,'Circumstance 17'!$B$6:$AB$15,27,FALSE),IFERROR(VLOOKUP($A1235,'Circumstance 17'!$B$18:$AB$28,27,FALSE),TableBPA2[[#This Row],[Base Payment After Circumstance 16]])))</f>
        <v/>
      </c>
      <c r="W1235" s="24" t="str">
        <f>IF(W$3="Not used","",IFERROR(VLOOKUP($A1235,'Circumstance 18'!$B$6:$AB$15,27,FALSE),IFERROR(VLOOKUP($A1235,'Circumstance 18'!$B$18:$AB$28,27,FALSE),TableBPA2[[#This Row],[Base Payment After Circumstance 17]])))</f>
        <v/>
      </c>
      <c r="X1235" s="24" t="str">
        <f>IF(X$3="Not used","",IFERROR(VLOOKUP($A1235,'Circumstance 19'!$B$6:$AB$15,27,FALSE),IFERROR(VLOOKUP($A1235,'Circumstance 19'!$B$18:$AB$28,27,FALSE),TableBPA2[[#This Row],[Base Payment After Circumstance 18]])))</f>
        <v/>
      </c>
      <c r="Y1235" s="24" t="str">
        <f>IF(Y$3="Not used","",IFERROR(VLOOKUP($A1235,'Circumstance 20'!$B$6:$AB$15,27,FALSE),IFERROR(VLOOKUP($A1235,'Circumstance 20'!$B$18:$AB$28,27,FALSE),TableBPA2[[#This Row],[Base Payment After Circumstance 19]])))</f>
        <v/>
      </c>
    </row>
    <row r="1236" spans="1:25" x14ac:dyDescent="0.25">
      <c r="A1236" s="11" t="str">
        <f>IF('LEA Information'!A1245="","",'LEA Information'!A1245)</f>
        <v/>
      </c>
      <c r="B1236" s="11" t="str">
        <f>IF('LEA Information'!B1245="","",'LEA Information'!B1245)</f>
        <v/>
      </c>
      <c r="C1236" s="68" t="str">
        <f>IF('LEA Information'!C1245="","",'LEA Information'!C1245)</f>
        <v/>
      </c>
      <c r="D1236" s="8" t="str">
        <f>IF('LEA Information'!D1245="","",'LEA Information'!D1245)</f>
        <v/>
      </c>
      <c r="E1236" s="32" t="str">
        <f t="shared" si="19"/>
        <v/>
      </c>
      <c r="F1236" s="3" t="str">
        <f>IF(F$3="Not used","",IFERROR(VLOOKUP($A1236,'Circumstance 1'!$B$6:$AB$15,27,FALSE),IFERROR(VLOOKUP(A1236,'Circumstance 1'!$B$18:$AB$28,27,FALSE),TableBPA2[[#This Row],[Starting Base Payment]])))</f>
        <v/>
      </c>
      <c r="G1236" s="3" t="str">
        <f>IF(G$3="Not used","",IFERROR(VLOOKUP($A1236,'Circumstance 2'!$B$6:$AB$15,27,FALSE),IFERROR(VLOOKUP($A1236,'Circumstance 2'!$B$18:$AB$28,27,FALSE),TableBPA2[[#This Row],[Base Payment After Circumstance 1]])))</f>
        <v/>
      </c>
      <c r="H1236" s="3" t="str">
        <f>IF(H$3="Not used","",IFERROR(VLOOKUP($A1236,'Circumstance 3'!$B$6:$AB$15,27,FALSE),IFERROR(VLOOKUP($A1236,'Circumstance 3'!$B$18:$AB$28,27,FALSE),TableBPA2[[#This Row],[Base Payment After Circumstance 2]])))</f>
        <v/>
      </c>
      <c r="I1236" s="3" t="str">
        <f>IF(I$3="Not used","",IFERROR(VLOOKUP($A1236,'Circumstance 4'!$B$6:$AB$15,27,FALSE),IFERROR(VLOOKUP($A1236,'Circumstance 4'!$B$18:$AB$28,27,FALSE),TableBPA2[[#This Row],[Base Payment After Circumstance 3]])))</f>
        <v/>
      </c>
      <c r="J1236" s="3" t="str">
        <f>IF(J$3="Not used","",IFERROR(VLOOKUP($A1236,'Circumstance 5'!$B$6:$AB$15,27,FALSE),IFERROR(VLOOKUP($A1236,'Circumstance 5'!$B$18:$AB$28,27,FALSE),TableBPA2[[#This Row],[Base Payment After Circumstance 4]])))</f>
        <v/>
      </c>
      <c r="K1236" s="3" t="str">
        <f>IF(K$3="Not used","",IFERROR(VLOOKUP($A1236,'Circumstance 6'!$B$6:$AB$15,27,FALSE),IFERROR(VLOOKUP($A1236,'Circumstance 6'!$B$18:$AB$28,27,FALSE),TableBPA2[[#This Row],[Base Payment After Circumstance 5]])))</f>
        <v/>
      </c>
      <c r="L1236" s="3" t="str">
        <f>IF(L$3="Not used","",IFERROR(VLOOKUP($A1236,'Circumstance 7'!$B$6:$AB$15,27,FALSE),IFERROR(VLOOKUP($A1236,'Circumstance 7'!$B$18:$AB$28,27,FALSE),TableBPA2[[#This Row],[Base Payment After Circumstance 6]])))</f>
        <v/>
      </c>
      <c r="M1236" s="3" t="str">
        <f>IF(M$3="Not used","",IFERROR(VLOOKUP($A1236,'Circumstance 8'!$B$6:$AB$15,27,FALSE),IFERROR(VLOOKUP($A1236,'Circumstance 8'!$B$18:$AB$28,27,FALSE),TableBPA2[[#This Row],[Base Payment After Circumstance 7]])))</f>
        <v/>
      </c>
      <c r="N1236" s="3" t="str">
        <f>IF(N$3="Not used","",IFERROR(VLOOKUP($A1236,'Circumstance 9'!$B$6:$AB$15,27,FALSE),IFERROR(VLOOKUP($A1236,'Circumstance 9'!$B$18:$AB$28,27,FALSE),TableBPA2[[#This Row],[Base Payment After Circumstance 8]])))</f>
        <v/>
      </c>
      <c r="O1236" s="3" t="str">
        <f>IF(O$3="Not used","",IFERROR(VLOOKUP($A1236,'Circumstance 10'!$B$6:$AB$15,27,FALSE),IFERROR(VLOOKUP($A1236,'Circumstance 10'!$B$18:$AB$28,27,FALSE),TableBPA2[[#This Row],[Base Payment After Circumstance 9]])))</f>
        <v/>
      </c>
      <c r="P1236" s="24" t="str">
        <f>IF(P$3="Not used","",IFERROR(VLOOKUP($A1236,'Circumstance 11'!$B$6:$AB$15,27,FALSE),IFERROR(VLOOKUP($A1236,'Circumstance 11'!$B$18:$AB$28,27,FALSE),TableBPA2[[#This Row],[Base Payment After Circumstance 10]])))</f>
        <v/>
      </c>
      <c r="Q1236" s="24" t="str">
        <f>IF(Q$3="Not used","",IFERROR(VLOOKUP($A1236,'Circumstance 12'!$B$6:$AB$15,27,FALSE),IFERROR(VLOOKUP($A1236,'Circumstance 12'!$B$18:$AB$28,27,FALSE),TableBPA2[[#This Row],[Base Payment After Circumstance 11]])))</f>
        <v/>
      </c>
      <c r="R1236" s="24" t="str">
        <f>IF(R$3="Not used","",IFERROR(VLOOKUP($A1236,'Circumstance 13'!$B$6:$AB$15,27,FALSE),IFERROR(VLOOKUP($A1236,'Circumstance 13'!$B$18:$AB$28,27,FALSE),TableBPA2[[#This Row],[Base Payment After Circumstance 12]])))</f>
        <v/>
      </c>
      <c r="S1236" s="24" t="str">
        <f>IF(S$3="Not used","",IFERROR(VLOOKUP($A1236,'Circumstance 14'!$B$6:$AB$15,27,FALSE),IFERROR(VLOOKUP($A1236,'Circumstance 14'!$B$18:$AB$28,27,FALSE),TableBPA2[[#This Row],[Base Payment After Circumstance 13]])))</f>
        <v/>
      </c>
      <c r="T1236" s="24" t="str">
        <f>IF(T$3="Not used","",IFERROR(VLOOKUP($A1236,'Circumstance 15'!$B$6:$AB$15,27,FALSE),IFERROR(VLOOKUP($A1236,'Circumstance 15'!$B$18:$AB$28,27,FALSE),TableBPA2[[#This Row],[Base Payment After Circumstance 14]])))</f>
        <v/>
      </c>
      <c r="U1236" s="24" t="str">
        <f>IF(U$3="Not used","",IFERROR(VLOOKUP($A1236,'Circumstance 16'!$B$6:$AB$15,27,FALSE),IFERROR(VLOOKUP($A1236,'Circumstance 16'!$B$18:$AB$28,27,FALSE),TableBPA2[[#This Row],[Base Payment After Circumstance 15]])))</f>
        <v/>
      </c>
      <c r="V1236" s="24" t="str">
        <f>IF(V$3="Not used","",IFERROR(VLOOKUP($A1236,'Circumstance 17'!$B$6:$AB$15,27,FALSE),IFERROR(VLOOKUP($A1236,'Circumstance 17'!$B$18:$AB$28,27,FALSE),TableBPA2[[#This Row],[Base Payment After Circumstance 16]])))</f>
        <v/>
      </c>
      <c r="W1236" s="24" t="str">
        <f>IF(W$3="Not used","",IFERROR(VLOOKUP($A1236,'Circumstance 18'!$B$6:$AB$15,27,FALSE),IFERROR(VLOOKUP($A1236,'Circumstance 18'!$B$18:$AB$28,27,FALSE),TableBPA2[[#This Row],[Base Payment After Circumstance 17]])))</f>
        <v/>
      </c>
      <c r="X1236" s="24" t="str">
        <f>IF(X$3="Not used","",IFERROR(VLOOKUP($A1236,'Circumstance 19'!$B$6:$AB$15,27,FALSE),IFERROR(VLOOKUP($A1236,'Circumstance 19'!$B$18:$AB$28,27,FALSE),TableBPA2[[#This Row],[Base Payment After Circumstance 18]])))</f>
        <v/>
      </c>
      <c r="Y1236" s="24" t="str">
        <f>IF(Y$3="Not used","",IFERROR(VLOOKUP($A1236,'Circumstance 20'!$B$6:$AB$15,27,FALSE),IFERROR(VLOOKUP($A1236,'Circumstance 20'!$B$18:$AB$28,27,FALSE),TableBPA2[[#This Row],[Base Payment After Circumstance 19]])))</f>
        <v/>
      </c>
    </row>
    <row r="1237" spans="1:25" x14ac:dyDescent="0.25">
      <c r="A1237" s="11" t="str">
        <f>IF('LEA Information'!A1246="","",'LEA Information'!A1246)</f>
        <v/>
      </c>
      <c r="B1237" s="11" t="str">
        <f>IF('LEA Information'!B1246="","",'LEA Information'!B1246)</f>
        <v/>
      </c>
      <c r="C1237" s="68" t="str">
        <f>IF('LEA Information'!C1246="","",'LEA Information'!C1246)</f>
        <v/>
      </c>
      <c r="D1237" s="8" t="str">
        <f>IF('LEA Information'!D1246="","",'LEA Information'!D1246)</f>
        <v/>
      </c>
      <c r="E1237" s="32" t="str">
        <f t="shared" si="19"/>
        <v/>
      </c>
      <c r="F1237" s="3" t="str">
        <f>IF(F$3="Not used","",IFERROR(VLOOKUP($A1237,'Circumstance 1'!$B$6:$AB$15,27,FALSE),IFERROR(VLOOKUP(A1237,'Circumstance 1'!$B$18:$AB$28,27,FALSE),TableBPA2[[#This Row],[Starting Base Payment]])))</f>
        <v/>
      </c>
      <c r="G1237" s="3" t="str">
        <f>IF(G$3="Not used","",IFERROR(VLOOKUP($A1237,'Circumstance 2'!$B$6:$AB$15,27,FALSE),IFERROR(VLOOKUP($A1237,'Circumstance 2'!$B$18:$AB$28,27,FALSE),TableBPA2[[#This Row],[Base Payment After Circumstance 1]])))</f>
        <v/>
      </c>
      <c r="H1237" s="3" t="str">
        <f>IF(H$3="Not used","",IFERROR(VLOOKUP($A1237,'Circumstance 3'!$B$6:$AB$15,27,FALSE),IFERROR(VLOOKUP($A1237,'Circumstance 3'!$B$18:$AB$28,27,FALSE),TableBPA2[[#This Row],[Base Payment After Circumstance 2]])))</f>
        <v/>
      </c>
      <c r="I1237" s="3" t="str">
        <f>IF(I$3="Not used","",IFERROR(VLOOKUP($A1237,'Circumstance 4'!$B$6:$AB$15,27,FALSE),IFERROR(VLOOKUP($A1237,'Circumstance 4'!$B$18:$AB$28,27,FALSE),TableBPA2[[#This Row],[Base Payment After Circumstance 3]])))</f>
        <v/>
      </c>
      <c r="J1237" s="3" t="str">
        <f>IF(J$3="Not used","",IFERROR(VLOOKUP($A1237,'Circumstance 5'!$B$6:$AB$15,27,FALSE),IFERROR(VLOOKUP($A1237,'Circumstance 5'!$B$18:$AB$28,27,FALSE),TableBPA2[[#This Row],[Base Payment After Circumstance 4]])))</f>
        <v/>
      </c>
      <c r="K1237" s="3" t="str">
        <f>IF(K$3="Not used","",IFERROR(VLOOKUP($A1237,'Circumstance 6'!$B$6:$AB$15,27,FALSE),IFERROR(VLOOKUP($A1237,'Circumstance 6'!$B$18:$AB$28,27,FALSE),TableBPA2[[#This Row],[Base Payment After Circumstance 5]])))</f>
        <v/>
      </c>
      <c r="L1237" s="3" t="str">
        <f>IF(L$3="Not used","",IFERROR(VLOOKUP($A1237,'Circumstance 7'!$B$6:$AB$15,27,FALSE),IFERROR(VLOOKUP($A1237,'Circumstance 7'!$B$18:$AB$28,27,FALSE),TableBPA2[[#This Row],[Base Payment After Circumstance 6]])))</f>
        <v/>
      </c>
      <c r="M1237" s="3" t="str">
        <f>IF(M$3="Not used","",IFERROR(VLOOKUP($A1237,'Circumstance 8'!$B$6:$AB$15,27,FALSE),IFERROR(VLOOKUP($A1237,'Circumstance 8'!$B$18:$AB$28,27,FALSE),TableBPA2[[#This Row],[Base Payment After Circumstance 7]])))</f>
        <v/>
      </c>
      <c r="N1237" s="3" t="str">
        <f>IF(N$3="Not used","",IFERROR(VLOOKUP($A1237,'Circumstance 9'!$B$6:$AB$15,27,FALSE),IFERROR(VLOOKUP($A1237,'Circumstance 9'!$B$18:$AB$28,27,FALSE),TableBPA2[[#This Row],[Base Payment After Circumstance 8]])))</f>
        <v/>
      </c>
      <c r="O1237" s="3" t="str">
        <f>IF(O$3="Not used","",IFERROR(VLOOKUP($A1237,'Circumstance 10'!$B$6:$AB$15,27,FALSE),IFERROR(VLOOKUP($A1237,'Circumstance 10'!$B$18:$AB$28,27,FALSE),TableBPA2[[#This Row],[Base Payment After Circumstance 9]])))</f>
        <v/>
      </c>
      <c r="P1237" s="24" t="str">
        <f>IF(P$3="Not used","",IFERROR(VLOOKUP($A1237,'Circumstance 11'!$B$6:$AB$15,27,FALSE),IFERROR(VLOOKUP($A1237,'Circumstance 11'!$B$18:$AB$28,27,FALSE),TableBPA2[[#This Row],[Base Payment After Circumstance 10]])))</f>
        <v/>
      </c>
      <c r="Q1237" s="24" t="str">
        <f>IF(Q$3="Not used","",IFERROR(VLOOKUP($A1237,'Circumstance 12'!$B$6:$AB$15,27,FALSE),IFERROR(VLOOKUP($A1237,'Circumstance 12'!$B$18:$AB$28,27,FALSE),TableBPA2[[#This Row],[Base Payment After Circumstance 11]])))</f>
        <v/>
      </c>
      <c r="R1237" s="24" t="str">
        <f>IF(R$3="Not used","",IFERROR(VLOOKUP($A1237,'Circumstance 13'!$B$6:$AB$15,27,FALSE),IFERROR(VLOOKUP($A1237,'Circumstance 13'!$B$18:$AB$28,27,FALSE),TableBPA2[[#This Row],[Base Payment After Circumstance 12]])))</f>
        <v/>
      </c>
      <c r="S1237" s="24" t="str">
        <f>IF(S$3="Not used","",IFERROR(VLOOKUP($A1237,'Circumstance 14'!$B$6:$AB$15,27,FALSE),IFERROR(VLOOKUP($A1237,'Circumstance 14'!$B$18:$AB$28,27,FALSE),TableBPA2[[#This Row],[Base Payment After Circumstance 13]])))</f>
        <v/>
      </c>
      <c r="T1237" s="24" t="str">
        <f>IF(T$3="Not used","",IFERROR(VLOOKUP($A1237,'Circumstance 15'!$B$6:$AB$15,27,FALSE),IFERROR(VLOOKUP($A1237,'Circumstance 15'!$B$18:$AB$28,27,FALSE),TableBPA2[[#This Row],[Base Payment After Circumstance 14]])))</f>
        <v/>
      </c>
      <c r="U1237" s="24" t="str">
        <f>IF(U$3="Not used","",IFERROR(VLOOKUP($A1237,'Circumstance 16'!$B$6:$AB$15,27,FALSE),IFERROR(VLOOKUP($A1237,'Circumstance 16'!$B$18:$AB$28,27,FALSE),TableBPA2[[#This Row],[Base Payment After Circumstance 15]])))</f>
        <v/>
      </c>
      <c r="V1237" s="24" t="str">
        <f>IF(V$3="Not used","",IFERROR(VLOOKUP($A1237,'Circumstance 17'!$B$6:$AB$15,27,FALSE),IFERROR(VLOOKUP($A1237,'Circumstance 17'!$B$18:$AB$28,27,FALSE),TableBPA2[[#This Row],[Base Payment After Circumstance 16]])))</f>
        <v/>
      </c>
      <c r="W1237" s="24" t="str">
        <f>IF(W$3="Not used","",IFERROR(VLOOKUP($A1237,'Circumstance 18'!$B$6:$AB$15,27,FALSE),IFERROR(VLOOKUP($A1237,'Circumstance 18'!$B$18:$AB$28,27,FALSE),TableBPA2[[#This Row],[Base Payment After Circumstance 17]])))</f>
        <v/>
      </c>
      <c r="X1237" s="24" t="str">
        <f>IF(X$3="Not used","",IFERROR(VLOOKUP($A1237,'Circumstance 19'!$B$6:$AB$15,27,FALSE),IFERROR(VLOOKUP($A1237,'Circumstance 19'!$B$18:$AB$28,27,FALSE),TableBPA2[[#This Row],[Base Payment After Circumstance 18]])))</f>
        <v/>
      </c>
      <c r="Y1237" s="24" t="str">
        <f>IF(Y$3="Not used","",IFERROR(VLOOKUP($A1237,'Circumstance 20'!$B$6:$AB$15,27,FALSE),IFERROR(VLOOKUP($A1237,'Circumstance 20'!$B$18:$AB$28,27,FALSE),TableBPA2[[#This Row],[Base Payment After Circumstance 19]])))</f>
        <v/>
      </c>
    </row>
    <row r="1238" spans="1:25" x14ac:dyDescent="0.25">
      <c r="A1238" s="11" t="str">
        <f>IF('LEA Information'!A1247="","",'LEA Information'!A1247)</f>
        <v/>
      </c>
      <c r="B1238" s="11" t="str">
        <f>IF('LEA Information'!B1247="","",'LEA Information'!B1247)</f>
        <v/>
      </c>
      <c r="C1238" s="68" t="str">
        <f>IF('LEA Information'!C1247="","",'LEA Information'!C1247)</f>
        <v/>
      </c>
      <c r="D1238" s="8" t="str">
        <f>IF('LEA Information'!D1247="","",'LEA Information'!D1247)</f>
        <v/>
      </c>
      <c r="E1238" s="32" t="str">
        <f t="shared" si="19"/>
        <v/>
      </c>
      <c r="F1238" s="3" t="str">
        <f>IF(F$3="Not used","",IFERROR(VLOOKUP($A1238,'Circumstance 1'!$B$6:$AB$15,27,FALSE),IFERROR(VLOOKUP(A1238,'Circumstance 1'!$B$18:$AB$28,27,FALSE),TableBPA2[[#This Row],[Starting Base Payment]])))</f>
        <v/>
      </c>
      <c r="G1238" s="3" t="str">
        <f>IF(G$3="Not used","",IFERROR(VLOOKUP($A1238,'Circumstance 2'!$B$6:$AB$15,27,FALSE),IFERROR(VLOOKUP($A1238,'Circumstance 2'!$B$18:$AB$28,27,FALSE),TableBPA2[[#This Row],[Base Payment After Circumstance 1]])))</f>
        <v/>
      </c>
      <c r="H1238" s="3" t="str">
        <f>IF(H$3="Not used","",IFERROR(VLOOKUP($A1238,'Circumstance 3'!$B$6:$AB$15,27,FALSE),IFERROR(VLOOKUP($A1238,'Circumstance 3'!$B$18:$AB$28,27,FALSE),TableBPA2[[#This Row],[Base Payment After Circumstance 2]])))</f>
        <v/>
      </c>
      <c r="I1238" s="3" t="str">
        <f>IF(I$3="Not used","",IFERROR(VLOOKUP($A1238,'Circumstance 4'!$B$6:$AB$15,27,FALSE),IFERROR(VLOOKUP($A1238,'Circumstance 4'!$B$18:$AB$28,27,FALSE),TableBPA2[[#This Row],[Base Payment After Circumstance 3]])))</f>
        <v/>
      </c>
      <c r="J1238" s="3" t="str">
        <f>IF(J$3="Not used","",IFERROR(VLOOKUP($A1238,'Circumstance 5'!$B$6:$AB$15,27,FALSE),IFERROR(VLOOKUP($A1238,'Circumstance 5'!$B$18:$AB$28,27,FALSE),TableBPA2[[#This Row],[Base Payment After Circumstance 4]])))</f>
        <v/>
      </c>
      <c r="K1238" s="3" t="str">
        <f>IF(K$3="Not used","",IFERROR(VLOOKUP($A1238,'Circumstance 6'!$B$6:$AB$15,27,FALSE),IFERROR(VLOOKUP($A1238,'Circumstance 6'!$B$18:$AB$28,27,FALSE),TableBPA2[[#This Row],[Base Payment After Circumstance 5]])))</f>
        <v/>
      </c>
      <c r="L1238" s="3" t="str">
        <f>IF(L$3="Not used","",IFERROR(VLOOKUP($A1238,'Circumstance 7'!$B$6:$AB$15,27,FALSE),IFERROR(VLOOKUP($A1238,'Circumstance 7'!$B$18:$AB$28,27,FALSE),TableBPA2[[#This Row],[Base Payment After Circumstance 6]])))</f>
        <v/>
      </c>
      <c r="M1238" s="3" t="str">
        <f>IF(M$3="Not used","",IFERROR(VLOOKUP($A1238,'Circumstance 8'!$B$6:$AB$15,27,FALSE),IFERROR(VLOOKUP($A1238,'Circumstance 8'!$B$18:$AB$28,27,FALSE),TableBPA2[[#This Row],[Base Payment After Circumstance 7]])))</f>
        <v/>
      </c>
      <c r="N1238" s="3" t="str">
        <f>IF(N$3="Not used","",IFERROR(VLOOKUP($A1238,'Circumstance 9'!$B$6:$AB$15,27,FALSE),IFERROR(VLOOKUP($A1238,'Circumstance 9'!$B$18:$AB$28,27,FALSE),TableBPA2[[#This Row],[Base Payment After Circumstance 8]])))</f>
        <v/>
      </c>
      <c r="O1238" s="3" t="str">
        <f>IF(O$3="Not used","",IFERROR(VLOOKUP($A1238,'Circumstance 10'!$B$6:$AB$15,27,FALSE),IFERROR(VLOOKUP($A1238,'Circumstance 10'!$B$18:$AB$28,27,FALSE),TableBPA2[[#This Row],[Base Payment After Circumstance 9]])))</f>
        <v/>
      </c>
      <c r="P1238" s="24" t="str">
        <f>IF(P$3="Not used","",IFERROR(VLOOKUP($A1238,'Circumstance 11'!$B$6:$AB$15,27,FALSE),IFERROR(VLOOKUP($A1238,'Circumstance 11'!$B$18:$AB$28,27,FALSE),TableBPA2[[#This Row],[Base Payment After Circumstance 10]])))</f>
        <v/>
      </c>
      <c r="Q1238" s="24" t="str">
        <f>IF(Q$3="Not used","",IFERROR(VLOOKUP($A1238,'Circumstance 12'!$B$6:$AB$15,27,FALSE),IFERROR(VLOOKUP($A1238,'Circumstance 12'!$B$18:$AB$28,27,FALSE),TableBPA2[[#This Row],[Base Payment After Circumstance 11]])))</f>
        <v/>
      </c>
      <c r="R1238" s="24" t="str">
        <f>IF(R$3="Not used","",IFERROR(VLOOKUP($A1238,'Circumstance 13'!$B$6:$AB$15,27,FALSE),IFERROR(VLOOKUP($A1238,'Circumstance 13'!$B$18:$AB$28,27,FALSE),TableBPA2[[#This Row],[Base Payment After Circumstance 12]])))</f>
        <v/>
      </c>
      <c r="S1238" s="24" t="str">
        <f>IF(S$3="Not used","",IFERROR(VLOOKUP($A1238,'Circumstance 14'!$B$6:$AB$15,27,FALSE),IFERROR(VLOOKUP($A1238,'Circumstance 14'!$B$18:$AB$28,27,FALSE),TableBPA2[[#This Row],[Base Payment After Circumstance 13]])))</f>
        <v/>
      </c>
      <c r="T1238" s="24" t="str">
        <f>IF(T$3="Not used","",IFERROR(VLOOKUP($A1238,'Circumstance 15'!$B$6:$AB$15,27,FALSE),IFERROR(VLOOKUP($A1238,'Circumstance 15'!$B$18:$AB$28,27,FALSE),TableBPA2[[#This Row],[Base Payment After Circumstance 14]])))</f>
        <v/>
      </c>
      <c r="U1238" s="24" t="str">
        <f>IF(U$3="Not used","",IFERROR(VLOOKUP($A1238,'Circumstance 16'!$B$6:$AB$15,27,FALSE),IFERROR(VLOOKUP($A1238,'Circumstance 16'!$B$18:$AB$28,27,FALSE),TableBPA2[[#This Row],[Base Payment After Circumstance 15]])))</f>
        <v/>
      </c>
      <c r="V1238" s="24" t="str">
        <f>IF(V$3="Not used","",IFERROR(VLOOKUP($A1238,'Circumstance 17'!$B$6:$AB$15,27,FALSE),IFERROR(VLOOKUP($A1238,'Circumstance 17'!$B$18:$AB$28,27,FALSE),TableBPA2[[#This Row],[Base Payment After Circumstance 16]])))</f>
        <v/>
      </c>
      <c r="W1238" s="24" t="str">
        <f>IF(W$3="Not used","",IFERROR(VLOOKUP($A1238,'Circumstance 18'!$B$6:$AB$15,27,FALSE),IFERROR(VLOOKUP($A1238,'Circumstance 18'!$B$18:$AB$28,27,FALSE),TableBPA2[[#This Row],[Base Payment After Circumstance 17]])))</f>
        <v/>
      </c>
      <c r="X1238" s="24" t="str">
        <f>IF(X$3="Not used","",IFERROR(VLOOKUP($A1238,'Circumstance 19'!$B$6:$AB$15,27,FALSE),IFERROR(VLOOKUP($A1238,'Circumstance 19'!$B$18:$AB$28,27,FALSE),TableBPA2[[#This Row],[Base Payment After Circumstance 18]])))</f>
        <v/>
      </c>
      <c r="Y1238" s="24" t="str">
        <f>IF(Y$3="Not used","",IFERROR(VLOOKUP($A1238,'Circumstance 20'!$B$6:$AB$15,27,FALSE),IFERROR(VLOOKUP($A1238,'Circumstance 20'!$B$18:$AB$28,27,FALSE),TableBPA2[[#This Row],[Base Payment After Circumstance 19]])))</f>
        <v/>
      </c>
    </row>
    <row r="1239" spans="1:25" x14ac:dyDescent="0.25">
      <c r="A1239" s="11" t="str">
        <f>IF('LEA Information'!A1248="","",'LEA Information'!A1248)</f>
        <v/>
      </c>
      <c r="B1239" s="11" t="str">
        <f>IF('LEA Information'!B1248="","",'LEA Information'!B1248)</f>
        <v/>
      </c>
      <c r="C1239" s="68" t="str">
        <f>IF('LEA Information'!C1248="","",'LEA Information'!C1248)</f>
        <v/>
      </c>
      <c r="D1239" s="8" t="str">
        <f>IF('LEA Information'!D1248="","",'LEA Information'!D1248)</f>
        <v/>
      </c>
      <c r="E1239" s="32" t="str">
        <f t="shared" si="19"/>
        <v/>
      </c>
      <c r="F1239" s="3" t="str">
        <f>IF(F$3="Not used","",IFERROR(VLOOKUP($A1239,'Circumstance 1'!$B$6:$AB$15,27,FALSE),IFERROR(VLOOKUP(A1239,'Circumstance 1'!$B$18:$AB$28,27,FALSE),TableBPA2[[#This Row],[Starting Base Payment]])))</f>
        <v/>
      </c>
      <c r="G1239" s="3" t="str">
        <f>IF(G$3="Not used","",IFERROR(VLOOKUP($A1239,'Circumstance 2'!$B$6:$AB$15,27,FALSE),IFERROR(VLOOKUP($A1239,'Circumstance 2'!$B$18:$AB$28,27,FALSE),TableBPA2[[#This Row],[Base Payment After Circumstance 1]])))</f>
        <v/>
      </c>
      <c r="H1239" s="3" t="str">
        <f>IF(H$3="Not used","",IFERROR(VLOOKUP($A1239,'Circumstance 3'!$B$6:$AB$15,27,FALSE),IFERROR(VLOOKUP($A1239,'Circumstance 3'!$B$18:$AB$28,27,FALSE),TableBPA2[[#This Row],[Base Payment After Circumstance 2]])))</f>
        <v/>
      </c>
      <c r="I1239" s="3" t="str">
        <f>IF(I$3="Not used","",IFERROR(VLOOKUP($A1239,'Circumstance 4'!$B$6:$AB$15,27,FALSE),IFERROR(VLOOKUP($A1239,'Circumstance 4'!$B$18:$AB$28,27,FALSE),TableBPA2[[#This Row],[Base Payment After Circumstance 3]])))</f>
        <v/>
      </c>
      <c r="J1239" s="3" t="str">
        <f>IF(J$3="Not used","",IFERROR(VLOOKUP($A1239,'Circumstance 5'!$B$6:$AB$15,27,FALSE),IFERROR(VLOOKUP($A1239,'Circumstance 5'!$B$18:$AB$28,27,FALSE),TableBPA2[[#This Row],[Base Payment After Circumstance 4]])))</f>
        <v/>
      </c>
      <c r="K1239" s="3" t="str">
        <f>IF(K$3="Not used","",IFERROR(VLOOKUP($A1239,'Circumstance 6'!$B$6:$AB$15,27,FALSE),IFERROR(VLOOKUP($A1239,'Circumstance 6'!$B$18:$AB$28,27,FALSE),TableBPA2[[#This Row],[Base Payment After Circumstance 5]])))</f>
        <v/>
      </c>
      <c r="L1239" s="3" t="str">
        <f>IF(L$3="Not used","",IFERROR(VLOOKUP($A1239,'Circumstance 7'!$B$6:$AB$15,27,FALSE),IFERROR(VLOOKUP($A1239,'Circumstance 7'!$B$18:$AB$28,27,FALSE),TableBPA2[[#This Row],[Base Payment After Circumstance 6]])))</f>
        <v/>
      </c>
      <c r="M1239" s="3" t="str">
        <f>IF(M$3="Not used","",IFERROR(VLOOKUP($A1239,'Circumstance 8'!$B$6:$AB$15,27,FALSE),IFERROR(VLOOKUP($A1239,'Circumstance 8'!$B$18:$AB$28,27,FALSE),TableBPA2[[#This Row],[Base Payment After Circumstance 7]])))</f>
        <v/>
      </c>
      <c r="N1239" s="3" t="str">
        <f>IF(N$3="Not used","",IFERROR(VLOOKUP($A1239,'Circumstance 9'!$B$6:$AB$15,27,FALSE),IFERROR(VLOOKUP($A1239,'Circumstance 9'!$B$18:$AB$28,27,FALSE),TableBPA2[[#This Row],[Base Payment After Circumstance 8]])))</f>
        <v/>
      </c>
      <c r="O1239" s="3" t="str">
        <f>IF(O$3="Not used","",IFERROR(VLOOKUP($A1239,'Circumstance 10'!$B$6:$AB$15,27,FALSE),IFERROR(VLOOKUP($A1239,'Circumstance 10'!$B$18:$AB$28,27,FALSE),TableBPA2[[#This Row],[Base Payment After Circumstance 9]])))</f>
        <v/>
      </c>
      <c r="P1239" s="24" t="str">
        <f>IF(P$3="Not used","",IFERROR(VLOOKUP($A1239,'Circumstance 11'!$B$6:$AB$15,27,FALSE),IFERROR(VLOOKUP($A1239,'Circumstance 11'!$B$18:$AB$28,27,FALSE),TableBPA2[[#This Row],[Base Payment After Circumstance 10]])))</f>
        <v/>
      </c>
      <c r="Q1239" s="24" t="str">
        <f>IF(Q$3="Not used","",IFERROR(VLOOKUP($A1239,'Circumstance 12'!$B$6:$AB$15,27,FALSE),IFERROR(VLOOKUP($A1239,'Circumstance 12'!$B$18:$AB$28,27,FALSE),TableBPA2[[#This Row],[Base Payment After Circumstance 11]])))</f>
        <v/>
      </c>
      <c r="R1239" s="24" t="str">
        <f>IF(R$3="Not used","",IFERROR(VLOOKUP($A1239,'Circumstance 13'!$B$6:$AB$15,27,FALSE),IFERROR(VLOOKUP($A1239,'Circumstance 13'!$B$18:$AB$28,27,FALSE),TableBPA2[[#This Row],[Base Payment After Circumstance 12]])))</f>
        <v/>
      </c>
      <c r="S1239" s="24" t="str">
        <f>IF(S$3="Not used","",IFERROR(VLOOKUP($A1239,'Circumstance 14'!$B$6:$AB$15,27,FALSE),IFERROR(VLOOKUP($A1239,'Circumstance 14'!$B$18:$AB$28,27,FALSE),TableBPA2[[#This Row],[Base Payment After Circumstance 13]])))</f>
        <v/>
      </c>
      <c r="T1239" s="24" t="str">
        <f>IF(T$3="Not used","",IFERROR(VLOOKUP($A1239,'Circumstance 15'!$B$6:$AB$15,27,FALSE),IFERROR(VLOOKUP($A1239,'Circumstance 15'!$B$18:$AB$28,27,FALSE),TableBPA2[[#This Row],[Base Payment After Circumstance 14]])))</f>
        <v/>
      </c>
      <c r="U1239" s="24" t="str">
        <f>IF(U$3="Not used","",IFERROR(VLOOKUP($A1239,'Circumstance 16'!$B$6:$AB$15,27,FALSE),IFERROR(VLOOKUP($A1239,'Circumstance 16'!$B$18:$AB$28,27,FALSE),TableBPA2[[#This Row],[Base Payment After Circumstance 15]])))</f>
        <v/>
      </c>
      <c r="V1239" s="24" t="str">
        <f>IF(V$3="Not used","",IFERROR(VLOOKUP($A1239,'Circumstance 17'!$B$6:$AB$15,27,FALSE),IFERROR(VLOOKUP($A1239,'Circumstance 17'!$B$18:$AB$28,27,FALSE),TableBPA2[[#This Row],[Base Payment After Circumstance 16]])))</f>
        <v/>
      </c>
      <c r="W1239" s="24" t="str">
        <f>IF(W$3="Not used","",IFERROR(VLOOKUP($A1239,'Circumstance 18'!$B$6:$AB$15,27,FALSE),IFERROR(VLOOKUP($A1239,'Circumstance 18'!$B$18:$AB$28,27,FALSE),TableBPA2[[#This Row],[Base Payment After Circumstance 17]])))</f>
        <v/>
      </c>
      <c r="X1239" s="24" t="str">
        <f>IF(X$3="Not used","",IFERROR(VLOOKUP($A1239,'Circumstance 19'!$B$6:$AB$15,27,FALSE),IFERROR(VLOOKUP($A1239,'Circumstance 19'!$B$18:$AB$28,27,FALSE),TableBPA2[[#This Row],[Base Payment After Circumstance 18]])))</f>
        <v/>
      </c>
      <c r="Y1239" s="24" t="str">
        <f>IF(Y$3="Not used","",IFERROR(VLOOKUP($A1239,'Circumstance 20'!$B$6:$AB$15,27,FALSE),IFERROR(VLOOKUP($A1239,'Circumstance 20'!$B$18:$AB$28,27,FALSE),TableBPA2[[#This Row],[Base Payment After Circumstance 19]])))</f>
        <v/>
      </c>
    </row>
    <row r="1240" spans="1:25" x14ac:dyDescent="0.25">
      <c r="A1240" s="11" t="str">
        <f>IF('LEA Information'!A1249="","",'LEA Information'!A1249)</f>
        <v/>
      </c>
      <c r="B1240" s="11" t="str">
        <f>IF('LEA Information'!B1249="","",'LEA Information'!B1249)</f>
        <v/>
      </c>
      <c r="C1240" s="68" t="str">
        <f>IF('LEA Information'!C1249="","",'LEA Information'!C1249)</f>
        <v/>
      </c>
      <c r="D1240" s="8" t="str">
        <f>IF('LEA Information'!D1249="","",'LEA Information'!D1249)</f>
        <v/>
      </c>
      <c r="E1240" s="32" t="str">
        <f t="shared" si="19"/>
        <v/>
      </c>
      <c r="F1240" s="3" t="str">
        <f>IF(F$3="Not used","",IFERROR(VLOOKUP($A1240,'Circumstance 1'!$B$6:$AB$15,27,FALSE),IFERROR(VLOOKUP(A1240,'Circumstance 1'!$B$18:$AB$28,27,FALSE),TableBPA2[[#This Row],[Starting Base Payment]])))</f>
        <v/>
      </c>
      <c r="G1240" s="3" t="str">
        <f>IF(G$3="Not used","",IFERROR(VLOOKUP($A1240,'Circumstance 2'!$B$6:$AB$15,27,FALSE),IFERROR(VLOOKUP($A1240,'Circumstance 2'!$B$18:$AB$28,27,FALSE),TableBPA2[[#This Row],[Base Payment After Circumstance 1]])))</f>
        <v/>
      </c>
      <c r="H1240" s="3" t="str">
        <f>IF(H$3="Not used","",IFERROR(VLOOKUP($A1240,'Circumstance 3'!$B$6:$AB$15,27,FALSE),IFERROR(VLOOKUP($A1240,'Circumstance 3'!$B$18:$AB$28,27,FALSE),TableBPA2[[#This Row],[Base Payment After Circumstance 2]])))</f>
        <v/>
      </c>
      <c r="I1240" s="3" t="str">
        <f>IF(I$3="Not used","",IFERROR(VLOOKUP($A1240,'Circumstance 4'!$B$6:$AB$15,27,FALSE),IFERROR(VLOOKUP($A1240,'Circumstance 4'!$B$18:$AB$28,27,FALSE),TableBPA2[[#This Row],[Base Payment After Circumstance 3]])))</f>
        <v/>
      </c>
      <c r="J1240" s="3" t="str">
        <f>IF(J$3="Not used","",IFERROR(VLOOKUP($A1240,'Circumstance 5'!$B$6:$AB$15,27,FALSE),IFERROR(VLOOKUP($A1240,'Circumstance 5'!$B$18:$AB$28,27,FALSE),TableBPA2[[#This Row],[Base Payment After Circumstance 4]])))</f>
        <v/>
      </c>
      <c r="K1240" s="3" t="str">
        <f>IF(K$3="Not used","",IFERROR(VLOOKUP($A1240,'Circumstance 6'!$B$6:$AB$15,27,FALSE),IFERROR(VLOOKUP($A1240,'Circumstance 6'!$B$18:$AB$28,27,FALSE),TableBPA2[[#This Row],[Base Payment After Circumstance 5]])))</f>
        <v/>
      </c>
      <c r="L1240" s="3" t="str">
        <f>IF(L$3="Not used","",IFERROR(VLOOKUP($A1240,'Circumstance 7'!$B$6:$AB$15,27,FALSE),IFERROR(VLOOKUP($A1240,'Circumstance 7'!$B$18:$AB$28,27,FALSE),TableBPA2[[#This Row],[Base Payment After Circumstance 6]])))</f>
        <v/>
      </c>
      <c r="M1240" s="3" t="str">
        <f>IF(M$3="Not used","",IFERROR(VLOOKUP($A1240,'Circumstance 8'!$B$6:$AB$15,27,FALSE),IFERROR(VLOOKUP($A1240,'Circumstance 8'!$B$18:$AB$28,27,FALSE),TableBPA2[[#This Row],[Base Payment After Circumstance 7]])))</f>
        <v/>
      </c>
      <c r="N1240" s="3" t="str">
        <f>IF(N$3="Not used","",IFERROR(VLOOKUP($A1240,'Circumstance 9'!$B$6:$AB$15,27,FALSE),IFERROR(VLOOKUP($A1240,'Circumstance 9'!$B$18:$AB$28,27,FALSE),TableBPA2[[#This Row],[Base Payment After Circumstance 8]])))</f>
        <v/>
      </c>
      <c r="O1240" s="3" t="str">
        <f>IF(O$3="Not used","",IFERROR(VLOOKUP($A1240,'Circumstance 10'!$B$6:$AB$15,27,FALSE),IFERROR(VLOOKUP($A1240,'Circumstance 10'!$B$18:$AB$28,27,FALSE),TableBPA2[[#This Row],[Base Payment After Circumstance 9]])))</f>
        <v/>
      </c>
      <c r="P1240" s="24" t="str">
        <f>IF(P$3="Not used","",IFERROR(VLOOKUP($A1240,'Circumstance 11'!$B$6:$AB$15,27,FALSE),IFERROR(VLOOKUP($A1240,'Circumstance 11'!$B$18:$AB$28,27,FALSE),TableBPA2[[#This Row],[Base Payment After Circumstance 10]])))</f>
        <v/>
      </c>
      <c r="Q1240" s="24" t="str">
        <f>IF(Q$3="Not used","",IFERROR(VLOOKUP($A1240,'Circumstance 12'!$B$6:$AB$15,27,FALSE),IFERROR(VLOOKUP($A1240,'Circumstance 12'!$B$18:$AB$28,27,FALSE),TableBPA2[[#This Row],[Base Payment After Circumstance 11]])))</f>
        <v/>
      </c>
      <c r="R1240" s="24" t="str">
        <f>IF(R$3="Not used","",IFERROR(VLOOKUP($A1240,'Circumstance 13'!$B$6:$AB$15,27,FALSE),IFERROR(VLOOKUP($A1240,'Circumstance 13'!$B$18:$AB$28,27,FALSE),TableBPA2[[#This Row],[Base Payment After Circumstance 12]])))</f>
        <v/>
      </c>
      <c r="S1240" s="24" t="str">
        <f>IF(S$3="Not used","",IFERROR(VLOOKUP($A1240,'Circumstance 14'!$B$6:$AB$15,27,FALSE),IFERROR(VLOOKUP($A1240,'Circumstance 14'!$B$18:$AB$28,27,FALSE),TableBPA2[[#This Row],[Base Payment After Circumstance 13]])))</f>
        <v/>
      </c>
      <c r="T1240" s="24" t="str">
        <f>IF(T$3="Not used","",IFERROR(VLOOKUP($A1240,'Circumstance 15'!$B$6:$AB$15,27,FALSE),IFERROR(VLOOKUP($A1240,'Circumstance 15'!$B$18:$AB$28,27,FALSE),TableBPA2[[#This Row],[Base Payment After Circumstance 14]])))</f>
        <v/>
      </c>
      <c r="U1240" s="24" t="str">
        <f>IF(U$3="Not used","",IFERROR(VLOOKUP($A1240,'Circumstance 16'!$B$6:$AB$15,27,FALSE),IFERROR(VLOOKUP($A1240,'Circumstance 16'!$B$18:$AB$28,27,FALSE),TableBPA2[[#This Row],[Base Payment After Circumstance 15]])))</f>
        <v/>
      </c>
      <c r="V1240" s="24" t="str">
        <f>IF(V$3="Not used","",IFERROR(VLOOKUP($A1240,'Circumstance 17'!$B$6:$AB$15,27,FALSE),IFERROR(VLOOKUP($A1240,'Circumstance 17'!$B$18:$AB$28,27,FALSE),TableBPA2[[#This Row],[Base Payment After Circumstance 16]])))</f>
        <v/>
      </c>
      <c r="W1240" s="24" t="str">
        <f>IF(W$3="Not used","",IFERROR(VLOOKUP($A1240,'Circumstance 18'!$B$6:$AB$15,27,FALSE),IFERROR(VLOOKUP($A1240,'Circumstance 18'!$B$18:$AB$28,27,FALSE),TableBPA2[[#This Row],[Base Payment After Circumstance 17]])))</f>
        <v/>
      </c>
      <c r="X1240" s="24" t="str">
        <f>IF(X$3="Not used","",IFERROR(VLOOKUP($A1240,'Circumstance 19'!$B$6:$AB$15,27,FALSE),IFERROR(VLOOKUP($A1240,'Circumstance 19'!$B$18:$AB$28,27,FALSE),TableBPA2[[#This Row],[Base Payment After Circumstance 18]])))</f>
        <v/>
      </c>
      <c r="Y1240" s="24" t="str">
        <f>IF(Y$3="Not used","",IFERROR(VLOOKUP($A1240,'Circumstance 20'!$B$6:$AB$15,27,FALSE),IFERROR(VLOOKUP($A1240,'Circumstance 20'!$B$18:$AB$28,27,FALSE),TableBPA2[[#This Row],[Base Payment After Circumstance 19]])))</f>
        <v/>
      </c>
    </row>
    <row r="1241" spans="1:25" x14ac:dyDescent="0.25">
      <c r="A1241" s="11" t="str">
        <f>IF('LEA Information'!A1250="","",'LEA Information'!A1250)</f>
        <v/>
      </c>
      <c r="B1241" s="11" t="str">
        <f>IF('LEA Information'!B1250="","",'LEA Information'!B1250)</f>
        <v/>
      </c>
      <c r="C1241" s="68" t="str">
        <f>IF('LEA Information'!C1250="","",'LEA Information'!C1250)</f>
        <v/>
      </c>
      <c r="D1241" s="8" t="str">
        <f>IF('LEA Information'!D1250="","",'LEA Information'!D1250)</f>
        <v/>
      </c>
      <c r="E1241" s="32" t="str">
        <f t="shared" si="19"/>
        <v/>
      </c>
      <c r="F1241" s="3" t="str">
        <f>IF(F$3="Not used","",IFERROR(VLOOKUP($A1241,'Circumstance 1'!$B$6:$AB$15,27,FALSE),IFERROR(VLOOKUP(A1241,'Circumstance 1'!$B$18:$AB$28,27,FALSE),TableBPA2[[#This Row],[Starting Base Payment]])))</f>
        <v/>
      </c>
      <c r="G1241" s="3" t="str">
        <f>IF(G$3="Not used","",IFERROR(VLOOKUP($A1241,'Circumstance 2'!$B$6:$AB$15,27,FALSE),IFERROR(VLOOKUP($A1241,'Circumstance 2'!$B$18:$AB$28,27,FALSE),TableBPA2[[#This Row],[Base Payment After Circumstance 1]])))</f>
        <v/>
      </c>
      <c r="H1241" s="3" t="str">
        <f>IF(H$3="Not used","",IFERROR(VLOOKUP($A1241,'Circumstance 3'!$B$6:$AB$15,27,FALSE),IFERROR(VLOOKUP($A1241,'Circumstance 3'!$B$18:$AB$28,27,FALSE),TableBPA2[[#This Row],[Base Payment After Circumstance 2]])))</f>
        <v/>
      </c>
      <c r="I1241" s="3" t="str">
        <f>IF(I$3="Not used","",IFERROR(VLOOKUP($A1241,'Circumstance 4'!$B$6:$AB$15,27,FALSE),IFERROR(VLOOKUP($A1241,'Circumstance 4'!$B$18:$AB$28,27,FALSE),TableBPA2[[#This Row],[Base Payment After Circumstance 3]])))</f>
        <v/>
      </c>
      <c r="J1241" s="3" t="str">
        <f>IF(J$3="Not used","",IFERROR(VLOOKUP($A1241,'Circumstance 5'!$B$6:$AB$15,27,FALSE),IFERROR(VLOOKUP($A1241,'Circumstance 5'!$B$18:$AB$28,27,FALSE),TableBPA2[[#This Row],[Base Payment After Circumstance 4]])))</f>
        <v/>
      </c>
      <c r="K1241" s="3" t="str">
        <f>IF(K$3="Not used","",IFERROR(VLOOKUP($A1241,'Circumstance 6'!$B$6:$AB$15,27,FALSE),IFERROR(VLOOKUP($A1241,'Circumstance 6'!$B$18:$AB$28,27,FALSE),TableBPA2[[#This Row],[Base Payment After Circumstance 5]])))</f>
        <v/>
      </c>
      <c r="L1241" s="3" t="str">
        <f>IF(L$3="Not used","",IFERROR(VLOOKUP($A1241,'Circumstance 7'!$B$6:$AB$15,27,FALSE),IFERROR(VLOOKUP($A1241,'Circumstance 7'!$B$18:$AB$28,27,FALSE),TableBPA2[[#This Row],[Base Payment After Circumstance 6]])))</f>
        <v/>
      </c>
      <c r="M1241" s="3" t="str">
        <f>IF(M$3="Not used","",IFERROR(VLOOKUP($A1241,'Circumstance 8'!$B$6:$AB$15,27,FALSE),IFERROR(VLOOKUP($A1241,'Circumstance 8'!$B$18:$AB$28,27,FALSE),TableBPA2[[#This Row],[Base Payment After Circumstance 7]])))</f>
        <v/>
      </c>
      <c r="N1241" s="3" t="str">
        <f>IF(N$3="Not used","",IFERROR(VLOOKUP($A1241,'Circumstance 9'!$B$6:$AB$15,27,FALSE),IFERROR(VLOOKUP($A1241,'Circumstance 9'!$B$18:$AB$28,27,FALSE),TableBPA2[[#This Row],[Base Payment After Circumstance 8]])))</f>
        <v/>
      </c>
      <c r="O1241" s="3" t="str">
        <f>IF(O$3="Not used","",IFERROR(VLOOKUP($A1241,'Circumstance 10'!$B$6:$AB$15,27,FALSE),IFERROR(VLOOKUP($A1241,'Circumstance 10'!$B$18:$AB$28,27,FALSE),TableBPA2[[#This Row],[Base Payment After Circumstance 9]])))</f>
        <v/>
      </c>
      <c r="P1241" s="24" t="str">
        <f>IF(P$3="Not used","",IFERROR(VLOOKUP($A1241,'Circumstance 11'!$B$6:$AB$15,27,FALSE),IFERROR(VLOOKUP($A1241,'Circumstance 11'!$B$18:$AB$28,27,FALSE),TableBPA2[[#This Row],[Base Payment After Circumstance 10]])))</f>
        <v/>
      </c>
      <c r="Q1241" s="24" t="str">
        <f>IF(Q$3="Not used","",IFERROR(VLOOKUP($A1241,'Circumstance 12'!$B$6:$AB$15,27,FALSE),IFERROR(VLOOKUP($A1241,'Circumstance 12'!$B$18:$AB$28,27,FALSE),TableBPA2[[#This Row],[Base Payment After Circumstance 11]])))</f>
        <v/>
      </c>
      <c r="R1241" s="24" t="str">
        <f>IF(R$3="Not used","",IFERROR(VLOOKUP($A1241,'Circumstance 13'!$B$6:$AB$15,27,FALSE),IFERROR(VLOOKUP($A1241,'Circumstance 13'!$B$18:$AB$28,27,FALSE),TableBPA2[[#This Row],[Base Payment After Circumstance 12]])))</f>
        <v/>
      </c>
      <c r="S1241" s="24" t="str">
        <f>IF(S$3="Not used","",IFERROR(VLOOKUP($A1241,'Circumstance 14'!$B$6:$AB$15,27,FALSE),IFERROR(VLOOKUP($A1241,'Circumstance 14'!$B$18:$AB$28,27,FALSE),TableBPA2[[#This Row],[Base Payment After Circumstance 13]])))</f>
        <v/>
      </c>
      <c r="T1241" s="24" t="str">
        <f>IF(T$3="Not used","",IFERROR(VLOOKUP($A1241,'Circumstance 15'!$B$6:$AB$15,27,FALSE),IFERROR(VLOOKUP($A1241,'Circumstance 15'!$B$18:$AB$28,27,FALSE),TableBPA2[[#This Row],[Base Payment After Circumstance 14]])))</f>
        <v/>
      </c>
      <c r="U1241" s="24" t="str">
        <f>IF(U$3="Not used","",IFERROR(VLOOKUP($A1241,'Circumstance 16'!$B$6:$AB$15,27,FALSE),IFERROR(VLOOKUP($A1241,'Circumstance 16'!$B$18:$AB$28,27,FALSE),TableBPA2[[#This Row],[Base Payment After Circumstance 15]])))</f>
        <v/>
      </c>
      <c r="V1241" s="24" t="str">
        <f>IF(V$3="Not used","",IFERROR(VLOOKUP($A1241,'Circumstance 17'!$B$6:$AB$15,27,FALSE),IFERROR(VLOOKUP($A1241,'Circumstance 17'!$B$18:$AB$28,27,FALSE),TableBPA2[[#This Row],[Base Payment After Circumstance 16]])))</f>
        <v/>
      </c>
      <c r="W1241" s="24" t="str">
        <f>IF(W$3="Not used","",IFERROR(VLOOKUP($A1241,'Circumstance 18'!$B$6:$AB$15,27,FALSE),IFERROR(VLOOKUP($A1241,'Circumstance 18'!$B$18:$AB$28,27,FALSE),TableBPA2[[#This Row],[Base Payment After Circumstance 17]])))</f>
        <v/>
      </c>
      <c r="X1241" s="24" t="str">
        <f>IF(X$3="Not used","",IFERROR(VLOOKUP($A1241,'Circumstance 19'!$B$6:$AB$15,27,FALSE),IFERROR(VLOOKUP($A1241,'Circumstance 19'!$B$18:$AB$28,27,FALSE),TableBPA2[[#This Row],[Base Payment After Circumstance 18]])))</f>
        <v/>
      </c>
      <c r="Y1241" s="24" t="str">
        <f>IF(Y$3="Not used","",IFERROR(VLOOKUP($A1241,'Circumstance 20'!$B$6:$AB$15,27,FALSE),IFERROR(VLOOKUP($A1241,'Circumstance 20'!$B$18:$AB$28,27,FALSE),TableBPA2[[#This Row],[Base Payment After Circumstance 19]])))</f>
        <v/>
      </c>
    </row>
    <row r="1242" spans="1:25" x14ac:dyDescent="0.25">
      <c r="A1242" s="11" t="str">
        <f>IF('LEA Information'!A1251="","",'LEA Information'!A1251)</f>
        <v/>
      </c>
      <c r="B1242" s="11" t="str">
        <f>IF('LEA Information'!B1251="","",'LEA Information'!B1251)</f>
        <v/>
      </c>
      <c r="C1242" s="68" t="str">
        <f>IF('LEA Information'!C1251="","",'LEA Information'!C1251)</f>
        <v/>
      </c>
      <c r="D1242" s="8" t="str">
        <f>IF('LEA Information'!D1251="","",'LEA Information'!D1251)</f>
        <v/>
      </c>
      <c r="E1242" s="32" t="str">
        <f t="shared" si="19"/>
        <v/>
      </c>
      <c r="F1242" s="3" t="str">
        <f>IF(F$3="Not used","",IFERROR(VLOOKUP($A1242,'Circumstance 1'!$B$6:$AB$15,27,FALSE),IFERROR(VLOOKUP(A1242,'Circumstance 1'!$B$18:$AB$28,27,FALSE),TableBPA2[[#This Row],[Starting Base Payment]])))</f>
        <v/>
      </c>
      <c r="G1242" s="3" t="str">
        <f>IF(G$3="Not used","",IFERROR(VLOOKUP($A1242,'Circumstance 2'!$B$6:$AB$15,27,FALSE),IFERROR(VLOOKUP($A1242,'Circumstance 2'!$B$18:$AB$28,27,FALSE),TableBPA2[[#This Row],[Base Payment After Circumstance 1]])))</f>
        <v/>
      </c>
      <c r="H1242" s="3" t="str">
        <f>IF(H$3="Not used","",IFERROR(VLOOKUP($A1242,'Circumstance 3'!$B$6:$AB$15,27,FALSE),IFERROR(VLOOKUP($A1242,'Circumstance 3'!$B$18:$AB$28,27,FALSE),TableBPA2[[#This Row],[Base Payment After Circumstance 2]])))</f>
        <v/>
      </c>
      <c r="I1242" s="3" t="str">
        <f>IF(I$3="Not used","",IFERROR(VLOOKUP($A1242,'Circumstance 4'!$B$6:$AB$15,27,FALSE),IFERROR(VLOOKUP($A1242,'Circumstance 4'!$B$18:$AB$28,27,FALSE),TableBPA2[[#This Row],[Base Payment After Circumstance 3]])))</f>
        <v/>
      </c>
      <c r="J1242" s="3" t="str">
        <f>IF(J$3="Not used","",IFERROR(VLOOKUP($A1242,'Circumstance 5'!$B$6:$AB$15,27,FALSE),IFERROR(VLOOKUP($A1242,'Circumstance 5'!$B$18:$AB$28,27,FALSE),TableBPA2[[#This Row],[Base Payment After Circumstance 4]])))</f>
        <v/>
      </c>
      <c r="K1242" s="3" t="str">
        <f>IF(K$3="Not used","",IFERROR(VLOOKUP($A1242,'Circumstance 6'!$B$6:$AB$15,27,FALSE),IFERROR(VLOOKUP($A1242,'Circumstance 6'!$B$18:$AB$28,27,FALSE),TableBPA2[[#This Row],[Base Payment After Circumstance 5]])))</f>
        <v/>
      </c>
      <c r="L1242" s="3" t="str">
        <f>IF(L$3="Not used","",IFERROR(VLOOKUP($A1242,'Circumstance 7'!$B$6:$AB$15,27,FALSE),IFERROR(VLOOKUP($A1242,'Circumstance 7'!$B$18:$AB$28,27,FALSE),TableBPA2[[#This Row],[Base Payment After Circumstance 6]])))</f>
        <v/>
      </c>
      <c r="M1242" s="3" t="str">
        <f>IF(M$3="Not used","",IFERROR(VLOOKUP($A1242,'Circumstance 8'!$B$6:$AB$15,27,FALSE),IFERROR(VLOOKUP($A1242,'Circumstance 8'!$B$18:$AB$28,27,FALSE),TableBPA2[[#This Row],[Base Payment After Circumstance 7]])))</f>
        <v/>
      </c>
      <c r="N1242" s="3" t="str">
        <f>IF(N$3="Not used","",IFERROR(VLOOKUP($A1242,'Circumstance 9'!$B$6:$AB$15,27,FALSE),IFERROR(VLOOKUP($A1242,'Circumstance 9'!$B$18:$AB$28,27,FALSE),TableBPA2[[#This Row],[Base Payment After Circumstance 8]])))</f>
        <v/>
      </c>
      <c r="O1242" s="3" t="str">
        <f>IF(O$3="Not used","",IFERROR(VLOOKUP($A1242,'Circumstance 10'!$B$6:$AB$15,27,FALSE),IFERROR(VLOOKUP($A1242,'Circumstance 10'!$B$18:$AB$28,27,FALSE),TableBPA2[[#This Row],[Base Payment After Circumstance 9]])))</f>
        <v/>
      </c>
      <c r="P1242" s="24" t="str">
        <f>IF(P$3="Not used","",IFERROR(VLOOKUP($A1242,'Circumstance 11'!$B$6:$AB$15,27,FALSE),IFERROR(VLOOKUP($A1242,'Circumstance 11'!$B$18:$AB$28,27,FALSE),TableBPA2[[#This Row],[Base Payment After Circumstance 10]])))</f>
        <v/>
      </c>
      <c r="Q1242" s="24" t="str">
        <f>IF(Q$3="Not used","",IFERROR(VLOOKUP($A1242,'Circumstance 12'!$B$6:$AB$15,27,FALSE),IFERROR(VLOOKUP($A1242,'Circumstance 12'!$B$18:$AB$28,27,FALSE),TableBPA2[[#This Row],[Base Payment After Circumstance 11]])))</f>
        <v/>
      </c>
      <c r="R1242" s="24" t="str">
        <f>IF(R$3="Not used","",IFERROR(VLOOKUP($A1242,'Circumstance 13'!$B$6:$AB$15,27,FALSE),IFERROR(VLOOKUP($A1242,'Circumstance 13'!$B$18:$AB$28,27,FALSE),TableBPA2[[#This Row],[Base Payment After Circumstance 12]])))</f>
        <v/>
      </c>
      <c r="S1242" s="24" t="str">
        <f>IF(S$3="Not used","",IFERROR(VLOOKUP($A1242,'Circumstance 14'!$B$6:$AB$15,27,FALSE),IFERROR(VLOOKUP($A1242,'Circumstance 14'!$B$18:$AB$28,27,FALSE),TableBPA2[[#This Row],[Base Payment After Circumstance 13]])))</f>
        <v/>
      </c>
      <c r="T1242" s="24" t="str">
        <f>IF(T$3="Not used","",IFERROR(VLOOKUP($A1242,'Circumstance 15'!$B$6:$AB$15,27,FALSE),IFERROR(VLOOKUP($A1242,'Circumstance 15'!$B$18:$AB$28,27,FALSE),TableBPA2[[#This Row],[Base Payment After Circumstance 14]])))</f>
        <v/>
      </c>
      <c r="U1242" s="24" t="str">
        <f>IF(U$3="Not used","",IFERROR(VLOOKUP($A1242,'Circumstance 16'!$B$6:$AB$15,27,FALSE),IFERROR(VLOOKUP($A1242,'Circumstance 16'!$B$18:$AB$28,27,FALSE),TableBPA2[[#This Row],[Base Payment After Circumstance 15]])))</f>
        <v/>
      </c>
      <c r="V1242" s="24" t="str">
        <f>IF(V$3="Not used","",IFERROR(VLOOKUP($A1242,'Circumstance 17'!$B$6:$AB$15,27,FALSE),IFERROR(VLOOKUP($A1242,'Circumstance 17'!$B$18:$AB$28,27,FALSE),TableBPA2[[#This Row],[Base Payment After Circumstance 16]])))</f>
        <v/>
      </c>
      <c r="W1242" s="24" t="str">
        <f>IF(W$3="Not used","",IFERROR(VLOOKUP($A1242,'Circumstance 18'!$B$6:$AB$15,27,FALSE),IFERROR(VLOOKUP($A1242,'Circumstance 18'!$B$18:$AB$28,27,FALSE),TableBPA2[[#This Row],[Base Payment After Circumstance 17]])))</f>
        <v/>
      </c>
      <c r="X1242" s="24" t="str">
        <f>IF(X$3="Not used","",IFERROR(VLOOKUP($A1242,'Circumstance 19'!$B$6:$AB$15,27,FALSE),IFERROR(VLOOKUP($A1242,'Circumstance 19'!$B$18:$AB$28,27,FALSE),TableBPA2[[#This Row],[Base Payment After Circumstance 18]])))</f>
        <v/>
      </c>
      <c r="Y1242" s="24" t="str">
        <f>IF(Y$3="Not used","",IFERROR(VLOOKUP($A1242,'Circumstance 20'!$B$6:$AB$15,27,FALSE),IFERROR(VLOOKUP($A1242,'Circumstance 20'!$B$18:$AB$28,27,FALSE),TableBPA2[[#This Row],[Base Payment After Circumstance 19]])))</f>
        <v/>
      </c>
    </row>
    <row r="1243" spans="1:25" x14ac:dyDescent="0.25">
      <c r="A1243" s="11" t="str">
        <f>IF('LEA Information'!A1252="","",'LEA Information'!A1252)</f>
        <v/>
      </c>
      <c r="B1243" s="11" t="str">
        <f>IF('LEA Information'!B1252="","",'LEA Information'!B1252)</f>
        <v/>
      </c>
      <c r="C1243" s="68" t="str">
        <f>IF('LEA Information'!C1252="","",'LEA Information'!C1252)</f>
        <v/>
      </c>
      <c r="D1243" s="8" t="str">
        <f>IF('LEA Information'!D1252="","",'LEA Information'!D1252)</f>
        <v/>
      </c>
      <c r="E1243" s="32" t="str">
        <f t="shared" si="19"/>
        <v/>
      </c>
      <c r="F1243" s="3" t="str">
        <f>IF(F$3="Not used","",IFERROR(VLOOKUP($A1243,'Circumstance 1'!$B$6:$AB$15,27,FALSE),IFERROR(VLOOKUP(A1243,'Circumstance 1'!$B$18:$AB$28,27,FALSE),TableBPA2[[#This Row],[Starting Base Payment]])))</f>
        <v/>
      </c>
      <c r="G1243" s="3" t="str">
        <f>IF(G$3="Not used","",IFERROR(VLOOKUP($A1243,'Circumstance 2'!$B$6:$AB$15,27,FALSE),IFERROR(VLOOKUP($A1243,'Circumstance 2'!$B$18:$AB$28,27,FALSE),TableBPA2[[#This Row],[Base Payment After Circumstance 1]])))</f>
        <v/>
      </c>
      <c r="H1243" s="3" t="str">
        <f>IF(H$3="Not used","",IFERROR(VLOOKUP($A1243,'Circumstance 3'!$B$6:$AB$15,27,FALSE),IFERROR(VLOOKUP($A1243,'Circumstance 3'!$B$18:$AB$28,27,FALSE),TableBPA2[[#This Row],[Base Payment After Circumstance 2]])))</f>
        <v/>
      </c>
      <c r="I1243" s="3" t="str">
        <f>IF(I$3="Not used","",IFERROR(VLOOKUP($A1243,'Circumstance 4'!$B$6:$AB$15,27,FALSE),IFERROR(VLOOKUP($A1243,'Circumstance 4'!$B$18:$AB$28,27,FALSE),TableBPA2[[#This Row],[Base Payment After Circumstance 3]])))</f>
        <v/>
      </c>
      <c r="J1243" s="3" t="str">
        <f>IF(J$3="Not used","",IFERROR(VLOOKUP($A1243,'Circumstance 5'!$B$6:$AB$15,27,FALSE),IFERROR(VLOOKUP($A1243,'Circumstance 5'!$B$18:$AB$28,27,FALSE),TableBPA2[[#This Row],[Base Payment After Circumstance 4]])))</f>
        <v/>
      </c>
      <c r="K1243" s="3" t="str">
        <f>IF(K$3="Not used","",IFERROR(VLOOKUP($A1243,'Circumstance 6'!$B$6:$AB$15,27,FALSE),IFERROR(VLOOKUP($A1243,'Circumstance 6'!$B$18:$AB$28,27,FALSE),TableBPA2[[#This Row],[Base Payment After Circumstance 5]])))</f>
        <v/>
      </c>
      <c r="L1243" s="3" t="str">
        <f>IF(L$3="Not used","",IFERROR(VLOOKUP($A1243,'Circumstance 7'!$B$6:$AB$15,27,FALSE),IFERROR(VLOOKUP($A1243,'Circumstance 7'!$B$18:$AB$28,27,FALSE),TableBPA2[[#This Row],[Base Payment After Circumstance 6]])))</f>
        <v/>
      </c>
      <c r="M1243" s="3" t="str">
        <f>IF(M$3="Not used","",IFERROR(VLOOKUP($A1243,'Circumstance 8'!$B$6:$AB$15,27,FALSE),IFERROR(VLOOKUP($A1243,'Circumstance 8'!$B$18:$AB$28,27,FALSE),TableBPA2[[#This Row],[Base Payment After Circumstance 7]])))</f>
        <v/>
      </c>
      <c r="N1243" s="3" t="str">
        <f>IF(N$3="Not used","",IFERROR(VLOOKUP($A1243,'Circumstance 9'!$B$6:$AB$15,27,FALSE),IFERROR(VLOOKUP($A1243,'Circumstance 9'!$B$18:$AB$28,27,FALSE),TableBPA2[[#This Row],[Base Payment After Circumstance 8]])))</f>
        <v/>
      </c>
      <c r="O1243" s="3" t="str">
        <f>IF(O$3="Not used","",IFERROR(VLOOKUP($A1243,'Circumstance 10'!$B$6:$AB$15,27,FALSE),IFERROR(VLOOKUP($A1243,'Circumstance 10'!$B$18:$AB$28,27,FALSE),TableBPA2[[#This Row],[Base Payment After Circumstance 9]])))</f>
        <v/>
      </c>
      <c r="P1243" s="24" t="str">
        <f>IF(P$3="Not used","",IFERROR(VLOOKUP($A1243,'Circumstance 11'!$B$6:$AB$15,27,FALSE),IFERROR(VLOOKUP($A1243,'Circumstance 11'!$B$18:$AB$28,27,FALSE),TableBPA2[[#This Row],[Base Payment After Circumstance 10]])))</f>
        <v/>
      </c>
      <c r="Q1243" s="24" t="str">
        <f>IF(Q$3="Not used","",IFERROR(VLOOKUP($A1243,'Circumstance 12'!$B$6:$AB$15,27,FALSE),IFERROR(VLOOKUP($A1243,'Circumstance 12'!$B$18:$AB$28,27,FALSE),TableBPA2[[#This Row],[Base Payment After Circumstance 11]])))</f>
        <v/>
      </c>
      <c r="R1243" s="24" t="str">
        <f>IF(R$3="Not used","",IFERROR(VLOOKUP($A1243,'Circumstance 13'!$B$6:$AB$15,27,FALSE),IFERROR(VLOOKUP($A1243,'Circumstance 13'!$B$18:$AB$28,27,FALSE),TableBPA2[[#This Row],[Base Payment After Circumstance 12]])))</f>
        <v/>
      </c>
      <c r="S1243" s="24" t="str">
        <f>IF(S$3="Not used","",IFERROR(VLOOKUP($A1243,'Circumstance 14'!$B$6:$AB$15,27,FALSE),IFERROR(VLOOKUP($A1243,'Circumstance 14'!$B$18:$AB$28,27,FALSE),TableBPA2[[#This Row],[Base Payment After Circumstance 13]])))</f>
        <v/>
      </c>
      <c r="T1243" s="24" t="str">
        <f>IF(T$3="Not used","",IFERROR(VLOOKUP($A1243,'Circumstance 15'!$B$6:$AB$15,27,FALSE),IFERROR(VLOOKUP($A1243,'Circumstance 15'!$B$18:$AB$28,27,FALSE),TableBPA2[[#This Row],[Base Payment After Circumstance 14]])))</f>
        <v/>
      </c>
      <c r="U1243" s="24" t="str">
        <f>IF(U$3="Not used","",IFERROR(VLOOKUP($A1243,'Circumstance 16'!$B$6:$AB$15,27,FALSE),IFERROR(VLOOKUP($A1243,'Circumstance 16'!$B$18:$AB$28,27,FALSE),TableBPA2[[#This Row],[Base Payment After Circumstance 15]])))</f>
        <v/>
      </c>
      <c r="V1243" s="24" t="str">
        <f>IF(V$3="Not used","",IFERROR(VLOOKUP($A1243,'Circumstance 17'!$B$6:$AB$15,27,FALSE),IFERROR(VLOOKUP($A1243,'Circumstance 17'!$B$18:$AB$28,27,FALSE),TableBPA2[[#This Row],[Base Payment After Circumstance 16]])))</f>
        <v/>
      </c>
      <c r="W1243" s="24" t="str">
        <f>IF(W$3="Not used","",IFERROR(VLOOKUP($A1243,'Circumstance 18'!$B$6:$AB$15,27,FALSE),IFERROR(VLOOKUP($A1243,'Circumstance 18'!$B$18:$AB$28,27,FALSE),TableBPA2[[#This Row],[Base Payment After Circumstance 17]])))</f>
        <v/>
      </c>
      <c r="X1243" s="24" t="str">
        <f>IF(X$3="Not used","",IFERROR(VLOOKUP($A1243,'Circumstance 19'!$B$6:$AB$15,27,FALSE),IFERROR(VLOOKUP($A1243,'Circumstance 19'!$B$18:$AB$28,27,FALSE),TableBPA2[[#This Row],[Base Payment After Circumstance 18]])))</f>
        <v/>
      </c>
      <c r="Y1243" s="24" t="str">
        <f>IF(Y$3="Not used","",IFERROR(VLOOKUP($A1243,'Circumstance 20'!$B$6:$AB$15,27,FALSE),IFERROR(VLOOKUP($A1243,'Circumstance 20'!$B$18:$AB$28,27,FALSE),TableBPA2[[#This Row],[Base Payment After Circumstance 19]])))</f>
        <v/>
      </c>
    </row>
    <row r="1244" spans="1:25" x14ac:dyDescent="0.25">
      <c r="A1244" s="11" t="str">
        <f>IF('LEA Information'!A1253="","",'LEA Information'!A1253)</f>
        <v/>
      </c>
      <c r="B1244" s="11" t="str">
        <f>IF('LEA Information'!B1253="","",'LEA Information'!B1253)</f>
        <v/>
      </c>
      <c r="C1244" s="68" t="str">
        <f>IF('LEA Information'!C1253="","",'LEA Information'!C1253)</f>
        <v/>
      </c>
      <c r="D1244" s="8" t="str">
        <f>IF('LEA Information'!D1253="","",'LEA Information'!D1253)</f>
        <v/>
      </c>
      <c r="E1244" s="32" t="str">
        <f t="shared" si="19"/>
        <v/>
      </c>
      <c r="F1244" s="3" t="str">
        <f>IF(F$3="Not used","",IFERROR(VLOOKUP($A1244,'Circumstance 1'!$B$6:$AB$15,27,FALSE),IFERROR(VLOOKUP(A1244,'Circumstance 1'!$B$18:$AB$28,27,FALSE),TableBPA2[[#This Row],[Starting Base Payment]])))</f>
        <v/>
      </c>
      <c r="G1244" s="3" t="str">
        <f>IF(G$3="Not used","",IFERROR(VLOOKUP($A1244,'Circumstance 2'!$B$6:$AB$15,27,FALSE),IFERROR(VLOOKUP($A1244,'Circumstance 2'!$B$18:$AB$28,27,FALSE),TableBPA2[[#This Row],[Base Payment After Circumstance 1]])))</f>
        <v/>
      </c>
      <c r="H1244" s="3" t="str">
        <f>IF(H$3="Not used","",IFERROR(VLOOKUP($A1244,'Circumstance 3'!$B$6:$AB$15,27,FALSE),IFERROR(VLOOKUP($A1244,'Circumstance 3'!$B$18:$AB$28,27,FALSE),TableBPA2[[#This Row],[Base Payment After Circumstance 2]])))</f>
        <v/>
      </c>
      <c r="I1244" s="3" t="str">
        <f>IF(I$3="Not used","",IFERROR(VLOOKUP($A1244,'Circumstance 4'!$B$6:$AB$15,27,FALSE),IFERROR(VLOOKUP($A1244,'Circumstance 4'!$B$18:$AB$28,27,FALSE),TableBPA2[[#This Row],[Base Payment After Circumstance 3]])))</f>
        <v/>
      </c>
      <c r="J1244" s="3" t="str">
        <f>IF(J$3="Not used","",IFERROR(VLOOKUP($A1244,'Circumstance 5'!$B$6:$AB$15,27,FALSE),IFERROR(VLOOKUP($A1244,'Circumstance 5'!$B$18:$AB$28,27,FALSE),TableBPA2[[#This Row],[Base Payment After Circumstance 4]])))</f>
        <v/>
      </c>
      <c r="K1244" s="3" t="str">
        <f>IF(K$3="Not used","",IFERROR(VLOOKUP($A1244,'Circumstance 6'!$B$6:$AB$15,27,FALSE),IFERROR(VLOOKUP($A1244,'Circumstance 6'!$B$18:$AB$28,27,FALSE),TableBPA2[[#This Row],[Base Payment After Circumstance 5]])))</f>
        <v/>
      </c>
      <c r="L1244" s="3" t="str">
        <f>IF(L$3="Not used","",IFERROR(VLOOKUP($A1244,'Circumstance 7'!$B$6:$AB$15,27,FALSE),IFERROR(VLOOKUP($A1244,'Circumstance 7'!$B$18:$AB$28,27,FALSE),TableBPA2[[#This Row],[Base Payment After Circumstance 6]])))</f>
        <v/>
      </c>
      <c r="M1244" s="3" t="str">
        <f>IF(M$3="Not used","",IFERROR(VLOOKUP($A1244,'Circumstance 8'!$B$6:$AB$15,27,FALSE),IFERROR(VLOOKUP($A1244,'Circumstance 8'!$B$18:$AB$28,27,FALSE),TableBPA2[[#This Row],[Base Payment After Circumstance 7]])))</f>
        <v/>
      </c>
      <c r="N1244" s="3" t="str">
        <f>IF(N$3="Not used","",IFERROR(VLOOKUP($A1244,'Circumstance 9'!$B$6:$AB$15,27,FALSE),IFERROR(VLOOKUP($A1244,'Circumstance 9'!$B$18:$AB$28,27,FALSE),TableBPA2[[#This Row],[Base Payment After Circumstance 8]])))</f>
        <v/>
      </c>
      <c r="O1244" s="3" t="str">
        <f>IF(O$3="Not used","",IFERROR(VLOOKUP($A1244,'Circumstance 10'!$B$6:$AB$15,27,FALSE),IFERROR(VLOOKUP($A1244,'Circumstance 10'!$B$18:$AB$28,27,FALSE),TableBPA2[[#This Row],[Base Payment After Circumstance 9]])))</f>
        <v/>
      </c>
      <c r="P1244" s="24" t="str">
        <f>IF(P$3="Not used","",IFERROR(VLOOKUP($A1244,'Circumstance 11'!$B$6:$AB$15,27,FALSE),IFERROR(VLOOKUP($A1244,'Circumstance 11'!$B$18:$AB$28,27,FALSE),TableBPA2[[#This Row],[Base Payment After Circumstance 10]])))</f>
        <v/>
      </c>
      <c r="Q1244" s="24" t="str">
        <f>IF(Q$3="Not used","",IFERROR(VLOOKUP($A1244,'Circumstance 12'!$B$6:$AB$15,27,FALSE),IFERROR(VLOOKUP($A1244,'Circumstance 12'!$B$18:$AB$28,27,FALSE),TableBPA2[[#This Row],[Base Payment After Circumstance 11]])))</f>
        <v/>
      </c>
      <c r="R1244" s="24" t="str">
        <f>IF(R$3="Not used","",IFERROR(VLOOKUP($A1244,'Circumstance 13'!$B$6:$AB$15,27,FALSE),IFERROR(VLOOKUP($A1244,'Circumstance 13'!$B$18:$AB$28,27,FALSE),TableBPA2[[#This Row],[Base Payment After Circumstance 12]])))</f>
        <v/>
      </c>
      <c r="S1244" s="24" t="str">
        <f>IF(S$3="Not used","",IFERROR(VLOOKUP($A1244,'Circumstance 14'!$B$6:$AB$15,27,FALSE),IFERROR(VLOOKUP($A1244,'Circumstance 14'!$B$18:$AB$28,27,FALSE),TableBPA2[[#This Row],[Base Payment After Circumstance 13]])))</f>
        <v/>
      </c>
      <c r="T1244" s="24" t="str">
        <f>IF(T$3="Not used","",IFERROR(VLOOKUP($A1244,'Circumstance 15'!$B$6:$AB$15,27,FALSE),IFERROR(VLOOKUP($A1244,'Circumstance 15'!$B$18:$AB$28,27,FALSE),TableBPA2[[#This Row],[Base Payment After Circumstance 14]])))</f>
        <v/>
      </c>
      <c r="U1244" s="24" t="str">
        <f>IF(U$3="Not used","",IFERROR(VLOOKUP($A1244,'Circumstance 16'!$B$6:$AB$15,27,FALSE),IFERROR(VLOOKUP($A1244,'Circumstance 16'!$B$18:$AB$28,27,FALSE),TableBPA2[[#This Row],[Base Payment After Circumstance 15]])))</f>
        <v/>
      </c>
      <c r="V1244" s="24" t="str">
        <f>IF(V$3="Not used","",IFERROR(VLOOKUP($A1244,'Circumstance 17'!$B$6:$AB$15,27,FALSE),IFERROR(VLOOKUP($A1244,'Circumstance 17'!$B$18:$AB$28,27,FALSE),TableBPA2[[#This Row],[Base Payment After Circumstance 16]])))</f>
        <v/>
      </c>
      <c r="W1244" s="24" t="str">
        <f>IF(W$3="Not used","",IFERROR(VLOOKUP($A1244,'Circumstance 18'!$B$6:$AB$15,27,FALSE),IFERROR(VLOOKUP($A1244,'Circumstance 18'!$B$18:$AB$28,27,FALSE),TableBPA2[[#This Row],[Base Payment After Circumstance 17]])))</f>
        <v/>
      </c>
      <c r="X1244" s="24" t="str">
        <f>IF(X$3="Not used","",IFERROR(VLOOKUP($A1244,'Circumstance 19'!$B$6:$AB$15,27,FALSE),IFERROR(VLOOKUP($A1244,'Circumstance 19'!$B$18:$AB$28,27,FALSE),TableBPA2[[#This Row],[Base Payment After Circumstance 18]])))</f>
        <v/>
      </c>
      <c r="Y1244" s="24" t="str">
        <f>IF(Y$3="Not used","",IFERROR(VLOOKUP($A1244,'Circumstance 20'!$B$6:$AB$15,27,FALSE),IFERROR(VLOOKUP($A1244,'Circumstance 20'!$B$18:$AB$28,27,FALSE),TableBPA2[[#This Row],[Base Payment After Circumstance 19]])))</f>
        <v/>
      </c>
    </row>
    <row r="1245" spans="1:25" x14ac:dyDescent="0.25">
      <c r="A1245" s="11" t="str">
        <f>IF('LEA Information'!A1254="","",'LEA Information'!A1254)</f>
        <v/>
      </c>
      <c r="B1245" s="11" t="str">
        <f>IF('LEA Information'!B1254="","",'LEA Information'!B1254)</f>
        <v/>
      </c>
      <c r="C1245" s="68" t="str">
        <f>IF('LEA Information'!C1254="","",'LEA Information'!C1254)</f>
        <v/>
      </c>
      <c r="D1245" s="8" t="str">
        <f>IF('LEA Information'!D1254="","",'LEA Information'!D1254)</f>
        <v/>
      </c>
      <c r="E1245" s="32" t="str">
        <f t="shared" si="19"/>
        <v/>
      </c>
      <c r="F1245" s="3" t="str">
        <f>IF(F$3="Not used","",IFERROR(VLOOKUP($A1245,'Circumstance 1'!$B$6:$AB$15,27,FALSE),IFERROR(VLOOKUP(A1245,'Circumstance 1'!$B$18:$AB$28,27,FALSE),TableBPA2[[#This Row],[Starting Base Payment]])))</f>
        <v/>
      </c>
      <c r="G1245" s="3" t="str">
        <f>IF(G$3="Not used","",IFERROR(VLOOKUP($A1245,'Circumstance 2'!$B$6:$AB$15,27,FALSE),IFERROR(VLOOKUP($A1245,'Circumstance 2'!$B$18:$AB$28,27,FALSE),TableBPA2[[#This Row],[Base Payment After Circumstance 1]])))</f>
        <v/>
      </c>
      <c r="H1245" s="3" t="str">
        <f>IF(H$3="Not used","",IFERROR(VLOOKUP($A1245,'Circumstance 3'!$B$6:$AB$15,27,FALSE),IFERROR(VLOOKUP($A1245,'Circumstance 3'!$B$18:$AB$28,27,FALSE),TableBPA2[[#This Row],[Base Payment After Circumstance 2]])))</f>
        <v/>
      </c>
      <c r="I1245" s="3" t="str">
        <f>IF(I$3="Not used","",IFERROR(VLOOKUP($A1245,'Circumstance 4'!$B$6:$AB$15,27,FALSE),IFERROR(VLOOKUP($A1245,'Circumstance 4'!$B$18:$AB$28,27,FALSE),TableBPA2[[#This Row],[Base Payment After Circumstance 3]])))</f>
        <v/>
      </c>
      <c r="J1245" s="3" t="str">
        <f>IF(J$3="Not used","",IFERROR(VLOOKUP($A1245,'Circumstance 5'!$B$6:$AB$15,27,FALSE),IFERROR(VLOOKUP($A1245,'Circumstance 5'!$B$18:$AB$28,27,FALSE),TableBPA2[[#This Row],[Base Payment After Circumstance 4]])))</f>
        <v/>
      </c>
      <c r="K1245" s="3" t="str">
        <f>IF(K$3="Not used","",IFERROR(VLOOKUP($A1245,'Circumstance 6'!$B$6:$AB$15,27,FALSE),IFERROR(VLOOKUP($A1245,'Circumstance 6'!$B$18:$AB$28,27,FALSE),TableBPA2[[#This Row],[Base Payment After Circumstance 5]])))</f>
        <v/>
      </c>
      <c r="L1245" s="3" t="str">
        <f>IF(L$3="Not used","",IFERROR(VLOOKUP($A1245,'Circumstance 7'!$B$6:$AB$15,27,FALSE),IFERROR(VLOOKUP($A1245,'Circumstance 7'!$B$18:$AB$28,27,FALSE),TableBPA2[[#This Row],[Base Payment After Circumstance 6]])))</f>
        <v/>
      </c>
      <c r="M1245" s="3" t="str">
        <f>IF(M$3="Not used","",IFERROR(VLOOKUP($A1245,'Circumstance 8'!$B$6:$AB$15,27,FALSE),IFERROR(VLOOKUP($A1245,'Circumstance 8'!$B$18:$AB$28,27,FALSE),TableBPA2[[#This Row],[Base Payment After Circumstance 7]])))</f>
        <v/>
      </c>
      <c r="N1245" s="3" t="str">
        <f>IF(N$3="Not used","",IFERROR(VLOOKUP($A1245,'Circumstance 9'!$B$6:$AB$15,27,FALSE),IFERROR(VLOOKUP($A1245,'Circumstance 9'!$B$18:$AB$28,27,FALSE),TableBPA2[[#This Row],[Base Payment After Circumstance 8]])))</f>
        <v/>
      </c>
      <c r="O1245" s="3" t="str">
        <f>IF(O$3="Not used","",IFERROR(VLOOKUP($A1245,'Circumstance 10'!$B$6:$AB$15,27,FALSE),IFERROR(VLOOKUP($A1245,'Circumstance 10'!$B$18:$AB$28,27,FALSE),TableBPA2[[#This Row],[Base Payment After Circumstance 9]])))</f>
        <v/>
      </c>
      <c r="P1245" s="24" t="str">
        <f>IF(P$3="Not used","",IFERROR(VLOOKUP($A1245,'Circumstance 11'!$B$6:$AB$15,27,FALSE),IFERROR(VLOOKUP($A1245,'Circumstance 11'!$B$18:$AB$28,27,FALSE),TableBPA2[[#This Row],[Base Payment After Circumstance 10]])))</f>
        <v/>
      </c>
      <c r="Q1245" s="24" t="str">
        <f>IF(Q$3="Not used","",IFERROR(VLOOKUP($A1245,'Circumstance 12'!$B$6:$AB$15,27,FALSE),IFERROR(VLOOKUP($A1245,'Circumstance 12'!$B$18:$AB$28,27,FALSE),TableBPA2[[#This Row],[Base Payment After Circumstance 11]])))</f>
        <v/>
      </c>
      <c r="R1245" s="24" t="str">
        <f>IF(R$3="Not used","",IFERROR(VLOOKUP($A1245,'Circumstance 13'!$B$6:$AB$15,27,FALSE),IFERROR(VLOOKUP($A1245,'Circumstance 13'!$B$18:$AB$28,27,FALSE),TableBPA2[[#This Row],[Base Payment After Circumstance 12]])))</f>
        <v/>
      </c>
      <c r="S1245" s="24" t="str">
        <f>IF(S$3="Not used","",IFERROR(VLOOKUP($A1245,'Circumstance 14'!$B$6:$AB$15,27,FALSE),IFERROR(VLOOKUP($A1245,'Circumstance 14'!$B$18:$AB$28,27,FALSE),TableBPA2[[#This Row],[Base Payment After Circumstance 13]])))</f>
        <v/>
      </c>
      <c r="T1245" s="24" t="str">
        <f>IF(T$3="Not used","",IFERROR(VLOOKUP($A1245,'Circumstance 15'!$B$6:$AB$15,27,FALSE),IFERROR(VLOOKUP($A1245,'Circumstance 15'!$B$18:$AB$28,27,FALSE),TableBPA2[[#This Row],[Base Payment After Circumstance 14]])))</f>
        <v/>
      </c>
      <c r="U1245" s="24" t="str">
        <f>IF(U$3="Not used","",IFERROR(VLOOKUP($A1245,'Circumstance 16'!$B$6:$AB$15,27,FALSE),IFERROR(VLOOKUP($A1245,'Circumstance 16'!$B$18:$AB$28,27,FALSE),TableBPA2[[#This Row],[Base Payment After Circumstance 15]])))</f>
        <v/>
      </c>
      <c r="V1245" s="24" t="str">
        <f>IF(V$3="Not used","",IFERROR(VLOOKUP($A1245,'Circumstance 17'!$B$6:$AB$15,27,FALSE),IFERROR(VLOOKUP($A1245,'Circumstance 17'!$B$18:$AB$28,27,FALSE),TableBPA2[[#This Row],[Base Payment After Circumstance 16]])))</f>
        <v/>
      </c>
      <c r="W1245" s="24" t="str">
        <f>IF(W$3="Not used","",IFERROR(VLOOKUP($A1245,'Circumstance 18'!$B$6:$AB$15,27,FALSE),IFERROR(VLOOKUP($A1245,'Circumstance 18'!$B$18:$AB$28,27,FALSE),TableBPA2[[#This Row],[Base Payment After Circumstance 17]])))</f>
        <v/>
      </c>
      <c r="X1245" s="24" t="str">
        <f>IF(X$3="Not used","",IFERROR(VLOOKUP($A1245,'Circumstance 19'!$B$6:$AB$15,27,FALSE),IFERROR(VLOOKUP($A1245,'Circumstance 19'!$B$18:$AB$28,27,FALSE),TableBPA2[[#This Row],[Base Payment After Circumstance 18]])))</f>
        <v/>
      </c>
      <c r="Y1245" s="24" t="str">
        <f>IF(Y$3="Not used","",IFERROR(VLOOKUP($A1245,'Circumstance 20'!$B$6:$AB$15,27,FALSE),IFERROR(VLOOKUP($A1245,'Circumstance 20'!$B$18:$AB$28,27,FALSE),TableBPA2[[#This Row],[Base Payment After Circumstance 19]])))</f>
        <v/>
      </c>
    </row>
    <row r="1246" spans="1:25" x14ac:dyDescent="0.25">
      <c r="A1246" s="11" t="str">
        <f>IF('LEA Information'!A1255="","",'LEA Information'!A1255)</f>
        <v/>
      </c>
      <c r="B1246" s="11" t="str">
        <f>IF('LEA Information'!B1255="","",'LEA Information'!B1255)</f>
        <v/>
      </c>
      <c r="C1246" s="68" t="str">
        <f>IF('LEA Information'!C1255="","",'LEA Information'!C1255)</f>
        <v/>
      </c>
      <c r="D1246" s="8" t="str">
        <f>IF('LEA Information'!D1255="","",'LEA Information'!D1255)</f>
        <v/>
      </c>
      <c r="E1246" s="32" t="str">
        <f t="shared" si="19"/>
        <v/>
      </c>
      <c r="F1246" s="3" t="str">
        <f>IF(F$3="Not used","",IFERROR(VLOOKUP($A1246,'Circumstance 1'!$B$6:$AB$15,27,FALSE),IFERROR(VLOOKUP(A1246,'Circumstance 1'!$B$18:$AB$28,27,FALSE),TableBPA2[[#This Row],[Starting Base Payment]])))</f>
        <v/>
      </c>
      <c r="G1246" s="3" t="str">
        <f>IF(G$3="Not used","",IFERROR(VLOOKUP($A1246,'Circumstance 2'!$B$6:$AB$15,27,FALSE),IFERROR(VLOOKUP($A1246,'Circumstance 2'!$B$18:$AB$28,27,FALSE),TableBPA2[[#This Row],[Base Payment After Circumstance 1]])))</f>
        <v/>
      </c>
      <c r="H1246" s="3" t="str">
        <f>IF(H$3="Not used","",IFERROR(VLOOKUP($A1246,'Circumstance 3'!$B$6:$AB$15,27,FALSE),IFERROR(VLOOKUP($A1246,'Circumstance 3'!$B$18:$AB$28,27,FALSE),TableBPA2[[#This Row],[Base Payment After Circumstance 2]])))</f>
        <v/>
      </c>
      <c r="I1246" s="3" t="str">
        <f>IF(I$3="Not used","",IFERROR(VLOOKUP($A1246,'Circumstance 4'!$B$6:$AB$15,27,FALSE),IFERROR(VLOOKUP($A1246,'Circumstance 4'!$B$18:$AB$28,27,FALSE),TableBPA2[[#This Row],[Base Payment After Circumstance 3]])))</f>
        <v/>
      </c>
      <c r="J1246" s="3" t="str">
        <f>IF(J$3="Not used","",IFERROR(VLOOKUP($A1246,'Circumstance 5'!$B$6:$AB$15,27,FALSE),IFERROR(VLOOKUP($A1246,'Circumstance 5'!$B$18:$AB$28,27,FALSE),TableBPA2[[#This Row],[Base Payment After Circumstance 4]])))</f>
        <v/>
      </c>
      <c r="K1246" s="3" t="str">
        <f>IF(K$3="Not used","",IFERROR(VLOOKUP($A1246,'Circumstance 6'!$B$6:$AB$15,27,FALSE),IFERROR(VLOOKUP($A1246,'Circumstance 6'!$B$18:$AB$28,27,FALSE),TableBPA2[[#This Row],[Base Payment After Circumstance 5]])))</f>
        <v/>
      </c>
      <c r="L1246" s="3" t="str">
        <f>IF(L$3="Not used","",IFERROR(VLOOKUP($A1246,'Circumstance 7'!$B$6:$AB$15,27,FALSE),IFERROR(VLOOKUP($A1246,'Circumstance 7'!$B$18:$AB$28,27,FALSE),TableBPA2[[#This Row],[Base Payment After Circumstance 6]])))</f>
        <v/>
      </c>
      <c r="M1246" s="3" t="str">
        <f>IF(M$3="Not used","",IFERROR(VLOOKUP($A1246,'Circumstance 8'!$B$6:$AB$15,27,FALSE),IFERROR(VLOOKUP($A1246,'Circumstance 8'!$B$18:$AB$28,27,FALSE),TableBPA2[[#This Row],[Base Payment After Circumstance 7]])))</f>
        <v/>
      </c>
      <c r="N1246" s="3" t="str">
        <f>IF(N$3="Not used","",IFERROR(VLOOKUP($A1246,'Circumstance 9'!$B$6:$AB$15,27,FALSE),IFERROR(VLOOKUP($A1246,'Circumstance 9'!$B$18:$AB$28,27,FALSE),TableBPA2[[#This Row],[Base Payment After Circumstance 8]])))</f>
        <v/>
      </c>
      <c r="O1246" s="3" t="str">
        <f>IF(O$3="Not used","",IFERROR(VLOOKUP($A1246,'Circumstance 10'!$B$6:$AB$15,27,FALSE),IFERROR(VLOOKUP($A1246,'Circumstance 10'!$B$18:$AB$28,27,FALSE),TableBPA2[[#This Row],[Base Payment After Circumstance 9]])))</f>
        <v/>
      </c>
      <c r="P1246" s="24" t="str">
        <f>IF(P$3="Not used","",IFERROR(VLOOKUP($A1246,'Circumstance 11'!$B$6:$AB$15,27,FALSE),IFERROR(VLOOKUP($A1246,'Circumstance 11'!$B$18:$AB$28,27,FALSE),TableBPA2[[#This Row],[Base Payment After Circumstance 10]])))</f>
        <v/>
      </c>
      <c r="Q1246" s="24" t="str">
        <f>IF(Q$3="Not used","",IFERROR(VLOOKUP($A1246,'Circumstance 12'!$B$6:$AB$15,27,FALSE),IFERROR(VLOOKUP($A1246,'Circumstance 12'!$B$18:$AB$28,27,FALSE),TableBPA2[[#This Row],[Base Payment After Circumstance 11]])))</f>
        <v/>
      </c>
      <c r="R1246" s="24" t="str">
        <f>IF(R$3="Not used","",IFERROR(VLOOKUP($A1246,'Circumstance 13'!$B$6:$AB$15,27,FALSE),IFERROR(VLOOKUP($A1246,'Circumstance 13'!$B$18:$AB$28,27,FALSE),TableBPA2[[#This Row],[Base Payment After Circumstance 12]])))</f>
        <v/>
      </c>
      <c r="S1246" s="24" t="str">
        <f>IF(S$3="Not used","",IFERROR(VLOOKUP($A1246,'Circumstance 14'!$B$6:$AB$15,27,FALSE),IFERROR(VLOOKUP($A1246,'Circumstance 14'!$B$18:$AB$28,27,FALSE),TableBPA2[[#This Row],[Base Payment After Circumstance 13]])))</f>
        <v/>
      </c>
      <c r="T1246" s="24" t="str">
        <f>IF(T$3="Not used","",IFERROR(VLOOKUP($A1246,'Circumstance 15'!$B$6:$AB$15,27,FALSE),IFERROR(VLOOKUP($A1246,'Circumstance 15'!$B$18:$AB$28,27,FALSE),TableBPA2[[#This Row],[Base Payment After Circumstance 14]])))</f>
        <v/>
      </c>
      <c r="U1246" s="24" t="str">
        <f>IF(U$3="Not used","",IFERROR(VLOOKUP($A1246,'Circumstance 16'!$B$6:$AB$15,27,FALSE),IFERROR(VLOOKUP($A1246,'Circumstance 16'!$B$18:$AB$28,27,FALSE),TableBPA2[[#This Row],[Base Payment After Circumstance 15]])))</f>
        <v/>
      </c>
      <c r="V1246" s="24" t="str">
        <f>IF(V$3="Not used","",IFERROR(VLOOKUP($A1246,'Circumstance 17'!$B$6:$AB$15,27,FALSE),IFERROR(VLOOKUP($A1246,'Circumstance 17'!$B$18:$AB$28,27,FALSE),TableBPA2[[#This Row],[Base Payment After Circumstance 16]])))</f>
        <v/>
      </c>
      <c r="W1246" s="24" t="str">
        <f>IF(W$3="Not used","",IFERROR(VLOOKUP($A1246,'Circumstance 18'!$B$6:$AB$15,27,FALSE),IFERROR(VLOOKUP($A1246,'Circumstance 18'!$B$18:$AB$28,27,FALSE),TableBPA2[[#This Row],[Base Payment After Circumstance 17]])))</f>
        <v/>
      </c>
      <c r="X1246" s="24" t="str">
        <f>IF(X$3="Not used","",IFERROR(VLOOKUP($A1246,'Circumstance 19'!$B$6:$AB$15,27,FALSE),IFERROR(VLOOKUP($A1246,'Circumstance 19'!$B$18:$AB$28,27,FALSE),TableBPA2[[#This Row],[Base Payment After Circumstance 18]])))</f>
        <v/>
      </c>
      <c r="Y1246" s="24" t="str">
        <f>IF(Y$3="Not used","",IFERROR(VLOOKUP($A1246,'Circumstance 20'!$B$6:$AB$15,27,FALSE),IFERROR(VLOOKUP($A1246,'Circumstance 20'!$B$18:$AB$28,27,FALSE),TableBPA2[[#This Row],[Base Payment After Circumstance 19]])))</f>
        <v/>
      </c>
    </row>
    <row r="1247" spans="1:25" x14ac:dyDescent="0.25">
      <c r="A1247" s="11" t="str">
        <f>IF('LEA Information'!A1256="","",'LEA Information'!A1256)</f>
        <v/>
      </c>
      <c r="B1247" s="11" t="str">
        <f>IF('LEA Information'!B1256="","",'LEA Information'!B1256)</f>
        <v/>
      </c>
      <c r="C1247" s="68" t="str">
        <f>IF('LEA Information'!C1256="","",'LEA Information'!C1256)</f>
        <v/>
      </c>
      <c r="D1247" s="8" t="str">
        <f>IF('LEA Information'!D1256="","",'LEA Information'!D1256)</f>
        <v/>
      </c>
      <c r="E1247" s="32" t="str">
        <f t="shared" si="19"/>
        <v/>
      </c>
      <c r="F1247" s="3" t="str">
        <f>IF(F$3="Not used","",IFERROR(VLOOKUP($A1247,'Circumstance 1'!$B$6:$AB$15,27,FALSE),IFERROR(VLOOKUP(A1247,'Circumstance 1'!$B$18:$AB$28,27,FALSE),TableBPA2[[#This Row],[Starting Base Payment]])))</f>
        <v/>
      </c>
      <c r="G1247" s="3" t="str">
        <f>IF(G$3="Not used","",IFERROR(VLOOKUP($A1247,'Circumstance 2'!$B$6:$AB$15,27,FALSE),IFERROR(VLOOKUP($A1247,'Circumstance 2'!$B$18:$AB$28,27,FALSE),TableBPA2[[#This Row],[Base Payment After Circumstance 1]])))</f>
        <v/>
      </c>
      <c r="H1247" s="3" t="str">
        <f>IF(H$3="Not used","",IFERROR(VLOOKUP($A1247,'Circumstance 3'!$B$6:$AB$15,27,FALSE),IFERROR(VLOOKUP($A1247,'Circumstance 3'!$B$18:$AB$28,27,FALSE),TableBPA2[[#This Row],[Base Payment After Circumstance 2]])))</f>
        <v/>
      </c>
      <c r="I1247" s="3" t="str">
        <f>IF(I$3="Not used","",IFERROR(VLOOKUP($A1247,'Circumstance 4'!$B$6:$AB$15,27,FALSE),IFERROR(VLOOKUP($A1247,'Circumstance 4'!$B$18:$AB$28,27,FALSE),TableBPA2[[#This Row],[Base Payment After Circumstance 3]])))</f>
        <v/>
      </c>
      <c r="J1247" s="3" t="str">
        <f>IF(J$3="Not used","",IFERROR(VLOOKUP($A1247,'Circumstance 5'!$B$6:$AB$15,27,FALSE),IFERROR(VLOOKUP($A1247,'Circumstance 5'!$B$18:$AB$28,27,FALSE),TableBPA2[[#This Row],[Base Payment After Circumstance 4]])))</f>
        <v/>
      </c>
      <c r="K1247" s="3" t="str">
        <f>IF(K$3="Not used","",IFERROR(VLOOKUP($A1247,'Circumstance 6'!$B$6:$AB$15,27,FALSE),IFERROR(VLOOKUP($A1247,'Circumstance 6'!$B$18:$AB$28,27,FALSE),TableBPA2[[#This Row],[Base Payment After Circumstance 5]])))</f>
        <v/>
      </c>
      <c r="L1247" s="3" t="str">
        <f>IF(L$3="Not used","",IFERROR(VLOOKUP($A1247,'Circumstance 7'!$B$6:$AB$15,27,FALSE),IFERROR(VLOOKUP($A1247,'Circumstance 7'!$B$18:$AB$28,27,FALSE),TableBPA2[[#This Row],[Base Payment After Circumstance 6]])))</f>
        <v/>
      </c>
      <c r="M1247" s="3" t="str">
        <f>IF(M$3="Not used","",IFERROR(VLOOKUP($A1247,'Circumstance 8'!$B$6:$AB$15,27,FALSE),IFERROR(VLOOKUP($A1247,'Circumstance 8'!$B$18:$AB$28,27,FALSE),TableBPA2[[#This Row],[Base Payment After Circumstance 7]])))</f>
        <v/>
      </c>
      <c r="N1247" s="3" t="str">
        <f>IF(N$3="Not used","",IFERROR(VLOOKUP($A1247,'Circumstance 9'!$B$6:$AB$15,27,FALSE),IFERROR(VLOOKUP($A1247,'Circumstance 9'!$B$18:$AB$28,27,FALSE),TableBPA2[[#This Row],[Base Payment After Circumstance 8]])))</f>
        <v/>
      </c>
      <c r="O1247" s="3" t="str">
        <f>IF(O$3="Not used","",IFERROR(VLOOKUP($A1247,'Circumstance 10'!$B$6:$AB$15,27,FALSE),IFERROR(VLOOKUP($A1247,'Circumstance 10'!$B$18:$AB$28,27,FALSE),TableBPA2[[#This Row],[Base Payment After Circumstance 9]])))</f>
        <v/>
      </c>
      <c r="P1247" s="24" t="str">
        <f>IF(P$3="Not used","",IFERROR(VLOOKUP($A1247,'Circumstance 11'!$B$6:$AB$15,27,FALSE),IFERROR(VLOOKUP($A1247,'Circumstance 11'!$B$18:$AB$28,27,FALSE),TableBPA2[[#This Row],[Base Payment After Circumstance 10]])))</f>
        <v/>
      </c>
      <c r="Q1247" s="24" t="str">
        <f>IF(Q$3="Not used","",IFERROR(VLOOKUP($A1247,'Circumstance 12'!$B$6:$AB$15,27,FALSE),IFERROR(VLOOKUP($A1247,'Circumstance 12'!$B$18:$AB$28,27,FALSE),TableBPA2[[#This Row],[Base Payment After Circumstance 11]])))</f>
        <v/>
      </c>
      <c r="R1247" s="24" t="str">
        <f>IF(R$3="Not used","",IFERROR(VLOOKUP($A1247,'Circumstance 13'!$B$6:$AB$15,27,FALSE),IFERROR(VLOOKUP($A1247,'Circumstance 13'!$B$18:$AB$28,27,FALSE),TableBPA2[[#This Row],[Base Payment After Circumstance 12]])))</f>
        <v/>
      </c>
      <c r="S1247" s="24" t="str">
        <f>IF(S$3="Not used","",IFERROR(VLOOKUP($A1247,'Circumstance 14'!$B$6:$AB$15,27,FALSE),IFERROR(VLOOKUP($A1247,'Circumstance 14'!$B$18:$AB$28,27,FALSE),TableBPA2[[#This Row],[Base Payment After Circumstance 13]])))</f>
        <v/>
      </c>
      <c r="T1247" s="24" t="str">
        <f>IF(T$3="Not used","",IFERROR(VLOOKUP($A1247,'Circumstance 15'!$B$6:$AB$15,27,FALSE),IFERROR(VLOOKUP($A1247,'Circumstance 15'!$B$18:$AB$28,27,FALSE),TableBPA2[[#This Row],[Base Payment After Circumstance 14]])))</f>
        <v/>
      </c>
      <c r="U1247" s="24" t="str">
        <f>IF(U$3="Not used","",IFERROR(VLOOKUP($A1247,'Circumstance 16'!$B$6:$AB$15,27,FALSE),IFERROR(VLOOKUP($A1247,'Circumstance 16'!$B$18:$AB$28,27,FALSE),TableBPA2[[#This Row],[Base Payment After Circumstance 15]])))</f>
        <v/>
      </c>
      <c r="V1247" s="24" t="str">
        <f>IF(V$3="Not used","",IFERROR(VLOOKUP($A1247,'Circumstance 17'!$B$6:$AB$15,27,FALSE),IFERROR(VLOOKUP($A1247,'Circumstance 17'!$B$18:$AB$28,27,FALSE),TableBPA2[[#This Row],[Base Payment After Circumstance 16]])))</f>
        <v/>
      </c>
      <c r="W1247" s="24" t="str">
        <f>IF(W$3="Not used","",IFERROR(VLOOKUP($A1247,'Circumstance 18'!$B$6:$AB$15,27,FALSE),IFERROR(VLOOKUP($A1247,'Circumstance 18'!$B$18:$AB$28,27,FALSE),TableBPA2[[#This Row],[Base Payment After Circumstance 17]])))</f>
        <v/>
      </c>
      <c r="X1247" s="24" t="str">
        <f>IF(X$3="Not used","",IFERROR(VLOOKUP($A1247,'Circumstance 19'!$B$6:$AB$15,27,FALSE),IFERROR(VLOOKUP($A1247,'Circumstance 19'!$B$18:$AB$28,27,FALSE),TableBPA2[[#This Row],[Base Payment After Circumstance 18]])))</f>
        <v/>
      </c>
      <c r="Y1247" s="24" t="str">
        <f>IF(Y$3="Not used","",IFERROR(VLOOKUP($A1247,'Circumstance 20'!$B$6:$AB$15,27,FALSE),IFERROR(VLOOKUP($A1247,'Circumstance 20'!$B$18:$AB$28,27,FALSE),TableBPA2[[#This Row],[Base Payment After Circumstance 19]])))</f>
        <v/>
      </c>
    </row>
    <row r="1248" spans="1:25" x14ac:dyDescent="0.25">
      <c r="A1248" s="11" t="str">
        <f>IF('LEA Information'!A1257="","",'LEA Information'!A1257)</f>
        <v/>
      </c>
      <c r="B1248" s="11" t="str">
        <f>IF('LEA Information'!B1257="","",'LEA Information'!B1257)</f>
        <v/>
      </c>
      <c r="C1248" s="68" t="str">
        <f>IF('LEA Information'!C1257="","",'LEA Information'!C1257)</f>
        <v/>
      </c>
      <c r="D1248" s="8" t="str">
        <f>IF('LEA Information'!D1257="","",'LEA Information'!D1257)</f>
        <v/>
      </c>
      <c r="E1248" s="32" t="str">
        <f t="shared" si="19"/>
        <v/>
      </c>
      <c r="F1248" s="3" t="str">
        <f>IF(F$3="Not used","",IFERROR(VLOOKUP($A1248,'Circumstance 1'!$B$6:$AB$15,27,FALSE),IFERROR(VLOOKUP(A1248,'Circumstance 1'!$B$18:$AB$28,27,FALSE),TableBPA2[[#This Row],[Starting Base Payment]])))</f>
        <v/>
      </c>
      <c r="G1248" s="3" t="str">
        <f>IF(G$3="Not used","",IFERROR(VLOOKUP($A1248,'Circumstance 2'!$B$6:$AB$15,27,FALSE),IFERROR(VLOOKUP($A1248,'Circumstance 2'!$B$18:$AB$28,27,FALSE),TableBPA2[[#This Row],[Base Payment After Circumstance 1]])))</f>
        <v/>
      </c>
      <c r="H1248" s="3" t="str">
        <f>IF(H$3="Not used","",IFERROR(VLOOKUP($A1248,'Circumstance 3'!$B$6:$AB$15,27,FALSE),IFERROR(VLOOKUP($A1248,'Circumstance 3'!$B$18:$AB$28,27,FALSE),TableBPA2[[#This Row],[Base Payment After Circumstance 2]])))</f>
        <v/>
      </c>
      <c r="I1248" s="3" t="str">
        <f>IF(I$3="Not used","",IFERROR(VLOOKUP($A1248,'Circumstance 4'!$B$6:$AB$15,27,FALSE),IFERROR(VLOOKUP($A1248,'Circumstance 4'!$B$18:$AB$28,27,FALSE),TableBPA2[[#This Row],[Base Payment After Circumstance 3]])))</f>
        <v/>
      </c>
      <c r="J1248" s="3" t="str">
        <f>IF(J$3="Not used","",IFERROR(VLOOKUP($A1248,'Circumstance 5'!$B$6:$AB$15,27,FALSE),IFERROR(VLOOKUP($A1248,'Circumstance 5'!$B$18:$AB$28,27,FALSE),TableBPA2[[#This Row],[Base Payment After Circumstance 4]])))</f>
        <v/>
      </c>
      <c r="K1248" s="3" t="str">
        <f>IF(K$3="Not used","",IFERROR(VLOOKUP($A1248,'Circumstance 6'!$B$6:$AB$15,27,FALSE),IFERROR(VLOOKUP($A1248,'Circumstance 6'!$B$18:$AB$28,27,FALSE),TableBPA2[[#This Row],[Base Payment After Circumstance 5]])))</f>
        <v/>
      </c>
      <c r="L1248" s="3" t="str">
        <f>IF(L$3="Not used","",IFERROR(VLOOKUP($A1248,'Circumstance 7'!$B$6:$AB$15,27,FALSE),IFERROR(VLOOKUP($A1248,'Circumstance 7'!$B$18:$AB$28,27,FALSE),TableBPA2[[#This Row],[Base Payment After Circumstance 6]])))</f>
        <v/>
      </c>
      <c r="M1248" s="3" t="str">
        <f>IF(M$3="Not used","",IFERROR(VLOOKUP($A1248,'Circumstance 8'!$B$6:$AB$15,27,FALSE),IFERROR(VLOOKUP($A1248,'Circumstance 8'!$B$18:$AB$28,27,FALSE),TableBPA2[[#This Row],[Base Payment After Circumstance 7]])))</f>
        <v/>
      </c>
      <c r="N1248" s="3" t="str">
        <f>IF(N$3="Not used","",IFERROR(VLOOKUP($A1248,'Circumstance 9'!$B$6:$AB$15,27,FALSE),IFERROR(VLOOKUP($A1248,'Circumstance 9'!$B$18:$AB$28,27,FALSE),TableBPA2[[#This Row],[Base Payment After Circumstance 8]])))</f>
        <v/>
      </c>
      <c r="O1248" s="3" t="str">
        <f>IF(O$3="Not used","",IFERROR(VLOOKUP($A1248,'Circumstance 10'!$B$6:$AB$15,27,FALSE),IFERROR(VLOOKUP($A1248,'Circumstance 10'!$B$18:$AB$28,27,FALSE),TableBPA2[[#This Row],[Base Payment After Circumstance 9]])))</f>
        <v/>
      </c>
      <c r="P1248" s="24" t="str">
        <f>IF(P$3="Not used","",IFERROR(VLOOKUP($A1248,'Circumstance 11'!$B$6:$AB$15,27,FALSE),IFERROR(VLOOKUP($A1248,'Circumstance 11'!$B$18:$AB$28,27,FALSE),TableBPA2[[#This Row],[Base Payment After Circumstance 10]])))</f>
        <v/>
      </c>
      <c r="Q1248" s="24" t="str">
        <f>IF(Q$3="Not used","",IFERROR(VLOOKUP($A1248,'Circumstance 12'!$B$6:$AB$15,27,FALSE),IFERROR(VLOOKUP($A1248,'Circumstance 12'!$B$18:$AB$28,27,FALSE),TableBPA2[[#This Row],[Base Payment After Circumstance 11]])))</f>
        <v/>
      </c>
      <c r="R1248" s="24" t="str">
        <f>IF(R$3="Not used","",IFERROR(VLOOKUP($A1248,'Circumstance 13'!$B$6:$AB$15,27,FALSE),IFERROR(VLOOKUP($A1248,'Circumstance 13'!$B$18:$AB$28,27,FALSE),TableBPA2[[#This Row],[Base Payment After Circumstance 12]])))</f>
        <v/>
      </c>
      <c r="S1248" s="24" t="str">
        <f>IF(S$3="Not used","",IFERROR(VLOOKUP($A1248,'Circumstance 14'!$B$6:$AB$15,27,FALSE),IFERROR(VLOOKUP($A1248,'Circumstance 14'!$B$18:$AB$28,27,FALSE),TableBPA2[[#This Row],[Base Payment After Circumstance 13]])))</f>
        <v/>
      </c>
      <c r="T1248" s="24" t="str">
        <f>IF(T$3="Not used","",IFERROR(VLOOKUP($A1248,'Circumstance 15'!$B$6:$AB$15,27,FALSE),IFERROR(VLOOKUP($A1248,'Circumstance 15'!$B$18:$AB$28,27,FALSE),TableBPA2[[#This Row],[Base Payment After Circumstance 14]])))</f>
        <v/>
      </c>
      <c r="U1248" s="24" t="str">
        <f>IF(U$3="Not used","",IFERROR(VLOOKUP($A1248,'Circumstance 16'!$B$6:$AB$15,27,FALSE),IFERROR(VLOOKUP($A1248,'Circumstance 16'!$B$18:$AB$28,27,FALSE),TableBPA2[[#This Row],[Base Payment After Circumstance 15]])))</f>
        <v/>
      </c>
      <c r="V1248" s="24" t="str">
        <f>IF(V$3="Not used","",IFERROR(VLOOKUP($A1248,'Circumstance 17'!$B$6:$AB$15,27,FALSE),IFERROR(VLOOKUP($A1248,'Circumstance 17'!$B$18:$AB$28,27,FALSE),TableBPA2[[#This Row],[Base Payment After Circumstance 16]])))</f>
        <v/>
      </c>
      <c r="W1248" s="24" t="str">
        <f>IF(W$3="Not used","",IFERROR(VLOOKUP($A1248,'Circumstance 18'!$B$6:$AB$15,27,FALSE),IFERROR(VLOOKUP($A1248,'Circumstance 18'!$B$18:$AB$28,27,FALSE),TableBPA2[[#This Row],[Base Payment After Circumstance 17]])))</f>
        <v/>
      </c>
      <c r="X1248" s="24" t="str">
        <f>IF(X$3="Not used","",IFERROR(VLOOKUP($A1248,'Circumstance 19'!$B$6:$AB$15,27,FALSE),IFERROR(VLOOKUP($A1248,'Circumstance 19'!$B$18:$AB$28,27,FALSE),TableBPA2[[#This Row],[Base Payment After Circumstance 18]])))</f>
        <v/>
      </c>
      <c r="Y1248" s="24" t="str">
        <f>IF(Y$3="Not used","",IFERROR(VLOOKUP($A1248,'Circumstance 20'!$B$6:$AB$15,27,FALSE),IFERROR(VLOOKUP($A1248,'Circumstance 20'!$B$18:$AB$28,27,FALSE),TableBPA2[[#This Row],[Base Payment After Circumstance 19]])))</f>
        <v/>
      </c>
    </row>
    <row r="1249" spans="1:25" x14ac:dyDescent="0.25">
      <c r="A1249" s="11" t="str">
        <f>IF('LEA Information'!A1258="","",'LEA Information'!A1258)</f>
        <v/>
      </c>
      <c r="B1249" s="11" t="str">
        <f>IF('LEA Information'!B1258="","",'LEA Information'!B1258)</f>
        <v/>
      </c>
      <c r="C1249" s="68" t="str">
        <f>IF('LEA Information'!C1258="","",'LEA Information'!C1258)</f>
        <v/>
      </c>
      <c r="D1249" s="8" t="str">
        <f>IF('LEA Information'!D1258="","",'LEA Information'!D1258)</f>
        <v/>
      </c>
      <c r="E1249" s="32" t="str">
        <f t="shared" si="19"/>
        <v/>
      </c>
      <c r="F1249" s="3" t="str">
        <f>IF(F$3="Not used","",IFERROR(VLOOKUP($A1249,'Circumstance 1'!$B$6:$AB$15,27,FALSE),IFERROR(VLOOKUP(A1249,'Circumstance 1'!$B$18:$AB$28,27,FALSE),TableBPA2[[#This Row],[Starting Base Payment]])))</f>
        <v/>
      </c>
      <c r="G1249" s="3" t="str">
        <f>IF(G$3="Not used","",IFERROR(VLOOKUP($A1249,'Circumstance 2'!$B$6:$AB$15,27,FALSE),IFERROR(VLOOKUP($A1249,'Circumstance 2'!$B$18:$AB$28,27,FALSE),TableBPA2[[#This Row],[Base Payment After Circumstance 1]])))</f>
        <v/>
      </c>
      <c r="H1249" s="3" t="str">
        <f>IF(H$3="Not used","",IFERROR(VLOOKUP($A1249,'Circumstance 3'!$B$6:$AB$15,27,FALSE),IFERROR(VLOOKUP($A1249,'Circumstance 3'!$B$18:$AB$28,27,FALSE),TableBPA2[[#This Row],[Base Payment After Circumstance 2]])))</f>
        <v/>
      </c>
      <c r="I1249" s="3" t="str">
        <f>IF(I$3="Not used","",IFERROR(VLOOKUP($A1249,'Circumstance 4'!$B$6:$AB$15,27,FALSE),IFERROR(VLOOKUP($A1249,'Circumstance 4'!$B$18:$AB$28,27,FALSE),TableBPA2[[#This Row],[Base Payment After Circumstance 3]])))</f>
        <v/>
      </c>
      <c r="J1249" s="3" t="str">
        <f>IF(J$3="Not used","",IFERROR(VLOOKUP($A1249,'Circumstance 5'!$B$6:$AB$15,27,FALSE),IFERROR(VLOOKUP($A1249,'Circumstance 5'!$B$18:$AB$28,27,FALSE),TableBPA2[[#This Row],[Base Payment After Circumstance 4]])))</f>
        <v/>
      </c>
      <c r="K1249" s="3" t="str">
        <f>IF(K$3="Not used","",IFERROR(VLOOKUP($A1249,'Circumstance 6'!$B$6:$AB$15,27,FALSE),IFERROR(VLOOKUP($A1249,'Circumstance 6'!$B$18:$AB$28,27,FALSE),TableBPA2[[#This Row],[Base Payment After Circumstance 5]])))</f>
        <v/>
      </c>
      <c r="L1249" s="3" t="str">
        <f>IF(L$3="Not used","",IFERROR(VLOOKUP($A1249,'Circumstance 7'!$B$6:$AB$15,27,FALSE),IFERROR(VLOOKUP($A1249,'Circumstance 7'!$B$18:$AB$28,27,FALSE),TableBPA2[[#This Row],[Base Payment After Circumstance 6]])))</f>
        <v/>
      </c>
      <c r="M1249" s="3" t="str">
        <f>IF(M$3="Not used","",IFERROR(VLOOKUP($A1249,'Circumstance 8'!$B$6:$AB$15,27,FALSE),IFERROR(VLOOKUP($A1249,'Circumstance 8'!$B$18:$AB$28,27,FALSE),TableBPA2[[#This Row],[Base Payment After Circumstance 7]])))</f>
        <v/>
      </c>
      <c r="N1249" s="3" t="str">
        <f>IF(N$3="Not used","",IFERROR(VLOOKUP($A1249,'Circumstance 9'!$B$6:$AB$15,27,FALSE),IFERROR(VLOOKUP($A1249,'Circumstance 9'!$B$18:$AB$28,27,FALSE),TableBPA2[[#This Row],[Base Payment After Circumstance 8]])))</f>
        <v/>
      </c>
      <c r="O1249" s="3" t="str">
        <f>IF(O$3="Not used","",IFERROR(VLOOKUP($A1249,'Circumstance 10'!$B$6:$AB$15,27,FALSE),IFERROR(VLOOKUP($A1249,'Circumstance 10'!$B$18:$AB$28,27,FALSE),TableBPA2[[#This Row],[Base Payment After Circumstance 9]])))</f>
        <v/>
      </c>
      <c r="P1249" s="24" t="str">
        <f>IF(P$3="Not used","",IFERROR(VLOOKUP($A1249,'Circumstance 11'!$B$6:$AB$15,27,FALSE),IFERROR(VLOOKUP($A1249,'Circumstance 11'!$B$18:$AB$28,27,FALSE),TableBPA2[[#This Row],[Base Payment After Circumstance 10]])))</f>
        <v/>
      </c>
      <c r="Q1249" s="24" t="str">
        <f>IF(Q$3="Not used","",IFERROR(VLOOKUP($A1249,'Circumstance 12'!$B$6:$AB$15,27,FALSE),IFERROR(VLOOKUP($A1249,'Circumstance 12'!$B$18:$AB$28,27,FALSE),TableBPA2[[#This Row],[Base Payment After Circumstance 11]])))</f>
        <v/>
      </c>
      <c r="R1249" s="24" t="str">
        <f>IF(R$3="Not used","",IFERROR(VLOOKUP($A1249,'Circumstance 13'!$B$6:$AB$15,27,FALSE),IFERROR(VLOOKUP($A1249,'Circumstance 13'!$B$18:$AB$28,27,FALSE),TableBPA2[[#This Row],[Base Payment After Circumstance 12]])))</f>
        <v/>
      </c>
      <c r="S1249" s="24" t="str">
        <f>IF(S$3="Not used","",IFERROR(VLOOKUP($A1249,'Circumstance 14'!$B$6:$AB$15,27,FALSE),IFERROR(VLOOKUP($A1249,'Circumstance 14'!$B$18:$AB$28,27,FALSE),TableBPA2[[#This Row],[Base Payment After Circumstance 13]])))</f>
        <v/>
      </c>
      <c r="T1249" s="24" t="str">
        <f>IF(T$3="Not used","",IFERROR(VLOOKUP($A1249,'Circumstance 15'!$B$6:$AB$15,27,FALSE),IFERROR(VLOOKUP($A1249,'Circumstance 15'!$B$18:$AB$28,27,FALSE),TableBPA2[[#This Row],[Base Payment After Circumstance 14]])))</f>
        <v/>
      </c>
      <c r="U1249" s="24" t="str">
        <f>IF(U$3="Not used","",IFERROR(VLOOKUP($A1249,'Circumstance 16'!$B$6:$AB$15,27,FALSE),IFERROR(VLOOKUP($A1249,'Circumstance 16'!$B$18:$AB$28,27,FALSE),TableBPA2[[#This Row],[Base Payment After Circumstance 15]])))</f>
        <v/>
      </c>
      <c r="V1249" s="24" t="str">
        <f>IF(V$3="Not used","",IFERROR(VLOOKUP($A1249,'Circumstance 17'!$B$6:$AB$15,27,FALSE),IFERROR(VLOOKUP($A1249,'Circumstance 17'!$B$18:$AB$28,27,FALSE),TableBPA2[[#This Row],[Base Payment After Circumstance 16]])))</f>
        <v/>
      </c>
      <c r="W1249" s="24" t="str">
        <f>IF(W$3="Not used","",IFERROR(VLOOKUP($A1249,'Circumstance 18'!$B$6:$AB$15,27,FALSE),IFERROR(VLOOKUP($A1249,'Circumstance 18'!$B$18:$AB$28,27,FALSE),TableBPA2[[#This Row],[Base Payment After Circumstance 17]])))</f>
        <v/>
      </c>
      <c r="X1249" s="24" t="str">
        <f>IF(X$3="Not used","",IFERROR(VLOOKUP($A1249,'Circumstance 19'!$B$6:$AB$15,27,FALSE),IFERROR(VLOOKUP($A1249,'Circumstance 19'!$B$18:$AB$28,27,FALSE),TableBPA2[[#This Row],[Base Payment After Circumstance 18]])))</f>
        <v/>
      </c>
      <c r="Y1249" s="24" t="str">
        <f>IF(Y$3="Not used","",IFERROR(VLOOKUP($A1249,'Circumstance 20'!$B$6:$AB$15,27,FALSE),IFERROR(VLOOKUP($A1249,'Circumstance 20'!$B$18:$AB$28,27,FALSE),TableBPA2[[#This Row],[Base Payment After Circumstance 19]])))</f>
        <v/>
      </c>
    </row>
    <row r="1250" spans="1:25" x14ac:dyDescent="0.25">
      <c r="A1250" s="11" t="str">
        <f>IF('LEA Information'!A1259="","",'LEA Information'!A1259)</f>
        <v/>
      </c>
      <c r="B1250" s="11" t="str">
        <f>IF('LEA Information'!B1259="","",'LEA Information'!B1259)</f>
        <v/>
      </c>
      <c r="C1250" s="68" t="str">
        <f>IF('LEA Information'!C1259="","",'LEA Information'!C1259)</f>
        <v/>
      </c>
      <c r="D1250" s="8" t="str">
        <f>IF('LEA Information'!D1259="","",'LEA Information'!D1259)</f>
        <v/>
      </c>
      <c r="E1250" s="32" t="str">
        <f t="shared" si="19"/>
        <v/>
      </c>
      <c r="F1250" s="3" t="str">
        <f>IF(F$3="Not used","",IFERROR(VLOOKUP($A1250,'Circumstance 1'!$B$6:$AB$15,27,FALSE),IFERROR(VLOOKUP(A1250,'Circumstance 1'!$B$18:$AB$28,27,FALSE),TableBPA2[[#This Row],[Starting Base Payment]])))</f>
        <v/>
      </c>
      <c r="G1250" s="3" t="str">
        <f>IF(G$3="Not used","",IFERROR(VLOOKUP($A1250,'Circumstance 2'!$B$6:$AB$15,27,FALSE),IFERROR(VLOOKUP($A1250,'Circumstance 2'!$B$18:$AB$28,27,FALSE),TableBPA2[[#This Row],[Base Payment After Circumstance 1]])))</f>
        <v/>
      </c>
      <c r="H1250" s="3" t="str">
        <f>IF(H$3="Not used","",IFERROR(VLOOKUP($A1250,'Circumstance 3'!$B$6:$AB$15,27,FALSE),IFERROR(VLOOKUP($A1250,'Circumstance 3'!$B$18:$AB$28,27,FALSE),TableBPA2[[#This Row],[Base Payment After Circumstance 2]])))</f>
        <v/>
      </c>
      <c r="I1250" s="3" t="str">
        <f>IF(I$3="Not used","",IFERROR(VLOOKUP($A1250,'Circumstance 4'!$B$6:$AB$15,27,FALSE),IFERROR(VLOOKUP($A1250,'Circumstance 4'!$B$18:$AB$28,27,FALSE),TableBPA2[[#This Row],[Base Payment After Circumstance 3]])))</f>
        <v/>
      </c>
      <c r="J1250" s="3" t="str">
        <f>IF(J$3="Not used","",IFERROR(VLOOKUP($A1250,'Circumstance 5'!$B$6:$AB$15,27,FALSE),IFERROR(VLOOKUP($A1250,'Circumstance 5'!$B$18:$AB$28,27,FALSE),TableBPA2[[#This Row],[Base Payment After Circumstance 4]])))</f>
        <v/>
      </c>
      <c r="K1250" s="3" t="str">
        <f>IF(K$3="Not used","",IFERROR(VLOOKUP($A1250,'Circumstance 6'!$B$6:$AB$15,27,FALSE),IFERROR(VLOOKUP($A1250,'Circumstance 6'!$B$18:$AB$28,27,FALSE),TableBPA2[[#This Row],[Base Payment After Circumstance 5]])))</f>
        <v/>
      </c>
      <c r="L1250" s="3" t="str">
        <f>IF(L$3="Not used","",IFERROR(VLOOKUP($A1250,'Circumstance 7'!$B$6:$AB$15,27,FALSE),IFERROR(VLOOKUP($A1250,'Circumstance 7'!$B$18:$AB$28,27,FALSE),TableBPA2[[#This Row],[Base Payment After Circumstance 6]])))</f>
        <v/>
      </c>
      <c r="M1250" s="3" t="str">
        <f>IF(M$3="Not used","",IFERROR(VLOOKUP($A1250,'Circumstance 8'!$B$6:$AB$15,27,FALSE),IFERROR(VLOOKUP($A1250,'Circumstance 8'!$B$18:$AB$28,27,FALSE),TableBPA2[[#This Row],[Base Payment After Circumstance 7]])))</f>
        <v/>
      </c>
      <c r="N1250" s="3" t="str">
        <f>IF(N$3="Not used","",IFERROR(VLOOKUP($A1250,'Circumstance 9'!$B$6:$AB$15,27,FALSE),IFERROR(VLOOKUP($A1250,'Circumstance 9'!$B$18:$AB$28,27,FALSE),TableBPA2[[#This Row],[Base Payment After Circumstance 8]])))</f>
        <v/>
      </c>
      <c r="O1250" s="3" t="str">
        <f>IF(O$3="Not used","",IFERROR(VLOOKUP($A1250,'Circumstance 10'!$B$6:$AB$15,27,FALSE),IFERROR(VLOOKUP($A1250,'Circumstance 10'!$B$18:$AB$28,27,FALSE),TableBPA2[[#This Row],[Base Payment After Circumstance 9]])))</f>
        <v/>
      </c>
      <c r="P1250" s="24" t="str">
        <f>IF(P$3="Not used","",IFERROR(VLOOKUP($A1250,'Circumstance 11'!$B$6:$AB$15,27,FALSE),IFERROR(VLOOKUP($A1250,'Circumstance 11'!$B$18:$AB$28,27,FALSE),TableBPA2[[#This Row],[Base Payment After Circumstance 10]])))</f>
        <v/>
      </c>
      <c r="Q1250" s="24" t="str">
        <f>IF(Q$3="Not used","",IFERROR(VLOOKUP($A1250,'Circumstance 12'!$B$6:$AB$15,27,FALSE),IFERROR(VLOOKUP($A1250,'Circumstance 12'!$B$18:$AB$28,27,FALSE),TableBPA2[[#This Row],[Base Payment After Circumstance 11]])))</f>
        <v/>
      </c>
      <c r="R1250" s="24" t="str">
        <f>IF(R$3="Not used","",IFERROR(VLOOKUP($A1250,'Circumstance 13'!$B$6:$AB$15,27,FALSE),IFERROR(VLOOKUP($A1250,'Circumstance 13'!$B$18:$AB$28,27,FALSE),TableBPA2[[#This Row],[Base Payment After Circumstance 12]])))</f>
        <v/>
      </c>
      <c r="S1250" s="24" t="str">
        <f>IF(S$3="Not used","",IFERROR(VLOOKUP($A1250,'Circumstance 14'!$B$6:$AB$15,27,FALSE),IFERROR(VLOOKUP($A1250,'Circumstance 14'!$B$18:$AB$28,27,FALSE),TableBPA2[[#This Row],[Base Payment After Circumstance 13]])))</f>
        <v/>
      </c>
      <c r="T1250" s="24" t="str">
        <f>IF(T$3="Not used","",IFERROR(VLOOKUP($A1250,'Circumstance 15'!$B$6:$AB$15,27,FALSE),IFERROR(VLOOKUP($A1250,'Circumstance 15'!$B$18:$AB$28,27,FALSE),TableBPA2[[#This Row],[Base Payment After Circumstance 14]])))</f>
        <v/>
      </c>
      <c r="U1250" s="24" t="str">
        <f>IF(U$3="Not used","",IFERROR(VLOOKUP($A1250,'Circumstance 16'!$B$6:$AB$15,27,FALSE),IFERROR(VLOOKUP($A1250,'Circumstance 16'!$B$18:$AB$28,27,FALSE),TableBPA2[[#This Row],[Base Payment After Circumstance 15]])))</f>
        <v/>
      </c>
      <c r="V1250" s="24" t="str">
        <f>IF(V$3="Not used","",IFERROR(VLOOKUP($A1250,'Circumstance 17'!$B$6:$AB$15,27,FALSE),IFERROR(VLOOKUP($A1250,'Circumstance 17'!$B$18:$AB$28,27,FALSE),TableBPA2[[#This Row],[Base Payment After Circumstance 16]])))</f>
        <v/>
      </c>
      <c r="W1250" s="24" t="str">
        <f>IF(W$3="Not used","",IFERROR(VLOOKUP($A1250,'Circumstance 18'!$B$6:$AB$15,27,FALSE),IFERROR(VLOOKUP($A1250,'Circumstance 18'!$B$18:$AB$28,27,FALSE),TableBPA2[[#This Row],[Base Payment After Circumstance 17]])))</f>
        <v/>
      </c>
      <c r="X1250" s="24" t="str">
        <f>IF(X$3="Not used","",IFERROR(VLOOKUP($A1250,'Circumstance 19'!$B$6:$AB$15,27,FALSE),IFERROR(VLOOKUP($A1250,'Circumstance 19'!$B$18:$AB$28,27,FALSE),TableBPA2[[#This Row],[Base Payment After Circumstance 18]])))</f>
        <v/>
      </c>
      <c r="Y1250" s="24" t="str">
        <f>IF(Y$3="Not used","",IFERROR(VLOOKUP($A1250,'Circumstance 20'!$B$6:$AB$15,27,FALSE),IFERROR(VLOOKUP($A1250,'Circumstance 20'!$B$18:$AB$28,27,FALSE),TableBPA2[[#This Row],[Base Payment After Circumstance 19]])))</f>
        <v/>
      </c>
    </row>
    <row r="1251" spans="1:25" x14ac:dyDescent="0.25">
      <c r="A1251" s="11" t="str">
        <f>IF('LEA Information'!A1260="","",'LEA Information'!A1260)</f>
        <v/>
      </c>
      <c r="B1251" s="11" t="str">
        <f>IF('LEA Information'!B1260="","",'LEA Information'!B1260)</f>
        <v/>
      </c>
      <c r="C1251" s="68" t="str">
        <f>IF('LEA Information'!C1260="","",'LEA Information'!C1260)</f>
        <v/>
      </c>
      <c r="D1251" s="8" t="str">
        <f>IF('LEA Information'!D1260="","",'LEA Information'!D1260)</f>
        <v/>
      </c>
      <c r="E1251" s="32" t="str">
        <f t="shared" si="19"/>
        <v/>
      </c>
      <c r="F1251" s="3" t="str">
        <f>IF(F$3="Not used","",IFERROR(VLOOKUP($A1251,'Circumstance 1'!$B$6:$AB$15,27,FALSE),IFERROR(VLOOKUP(A1251,'Circumstance 1'!$B$18:$AB$28,27,FALSE),TableBPA2[[#This Row],[Starting Base Payment]])))</f>
        <v/>
      </c>
      <c r="G1251" s="3" t="str">
        <f>IF(G$3="Not used","",IFERROR(VLOOKUP($A1251,'Circumstance 2'!$B$6:$AB$15,27,FALSE),IFERROR(VLOOKUP($A1251,'Circumstance 2'!$B$18:$AB$28,27,FALSE),TableBPA2[[#This Row],[Base Payment After Circumstance 1]])))</f>
        <v/>
      </c>
      <c r="H1251" s="3" t="str">
        <f>IF(H$3="Not used","",IFERROR(VLOOKUP($A1251,'Circumstance 3'!$B$6:$AB$15,27,FALSE),IFERROR(VLOOKUP($A1251,'Circumstance 3'!$B$18:$AB$28,27,FALSE),TableBPA2[[#This Row],[Base Payment After Circumstance 2]])))</f>
        <v/>
      </c>
      <c r="I1251" s="3" t="str">
        <f>IF(I$3="Not used","",IFERROR(VLOOKUP($A1251,'Circumstance 4'!$B$6:$AB$15,27,FALSE),IFERROR(VLOOKUP($A1251,'Circumstance 4'!$B$18:$AB$28,27,FALSE),TableBPA2[[#This Row],[Base Payment After Circumstance 3]])))</f>
        <v/>
      </c>
      <c r="J1251" s="3" t="str">
        <f>IF(J$3="Not used","",IFERROR(VLOOKUP($A1251,'Circumstance 5'!$B$6:$AB$15,27,FALSE),IFERROR(VLOOKUP($A1251,'Circumstance 5'!$B$18:$AB$28,27,FALSE),TableBPA2[[#This Row],[Base Payment After Circumstance 4]])))</f>
        <v/>
      </c>
      <c r="K1251" s="3" t="str">
        <f>IF(K$3="Not used","",IFERROR(VLOOKUP($A1251,'Circumstance 6'!$B$6:$AB$15,27,FALSE),IFERROR(VLOOKUP($A1251,'Circumstance 6'!$B$18:$AB$28,27,FALSE),TableBPA2[[#This Row],[Base Payment After Circumstance 5]])))</f>
        <v/>
      </c>
      <c r="L1251" s="3" t="str">
        <f>IF(L$3="Not used","",IFERROR(VLOOKUP($A1251,'Circumstance 7'!$B$6:$AB$15,27,FALSE),IFERROR(VLOOKUP($A1251,'Circumstance 7'!$B$18:$AB$28,27,FALSE),TableBPA2[[#This Row],[Base Payment After Circumstance 6]])))</f>
        <v/>
      </c>
      <c r="M1251" s="3" t="str">
        <f>IF(M$3="Not used","",IFERROR(VLOOKUP($A1251,'Circumstance 8'!$B$6:$AB$15,27,FALSE),IFERROR(VLOOKUP($A1251,'Circumstance 8'!$B$18:$AB$28,27,FALSE),TableBPA2[[#This Row],[Base Payment After Circumstance 7]])))</f>
        <v/>
      </c>
      <c r="N1251" s="3" t="str">
        <f>IF(N$3="Not used","",IFERROR(VLOOKUP($A1251,'Circumstance 9'!$B$6:$AB$15,27,FALSE),IFERROR(VLOOKUP($A1251,'Circumstance 9'!$B$18:$AB$28,27,FALSE),TableBPA2[[#This Row],[Base Payment After Circumstance 8]])))</f>
        <v/>
      </c>
      <c r="O1251" s="3" t="str">
        <f>IF(O$3="Not used","",IFERROR(VLOOKUP($A1251,'Circumstance 10'!$B$6:$AB$15,27,FALSE),IFERROR(VLOOKUP($A1251,'Circumstance 10'!$B$18:$AB$28,27,FALSE),TableBPA2[[#This Row],[Base Payment After Circumstance 9]])))</f>
        <v/>
      </c>
      <c r="P1251" s="24" t="str">
        <f>IF(P$3="Not used","",IFERROR(VLOOKUP($A1251,'Circumstance 11'!$B$6:$AB$15,27,FALSE),IFERROR(VLOOKUP($A1251,'Circumstance 11'!$B$18:$AB$28,27,FALSE),TableBPA2[[#This Row],[Base Payment After Circumstance 10]])))</f>
        <v/>
      </c>
      <c r="Q1251" s="24" t="str">
        <f>IF(Q$3="Not used","",IFERROR(VLOOKUP($A1251,'Circumstance 12'!$B$6:$AB$15,27,FALSE),IFERROR(VLOOKUP($A1251,'Circumstance 12'!$B$18:$AB$28,27,FALSE),TableBPA2[[#This Row],[Base Payment After Circumstance 11]])))</f>
        <v/>
      </c>
      <c r="R1251" s="24" t="str">
        <f>IF(R$3="Not used","",IFERROR(VLOOKUP($A1251,'Circumstance 13'!$B$6:$AB$15,27,FALSE),IFERROR(VLOOKUP($A1251,'Circumstance 13'!$B$18:$AB$28,27,FALSE),TableBPA2[[#This Row],[Base Payment After Circumstance 12]])))</f>
        <v/>
      </c>
      <c r="S1251" s="24" t="str">
        <f>IF(S$3="Not used","",IFERROR(VLOOKUP($A1251,'Circumstance 14'!$B$6:$AB$15,27,FALSE),IFERROR(VLOOKUP($A1251,'Circumstance 14'!$B$18:$AB$28,27,FALSE),TableBPA2[[#This Row],[Base Payment After Circumstance 13]])))</f>
        <v/>
      </c>
      <c r="T1251" s="24" t="str">
        <f>IF(T$3="Not used","",IFERROR(VLOOKUP($A1251,'Circumstance 15'!$B$6:$AB$15,27,FALSE),IFERROR(VLOOKUP($A1251,'Circumstance 15'!$B$18:$AB$28,27,FALSE),TableBPA2[[#This Row],[Base Payment After Circumstance 14]])))</f>
        <v/>
      </c>
      <c r="U1251" s="24" t="str">
        <f>IF(U$3="Not used","",IFERROR(VLOOKUP($A1251,'Circumstance 16'!$B$6:$AB$15,27,FALSE),IFERROR(VLOOKUP($A1251,'Circumstance 16'!$B$18:$AB$28,27,FALSE),TableBPA2[[#This Row],[Base Payment After Circumstance 15]])))</f>
        <v/>
      </c>
      <c r="V1251" s="24" t="str">
        <f>IF(V$3="Not used","",IFERROR(VLOOKUP($A1251,'Circumstance 17'!$B$6:$AB$15,27,FALSE),IFERROR(VLOOKUP($A1251,'Circumstance 17'!$B$18:$AB$28,27,FALSE),TableBPA2[[#This Row],[Base Payment After Circumstance 16]])))</f>
        <v/>
      </c>
      <c r="W1251" s="24" t="str">
        <f>IF(W$3="Not used","",IFERROR(VLOOKUP($A1251,'Circumstance 18'!$B$6:$AB$15,27,FALSE),IFERROR(VLOOKUP($A1251,'Circumstance 18'!$B$18:$AB$28,27,FALSE),TableBPA2[[#This Row],[Base Payment After Circumstance 17]])))</f>
        <v/>
      </c>
      <c r="X1251" s="24" t="str">
        <f>IF(X$3="Not used","",IFERROR(VLOOKUP($A1251,'Circumstance 19'!$B$6:$AB$15,27,FALSE),IFERROR(VLOOKUP($A1251,'Circumstance 19'!$B$18:$AB$28,27,FALSE),TableBPA2[[#This Row],[Base Payment After Circumstance 18]])))</f>
        <v/>
      </c>
      <c r="Y1251" s="24" t="str">
        <f>IF(Y$3="Not used","",IFERROR(VLOOKUP($A1251,'Circumstance 20'!$B$6:$AB$15,27,FALSE),IFERROR(VLOOKUP($A1251,'Circumstance 20'!$B$18:$AB$28,27,FALSE),TableBPA2[[#This Row],[Base Payment After Circumstance 19]])))</f>
        <v/>
      </c>
    </row>
    <row r="1252" spans="1:25" x14ac:dyDescent="0.25">
      <c r="A1252" s="11" t="str">
        <f>IF('LEA Information'!A1261="","",'LEA Information'!A1261)</f>
        <v/>
      </c>
      <c r="B1252" s="11" t="str">
        <f>IF('LEA Information'!B1261="","",'LEA Information'!B1261)</f>
        <v/>
      </c>
      <c r="C1252" s="68" t="str">
        <f>IF('LEA Information'!C1261="","",'LEA Information'!C1261)</f>
        <v/>
      </c>
      <c r="D1252" s="8" t="str">
        <f>IF('LEA Information'!D1261="","",'LEA Information'!D1261)</f>
        <v/>
      </c>
      <c r="E1252" s="32" t="str">
        <f t="shared" si="19"/>
        <v/>
      </c>
      <c r="F1252" s="3" t="str">
        <f>IF(F$3="Not used","",IFERROR(VLOOKUP($A1252,'Circumstance 1'!$B$6:$AB$15,27,FALSE),IFERROR(VLOOKUP(A1252,'Circumstance 1'!$B$18:$AB$28,27,FALSE),TableBPA2[[#This Row],[Starting Base Payment]])))</f>
        <v/>
      </c>
      <c r="G1252" s="3" t="str">
        <f>IF(G$3="Not used","",IFERROR(VLOOKUP($A1252,'Circumstance 2'!$B$6:$AB$15,27,FALSE),IFERROR(VLOOKUP($A1252,'Circumstance 2'!$B$18:$AB$28,27,FALSE),TableBPA2[[#This Row],[Base Payment After Circumstance 1]])))</f>
        <v/>
      </c>
      <c r="H1252" s="3" t="str">
        <f>IF(H$3="Not used","",IFERROR(VLOOKUP($A1252,'Circumstance 3'!$B$6:$AB$15,27,FALSE),IFERROR(VLOOKUP($A1252,'Circumstance 3'!$B$18:$AB$28,27,FALSE),TableBPA2[[#This Row],[Base Payment After Circumstance 2]])))</f>
        <v/>
      </c>
      <c r="I1252" s="3" t="str">
        <f>IF(I$3="Not used","",IFERROR(VLOOKUP($A1252,'Circumstance 4'!$B$6:$AB$15,27,FALSE),IFERROR(VLOOKUP($A1252,'Circumstance 4'!$B$18:$AB$28,27,FALSE),TableBPA2[[#This Row],[Base Payment After Circumstance 3]])))</f>
        <v/>
      </c>
      <c r="J1252" s="3" t="str">
        <f>IF(J$3="Not used","",IFERROR(VLOOKUP($A1252,'Circumstance 5'!$B$6:$AB$15,27,FALSE),IFERROR(VLOOKUP($A1252,'Circumstance 5'!$B$18:$AB$28,27,FALSE),TableBPA2[[#This Row],[Base Payment After Circumstance 4]])))</f>
        <v/>
      </c>
      <c r="K1252" s="3" t="str">
        <f>IF(K$3="Not used","",IFERROR(VLOOKUP($A1252,'Circumstance 6'!$B$6:$AB$15,27,FALSE),IFERROR(VLOOKUP($A1252,'Circumstance 6'!$B$18:$AB$28,27,FALSE),TableBPA2[[#This Row],[Base Payment After Circumstance 5]])))</f>
        <v/>
      </c>
      <c r="L1252" s="3" t="str">
        <f>IF(L$3="Not used","",IFERROR(VLOOKUP($A1252,'Circumstance 7'!$B$6:$AB$15,27,FALSE),IFERROR(VLOOKUP($A1252,'Circumstance 7'!$B$18:$AB$28,27,FALSE),TableBPA2[[#This Row],[Base Payment After Circumstance 6]])))</f>
        <v/>
      </c>
      <c r="M1252" s="3" t="str">
        <f>IF(M$3="Not used","",IFERROR(VLOOKUP($A1252,'Circumstance 8'!$B$6:$AB$15,27,FALSE),IFERROR(VLOOKUP($A1252,'Circumstance 8'!$B$18:$AB$28,27,FALSE),TableBPA2[[#This Row],[Base Payment After Circumstance 7]])))</f>
        <v/>
      </c>
      <c r="N1252" s="3" t="str">
        <f>IF(N$3="Not used","",IFERROR(VLOOKUP($A1252,'Circumstance 9'!$B$6:$AB$15,27,FALSE),IFERROR(VLOOKUP($A1252,'Circumstance 9'!$B$18:$AB$28,27,FALSE),TableBPA2[[#This Row],[Base Payment After Circumstance 8]])))</f>
        <v/>
      </c>
      <c r="O1252" s="3" t="str">
        <f>IF(O$3="Not used","",IFERROR(VLOOKUP($A1252,'Circumstance 10'!$B$6:$AB$15,27,FALSE),IFERROR(VLOOKUP($A1252,'Circumstance 10'!$B$18:$AB$28,27,FALSE),TableBPA2[[#This Row],[Base Payment After Circumstance 9]])))</f>
        <v/>
      </c>
      <c r="P1252" s="24" t="str">
        <f>IF(P$3="Not used","",IFERROR(VLOOKUP($A1252,'Circumstance 11'!$B$6:$AB$15,27,FALSE),IFERROR(VLOOKUP($A1252,'Circumstance 11'!$B$18:$AB$28,27,FALSE),TableBPA2[[#This Row],[Base Payment After Circumstance 10]])))</f>
        <v/>
      </c>
      <c r="Q1252" s="24" t="str">
        <f>IF(Q$3="Not used","",IFERROR(VLOOKUP($A1252,'Circumstance 12'!$B$6:$AB$15,27,FALSE),IFERROR(VLOOKUP($A1252,'Circumstance 12'!$B$18:$AB$28,27,FALSE),TableBPA2[[#This Row],[Base Payment After Circumstance 11]])))</f>
        <v/>
      </c>
      <c r="R1252" s="24" t="str">
        <f>IF(R$3="Not used","",IFERROR(VLOOKUP($A1252,'Circumstance 13'!$B$6:$AB$15,27,FALSE),IFERROR(VLOOKUP($A1252,'Circumstance 13'!$B$18:$AB$28,27,FALSE),TableBPA2[[#This Row],[Base Payment After Circumstance 12]])))</f>
        <v/>
      </c>
      <c r="S1252" s="24" t="str">
        <f>IF(S$3="Not used","",IFERROR(VLOOKUP($A1252,'Circumstance 14'!$B$6:$AB$15,27,FALSE),IFERROR(VLOOKUP($A1252,'Circumstance 14'!$B$18:$AB$28,27,FALSE),TableBPA2[[#This Row],[Base Payment After Circumstance 13]])))</f>
        <v/>
      </c>
      <c r="T1252" s="24" t="str">
        <f>IF(T$3="Not used","",IFERROR(VLOOKUP($A1252,'Circumstance 15'!$B$6:$AB$15,27,FALSE),IFERROR(VLOOKUP($A1252,'Circumstance 15'!$B$18:$AB$28,27,FALSE),TableBPA2[[#This Row],[Base Payment After Circumstance 14]])))</f>
        <v/>
      </c>
      <c r="U1252" s="24" t="str">
        <f>IF(U$3="Not used","",IFERROR(VLOOKUP($A1252,'Circumstance 16'!$B$6:$AB$15,27,FALSE),IFERROR(VLOOKUP($A1252,'Circumstance 16'!$B$18:$AB$28,27,FALSE),TableBPA2[[#This Row],[Base Payment After Circumstance 15]])))</f>
        <v/>
      </c>
      <c r="V1252" s="24" t="str">
        <f>IF(V$3="Not used","",IFERROR(VLOOKUP($A1252,'Circumstance 17'!$B$6:$AB$15,27,FALSE),IFERROR(VLOOKUP($A1252,'Circumstance 17'!$B$18:$AB$28,27,FALSE),TableBPA2[[#This Row],[Base Payment After Circumstance 16]])))</f>
        <v/>
      </c>
      <c r="W1252" s="24" t="str">
        <f>IF(W$3="Not used","",IFERROR(VLOOKUP($A1252,'Circumstance 18'!$B$6:$AB$15,27,FALSE),IFERROR(VLOOKUP($A1252,'Circumstance 18'!$B$18:$AB$28,27,FALSE),TableBPA2[[#This Row],[Base Payment After Circumstance 17]])))</f>
        <v/>
      </c>
      <c r="X1252" s="24" t="str">
        <f>IF(X$3="Not used","",IFERROR(VLOOKUP($A1252,'Circumstance 19'!$B$6:$AB$15,27,FALSE),IFERROR(VLOOKUP($A1252,'Circumstance 19'!$B$18:$AB$28,27,FALSE),TableBPA2[[#This Row],[Base Payment After Circumstance 18]])))</f>
        <v/>
      </c>
      <c r="Y1252" s="24" t="str">
        <f>IF(Y$3="Not used","",IFERROR(VLOOKUP($A1252,'Circumstance 20'!$B$6:$AB$15,27,FALSE),IFERROR(VLOOKUP($A1252,'Circumstance 20'!$B$18:$AB$28,27,FALSE),TableBPA2[[#This Row],[Base Payment After Circumstance 19]])))</f>
        <v/>
      </c>
    </row>
    <row r="1253" spans="1:25" x14ac:dyDescent="0.25">
      <c r="A1253" s="11" t="str">
        <f>IF('LEA Information'!A1262="","",'LEA Information'!A1262)</f>
        <v/>
      </c>
      <c r="B1253" s="11" t="str">
        <f>IF('LEA Information'!B1262="","",'LEA Information'!B1262)</f>
        <v/>
      </c>
      <c r="C1253" s="68" t="str">
        <f>IF('LEA Information'!C1262="","",'LEA Information'!C1262)</f>
        <v/>
      </c>
      <c r="D1253" s="8" t="str">
        <f>IF('LEA Information'!D1262="","",'LEA Information'!D1262)</f>
        <v/>
      </c>
      <c r="E1253" s="32" t="str">
        <f t="shared" si="19"/>
        <v/>
      </c>
      <c r="F1253" s="3" t="str">
        <f>IF(F$3="Not used","",IFERROR(VLOOKUP($A1253,'Circumstance 1'!$B$6:$AB$15,27,FALSE),IFERROR(VLOOKUP(A1253,'Circumstance 1'!$B$18:$AB$28,27,FALSE),TableBPA2[[#This Row],[Starting Base Payment]])))</f>
        <v/>
      </c>
      <c r="G1253" s="3" t="str">
        <f>IF(G$3="Not used","",IFERROR(VLOOKUP($A1253,'Circumstance 2'!$B$6:$AB$15,27,FALSE),IFERROR(VLOOKUP($A1253,'Circumstance 2'!$B$18:$AB$28,27,FALSE),TableBPA2[[#This Row],[Base Payment After Circumstance 1]])))</f>
        <v/>
      </c>
      <c r="H1253" s="3" t="str">
        <f>IF(H$3="Not used","",IFERROR(VLOOKUP($A1253,'Circumstance 3'!$B$6:$AB$15,27,FALSE),IFERROR(VLOOKUP($A1253,'Circumstance 3'!$B$18:$AB$28,27,FALSE),TableBPA2[[#This Row],[Base Payment After Circumstance 2]])))</f>
        <v/>
      </c>
      <c r="I1253" s="3" t="str">
        <f>IF(I$3="Not used","",IFERROR(VLOOKUP($A1253,'Circumstance 4'!$B$6:$AB$15,27,FALSE),IFERROR(VLOOKUP($A1253,'Circumstance 4'!$B$18:$AB$28,27,FALSE),TableBPA2[[#This Row],[Base Payment After Circumstance 3]])))</f>
        <v/>
      </c>
      <c r="J1253" s="3" t="str">
        <f>IF(J$3="Not used","",IFERROR(VLOOKUP($A1253,'Circumstance 5'!$B$6:$AB$15,27,FALSE),IFERROR(VLOOKUP($A1253,'Circumstance 5'!$B$18:$AB$28,27,FALSE),TableBPA2[[#This Row],[Base Payment After Circumstance 4]])))</f>
        <v/>
      </c>
      <c r="K1253" s="3" t="str">
        <f>IF(K$3="Not used","",IFERROR(VLOOKUP($A1253,'Circumstance 6'!$B$6:$AB$15,27,FALSE),IFERROR(VLOOKUP($A1253,'Circumstance 6'!$B$18:$AB$28,27,FALSE),TableBPA2[[#This Row],[Base Payment After Circumstance 5]])))</f>
        <v/>
      </c>
      <c r="L1253" s="3" t="str">
        <f>IF(L$3="Not used","",IFERROR(VLOOKUP($A1253,'Circumstance 7'!$B$6:$AB$15,27,FALSE),IFERROR(VLOOKUP($A1253,'Circumstance 7'!$B$18:$AB$28,27,FALSE),TableBPA2[[#This Row],[Base Payment After Circumstance 6]])))</f>
        <v/>
      </c>
      <c r="M1253" s="3" t="str">
        <f>IF(M$3="Not used","",IFERROR(VLOOKUP($A1253,'Circumstance 8'!$B$6:$AB$15,27,FALSE),IFERROR(VLOOKUP($A1253,'Circumstance 8'!$B$18:$AB$28,27,FALSE),TableBPA2[[#This Row],[Base Payment After Circumstance 7]])))</f>
        <v/>
      </c>
      <c r="N1253" s="3" t="str">
        <f>IF(N$3="Not used","",IFERROR(VLOOKUP($A1253,'Circumstance 9'!$B$6:$AB$15,27,FALSE),IFERROR(VLOOKUP($A1253,'Circumstance 9'!$B$18:$AB$28,27,FALSE),TableBPA2[[#This Row],[Base Payment After Circumstance 8]])))</f>
        <v/>
      </c>
      <c r="O1253" s="3" t="str">
        <f>IF(O$3="Not used","",IFERROR(VLOOKUP($A1253,'Circumstance 10'!$B$6:$AB$15,27,FALSE),IFERROR(VLOOKUP($A1253,'Circumstance 10'!$B$18:$AB$28,27,FALSE),TableBPA2[[#This Row],[Base Payment After Circumstance 9]])))</f>
        <v/>
      </c>
      <c r="P1253" s="24" t="str">
        <f>IF(P$3="Not used","",IFERROR(VLOOKUP($A1253,'Circumstance 11'!$B$6:$AB$15,27,FALSE),IFERROR(VLOOKUP($A1253,'Circumstance 11'!$B$18:$AB$28,27,FALSE),TableBPA2[[#This Row],[Base Payment After Circumstance 10]])))</f>
        <v/>
      </c>
      <c r="Q1253" s="24" t="str">
        <f>IF(Q$3="Not used","",IFERROR(VLOOKUP($A1253,'Circumstance 12'!$B$6:$AB$15,27,FALSE),IFERROR(VLOOKUP($A1253,'Circumstance 12'!$B$18:$AB$28,27,FALSE),TableBPA2[[#This Row],[Base Payment After Circumstance 11]])))</f>
        <v/>
      </c>
      <c r="R1253" s="24" t="str">
        <f>IF(R$3="Not used","",IFERROR(VLOOKUP($A1253,'Circumstance 13'!$B$6:$AB$15,27,FALSE),IFERROR(VLOOKUP($A1253,'Circumstance 13'!$B$18:$AB$28,27,FALSE),TableBPA2[[#This Row],[Base Payment After Circumstance 12]])))</f>
        <v/>
      </c>
      <c r="S1253" s="24" t="str">
        <f>IF(S$3="Not used","",IFERROR(VLOOKUP($A1253,'Circumstance 14'!$B$6:$AB$15,27,FALSE),IFERROR(VLOOKUP($A1253,'Circumstance 14'!$B$18:$AB$28,27,FALSE),TableBPA2[[#This Row],[Base Payment After Circumstance 13]])))</f>
        <v/>
      </c>
      <c r="T1253" s="24" t="str">
        <f>IF(T$3="Not used","",IFERROR(VLOOKUP($A1253,'Circumstance 15'!$B$6:$AB$15,27,FALSE),IFERROR(VLOOKUP($A1253,'Circumstance 15'!$B$18:$AB$28,27,FALSE),TableBPA2[[#This Row],[Base Payment After Circumstance 14]])))</f>
        <v/>
      </c>
      <c r="U1253" s="24" t="str">
        <f>IF(U$3="Not used","",IFERROR(VLOOKUP($A1253,'Circumstance 16'!$B$6:$AB$15,27,FALSE),IFERROR(VLOOKUP($A1253,'Circumstance 16'!$B$18:$AB$28,27,FALSE),TableBPA2[[#This Row],[Base Payment After Circumstance 15]])))</f>
        <v/>
      </c>
      <c r="V1253" s="24" t="str">
        <f>IF(V$3="Not used","",IFERROR(VLOOKUP($A1253,'Circumstance 17'!$B$6:$AB$15,27,FALSE),IFERROR(VLOOKUP($A1253,'Circumstance 17'!$B$18:$AB$28,27,FALSE),TableBPA2[[#This Row],[Base Payment After Circumstance 16]])))</f>
        <v/>
      </c>
      <c r="W1253" s="24" t="str">
        <f>IF(W$3="Not used","",IFERROR(VLOOKUP($A1253,'Circumstance 18'!$B$6:$AB$15,27,FALSE),IFERROR(VLOOKUP($A1253,'Circumstance 18'!$B$18:$AB$28,27,FALSE),TableBPA2[[#This Row],[Base Payment After Circumstance 17]])))</f>
        <v/>
      </c>
      <c r="X1253" s="24" t="str">
        <f>IF(X$3="Not used","",IFERROR(VLOOKUP($A1253,'Circumstance 19'!$B$6:$AB$15,27,FALSE),IFERROR(VLOOKUP($A1253,'Circumstance 19'!$B$18:$AB$28,27,FALSE),TableBPA2[[#This Row],[Base Payment After Circumstance 18]])))</f>
        <v/>
      </c>
      <c r="Y1253" s="24" t="str">
        <f>IF(Y$3="Not used","",IFERROR(VLOOKUP($A1253,'Circumstance 20'!$B$6:$AB$15,27,FALSE),IFERROR(VLOOKUP($A1253,'Circumstance 20'!$B$18:$AB$28,27,FALSE),TableBPA2[[#This Row],[Base Payment After Circumstance 19]])))</f>
        <v/>
      </c>
    </row>
    <row r="1254" spans="1:25" x14ac:dyDescent="0.25">
      <c r="A1254" s="11" t="str">
        <f>IF('LEA Information'!A1263="","",'LEA Information'!A1263)</f>
        <v/>
      </c>
      <c r="B1254" s="11" t="str">
        <f>IF('LEA Information'!B1263="","",'LEA Information'!B1263)</f>
        <v/>
      </c>
      <c r="C1254" s="68" t="str">
        <f>IF('LEA Information'!C1263="","",'LEA Information'!C1263)</f>
        <v/>
      </c>
      <c r="D1254" s="8" t="str">
        <f>IF('LEA Information'!D1263="","",'LEA Information'!D1263)</f>
        <v/>
      </c>
      <c r="E1254" s="32" t="str">
        <f t="shared" si="19"/>
        <v/>
      </c>
      <c r="F1254" s="3" t="str">
        <f>IF(F$3="Not used","",IFERROR(VLOOKUP($A1254,'Circumstance 1'!$B$6:$AB$15,27,FALSE),IFERROR(VLOOKUP(A1254,'Circumstance 1'!$B$18:$AB$28,27,FALSE),TableBPA2[[#This Row],[Starting Base Payment]])))</f>
        <v/>
      </c>
      <c r="G1254" s="3" t="str">
        <f>IF(G$3="Not used","",IFERROR(VLOOKUP($A1254,'Circumstance 2'!$B$6:$AB$15,27,FALSE),IFERROR(VLOOKUP($A1254,'Circumstance 2'!$B$18:$AB$28,27,FALSE),TableBPA2[[#This Row],[Base Payment After Circumstance 1]])))</f>
        <v/>
      </c>
      <c r="H1254" s="3" t="str">
        <f>IF(H$3="Not used","",IFERROR(VLOOKUP($A1254,'Circumstance 3'!$B$6:$AB$15,27,FALSE),IFERROR(VLOOKUP($A1254,'Circumstance 3'!$B$18:$AB$28,27,FALSE),TableBPA2[[#This Row],[Base Payment After Circumstance 2]])))</f>
        <v/>
      </c>
      <c r="I1254" s="3" t="str">
        <f>IF(I$3="Not used","",IFERROR(VLOOKUP($A1254,'Circumstance 4'!$B$6:$AB$15,27,FALSE),IFERROR(VLOOKUP($A1254,'Circumstance 4'!$B$18:$AB$28,27,FALSE),TableBPA2[[#This Row],[Base Payment After Circumstance 3]])))</f>
        <v/>
      </c>
      <c r="J1254" s="3" t="str">
        <f>IF(J$3="Not used","",IFERROR(VLOOKUP($A1254,'Circumstance 5'!$B$6:$AB$15,27,FALSE),IFERROR(VLOOKUP($A1254,'Circumstance 5'!$B$18:$AB$28,27,FALSE),TableBPA2[[#This Row],[Base Payment After Circumstance 4]])))</f>
        <v/>
      </c>
      <c r="K1254" s="3" t="str">
        <f>IF(K$3="Not used","",IFERROR(VLOOKUP($A1254,'Circumstance 6'!$B$6:$AB$15,27,FALSE),IFERROR(VLOOKUP($A1254,'Circumstance 6'!$B$18:$AB$28,27,FALSE),TableBPA2[[#This Row],[Base Payment After Circumstance 5]])))</f>
        <v/>
      </c>
      <c r="L1254" s="3" t="str">
        <f>IF(L$3="Not used","",IFERROR(VLOOKUP($A1254,'Circumstance 7'!$B$6:$AB$15,27,FALSE),IFERROR(VLOOKUP($A1254,'Circumstance 7'!$B$18:$AB$28,27,FALSE),TableBPA2[[#This Row],[Base Payment After Circumstance 6]])))</f>
        <v/>
      </c>
      <c r="M1254" s="3" t="str">
        <f>IF(M$3="Not used","",IFERROR(VLOOKUP($A1254,'Circumstance 8'!$B$6:$AB$15,27,FALSE),IFERROR(VLOOKUP($A1254,'Circumstance 8'!$B$18:$AB$28,27,FALSE),TableBPA2[[#This Row],[Base Payment After Circumstance 7]])))</f>
        <v/>
      </c>
      <c r="N1254" s="3" t="str">
        <f>IF(N$3="Not used","",IFERROR(VLOOKUP($A1254,'Circumstance 9'!$B$6:$AB$15,27,FALSE),IFERROR(VLOOKUP($A1254,'Circumstance 9'!$B$18:$AB$28,27,FALSE),TableBPA2[[#This Row],[Base Payment After Circumstance 8]])))</f>
        <v/>
      </c>
      <c r="O1254" s="3" t="str">
        <f>IF(O$3="Not used","",IFERROR(VLOOKUP($A1254,'Circumstance 10'!$B$6:$AB$15,27,FALSE),IFERROR(VLOOKUP($A1254,'Circumstance 10'!$B$18:$AB$28,27,FALSE),TableBPA2[[#This Row],[Base Payment After Circumstance 9]])))</f>
        <v/>
      </c>
      <c r="P1254" s="24" t="str">
        <f>IF(P$3="Not used","",IFERROR(VLOOKUP($A1254,'Circumstance 11'!$B$6:$AB$15,27,FALSE),IFERROR(VLOOKUP($A1254,'Circumstance 11'!$B$18:$AB$28,27,FALSE),TableBPA2[[#This Row],[Base Payment After Circumstance 10]])))</f>
        <v/>
      </c>
      <c r="Q1254" s="24" t="str">
        <f>IF(Q$3="Not used","",IFERROR(VLOOKUP($A1254,'Circumstance 12'!$B$6:$AB$15,27,FALSE),IFERROR(VLOOKUP($A1254,'Circumstance 12'!$B$18:$AB$28,27,FALSE),TableBPA2[[#This Row],[Base Payment After Circumstance 11]])))</f>
        <v/>
      </c>
      <c r="R1254" s="24" t="str">
        <f>IF(R$3="Not used","",IFERROR(VLOOKUP($A1254,'Circumstance 13'!$B$6:$AB$15,27,FALSE),IFERROR(VLOOKUP($A1254,'Circumstance 13'!$B$18:$AB$28,27,FALSE),TableBPA2[[#This Row],[Base Payment After Circumstance 12]])))</f>
        <v/>
      </c>
      <c r="S1254" s="24" t="str">
        <f>IF(S$3="Not used","",IFERROR(VLOOKUP($A1254,'Circumstance 14'!$B$6:$AB$15,27,FALSE),IFERROR(VLOOKUP($A1254,'Circumstance 14'!$B$18:$AB$28,27,FALSE),TableBPA2[[#This Row],[Base Payment After Circumstance 13]])))</f>
        <v/>
      </c>
      <c r="T1254" s="24" t="str">
        <f>IF(T$3="Not used","",IFERROR(VLOOKUP($A1254,'Circumstance 15'!$B$6:$AB$15,27,FALSE),IFERROR(VLOOKUP($A1254,'Circumstance 15'!$B$18:$AB$28,27,FALSE),TableBPA2[[#This Row],[Base Payment After Circumstance 14]])))</f>
        <v/>
      </c>
      <c r="U1254" s="24" t="str">
        <f>IF(U$3="Not used","",IFERROR(VLOOKUP($A1254,'Circumstance 16'!$B$6:$AB$15,27,FALSE),IFERROR(VLOOKUP($A1254,'Circumstance 16'!$B$18:$AB$28,27,FALSE),TableBPA2[[#This Row],[Base Payment After Circumstance 15]])))</f>
        <v/>
      </c>
      <c r="V1254" s="24" t="str">
        <f>IF(V$3="Not used","",IFERROR(VLOOKUP($A1254,'Circumstance 17'!$B$6:$AB$15,27,FALSE),IFERROR(VLOOKUP($A1254,'Circumstance 17'!$B$18:$AB$28,27,FALSE),TableBPA2[[#This Row],[Base Payment After Circumstance 16]])))</f>
        <v/>
      </c>
      <c r="W1254" s="24" t="str">
        <f>IF(W$3="Not used","",IFERROR(VLOOKUP($A1254,'Circumstance 18'!$B$6:$AB$15,27,FALSE),IFERROR(VLOOKUP($A1254,'Circumstance 18'!$B$18:$AB$28,27,FALSE),TableBPA2[[#This Row],[Base Payment After Circumstance 17]])))</f>
        <v/>
      </c>
      <c r="X1254" s="24" t="str">
        <f>IF(X$3="Not used","",IFERROR(VLOOKUP($A1254,'Circumstance 19'!$B$6:$AB$15,27,FALSE),IFERROR(VLOOKUP($A1254,'Circumstance 19'!$B$18:$AB$28,27,FALSE),TableBPA2[[#This Row],[Base Payment After Circumstance 18]])))</f>
        <v/>
      </c>
      <c r="Y1254" s="24" t="str">
        <f>IF(Y$3="Not used","",IFERROR(VLOOKUP($A1254,'Circumstance 20'!$B$6:$AB$15,27,FALSE),IFERROR(VLOOKUP($A1254,'Circumstance 20'!$B$18:$AB$28,27,FALSE),TableBPA2[[#This Row],[Base Payment After Circumstance 19]])))</f>
        <v/>
      </c>
    </row>
    <row r="1255" spans="1:25" x14ac:dyDescent="0.25">
      <c r="A1255" s="11" t="str">
        <f>IF('LEA Information'!A1264="","",'LEA Information'!A1264)</f>
        <v/>
      </c>
      <c r="B1255" s="11" t="str">
        <f>IF('LEA Information'!B1264="","",'LEA Information'!B1264)</f>
        <v/>
      </c>
      <c r="C1255" s="68" t="str">
        <f>IF('LEA Information'!C1264="","",'LEA Information'!C1264)</f>
        <v/>
      </c>
      <c r="D1255" s="8" t="str">
        <f>IF('LEA Information'!D1264="","",'LEA Information'!D1264)</f>
        <v/>
      </c>
      <c r="E1255" s="32" t="str">
        <f t="shared" si="19"/>
        <v/>
      </c>
      <c r="F1255" s="3" t="str">
        <f>IF(F$3="Not used","",IFERROR(VLOOKUP($A1255,'Circumstance 1'!$B$6:$AB$15,27,FALSE),IFERROR(VLOOKUP(A1255,'Circumstance 1'!$B$18:$AB$28,27,FALSE),TableBPA2[[#This Row],[Starting Base Payment]])))</f>
        <v/>
      </c>
      <c r="G1255" s="3" t="str">
        <f>IF(G$3="Not used","",IFERROR(VLOOKUP($A1255,'Circumstance 2'!$B$6:$AB$15,27,FALSE),IFERROR(VLOOKUP($A1255,'Circumstance 2'!$B$18:$AB$28,27,FALSE),TableBPA2[[#This Row],[Base Payment After Circumstance 1]])))</f>
        <v/>
      </c>
      <c r="H1255" s="3" t="str">
        <f>IF(H$3="Not used","",IFERROR(VLOOKUP($A1255,'Circumstance 3'!$B$6:$AB$15,27,FALSE),IFERROR(VLOOKUP($A1255,'Circumstance 3'!$B$18:$AB$28,27,FALSE),TableBPA2[[#This Row],[Base Payment After Circumstance 2]])))</f>
        <v/>
      </c>
      <c r="I1255" s="3" t="str">
        <f>IF(I$3="Not used","",IFERROR(VLOOKUP($A1255,'Circumstance 4'!$B$6:$AB$15,27,FALSE),IFERROR(VLOOKUP($A1255,'Circumstance 4'!$B$18:$AB$28,27,FALSE),TableBPA2[[#This Row],[Base Payment After Circumstance 3]])))</f>
        <v/>
      </c>
      <c r="J1255" s="3" t="str">
        <f>IF(J$3="Not used","",IFERROR(VLOOKUP($A1255,'Circumstance 5'!$B$6:$AB$15,27,FALSE),IFERROR(VLOOKUP($A1255,'Circumstance 5'!$B$18:$AB$28,27,FALSE),TableBPA2[[#This Row],[Base Payment After Circumstance 4]])))</f>
        <v/>
      </c>
      <c r="K1255" s="3" t="str">
        <f>IF(K$3="Not used","",IFERROR(VLOOKUP($A1255,'Circumstance 6'!$B$6:$AB$15,27,FALSE),IFERROR(VLOOKUP($A1255,'Circumstance 6'!$B$18:$AB$28,27,FALSE),TableBPA2[[#This Row],[Base Payment After Circumstance 5]])))</f>
        <v/>
      </c>
      <c r="L1255" s="3" t="str">
        <f>IF(L$3="Not used","",IFERROR(VLOOKUP($A1255,'Circumstance 7'!$B$6:$AB$15,27,FALSE),IFERROR(VLOOKUP($A1255,'Circumstance 7'!$B$18:$AB$28,27,FALSE),TableBPA2[[#This Row],[Base Payment After Circumstance 6]])))</f>
        <v/>
      </c>
      <c r="M1255" s="3" t="str">
        <f>IF(M$3="Not used","",IFERROR(VLOOKUP($A1255,'Circumstance 8'!$B$6:$AB$15,27,FALSE),IFERROR(VLOOKUP($A1255,'Circumstance 8'!$B$18:$AB$28,27,FALSE),TableBPA2[[#This Row],[Base Payment After Circumstance 7]])))</f>
        <v/>
      </c>
      <c r="N1255" s="3" t="str">
        <f>IF(N$3="Not used","",IFERROR(VLOOKUP($A1255,'Circumstance 9'!$B$6:$AB$15,27,FALSE),IFERROR(VLOOKUP($A1255,'Circumstance 9'!$B$18:$AB$28,27,FALSE),TableBPA2[[#This Row],[Base Payment After Circumstance 8]])))</f>
        <v/>
      </c>
      <c r="O1255" s="3" t="str">
        <f>IF(O$3="Not used","",IFERROR(VLOOKUP($A1255,'Circumstance 10'!$B$6:$AB$15,27,FALSE),IFERROR(VLOOKUP($A1255,'Circumstance 10'!$B$18:$AB$28,27,FALSE),TableBPA2[[#This Row],[Base Payment After Circumstance 9]])))</f>
        <v/>
      </c>
      <c r="P1255" s="24" t="str">
        <f>IF(P$3="Not used","",IFERROR(VLOOKUP($A1255,'Circumstance 11'!$B$6:$AB$15,27,FALSE),IFERROR(VLOOKUP($A1255,'Circumstance 11'!$B$18:$AB$28,27,FALSE),TableBPA2[[#This Row],[Base Payment After Circumstance 10]])))</f>
        <v/>
      </c>
      <c r="Q1255" s="24" t="str">
        <f>IF(Q$3="Not used","",IFERROR(VLOOKUP($A1255,'Circumstance 12'!$B$6:$AB$15,27,FALSE),IFERROR(VLOOKUP($A1255,'Circumstance 12'!$B$18:$AB$28,27,FALSE),TableBPA2[[#This Row],[Base Payment After Circumstance 11]])))</f>
        <v/>
      </c>
      <c r="R1255" s="24" t="str">
        <f>IF(R$3="Not used","",IFERROR(VLOOKUP($A1255,'Circumstance 13'!$B$6:$AB$15,27,FALSE),IFERROR(VLOOKUP($A1255,'Circumstance 13'!$B$18:$AB$28,27,FALSE),TableBPA2[[#This Row],[Base Payment After Circumstance 12]])))</f>
        <v/>
      </c>
      <c r="S1255" s="24" t="str">
        <f>IF(S$3="Not used","",IFERROR(VLOOKUP($A1255,'Circumstance 14'!$B$6:$AB$15,27,FALSE),IFERROR(VLOOKUP($A1255,'Circumstance 14'!$B$18:$AB$28,27,FALSE),TableBPA2[[#This Row],[Base Payment After Circumstance 13]])))</f>
        <v/>
      </c>
      <c r="T1255" s="24" t="str">
        <f>IF(T$3="Not used","",IFERROR(VLOOKUP($A1255,'Circumstance 15'!$B$6:$AB$15,27,FALSE),IFERROR(VLOOKUP($A1255,'Circumstance 15'!$B$18:$AB$28,27,FALSE),TableBPA2[[#This Row],[Base Payment After Circumstance 14]])))</f>
        <v/>
      </c>
      <c r="U1255" s="24" t="str">
        <f>IF(U$3="Not used","",IFERROR(VLOOKUP($A1255,'Circumstance 16'!$B$6:$AB$15,27,FALSE),IFERROR(VLOOKUP($A1255,'Circumstance 16'!$B$18:$AB$28,27,FALSE),TableBPA2[[#This Row],[Base Payment After Circumstance 15]])))</f>
        <v/>
      </c>
      <c r="V1255" s="24" t="str">
        <f>IF(V$3="Not used","",IFERROR(VLOOKUP($A1255,'Circumstance 17'!$B$6:$AB$15,27,FALSE),IFERROR(VLOOKUP($A1255,'Circumstance 17'!$B$18:$AB$28,27,FALSE),TableBPA2[[#This Row],[Base Payment After Circumstance 16]])))</f>
        <v/>
      </c>
      <c r="W1255" s="24" t="str">
        <f>IF(W$3="Not used","",IFERROR(VLOOKUP($A1255,'Circumstance 18'!$B$6:$AB$15,27,FALSE),IFERROR(VLOOKUP($A1255,'Circumstance 18'!$B$18:$AB$28,27,FALSE),TableBPA2[[#This Row],[Base Payment After Circumstance 17]])))</f>
        <v/>
      </c>
      <c r="X1255" s="24" t="str">
        <f>IF(X$3="Not used","",IFERROR(VLOOKUP($A1255,'Circumstance 19'!$B$6:$AB$15,27,FALSE),IFERROR(VLOOKUP($A1255,'Circumstance 19'!$B$18:$AB$28,27,FALSE),TableBPA2[[#This Row],[Base Payment After Circumstance 18]])))</f>
        <v/>
      </c>
      <c r="Y1255" s="24" t="str">
        <f>IF(Y$3="Not used","",IFERROR(VLOOKUP($A1255,'Circumstance 20'!$B$6:$AB$15,27,FALSE),IFERROR(VLOOKUP($A1255,'Circumstance 20'!$B$18:$AB$28,27,FALSE),TableBPA2[[#This Row],[Base Payment After Circumstance 19]])))</f>
        <v/>
      </c>
    </row>
    <row r="1256" spans="1:25" x14ac:dyDescent="0.25">
      <c r="A1256" s="11" t="str">
        <f>IF('LEA Information'!A1265="","",'LEA Information'!A1265)</f>
        <v/>
      </c>
      <c r="B1256" s="11" t="str">
        <f>IF('LEA Information'!B1265="","",'LEA Information'!B1265)</f>
        <v/>
      </c>
      <c r="C1256" s="68" t="str">
        <f>IF('LEA Information'!C1265="","",'LEA Information'!C1265)</f>
        <v/>
      </c>
      <c r="D1256" s="8" t="str">
        <f>IF('LEA Information'!D1265="","",'LEA Information'!D1265)</f>
        <v/>
      </c>
      <c r="E1256" s="32" t="str">
        <f t="shared" si="19"/>
        <v/>
      </c>
      <c r="F1256" s="3" t="str">
        <f>IF(F$3="Not used","",IFERROR(VLOOKUP($A1256,'Circumstance 1'!$B$6:$AB$15,27,FALSE),IFERROR(VLOOKUP(A1256,'Circumstance 1'!$B$18:$AB$28,27,FALSE),TableBPA2[[#This Row],[Starting Base Payment]])))</f>
        <v/>
      </c>
      <c r="G1256" s="3" t="str">
        <f>IF(G$3="Not used","",IFERROR(VLOOKUP($A1256,'Circumstance 2'!$B$6:$AB$15,27,FALSE),IFERROR(VLOOKUP($A1256,'Circumstance 2'!$B$18:$AB$28,27,FALSE),TableBPA2[[#This Row],[Base Payment After Circumstance 1]])))</f>
        <v/>
      </c>
      <c r="H1256" s="3" t="str">
        <f>IF(H$3="Not used","",IFERROR(VLOOKUP($A1256,'Circumstance 3'!$B$6:$AB$15,27,FALSE),IFERROR(VLOOKUP($A1256,'Circumstance 3'!$B$18:$AB$28,27,FALSE),TableBPA2[[#This Row],[Base Payment After Circumstance 2]])))</f>
        <v/>
      </c>
      <c r="I1256" s="3" t="str">
        <f>IF(I$3="Not used","",IFERROR(VLOOKUP($A1256,'Circumstance 4'!$B$6:$AB$15,27,FALSE),IFERROR(VLOOKUP($A1256,'Circumstance 4'!$B$18:$AB$28,27,FALSE),TableBPA2[[#This Row],[Base Payment After Circumstance 3]])))</f>
        <v/>
      </c>
      <c r="J1256" s="3" t="str">
        <f>IF(J$3="Not used","",IFERROR(VLOOKUP($A1256,'Circumstance 5'!$B$6:$AB$15,27,FALSE),IFERROR(VLOOKUP($A1256,'Circumstance 5'!$B$18:$AB$28,27,FALSE),TableBPA2[[#This Row],[Base Payment After Circumstance 4]])))</f>
        <v/>
      </c>
      <c r="K1256" s="3" t="str">
        <f>IF(K$3="Not used","",IFERROR(VLOOKUP($A1256,'Circumstance 6'!$B$6:$AB$15,27,FALSE),IFERROR(VLOOKUP($A1256,'Circumstance 6'!$B$18:$AB$28,27,FALSE),TableBPA2[[#This Row],[Base Payment After Circumstance 5]])))</f>
        <v/>
      </c>
      <c r="L1256" s="3" t="str">
        <f>IF(L$3="Not used","",IFERROR(VLOOKUP($A1256,'Circumstance 7'!$B$6:$AB$15,27,FALSE),IFERROR(VLOOKUP($A1256,'Circumstance 7'!$B$18:$AB$28,27,FALSE),TableBPA2[[#This Row],[Base Payment After Circumstance 6]])))</f>
        <v/>
      </c>
      <c r="M1256" s="3" t="str">
        <f>IF(M$3="Not used","",IFERROR(VLOOKUP($A1256,'Circumstance 8'!$B$6:$AB$15,27,FALSE),IFERROR(VLOOKUP($A1256,'Circumstance 8'!$B$18:$AB$28,27,FALSE),TableBPA2[[#This Row],[Base Payment After Circumstance 7]])))</f>
        <v/>
      </c>
      <c r="N1256" s="3" t="str">
        <f>IF(N$3="Not used","",IFERROR(VLOOKUP($A1256,'Circumstance 9'!$B$6:$AB$15,27,FALSE),IFERROR(VLOOKUP($A1256,'Circumstance 9'!$B$18:$AB$28,27,FALSE),TableBPA2[[#This Row],[Base Payment After Circumstance 8]])))</f>
        <v/>
      </c>
      <c r="O1256" s="3" t="str">
        <f>IF(O$3="Not used","",IFERROR(VLOOKUP($A1256,'Circumstance 10'!$B$6:$AB$15,27,FALSE),IFERROR(VLOOKUP($A1256,'Circumstance 10'!$B$18:$AB$28,27,FALSE),TableBPA2[[#This Row],[Base Payment After Circumstance 9]])))</f>
        <v/>
      </c>
      <c r="P1256" s="24" t="str">
        <f>IF(P$3="Not used","",IFERROR(VLOOKUP($A1256,'Circumstance 11'!$B$6:$AB$15,27,FALSE),IFERROR(VLOOKUP($A1256,'Circumstance 11'!$B$18:$AB$28,27,FALSE),TableBPA2[[#This Row],[Base Payment After Circumstance 10]])))</f>
        <v/>
      </c>
      <c r="Q1256" s="24" t="str">
        <f>IF(Q$3="Not used","",IFERROR(VLOOKUP($A1256,'Circumstance 12'!$B$6:$AB$15,27,FALSE),IFERROR(VLOOKUP($A1256,'Circumstance 12'!$B$18:$AB$28,27,FALSE),TableBPA2[[#This Row],[Base Payment After Circumstance 11]])))</f>
        <v/>
      </c>
      <c r="R1256" s="24" t="str">
        <f>IF(R$3="Not used","",IFERROR(VLOOKUP($A1256,'Circumstance 13'!$B$6:$AB$15,27,FALSE),IFERROR(VLOOKUP($A1256,'Circumstance 13'!$B$18:$AB$28,27,FALSE),TableBPA2[[#This Row],[Base Payment After Circumstance 12]])))</f>
        <v/>
      </c>
      <c r="S1256" s="24" t="str">
        <f>IF(S$3="Not used","",IFERROR(VLOOKUP($A1256,'Circumstance 14'!$B$6:$AB$15,27,FALSE),IFERROR(VLOOKUP($A1256,'Circumstance 14'!$B$18:$AB$28,27,FALSE),TableBPA2[[#This Row],[Base Payment After Circumstance 13]])))</f>
        <v/>
      </c>
      <c r="T1256" s="24" t="str">
        <f>IF(T$3="Not used","",IFERROR(VLOOKUP($A1256,'Circumstance 15'!$B$6:$AB$15,27,FALSE),IFERROR(VLOOKUP($A1256,'Circumstance 15'!$B$18:$AB$28,27,FALSE),TableBPA2[[#This Row],[Base Payment After Circumstance 14]])))</f>
        <v/>
      </c>
      <c r="U1256" s="24" t="str">
        <f>IF(U$3="Not used","",IFERROR(VLOOKUP($A1256,'Circumstance 16'!$B$6:$AB$15,27,FALSE),IFERROR(VLOOKUP($A1256,'Circumstance 16'!$B$18:$AB$28,27,FALSE),TableBPA2[[#This Row],[Base Payment After Circumstance 15]])))</f>
        <v/>
      </c>
      <c r="V1256" s="24" t="str">
        <f>IF(V$3="Not used","",IFERROR(VLOOKUP($A1256,'Circumstance 17'!$B$6:$AB$15,27,FALSE),IFERROR(VLOOKUP($A1256,'Circumstance 17'!$B$18:$AB$28,27,FALSE),TableBPA2[[#This Row],[Base Payment After Circumstance 16]])))</f>
        <v/>
      </c>
      <c r="W1256" s="24" t="str">
        <f>IF(W$3="Not used","",IFERROR(VLOOKUP($A1256,'Circumstance 18'!$B$6:$AB$15,27,FALSE),IFERROR(VLOOKUP($A1256,'Circumstance 18'!$B$18:$AB$28,27,FALSE),TableBPA2[[#This Row],[Base Payment After Circumstance 17]])))</f>
        <v/>
      </c>
      <c r="X1256" s="24" t="str">
        <f>IF(X$3="Not used","",IFERROR(VLOOKUP($A1256,'Circumstance 19'!$B$6:$AB$15,27,FALSE),IFERROR(VLOOKUP($A1256,'Circumstance 19'!$B$18:$AB$28,27,FALSE),TableBPA2[[#This Row],[Base Payment After Circumstance 18]])))</f>
        <v/>
      </c>
      <c r="Y1256" s="24" t="str">
        <f>IF(Y$3="Not used","",IFERROR(VLOOKUP($A1256,'Circumstance 20'!$B$6:$AB$15,27,FALSE),IFERROR(VLOOKUP($A1256,'Circumstance 20'!$B$18:$AB$28,27,FALSE),TableBPA2[[#This Row],[Base Payment After Circumstance 19]])))</f>
        <v/>
      </c>
    </row>
    <row r="1257" spans="1:25" x14ac:dyDescent="0.25">
      <c r="A1257" s="11" t="str">
        <f>IF('LEA Information'!A1266="","",'LEA Information'!A1266)</f>
        <v/>
      </c>
      <c r="B1257" s="11" t="str">
        <f>IF('LEA Information'!B1266="","",'LEA Information'!B1266)</f>
        <v/>
      </c>
      <c r="C1257" s="68" t="str">
        <f>IF('LEA Information'!C1266="","",'LEA Information'!C1266)</f>
        <v/>
      </c>
      <c r="D1257" s="8" t="str">
        <f>IF('LEA Information'!D1266="","",'LEA Information'!D1266)</f>
        <v/>
      </c>
      <c r="E1257" s="32" t="str">
        <f t="shared" si="19"/>
        <v/>
      </c>
      <c r="F1257" s="3" t="str">
        <f>IF(F$3="Not used","",IFERROR(VLOOKUP($A1257,'Circumstance 1'!$B$6:$AB$15,27,FALSE),IFERROR(VLOOKUP(A1257,'Circumstance 1'!$B$18:$AB$28,27,FALSE),TableBPA2[[#This Row],[Starting Base Payment]])))</f>
        <v/>
      </c>
      <c r="G1257" s="3" t="str">
        <f>IF(G$3="Not used","",IFERROR(VLOOKUP($A1257,'Circumstance 2'!$B$6:$AB$15,27,FALSE),IFERROR(VLOOKUP($A1257,'Circumstance 2'!$B$18:$AB$28,27,FALSE),TableBPA2[[#This Row],[Base Payment After Circumstance 1]])))</f>
        <v/>
      </c>
      <c r="H1257" s="3" t="str">
        <f>IF(H$3="Not used","",IFERROR(VLOOKUP($A1257,'Circumstance 3'!$B$6:$AB$15,27,FALSE),IFERROR(VLOOKUP($A1257,'Circumstance 3'!$B$18:$AB$28,27,FALSE),TableBPA2[[#This Row],[Base Payment After Circumstance 2]])))</f>
        <v/>
      </c>
      <c r="I1257" s="3" t="str">
        <f>IF(I$3="Not used","",IFERROR(VLOOKUP($A1257,'Circumstance 4'!$B$6:$AB$15,27,FALSE),IFERROR(VLOOKUP($A1257,'Circumstance 4'!$B$18:$AB$28,27,FALSE),TableBPA2[[#This Row],[Base Payment After Circumstance 3]])))</f>
        <v/>
      </c>
      <c r="J1257" s="3" t="str">
        <f>IF(J$3="Not used","",IFERROR(VLOOKUP($A1257,'Circumstance 5'!$B$6:$AB$15,27,FALSE),IFERROR(VLOOKUP($A1257,'Circumstance 5'!$B$18:$AB$28,27,FALSE),TableBPA2[[#This Row],[Base Payment After Circumstance 4]])))</f>
        <v/>
      </c>
      <c r="K1257" s="3" t="str">
        <f>IF(K$3="Not used","",IFERROR(VLOOKUP($A1257,'Circumstance 6'!$B$6:$AB$15,27,FALSE),IFERROR(VLOOKUP($A1257,'Circumstance 6'!$B$18:$AB$28,27,FALSE),TableBPA2[[#This Row],[Base Payment After Circumstance 5]])))</f>
        <v/>
      </c>
      <c r="L1257" s="3" t="str">
        <f>IF(L$3="Not used","",IFERROR(VLOOKUP($A1257,'Circumstance 7'!$B$6:$AB$15,27,FALSE),IFERROR(VLOOKUP($A1257,'Circumstance 7'!$B$18:$AB$28,27,FALSE),TableBPA2[[#This Row],[Base Payment After Circumstance 6]])))</f>
        <v/>
      </c>
      <c r="M1257" s="3" t="str">
        <f>IF(M$3="Not used","",IFERROR(VLOOKUP($A1257,'Circumstance 8'!$B$6:$AB$15,27,FALSE),IFERROR(VLOOKUP($A1257,'Circumstance 8'!$B$18:$AB$28,27,FALSE),TableBPA2[[#This Row],[Base Payment After Circumstance 7]])))</f>
        <v/>
      </c>
      <c r="N1257" s="3" t="str">
        <f>IF(N$3="Not used","",IFERROR(VLOOKUP($A1257,'Circumstance 9'!$B$6:$AB$15,27,FALSE),IFERROR(VLOOKUP($A1257,'Circumstance 9'!$B$18:$AB$28,27,FALSE),TableBPA2[[#This Row],[Base Payment After Circumstance 8]])))</f>
        <v/>
      </c>
      <c r="O1257" s="3" t="str">
        <f>IF(O$3="Not used","",IFERROR(VLOOKUP($A1257,'Circumstance 10'!$B$6:$AB$15,27,FALSE),IFERROR(VLOOKUP($A1257,'Circumstance 10'!$B$18:$AB$28,27,FALSE),TableBPA2[[#This Row],[Base Payment After Circumstance 9]])))</f>
        <v/>
      </c>
      <c r="P1257" s="24" t="str">
        <f>IF(P$3="Not used","",IFERROR(VLOOKUP($A1257,'Circumstance 11'!$B$6:$AB$15,27,FALSE),IFERROR(VLOOKUP($A1257,'Circumstance 11'!$B$18:$AB$28,27,FALSE),TableBPA2[[#This Row],[Base Payment After Circumstance 10]])))</f>
        <v/>
      </c>
      <c r="Q1257" s="24" t="str">
        <f>IF(Q$3="Not used","",IFERROR(VLOOKUP($A1257,'Circumstance 12'!$B$6:$AB$15,27,FALSE),IFERROR(VLOOKUP($A1257,'Circumstance 12'!$B$18:$AB$28,27,FALSE),TableBPA2[[#This Row],[Base Payment After Circumstance 11]])))</f>
        <v/>
      </c>
      <c r="R1257" s="24" t="str">
        <f>IF(R$3="Not used","",IFERROR(VLOOKUP($A1257,'Circumstance 13'!$B$6:$AB$15,27,FALSE),IFERROR(VLOOKUP($A1257,'Circumstance 13'!$B$18:$AB$28,27,FALSE),TableBPA2[[#This Row],[Base Payment After Circumstance 12]])))</f>
        <v/>
      </c>
      <c r="S1257" s="24" t="str">
        <f>IF(S$3="Not used","",IFERROR(VLOOKUP($A1257,'Circumstance 14'!$B$6:$AB$15,27,FALSE),IFERROR(VLOOKUP($A1257,'Circumstance 14'!$B$18:$AB$28,27,FALSE),TableBPA2[[#This Row],[Base Payment After Circumstance 13]])))</f>
        <v/>
      </c>
      <c r="T1257" s="24" t="str">
        <f>IF(T$3="Not used","",IFERROR(VLOOKUP($A1257,'Circumstance 15'!$B$6:$AB$15,27,FALSE),IFERROR(VLOOKUP($A1257,'Circumstance 15'!$B$18:$AB$28,27,FALSE),TableBPA2[[#This Row],[Base Payment After Circumstance 14]])))</f>
        <v/>
      </c>
      <c r="U1257" s="24" t="str">
        <f>IF(U$3="Not used","",IFERROR(VLOOKUP($A1257,'Circumstance 16'!$B$6:$AB$15,27,FALSE),IFERROR(VLOOKUP($A1257,'Circumstance 16'!$B$18:$AB$28,27,FALSE),TableBPA2[[#This Row],[Base Payment After Circumstance 15]])))</f>
        <v/>
      </c>
      <c r="V1257" s="24" t="str">
        <f>IF(V$3="Not used","",IFERROR(VLOOKUP($A1257,'Circumstance 17'!$B$6:$AB$15,27,FALSE),IFERROR(VLOOKUP($A1257,'Circumstance 17'!$B$18:$AB$28,27,FALSE),TableBPA2[[#This Row],[Base Payment After Circumstance 16]])))</f>
        <v/>
      </c>
      <c r="W1257" s="24" t="str">
        <f>IF(W$3="Not used","",IFERROR(VLOOKUP($A1257,'Circumstance 18'!$B$6:$AB$15,27,FALSE),IFERROR(VLOOKUP($A1257,'Circumstance 18'!$B$18:$AB$28,27,FALSE),TableBPA2[[#This Row],[Base Payment After Circumstance 17]])))</f>
        <v/>
      </c>
      <c r="X1257" s="24" t="str">
        <f>IF(X$3="Not used","",IFERROR(VLOOKUP($A1257,'Circumstance 19'!$B$6:$AB$15,27,FALSE),IFERROR(VLOOKUP($A1257,'Circumstance 19'!$B$18:$AB$28,27,FALSE),TableBPA2[[#This Row],[Base Payment After Circumstance 18]])))</f>
        <v/>
      </c>
      <c r="Y1257" s="24" t="str">
        <f>IF(Y$3="Not used","",IFERROR(VLOOKUP($A1257,'Circumstance 20'!$B$6:$AB$15,27,FALSE),IFERROR(VLOOKUP($A1257,'Circumstance 20'!$B$18:$AB$28,27,FALSE),TableBPA2[[#This Row],[Base Payment After Circumstance 19]])))</f>
        <v/>
      </c>
    </row>
    <row r="1258" spans="1:25" x14ac:dyDescent="0.25">
      <c r="A1258" s="11" t="str">
        <f>IF('LEA Information'!A1267="","",'LEA Information'!A1267)</f>
        <v/>
      </c>
      <c r="B1258" s="11" t="str">
        <f>IF('LEA Information'!B1267="","",'LEA Information'!B1267)</f>
        <v/>
      </c>
      <c r="C1258" s="68" t="str">
        <f>IF('LEA Information'!C1267="","",'LEA Information'!C1267)</f>
        <v/>
      </c>
      <c r="D1258" s="8" t="str">
        <f>IF('LEA Information'!D1267="","",'LEA Information'!D1267)</f>
        <v/>
      </c>
      <c r="E1258" s="32" t="str">
        <f t="shared" si="19"/>
        <v/>
      </c>
      <c r="F1258" s="3" t="str">
        <f>IF(F$3="Not used","",IFERROR(VLOOKUP($A1258,'Circumstance 1'!$B$6:$AB$15,27,FALSE),IFERROR(VLOOKUP(A1258,'Circumstance 1'!$B$18:$AB$28,27,FALSE),TableBPA2[[#This Row],[Starting Base Payment]])))</f>
        <v/>
      </c>
      <c r="G1258" s="3" t="str">
        <f>IF(G$3="Not used","",IFERROR(VLOOKUP($A1258,'Circumstance 2'!$B$6:$AB$15,27,FALSE),IFERROR(VLOOKUP($A1258,'Circumstance 2'!$B$18:$AB$28,27,FALSE),TableBPA2[[#This Row],[Base Payment After Circumstance 1]])))</f>
        <v/>
      </c>
      <c r="H1258" s="3" t="str">
        <f>IF(H$3="Not used","",IFERROR(VLOOKUP($A1258,'Circumstance 3'!$B$6:$AB$15,27,FALSE),IFERROR(VLOOKUP($A1258,'Circumstance 3'!$B$18:$AB$28,27,FALSE),TableBPA2[[#This Row],[Base Payment After Circumstance 2]])))</f>
        <v/>
      </c>
      <c r="I1258" s="3" t="str">
        <f>IF(I$3="Not used","",IFERROR(VLOOKUP($A1258,'Circumstance 4'!$B$6:$AB$15,27,FALSE),IFERROR(VLOOKUP($A1258,'Circumstance 4'!$B$18:$AB$28,27,FALSE),TableBPA2[[#This Row],[Base Payment After Circumstance 3]])))</f>
        <v/>
      </c>
      <c r="J1258" s="3" t="str">
        <f>IF(J$3="Not used","",IFERROR(VLOOKUP($A1258,'Circumstance 5'!$B$6:$AB$15,27,FALSE),IFERROR(VLOOKUP($A1258,'Circumstance 5'!$B$18:$AB$28,27,FALSE),TableBPA2[[#This Row],[Base Payment After Circumstance 4]])))</f>
        <v/>
      </c>
      <c r="K1258" s="3" t="str">
        <f>IF(K$3="Not used","",IFERROR(VLOOKUP($A1258,'Circumstance 6'!$B$6:$AB$15,27,FALSE),IFERROR(VLOOKUP($A1258,'Circumstance 6'!$B$18:$AB$28,27,FALSE),TableBPA2[[#This Row],[Base Payment After Circumstance 5]])))</f>
        <v/>
      </c>
      <c r="L1258" s="3" t="str">
        <f>IF(L$3="Not used","",IFERROR(VLOOKUP($A1258,'Circumstance 7'!$B$6:$AB$15,27,FALSE),IFERROR(VLOOKUP($A1258,'Circumstance 7'!$B$18:$AB$28,27,FALSE),TableBPA2[[#This Row],[Base Payment After Circumstance 6]])))</f>
        <v/>
      </c>
      <c r="M1258" s="3" t="str">
        <f>IF(M$3="Not used","",IFERROR(VLOOKUP($A1258,'Circumstance 8'!$B$6:$AB$15,27,FALSE),IFERROR(VLOOKUP($A1258,'Circumstance 8'!$B$18:$AB$28,27,FALSE),TableBPA2[[#This Row],[Base Payment After Circumstance 7]])))</f>
        <v/>
      </c>
      <c r="N1258" s="3" t="str">
        <f>IF(N$3="Not used","",IFERROR(VLOOKUP($A1258,'Circumstance 9'!$B$6:$AB$15,27,FALSE),IFERROR(VLOOKUP($A1258,'Circumstance 9'!$B$18:$AB$28,27,FALSE),TableBPA2[[#This Row],[Base Payment After Circumstance 8]])))</f>
        <v/>
      </c>
      <c r="O1258" s="3" t="str">
        <f>IF(O$3="Not used","",IFERROR(VLOOKUP($A1258,'Circumstance 10'!$B$6:$AB$15,27,FALSE),IFERROR(VLOOKUP($A1258,'Circumstance 10'!$B$18:$AB$28,27,FALSE),TableBPA2[[#This Row],[Base Payment After Circumstance 9]])))</f>
        <v/>
      </c>
      <c r="P1258" s="24" t="str">
        <f>IF(P$3="Not used","",IFERROR(VLOOKUP($A1258,'Circumstance 11'!$B$6:$AB$15,27,FALSE),IFERROR(VLOOKUP($A1258,'Circumstance 11'!$B$18:$AB$28,27,FALSE),TableBPA2[[#This Row],[Base Payment After Circumstance 10]])))</f>
        <v/>
      </c>
      <c r="Q1258" s="24" t="str">
        <f>IF(Q$3="Not used","",IFERROR(VLOOKUP($A1258,'Circumstance 12'!$B$6:$AB$15,27,FALSE),IFERROR(VLOOKUP($A1258,'Circumstance 12'!$B$18:$AB$28,27,FALSE),TableBPA2[[#This Row],[Base Payment After Circumstance 11]])))</f>
        <v/>
      </c>
      <c r="R1258" s="24" t="str">
        <f>IF(R$3="Not used","",IFERROR(VLOOKUP($A1258,'Circumstance 13'!$B$6:$AB$15,27,FALSE),IFERROR(VLOOKUP($A1258,'Circumstance 13'!$B$18:$AB$28,27,FALSE),TableBPA2[[#This Row],[Base Payment After Circumstance 12]])))</f>
        <v/>
      </c>
      <c r="S1258" s="24" t="str">
        <f>IF(S$3="Not used","",IFERROR(VLOOKUP($A1258,'Circumstance 14'!$B$6:$AB$15,27,FALSE),IFERROR(VLOOKUP($A1258,'Circumstance 14'!$B$18:$AB$28,27,FALSE),TableBPA2[[#This Row],[Base Payment After Circumstance 13]])))</f>
        <v/>
      </c>
      <c r="T1258" s="24" t="str">
        <f>IF(T$3="Not used","",IFERROR(VLOOKUP($A1258,'Circumstance 15'!$B$6:$AB$15,27,FALSE),IFERROR(VLOOKUP($A1258,'Circumstance 15'!$B$18:$AB$28,27,FALSE),TableBPA2[[#This Row],[Base Payment After Circumstance 14]])))</f>
        <v/>
      </c>
      <c r="U1258" s="24" t="str">
        <f>IF(U$3="Not used","",IFERROR(VLOOKUP($A1258,'Circumstance 16'!$B$6:$AB$15,27,FALSE),IFERROR(VLOOKUP($A1258,'Circumstance 16'!$B$18:$AB$28,27,FALSE),TableBPA2[[#This Row],[Base Payment After Circumstance 15]])))</f>
        <v/>
      </c>
      <c r="V1258" s="24" t="str">
        <f>IF(V$3="Not used","",IFERROR(VLOOKUP($A1258,'Circumstance 17'!$B$6:$AB$15,27,FALSE),IFERROR(VLOOKUP($A1258,'Circumstance 17'!$B$18:$AB$28,27,FALSE),TableBPA2[[#This Row],[Base Payment After Circumstance 16]])))</f>
        <v/>
      </c>
      <c r="W1258" s="24" t="str">
        <f>IF(W$3="Not used","",IFERROR(VLOOKUP($A1258,'Circumstance 18'!$B$6:$AB$15,27,FALSE),IFERROR(VLOOKUP($A1258,'Circumstance 18'!$B$18:$AB$28,27,FALSE),TableBPA2[[#This Row],[Base Payment After Circumstance 17]])))</f>
        <v/>
      </c>
      <c r="X1258" s="24" t="str">
        <f>IF(X$3="Not used","",IFERROR(VLOOKUP($A1258,'Circumstance 19'!$B$6:$AB$15,27,FALSE),IFERROR(VLOOKUP($A1258,'Circumstance 19'!$B$18:$AB$28,27,FALSE),TableBPA2[[#This Row],[Base Payment After Circumstance 18]])))</f>
        <v/>
      </c>
      <c r="Y1258" s="24" t="str">
        <f>IF(Y$3="Not used","",IFERROR(VLOOKUP($A1258,'Circumstance 20'!$B$6:$AB$15,27,FALSE),IFERROR(VLOOKUP($A1258,'Circumstance 20'!$B$18:$AB$28,27,FALSE),TableBPA2[[#This Row],[Base Payment After Circumstance 19]])))</f>
        <v/>
      </c>
    </row>
    <row r="1259" spans="1:25" x14ac:dyDescent="0.25">
      <c r="A1259" s="11" t="str">
        <f>IF('LEA Information'!A1268="","",'LEA Information'!A1268)</f>
        <v/>
      </c>
      <c r="B1259" s="11" t="str">
        <f>IF('LEA Information'!B1268="","",'LEA Information'!B1268)</f>
        <v/>
      </c>
      <c r="C1259" s="68" t="str">
        <f>IF('LEA Information'!C1268="","",'LEA Information'!C1268)</f>
        <v/>
      </c>
      <c r="D1259" s="8" t="str">
        <f>IF('LEA Information'!D1268="","",'LEA Information'!D1268)</f>
        <v/>
      </c>
      <c r="E1259" s="32" t="str">
        <f t="shared" si="19"/>
        <v/>
      </c>
      <c r="F1259" s="3" t="str">
        <f>IF(F$3="Not used","",IFERROR(VLOOKUP($A1259,'Circumstance 1'!$B$6:$AB$15,27,FALSE),IFERROR(VLOOKUP(A1259,'Circumstance 1'!$B$18:$AB$28,27,FALSE),TableBPA2[[#This Row],[Starting Base Payment]])))</f>
        <v/>
      </c>
      <c r="G1259" s="3" t="str">
        <f>IF(G$3="Not used","",IFERROR(VLOOKUP($A1259,'Circumstance 2'!$B$6:$AB$15,27,FALSE),IFERROR(VLOOKUP($A1259,'Circumstance 2'!$B$18:$AB$28,27,FALSE),TableBPA2[[#This Row],[Base Payment After Circumstance 1]])))</f>
        <v/>
      </c>
      <c r="H1259" s="3" t="str">
        <f>IF(H$3="Not used","",IFERROR(VLOOKUP($A1259,'Circumstance 3'!$B$6:$AB$15,27,FALSE),IFERROR(VLOOKUP($A1259,'Circumstance 3'!$B$18:$AB$28,27,FALSE),TableBPA2[[#This Row],[Base Payment After Circumstance 2]])))</f>
        <v/>
      </c>
      <c r="I1259" s="3" t="str">
        <f>IF(I$3="Not used","",IFERROR(VLOOKUP($A1259,'Circumstance 4'!$B$6:$AB$15,27,FALSE),IFERROR(VLOOKUP($A1259,'Circumstance 4'!$B$18:$AB$28,27,FALSE),TableBPA2[[#This Row],[Base Payment After Circumstance 3]])))</f>
        <v/>
      </c>
      <c r="J1259" s="3" t="str">
        <f>IF(J$3="Not used","",IFERROR(VLOOKUP($A1259,'Circumstance 5'!$B$6:$AB$15,27,FALSE),IFERROR(VLOOKUP($A1259,'Circumstance 5'!$B$18:$AB$28,27,FALSE),TableBPA2[[#This Row],[Base Payment After Circumstance 4]])))</f>
        <v/>
      </c>
      <c r="K1259" s="3" t="str">
        <f>IF(K$3="Not used","",IFERROR(VLOOKUP($A1259,'Circumstance 6'!$B$6:$AB$15,27,FALSE),IFERROR(VLOOKUP($A1259,'Circumstance 6'!$B$18:$AB$28,27,FALSE),TableBPA2[[#This Row],[Base Payment After Circumstance 5]])))</f>
        <v/>
      </c>
      <c r="L1259" s="3" t="str">
        <f>IF(L$3="Not used","",IFERROR(VLOOKUP($A1259,'Circumstance 7'!$B$6:$AB$15,27,FALSE),IFERROR(VLOOKUP($A1259,'Circumstance 7'!$B$18:$AB$28,27,FALSE),TableBPA2[[#This Row],[Base Payment After Circumstance 6]])))</f>
        <v/>
      </c>
      <c r="M1259" s="3" t="str">
        <f>IF(M$3="Not used","",IFERROR(VLOOKUP($A1259,'Circumstance 8'!$B$6:$AB$15,27,FALSE),IFERROR(VLOOKUP($A1259,'Circumstance 8'!$B$18:$AB$28,27,FALSE),TableBPA2[[#This Row],[Base Payment After Circumstance 7]])))</f>
        <v/>
      </c>
      <c r="N1259" s="3" t="str">
        <f>IF(N$3="Not used","",IFERROR(VLOOKUP($A1259,'Circumstance 9'!$B$6:$AB$15,27,FALSE),IFERROR(VLOOKUP($A1259,'Circumstance 9'!$B$18:$AB$28,27,FALSE),TableBPA2[[#This Row],[Base Payment After Circumstance 8]])))</f>
        <v/>
      </c>
      <c r="O1259" s="3" t="str">
        <f>IF(O$3="Not used","",IFERROR(VLOOKUP($A1259,'Circumstance 10'!$B$6:$AB$15,27,FALSE),IFERROR(VLOOKUP($A1259,'Circumstance 10'!$B$18:$AB$28,27,FALSE),TableBPA2[[#This Row],[Base Payment After Circumstance 9]])))</f>
        <v/>
      </c>
      <c r="P1259" s="24" t="str">
        <f>IF(P$3="Not used","",IFERROR(VLOOKUP($A1259,'Circumstance 11'!$B$6:$AB$15,27,FALSE),IFERROR(VLOOKUP($A1259,'Circumstance 11'!$B$18:$AB$28,27,FALSE),TableBPA2[[#This Row],[Base Payment After Circumstance 10]])))</f>
        <v/>
      </c>
      <c r="Q1259" s="24" t="str">
        <f>IF(Q$3="Not used","",IFERROR(VLOOKUP($A1259,'Circumstance 12'!$B$6:$AB$15,27,FALSE),IFERROR(VLOOKUP($A1259,'Circumstance 12'!$B$18:$AB$28,27,FALSE),TableBPA2[[#This Row],[Base Payment After Circumstance 11]])))</f>
        <v/>
      </c>
      <c r="R1259" s="24" t="str">
        <f>IF(R$3="Not used","",IFERROR(VLOOKUP($A1259,'Circumstance 13'!$B$6:$AB$15,27,FALSE),IFERROR(VLOOKUP($A1259,'Circumstance 13'!$B$18:$AB$28,27,FALSE),TableBPA2[[#This Row],[Base Payment After Circumstance 12]])))</f>
        <v/>
      </c>
      <c r="S1259" s="24" t="str">
        <f>IF(S$3="Not used","",IFERROR(VLOOKUP($A1259,'Circumstance 14'!$B$6:$AB$15,27,FALSE),IFERROR(VLOOKUP($A1259,'Circumstance 14'!$B$18:$AB$28,27,FALSE),TableBPA2[[#This Row],[Base Payment After Circumstance 13]])))</f>
        <v/>
      </c>
      <c r="T1259" s="24" t="str">
        <f>IF(T$3="Not used","",IFERROR(VLOOKUP($A1259,'Circumstance 15'!$B$6:$AB$15,27,FALSE),IFERROR(VLOOKUP($A1259,'Circumstance 15'!$B$18:$AB$28,27,FALSE),TableBPA2[[#This Row],[Base Payment After Circumstance 14]])))</f>
        <v/>
      </c>
      <c r="U1259" s="24" t="str">
        <f>IF(U$3="Not used","",IFERROR(VLOOKUP($A1259,'Circumstance 16'!$B$6:$AB$15,27,FALSE),IFERROR(VLOOKUP($A1259,'Circumstance 16'!$B$18:$AB$28,27,FALSE),TableBPA2[[#This Row],[Base Payment After Circumstance 15]])))</f>
        <v/>
      </c>
      <c r="V1259" s="24" t="str">
        <f>IF(V$3="Not used","",IFERROR(VLOOKUP($A1259,'Circumstance 17'!$B$6:$AB$15,27,FALSE),IFERROR(VLOOKUP($A1259,'Circumstance 17'!$B$18:$AB$28,27,FALSE),TableBPA2[[#This Row],[Base Payment After Circumstance 16]])))</f>
        <v/>
      </c>
      <c r="W1259" s="24" t="str">
        <f>IF(W$3="Not used","",IFERROR(VLOOKUP($A1259,'Circumstance 18'!$B$6:$AB$15,27,FALSE),IFERROR(VLOOKUP($A1259,'Circumstance 18'!$B$18:$AB$28,27,FALSE),TableBPA2[[#This Row],[Base Payment After Circumstance 17]])))</f>
        <v/>
      </c>
      <c r="X1259" s="24" t="str">
        <f>IF(X$3="Not used","",IFERROR(VLOOKUP($A1259,'Circumstance 19'!$B$6:$AB$15,27,FALSE),IFERROR(VLOOKUP($A1259,'Circumstance 19'!$B$18:$AB$28,27,FALSE),TableBPA2[[#This Row],[Base Payment After Circumstance 18]])))</f>
        <v/>
      </c>
      <c r="Y1259" s="24" t="str">
        <f>IF(Y$3="Not used","",IFERROR(VLOOKUP($A1259,'Circumstance 20'!$B$6:$AB$15,27,FALSE),IFERROR(VLOOKUP($A1259,'Circumstance 20'!$B$18:$AB$28,27,FALSE),TableBPA2[[#This Row],[Base Payment After Circumstance 19]])))</f>
        <v/>
      </c>
    </row>
    <row r="1260" spans="1:25" x14ac:dyDescent="0.25">
      <c r="A1260" s="11" t="str">
        <f>IF('LEA Information'!A1269="","",'LEA Information'!A1269)</f>
        <v/>
      </c>
      <c r="B1260" s="11" t="str">
        <f>IF('LEA Information'!B1269="","",'LEA Information'!B1269)</f>
        <v/>
      </c>
      <c r="C1260" s="68" t="str">
        <f>IF('LEA Information'!C1269="","",'LEA Information'!C1269)</f>
        <v/>
      </c>
      <c r="D1260" s="8" t="str">
        <f>IF('LEA Information'!D1269="","",'LEA Information'!D1269)</f>
        <v/>
      </c>
      <c r="E1260" s="32" t="str">
        <f t="shared" si="19"/>
        <v/>
      </c>
      <c r="F1260" s="3" t="str">
        <f>IF(F$3="Not used","",IFERROR(VLOOKUP($A1260,'Circumstance 1'!$B$6:$AB$15,27,FALSE),IFERROR(VLOOKUP(A1260,'Circumstance 1'!$B$18:$AB$28,27,FALSE),TableBPA2[[#This Row],[Starting Base Payment]])))</f>
        <v/>
      </c>
      <c r="G1260" s="3" t="str">
        <f>IF(G$3="Not used","",IFERROR(VLOOKUP($A1260,'Circumstance 2'!$B$6:$AB$15,27,FALSE),IFERROR(VLOOKUP($A1260,'Circumstance 2'!$B$18:$AB$28,27,FALSE),TableBPA2[[#This Row],[Base Payment After Circumstance 1]])))</f>
        <v/>
      </c>
      <c r="H1260" s="3" t="str">
        <f>IF(H$3="Not used","",IFERROR(VLOOKUP($A1260,'Circumstance 3'!$B$6:$AB$15,27,FALSE),IFERROR(VLOOKUP($A1260,'Circumstance 3'!$B$18:$AB$28,27,FALSE),TableBPA2[[#This Row],[Base Payment After Circumstance 2]])))</f>
        <v/>
      </c>
      <c r="I1260" s="3" t="str">
        <f>IF(I$3="Not used","",IFERROR(VLOOKUP($A1260,'Circumstance 4'!$B$6:$AB$15,27,FALSE),IFERROR(VLOOKUP($A1260,'Circumstance 4'!$B$18:$AB$28,27,FALSE),TableBPA2[[#This Row],[Base Payment After Circumstance 3]])))</f>
        <v/>
      </c>
      <c r="J1260" s="3" t="str">
        <f>IF(J$3="Not used","",IFERROR(VLOOKUP($A1260,'Circumstance 5'!$B$6:$AB$15,27,FALSE),IFERROR(VLOOKUP($A1260,'Circumstance 5'!$B$18:$AB$28,27,FALSE),TableBPA2[[#This Row],[Base Payment After Circumstance 4]])))</f>
        <v/>
      </c>
      <c r="K1260" s="3" t="str">
        <f>IF(K$3="Not used","",IFERROR(VLOOKUP($A1260,'Circumstance 6'!$B$6:$AB$15,27,FALSE),IFERROR(VLOOKUP($A1260,'Circumstance 6'!$B$18:$AB$28,27,FALSE),TableBPA2[[#This Row],[Base Payment After Circumstance 5]])))</f>
        <v/>
      </c>
      <c r="L1260" s="3" t="str">
        <f>IF(L$3="Not used","",IFERROR(VLOOKUP($A1260,'Circumstance 7'!$B$6:$AB$15,27,FALSE),IFERROR(VLOOKUP($A1260,'Circumstance 7'!$B$18:$AB$28,27,FALSE),TableBPA2[[#This Row],[Base Payment After Circumstance 6]])))</f>
        <v/>
      </c>
      <c r="M1260" s="3" t="str">
        <f>IF(M$3="Not used","",IFERROR(VLOOKUP($A1260,'Circumstance 8'!$B$6:$AB$15,27,FALSE),IFERROR(VLOOKUP($A1260,'Circumstance 8'!$B$18:$AB$28,27,FALSE),TableBPA2[[#This Row],[Base Payment After Circumstance 7]])))</f>
        <v/>
      </c>
      <c r="N1260" s="3" t="str">
        <f>IF(N$3="Not used","",IFERROR(VLOOKUP($A1260,'Circumstance 9'!$B$6:$AB$15,27,FALSE),IFERROR(VLOOKUP($A1260,'Circumstance 9'!$B$18:$AB$28,27,FALSE),TableBPA2[[#This Row],[Base Payment After Circumstance 8]])))</f>
        <v/>
      </c>
      <c r="O1260" s="3" t="str">
        <f>IF(O$3="Not used","",IFERROR(VLOOKUP($A1260,'Circumstance 10'!$B$6:$AB$15,27,FALSE),IFERROR(VLOOKUP($A1260,'Circumstance 10'!$B$18:$AB$28,27,FALSE),TableBPA2[[#This Row],[Base Payment After Circumstance 9]])))</f>
        <v/>
      </c>
      <c r="P1260" s="24" t="str">
        <f>IF(P$3="Not used","",IFERROR(VLOOKUP($A1260,'Circumstance 11'!$B$6:$AB$15,27,FALSE),IFERROR(VLOOKUP($A1260,'Circumstance 11'!$B$18:$AB$28,27,FALSE),TableBPA2[[#This Row],[Base Payment After Circumstance 10]])))</f>
        <v/>
      </c>
      <c r="Q1260" s="24" t="str">
        <f>IF(Q$3="Not used","",IFERROR(VLOOKUP($A1260,'Circumstance 12'!$B$6:$AB$15,27,FALSE),IFERROR(VLOOKUP($A1260,'Circumstance 12'!$B$18:$AB$28,27,FALSE),TableBPA2[[#This Row],[Base Payment After Circumstance 11]])))</f>
        <v/>
      </c>
      <c r="R1260" s="24" t="str">
        <f>IF(R$3="Not used","",IFERROR(VLOOKUP($A1260,'Circumstance 13'!$B$6:$AB$15,27,FALSE),IFERROR(VLOOKUP($A1260,'Circumstance 13'!$B$18:$AB$28,27,FALSE),TableBPA2[[#This Row],[Base Payment After Circumstance 12]])))</f>
        <v/>
      </c>
      <c r="S1260" s="24" t="str">
        <f>IF(S$3="Not used","",IFERROR(VLOOKUP($A1260,'Circumstance 14'!$B$6:$AB$15,27,FALSE),IFERROR(VLOOKUP($A1260,'Circumstance 14'!$B$18:$AB$28,27,FALSE),TableBPA2[[#This Row],[Base Payment After Circumstance 13]])))</f>
        <v/>
      </c>
      <c r="T1260" s="24" t="str">
        <f>IF(T$3="Not used","",IFERROR(VLOOKUP($A1260,'Circumstance 15'!$B$6:$AB$15,27,FALSE),IFERROR(VLOOKUP($A1260,'Circumstance 15'!$B$18:$AB$28,27,FALSE),TableBPA2[[#This Row],[Base Payment After Circumstance 14]])))</f>
        <v/>
      </c>
      <c r="U1260" s="24" t="str">
        <f>IF(U$3="Not used","",IFERROR(VLOOKUP($A1260,'Circumstance 16'!$B$6:$AB$15,27,FALSE),IFERROR(VLOOKUP($A1260,'Circumstance 16'!$B$18:$AB$28,27,FALSE),TableBPA2[[#This Row],[Base Payment After Circumstance 15]])))</f>
        <v/>
      </c>
      <c r="V1260" s="24" t="str">
        <f>IF(V$3="Not used","",IFERROR(VLOOKUP($A1260,'Circumstance 17'!$B$6:$AB$15,27,FALSE),IFERROR(VLOOKUP($A1260,'Circumstance 17'!$B$18:$AB$28,27,FALSE),TableBPA2[[#This Row],[Base Payment After Circumstance 16]])))</f>
        <v/>
      </c>
      <c r="W1260" s="24" t="str">
        <f>IF(W$3="Not used","",IFERROR(VLOOKUP($A1260,'Circumstance 18'!$B$6:$AB$15,27,FALSE),IFERROR(VLOOKUP($A1260,'Circumstance 18'!$B$18:$AB$28,27,FALSE),TableBPA2[[#This Row],[Base Payment After Circumstance 17]])))</f>
        <v/>
      </c>
      <c r="X1260" s="24" t="str">
        <f>IF(X$3="Not used","",IFERROR(VLOOKUP($A1260,'Circumstance 19'!$B$6:$AB$15,27,FALSE),IFERROR(VLOOKUP($A1260,'Circumstance 19'!$B$18:$AB$28,27,FALSE),TableBPA2[[#This Row],[Base Payment After Circumstance 18]])))</f>
        <v/>
      </c>
      <c r="Y1260" s="24" t="str">
        <f>IF(Y$3="Not used","",IFERROR(VLOOKUP($A1260,'Circumstance 20'!$B$6:$AB$15,27,FALSE),IFERROR(VLOOKUP($A1260,'Circumstance 20'!$B$18:$AB$28,27,FALSE),TableBPA2[[#This Row],[Base Payment After Circumstance 19]])))</f>
        <v/>
      </c>
    </row>
    <row r="1261" spans="1:25" x14ac:dyDescent="0.25">
      <c r="A1261" s="11" t="str">
        <f>IF('LEA Information'!A1270="","",'LEA Information'!A1270)</f>
        <v/>
      </c>
      <c r="B1261" s="11" t="str">
        <f>IF('LEA Information'!B1270="","",'LEA Information'!B1270)</f>
        <v/>
      </c>
      <c r="C1261" s="68" t="str">
        <f>IF('LEA Information'!C1270="","",'LEA Information'!C1270)</f>
        <v/>
      </c>
      <c r="D1261" s="8" t="str">
        <f>IF('LEA Information'!D1270="","",'LEA Information'!D1270)</f>
        <v/>
      </c>
      <c r="E1261" s="32" t="str">
        <f t="shared" si="19"/>
        <v/>
      </c>
      <c r="F1261" s="3" t="str">
        <f>IF(F$3="Not used","",IFERROR(VLOOKUP($A1261,'Circumstance 1'!$B$6:$AB$15,27,FALSE),IFERROR(VLOOKUP(A1261,'Circumstance 1'!$B$18:$AB$28,27,FALSE),TableBPA2[[#This Row],[Starting Base Payment]])))</f>
        <v/>
      </c>
      <c r="G1261" s="3" t="str">
        <f>IF(G$3="Not used","",IFERROR(VLOOKUP($A1261,'Circumstance 2'!$B$6:$AB$15,27,FALSE),IFERROR(VLOOKUP($A1261,'Circumstance 2'!$B$18:$AB$28,27,FALSE),TableBPA2[[#This Row],[Base Payment After Circumstance 1]])))</f>
        <v/>
      </c>
      <c r="H1261" s="3" t="str">
        <f>IF(H$3="Not used","",IFERROR(VLOOKUP($A1261,'Circumstance 3'!$B$6:$AB$15,27,FALSE),IFERROR(VLOOKUP($A1261,'Circumstance 3'!$B$18:$AB$28,27,FALSE),TableBPA2[[#This Row],[Base Payment After Circumstance 2]])))</f>
        <v/>
      </c>
      <c r="I1261" s="3" t="str">
        <f>IF(I$3="Not used","",IFERROR(VLOOKUP($A1261,'Circumstance 4'!$B$6:$AB$15,27,FALSE),IFERROR(VLOOKUP($A1261,'Circumstance 4'!$B$18:$AB$28,27,FALSE),TableBPA2[[#This Row],[Base Payment After Circumstance 3]])))</f>
        <v/>
      </c>
      <c r="J1261" s="3" t="str">
        <f>IF(J$3="Not used","",IFERROR(VLOOKUP($A1261,'Circumstance 5'!$B$6:$AB$15,27,FALSE),IFERROR(VLOOKUP($A1261,'Circumstance 5'!$B$18:$AB$28,27,FALSE),TableBPA2[[#This Row],[Base Payment After Circumstance 4]])))</f>
        <v/>
      </c>
      <c r="K1261" s="3" t="str">
        <f>IF(K$3="Not used","",IFERROR(VLOOKUP($A1261,'Circumstance 6'!$B$6:$AB$15,27,FALSE),IFERROR(VLOOKUP($A1261,'Circumstance 6'!$B$18:$AB$28,27,FALSE),TableBPA2[[#This Row],[Base Payment After Circumstance 5]])))</f>
        <v/>
      </c>
      <c r="L1261" s="3" t="str">
        <f>IF(L$3="Not used","",IFERROR(VLOOKUP($A1261,'Circumstance 7'!$B$6:$AB$15,27,FALSE),IFERROR(VLOOKUP($A1261,'Circumstance 7'!$B$18:$AB$28,27,FALSE),TableBPA2[[#This Row],[Base Payment After Circumstance 6]])))</f>
        <v/>
      </c>
      <c r="M1261" s="3" t="str">
        <f>IF(M$3="Not used","",IFERROR(VLOOKUP($A1261,'Circumstance 8'!$B$6:$AB$15,27,FALSE),IFERROR(VLOOKUP($A1261,'Circumstance 8'!$B$18:$AB$28,27,FALSE),TableBPA2[[#This Row],[Base Payment After Circumstance 7]])))</f>
        <v/>
      </c>
      <c r="N1261" s="3" t="str">
        <f>IF(N$3="Not used","",IFERROR(VLOOKUP($A1261,'Circumstance 9'!$B$6:$AB$15,27,FALSE),IFERROR(VLOOKUP($A1261,'Circumstance 9'!$B$18:$AB$28,27,FALSE),TableBPA2[[#This Row],[Base Payment After Circumstance 8]])))</f>
        <v/>
      </c>
      <c r="O1261" s="3" t="str">
        <f>IF(O$3="Not used","",IFERROR(VLOOKUP($A1261,'Circumstance 10'!$B$6:$AB$15,27,FALSE),IFERROR(VLOOKUP($A1261,'Circumstance 10'!$B$18:$AB$28,27,FALSE),TableBPA2[[#This Row],[Base Payment After Circumstance 9]])))</f>
        <v/>
      </c>
      <c r="P1261" s="24" t="str">
        <f>IF(P$3="Not used","",IFERROR(VLOOKUP($A1261,'Circumstance 11'!$B$6:$AB$15,27,FALSE),IFERROR(VLOOKUP($A1261,'Circumstance 11'!$B$18:$AB$28,27,FALSE),TableBPA2[[#This Row],[Base Payment After Circumstance 10]])))</f>
        <v/>
      </c>
      <c r="Q1261" s="24" t="str">
        <f>IF(Q$3="Not used","",IFERROR(VLOOKUP($A1261,'Circumstance 12'!$B$6:$AB$15,27,FALSE),IFERROR(VLOOKUP($A1261,'Circumstance 12'!$B$18:$AB$28,27,FALSE),TableBPA2[[#This Row],[Base Payment After Circumstance 11]])))</f>
        <v/>
      </c>
      <c r="R1261" s="24" t="str">
        <f>IF(R$3="Not used","",IFERROR(VLOOKUP($A1261,'Circumstance 13'!$B$6:$AB$15,27,FALSE),IFERROR(VLOOKUP($A1261,'Circumstance 13'!$B$18:$AB$28,27,FALSE),TableBPA2[[#This Row],[Base Payment After Circumstance 12]])))</f>
        <v/>
      </c>
      <c r="S1261" s="24" t="str">
        <f>IF(S$3="Not used","",IFERROR(VLOOKUP($A1261,'Circumstance 14'!$B$6:$AB$15,27,FALSE),IFERROR(VLOOKUP($A1261,'Circumstance 14'!$B$18:$AB$28,27,FALSE),TableBPA2[[#This Row],[Base Payment After Circumstance 13]])))</f>
        <v/>
      </c>
      <c r="T1261" s="24" t="str">
        <f>IF(T$3="Not used","",IFERROR(VLOOKUP($A1261,'Circumstance 15'!$B$6:$AB$15,27,FALSE),IFERROR(VLOOKUP($A1261,'Circumstance 15'!$B$18:$AB$28,27,FALSE),TableBPA2[[#This Row],[Base Payment After Circumstance 14]])))</f>
        <v/>
      </c>
      <c r="U1261" s="24" t="str">
        <f>IF(U$3="Not used","",IFERROR(VLOOKUP($A1261,'Circumstance 16'!$B$6:$AB$15,27,FALSE),IFERROR(VLOOKUP($A1261,'Circumstance 16'!$B$18:$AB$28,27,FALSE),TableBPA2[[#This Row],[Base Payment After Circumstance 15]])))</f>
        <v/>
      </c>
      <c r="V1261" s="24" t="str">
        <f>IF(V$3="Not used","",IFERROR(VLOOKUP($A1261,'Circumstance 17'!$B$6:$AB$15,27,FALSE),IFERROR(VLOOKUP($A1261,'Circumstance 17'!$B$18:$AB$28,27,FALSE),TableBPA2[[#This Row],[Base Payment After Circumstance 16]])))</f>
        <v/>
      </c>
      <c r="W1261" s="24" t="str">
        <f>IF(W$3="Not used","",IFERROR(VLOOKUP($A1261,'Circumstance 18'!$B$6:$AB$15,27,FALSE),IFERROR(VLOOKUP($A1261,'Circumstance 18'!$B$18:$AB$28,27,FALSE),TableBPA2[[#This Row],[Base Payment After Circumstance 17]])))</f>
        <v/>
      </c>
      <c r="X1261" s="24" t="str">
        <f>IF(X$3="Not used","",IFERROR(VLOOKUP($A1261,'Circumstance 19'!$B$6:$AB$15,27,FALSE),IFERROR(VLOOKUP($A1261,'Circumstance 19'!$B$18:$AB$28,27,FALSE),TableBPA2[[#This Row],[Base Payment After Circumstance 18]])))</f>
        <v/>
      </c>
      <c r="Y1261" s="24" t="str">
        <f>IF(Y$3="Not used","",IFERROR(VLOOKUP($A1261,'Circumstance 20'!$B$6:$AB$15,27,FALSE),IFERROR(VLOOKUP($A1261,'Circumstance 20'!$B$18:$AB$28,27,FALSE),TableBPA2[[#This Row],[Base Payment After Circumstance 19]])))</f>
        <v/>
      </c>
    </row>
    <row r="1262" spans="1:25" x14ac:dyDescent="0.25">
      <c r="A1262" s="11" t="str">
        <f>IF('LEA Information'!A1271="","",'LEA Information'!A1271)</f>
        <v/>
      </c>
      <c r="B1262" s="11" t="str">
        <f>IF('LEA Information'!B1271="","",'LEA Information'!B1271)</f>
        <v/>
      </c>
      <c r="C1262" s="68" t="str">
        <f>IF('LEA Information'!C1271="","",'LEA Information'!C1271)</f>
        <v/>
      </c>
      <c r="D1262" s="8" t="str">
        <f>IF('LEA Information'!D1271="","",'LEA Information'!D1271)</f>
        <v/>
      </c>
      <c r="E1262" s="32" t="str">
        <f t="shared" si="19"/>
        <v/>
      </c>
      <c r="F1262" s="3" t="str">
        <f>IF(F$3="Not used","",IFERROR(VLOOKUP($A1262,'Circumstance 1'!$B$6:$AB$15,27,FALSE),IFERROR(VLOOKUP(A1262,'Circumstance 1'!$B$18:$AB$28,27,FALSE),TableBPA2[[#This Row],[Starting Base Payment]])))</f>
        <v/>
      </c>
      <c r="G1262" s="3" t="str">
        <f>IF(G$3="Not used","",IFERROR(VLOOKUP($A1262,'Circumstance 2'!$B$6:$AB$15,27,FALSE),IFERROR(VLOOKUP($A1262,'Circumstance 2'!$B$18:$AB$28,27,FALSE),TableBPA2[[#This Row],[Base Payment After Circumstance 1]])))</f>
        <v/>
      </c>
      <c r="H1262" s="3" t="str">
        <f>IF(H$3="Not used","",IFERROR(VLOOKUP($A1262,'Circumstance 3'!$B$6:$AB$15,27,FALSE),IFERROR(VLOOKUP($A1262,'Circumstance 3'!$B$18:$AB$28,27,FALSE),TableBPA2[[#This Row],[Base Payment After Circumstance 2]])))</f>
        <v/>
      </c>
      <c r="I1262" s="3" t="str">
        <f>IF(I$3="Not used","",IFERROR(VLOOKUP($A1262,'Circumstance 4'!$B$6:$AB$15,27,FALSE),IFERROR(VLOOKUP($A1262,'Circumstance 4'!$B$18:$AB$28,27,FALSE),TableBPA2[[#This Row],[Base Payment After Circumstance 3]])))</f>
        <v/>
      </c>
      <c r="J1262" s="3" t="str">
        <f>IF(J$3="Not used","",IFERROR(VLOOKUP($A1262,'Circumstance 5'!$B$6:$AB$15,27,FALSE),IFERROR(VLOOKUP($A1262,'Circumstance 5'!$B$18:$AB$28,27,FALSE),TableBPA2[[#This Row],[Base Payment After Circumstance 4]])))</f>
        <v/>
      </c>
      <c r="K1262" s="3" t="str">
        <f>IF(K$3="Not used","",IFERROR(VLOOKUP($A1262,'Circumstance 6'!$B$6:$AB$15,27,FALSE),IFERROR(VLOOKUP($A1262,'Circumstance 6'!$B$18:$AB$28,27,FALSE),TableBPA2[[#This Row],[Base Payment After Circumstance 5]])))</f>
        <v/>
      </c>
      <c r="L1262" s="3" t="str">
        <f>IF(L$3="Not used","",IFERROR(VLOOKUP($A1262,'Circumstance 7'!$B$6:$AB$15,27,FALSE),IFERROR(VLOOKUP($A1262,'Circumstance 7'!$B$18:$AB$28,27,FALSE),TableBPA2[[#This Row],[Base Payment After Circumstance 6]])))</f>
        <v/>
      </c>
      <c r="M1262" s="3" t="str">
        <f>IF(M$3="Not used","",IFERROR(VLOOKUP($A1262,'Circumstance 8'!$B$6:$AB$15,27,FALSE),IFERROR(VLOOKUP($A1262,'Circumstance 8'!$B$18:$AB$28,27,FALSE),TableBPA2[[#This Row],[Base Payment After Circumstance 7]])))</f>
        <v/>
      </c>
      <c r="N1262" s="3" t="str">
        <f>IF(N$3="Not used","",IFERROR(VLOOKUP($A1262,'Circumstance 9'!$B$6:$AB$15,27,FALSE),IFERROR(VLOOKUP($A1262,'Circumstance 9'!$B$18:$AB$28,27,FALSE),TableBPA2[[#This Row],[Base Payment After Circumstance 8]])))</f>
        <v/>
      </c>
      <c r="O1262" s="3" t="str">
        <f>IF(O$3="Not used","",IFERROR(VLOOKUP($A1262,'Circumstance 10'!$B$6:$AB$15,27,FALSE),IFERROR(VLOOKUP($A1262,'Circumstance 10'!$B$18:$AB$28,27,FALSE),TableBPA2[[#This Row],[Base Payment After Circumstance 9]])))</f>
        <v/>
      </c>
      <c r="P1262" s="24" t="str">
        <f>IF(P$3="Not used","",IFERROR(VLOOKUP($A1262,'Circumstance 11'!$B$6:$AB$15,27,FALSE),IFERROR(VLOOKUP($A1262,'Circumstance 11'!$B$18:$AB$28,27,FALSE),TableBPA2[[#This Row],[Base Payment After Circumstance 10]])))</f>
        <v/>
      </c>
      <c r="Q1262" s="24" t="str">
        <f>IF(Q$3="Not used","",IFERROR(VLOOKUP($A1262,'Circumstance 12'!$B$6:$AB$15,27,FALSE),IFERROR(VLOOKUP($A1262,'Circumstance 12'!$B$18:$AB$28,27,FALSE),TableBPA2[[#This Row],[Base Payment After Circumstance 11]])))</f>
        <v/>
      </c>
      <c r="R1262" s="24" t="str">
        <f>IF(R$3="Not used","",IFERROR(VLOOKUP($A1262,'Circumstance 13'!$B$6:$AB$15,27,FALSE),IFERROR(VLOOKUP($A1262,'Circumstance 13'!$B$18:$AB$28,27,FALSE),TableBPA2[[#This Row],[Base Payment After Circumstance 12]])))</f>
        <v/>
      </c>
      <c r="S1262" s="24" t="str">
        <f>IF(S$3="Not used","",IFERROR(VLOOKUP($A1262,'Circumstance 14'!$B$6:$AB$15,27,FALSE),IFERROR(VLOOKUP($A1262,'Circumstance 14'!$B$18:$AB$28,27,FALSE),TableBPA2[[#This Row],[Base Payment After Circumstance 13]])))</f>
        <v/>
      </c>
      <c r="T1262" s="24" t="str">
        <f>IF(T$3="Not used","",IFERROR(VLOOKUP($A1262,'Circumstance 15'!$B$6:$AB$15,27,FALSE),IFERROR(VLOOKUP($A1262,'Circumstance 15'!$B$18:$AB$28,27,FALSE),TableBPA2[[#This Row],[Base Payment After Circumstance 14]])))</f>
        <v/>
      </c>
      <c r="U1262" s="24" t="str">
        <f>IF(U$3="Not used","",IFERROR(VLOOKUP($A1262,'Circumstance 16'!$B$6:$AB$15,27,FALSE),IFERROR(VLOOKUP($A1262,'Circumstance 16'!$B$18:$AB$28,27,FALSE),TableBPA2[[#This Row],[Base Payment After Circumstance 15]])))</f>
        <v/>
      </c>
      <c r="V1262" s="24" t="str">
        <f>IF(V$3="Not used","",IFERROR(VLOOKUP($A1262,'Circumstance 17'!$B$6:$AB$15,27,FALSE),IFERROR(VLOOKUP($A1262,'Circumstance 17'!$B$18:$AB$28,27,FALSE),TableBPA2[[#This Row],[Base Payment After Circumstance 16]])))</f>
        <v/>
      </c>
      <c r="W1262" s="24" t="str">
        <f>IF(W$3="Not used","",IFERROR(VLOOKUP($A1262,'Circumstance 18'!$B$6:$AB$15,27,FALSE),IFERROR(VLOOKUP($A1262,'Circumstance 18'!$B$18:$AB$28,27,FALSE),TableBPA2[[#This Row],[Base Payment After Circumstance 17]])))</f>
        <v/>
      </c>
      <c r="X1262" s="24" t="str">
        <f>IF(X$3="Not used","",IFERROR(VLOOKUP($A1262,'Circumstance 19'!$B$6:$AB$15,27,FALSE),IFERROR(VLOOKUP($A1262,'Circumstance 19'!$B$18:$AB$28,27,FALSE),TableBPA2[[#This Row],[Base Payment After Circumstance 18]])))</f>
        <v/>
      </c>
      <c r="Y1262" s="24" t="str">
        <f>IF(Y$3="Not used","",IFERROR(VLOOKUP($A1262,'Circumstance 20'!$B$6:$AB$15,27,FALSE),IFERROR(VLOOKUP($A1262,'Circumstance 20'!$B$18:$AB$28,27,FALSE),TableBPA2[[#This Row],[Base Payment After Circumstance 19]])))</f>
        <v/>
      </c>
    </row>
    <row r="1263" spans="1:25" x14ac:dyDescent="0.25">
      <c r="A1263" s="11" t="str">
        <f>IF('LEA Information'!A1272="","",'LEA Information'!A1272)</f>
        <v/>
      </c>
      <c r="B1263" s="11" t="str">
        <f>IF('LEA Information'!B1272="","",'LEA Information'!B1272)</f>
        <v/>
      </c>
      <c r="C1263" s="68" t="str">
        <f>IF('LEA Information'!C1272="","",'LEA Information'!C1272)</f>
        <v/>
      </c>
      <c r="D1263" s="8" t="str">
        <f>IF('LEA Information'!D1272="","",'LEA Information'!D1272)</f>
        <v/>
      </c>
      <c r="E1263" s="32" t="str">
        <f t="shared" si="19"/>
        <v/>
      </c>
      <c r="F1263" s="3" t="str">
        <f>IF(F$3="Not used","",IFERROR(VLOOKUP($A1263,'Circumstance 1'!$B$6:$AB$15,27,FALSE),IFERROR(VLOOKUP(A1263,'Circumstance 1'!$B$18:$AB$28,27,FALSE),TableBPA2[[#This Row],[Starting Base Payment]])))</f>
        <v/>
      </c>
      <c r="G1263" s="3" t="str">
        <f>IF(G$3="Not used","",IFERROR(VLOOKUP($A1263,'Circumstance 2'!$B$6:$AB$15,27,FALSE),IFERROR(VLOOKUP($A1263,'Circumstance 2'!$B$18:$AB$28,27,FALSE),TableBPA2[[#This Row],[Base Payment After Circumstance 1]])))</f>
        <v/>
      </c>
      <c r="H1263" s="3" t="str">
        <f>IF(H$3="Not used","",IFERROR(VLOOKUP($A1263,'Circumstance 3'!$B$6:$AB$15,27,FALSE),IFERROR(VLOOKUP($A1263,'Circumstance 3'!$B$18:$AB$28,27,FALSE),TableBPA2[[#This Row],[Base Payment After Circumstance 2]])))</f>
        <v/>
      </c>
      <c r="I1263" s="3" t="str">
        <f>IF(I$3="Not used","",IFERROR(VLOOKUP($A1263,'Circumstance 4'!$B$6:$AB$15,27,FALSE),IFERROR(VLOOKUP($A1263,'Circumstance 4'!$B$18:$AB$28,27,FALSE),TableBPA2[[#This Row],[Base Payment After Circumstance 3]])))</f>
        <v/>
      </c>
      <c r="J1263" s="3" t="str">
        <f>IF(J$3="Not used","",IFERROR(VLOOKUP($A1263,'Circumstance 5'!$B$6:$AB$15,27,FALSE),IFERROR(VLOOKUP($A1263,'Circumstance 5'!$B$18:$AB$28,27,FALSE),TableBPA2[[#This Row],[Base Payment After Circumstance 4]])))</f>
        <v/>
      </c>
      <c r="K1263" s="3" t="str">
        <f>IF(K$3="Not used","",IFERROR(VLOOKUP($A1263,'Circumstance 6'!$B$6:$AB$15,27,FALSE),IFERROR(VLOOKUP($A1263,'Circumstance 6'!$B$18:$AB$28,27,FALSE),TableBPA2[[#This Row],[Base Payment After Circumstance 5]])))</f>
        <v/>
      </c>
      <c r="L1263" s="3" t="str">
        <f>IF(L$3="Not used","",IFERROR(VLOOKUP($A1263,'Circumstance 7'!$B$6:$AB$15,27,FALSE),IFERROR(VLOOKUP($A1263,'Circumstance 7'!$B$18:$AB$28,27,FALSE),TableBPA2[[#This Row],[Base Payment After Circumstance 6]])))</f>
        <v/>
      </c>
      <c r="M1263" s="3" t="str">
        <f>IF(M$3="Not used","",IFERROR(VLOOKUP($A1263,'Circumstance 8'!$B$6:$AB$15,27,FALSE),IFERROR(VLOOKUP($A1263,'Circumstance 8'!$B$18:$AB$28,27,FALSE),TableBPA2[[#This Row],[Base Payment After Circumstance 7]])))</f>
        <v/>
      </c>
      <c r="N1263" s="3" t="str">
        <f>IF(N$3="Not used","",IFERROR(VLOOKUP($A1263,'Circumstance 9'!$B$6:$AB$15,27,FALSE),IFERROR(VLOOKUP($A1263,'Circumstance 9'!$B$18:$AB$28,27,FALSE),TableBPA2[[#This Row],[Base Payment After Circumstance 8]])))</f>
        <v/>
      </c>
      <c r="O1263" s="3" t="str">
        <f>IF(O$3="Not used","",IFERROR(VLOOKUP($A1263,'Circumstance 10'!$B$6:$AB$15,27,FALSE),IFERROR(VLOOKUP($A1263,'Circumstance 10'!$B$18:$AB$28,27,FALSE),TableBPA2[[#This Row],[Base Payment After Circumstance 9]])))</f>
        <v/>
      </c>
      <c r="P1263" s="24" t="str">
        <f>IF(P$3="Not used","",IFERROR(VLOOKUP($A1263,'Circumstance 11'!$B$6:$AB$15,27,FALSE),IFERROR(VLOOKUP($A1263,'Circumstance 11'!$B$18:$AB$28,27,FALSE),TableBPA2[[#This Row],[Base Payment After Circumstance 10]])))</f>
        <v/>
      </c>
      <c r="Q1263" s="24" t="str">
        <f>IF(Q$3="Not used","",IFERROR(VLOOKUP($A1263,'Circumstance 12'!$B$6:$AB$15,27,FALSE),IFERROR(VLOOKUP($A1263,'Circumstance 12'!$B$18:$AB$28,27,FALSE),TableBPA2[[#This Row],[Base Payment After Circumstance 11]])))</f>
        <v/>
      </c>
      <c r="R1263" s="24" t="str">
        <f>IF(R$3="Not used","",IFERROR(VLOOKUP($A1263,'Circumstance 13'!$B$6:$AB$15,27,FALSE),IFERROR(VLOOKUP($A1263,'Circumstance 13'!$B$18:$AB$28,27,FALSE),TableBPA2[[#This Row],[Base Payment After Circumstance 12]])))</f>
        <v/>
      </c>
      <c r="S1263" s="24" t="str">
        <f>IF(S$3="Not used","",IFERROR(VLOOKUP($A1263,'Circumstance 14'!$B$6:$AB$15,27,FALSE),IFERROR(VLOOKUP($A1263,'Circumstance 14'!$B$18:$AB$28,27,FALSE),TableBPA2[[#This Row],[Base Payment After Circumstance 13]])))</f>
        <v/>
      </c>
      <c r="T1263" s="24" t="str">
        <f>IF(T$3="Not used","",IFERROR(VLOOKUP($A1263,'Circumstance 15'!$B$6:$AB$15,27,FALSE),IFERROR(VLOOKUP($A1263,'Circumstance 15'!$B$18:$AB$28,27,FALSE),TableBPA2[[#This Row],[Base Payment After Circumstance 14]])))</f>
        <v/>
      </c>
      <c r="U1263" s="24" t="str">
        <f>IF(U$3="Not used","",IFERROR(VLOOKUP($A1263,'Circumstance 16'!$B$6:$AB$15,27,FALSE),IFERROR(VLOOKUP($A1263,'Circumstance 16'!$B$18:$AB$28,27,FALSE),TableBPA2[[#This Row],[Base Payment After Circumstance 15]])))</f>
        <v/>
      </c>
      <c r="V1263" s="24" t="str">
        <f>IF(V$3="Not used","",IFERROR(VLOOKUP($A1263,'Circumstance 17'!$B$6:$AB$15,27,FALSE),IFERROR(VLOOKUP($A1263,'Circumstance 17'!$B$18:$AB$28,27,FALSE),TableBPA2[[#This Row],[Base Payment After Circumstance 16]])))</f>
        <v/>
      </c>
      <c r="W1263" s="24" t="str">
        <f>IF(W$3="Not used","",IFERROR(VLOOKUP($A1263,'Circumstance 18'!$B$6:$AB$15,27,FALSE),IFERROR(VLOOKUP($A1263,'Circumstance 18'!$B$18:$AB$28,27,FALSE),TableBPA2[[#This Row],[Base Payment After Circumstance 17]])))</f>
        <v/>
      </c>
      <c r="X1263" s="24" t="str">
        <f>IF(X$3="Not used","",IFERROR(VLOOKUP($A1263,'Circumstance 19'!$B$6:$AB$15,27,FALSE),IFERROR(VLOOKUP($A1263,'Circumstance 19'!$B$18:$AB$28,27,FALSE),TableBPA2[[#This Row],[Base Payment After Circumstance 18]])))</f>
        <v/>
      </c>
      <c r="Y1263" s="24" t="str">
        <f>IF(Y$3="Not used","",IFERROR(VLOOKUP($A1263,'Circumstance 20'!$B$6:$AB$15,27,FALSE),IFERROR(VLOOKUP($A1263,'Circumstance 20'!$B$18:$AB$28,27,FALSE),TableBPA2[[#This Row],[Base Payment After Circumstance 19]])))</f>
        <v/>
      </c>
    </row>
    <row r="1264" spans="1:25" x14ac:dyDescent="0.25">
      <c r="A1264" s="11" t="str">
        <f>IF('LEA Information'!A1273="","",'LEA Information'!A1273)</f>
        <v/>
      </c>
      <c r="B1264" s="11" t="str">
        <f>IF('LEA Information'!B1273="","",'LEA Information'!B1273)</f>
        <v/>
      </c>
      <c r="C1264" s="68" t="str">
        <f>IF('LEA Information'!C1273="","",'LEA Information'!C1273)</f>
        <v/>
      </c>
      <c r="D1264" s="8" t="str">
        <f>IF('LEA Information'!D1273="","",'LEA Information'!D1273)</f>
        <v/>
      </c>
      <c r="E1264" s="32" t="str">
        <f t="shared" si="19"/>
        <v/>
      </c>
      <c r="F1264" s="3" t="str">
        <f>IF(F$3="Not used","",IFERROR(VLOOKUP($A1264,'Circumstance 1'!$B$6:$AB$15,27,FALSE),IFERROR(VLOOKUP(A1264,'Circumstance 1'!$B$18:$AB$28,27,FALSE),TableBPA2[[#This Row],[Starting Base Payment]])))</f>
        <v/>
      </c>
      <c r="G1264" s="3" t="str">
        <f>IF(G$3="Not used","",IFERROR(VLOOKUP($A1264,'Circumstance 2'!$B$6:$AB$15,27,FALSE),IFERROR(VLOOKUP($A1264,'Circumstance 2'!$B$18:$AB$28,27,FALSE),TableBPA2[[#This Row],[Base Payment After Circumstance 1]])))</f>
        <v/>
      </c>
      <c r="H1264" s="3" t="str">
        <f>IF(H$3="Not used","",IFERROR(VLOOKUP($A1264,'Circumstance 3'!$B$6:$AB$15,27,FALSE),IFERROR(VLOOKUP($A1264,'Circumstance 3'!$B$18:$AB$28,27,FALSE),TableBPA2[[#This Row],[Base Payment After Circumstance 2]])))</f>
        <v/>
      </c>
      <c r="I1264" s="3" t="str">
        <f>IF(I$3="Not used","",IFERROR(VLOOKUP($A1264,'Circumstance 4'!$B$6:$AB$15,27,FALSE),IFERROR(VLOOKUP($A1264,'Circumstance 4'!$B$18:$AB$28,27,FALSE),TableBPA2[[#This Row],[Base Payment After Circumstance 3]])))</f>
        <v/>
      </c>
      <c r="J1264" s="3" t="str">
        <f>IF(J$3="Not used","",IFERROR(VLOOKUP($A1264,'Circumstance 5'!$B$6:$AB$15,27,FALSE),IFERROR(VLOOKUP($A1264,'Circumstance 5'!$B$18:$AB$28,27,FALSE),TableBPA2[[#This Row],[Base Payment After Circumstance 4]])))</f>
        <v/>
      </c>
      <c r="K1264" s="3" t="str">
        <f>IF(K$3="Not used","",IFERROR(VLOOKUP($A1264,'Circumstance 6'!$B$6:$AB$15,27,FALSE),IFERROR(VLOOKUP($A1264,'Circumstance 6'!$B$18:$AB$28,27,FALSE),TableBPA2[[#This Row],[Base Payment After Circumstance 5]])))</f>
        <v/>
      </c>
      <c r="L1264" s="3" t="str">
        <f>IF(L$3="Not used","",IFERROR(VLOOKUP($A1264,'Circumstance 7'!$B$6:$AB$15,27,FALSE),IFERROR(VLOOKUP($A1264,'Circumstance 7'!$B$18:$AB$28,27,FALSE),TableBPA2[[#This Row],[Base Payment After Circumstance 6]])))</f>
        <v/>
      </c>
      <c r="M1264" s="3" t="str">
        <f>IF(M$3="Not used","",IFERROR(VLOOKUP($A1264,'Circumstance 8'!$B$6:$AB$15,27,FALSE),IFERROR(VLOOKUP($A1264,'Circumstance 8'!$B$18:$AB$28,27,FALSE),TableBPA2[[#This Row],[Base Payment After Circumstance 7]])))</f>
        <v/>
      </c>
      <c r="N1264" s="3" t="str">
        <f>IF(N$3="Not used","",IFERROR(VLOOKUP($A1264,'Circumstance 9'!$B$6:$AB$15,27,FALSE),IFERROR(VLOOKUP($A1264,'Circumstance 9'!$B$18:$AB$28,27,FALSE),TableBPA2[[#This Row],[Base Payment After Circumstance 8]])))</f>
        <v/>
      </c>
      <c r="O1264" s="3" t="str">
        <f>IF(O$3="Not used","",IFERROR(VLOOKUP($A1264,'Circumstance 10'!$B$6:$AB$15,27,FALSE),IFERROR(VLOOKUP($A1264,'Circumstance 10'!$B$18:$AB$28,27,FALSE),TableBPA2[[#This Row],[Base Payment After Circumstance 9]])))</f>
        <v/>
      </c>
      <c r="P1264" s="24" t="str">
        <f>IF(P$3="Not used","",IFERROR(VLOOKUP($A1264,'Circumstance 11'!$B$6:$AB$15,27,FALSE),IFERROR(VLOOKUP($A1264,'Circumstance 11'!$B$18:$AB$28,27,FALSE),TableBPA2[[#This Row],[Base Payment After Circumstance 10]])))</f>
        <v/>
      </c>
      <c r="Q1264" s="24" t="str">
        <f>IF(Q$3="Not used","",IFERROR(VLOOKUP($A1264,'Circumstance 12'!$B$6:$AB$15,27,FALSE),IFERROR(VLOOKUP($A1264,'Circumstance 12'!$B$18:$AB$28,27,FALSE),TableBPA2[[#This Row],[Base Payment After Circumstance 11]])))</f>
        <v/>
      </c>
      <c r="R1264" s="24" t="str">
        <f>IF(R$3="Not used","",IFERROR(VLOOKUP($A1264,'Circumstance 13'!$B$6:$AB$15,27,FALSE),IFERROR(VLOOKUP($A1264,'Circumstance 13'!$B$18:$AB$28,27,FALSE),TableBPA2[[#This Row],[Base Payment After Circumstance 12]])))</f>
        <v/>
      </c>
      <c r="S1264" s="24" t="str">
        <f>IF(S$3="Not used","",IFERROR(VLOOKUP($A1264,'Circumstance 14'!$B$6:$AB$15,27,FALSE),IFERROR(VLOOKUP($A1264,'Circumstance 14'!$B$18:$AB$28,27,FALSE),TableBPA2[[#This Row],[Base Payment After Circumstance 13]])))</f>
        <v/>
      </c>
      <c r="T1264" s="24" t="str">
        <f>IF(T$3="Not used","",IFERROR(VLOOKUP($A1264,'Circumstance 15'!$B$6:$AB$15,27,FALSE),IFERROR(VLOOKUP($A1264,'Circumstance 15'!$B$18:$AB$28,27,FALSE),TableBPA2[[#This Row],[Base Payment After Circumstance 14]])))</f>
        <v/>
      </c>
      <c r="U1264" s="24" t="str">
        <f>IF(U$3="Not used","",IFERROR(VLOOKUP($A1264,'Circumstance 16'!$B$6:$AB$15,27,FALSE),IFERROR(VLOOKUP($A1264,'Circumstance 16'!$B$18:$AB$28,27,FALSE),TableBPA2[[#This Row],[Base Payment After Circumstance 15]])))</f>
        <v/>
      </c>
      <c r="V1264" s="24" t="str">
        <f>IF(V$3="Not used","",IFERROR(VLOOKUP($A1264,'Circumstance 17'!$B$6:$AB$15,27,FALSE),IFERROR(VLOOKUP($A1264,'Circumstance 17'!$B$18:$AB$28,27,FALSE),TableBPA2[[#This Row],[Base Payment After Circumstance 16]])))</f>
        <v/>
      </c>
      <c r="W1264" s="24" t="str">
        <f>IF(W$3="Not used","",IFERROR(VLOOKUP($A1264,'Circumstance 18'!$B$6:$AB$15,27,FALSE),IFERROR(VLOOKUP($A1264,'Circumstance 18'!$B$18:$AB$28,27,FALSE),TableBPA2[[#This Row],[Base Payment After Circumstance 17]])))</f>
        <v/>
      </c>
      <c r="X1264" s="24" t="str">
        <f>IF(X$3="Not used","",IFERROR(VLOOKUP($A1264,'Circumstance 19'!$B$6:$AB$15,27,FALSE),IFERROR(VLOOKUP($A1264,'Circumstance 19'!$B$18:$AB$28,27,FALSE),TableBPA2[[#This Row],[Base Payment After Circumstance 18]])))</f>
        <v/>
      </c>
      <c r="Y1264" s="24" t="str">
        <f>IF(Y$3="Not used","",IFERROR(VLOOKUP($A1264,'Circumstance 20'!$B$6:$AB$15,27,FALSE),IFERROR(VLOOKUP($A1264,'Circumstance 20'!$B$18:$AB$28,27,FALSE),TableBPA2[[#This Row],[Base Payment After Circumstance 19]])))</f>
        <v/>
      </c>
    </row>
    <row r="1265" spans="1:25" x14ac:dyDescent="0.25">
      <c r="A1265" s="11" t="str">
        <f>IF('LEA Information'!A1274="","",'LEA Information'!A1274)</f>
        <v/>
      </c>
      <c r="B1265" s="11" t="str">
        <f>IF('LEA Information'!B1274="","",'LEA Information'!B1274)</f>
        <v/>
      </c>
      <c r="C1265" s="68" t="str">
        <f>IF('LEA Information'!C1274="","",'LEA Information'!C1274)</f>
        <v/>
      </c>
      <c r="D1265" s="8" t="str">
        <f>IF('LEA Information'!D1274="","",'LEA Information'!D1274)</f>
        <v/>
      </c>
      <c r="E1265" s="32" t="str">
        <f t="shared" si="19"/>
        <v/>
      </c>
      <c r="F1265" s="3" t="str">
        <f>IF(F$3="Not used","",IFERROR(VLOOKUP($A1265,'Circumstance 1'!$B$6:$AB$15,27,FALSE),IFERROR(VLOOKUP(A1265,'Circumstance 1'!$B$18:$AB$28,27,FALSE),TableBPA2[[#This Row],[Starting Base Payment]])))</f>
        <v/>
      </c>
      <c r="G1265" s="3" t="str">
        <f>IF(G$3="Not used","",IFERROR(VLOOKUP($A1265,'Circumstance 2'!$B$6:$AB$15,27,FALSE),IFERROR(VLOOKUP($A1265,'Circumstance 2'!$B$18:$AB$28,27,FALSE),TableBPA2[[#This Row],[Base Payment After Circumstance 1]])))</f>
        <v/>
      </c>
      <c r="H1265" s="3" t="str">
        <f>IF(H$3="Not used","",IFERROR(VLOOKUP($A1265,'Circumstance 3'!$B$6:$AB$15,27,FALSE),IFERROR(VLOOKUP($A1265,'Circumstance 3'!$B$18:$AB$28,27,FALSE),TableBPA2[[#This Row],[Base Payment After Circumstance 2]])))</f>
        <v/>
      </c>
      <c r="I1265" s="3" t="str">
        <f>IF(I$3="Not used","",IFERROR(VLOOKUP($A1265,'Circumstance 4'!$B$6:$AB$15,27,FALSE),IFERROR(VLOOKUP($A1265,'Circumstance 4'!$B$18:$AB$28,27,FALSE),TableBPA2[[#This Row],[Base Payment After Circumstance 3]])))</f>
        <v/>
      </c>
      <c r="J1265" s="3" t="str">
        <f>IF(J$3="Not used","",IFERROR(VLOOKUP($A1265,'Circumstance 5'!$B$6:$AB$15,27,FALSE),IFERROR(VLOOKUP($A1265,'Circumstance 5'!$B$18:$AB$28,27,FALSE),TableBPA2[[#This Row],[Base Payment After Circumstance 4]])))</f>
        <v/>
      </c>
      <c r="K1265" s="3" t="str">
        <f>IF(K$3="Not used","",IFERROR(VLOOKUP($A1265,'Circumstance 6'!$B$6:$AB$15,27,FALSE),IFERROR(VLOOKUP($A1265,'Circumstance 6'!$B$18:$AB$28,27,FALSE),TableBPA2[[#This Row],[Base Payment After Circumstance 5]])))</f>
        <v/>
      </c>
      <c r="L1265" s="3" t="str">
        <f>IF(L$3="Not used","",IFERROR(VLOOKUP($A1265,'Circumstance 7'!$B$6:$AB$15,27,FALSE),IFERROR(VLOOKUP($A1265,'Circumstance 7'!$B$18:$AB$28,27,FALSE),TableBPA2[[#This Row],[Base Payment After Circumstance 6]])))</f>
        <v/>
      </c>
      <c r="M1265" s="3" t="str">
        <f>IF(M$3="Not used","",IFERROR(VLOOKUP($A1265,'Circumstance 8'!$B$6:$AB$15,27,FALSE),IFERROR(VLOOKUP($A1265,'Circumstance 8'!$B$18:$AB$28,27,FALSE),TableBPA2[[#This Row],[Base Payment After Circumstance 7]])))</f>
        <v/>
      </c>
      <c r="N1265" s="3" t="str">
        <f>IF(N$3="Not used","",IFERROR(VLOOKUP($A1265,'Circumstance 9'!$B$6:$AB$15,27,FALSE),IFERROR(VLOOKUP($A1265,'Circumstance 9'!$B$18:$AB$28,27,FALSE),TableBPA2[[#This Row],[Base Payment After Circumstance 8]])))</f>
        <v/>
      </c>
      <c r="O1265" s="3" t="str">
        <f>IF(O$3="Not used","",IFERROR(VLOOKUP($A1265,'Circumstance 10'!$B$6:$AB$15,27,FALSE),IFERROR(VLOOKUP($A1265,'Circumstance 10'!$B$18:$AB$28,27,FALSE),TableBPA2[[#This Row],[Base Payment After Circumstance 9]])))</f>
        <v/>
      </c>
      <c r="P1265" s="24" t="str">
        <f>IF(P$3="Not used","",IFERROR(VLOOKUP($A1265,'Circumstance 11'!$B$6:$AB$15,27,FALSE),IFERROR(VLOOKUP($A1265,'Circumstance 11'!$B$18:$AB$28,27,FALSE),TableBPA2[[#This Row],[Base Payment After Circumstance 10]])))</f>
        <v/>
      </c>
      <c r="Q1265" s="24" t="str">
        <f>IF(Q$3="Not used","",IFERROR(VLOOKUP($A1265,'Circumstance 12'!$B$6:$AB$15,27,FALSE),IFERROR(VLOOKUP($A1265,'Circumstance 12'!$B$18:$AB$28,27,FALSE),TableBPA2[[#This Row],[Base Payment After Circumstance 11]])))</f>
        <v/>
      </c>
      <c r="R1265" s="24" t="str">
        <f>IF(R$3="Not used","",IFERROR(VLOOKUP($A1265,'Circumstance 13'!$B$6:$AB$15,27,FALSE),IFERROR(VLOOKUP($A1265,'Circumstance 13'!$B$18:$AB$28,27,FALSE),TableBPA2[[#This Row],[Base Payment After Circumstance 12]])))</f>
        <v/>
      </c>
      <c r="S1265" s="24" t="str">
        <f>IF(S$3="Not used","",IFERROR(VLOOKUP($A1265,'Circumstance 14'!$B$6:$AB$15,27,FALSE),IFERROR(VLOOKUP($A1265,'Circumstance 14'!$B$18:$AB$28,27,FALSE),TableBPA2[[#This Row],[Base Payment After Circumstance 13]])))</f>
        <v/>
      </c>
      <c r="T1265" s="24" t="str">
        <f>IF(T$3="Not used","",IFERROR(VLOOKUP($A1265,'Circumstance 15'!$B$6:$AB$15,27,FALSE),IFERROR(VLOOKUP($A1265,'Circumstance 15'!$B$18:$AB$28,27,FALSE),TableBPA2[[#This Row],[Base Payment After Circumstance 14]])))</f>
        <v/>
      </c>
      <c r="U1265" s="24" t="str">
        <f>IF(U$3="Not used","",IFERROR(VLOOKUP($A1265,'Circumstance 16'!$B$6:$AB$15,27,FALSE),IFERROR(VLOOKUP($A1265,'Circumstance 16'!$B$18:$AB$28,27,FALSE),TableBPA2[[#This Row],[Base Payment After Circumstance 15]])))</f>
        <v/>
      </c>
      <c r="V1265" s="24" t="str">
        <f>IF(V$3="Not used","",IFERROR(VLOOKUP($A1265,'Circumstance 17'!$B$6:$AB$15,27,FALSE),IFERROR(VLOOKUP($A1265,'Circumstance 17'!$B$18:$AB$28,27,FALSE),TableBPA2[[#This Row],[Base Payment After Circumstance 16]])))</f>
        <v/>
      </c>
      <c r="W1265" s="24" t="str">
        <f>IF(W$3="Not used","",IFERROR(VLOOKUP($A1265,'Circumstance 18'!$B$6:$AB$15,27,FALSE),IFERROR(VLOOKUP($A1265,'Circumstance 18'!$B$18:$AB$28,27,FALSE),TableBPA2[[#This Row],[Base Payment After Circumstance 17]])))</f>
        <v/>
      </c>
      <c r="X1265" s="24" t="str">
        <f>IF(X$3="Not used","",IFERROR(VLOOKUP($A1265,'Circumstance 19'!$B$6:$AB$15,27,FALSE),IFERROR(VLOOKUP($A1265,'Circumstance 19'!$B$18:$AB$28,27,FALSE),TableBPA2[[#This Row],[Base Payment After Circumstance 18]])))</f>
        <v/>
      </c>
      <c r="Y1265" s="24" t="str">
        <f>IF(Y$3="Not used","",IFERROR(VLOOKUP($A1265,'Circumstance 20'!$B$6:$AB$15,27,FALSE),IFERROR(VLOOKUP($A1265,'Circumstance 20'!$B$18:$AB$28,27,FALSE),TableBPA2[[#This Row],[Base Payment After Circumstance 19]])))</f>
        <v/>
      </c>
    </row>
    <row r="1266" spans="1:25" x14ac:dyDescent="0.25">
      <c r="A1266" s="11" t="str">
        <f>IF('LEA Information'!A1275="","",'LEA Information'!A1275)</f>
        <v/>
      </c>
      <c r="B1266" s="11" t="str">
        <f>IF('LEA Information'!B1275="","",'LEA Information'!B1275)</f>
        <v/>
      </c>
      <c r="C1266" s="68" t="str">
        <f>IF('LEA Information'!C1275="","",'LEA Information'!C1275)</f>
        <v/>
      </c>
      <c r="D1266" s="8" t="str">
        <f>IF('LEA Information'!D1275="","",'LEA Information'!D1275)</f>
        <v/>
      </c>
      <c r="E1266" s="32" t="str">
        <f t="shared" si="19"/>
        <v/>
      </c>
      <c r="F1266" s="3" t="str">
        <f>IF(F$3="Not used","",IFERROR(VLOOKUP($A1266,'Circumstance 1'!$B$6:$AB$15,27,FALSE),IFERROR(VLOOKUP(A1266,'Circumstance 1'!$B$18:$AB$28,27,FALSE),TableBPA2[[#This Row],[Starting Base Payment]])))</f>
        <v/>
      </c>
      <c r="G1266" s="3" t="str">
        <f>IF(G$3="Not used","",IFERROR(VLOOKUP($A1266,'Circumstance 2'!$B$6:$AB$15,27,FALSE),IFERROR(VLOOKUP($A1266,'Circumstance 2'!$B$18:$AB$28,27,FALSE),TableBPA2[[#This Row],[Base Payment After Circumstance 1]])))</f>
        <v/>
      </c>
      <c r="H1266" s="3" t="str">
        <f>IF(H$3="Not used","",IFERROR(VLOOKUP($A1266,'Circumstance 3'!$B$6:$AB$15,27,FALSE),IFERROR(VLOOKUP($A1266,'Circumstance 3'!$B$18:$AB$28,27,FALSE),TableBPA2[[#This Row],[Base Payment After Circumstance 2]])))</f>
        <v/>
      </c>
      <c r="I1266" s="3" t="str">
        <f>IF(I$3="Not used","",IFERROR(VLOOKUP($A1266,'Circumstance 4'!$B$6:$AB$15,27,FALSE),IFERROR(VLOOKUP($A1266,'Circumstance 4'!$B$18:$AB$28,27,FALSE),TableBPA2[[#This Row],[Base Payment After Circumstance 3]])))</f>
        <v/>
      </c>
      <c r="J1266" s="3" t="str">
        <f>IF(J$3="Not used","",IFERROR(VLOOKUP($A1266,'Circumstance 5'!$B$6:$AB$15,27,FALSE),IFERROR(VLOOKUP($A1266,'Circumstance 5'!$B$18:$AB$28,27,FALSE),TableBPA2[[#This Row],[Base Payment After Circumstance 4]])))</f>
        <v/>
      </c>
      <c r="K1266" s="3" t="str">
        <f>IF(K$3="Not used","",IFERROR(VLOOKUP($A1266,'Circumstance 6'!$B$6:$AB$15,27,FALSE),IFERROR(VLOOKUP($A1266,'Circumstance 6'!$B$18:$AB$28,27,FALSE),TableBPA2[[#This Row],[Base Payment After Circumstance 5]])))</f>
        <v/>
      </c>
      <c r="L1266" s="3" t="str">
        <f>IF(L$3="Not used","",IFERROR(VLOOKUP($A1266,'Circumstance 7'!$B$6:$AB$15,27,FALSE),IFERROR(VLOOKUP($A1266,'Circumstance 7'!$B$18:$AB$28,27,FALSE),TableBPA2[[#This Row],[Base Payment After Circumstance 6]])))</f>
        <v/>
      </c>
      <c r="M1266" s="3" t="str">
        <f>IF(M$3="Not used","",IFERROR(VLOOKUP($A1266,'Circumstance 8'!$B$6:$AB$15,27,FALSE),IFERROR(VLOOKUP($A1266,'Circumstance 8'!$B$18:$AB$28,27,FALSE),TableBPA2[[#This Row],[Base Payment After Circumstance 7]])))</f>
        <v/>
      </c>
      <c r="N1266" s="3" t="str">
        <f>IF(N$3="Not used","",IFERROR(VLOOKUP($A1266,'Circumstance 9'!$B$6:$AB$15,27,FALSE),IFERROR(VLOOKUP($A1266,'Circumstance 9'!$B$18:$AB$28,27,FALSE),TableBPA2[[#This Row],[Base Payment After Circumstance 8]])))</f>
        <v/>
      </c>
      <c r="O1266" s="3" t="str">
        <f>IF(O$3="Not used","",IFERROR(VLOOKUP($A1266,'Circumstance 10'!$B$6:$AB$15,27,FALSE),IFERROR(VLOOKUP($A1266,'Circumstance 10'!$B$18:$AB$28,27,FALSE),TableBPA2[[#This Row],[Base Payment After Circumstance 9]])))</f>
        <v/>
      </c>
      <c r="P1266" s="24" t="str">
        <f>IF(P$3="Not used","",IFERROR(VLOOKUP($A1266,'Circumstance 11'!$B$6:$AB$15,27,FALSE),IFERROR(VLOOKUP($A1266,'Circumstance 11'!$B$18:$AB$28,27,FALSE),TableBPA2[[#This Row],[Base Payment After Circumstance 10]])))</f>
        <v/>
      </c>
      <c r="Q1266" s="24" t="str">
        <f>IF(Q$3="Not used","",IFERROR(VLOOKUP($A1266,'Circumstance 12'!$B$6:$AB$15,27,FALSE),IFERROR(VLOOKUP($A1266,'Circumstance 12'!$B$18:$AB$28,27,FALSE),TableBPA2[[#This Row],[Base Payment After Circumstance 11]])))</f>
        <v/>
      </c>
      <c r="R1266" s="24" t="str">
        <f>IF(R$3="Not used","",IFERROR(VLOOKUP($A1266,'Circumstance 13'!$B$6:$AB$15,27,FALSE),IFERROR(VLOOKUP($A1266,'Circumstance 13'!$B$18:$AB$28,27,FALSE),TableBPA2[[#This Row],[Base Payment After Circumstance 12]])))</f>
        <v/>
      </c>
      <c r="S1266" s="24" t="str">
        <f>IF(S$3="Not used","",IFERROR(VLOOKUP($A1266,'Circumstance 14'!$B$6:$AB$15,27,FALSE),IFERROR(VLOOKUP($A1266,'Circumstance 14'!$B$18:$AB$28,27,FALSE),TableBPA2[[#This Row],[Base Payment After Circumstance 13]])))</f>
        <v/>
      </c>
      <c r="T1266" s="24" t="str">
        <f>IF(T$3="Not used","",IFERROR(VLOOKUP($A1266,'Circumstance 15'!$B$6:$AB$15,27,FALSE),IFERROR(VLOOKUP($A1266,'Circumstance 15'!$B$18:$AB$28,27,FALSE),TableBPA2[[#This Row],[Base Payment After Circumstance 14]])))</f>
        <v/>
      </c>
      <c r="U1266" s="24" t="str">
        <f>IF(U$3="Not used","",IFERROR(VLOOKUP($A1266,'Circumstance 16'!$B$6:$AB$15,27,FALSE),IFERROR(VLOOKUP($A1266,'Circumstance 16'!$B$18:$AB$28,27,FALSE),TableBPA2[[#This Row],[Base Payment After Circumstance 15]])))</f>
        <v/>
      </c>
      <c r="V1266" s="24" t="str">
        <f>IF(V$3="Not used","",IFERROR(VLOOKUP($A1266,'Circumstance 17'!$B$6:$AB$15,27,FALSE),IFERROR(VLOOKUP($A1266,'Circumstance 17'!$B$18:$AB$28,27,FALSE),TableBPA2[[#This Row],[Base Payment After Circumstance 16]])))</f>
        <v/>
      </c>
      <c r="W1266" s="24" t="str">
        <f>IF(W$3="Not used","",IFERROR(VLOOKUP($A1266,'Circumstance 18'!$B$6:$AB$15,27,FALSE),IFERROR(VLOOKUP($A1266,'Circumstance 18'!$B$18:$AB$28,27,FALSE),TableBPA2[[#This Row],[Base Payment After Circumstance 17]])))</f>
        <v/>
      </c>
      <c r="X1266" s="24" t="str">
        <f>IF(X$3="Not used","",IFERROR(VLOOKUP($A1266,'Circumstance 19'!$B$6:$AB$15,27,FALSE),IFERROR(VLOOKUP($A1266,'Circumstance 19'!$B$18:$AB$28,27,FALSE),TableBPA2[[#This Row],[Base Payment After Circumstance 18]])))</f>
        <v/>
      </c>
      <c r="Y1266" s="24" t="str">
        <f>IF(Y$3="Not used","",IFERROR(VLOOKUP($A1266,'Circumstance 20'!$B$6:$AB$15,27,FALSE),IFERROR(VLOOKUP($A1266,'Circumstance 20'!$B$18:$AB$28,27,FALSE),TableBPA2[[#This Row],[Base Payment After Circumstance 19]])))</f>
        <v/>
      </c>
    </row>
    <row r="1267" spans="1:25" x14ac:dyDescent="0.25">
      <c r="A1267" s="11" t="str">
        <f>IF('LEA Information'!A1276="","",'LEA Information'!A1276)</f>
        <v/>
      </c>
      <c r="B1267" s="11" t="str">
        <f>IF('LEA Information'!B1276="","",'LEA Information'!B1276)</f>
        <v/>
      </c>
      <c r="C1267" s="68" t="str">
        <f>IF('LEA Information'!C1276="","",'LEA Information'!C1276)</f>
        <v/>
      </c>
      <c r="D1267" s="8" t="str">
        <f>IF('LEA Information'!D1276="","",'LEA Information'!D1276)</f>
        <v/>
      </c>
      <c r="E1267" s="32" t="str">
        <f t="shared" si="19"/>
        <v/>
      </c>
      <c r="F1267" s="3" t="str">
        <f>IF(F$3="Not used","",IFERROR(VLOOKUP($A1267,'Circumstance 1'!$B$6:$AB$15,27,FALSE),IFERROR(VLOOKUP(A1267,'Circumstance 1'!$B$18:$AB$28,27,FALSE),TableBPA2[[#This Row],[Starting Base Payment]])))</f>
        <v/>
      </c>
      <c r="G1267" s="3" t="str">
        <f>IF(G$3="Not used","",IFERROR(VLOOKUP($A1267,'Circumstance 2'!$B$6:$AB$15,27,FALSE),IFERROR(VLOOKUP($A1267,'Circumstance 2'!$B$18:$AB$28,27,FALSE),TableBPA2[[#This Row],[Base Payment After Circumstance 1]])))</f>
        <v/>
      </c>
      <c r="H1267" s="3" t="str">
        <f>IF(H$3="Not used","",IFERROR(VLOOKUP($A1267,'Circumstance 3'!$B$6:$AB$15,27,FALSE),IFERROR(VLOOKUP($A1267,'Circumstance 3'!$B$18:$AB$28,27,FALSE),TableBPA2[[#This Row],[Base Payment After Circumstance 2]])))</f>
        <v/>
      </c>
      <c r="I1267" s="3" t="str">
        <f>IF(I$3="Not used","",IFERROR(VLOOKUP($A1267,'Circumstance 4'!$B$6:$AB$15,27,FALSE),IFERROR(VLOOKUP($A1267,'Circumstance 4'!$B$18:$AB$28,27,FALSE),TableBPA2[[#This Row],[Base Payment After Circumstance 3]])))</f>
        <v/>
      </c>
      <c r="J1267" s="3" t="str">
        <f>IF(J$3="Not used","",IFERROR(VLOOKUP($A1267,'Circumstance 5'!$B$6:$AB$15,27,FALSE),IFERROR(VLOOKUP($A1267,'Circumstance 5'!$B$18:$AB$28,27,FALSE),TableBPA2[[#This Row],[Base Payment After Circumstance 4]])))</f>
        <v/>
      </c>
      <c r="K1267" s="3" t="str">
        <f>IF(K$3="Not used","",IFERROR(VLOOKUP($A1267,'Circumstance 6'!$B$6:$AB$15,27,FALSE),IFERROR(VLOOKUP($A1267,'Circumstance 6'!$B$18:$AB$28,27,FALSE),TableBPA2[[#This Row],[Base Payment After Circumstance 5]])))</f>
        <v/>
      </c>
      <c r="L1267" s="3" t="str">
        <f>IF(L$3="Not used","",IFERROR(VLOOKUP($A1267,'Circumstance 7'!$B$6:$AB$15,27,FALSE),IFERROR(VLOOKUP($A1267,'Circumstance 7'!$B$18:$AB$28,27,FALSE),TableBPA2[[#This Row],[Base Payment After Circumstance 6]])))</f>
        <v/>
      </c>
      <c r="M1267" s="3" t="str">
        <f>IF(M$3="Not used","",IFERROR(VLOOKUP($A1267,'Circumstance 8'!$B$6:$AB$15,27,FALSE),IFERROR(VLOOKUP($A1267,'Circumstance 8'!$B$18:$AB$28,27,FALSE),TableBPA2[[#This Row],[Base Payment After Circumstance 7]])))</f>
        <v/>
      </c>
      <c r="N1267" s="3" t="str">
        <f>IF(N$3="Not used","",IFERROR(VLOOKUP($A1267,'Circumstance 9'!$B$6:$AB$15,27,FALSE),IFERROR(VLOOKUP($A1267,'Circumstance 9'!$B$18:$AB$28,27,FALSE),TableBPA2[[#This Row],[Base Payment After Circumstance 8]])))</f>
        <v/>
      </c>
      <c r="O1267" s="3" t="str">
        <f>IF(O$3="Not used","",IFERROR(VLOOKUP($A1267,'Circumstance 10'!$B$6:$AB$15,27,FALSE),IFERROR(VLOOKUP($A1267,'Circumstance 10'!$B$18:$AB$28,27,FALSE),TableBPA2[[#This Row],[Base Payment After Circumstance 9]])))</f>
        <v/>
      </c>
      <c r="P1267" s="24" t="str">
        <f>IF(P$3="Not used","",IFERROR(VLOOKUP($A1267,'Circumstance 11'!$B$6:$AB$15,27,FALSE),IFERROR(VLOOKUP($A1267,'Circumstance 11'!$B$18:$AB$28,27,FALSE),TableBPA2[[#This Row],[Base Payment After Circumstance 10]])))</f>
        <v/>
      </c>
      <c r="Q1267" s="24" t="str">
        <f>IF(Q$3="Not used","",IFERROR(VLOOKUP($A1267,'Circumstance 12'!$B$6:$AB$15,27,FALSE),IFERROR(VLOOKUP($A1267,'Circumstance 12'!$B$18:$AB$28,27,FALSE),TableBPA2[[#This Row],[Base Payment After Circumstance 11]])))</f>
        <v/>
      </c>
      <c r="R1267" s="24" t="str">
        <f>IF(R$3="Not used","",IFERROR(VLOOKUP($A1267,'Circumstance 13'!$B$6:$AB$15,27,FALSE),IFERROR(VLOOKUP($A1267,'Circumstance 13'!$B$18:$AB$28,27,FALSE),TableBPA2[[#This Row],[Base Payment After Circumstance 12]])))</f>
        <v/>
      </c>
      <c r="S1267" s="24" t="str">
        <f>IF(S$3="Not used","",IFERROR(VLOOKUP($A1267,'Circumstance 14'!$B$6:$AB$15,27,FALSE),IFERROR(VLOOKUP($A1267,'Circumstance 14'!$B$18:$AB$28,27,FALSE),TableBPA2[[#This Row],[Base Payment After Circumstance 13]])))</f>
        <v/>
      </c>
      <c r="T1267" s="24" t="str">
        <f>IF(T$3="Not used","",IFERROR(VLOOKUP($A1267,'Circumstance 15'!$B$6:$AB$15,27,FALSE),IFERROR(VLOOKUP($A1267,'Circumstance 15'!$B$18:$AB$28,27,FALSE),TableBPA2[[#This Row],[Base Payment After Circumstance 14]])))</f>
        <v/>
      </c>
      <c r="U1267" s="24" t="str">
        <f>IF(U$3="Not used","",IFERROR(VLOOKUP($A1267,'Circumstance 16'!$B$6:$AB$15,27,FALSE),IFERROR(VLOOKUP($A1267,'Circumstance 16'!$B$18:$AB$28,27,FALSE),TableBPA2[[#This Row],[Base Payment After Circumstance 15]])))</f>
        <v/>
      </c>
      <c r="V1267" s="24" t="str">
        <f>IF(V$3="Not used","",IFERROR(VLOOKUP($A1267,'Circumstance 17'!$B$6:$AB$15,27,FALSE),IFERROR(VLOOKUP($A1267,'Circumstance 17'!$B$18:$AB$28,27,FALSE),TableBPA2[[#This Row],[Base Payment After Circumstance 16]])))</f>
        <v/>
      </c>
      <c r="W1267" s="24" t="str">
        <f>IF(W$3="Not used","",IFERROR(VLOOKUP($A1267,'Circumstance 18'!$B$6:$AB$15,27,FALSE),IFERROR(VLOOKUP($A1267,'Circumstance 18'!$B$18:$AB$28,27,FALSE),TableBPA2[[#This Row],[Base Payment After Circumstance 17]])))</f>
        <v/>
      </c>
      <c r="X1267" s="24" t="str">
        <f>IF(X$3="Not used","",IFERROR(VLOOKUP($A1267,'Circumstance 19'!$B$6:$AB$15,27,FALSE),IFERROR(VLOOKUP($A1267,'Circumstance 19'!$B$18:$AB$28,27,FALSE),TableBPA2[[#This Row],[Base Payment After Circumstance 18]])))</f>
        <v/>
      </c>
      <c r="Y1267" s="24" t="str">
        <f>IF(Y$3="Not used","",IFERROR(VLOOKUP($A1267,'Circumstance 20'!$B$6:$AB$15,27,FALSE),IFERROR(VLOOKUP($A1267,'Circumstance 20'!$B$18:$AB$28,27,FALSE),TableBPA2[[#This Row],[Base Payment After Circumstance 19]])))</f>
        <v/>
      </c>
    </row>
    <row r="1268" spans="1:25" x14ac:dyDescent="0.25">
      <c r="A1268" s="11" t="str">
        <f>IF('LEA Information'!A1277="","",'LEA Information'!A1277)</f>
        <v/>
      </c>
      <c r="B1268" s="11" t="str">
        <f>IF('LEA Information'!B1277="","",'LEA Information'!B1277)</f>
        <v/>
      </c>
      <c r="C1268" s="68" t="str">
        <f>IF('LEA Information'!C1277="","",'LEA Information'!C1277)</f>
        <v/>
      </c>
      <c r="D1268" s="8" t="str">
        <f>IF('LEA Information'!D1277="","",'LEA Information'!D1277)</f>
        <v/>
      </c>
      <c r="E1268" s="32" t="str">
        <f t="shared" si="19"/>
        <v/>
      </c>
      <c r="F1268" s="3" t="str">
        <f>IF(F$3="Not used","",IFERROR(VLOOKUP($A1268,'Circumstance 1'!$B$6:$AB$15,27,FALSE),IFERROR(VLOOKUP(A1268,'Circumstance 1'!$B$18:$AB$28,27,FALSE),TableBPA2[[#This Row],[Starting Base Payment]])))</f>
        <v/>
      </c>
      <c r="G1268" s="3" t="str">
        <f>IF(G$3="Not used","",IFERROR(VLOOKUP($A1268,'Circumstance 2'!$B$6:$AB$15,27,FALSE),IFERROR(VLOOKUP($A1268,'Circumstance 2'!$B$18:$AB$28,27,FALSE),TableBPA2[[#This Row],[Base Payment After Circumstance 1]])))</f>
        <v/>
      </c>
      <c r="H1268" s="3" t="str">
        <f>IF(H$3="Not used","",IFERROR(VLOOKUP($A1268,'Circumstance 3'!$B$6:$AB$15,27,FALSE),IFERROR(VLOOKUP($A1268,'Circumstance 3'!$B$18:$AB$28,27,FALSE),TableBPA2[[#This Row],[Base Payment After Circumstance 2]])))</f>
        <v/>
      </c>
      <c r="I1268" s="3" t="str">
        <f>IF(I$3="Not used","",IFERROR(VLOOKUP($A1268,'Circumstance 4'!$B$6:$AB$15,27,FALSE),IFERROR(VLOOKUP($A1268,'Circumstance 4'!$B$18:$AB$28,27,FALSE),TableBPA2[[#This Row],[Base Payment After Circumstance 3]])))</f>
        <v/>
      </c>
      <c r="J1268" s="3" t="str">
        <f>IF(J$3="Not used","",IFERROR(VLOOKUP($A1268,'Circumstance 5'!$B$6:$AB$15,27,FALSE),IFERROR(VLOOKUP($A1268,'Circumstance 5'!$B$18:$AB$28,27,FALSE),TableBPA2[[#This Row],[Base Payment After Circumstance 4]])))</f>
        <v/>
      </c>
      <c r="K1268" s="3" t="str">
        <f>IF(K$3="Not used","",IFERROR(VLOOKUP($A1268,'Circumstance 6'!$B$6:$AB$15,27,FALSE),IFERROR(VLOOKUP($A1268,'Circumstance 6'!$B$18:$AB$28,27,FALSE),TableBPA2[[#This Row],[Base Payment After Circumstance 5]])))</f>
        <v/>
      </c>
      <c r="L1268" s="3" t="str">
        <f>IF(L$3="Not used","",IFERROR(VLOOKUP($A1268,'Circumstance 7'!$B$6:$AB$15,27,FALSE),IFERROR(VLOOKUP($A1268,'Circumstance 7'!$B$18:$AB$28,27,FALSE),TableBPA2[[#This Row],[Base Payment After Circumstance 6]])))</f>
        <v/>
      </c>
      <c r="M1268" s="3" t="str">
        <f>IF(M$3="Not used","",IFERROR(VLOOKUP($A1268,'Circumstance 8'!$B$6:$AB$15,27,FALSE),IFERROR(VLOOKUP($A1268,'Circumstance 8'!$B$18:$AB$28,27,FALSE),TableBPA2[[#This Row],[Base Payment After Circumstance 7]])))</f>
        <v/>
      </c>
      <c r="N1268" s="3" t="str">
        <f>IF(N$3="Not used","",IFERROR(VLOOKUP($A1268,'Circumstance 9'!$B$6:$AB$15,27,FALSE),IFERROR(VLOOKUP($A1268,'Circumstance 9'!$B$18:$AB$28,27,FALSE),TableBPA2[[#This Row],[Base Payment After Circumstance 8]])))</f>
        <v/>
      </c>
      <c r="O1268" s="3" t="str">
        <f>IF(O$3="Not used","",IFERROR(VLOOKUP($A1268,'Circumstance 10'!$B$6:$AB$15,27,FALSE),IFERROR(VLOOKUP($A1268,'Circumstance 10'!$B$18:$AB$28,27,FALSE),TableBPA2[[#This Row],[Base Payment After Circumstance 9]])))</f>
        <v/>
      </c>
      <c r="P1268" s="24" t="str">
        <f>IF(P$3="Not used","",IFERROR(VLOOKUP($A1268,'Circumstance 11'!$B$6:$AB$15,27,FALSE),IFERROR(VLOOKUP($A1268,'Circumstance 11'!$B$18:$AB$28,27,FALSE),TableBPA2[[#This Row],[Base Payment After Circumstance 10]])))</f>
        <v/>
      </c>
      <c r="Q1268" s="24" t="str">
        <f>IF(Q$3="Not used","",IFERROR(VLOOKUP($A1268,'Circumstance 12'!$B$6:$AB$15,27,FALSE),IFERROR(VLOOKUP($A1268,'Circumstance 12'!$B$18:$AB$28,27,FALSE),TableBPA2[[#This Row],[Base Payment After Circumstance 11]])))</f>
        <v/>
      </c>
      <c r="R1268" s="24" t="str">
        <f>IF(R$3="Not used","",IFERROR(VLOOKUP($A1268,'Circumstance 13'!$B$6:$AB$15,27,FALSE),IFERROR(VLOOKUP($A1268,'Circumstance 13'!$B$18:$AB$28,27,FALSE),TableBPA2[[#This Row],[Base Payment After Circumstance 12]])))</f>
        <v/>
      </c>
      <c r="S1268" s="24" t="str">
        <f>IF(S$3="Not used","",IFERROR(VLOOKUP($A1268,'Circumstance 14'!$B$6:$AB$15,27,FALSE),IFERROR(VLOOKUP($A1268,'Circumstance 14'!$B$18:$AB$28,27,FALSE),TableBPA2[[#This Row],[Base Payment After Circumstance 13]])))</f>
        <v/>
      </c>
      <c r="T1268" s="24" t="str">
        <f>IF(T$3="Not used","",IFERROR(VLOOKUP($A1268,'Circumstance 15'!$B$6:$AB$15,27,FALSE),IFERROR(VLOOKUP($A1268,'Circumstance 15'!$B$18:$AB$28,27,FALSE),TableBPA2[[#This Row],[Base Payment After Circumstance 14]])))</f>
        <v/>
      </c>
      <c r="U1268" s="24" t="str">
        <f>IF(U$3="Not used","",IFERROR(VLOOKUP($A1268,'Circumstance 16'!$B$6:$AB$15,27,FALSE),IFERROR(VLOOKUP($A1268,'Circumstance 16'!$B$18:$AB$28,27,FALSE),TableBPA2[[#This Row],[Base Payment After Circumstance 15]])))</f>
        <v/>
      </c>
      <c r="V1268" s="24" t="str">
        <f>IF(V$3="Not used","",IFERROR(VLOOKUP($A1268,'Circumstance 17'!$B$6:$AB$15,27,FALSE),IFERROR(VLOOKUP($A1268,'Circumstance 17'!$B$18:$AB$28,27,FALSE),TableBPA2[[#This Row],[Base Payment After Circumstance 16]])))</f>
        <v/>
      </c>
      <c r="W1268" s="24" t="str">
        <f>IF(W$3="Not used","",IFERROR(VLOOKUP($A1268,'Circumstance 18'!$B$6:$AB$15,27,FALSE),IFERROR(VLOOKUP($A1268,'Circumstance 18'!$B$18:$AB$28,27,FALSE),TableBPA2[[#This Row],[Base Payment After Circumstance 17]])))</f>
        <v/>
      </c>
      <c r="X1268" s="24" t="str">
        <f>IF(X$3="Not used","",IFERROR(VLOOKUP($A1268,'Circumstance 19'!$B$6:$AB$15,27,FALSE),IFERROR(VLOOKUP($A1268,'Circumstance 19'!$B$18:$AB$28,27,FALSE),TableBPA2[[#This Row],[Base Payment After Circumstance 18]])))</f>
        <v/>
      </c>
      <c r="Y1268" s="24" t="str">
        <f>IF(Y$3="Not used","",IFERROR(VLOOKUP($A1268,'Circumstance 20'!$B$6:$AB$15,27,FALSE),IFERROR(VLOOKUP($A1268,'Circumstance 20'!$B$18:$AB$28,27,FALSE),TableBPA2[[#This Row],[Base Payment After Circumstance 19]])))</f>
        <v/>
      </c>
    </row>
    <row r="1269" spans="1:25" x14ac:dyDescent="0.25">
      <c r="A1269" s="11" t="str">
        <f>IF('LEA Information'!A1278="","",'LEA Information'!A1278)</f>
        <v/>
      </c>
      <c r="B1269" s="11" t="str">
        <f>IF('LEA Information'!B1278="","",'LEA Information'!B1278)</f>
        <v/>
      </c>
      <c r="C1269" s="68" t="str">
        <f>IF('LEA Information'!C1278="","",'LEA Information'!C1278)</f>
        <v/>
      </c>
      <c r="D1269" s="8" t="str">
        <f>IF('LEA Information'!D1278="","",'LEA Information'!D1278)</f>
        <v/>
      </c>
      <c r="E1269" s="32" t="str">
        <f t="shared" si="19"/>
        <v/>
      </c>
      <c r="F1269" s="3" t="str">
        <f>IF(F$3="Not used","",IFERROR(VLOOKUP($A1269,'Circumstance 1'!$B$6:$AB$15,27,FALSE),IFERROR(VLOOKUP(A1269,'Circumstance 1'!$B$18:$AB$28,27,FALSE),TableBPA2[[#This Row],[Starting Base Payment]])))</f>
        <v/>
      </c>
      <c r="G1269" s="3" t="str">
        <f>IF(G$3="Not used","",IFERROR(VLOOKUP($A1269,'Circumstance 2'!$B$6:$AB$15,27,FALSE),IFERROR(VLOOKUP($A1269,'Circumstance 2'!$B$18:$AB$28,27,FALSE),TableBPA2[[#This Row],[Base Payment After Circumstance 1]])))</f>
        <v/>
      </c>
      <c r="H1269" s="3" t="str">
        <f>IF(H$3="Not used","",IFERROR(VLOOKUP($A1269,'Circumstance 3'!$B$6:$AB$15,27,FALSE),IFERROR(VLOOKUP($A1269,'Circumstance 3'!$B$18:$AB$28,27,FALSE),TableBPA2[[#This Row],[Base Payment After Circumstance 2]])))</f>
        <v/>
      </c>
      <c r="I1269" s="3" t="str">
        <f>IF(I$3="Not used","",IFERROR(VLOOKUP($A1269,'Circumstance 4'!$B$6:$AB$15,27,FALSE),IFERROR(VLOOKUP($A1269,'Circumstance 4'!$B$18:$AB$28,27,FALSE),TableBPA2[[#This Row],[Base Payment After Circumstance 3]])))</f>
        <v/>
      </c>
      <c r="J1269" s="3" t="str">
        <f>IF(J$3="Not used","",IFERROR(VLOOKUP($A1269,'Circumstance 5'!$B$6:$AB$15,27,FALSE),IFERROR(VLOOKUP($A1269,'Circumstance 5'!$B$18:$AB$28,27,FALSE),TableBPA2[[#This Row],[Base Payment After Circumstance 4]])))</f>
        <v/>
      </c>
      <c r="K1269" s="3" t="str">
        <f>IF(K$3="Not used","",IFERROR(VLOOKUP($A1269,'Circumstance 6'!$B$6:$AB$15,27,FALSE),IFERROR(VLOOKUP($A1269,'Circumstance 6'!$B$18:$AB$28,27,FALSE),TableBPA2[[#This Row],[Base Payment After Circumstance 5]])))</f>
        <v/>
      </c>
      <c r="L1269" s="3" t="str">
        <f>IF(L$3="Not used","",IFERROR(VLOOKUP($A1269,'Circumstance 7'!$B$6:$AB$15,27,FALSE),IFERROR(VLOOKUP($A1269,'Circumstance 7'!$B$18:$AB$28,27,FALSE),TableBPA2[[#This Row],[Base Payment After Circumstance 6]])))</f>
        <v/>
      </c>
      <c r="M1269" s="3" t="str">
        <f>IF(M$3="Not used","",IFERROR(VLOOKUP($A1269,'Circumstance 8'!$B$6:$AB$15,27,FALSE),IFERROR(VLOOKUP($A1269,'Circumstance 8'!$B$18:$AB$28,27,FALSE),TableBPA2[[#This Row],[Base Payment After Circumstance 7]])))</f>
        <v/>
      </c>
      <c r="N1269" s="3" t="str">
        <f>IF(N$3="Not used","",IFERROR(VLOOKUP($A1269,'Circumstance 9'!$B$6:$AB$15,27,FALSE),IFERROR(VLOOKUP($A1269,'Circumstance 9'!$B$18:$AB$28,27,FALSE),TableBPA2[[#This Row],[Base Payment After Circumstance 8]])))</f>
        <v/>
      </c>
      <c r="O1269" s="3" t="str">
        <f>IF(O$3="Not used","",IFERROR(VLOOKUP($A1269,'Circumstance 10'!$B$6:$AB$15,27,FALSE),IFERROR(VLOOKUP($A1269,'Circumstance 10'!$B$18:$AB$28,27,FALSE),TableBPA2[[#This Row],[Base Payment After Circumstance 9]])))</f>
        <v/>
      </c>
      <c r="P1269" s="24" t="str">
        <f>IF(P$3="Not used","",IFERROR(VLOOKUP($A1269,'Circumstance 11'!$B$6:$AB$15,27,FALSE),IFERROR(VLOOKUP($A1269,'Circumstance 11'!$B$18:$AB$28,27,FALSE),TableBPA2[[#This Row],[Base Payment After Circumstance 10]])))</f>
        <v/>
      </c>
      <c r="Q1269" s="24" t="str">
        <f>IF(Q$3="Not used","",IFERROR(VLOOKUP($A1269,'Circumstance 12'!$B$6:$AB$15,27,FALSE),IFERROR(VLOOKUP($A1269,'Circumstance 12'!$B$18:$AB$28,27,FALSE),TableBPA2[[#This Row],[Base Payment After Circumstance 11]])))</f>
        <v/>
      </c>
      <c r="R1269" s="24" t="str">
        <f>IF(R$3="Not used","",IFERROR(VLOOKUP($A1269,'Circumstance 13'!$B$6:$AB$15,27,FALSE),IFERROR(VLOOKUP($A1269,'Circumstance 13'!$B$18:$AB$28,27,FALSE),TableBPA2[[#This Row],[Base Payment After Circumstance 12]])))</f>
        <v/>
      </c>
      <c r="S1269" s="24" t="str">
        <f>IF(S$3="Not used","",IFERROR(VLOOKUP($A1269,'Circumstance 14'!$B$6:$AB$15,27,FALSE),IFERROR(VLOOKUP($A1269,'Circumstance 14'!$B$18:$AB$28,27,FALSE),TableBPA2[[#This Row],[Base Payment After Circumstance 13]])))</f>
        <v/>
      </c>
      <c r="T1269" s="24" t="str">
        <f>IF(T$3="Not used","",IFERROR(VLOOKUP($A1269,'Circumstance 15'!$B$6:$AB$15,27,FALSE),IFERROR(VLOOKUP($A1269,'Circumstance 15'!$B$18:$AB$28,27,FALSE),TableBPA2[[#This Row],[Base Payment After Circumstance 14]])))</f>
        <v/>
      </c>
      <c r="U1269" s="24" t="str">
        <f>IF(U$3="Not used","",IFERROR(VLOOKUP($A1269,'Circumstance 16'!$B$6:$AB$15,27,FALSE),IFERROR(VLOOKUP($A1269,'Circumstance 16'!$B$18:$AB$28,27,FALSE),TableBPA2[[#This Row],[Base Payment After Circumstance 15]])))</f>
        <v/>
      </c>
      <c r="V1269" s="24" t="str">
        <f>IF(V$3="Not used","",IFERROR(VLOOKUP($A1269,'Circumstance 17'!$B$6:$AB$15,27,FALSE),IFERROR(VLOOKUP($A1269,'Circumstance 17'!$B$18:$AB$28,27,FALSE),TableBPA2[[#This Row],[Base Payment After Circumstance 16]])))</f>
        <v/>
      </c>
      <c r="W1269" s="24" t="str">
        <f>IF(W$3="Not used","",IFERROR(VLOOKUP($A1269,'Circumstance 18'!$B$6:$AB$15,27,FALSE),IFERROR(VLOOKUP($A1269,'Circumstance 18'!$B$18:$AB$28,27,FALSE),TableBPA2[[#This Row],[Base Payment After Circumstance 17]])))</f>
        <v/>
      </c>
      <c r="X1269" s="24" t="str">
        <f>IF(X$3="Not used","",IFERROR(VLOOKUP($A1269,'Circumstance 19'!$B$6:$AB$15,27,FALSE),IFERROR(VLOOKUP($A1269,'Circumstance 19'!$B$18:$AB$28,27,FALSE),TableBPA2[[#This Row],[Base Payment After Circumstance 18]])))</f>
        <v/>
      </c>
      <c r="Y1269" s="24" t="str">
        <f>IF(Y$3="Not used","",IFERROR(VLOOKUP($A1269,'Circumstance 20'!$B$6:$AB$15,27,FALSE),IFERROR(VLOOKUP($A1269,'Circumstance 20'!$B$18:$AB$28,27,FALSE),TableBPA2[[#This Row],[Base Payment After Circumstance 19]])))</f>
        <v/>
      </c>
    </row>
    <row r="1270" spans="1:25" x14ac:dyDescent="0.25">
      <c r="A1270" s="11" t="str">
        <f>IF('LEA Information'!A1279="","",'LEA Information'!A1279)</f>
        <v/>
      </c>
      <c r="B1270" s="11" t="str">
        <f>IF('LEA Information'!B1279="","",'LEA Information'!B1279)</f>
        <v/>
      </c>
      <c r="C1270" s="68" t="str">
        <f>IF('LEA Information'!C1279="","",'LEA Information'!C1279)</f>
        <v/>
      </c>
      <c r="D1270" s="8" t="str">
        <f>IF('LEA Information'!D1279="","",'LEA Information'!D1279)</f>
        <v/>
      </c>
      <c r="E1270" s="32" t="str">
        <f t="shared" si="19"/>
        <v/>
      </c>
      <c r="F1270" s="3" t="str">
        <f>IF(F$3="Not used","",IFERROR(VLOOKUP($A1270,'Circumstance 1'!$B$6:$AB$15,27,FALSE),IFERROR(VLOOKUP(A1270,'Circumstance 1'!$B$18:$AB$28,27,FALSE),TableBPA2[[#This Row],[Starting Base Payment]])))</f>
        <v/>
      </c>
      <c r="G1270" s="3" t="str">
        <f>IF(G$3="Not used","",IFERROR(VLOOKUP($A1270,'Circumstance 2'!$B$6:$AB$15,27,FALSE),IFERROR(VLOOKUP($A1270,'Circumstance 2'!$B$18:$AB$28,27,FALSE),TableBPA2[[#This Row],[Base Payment After Circumstance 1]])))</f>
        <v/>
      </c>
      <c r="H1270" s="3" t="str">
        <f>IF(H$3="Not used","",IFERROR(VLOOKUP($A1270,'Circumstance 3'!$B$6:$AB$15,27,FALSE),IFERROR(VLOOKUP($A1270,'Circumstance 3'!$B$18:$AB$28,27,FALSE),TableBPA2[[#This Row],[Base Payment After Circumstance 2]])))</f>
        <v/>
      </c>
      <c r="I1270" s="3" t="str">
        <f>IF(I$3="Not used","",IFERROR(VLOOKUP($A1270,'Circumstance 4'!$B$6:$AB$15,27,FALSE),IFERROR(VLOOKUP($A1270,'Circumstance 4'!$B$18:$AB$28,27,FALSE),TableBPA2[[#This Row],[Base Payment After Circumstance 3]])))</f>
        <v/>
      </c>
      <c r="J1270" s="3" t="str">
        <f>IF(J$3="Not used","",IFERROR(VLOOKUP($A1270,'Circumstance 5'!$B$6:$AB$15,27,FALSE),IFERROR(VLOOKUP($A1270,'Circumstance 5'!$B$18:$AB$28,27,FALSE),TableBPA2[[#This Row],[Base Payment After Circumstance 4]])))</f>
        <v/>
      </c>
      <c r="K1270" s="3" t="str">
        <f>IF(K$3="Not used","",IFERROR(VLOOKUP($A1270,'Circumstance 6'!$B$6:$AB$15,27,FALSE),IFERROR(VLOOKUP($A1270,'Circumstance 6'!$B$18:$AB$28,27,FALSE),TableBPA2[[#This Row],[Base Payment After Circumstance 5]])))</f>
        <v/>
      </c>
      <c r="L1270" s="3" t="str">
        <f>IF(L$3="Not used","",IFERROR(VLOOKUP($A1270,'Circumstance 7'!$B$6:$AB$15,27,FALSE),IFERROR(VLOOKUP($A1270,'Circumstance 7'!$B$18:$AB$28,27,FALSE),TableBPA2[[#This Row],[Base Payment After Circumstance 6]])))</f>
        <v/>
      </c>
      <c r="M1270" s="3" t="str">
        <f>IF(M$3="Not used","",IFERROR(VLOOKUP($A1270,'Circumstance 8'!$B$6:$AB$15,27,FALSE),IFERROR(VLOOKUP($A1270,'Circumstance 8'!$B$18:$AB$28,27,FALSE),TableBPA2[[#This Row],[Base Payment After Circumstance 7]])))</f>
        <v/>
      </c>
      <c r="N1270" s="3" t="str">
        <f>IF(N$3="Not used","",IFERROR(VLOOKUP($A1270,'Circumstance 9'!$B$6:$AB$15,27,FALSE),IFERROR(VLOOKUP($A1270,'Circumstance 9'!$B$18:$AB$28,27,FALSE),TableBPA2[[#This Row],[Base Payment After Circumstance 8]])))</f>
        <v/>
      </c>
      <c r="O1270" s="3" t="str">
        <f>IF(O$3="Not used","",IFERROR(VLOOKUP($A1270,'Circumstance 10'!$B$6:$AB$15,27,FALSE),IFERROR(VLOOKUP($A1270,'Circumstance 10'!$B$18:$AB$28,27,FALSE),TableBPA2[[#This Row],[Base Payment After Circumstance 9]])))</f>
        <v/>
      </c>
      <c r="P1270" s="24" t="str">
        <f>IF(P$3="Not used","",IFERROR(VLOOKUP($A1270,'Circumstance 11'!$B$6:$AB$15,27,FALSE),IFERROR(VLOOKUP($A1270,'Circumstance 11'!$B$18:$AB$28,27,FALSE),TableBPA2[[#This Row],[Base Payment After Circumstance 10]])))</f>
        <v/>
      </c>
      <c r="Q1270" s="24" t="str">
        <f>IF(Q$3="Not used","",IFERROR(VLOOKUP($A1270,'Circumstance 12'!$B$6:$AB$15,27,FALSE),IFERROR(VLOOKUP($A1270,'Circumstance 12'!$B$18:$AB$28,27,FALSE),TableBPA2[[#This Row],[Base Payment After Circumstance 11]])))</f>
        <v/>
      </c>
      <c r="R1270" s="24" t="str">
        <f>IF(R$3="Not used","",IFERROR(VLOOKUP($A1270,'Circumstance 13'!$B$6:$AB$15,27,FALSE),IFERROR(VLOOKUP($A1270,'Circumstance 13'!$B$18:$AB$28,27,FALSE),TableBPA2[[#This Row],[Base Payment After Circumstance 12]])))</f>
        <v/>
      </c>
      <c r="S1270" s="24" t="str">
        <f>IF(S$3="Not used","",IFERROR(VLOOKUP($A1270,'Circumstance 14'!$B$6:$AB$15,27,FALSE),IFERROR(VLOOKUP($A1270,'Circumstance 14'!$B$18:$AB$28,27,FALSE),TableBPA2[[#This Row],[Base Payment After Circumstance 13]])))</f>
        <v/>
      </c>
      <c r="T1270" s="24" t="str">
        <f>IF(T$3="Not used","",IFERROR(VLOOKUP($A1270,'Circumstance 15'!$B$6:$AB$15,27,FALSE),IFERROR(VLOOKUP($A1270,'Circumstance 15'!$B$18:$AB$28,27,FALSE),TableBPA2[[#This Row],[Base Payment After Circumstance 14]])))</f>
        <v/>
      </c>
      <c r="U1270" s="24" t="str">
        <f>IF(U$3="Not used","",IFERROR(VLOOKUP($A1270,'Circumstance 16'!$B$6:$AB$15,27,FALSE),IFERROR(VLOOKUP($A1270,'Circumstance 16'!$B$18:$AB$28,27,FALSE),TableBPA2[[#This Row],[Base Payment After Circumstance 15]])))</f>
        <v/>
      </c>
      <c r="V1270" s="24" t="str">
        <f>IF(V$3="Not used","",IFERROR(VLOOKUP($A1270,'Circumstance 17'!$B$6:$AB$15,27,FALSE),IFERROR(VLOOKUP($A1270,'Circumstance 17'!$B$18:$AB$28,27,FALSE),TableBPA2[[#This Row],[Base Payment After Circumstance 16]])))</f>
        <v/>
      </c>
      <c r="W1270" s="24" t="str">
        <f>IF(W$3="Not used","",IFERROR(VLOOKUP($A1270,'Circumstance 18'!$B$6:$AB$15,27,FALSE),IFERROR(VLOOKUP($A1270,'Circumstance 18'!$B$18:$AB$28,27,FALSE),TableBPA2[[#This Row],[Base Payment After Circumstance 17]])))</f>
        <v/>
      </c>
      <c r="X1270" s="24" t="str">
        <f>IF(X$3="Not used","",IFERROR(VLOOKUP($A1270,'Circumstance 19'!$B$6:$AB$15,27,FALSE),IFERROR(VLOOKUP($A1270,'Circumstance 19'!$B$18:$AB$28,27,FALSE),TableBPA2[[#This Row],[Base Payment After Circumstance 18]])))</f>
        <v/>
      </c>
      <c r="Y1270" s="24" t="str">
        <f>IF(Y$3="Not used","",IFERROR(VLOOKUP($A1270,'Circumstance 20'!$B$6:$AB$15,27,FALSE),IFERROR(VLOOKUP($A1270,'Circumstance 20'!$B$18:$AB$28,27,FALSE),TableBPA2[[#This Row],[Base Payment After Circumstance 19]])))</f>
        <v/>
      </c>
    </row>
    <row r="1271" spans="1:25" x14ac:dyDescent="0.25">
      <c r="A1271" s="11" t="str">
        <f>IF('LEA Information'!A1280="","",'LEA Information'!A1280)</f>
        <v/>
      </c>
      <c r="B1271" s="11" t="str">
        <f>IF('LEA Information'!B1280="","",'LEA Information'!B1280)</f>
        <v/>
      </c>
      <c r="C1271" s="68" t="str">
        <f>IF('LEA Information'!C1280="","",'LEA Information'!C1280)</f>
        <v/>
      </c>
      <c r="D1271" s="8" t="str">
        <f>IF('LEA Information'!D1280="","",'LEA Information'!D1280)</f>
        <v/>
      </c>
      <c r="E1271" s="32" t="str">
        <f t="shared" si="19"/>
        <v/>
      </c>
      <c r="F1271" s="3" t="str">
        <f>IF(F$3="Not used","",IFERROR(VLOOKUP($A1271,'Circumstance 1'!$B$6:$AB$15,27,FALSE),IFERROR(VLOOKUP(A1271,'Circumstance 1'!$B$18:$AB$28,27,FALSE),TableBPA2[[#This Row],[Starting Base Payment]])))</f>
        <v/>
      </c>
      <c r="G1271" s="3" t="str">
        <f>IF(G$3="Not used","",IFERROR(VLOOKUP($A1271,'Circumstance 2'!$B$6:$AB$15,27,FALSE),IFERROR(VLOOKUP($A1271,'Circumstance 2'!$B$18:$AB$28,27,FALSE),TableBPA2[[#This Row],[Base Payment After Circumstance 1]])))</f>
        <v/>
      </c>
      <c r="H1271" s="3" t="str">
        <f>IF(H$3="Not used","",IFERROR(VLOOKUP($A1271,'Circumstance 3'!$B$6:$AB$15,27,FALSE),IFERROR(VLOOKUP($A1271,'Circumstance 3'!$B$18:$AB$28,27,FALSE),TableBPA2[[#This Row],[Base Payment After Circumstance 2]])))</f>
        <v/>
      </c>
      <c r="I1271" s="3" t="str">
        <f>IF(I$3="Not used","",IFERROR(VLOOKUP($A1271,'Circumstance 4'!$B$6:$AB$15,27,FALSE),IFERROR(VLOOKUP($A1271,'Circumstance 4'!$B$18:$AB$28,27,FALSE),TableBPA2[[#This Row],[Base Payment After Circumstance 3]])))</f>
        <v/>
      </c>
      <c r="J1271" s="3" t="str">
        <f>IF(J$3="Not used","",IFERROR(VLOOKUP($A1271,'Circumstance 5'!$B$6:$AB$15,27,FALSE),IFERROR(VLOOKUP($A1271,'Circumstance 5'!$B$18:$AB$28,27,FALSE),TableBPA2[[#This Row],[Base Payment After Circumstance 4]])))</f>
        <v/>
      </c>
      <c r="K1271" s="3" t="str">
        <f>IF(K$3="Not used","",IFERROR(VLOOKUP($A1271,'Circumstance 6'!$B$6:$AB$15,27,FALSE),IFERROR(VLOOKUP($A1271,'Circumstance 6'!$B$18:$AB$28,27,FALSE),TableBPA2[[#This Row],[Base Payment After Circumstance 5]])))</f>
        <v/>
      </c>
      <c r="L1271" s="3" t="str">
        <f>IF(L$3="Not used","",IFERROR(VLOOKUP($A1271,'Circumstance 7'!$B$6:$AB$15,27,FALSE),IFERROR(VLOOKUP($A1271,'Circumstance 7'!$B$18:$AB$28,27,FALSE),TableBPA2[[#This Row],[Base Payment After Circumstance 6]])))</f>
        <v/>
      </c>
      <c r="M1271" s="3" t="str">
        <f>IF(M$3="Not used","",IFERROR(VLOOKUP($A1271,'Circumstance 8'!$B$6:$AB$15,27,FALSE),IFERROR(VLOOKUP($A1271,'Circumstance 8'!$B$18:$AB$28,27,FALSE),TableBPA2[[#This Row],[Base Payment After Circumstance 7]])))</f>
        <v/>
      </c>
      <c r="N1271" s="3" t="str">
        <f>IF(N$3="Not used","",IFERROR(VLOOKUP($A1271,'Circumstance 9'!$B$6:$AB$15,27,FALSE),IFERROR(VLOOKUP($A1271,'Circumstance 9'!$B$18:$AB$28,27,FALSE),TableBPA2[[#This Row],[Base Payment After Circumstance 8]])))</f>
        <v/>
      </c>
      <c r="O1271" s="3" t="str">
        <f>IF(O$3="Not used","",IFERROR(VLOOKUP($A1271,'Circumstance 10'!$B$6:$AB$15,27,FALSE),IFERROR(VLOOKUP($A1271,'Circumstance 10'!$B$18:$AB$28,27,FALSE),TableBPA2[[#This Row],[Base Payment After Circumstance 9]])))</f>
        <v/>
      </c>
      <c r="P1271" s="24" t="str">
        <f>IF(P$3="Not used","",IFERROR(VLOOKUP($A1271,'Circumstance 11'!$B$6:$AB$15,27,FALSE),IFERROR(VLOOKUP($A1271,'Circumstance 11'!$B$18:$AB$28,27,FALSE),TableBPA2[[#This Row],[Base Payment After Circumstance 10]])))</f>
        <v/>
      </c>
      <c r="Q1271" s="24" t="str">
        <f>IF(Q$3="Not used","",IFERROR(VLOOKUP($A1271,'Circumstance 12'!$B$6:$AB$15,27,FALSE),IFERROR(VLOOKUP($A1271,'Circumstance 12'!$B$18:$AB$28,27,FALSE),TableBPA2[[#This Row],[Base Payment After Circumstance 11]])))</f>
        <v/>
      </c>
      <c r="R1271" s="24" t="str">
        <f>IF(R$3="Not used","",IFERROR(VLOOKUP($A1271,'Circumstance 13'!$B$6:$AB$15,27,FALSE),IFERROR(VLOOKUP($A1271,'Circumstance 13'!$B$18:$AB$28,27,FALSE),TableBPA2[[#This Row],[Base Payment After Circumstance 12]])))</f>
        <v/>
      </c>
      <c r="S1271" s="24" t="str">
        <f>IF(S$3="Not used","",IFERROR(VLOOKUP($A1271,'Circumstance 14'!$B$6:$AB$15,27,FALSE),IFERROR(VLOOKUP($A1271,'Circumstance 14'!$B$18:$AB$28,27,FALSE),TableBPA2[[#This Row],[Base Payment After Circumstance 13]])))</f>
        <v/>
      </c>
      <c r="T1271" s="24" t="str">
        <f>IF(T$3="Not used","",IFERROR(VLOOKUP($A1271,'Circumstance 15'!$B$6:$AB$15,27,FALSE),IFERROR(VLOOKUP($A1271,'Circumstance 15'!$B$18:$AB$28,27,FALSE),TableBPA2[[#This Row],[Base Payment After Circumstance 14]])))</f>
        <v/>
      </c>
      <c r="U1271" s="24" t="str">
        <f>IF(U$3="Not used","",IFERROR(VLOOKUP($A1271,'Circumstance 16'!$B$6:$AB$15,27,FALSE),IFERROR(VLOOKUP($A1271,'Circumstance 16'!$B$18:$AB$28,27,FALSE),TableBPA2[[#This Row],[Base Payment After Circumstance 15]])))</f>
        <v/>
      </c>
      <c r="V1271" s="24" t="str">
        <f>IF(V$3="Not used","",IFERROR(VLOOKUP($A1271,'Circumstance 17'!$B$6:$AB$15,27,FALSE),IFERROR(VLOOKUP($A1271,'Circumstance 17'!$B$18:$AB$28,27,FALSE),TableBPA2[[#This Row],[Base Payment After Circumstance 16]])))</f>
        <v/>
      </c>
      <c r="W1271" s="24" t="str">
        <f>IF(W$3="Not used","",IFERROR(VLOOKUP($A1271,'Circumstance 18'!$B$6:$AB$15,27,FALSE),IFERROR(VLOOKUP($A1271,'Circumstance 18'!$B$18:$AB$28,27,FALSE),TableBPA2[[#This Row],[Base Payment After Circumstance 17]])))</f>
        <v/>
      </c>
      <c r="X1271" s="24" t="str">
        <f>IF(X$3="Not used","",IFERROR(VLOOKUP($A1271,'Circumstance 19'!$B$6:$AB$15,27,FALSE),IFERROR(VLOOKUP($A1271,'Circumstance 19'!$B$18:$AB$28,27,FALSE),TableBPA2[[#This Row],[Base Payment After Circumstance 18]])))</f>
        <v/>
      </c>
      <c r="Y1271" s="24" t="str">
        <f>IF(Y$3="Not used","",IFERROR(VLOOKUP($A1271,'Circumstance 20'!$B$6:$AB$15,27,FALSE),IFERROR(VLOOKUP($A1271,'Circumstance 20'!$B$18:$AB$28,27,FALSE),TableBPA2[[#This Row],[Base Payment After Circumstance 19]])))</f>
        <v/>
      </c>
    </row>
    <row r="1272" spans="1:25" x14ac:dyDescent="0.25">
      <c r="A1272" s="11" t="str">
        <f>IF('LEA Information'!A1281="","",'LEA Information'!A1281)</f>
        <v/>
      </c>
      <c r="B1272" s="11" t="str">
        <f>IF('LEA Information'!B1281="","",'LEA Information'!B1281)</f>
        <v/>
      </c>
      <c r="C1272" s="68" t="str">
        <f>IF('LEA Information'!C1281="","",'LEA Information'!C1281)</f>
        <v/>
      </c>
      <c r="D1272" s="8" t="str">
        <f>IF('LEA Information'!D1281="","",'LEA Information'!D1281)</f>
        <v/>
      </c>
      <c r="E1272" s="32" t="str">
        <f t="shared" si="19"/>
        <v/>
      </c>
      <c r="F1272" s="3" t="str">
        <f>IF(F$3="Not used","",IFERROR(VLOOKUP($A1272,'Circumstance 1'!$B$6:$AB$15,27,FALSE),IFERROR(VLOOKUP(A1272,'Circumstance 1'!$B$18:$AB$28,27,FALSE),TableBPA2[[#This Row],[Starting Base Payment]])))</f>
        <v/>
      </c>
      <c r="G1272" s="3" t="str">
        <f>IF(G$3="Not used","",IFERROR(VLOOKUP($A1272,'Circumstance 2'!$B$6:$AB$15,27,FALSE),IFERROR(VLOOKUP($A1272,'Circumstance 2'!$B$18:$AB$28,27,FALSE),TableBPA2[[#This Row],[Base Payment After Circumstance 1]])))</f>
        <v/>
      </c>
      <c r="H1272" s="3" t="str">
        <f>IF(H$3="Not used","",IFERROR(VLOOKUP($A1272,'Circumstance 3'!$B$6:$AB$15,27,FALSE),IFERROR(VLOOKUP($A1272,'Circumstance 3'!$B$18:$AB$28,27,FALSE),TableBPA2[[#This Row],[Base Payment After Circumstance 2]])))</f>
        <v/>
      </c>
      <c r="I1272" s="3" t="str">
        <f>IF(I$3="Not used","",IFERROR(VLOOKUP($A1272,'Circumstance 4'!$B$6:$AB$15,27,FALSE),IFERROR(VLOOKUP($A1272,'Circumstance 4'!$B$18:$AB$28,27,FALSE),TableBPA2[[#This Row],[Base Payment After Circumstance 3]])))</f>
        <v/>
      </c>
      <c r="J1272" s="3" t="str">
        <f>IF(J$3="Not used","",IFERROR(VLOOKUP($A1272,'Circumstance 5'!$B$6:$AB$15,27,FALSE),IFERROR(VLOOKUP($A1272,'Circumstance 5'!$B$18:$AB$28,27,FALSE),TableBPA2[[#This Row],[Base Payment After Circumstance 4]])))</f>
        <v/>
      </c>
      <c r="K1272" s="3" t="str">
        <f>IF(K$3="Not used","",IFERROR(VLOOKUP($A1272,'Circumstance 6'!$B$6:$AB$15,27,FALSE),IFERROR(VLOOKUP($A1272,'Circumstance 6'!$B$18:$AB$28,27,FALSE),TableBPA2[[#This Row],[Base Payment After Circumstance 5]])))</f>
        <v/>
      </c>
      <c r="L1272" s="3" t="str">
        <f>IF(L$3="Not used","",IFERROR(VLOOKUP($A1272,'Circumstance 7'!$B$6:$AB$15,27,FALSE),IFERROR(VLOOKUP($A1272,'Circumstance 7'!$B$18:$AB$28,27,FALSE),TableBPA2[[#This Row],[Base Payment After Circumstance 6]])))</f>
        <v/>
      </c>
      <c r="M1272" s="3" t="str">
        <f>IF(M$3="Not used","",IFERROR(VLOOKUP($A1272,'Circumstance 8'!$B$6:$AB$15,27,FALSE),IFERROR(VLOOKUP($A1272,'Circumstance 8'!$B$18:$AB$28,27,FALSE),TableBPA2[[#This Row],[Base Payment After Circumstance 7]])))</f>
        <v/>
      </c>
      <c r="N1272" s="3" t="str">
        <f>IF(N$3="Not used","",IFERROR(VLOOKUP($A1272,'Circumstance 9'!$B$6:$AB$15,27,FALSE),IFERROR(VLOOKUP($A1272,'Circumstance 9'!$B$18:$AB$28,27,FALSE),TableBPA2[[#This Row],[Base Payment After Circumstance 8]])))</f>
        <v/>
      </c>
      <c r="O1272" s="3" t="str">
        <f>IF(O$3="Not used","",IFERROR(VLOOKUP($A1272,'Circumstance 10'!$B$6:$AB$15,27,FALSE),IFERROR(VLOOKUP($A1272,'Circumstance 10'!$B$18:$AB$28,27,FALSE),TableBPA2[[#This Row],[Base Payment After Circumstance 9]])))</f>
        <v/>
      </c>
      <c r="P1272" s="24" t="str">
        <f>IF(P$3="Not used","",IFERROR(VLOOKUP($A1272,'Circumstance 11'!$B$6:$AB$15,27,FALSE),IFERROR(VLOOKUP($A1272,'Circumstance 11'!$B$18:$AB$28,27,FALSE),TableBPA2[[#This Row],[Base Payment After Circumstance 10]])))</f>
        <v/>
      </c>
      <c r="Q1272" s="24" t="str">
        <f>IF(Q$3="Not used","",IFERROR(VLOOKUP($A1272,'Circumstance 12'!$B$6:$AB$15,27,FALSE),IFERROR(VLOOKUP($A1272,'Circumstance 12'!$B$18:$AB$28,27,FALSE),TableBPA2[[#This Row],[Base Payment After Circumstance 11]])))</f>
        <v/>
      </c>
      <c r="R1272" s="24" t="str">
        <f>IF(R$3="Not used","",IFERROR(VLOOKUP($A1272,'Circumstance 13'!$B$6:$AB$15,27,FALSE),IFERROR(VLOOKUP($A1272,'Circumstance 13'!$B$18:$AB$28,27,FALSE),TableBPA2[[#This Row],[Base Payment After Circumstance 12]])))</f>
        <v/>
      </c>
      <c r="S1272" s="24" t="str">
        <f>IF(S$3="Not used","",IFERROR(VLOOKUP($A1272,'Circumstance 14'!$B$6:$AB$15,27,FALSE),IFERROR(VLOOKUP($A1272,'Circumstance 14'!$B$18:$AB$28,27,FALSE),TableBPA2[[#This Row],[Base Payment After Circumstance 13]])))</f>
        <v/>
      </c>
      <c r="T1272" s="24" t="str">
        <f>IF(T$3="Not used","",IFERROR(VLOOKUP($A1272,'Circumstance 15'!$B$6:$AB$15,27,FALSE),IFERROR(VLOOKUP($A1272,'Circumstance 15'!$B$18:$AB$28,27,FALSE),TableBPA2[[#This Row],[Base Payment After Circumstance 14]])))</f>
        <v/>
      </c>
      <c r="U1272" s="24" t="str">
        <f>IF(U$3="Not used","",IFERROR(VLOOKUP($A1272,'Circumstance 16'!$B$6:$AB$15,27,FALSE),IFERROR(VLOOKUP($A1272,'Circumstance 16'!$B$18:$AB$28,27,FALSE),TableBPA2[[#This Row],[Base Payment After Circumstance 15]])))</f>
        <v/>
      </c>
      <c r="V1272" s="24" t="str">
        <f>IF(V$3="Not used","",IFERROR(VLOOKUP($A1272,'Circumstance 17'!$B$6:$AB$15,27,FALSE),IFERROR(VLOOKUP($A1272,'Circumstance 17'!$B$18:$AB$28,27,FALSE),TableBPA2[[#This Row],[Base Payment After Circumstance 16]])))</f>
        <v/>
      </c>
      <c r="W1272" s="24" t="str">
        <f>IF(W$3="Not used","",IFERROR(VLOOKUP($A1272,'Circumstance 18'!$B$6:$AB$15,27,FALSE),IFERROR(VLOOKUP($A1272,'Circumstance 18'!$B$18:$AB$28,27,FALSE),TableBPA2[[#This Row],[Base Payment After Circumstance 17]])))</f>
        <v/>
      </c>
      <c r="X1272" s="24" t="str">
        <f>IF(X$3="Not used","",IFERROR(VLOOKUP($A1272,'Circumstance 19'!$B$6:$AB$15,27,FALSE),IFERROR(VLOOKUP($A1272,'Circumstance 19'!$B$18:$AB$28,27,FALSE),TableBPA2[[#This Row],[Base Payment After Circumstance 18]])))</f>
        <v/>
      </c>
      <c r="Y1272" s="24" t="str">
        <f>IF(Y$3="Not used","",IFERROR(VLOOKUP($A1272,'Circumstance 20'!$B$6:$AB$15,27,FALSE),IFERROR(VLOOKUP($A1272,'Circumstance 20'!$B$18:$AB$28,27,FALSE),TableBPA2[[#This Row],[Base Payment After Circumstance 19]])))</f>
        <v/>
      </c>
    </row>
    <row r="1273" spans="1:25" x14ac:dyDescent="0.25">
      <c r="A1273" s="11" t="str">
        <f>IF('LEA Information'!A1282="","",'LEA Information'!A1282)</f>
        <v/>
      </c>
      <c r="B1273" s="11" t="str">
        <f>IF('LEA Information'!B1282="","",'LEA Information'!B1282)</f>
        <v/>
      </c>
      <c r="C1273" s="68" t="str">
        <f>IF('LEA Information'!C1282="","",'LEA Information'!C1282)</f>
        <v/>
      </c>
      <c r="D1273" s="8" t="str">
        <f>IF('LEA Information'!D1282="","",'LEA Information'!D1282)</f>
        <v/>
      </c>
      <c r="E1273" s="32" t="str">
        <f t="shared" si="19"/>
        <v/>
      </c>
      <c r="F1273" s="3" t="str">
        <f>IF(F$3="Not used","",IFERROR(VLOOKUP($A1273,'Circumstance 1'!$B$6:$AB$15,27,FALSE),IFERROR(VLOOKUP(A1273,'Circumstance 1'!$B$18:$AB$28,27,FALSE),TableBPA2[[#This Row],[Starting Base Payment]])))</f>
        <v/>
      </c>
      <c r="G1273" s="3" t="str">
        <f>IF(G$3="Not used","",IFERROR(VLOOKUP($A1273,'Circumstance 2'!$B$6:$AB$15,27,FALSE),IFERROR(VLOOKUP($A1273,'Circumstance 2'!$B$18:$AB$28,27,FALSE),TableBPA2[[#This Row],[Base Payment After Circumstance 1]])))</f>
        <v/>
      </c>
      <c r="H1273" s="3" t="str">
        <f>IF(H$3="Not used","",IFERROR(VLOOKUP($A1273,'Circumstance 3'!$B$6:$AB$15,27,FALSE),IFERROR(VLOOKUP($A1273,'Circumstance 3'!$B$18:$AB$28,27,FALSE),TableBPA2[[#This Row],[Base Payment After Circumstance 2]])))</f>
        <v/>
      </c>
      <c r="I1273" s="3" t="str">
        <f>IF(I$3="Not used","",IFERROR(VLOOKUP($A1273,'Circumstance 4'!$B$6:$AB$15,27,FALSE),IFERROR(VLOOKUP($A1273,'Circumstance 4'!$B$18:$AB$28,27,FALSE),TableBPA2[[#This Row],[Base Payment After Circumstance 3]])))</f>
        <v/>
      </c>
      <c r="J1273" s="3" t="str">
        <f>IF(J$3="Not used","",IFERROR(VLOOKUP($A1273,'Circumstance 5'!$B$6:$AB$15,27,FALSE),IFERROR(VLOOKUP($A1273,'Circumstance 5'!$B$18:$AB$28,27,FALSE),TableBPA2[[#This Row],[Base Payment After Circumstance 4]])))</f>
        <v/>
      </c>
      <c r="K1273" s="3" t="str">
        <f>IF(K$3="Not used","",IFERROR(VLOOKUP($A1273,'Circumstance 6'!$B$6:$AB$15,27,FALSE),IFERROR(VLOOKUP($A1273,'Circumstance 6'!$B$18:$AB$28,27,FALSE),TableBPA2[[#This Row],[Base Payment After Circumstance 5]])))</f>
        <v/>
      </c>
      <c r="L1273" s="3" t="str">
        <f>IF(L$3="Not used","",IFERROR(VLOOKUP($A1273,'Circumstance 7'!$B$6:$AB$15,27,FALSE),IFERROR(VLOOKUP($A1273,'Circumstance 7'!$B$18:$AB$28,27,FALSE),TableBPA2[[#This Row],[Base Payment After Circumstance 6]])))</f>
        <v/>
      </c>
      <c r="M1273" s="3" t="str">
        <f>IF(M$3="Not used","",IFERROR(VLOOKUP($A1273,'Circumstance 8'!$B$6:$AB$15,27,FALSE),IFERROR(VLOOKUP($A1273,'Circumstance 8'!$B$18:$AB$28,27,FALSE),TableBPA2[[#This Row],[Base Payment After Circumstance 7]])))</f>
        <v/>
      </c>
      <c r="N1273" s="3" t="str">
        <f>IF(N$3="Not used","",IFERROR(VLOOKUP($A1273,'Circumstance 9'!$B$6:$AB$15,27,FALSE),IFERROR(VLOOKUP($A1273,'Circumstance 9'!$B$18:$AB$28,27,FALSE),TableBPA2[[#This Row],[Base Payment After Circumstance 8]])))</f>
        <v/>
      </c>
      <c r="O1273" s="3" t="str">
        <f>IF(O$3="Not used","",IFERROR(VLOOKUP($A1273,'Circumstance 10'!$B$6:$AB$15,27,FALSE),IFERROR(VLOOKUP($A1273,'Circumstance 10'!$B$18:$AB$28,27,FALSE),TableBPA2[[#This Row],[Base Payment After Circumstance 9]])))</f>
        <v/>
      </c>
      <c r="P1273" s="24" t="str">
        <f>IF(P$3="Not used","",IFERROR(VLOOKUP($A1273,'Circumstance 11'!$B$6:$AB$15,27,FALSE),IFERROR(VLOOKUP($A1273,'Circumstance 11'!$B$18:$AB$28,27,FALSE),TableBPA2[[#This Row],[Base Payment After Circumstance 10]])))</f>
        <v/>
      </c>
      <c r="Q1273" s="24" t="str">
        <f>IF(Q$3="Not used","",IFERROR(VLOOKUP($A1273,'Circumstance 12'!$B$6:$AB$15,27,FALSE),IFERROR(VLOOKUP($A1273,'Circumstance 12'!$B$18:$AB$28,27,FALSE),TableBPA2[[#This Row],[Base Payment After Circumstance 11]])))</f>
        <v/>
      </c>
      <c r="R1273" s="24" t="str">
        <f>IF(R$3="Not used","",IFERROR(VLOOKUP($A1273,'Circumstance 13'!$B$6:$AB$15,27,FALSE),IFERROR(VLOOKUP($A1273,'Circumstance 13'!$B$18:$AB$28,27,FALSE),TableBPA2[[#This Row],[Base Payment After Circumstance 12]])))</f>
        <v/>
      </c>
      <c r="S1273" s="24" t="str">
        <f>IF(S$3="Not used","",IFERROR(VLOOKUP($A1273,'Circumstance 14'!$B$6:$AB$15,27,FALSE),IFERROR(VLOOKUP($A1273,'Circumstance 14'!$B$18:$AB$28,27,FALSE),TableBPA2[[#This Row],[Base Payment After Circumstance 13]])))</f>
        <v/>
      </c>
      <c r="T1273" s="24" t="str">
        <f>IF(T$3="Not used","",IFERROR(VLOOKUP($A1273,'Circumstance 15'!$B$6:$AB$15,27,FALSE),IFERROR(VLOOKUP($A1273,'Circumstance 15'!$B$18:$AB$28,27,FALSE),TableBPA2[[#This Row],[Base Payment After Circumstance 14]])))</f>
        <v/>
      </c>
      <c r="U1273" s="24" t="str">
        <f>IF(U$3="Not used","",IFERROR(VLOOKUP($A1273,'Circumstance 16'!$B$6:$AB$15,27,FALSE),IFERROR(VLOOKUP($A1273,'Circumstance 16'!$B$18:$AB$28,27,FALSE),TableBPA2[[#This Row],[Base Payment After Circumstance 15]])))</f>
        <v/>
      </c>
      <c r="V1273" s="24" t="str">
        <f>IF(V$3="Not used","",IFERROR(VLOOKUP($A1273,'Circumstance 17'!$B$6:$AB$15,27,FALSE),IFERROR(VLOOKUP($A1273,'Circumstance 17'!$B$18:$AB$28,27,FALSE),TableBPA2[[#This Row],[Base Payment After Circumstance 16]])))</f>
        <v/>
      </c>
      <c r="W1273" s="24" t="str">
        <f>IF(W$3="Not used","",IFERROR(VLOOKUP($A1273,'Circumstance 18'!$B$6:$AB$15,27,FALSE),IFERROR(VLOOKUP($A1273,'Circumstance 18'!$B$18:$AB$28,27,FALSE),TableBPA2[[#This Row],[Base Payment After Circumstance 17]])))</f>
        <v/>
      </c>
      <c r="X1273" s="24" t="str">
        <f>IF(X$3="Not used","",IFERROR(VLOOKUP($A1273,'Circumstance 19'!$B$6:$AB$15,27,FALSE),IFERROR(VLOOKUP($A1273,'Circumstance 19'!$B$18:$AB$28,27,FALSE),TableBPA2[[#This Row],[Base Payment After Circumstance 18]])))</f>
        <v/>
      </c>
      <c r="Y1273" s="24" t="str">
        <f>IF(Y$3="Not used","",IFERROR(VLOOKUP($A1273,'Circumstance 20'!$B$6:$AB$15,27,FALSE),IFERROR(VLOOKUP($A1273,'Circumstance 20'!$B$18:$AB$28,27,FALSE),TableBPA2[[#This Row],[Base Payment After Circumstance 19]])))</f>
        <v/>
      </c>
    </row>
    <row r="1274" spans="1:25" x14ac:dyDescent="0.25">
      <c r="A1274" s="11" t="str">
        <f>IF('LEA Information'!A1283="","",'LEA Information'!A1283)</f>
        <v/>
      </c>
      <c r="B1274" s="11" t="str">
        <f>IF('LEA Information'!B1283="","",'LEA Information'!B1283)</f>
        <v/>
      </c>
      <c r="C1274" s="68" t="str">
        <f>IF('LEA Information'!C1283="","",'LEA Information'!C1283)</f>
        <v/>
      </c>
      <c r="D1274" s="8" t="str">
        <f>IF('LEA Information'!D1283="","",'LEA Information'!D1283)</f>
        <v/>
      </c>
      <c r="E1274" s="32" t="str">
        <f t="shared" si="19"/>
        <v/>
      </c>
      <c r="F1274" s="3" t="str">
        <f>IF(F$3="Not used","",IFERROR(VLOOKUP($A1274,'Circumstance 1'!$B$6:$AB$15,27,FALSE),IFERROR(VLOOKUP(A1274,'Circumstance 1'!$B$18:$AB$28,27,FALSE),TableBPA2[[#This Row],[Starting Base Payment]])))</f>
        <v/>
      </c>
      <c r="G1274" s="3" t="str">
        <f>IF(G$3="Not used","",IFERROR(VLOOKUP($A1274,'Circumstance 2'!$B$6:$AB$15,27,FALSE),IFERROR(VLOOKUP($A1274,'Circumstance 2'!$B$18:$AB$28,27,FALSE),TableBPA2[[#This Row],[Base Payment After Circumstance 1]])))</f>
        <v/>
      </c>
      <c r="H1274" s="3" t="str">
        <f>IF(H$3="Not used","",IFERROR(VLOOKUP($A1274,'Circumstance 3'!$B$6:$AB$15,27,FALSE),IFERROR(VLOOKUP($A1274,'Circumstance 3'!$B$18:$AB$28,27,FALSE),TableBPA2[[#This Row],[Base Payment After Circumstance 2]])))</f>
        <v/>
      </c>
      <c r="I1274" s="3" t="str">
        <f>IF(I$3="Not used","",IFERROR(VLOOKUP($A1274,'Circumstance 4'!$B$6:$AB$15,27,FALSE),IFERROR(VLOOKUP($A1274,'Circumstance 4'!$B$18:$AB$28,27,FALSE),TableBPA2[[#This Row],[Base Payment After Circumstance 3]])))</f>
        <v/>
      </c>
      <c r="J1274" s="3" t="str">
        <f>IF(J$3="Not used","",IFERROR(VLOOKUP($A1274,'Circumstance 5'!$B$6:$AB$15,27,FALSE),IFERROR(VLOOKUP($A1274,'Circumstance 5'!$B$18:$AB$28,27,FALSE),TableBPA2[[#This Row],[Base Payment After Circumstance 4]])))</f>
        <v/>
      </c>
      <c r="K1274" s="3" t="str">
        <f>IF(K$3="Not used","",IFERROR(VLOOKUP($A1274,'Circumstance 6'!$B$6:$AB$15,27,FALSE),IFERROR(VLOOKUP($A1274,'Circumstance 6'!$B$18:$AB$28,27,FALSE),TableBPA2[[#This Row],[Base Payment After Circumstance 5]])))</f>
        <v/>
      </c>
      <c r="L1274" s="3" t="str">
        <f>IF(L$3="Not used","",IFERROR(VLOOKUP($A1274,'Circumstance 7'!$B$6:$AB$15,27,FALSE),IFERROR(VLOOKUP($A1274,'Circumstance 7'!$B$18:$AB$28,27,FALSE),TableBPA2[[#This Row],[Base Payment After Circumstance 6]])))</f>
        <v/>
      </c>
      <c r="M1274" s="3" t="str">
        <f>IF(M$3="Not used","",IFERROR(VLOOKUP($A1274,'Circumstance 8'!$B$6:$AB$15,27,FALSE),IFERROR(VLOOKUP($A1274,'Circumstance 8'!$B$18:$AB$28,27,FALSE),TableBPA2[[#This Row],[Base Payment After Circumstance 7]])))</f>
        <v/>
      </c>
      <c r="N1274" s="3" t="str">
        <f>IF(N$3="Not used","",IFERROR(VLOOKUP($A1274,'Circumstance 9'!$B$6:$AB$15,27,FALSE),IFERROR(VLOOKUP($A1274,'Circumstance 9'!$B$18:$AB$28,27,FALSE),TableBPA2[[#This Row],[Base Payment After Circumstance 8]])))</f>
        <v/>
      </c>
      <c r="O1274" s="3" t="str">
        <f>IF(O$3="Not used","",IFERROR(VLOOKUP($A1274,'Circumstance 10'!$B$6:$AB$15,27,FALSE),IFERROR(VLOOKUP($A1274,'Circumstance 10'!$B$18:$AB$28,27,FALSE),TableBPA2[[#This Row],[Base Payment After Circumstance 9]])))</f>
        <v/>
      </c>
      <c r="P1274" s="24" t="str">
        <f>IF(P$3="Not used","",IFERROR(VLOOKUP($A1274,'Circumstance 11'!$B$6:$AB$15,27,FALSE),IFERROR(VLOOKUP($A1274,'Circumstance 11'!$B$18:$AB$28,27,FALSE),TableBPA2[[#This Row],[Base Payment After Circumstance 10]])))</f>
        <v/>
      </c>
      <c r="Q1274" s="24" t="str">
        <f>IF(Q$3="Not used","",IFERROR(VLOOKUP($A1274,'Circumstance 12'!$B$6:$AB$15,27,FALSE),IFERROR(VLOOKUP($A1274,'Circumstance 12'!$B$18:$AB$28,27,FALSE),TableBPA2[[#This Row],[Base Payment After Circumstance 11]])))</f>
        <v/>
      </c>
      <c r="R1274" s="24" t="str">
        <f>IF(R$3="Not used","",IFERROR(VLOOKUP($A1274,'Circumstance 13'!$B$6:$AB$15,27,FALSE),IFERROR(VLOOKUP($A1274,'Circumstance 13'!$B$18:$AB$28,27,FALSE),TableBPA2[[#This Row],[Base Payment After Circumstance 12]])))</f>
        <v/>
      </c>
      <c r="S1274" s="24" t="str">
        <f>IF(S$3="Not used","",IFERROR(VLOOKUP($A1274,'Circumstance 14'!$B$6:$AB$15,27,FALSE),IFERROR(VLOOKUP($A1274,'Circumstance 14'!$B$18:$AB$28,27,FALSE),TableBPA2[[#This Row],[Base Payment After Circumstance 13]])))</f>
        <v/>
      </c>
      <c r="T1274" s="24" t="str">
        <f>IF(T$3="Not used","",IFERROR(VLOOKUP($A1274,'Circumstance 15'!$B$6:$AB$15,27,FALSE),IFERROR(VLOOKUP($A1274,'Circumstance 15'!$B$18:$AB$28,27,FALSE),TableBPA2[[#This Row],[Base Payment After Circumstance 14]])))</f>
        <v/>
      </c>
      <c r="U1274" s="24" t="str">
        <f>IF(U$3="Not used","",IFERROR(VLOOKUP($A1274,'Circumstance 16'!$B$6:$AB$15,27,FALSE),IFERROR(VLOOKUP($A1274,'Circumstance 16'!$B$18:$AB$28,27,FALSE),TableBPA2[[#This Row],[Base Payment After Circumstance 15]])))</f>
        <v/>
      </c>
      <c r="V1274" s="24" t="str">
        <f>IF(V$3="Not used","",IFERROR(VLOOKUP($A1274,'Circumstance 17'!$B$6:$AB$15,27,FALSE),IFERROR(VLOOKUP($A1274,'Circumstance 17'!$B$18:$AB$28,27,FALSE),TableBPA2[[#This Row],[Base Payment After Circumstance 16]])))</f>
        <v/>
      </c>
      <c r="W1274" s="24" t="str">
        <f>IF(W$3="Not used","",IFERROR(VLOOKUP($A1274,'Circumstance 18'!$B$6:$AB$15,27,FALSE),IFERROR(VLOOKUP($A1274,'Circumstance 18'!$B$18:$AB$28,27,FALSE),TableBPA2[[#This Row],[Base Payment After Circumstance 17]])))</f>
        <v/>
      </c>
      <c r="X1274" s="24" t="str">
        <f>IF(X$3="Not used","",IFERROR(VLOOKUP($A1274,'Circumstance 19'!$B$6:$AB$15,27,FALSE),IFERROR(VLOOKUP($A1274,'Circumstance 19'!$B$18:$AB$28,27,FALSE),TableBPA2[[#This Row],[Base Payment After Circumstance 18]])))</f>
        <v/>
      </c>
      <c r="Y1274" s="24" t="str">
        <f>IF(Y$3="Not used","",IFERROR(VLOOKUP($A1274,'Circumstance 20'!$B$6:$AB$15,27,FALSE),IFERROR(VLOOKUP($A1274,'Circumstance 20'!$B$18:$AB$28,27,FALSE),TableBPA2[[#This Row],[Base Payment After Circumstance 19]])))</f>
        <v/>
      </c>
    </row>
    <row r="1275" spans="1:25" x14ac:dyDescent="0.25">
      <c r="A1275" s="11" t="str">
        <f>IF('LEA Information'!A1284="","",'LEA Information'!A1284)</f>
        <v/>
      </c>
      <c r="B1275" s="11" t="str">
        <f>IF('LEA Information'!B1284="","",'LEA Information'!B1284)</f>
        <v/>
      </c>
      <c r="C1275" s="68" t="str">
        <f>IF('LEA Information'!C1284="","",'LEA Information'!C1284)</f>
        <v/>
      </c>
      <c r="D1275" s="8" t="str">
        <f>IF('LEA Information'!D1284="","",'LEA Information'!D1284)</f>
        <v/>
      </c>
      <c r="E1275" s="32" t="str">
        <f t="shared" si="19"/>
        <v/>
      </c>
      <c r="F1275" s="3" t="str">
        <f>IF(F$3="Not used","",IFERROR(VLOOKUP($A1275,'Circumstance 1'!$B$6:$AB$15,27,FALSE),IFERROR(VLOOKUP(A1275,'Circumstance 1'!$B$18:$AB$28,27,FALSE),TableBPA2[[#This Row],[Starting Base Payment]])))</f>
        <v/>
      </c>
      <c r="G1275" s="3" t="str">
        <f>IF(G$3="Not used","",IFERROR(VLOOKUP($A1275,'Circumstance 2'!$B$6:$AB$15,27,FALSE),IFERROR(VLOOKUP($A1275,'Circumstance 2'!$B$18:$AB$28,27,FALSE),TableBPA2[[#This Row],[Base Payment After Circumstance 1]])))</f>
        <v/>
      </c>
      <c r="H1275" s="3" t="str">
        <f>IF(H$3="Not used","",IFERROR(VLOOKUP($A1275,'Circumstance 3'!$B$6:$AB$15,27,FALSE),IFERROR(VLOOKUP($A1275,'Circumstance 3'!$B$18:$AB$28,27,FALSE),TableBPA2[[#This Row],[Base Payment After Circumstance 2]])))</f>
        <v/>
      </c>
      <c r="I1275" s="3" t="str">
        <f>IF(I$3="Not used","",IFERROR(VLOOKUP($A1275,'Circumstance 4'!$B$6:$AB$15,27,FALSE),IFERROR(VLOOKUP($A1275,'Circumstance 4'!$B$18:$AB$28,27,FALSE),TableBPA2[[#This Row],[Base Payment After Circumstance 3]])))</f>
        <v/>
      </c>
      <c r="J1275" s="3" t="str">
        <f>IF(J$3="Not used","",IFERROR(VLOOKUP($A1275,'Circumstance 5'!$B$6:$AB$15,27,FALSE),IFERROR(VLOOKUP($A1275,'Circumstance 5'!$B$18:$AB$28,27,FALSE),TableBPA2[[#This Row],[Base Payment After Circumstance 4]])))</f>
        <v/>
      </c>
      <c r="K1275" s="3" t="str">
        <f>IF(K$3="Not used","",IFERROR(VLOOKUP($A1275,'Circumstance 6'!$B$6:$AB$15,27,FALSE),IFERROR(VLOOKUP($A1275,'Circumstance 6'!$B$18:$AB$28,27,FALSE),TableBPA2[[#This Row],[Base Payment After Circumstance 5]])))</f>
        <v/>
      </c>
      <c r="L1275" s="3" t="str">
        <f>IF(L$3="Not used","",IFERROR(VLOOKUP($A1275,'Circumstance 7'!$B$6:$AB$15,27,FALSE),IFERROR(VLOOKUP($A1275,'Circumstance 7'!$B$18:$AB$28,27,FALSE),TableBPA2[[#This Row],[Base Payment After Circumstance 6]])))</f>
        <v/>
      </c>
      <c r="M1275" s="3" t="str">
        <f>IF(M$3="Not used","",IFERROR(VLOOKUP($A1275,'Circumstance 8'!$B$6:$AB$15,27,FALSE),IFERROR(VLOOKUP($A1275,'Circumstance 8'!$B$18:$AB$28,27,FALSE),TableBPA2[[#This Row],[Base Payment After Circumstance 7]])))</f>
        <v/>
      </c>
      <c r="N1275" s="3" t="str">
        <f>IF(N$3="Not used","",IFERROR(VLOOKUP($A1275,'Circumstance 9'!$B$6:$AB$15,27,FALSE),IFERROR(VLOOKUP($A1275,'Circumstance 9'!$B$18:$AB$28,27,FALSE),TableBPA2[[#This Row],[Base Payment After Circumstance 8]])))</f>
        <v/>
      </c>
      <c r="O1275" s="3" t="str">
        <f>IF(O$3="Not used","",IFERROR(VLOOKUP($A1275,'Circumstance 10'!$B$6:$AB$15,27,FALSE),IFERROR(VLOOKUP($A1275,'Circumstance 10'!$B$18:$AB$28,27,FALSE),TableBPA2[[#This Row],[Base Payment After Circumstance 9]])))</f>
        <v/>
      </c>
      <c r="P1275" s="24" t="str">
        <f>IF(P$3="Not used","",IFERROR(VLOOKUP($A1275,'Circumstance 11'!$B$6:$AB$15,27,FALSE),IFERROR(VLOOKUP($A1275,'Circumstance 11'!$B$18:$AB$28,27,FALSE),TableBPA2[[#This Row],[Base Payment After Circumstance 10]])))</f>
        <v/>
      </c>
      <c r="Q1275" s="24" t="str">
        <f>IF(Q$3="Not used","",IFERROR(VLOOKUP($A1275,'Circumstance 12'!$B$6:$AB$15,27,FALSE),IFERROR(VLOOKUP($A1275,'Circumstance 12'!$B$18:$AB$28,27,FALSE),TableBPA2[[#This Row],[Base Payment After Circumstance 11]])))</f>
        <v/>
      </c>
      <c r="R1275" s="24" t="str">
        <f>IF(R$3="Not used","",IFERROR(VLOOKUP($A1275,'Circumstance 13'!$B$6:$AB$15,27,FALSE),IFERROR(VLOOKUP($A1275,'Circumstance 13'!$B$18:$AB$28,27,FALSE),TableBPA2[[#This Row],[Base Payment After Circumstance 12]])))</f>
        <v/>
      </c>
      <c r="S1275" s="24" t="str">
        <f>IF(S$3="Not used","",IFERROR(VLOOKUP($A1275,'Circumstance 14'!$B$6:$AB$15,27,FALSE),IFERROR(VLOOKUP($A1275,'Circumstance 14'!$B$18:$AB$28,27,FALSE),TableBPA2[[#This Row],[Base Payment After Circumstance 13]])))</f>
        <v/>
      </c>
      <c r="T1275" s="24" t="str">
        <f>IF(T$3="Not used","",IFERROR(VLOOKUP($A1275,'Circumstance 15'!$B$6:$AB$15,27,FALSE),IFERROR(VLOOKUP($A1275,'Circumstance 15'!$B$18:$AB$28,27,FALSE),TableBPA2[[#This Row],[Base Payment After Circumstance 14]])))</f>
        <v/>
      </c>
      <c r="U1275" s="24" t="str">
        <f>IF(U$3="Not used","",IFERROR(VLOOKUP($A1275,'Circumstance 16'!$B$6:$AB$15,27,FALSE),IFERROR(VLOOKUP($A1275,'Circumstance 16'!$B$18:$AB$28,27,FALSE),TableBPA2[[#This Row],[Base Payment After Circumstance 15]])))</f>
        <v/>
      </c>
      <c r="V1275" s="24" t="str">
        <f>IF(V$3="Not used","",IFERROR(VLOOKUP($A1275,'Circumstance 17'!$B$6:$AB$15,27,FALSE),IFERROR(VLOOKUP($A1275,'Circumstance 17'!$B$18:$AB$28,27,FALSE),TableBPA2[[#This Row],[Base Payment After Circumstance 16]])))</f>
        <v/>
      </c>
      <c r="W1275" s="24" t="str">
        <f>IF(W$3="Not used","",IFERROR(VLOOKUP($A1275,'Circumstance 18'!$B$6:$AB$15,27,FALSE),IFERROR(VLOOKUP($A1275,'Circumstance 18'!$B$18:$AB$28,27,FALSE),TableBPA2[[#This Row],[Base Payment After Circumstance 17]])))</f>
        <v/>
      </c>
      <c r="X1275" s="24" t="str">
        <f>IF(X$3="Not used","",IFERROR(VLOOKUP($A1275,'Circumstance 19'!$B$6:$AB$15,27,FALSE),IFERROR(VLOOKUP($A1275,'Circumstance 19'!$B$18:$AB$28,27,FALSE),TableBPA2[[#This Row],[Base Payment After Circumstance 18]])))</f>
        <v/>
      </c>
      <c r="Y1275" s="24" t="str">
        <f>IF(Y$3="Not used","",IFERROR(VLOOKUP($A1275,'Circumstance 20'!$B$6:$AB$15,27,FALSE),IFERROR(VLOOKUP($A1275,'Circumstance 20'!$B$18:$AB$28,27,FALSE),TableBPA2[[#This Row],[Base Payment After Circumstance 19]])))</f>
        <v/>
      </c>
    </row>
    <row r="1276" spans="1:25" x14ac:dyDescent="0.25">
      <c r="A1276" s="11" t="str">
        <f>IF('LEA Information'!A1285="","",'LEA Information'!A1285)</f>
        <v/>
      </c>
      <c r="B1276" s="11" t="str">
        <f>IF('LEA Information'!B1285="","",'LEA Information'!B1285)</f>
        <v/>
      </c>
      <c r="C1276" s="68" t="str">
        <f>IF('LEA Information'!C1285="","",'LEA Information'!C1285)</f>
        <v/>
      </c>
      <c r="D1276" s="8" t="str">
        <f>IF('LEA Information'!D1285="","",'LEA Information'!D1285)</f>
        <v/>
      </c>
      <c r="E1276" s="32" t="str">
        <f t="shared" si="19"/>
        <v/>
      </c>
      <c r="F1276" s="3" t="str">
        <f>IF(F$3="Not used","",IFERROR(VLOOKUP($A1276,'Circumstance 1'!$B$6:$AB$15,27,FALSE),IFERROR(VLOOKUP(A1276,'Circumstance 1'!$B$18:$AB$28,27,FALSE),TableBPA2[[#This Row],[Starting Base Payment]])))</f>
        <v/>
      </c>
      <c r="G1276" s="3" t="str">
        <f>IF(G$3="Not used","",IFERROR(VLOOKUP($A1276,'Circumstance 2'!$B$6:$AB$15,27,FALSE),IFERROR(VLOOKUP($A1276,'Circumstance 2'!$B$18:$AB$28,27,FALSE),TableBPA2[[#This Row],[Base Payment After Circumstance 1]])))</f>
        <v/>
      </c>
      <c r="H1276" s="3" t="str">
        <f>IF(H$3="Not used","",IFERROR(VLOOKUP($A1276,'Circumstance 3'!$B$6:$AB$15,27,FALSE),IFERROR(VLOOKUP($A1276,'Circumstance 3'!$B$18:$AB$28,27,FALSE),TableBPA2[[#This Row],[Base Payment After Circumstance 2]])))</f>
        <v/>
      </c>
      <c r="I1276" s="3" t="str">
        <f>IF(I$3="Not used","",IFERROR(VLOOKUP($A1276,'Circumstance 4'!$B$6:$AB$15,27,FALSE),IFERROR(VLOOKUP($A1276,'Circumstance 4'!$B$18:$AB$28,27,FALSE),TableBPA2[[#This Row],[Base Payment After Circumstance 3]])))</f>
        <v/>
      </c>
      <c r="J1276" s="3" t="str">
        <f>IF(J$3="Not used","",IFERROR(VLOOKUP($A1276,'Circumstance 5'!$B$6:$AB$15,27,FALSE),IFERROR(VLOOKUP($A1276,'Circumstance 5'!$B$18:$AB$28,27,FALSE),TableBPA2[[#This Row],[Base Payment After Circumstance 4]])))</f>
        <v/>
      </c>
      <c r="K1276" s="3" t="str">
        <f>IF(K$3="Not used","",IFERROR(VLOOKUP($A1276,'Circumstance 6'!$B$6:$AB$15,27,FALSE),IFERROR(VLOOKUP($A1276,'Circumstance 6'!$B$18:$AB$28,27,FALSE),TableBPA2[[#This Row],[Base Payment After Circumstance 5]])))</f>
        <v/>
      </c>
      <c r="L1276" s="3" t="str">
        <f>IF(L$3="Not used","",IFERROR(VLOOKUP($A1276,'Circumstance 7'!$B$6:$AB$15,27,FALSE),IFERROR(VLOOKUP($A1276,'Circumstance 7'!$B$18:$AB$28,27,FALSE),TableBPA2[[#This Row],[Base Payment After Circumstance 6]])))</f>
        <v/>
      </c>
      <c r="M1276" s="3" t="str">
        <f>IF(M$3="Not used","",IFERROR(VLOOKUP($A1276,'Circumstance 8'!$B$6:$AB$15,27,FALSE),IFERROR(VLOOKUP($A1276,'Circumstance 8'!$B$18:$AB$28,27,FALSE),TableBPA2[[#This Row],[Base Payment After Circumstance 7]])))</f>
        <v/>
      </c>
      <c r="N1276" s="3" t="str">
        <f>IF(N$3="Not used","",IFERROR(VLOOKUP($A1276,'Circumstance 9'!$B$6:$AB$15,27,FALSE),IFERROR(VLOOKUP($A1276,'Circumstance 9'!$B$18:$AB$28,27,FALSE),TableBPA2[[#This Row],[Base Payment After Circumstance 8]])))</f>
        <v/>
      </c>
      <c r="O1276" s="3" t="str">
        <f>IF(O$3="Not used","",IFERROR(VLOOKUP($A1276,'Circumstance 10'!$B$6:$AB$15,27,FALSE),IFERROR(VLOOKUP($A1276,'Circumstance 10'!$B$18:$AB$28,27,FALSE),TableBPA2[[#This Row],[Base Payment After Circumstance 9]])))</f>
        <v/>
      </c>
      <c r="P1276" s="24" t="str">
        <f>IF(P$3="Not used","",IFERROR(VLOOKUP($A1276,'Circumstance 11'!$B$6:$AB$15,27,FALSE),IFERROR(VLOOKUP($A1276,'Circumstance 11'!$B$18:$AB$28,27,FALSE),TableBPA2[[#This Row],[Base Payment After Circumstance 10]])))</f>
        <v/>
      </c>
      <c r="Q1276" s="24" t="str">
        <f>IF(Q$3="Not used","",IFERROR(VLOOKUP($A1276,'Circumstance 12'!$B$6:$AB$15,27,FALSE),IFERROR(VLOOKUP($A1276,'Circumstance 12'!$B$18:$AB$28,27,FALSE),TableBPA2[[#This Row],[Base Payment After Circumstance 11]])))</f>
        <v/>
      </c>
      <c r="R1276" s="24" t="str">
        <f>IF(R$3="Not used","",IFERROR(VLOOKUP($A1276,'Circumstance 13'!$B$6:$AB$15,27,FALSE),IFERROR(VLOOKUP($A1276,'Circumstance 13'!$B$18:$AB$28,27,FALSE),TableBPA2[[#This Row],[Base Payment After Circumstance 12]])))</f>
        <v/>
      </c>
      <c r="S1276" s="24" t="str">
        <f>IF(S$3="Not used","",IFERROR(VLOOKUP($A1276,'Circumstance 14'!$B$6:$AB$15,27,FALSE),IFERROR(VLOOKUP($A1276,'Circumstance 14'!$B$18:$AB$28,27,FALSE),TableBPA2[[#This Row],[Base Payment After Circumstance 13]])))</f>
        <v/>
      </c>
      <c r="T1276" s="24" t="str">
        <f>IF(T$3="Not used","",IFERROR(VLOOKUP($A1276,'Circumstance 15'!$B$6:$AB$15,27,FALSE),IFERROR(VLOOKUP($A1276,'Circumstance 15'!$B$18:$AB$28,27,FALSE),TableBPA2[[#This Row],[Base Payment After Circumstance 14]])))</f>
        <v/>
      </c>
      <c r="U1276" s="24" t="str">
        <f>IF(U$3="Not used","",IFERROR(VLOOKUP($A1276,'Circumstance 16'!$B$6:$AB$15,27,FALSE),IFERROR(VLOOKUP($A1276,'Circumstance 16'!$B$18:$AB$28,27,FALSE),TableBPA2[[#This Row],[Base Payment After Circumstance 15]])))</f>
        <v/>
      </c>
      <c r="V1276" s="24" t="str">
        <f>IF(V$3="Not used","",IFERROR(VLOOKUP($A1276,'Circumstance 17'!$B$6:$AB$15,27,FALSE),IFERROR(VLOOKUP($A1276,'Circumstance 17'!$B$18:$AB$28,27,FALSE),TableBPA2[[#This Row],[Base Payment After Circumstance 16]])))</f>
        <v/>
      </c>
      <c r="W1276" s="24" t="str">
        <f>IF(W$3="Not used","",IFERROR(VLOOKUP($A1276,'Circumstance 18'!$B$6:$AB$15,27,FALSE),IFERROR(VLOOKUP($A1276,'Circumstance 18'!$B$18:$AB$28,27,FALSE),TableBPA2[[#This Row],[Base Payment After Circumstance 17]])))</f>
        <v/>
      </c>
      <c r="X1276" s="24" t="str">
        <f>IF(X$3="Not used","",IFERROR(VLOOKUP($A1276,'Circumstance 19'!$B$6:$AB$15,27,FALSE),IFERROR(VLOOKUP($A1276,'Circumstance 19'!$B$18:$AB$28,27,FALSE),TableBPA2[[#This Row],[Base Payment After Circumstance 18]])))</f>
        <v/>
      </c>
      <c r="Y1276" s="24" t="str">
        <f>IF(Y$3="Not used","",IFERROR(VLOOKUP($A1276,'Circumstance 20'!$B$6:$AB$15,27,FALSE),IFERROR(VLOOKUP($A1276,'Circumstance 20'!$B$18:$AB$28,27,FALSE),TableBPA2[[#This Row],[Base Payment After Circumstance 19]])))</f>
        <v/>
      </c>
    </row>
    <row r="1277" spans="1:25" x14ac:dyDescent="0.25">
      <c r="A1277" s="11" t="str">
        <f>IF('LEA Information'!A1286="","",'LEA Information'!A1286)</f>
        <v/>
      </c>
      <c r="B1277" s="11" t="str">
        <f>IF('LEA Information'!B1286="","",'LEA Information'!B1286)</f>
        <v/>
      </c>
      <c r="C1277" s="68" t="str">
        <f>IF('LEA Information'!C1286="","",'LEA Information'!C1286)</f>
        <v/>
      </c>
      <c r="D1277" s="8" t="str">
        <f>IF('LEA Information'!D1286="","",'LEA Information'!D1286)</f>
        <v/>
      </c>
      <c r="E1277" s="32" t="str">
        <f t="shared" si="19"/>
        <v/>
      </c>
      <c r="F1277" s="3" t="str">
        <f>IF(F$3="Not used","",IFERROR(VLOOKUP($A1277,'Circumstance 1'!$B$6:$AB$15,27,FALSE),IFERROR(VLOOKUP(A1277,'Circumstance 1'!$B$18:$AB$28,27,FALSE),TableBPA2[[#This Row],[Starting Base Payment]])))</f>
        <v/>
      </c>
      <c r="G1277" s="3" t="str">
        <f>IF(G$3="Not used","",IFERROR(VLOOKUP($A1277,'Circumstance 2'!$B$6:$AB$15,27,FALSE),IFERROR(VLOOKUP($A1277,'Circumstance 2'!$B$18:$AB$28,27,FALSE),TableBPA2[[#This Row],[Base Payment After Circumstance 1]])))</f>
        <v/>
      </c>
      <c r="H1277" s="3" t="str">
        <f>IF(H$3="Not used","",IFERROR(VLOOKUP($A1277,'Circumstance 3'!$B$6:$AB$15,27,FALSE),IFERROR(VLOOKUP($A1277,'Circumstance 3'!$B$18:$AB$28,27,FALSE),TableBPA2[[#This Row],[Base Payment After Circumstance 2]])))</f>
        <v/>
      </c>
      <c r="I1277" s="3" t="str">
        <f>IF(I$3="Not used","",IFERROR(VLOOKUP($A1277,'Circumstance 4'!$B$6:$AB$15,27,FALSE),IFERROR(VLOOKUP($A1277,'Circumstance 4'!$B$18:$AB$28,27,FALSE),TableBPA2[[#This Row],[Base Payment After Circumstance 3]])))</f>
        <v/>
      </c>
      <c r="J1277" s="3" t="str">
        <f>IF(J$3="Not used","",IFERROR(VLOOKUP($A1277,'Circumstance 5'!$B$6:$AB$15,27,FALSE),IFERROR(VLOOKUP($A1277,'Circumstance 5'!$B$18:$AB$28,27,FALSE),TableBPA2[[#This Row],[Base Payment After Circumstance 4]])))</f>
        <v/>
      </c>
      <c r="K1277" s="3" t="str">
        <f>IF(K$3="Not used","",IFERROR(VLOOKUP($A1277,'Circumstance 6'!$B$6:$AB$15,27,FALSE),IFERROR(VLOOKUP($A1277,'Circumstance 6'!$B$18:$AB$28,27,FALSE),TableBPA2[[#This Row],[Base Payment After Circumstance 5]])))</f>
        <v/>
      </c>
      <c r="L1277" s="3" t="str">
        <f>IF(L$3="Not used","",IFERROR(VLOOKUP($A1277,'Circumstance 7'!$B$6:$AB$15,27,FALSE),IFERROR(VLOOKUP($A1277,'Circumstance 7'!$B$18:$AB$28,27,FALSE),TableBPA2[[#This Row],[Base Payment After Circumstance 6]])))</f>
        <v/>
      </c>
      <c r="M1277" s="3" t="str">
        <f>IF(M$3="Not used","",IFERROR(VLOOKUP($A1277,'Circumstance 8'!$B$6:$AB$15,27,FALSE),IFERROR(VLOOKUP($A1277,'Circumstance 8'!$B$18:$AB$28,27,FALSE),TableBPA2[[#This Row],[Base Payment After Circumstance 7]])))</f>
        <v/>
      </c>
      <c r="N1277" s="3" t="str">
        <f>IF(N$3="Not used","",IFERROR(VLOOKUP($A1277,'Circumstance 9'!$B$6:$AB$15,27,FALSE),IFERROR(VLOOKUP($A1277,'Circumstance 9'!$B$18:$AB$28,27,FALSE),TableBPA2[[#This Row],[Base Payment After Circumstance 8]])))</f>
        <v/>
      </c>
      <c r="O1277" s="3" t="str">
        <f>IF(O$3="Not used","",IFERROR(VLOOKUP($A1277,'Circumstance 10'!$B$6:$AB$15,27,FALSE),IFERROR(VLOOKUP($A1277,'Circumstance 10'!$B$18:$AB$28,27,FALSE),TableBPA2[[#This Row],[Base Payment After Circumstance 9]])))</f>
        <v/>
      </c>
      <c r="P1277" s="24" t="str">
        <f>IF(P$3="Not used","",IFERROR(VLOOKUP($A1277,'Circumstance 11'!$B$6:$AB$15,27,FALSE),IFERROR(VLOOKUP($A1277,'Circumstance 11'!$B$18:$AB$28,27,FALSE),TableBPA2[[#This Row],[Base Payment After Circumstance 10]])))</f>
        <v/>
      </c>
      <c r="Q1277" s="24" t="str">
        <f>IF(Q$3="Not used","",IFERROR(VLOOKUP($A1277,'Circumstance 12'!$B$6:$AB$15,27,FALSE),IFERROR(VLOOKUP($A1277,'Circumstance 12'!$B$18:$AB$28,27,FALSE),TableBPA2[[#This Row],[Base Payment After Circumstance 11]])))</f>
        <v/>
      </c>
      <c r="R1277" s="24" t="str">
        <f>IF(R$3="Not used","",IFERROR(VLOOKUP($A1277,'Circumstance 13'!$B$6:$AB$15,27,FALSE),IFERROR(VLOOKUP($A1277,'Circumstance 13'!$B$18:$AB$28,27,FALSE),TableBPA2[[#This Row],[Base Payment After Circumstance 12]])))</f>
        <v/>
      </c>
      <c r="S1277" s="24" t="str">
        <f>IF(S$3="Not used","",IFERROR(VLOOKUP($A1277,'Circumstance 14'!$B$6:$AB$15,27,FALSE),IFERROR(VLOOKUP($A1277,'Circumstance 14'!$B$18:$AB$28,27,FALSE),TableBPA2[[#This Row],[Base Payment After Circumstance 13]])))</f>
        <v/>
      </c>
      <c r="T1277" s="24" t="str">
        <f>IF(T$3="Not used","",IFERROR(VLOOKUP($A1277,'Circumstance 15'!$B$6:$AB$15,27,FALSE),IFERROR(VLOOKUP($A1277,'Circumstance 15'!$B$18:$AB$28,27,FALSE),TableBPA2[[#This Row],[Base Payment After Circumstance 14]])))</f>
        <v/>
      </c>
      <c r="U1277" s="24" t="str">
        <f>IF(U$3="Not used","",IFERROR(VLOOKUP($A1277,'Circumstance 16'!$B$6:$AB$15,27,FALSE),IFERROR(VLOOKUP($A1277,'Circumstance 16'!$B$18:$AB$28,27,FALSE),TableBPA2[[#This Row],[Base Payment After Circumstance 15]])))</f>
        <v/>
      </c>
      <c r="V1277" s="24" t="str">
        <f>IF(V$3="Not used","",IFERROR(VLOOKUP($A1277,'Circumstance 17'!$B$6:$AB$15,27,FALSE),IFERROR(VLOOKUP($A1277,'Circumstance 17'!$B$18:$AB$28,27,FALSE),TableBPA2[[#This Row],[Base Payment After Circumstance 16]])))</f>
        <v/>
      </c>
      <c r="W1277" s="24" t="str">
        <f>IF(W$3="Not used","",IFERROR(VLOOKUP($A1277,'Circumstance 18'!$B$6:$AB$15,27,FALSE),IFERROR(VLOOKUP($A1277,'Circumstance 18'!$B$18:$AB$28,27,FALSE),TableBPA2[[#This Row],[Base Payment After Circumstance 17]])))</f>
        <v/>
      </c>
      <c r="X1277" s="24" t="str">
        <f>IF(X$3="Not used","",IFERROR(VLOOKUP($A1277,'Circumstance 19'!$B$6:$AB$15,27,FALSE),IFERROR(VLOOKUP($A1277,'Circumstance 19'!$B$18:$AB$28,27,FALSE),TableBPA2[[#This Row],[Base Payment After Circumstance 18]])))</f>
        <v/>
      </c>
      <c r="Y1277" s="24" t="str">
        <f>IF(Y$3="Not used","",IFERROR(VLOOKUP($A1277,'Circumstance 20'!$B$6:$AB$15,27,FALSE),IFERROR(VLOOKUP($A1277,'Circumstance 20'!$B$18:$AB$28,27,FALSE),TableBPA2[[#This Row],[Base Payment After Circumstance 19]])))</f>
        <v/>
      </c>
    </row>
    <row r="1278" spans="1:25" x14ac:dyDescent="0.25">
      <c r="A1278" s="11" t="str">
        <f>IF('LEA Information'!A1287="","",'LEA Information'!A1287)</f>
        <v/>
      </c>
      <c r="B1278" s="11" t="str">
        <f>IF('LEA Information'!B1287="","",'LEA Information'!B1287)</f>
        <v/>
      </c>
      <c r="C1278" s="68" t="str">
        <f>IF('LEA Information'!C1287="","",'LEA Information'!C1287)</f>
        <v/>
      </c>
      <c r="D1278" s="8" t="str">
        <f>IF('LEA Information'!D1287="","",'LEA Information'!D1287)</f>
        <v/>
      </c>
      <c r="E1278" s="32" t="str">
        <f t="shared" si="19"/>
        <v/>
      </c>
      <c r="F1278" s="3" t="str">
        <f>IF(F$3="Not used","",IFERROR(VLOOKUP($A1278,'Circumstance 1'!$B$6:$AB$15,27,FALSE),IFERROR(VLOOKUP(A1278,'Circumstance 1'!$B$18:$AB$28,27,FALSE),TableBPA2[[#This Row],[Starting Base Payment]])))</f>
        <v/>
      </c>
      <c r="G1278" s="3" t="str">
        <f>IF(G$3="Not used","",IFERROR(VLOOKUP($A1278,'Circumstance 2'!$B$6:$AB$15,27,FALSE),IFERROR(VLOOKUP($A1278,'Circumstance 2'!$B$18:$AB$28,27,FALSE),TableBPA2[[#This Row],[Base Payment After Circumstance 1]])))</f>
        <v/>
      </c>
      <c r="H1278" s="3" t="str">
        <f>IF(H$3="Not used","",IFERROR(VLOOKUP($A1278,'Circumstance 3'!$B$6:$AB$15,27,FALSE),IFERROR(VLOOKUP($A1278,'Circumstance 3'!$B$18:$AB$28,27,FALSE),TableBPA2[[#This Row],[Base Payment After Circumstance 2]])))</f>
        <v/>
      </c>
      <c r="I1278" s="3" t="str">
        <f>IF(I$3="Not used","",IFERROR(VLOOKUP($A1278,'Circumstance 4'!$B$6:$AB$15,27,FALSE),IFERROR(VLOOKUP($A1278,'Circumstance 4'!$B$18:$AB$28,27,FALSE),TableBPA2[[#This Row],[Base Payment After Circumstance 3]])))</f>
        <v/>
      </c>
      <c r="J1278" s="3" t="str">
        <f>IF(J$3="Not used","",IFERROR(VLOOKUP($A1278,'Circumstance 5'!$B$6:$AB$15,27,FALSE),IFERROR(VLOOKUP($A1278,'Circumstance 5'!$B$18:$AB$28,27,FALSE),TableBPA2[[#This Row],[Base Payment After Circumstance 4]])))</f>
        <v/>
      </c>
      <c r="K1278" s="3" t="str">
        <f>IF(K$3="Not used","",IFERROR(VLOOKUP($A1278,'Circumstance 6'!$B$6:$AB$15,27,FALSE),IFERROR(VLOOKUP($A1278,'Circumstance 6'!$B$18:$AB$28,27,FALSE),TableBPA2[[#This Row],[Base Payment After Circumstance 5]])))</f>
        <v/>
      </c>
      <c r="L1278" s="3" t="str">
        <f>IF(L$3="Not used","",IFERROR(VLOOKUP($A1278,'Circumstance 7'!$B$6:$AB$15,27,FALSE),IFERROR(VLOOKUP($A1278,'Circumstance 7'!$B$18:$AB$28,27,FALSE),TableBPA2[[#This Row],[Base Payment After Circumstance 6]])))</f>
        <v/>
      </c>
      <c r="M1278" s="3" t="str">
        <f>IF(M$3="Not used","",IFERROR(VLOOKUP($A1278,'Circumstance 8'!$B$6:$AB$15,27,FALSE),IFERROR(VLOOKUP($A1278,'Circumstance 8'!$B$18:$AB$28,27,FALSE),TableBPA2[[#This Row],[Base Payment After Circumstance 7]])))</f>
        <v/>
      </c>
      <c r="N1278" s="3" t="str">
        <f>IF(N$3="Not used","",IFERROR(VLOOKUP($A1278,'Circumstance 9'!$B$6:$AB$15,27,FALSE),IFERROR(VLOOKUP($A1278,'Circumstance 9'!$B$18:$AB$28,27,FALSE),TableBPA2[[#This Row],[Base Payment After Circumstance 8]])))</f>
        <v/>
      </c>
      <c r="O1278" s="3" t="str">
        <f>IF(O$3="Not used","",IFERROR(VLOOKUP($A1278,'Circumstance 10'!$B$6:$AB$15,27,FALSE),IFERROR(VLOOKUP($A1278,'Circumstance 10'!$B$18:$AB$28,27,FALSE),TableBPA2[[#This Row],[Base Payment After Circumstance 9]])))</f>
        <v/>
      </c>
      <c r="P1278" s="24" t="str">
        <f>IF(P$3="Not used","",IFERROR(VLOOKUP($A1278,'Circumstance 11'!$B$6:$AB$15,27,FALSE),IFERROR(VLOOKUP($A1278,'Circumstance 11'!$B$18:$AB$28,27,FALSE),TableBPA2[[#This Row],[Base Payment After Circumstance 10]])))</f>
        <v/>
      </c>
      <c r="Q1278" s="24" t="str">
        <f>IF(Q$3="Not used","",IFERROR(VLOOKUP($A1278,'Circumstance 12'!$B$6:$AB$15,27,FALSE),IFERROR(VLOOKUP($A1278,'Circumstance 12'!$B$18:$AB$28,27,FALSE),TableBPA2[[#This Row],[Base Payment After Circumstance 11]])))</f>
        <v/>
      </c>
      <c r="R1278" s="24" t="str">
        <f>IF(R$3="Not used","",IFERROR(VLOOKUP($A1278,'Circumstance 13'!$B$6:$AB$15,27,FALSE),IFERROR(VLOOKUP($A1278,'Circumstance 13'!$B$18:$AB$28,27,FALSE),TableBPA2[[#This Row],[Base Payment After Circumstance 12]])))</f>
        <v/>
      </c>
      <c r="S1278" s="24" t="str">
        <f>IF(S$3="Not used","",IFERROR(VLOOKUP($A1278,'Circumstance 14'!$B$6:$AB$15,27,FALSE),IFERROR(VLOOKUP($A1278,'Circumstance 14'!$B$18:$AB$28,27,FALSE),TableBPA2[[#This Row],[Base Payment After Circumstance 13]])))</f>
        <v/>
      </c>
      <c r="T1278" s="24" t="str">
        <f>IF(T$3="Not used","",IFERROR(VLOOKUP($A1278,'Circumstance 15'!$B$6:$AB$15,27,FALSE),IFERROR(VLOOKUP($A1278,'Circumstance 15'!$B$18:$AB$28,27,FALSE),TableBPA2[[#This Row],[Base Payment After Circumstance 14]])))</f>
        <v/>
      </c>
      <c r="U1278" s="24" t="str">
        <f>IF(U$3="Not used","",IFERROR(VLOOKUP($A1278,'Circumstance 16'!$B$6:$AB$15,27,FALSE),IFERROR(VLOOKUP($A1278,'Circumstance 16'!$B$18:$AB$28,27,FALSE),TableBPA2[[#This Row],[Base Payment After Circumstance 15]])))</f>
        <v/>
      </c>
      <c r="V1278" s="24" t="str">
        <f>IF(V$3="Not used","",IFERROR(VLOOKUP($A1278,'Circumstance 17'!$B$6:$AB$15,27,FALSE),IFERROR(VLOOKUP($A1278,'Circumstance 17'!$B$18:$AB$28,27,FALSE),TableBPA2[[#This Row],[Base Payment After Circumstance 16]])))</f>
        <v/>
      </c>
      <c r="W1278" s="24" t="str">
        <f>IF(W$3="Not used","",IFERROR(VLOOKUP($A1278,'Circumstance 18'!$B$6:$AB$15,27,FALSE),IFERROR(VLOOKUP($A1278,'Circumstance 18'!$B$18:$AB$28,27,FALSE),TableBPA2[[#This Row],[Base Payment After Circumstance 17]])))</f>
        <v/>
      </c>
      <c r="X1278" s="24" t="str">
        <f>IF(X$3="Not used","",IFERROR(VLOOKUP($A1278,'Circumstance 19'!$B$6:$AB$15,27,FALSE),IFERROR(VLOOKUP($A1278,'Circumstance 19'!$B$18:$AB$28,27,FALSE),TableBPA2[[#This Row],[Base Payment After Circumstance 18]])))</f>
        <v/>
      </c>
      <c r="Y1278" s="24" t="str">
        <f>IF(Y$3="Not used","",IFERROR(VLOOKUP($A1278,'Circumstance 20'!$B$6:$AB$15,27,FALSE),IFERROR(VLOOKUP($A1278,'Circumstance 20'!$B$18:$AB$28,27,FALSE),TableBPA2[[#This Row],[Base Payment After Circumstance 19]])))</f>
        <v/>
      </c>
    </row>
    <row r="1279" spans="1:25" x14ac:dyDescent="0.25">
      <c r="A1279" s="11" t="str">
        <f>IF('LEA Information'!A1288="","",'LEA Information'!A1288)</f>
        <v/>
      </c>
      <c r="B1279" s="11" t="str">
        <f>IF('LEA Information'!B1288="","",'LEA Information'!B1288)</f>
        <v/>
      </c>
      <c r="C1279" s="68" t="str">
        <f>IF('LEA Information'!C1288="","",'LEA Information'!C1288)</f>
        <v/>
      </c>
      <c r="D1279" s="8" t="str">
        <f>IF('LEA Information'!D1288="","",'LEA Information'!D1288)</f>
        <v/>
      </c>
      <c r="E1279" s="32" t="str">
        <f t="shared" si="19"/>
        <v/>
      </c>
      <c r="F1279" s="3" t="str">
        <f>IF(F$3="Not used","",IFERROR(VLOOKUP($A1279,'Circumstance 1'!$B$6:$AB$15,27,FALSE),IFERROR(VLOOKUP(A1279,'Circumstance 1'!$B$18:$AB$28,27,FALSE),TableBPA2[[#This Row],[Starting Base Payment]])))</f>
        <v/>
      </c>
      <c r="G1279" s="3" t="str">
        <f>IF(G$3="Not used","",IFERROR(VLOOKUP($A1279,'Circumstance 2'!$B$6:$AB$15,27,FALSE),IFERROR(VLOOKUP($A1279,'Circumstance 2'!$B$18:$AB$28,27,FALSE),TableBPA2[[#This Row],[Base Payment After Circumstance 1]])))</f>
        <v/>
      </c>
      <c r="H1279" s="3" t="str">
        <f>IF(H$3="Not used","",IFERROR(VLOOKUP($A1279,'Circumstance 3'!$B$6:$AB$15,27,FALSE),IFERROR(VLOOKUP($A1279,'Circumstance 3'!$B$18:$AB$28,27,FALSE),TableBPA2[[#This Row],[Base Payment After Circumstance 2]])))</f>
        <v/>
      </c>
      <c r="I1279" s="3" t="str">
        <f>IF(I$3="Not used","",IFERROR(VLOOKUP($A1279,'Circumstance 4'!$B$6:$AB$15,27,FALSE),IFERROR(VLOOKUP($A1279,'Circumstance 4'!$B$18:$AB$28,27,FALSE),TableBPA2[[#This Row],[Base Payment After Circumstance 3]])))</f>
        <v/>
      </c>
      <c r="J1279" s="3" t="str">
        <f>IF(J$3="Not used","",IFERROR(VLOOKUP($A1279,'Circumstance 5'!$B$6:$AB$15,27,FALSE),IFERROR(VLOOKUP($A1279,'Circumstance 5'!$B$18:$AB$28,27,FALSE),TableBPA2[[#This Row],[Base Payment After Circumstance 4]])))</f>
        <v/>
      </c>
      <c r="K1279" s="3" t="str">
        <f>IF(K$3="Not used","",IFERROR(VLOOKUP($A1279,'Circumstance 6'!$B$6:$AB$15,27,FALSE),IFERROR(VLOOKUP($A1279,'Circumstance 6'!$B$18:$AB$28,27,FALSE),TableBPA2[[#This Row],[Base Payment After Circumstance 5]])))</f>
        <v/>
      </c>
      <c r="L1279" s="3" t="str">
        <f>IF(L$3="Not used","",IFERROR(VLOOKUP($A1279,'Circumstance 7'!$B$6:$AB$15,27,FALSE),IFERROR(VLOOKUP($A1279,'Circumstance 7'!$B$18:$AB$28,27,FALSE),TableBPA2[[#This Row],[Base Payment After Circumstance 6]])))</f>
        <v/>
      </c>
      <c r="M1279" s="3" t="str">
        <f>IF(M$3="Not used","",IFERROR(VLOOKUP($A1279,'Circumstance 8'!$B$6:$AB$15,27,FALSE),IFERROR(VLOOKUP($A1279,'Circumstance 8'!$B$18:$AB$28,27,FALSE),TableBPA2[[#This Row],[Base Payment After Circumstance 7]])))</f>
        <v/>
      </c>
      <c r="N1279" s="3" t="str">
        <f>IF(N$3="Not used","",IFERROR(VLOOKUP($A1279,'Circumstance 9'!$B$6:$AB$15,27,FALSE),IFERROR(VLOOKUP($A1279,'Circumstance 9'!$B$18:$AB$28,27,FALSE),TableBPA2[[#This Row],[Base Payment After Circumstance 8]])))</f>
        <v/>
      </c>
      <c r="O1279" s="3" t="str">
        <f>IF(O$3="Not used","",IFERROR(VLOOKUP($A1279,'Circumstance 10'!$B$6:$AB$15,27,FALSE),IFERROR(VLOOKUP($A1279,'Circumstance 10'!$B$18:$AB$28,27,FALSE),TableBPA2[[#This Row],[Base Payment After Circumstance 9]])))</f>
        <v/>
      </c>
      <c r="P1279" s="24" t="str">
        <f>IF(P$3="Not used","",IFERROR(VLOOKUP($A1279,'Circumstance 11'!$B$6:$AB$15,27,FALSE),IFERROR(VLOOKUP($A1279,'Circumstance 11'!$B$18:$AB$28,27,FALSE),TableBPA2[[#This Row],[Base Payment After Circumstance 10]])))</f>
        <v/>
      </c>
      <c r="Q1279" s="24" t="str">
        <f>IF(Q$3="Not used","",IFERROR(VLOOKUP($A1279,'Circumstance 12'!$B$6:$AB$15,27,FALSE),IFERROR(VLOOKUP($A1279,'Circumstance 12'!$B$18:$AB$28,27,FALSE),TableBPA2[[#This Row],[Base Payment After Circumstance 11]])))</f>
        <v/>
      </c>
      <c r="R1279" s="24" t="str">
        <f>IF(R$3="Not used","",IFERROR(VLOOKUP($A1279,'Circumstance 13'!$B$6:$AB$15,27,FALSE),IFERROR(VLOOKUP($A1279,'Circumstance 13'!$B$18:$AB$28,27,FALSE),TableBPA2[[#This Row],[Base Payment After Circumstance 12]])))</f>
        <v/>
      </c>
      <c r="S1279" s="24" t="str">
        <f>IF(S$3="Not used","",IFERROR(VLOOKUP($A1279,'Circumstance 14'!$B$6:$AB$15,27,FALSE),IFERROR(VLOOKUP($A1279,'Circumstance 14'!$B$18:$AB$28,27,FALSE),TableBPA2[[#This Row],[Base Payment After Circumstance 13]])))</f>
        <v/>
      </c>
      <c r="T1279" s="24" t="str">
        <f>IF(T$3="Not used","",IFERROR(VLOOKUP($A1279,'Circumstance 15'!$B$6:$AB$15,27,FALSE),IFERROR(VLOOKUP($A1279,'Circumstance 15'!$B$18:$AB$28,27,FALSE),TableBPA2[[#This Row],[Base Payment After Circumstance 14]])))</f>
        <v/>
      </c>
      <c r="U1279" s="24" t="str">
        <f>IF(U$3="Not used","",IFERROR(VLOOKUP($A1279,'Circumstance 16'!$B$6:$AB$15,27,FALSE),IFERROR(VLOOKUP($A1279,'Circumstance 16'!$B$18:$AB$28,27,FALSE),TableBPA2[[#This Row],[Base Payment After Circumstance 15]])))</f>
        <v/>
      </c>
      <c r="V1279" s="24" t="str">
        <f>IF(V$3="Not used","",IFERROR(VLOOKUP($A1279,'Circumstance 17'!$B$6:$AB$15,27,FALSE),IFERROR(VLOOKUP($A1279,'Circumstance 17'!$B$18:$AB$28,27,FALSE),TableBPA2[[#This Row],[Base Payment After Circumstance 16]])))</f>
        <v/>
      </c>
      <c r="W1279" s="24" t="str">
        <f>IF(W$3="Not used","",IFERROR(VLOOKUP($A1279,'Circumstance 18'!$B$6:$AB$15,27,FALSE),IFERROR(VLOOKUP($A1279,'Circumstance 18'!$B$18:$AB$28,27,FALSE),TableBPA2[[#This Row],[Base Payment After Circumstance 17]])))</f>
        <v/>
      </c>
      <c r="X1279" s="24" t="str">
        <f>IF(X$3="Not used","",IFERROR(VLOOKUP($A1279,'Circumstance 19'!$B$6:$AB$15,27,FALSE),IFERROR(VLOOKUP($A1279,'Circumstance 19'!$B$18:$AB$28,27,FALSE),TableBPA2[[#This Row],[Base Payment After Circumstance 18]])))</f>
        <v/>
      </c>
      <c r="Y1279" s="24" t="str">
        <f>IF(Y$3="Not used","",IFERROR(VLOOKUP($A1279,'Circumstance 20'!$B$6:$AB$15,27,FALSE),IFERROR(VLOOKUP($A1279,'Circumstance 20'!$B$18:$AB$28,27,FALSE),TableBPA2[[#This Row],[Base Payment After Circumstance 19]])))</f>
        <v/>
      </c>
    </row>
    <row r="1280" spans="1:25" x14ac:dyDescent="0.25">
      <c r="A1280" s="11" t="str">
        <f>IF('LEA Information'!A1289="","",'LEA Information'!A1289)</f>
        <v/>
      </c>
      <c r="B1280" s="11" t="str">
        <f>IF('LEA Information'!B1289="","",'LEA Information'!B1289)</f>
        <v/>
      </c>
      <c r="C1280" s="68" t="str">
        <f>IF('LEA Information'!C1289="","",'LEA Information'!C1289)</f>
        <v/>
      </c>
      <c r="D1280" s="8" t="str">
        <f>IF('LEA Information'!D1289="","",'LEA Information'!D1289)</f>
        <v/>
      </c>
      <c r="E1280" s="32" t="str">
        <f t="shared" si="19"/>
        <v/>
      </c>
      <c r="F1280" s="3" t="str">
        <f>IF(F$3="Not used","",IFERROR(VLOOKUP($A1280,'Circumstance 1'!$B$6:$AB$15,27,FALSE),IFERROR(VLOOKUP(A1280,'Circumstance 1'!$B$18:$AB$28,27,FALSE),TableBPA2[[#This Row],[Starting Base Payment]])))</f>
        <v/>
      </c>
      <c r="G1280" s="3" t="str">
        <f>IF(G$3="Not used","",IFERROR(VLOOKUP($A1280,'Circumstance 2'!$B$6:$AB$15,27,FALSE),IFERROR(VLOOKUP($A1280,'Circumstance 2'!$B$18:$AB$28,27,FALSE),TableBPA2[[#This Row],[Base Payment After Circumstance 1]])))</f>
        <v/>
      </c>
      <c r="H1280" s="3" t="str">
        <f>IF(H$3="Not used","",IFERROR(VLOOKUP($A1280,'Circumstance 3'!$B$6:$AB$15,27,FALSE),IFERROR(VLOOKUP($A1280,'Circumstance 3'!$B$18:$AB$28,27,FALSE),TableBPA2[[#This Row],[Base Payment After Circumstance 2]])))</f>
        <v/>
      </c>
      <c r="I1280" s="3" t="str">
        <f>IF(I$3="Not used","",IFERROR(VLOOKUP($A1280,'Circumstance 4'!$B$6:$AB$15,27,FALSE),IFERROR(VLOOKUP($A1280,'Circumstance 4'!$B$18:$AB$28,27,FALSE),TableBPA2[[#This Row],[Base Payment After Circumstance 3]])))</f>
        <v/>
      </c>
      <c r="J1280" s="3" t="str">
        <f>IF(J$3="Not used","",IFERROR(VLOOKUP($A1280,'Circumstance 5'!$B$6:$AB$15,27,FALSE),IFERROR(VLOOKUP($A1280,'Circumstance 5'!$B$18:$AB$28,27,FALSE),TableBPA2[[#This Row],[Base Payment After Circumstance 4]])))</f>
        <v/>
      </c>
      <c r="K1280" s="3" t="str">
        <f>IF(K$3="Not used","",IFERROR(VLOOKUP($A1280,'Circumstance 6'!$B$6:$AB$15,27,FALSE),IFERROR(VLOOKUP($A1280,'Circumstance 6'!$B$18:$AB$28,27,FALSE),TableBPA2[[#This Row],[Base Payment After Circumstance 5]])))</f>
        <v/>
      </c>
      <c r="L1280" s="3" t="str">
        <f>IF(L$3="Not used","",IFERROR(VLOOKUP($A1280,'Circumstance 7'!$B$6:$AB$15,27,FALSE),IFERROR(VLOOKUP($A1280,'Circumstance 7'!$B$18:$AB$28,27,FALSE),TableBPA2[[#This Row],[Base Payment After Circumstance 6]])))</f>
        <v/>
      </c>
      <c r="M1280" s="3" t="str">
        <f>IF(M$3="Not used","",IFERROR(VLOOKUP($A1280,'Circumstance 8'!$B$6:$AB$15,27,FALSE),IFERROR(VLOOKUP($A1280,'Circumstance 8'!$B$18:$AB$28,27,FALSE),TableBPA2[[#This Row],[Base Payment After Circumstance 7]])))</f>
        <v/>
      </c>
      <c r="N1280" s="3" t="str">
        <f>IF(N$3="Not used","",IFERROR(VLOOKUP($A1280,'Circumstance 9'!$B$6:$AB$15,27,FALSE),IFERROR(VLOOKUP($A1280,'Circumstance 9'!$B$18:$AB$28,27,FALSE),TableBPA2[[#This Row],[Base Payment After Circumstance 8]])))</f>
        <v/>
      </c>
      <c r="O1280" s="3" t="str">
        <f>IF(O$3="Not used","",IFERROR(VLOOKUP($A1280,'Circumstance 10'!$B$6:$AB$15,27,FALSE),IFERROR(VLOOKUP($A1280,'Circumstance 10'!$B$18:$AB$28,27,FALSE),TableBPA2[[#This Row],[Base Payment After Circumstance 9]])))</f>
        <v/>
      </c>
      <c r="P1280" s="24" t="str">
        <f>IF(P$3="Not used","",IFERROR(VLOOKUP($A1280,'Circumstance 11'!$B$6:$AB$15,27,FALSE),IFERROR(VLOOKUP($A1280,'Circumstance 11'!$B$18:$AB$28,27,FALSE),TableBPA2[[#This Row],[Base Payment After Circumstance 10]])))</f>
        <v/>
      </c>
      <c r="Q1280" s="24" t="str">
        <f>IF(Q$3="Not used","",IFERROR(VLOOKUP($A1280,'Circumstance 12'!$B$6:$AB$15,27,FALSE),IFERROR(VLOOKUP($A1280,'Circumstance 12'!$B$18:$AB$28,27,FALSE),TableBPA2[[#This Row],[Base Payment After Circumstance 11]])))</f>
        <v/>
      </c>
      <c r="R1280" s="24" t="str">
        <f>IF(R$3="Not used","",IFERROR(VLOOKUP($A1280,'Circumstance 13'!$B$6:$AB$15,27,FALSE),IFERROR(VLOOKUP($A1280,'Circumstance 13'!$B$18:$AB$28,27,FALSE),TableBPA2[[#This Row],[Base Payment After Circumstance 12]])))</f>
        <v/>
      </c>
      <c r="S1280" s="24" t="str">
        <f>IF(S$3="Not used","",IFERROR(VLOOKUP($A1280,'Circumstance 14'!$B$6:$AB$15,27,FALSE),IFERROR(VLOOKUP($A1280,'Circumstance 14'!$B$18:$AB$28,27,FALSE),TableBPA2[[#This Row],[Base Payment After Circumstance 13]])))</f>
        <v/>
      </c>
      <c r="T1280" s="24" t="str">
        <f>IF(T$3="Not used","",IFERROR(VLOOKUP($A1280,'Circumstance 15'!$B$6:$AB$15,27,FALSE),IFERROR(VLOOKUP($A1280,'Circumstance 15'!$B$18:$AB$28,27,FALSE),TableBPA2[[#This Row],[Base Payment After Circumstance 14]])))</f>
        <v/>
      </c>
      <c r="U1280" s="24" t="str">
        <f>IF(U$3="Not used","",IFERROR(VLOOKUP($A1280,'Circumstance 16'!$B$6:$AB$15,27,FALSE),IFERROR(VLOOKUP($A1280,'Circumstance 16'!$B$18:$AB$28,27,FALSE),TableBPA2[[#This Row],[Base Payment After Circumstance 15]])))</f>
        <v/>
      </c>
      <c r="V1280" s="24" t="str">
        <f>IF(V$3="Not used","",IFERROR(VLOOKUP($A1280,'Circumstance 17'!$B$6:$AB$15,27,FALSE),IFERROR(VLOOKUP($A1280,'Circumstance 17'!$B$18:$AB$28,27,FALSE),TableBPA2[[#This Row],[Base Payment After Circumstance 16]])))</f>
        <v/>
      </c>
      <c r="W1280" s="24" t="str">
        <f>IF(W$3="Not used","",IFERROR(VLOOKUP($A1280,'Circumstance 18'!$B$6:$AB$15,27,FALSE),IFERROR(VLOOKUP($A1280,'Circumstance 18'!$B$18:$AB$28,27,FALSE),TableBPA2[[#This Row],[Base Payment After Circumstance 17]])))</f>
        <v/>
      </c>
      <c r="X1280" s="24" t="str">
        <f>IF(X$3="Not used","",IFERROR(VLOOKUP($A1280,'Circumstance 19'!$B$6:$AB$15,27,FALSE),IFERROR(VLOOKUP($A1280,'Circumstance 19'!$B$18:$AB$28,27,FALSE),TableBPA2[[#This Row],[Base Payment After Circumstance 18]])))</f>
        <v/>
      </c>
      <c r="Y1280" s="24" t="str">
        <f>IF(Y$3="Not used","",IFERROR(VLOOKUP($A1280,'Circumstance 20'!$B$6:$AB$15,27,FALSE),IFERROR(VLOOKUP($A1280,'Circumstance 20'!$B$18:$AB$28,27,FALSE),TableBPA2[[#This Row],[Base Payment After Circumstance 19]])))</f>
        <v/>
      </c>
    </row>
    <row r="1281" spans="1:25" x14ac:dyDescent="0.25">
      <c r="A1281" s="11" t="str">
        <f>IF('LEA Information'!A1290="","",'LEA Information'!A1290)</f>
        <v/>
      </c>
      <c r="B1281" s="11" t="str">
        <f>IF('LEA Information'!B1290="","",'LEA Information'!B1290)</f>
        <v/>
      </c>
      <c r="C1281" s="68" t="str">
        <f>IF('LEA Information'!C1290="","",'LEA Information'!C1290)</f>
        <v/>
      </c>
      <c r="D1281" s="8" t="str">
        <f>IF('LEA Information'!D1290="","",'LEA Information'!D1290)</f>
        <v/>
      </c>
      <c r="E1281" s="32" t="str">
        <f t="shared" si="19"/>
        <v/>
      </c>
      <c r="F1281" s="3" t="str">
        <f>IF(F$3="Not used","",IFERROR(VLOOKUP($A1281,'Circumstance 1'!$B$6:$AB$15,27,FALSE),IFERROR(VLOOKUP(A1281,'Circumstance 1'!$B$18:$AB$28,27,FALSE),TableBPA2[[#This Row],[Starting Base Payment]])))</f>
        <v/>
      </c>
      <c r="G1281" s="3" t="str">
        <f>IF(G$3="Not used","",IFERROR(VLOOKUP($A1281,'Circumstance 2'!$B$6:$AB$15,27,FALSE),IFERROR(VLOOKUP($A1281,'Circumstance 2'!$B$18:$AB$28,27,FALSE),TableBPA2[[#This Row],[Base Payment After Circumstance 1]])))</f>
        <v/>
      </c>
      <c r="H1281" s="3" t="str">
        <f>IF(H$3="Not used","",IFERROR(VLOOKUP($A1281,'Circumstance 3'!$B$6:$AB$15,27,FALSE),IFERROR(VLOOKUP($A1281,'Circumstance 3'!$B$18:$AB$28,27,FALSE),TableBPA2[[#This Row],[Base Payment After Circumstance 2]])))</f>
        <v/>
      </c>
      <c r="I1281" s="3" t="str">
        <f>IF(I$3="Not used","",IFERROR(VLOOKUP($A1281,'Circumstance 4'!$B$6:$AB$15,27,FALSE),IFERROR(VLOOKUP($A1281,'Circumstance 4'!$B$18:$AB$28,27,FALSE),TableBPA2[[#This Row],[Base Payment After Circumstance 3]])))</f>
        <v/>
      </c>
      <c r="J1281" s="3" t="str">
        <f>IF(J$3="Not used","",IFERROR(VLOOKUP($A1281,'Circumstance 5'!$B$6:$AB$15,27,FALSE),IFERROR(VLOOKUP($A1281,'Circumstance 5'!$B$18:$AB$28,27,FALSE),TableBPA2[[#This Row],[Base Payment After Circumstance 4]])))</f>
        <v/>
      </c>
      <c r="K1281" s="3" t="str">
        <f>IF(K$3="Not used","",IFERROR(VLOOKUP($A1281,'Circumstance 6'!$B$6:$AB$15,27,FALSE),IFERROR(VLOOKUP($A1281,'Circumstance 6'!$B$18:$AB$28,27,FALSE),TableBPA2[[#This Row],[Base Payment After Circumstance 5]])))</f>
        <v/>
      </c>
      <c r="L1281" s="3" t="str">
        <f>IF(L$3="Not used","",IFERROR(VLOOKUP($A1281,'Circumstance 7'!$B$6:$AB$15,27,FALSE),IFERROR(VLOOKUP($A1281,'Circumstance 7'!$B$18:$AB$28,27,FALSE),TableBPA2[[#This Row],[Base Payment After Circumstance 6]])))</f>
        <v/>
      </c>
      <c r="M1281" s="3" t="str">
        <f>IF(M$3="Not used","",IFERROR(VLOOKUP($A1281,'Circumstance 8'!$B$6:$AB$15,27,FALSE),IFERROR(VLOOKUP($A1281,'Circumstance 8'!$B$18:$AB$28,27,FALSE),TableBPA2[[#This Row],[Base Payment After Circumstance 7]])))</f>
        <v/>
      </c>
      <c r="N1281" s="3" t="str">
        <f>IF(N$3="Not used","",IFERROR(VLOOKUP($A1281,'Circumstance 9'!$B$6:$AB$15,27,FALSE),IFERROR(VLOOKUP($A1281,'Circumstance 9'!$B$18:$AB$28,27,FALSE),TableBPA2[[#This Row],[Base Payment After Circumstance 8]])))</f>
        <v/>
      </c>
      <c r="O1281" s="3" t="str">
        <f>IF(O$3="Not used","",IFERROR(VLOOKUP($A1281,'Circumstance 10'!$B$6:$AB$15,27,FALSE),IFERROR(VLOOKUP($A1281,'Circumstance 10'!$B$18:$AB$28,27,FALSE),TableBPA2[[#This Row],[Base Payment After Circumstance 9]])))</f>
        <v/>
      </c>
      <c r="P1281" s="24" t="str">
        <f>IF(P$3="Not used","",IFERROR(VLOOKUP($A1281,'Circumstance 11'!$B$6:$AB$15,27,FALSE),IFERROR(VLOOKUP($A1281,'Circumstance 11'!$B$18:$AB$28,27,FALSE),TableBPA2[[#This Row],[Base Payment After Circumstance 10]])))</f>
        <v/>
      </c>
      <c r="Q1281" s="24" t="str">
        <f>IF(Q$3="Not used","",IFERROR(VLOOKUP($A1281,'Circumstance 12'!$B$6:$AB$15,27,FALSE),IFERROR(VLOOKUP($A1281,'Circumstance 12'!$B$18:$AB$28,27,FALSE),TableBPA2[[#This Row],[Base Payment After Circumstance 11]])))</f>
        <v/>
      </c>
      <c r="R1281" s="24" t="str">
        <f>IF(R$3="Not used","",IFERROR(VLOOKUP($A1281,'Circumstance 13'!$B$6:$AB$15,27,FALSE),IFERROR(VLOOKUP($A1281,'Circumstance 13'!$B$18:$AB$28,27,FALSE),TableBPA2[[#This Row],[Base Payment After Circumstance 12]])))</f>
        <v/>
      </c>
      <c r="S1281" s="24" t="str">
        <f>IF(S$3="Not used","",IFERROR(VLOOKUP($A1281,'Circumstance 14'!$B$6:$AB$15,27,FALSE),IFERROR(VLOOKUP($A1281,'Circumstance 14'!$B$18:$AB$28,27,FALSE),TableBPA2[[#This Row],[Base Payment After Circumstance 13]])))</f>
        <v/>
      </c>
      <c r="T1281" s="24" t="str">
        <f>IF(T$3="Not used","",IFERROR(VLOOKUP($A1281,'Circumstance 15'!$B$6:$AB$15,27,FALSE),IFERROR(VLOOKUP($A1281,'Circumstance 15'!$B$18:$AB$28,27,FALSE),TableBPA2[[#This Row],[Base Payment After Circumstance 14]])))</f>
        <v/>
      </c>
      <c r="U1281" s="24" t="str">
        <f>IF(U$3="Not used","",IFERROR(VLOOKUP($A1281,'Circumstance 16'!$B$6:$AB$15,27,FALSE),IFERROR(VLOOKUP($A1281,'Circumstance 16'!$B$18:$AB$28,27,FALSE),TableBPA2[[#This Row],[Base Payment After Circumstance 15]])))</f>
        <v/>
      </c>
      <c r="V1281" s="24" t="str">
        <f>IF(V$3="Not used","",IFERROR(VLOOKUP($A1281,'Circumstance 17'!$B$6:$AB$15,27,FALSE),IFERROR(VLOOKUP($A1281,'Circumstance 17'!$B$18:$AB$28,27,FALSE),TableBPA2[[#This Row],[Base Payment After Circumstance 16]])))</f>
        <v/>
      </c>
      <c r="W1281" s="24" t="str">
        <f>IF(W$3="Not used","",IFERROR(VLOOKUP($A1281,'Circumstance 18'!$B$6:$AB$15,27,FALSE),IFERROR(VLOOKUP($A1281,'Circumstance 18'!$B$18:$AB$28,27,FALSE),TableBPA2[[#This Row],[Base Payment After Circumstance 17]])))</f>
        <v/>
      </c>
      <c r="X1281" s="24" t="str">
        <f>IF(X$3="Not used","",IFERROR(VLOOKUP($A1281,'Circumstance 19'!$B$6:$AB$15,27,FALSE),IFERROR(VLOOKUP($A1281,'Circumstance 19'!$B$18:$AB$28,27,FALSE),TableBPA2[[#This Row],[Base Payment After Circumstance 18]])))</f>
        <v/>
      </c>
      <c r="Y1281" s="24" t="str">
        <f>IF(Y$3="Not used","",IFERROR(VLOOKUP($A1281,'Circumstance 20'!$B$6:$AB$15,27,FALSE),IFERROR(VLOOKUP($A1281,'Circumstance 20'!$B$18:$AB$28,27,FALSE),TableBPA2[[#This Row],[Base Payment After Circumstance 19]])))</f>
        <v/>
      </c>
    </row>
    <row r="1282" spans="1:25" x14ac:dyDescent="0.25">
      <c r="A1282" s="11" t="str">
        <f>IF('LEA Information'!A1291="","",'LEA Information'!A1291)</f>
        <v/>
      </c>
      <c r="B1282" s="11" t="str">
        <f>IF('LEA Information'!B1291="","",'LEA Information'!B1291)</f>
        <v/>
      </c>
      <c r="C1282" s="68" t="str">
        <f>IF('LEA Information'!C1291="","",'LEA Information'!C1291)</f>
        <v/>
      </c>
      <c r="D1282" s="8" t="str">
        <f>IF('LEA Information'!D1291="","",'LEA Information'!D1291)</f>
        <v/>
      </c>
      <c r="E1282" s="32" t="str">
        <f t="shared" si="19"/>
        <v/>
      </c>
      <c r="F1282" s="3" t="str">
        <f>IF(F$3="Not used","",IFERROR(VLOOKUP($A1282,'Circumstance 1'!$B$6:$AB$15,27,FALSE),IFERROR(VLOOKUP(A1282,'Circumstance 1'!$B$18:$AB$28,27,FALSE),TableBPA2[[#This Row],[Starting Base Payment]])))</f>
        <v/>
      </c>
      <c r="G1282" s="3" t="str">
        <f>IF(G$3="Not used","",IFERROR(VLOOKUP($A1282,'Circumstance 2'!$B$6:$AB$15,27,FALSE),IFERROR(VLOOKUP($A1282,'Circumstance 2'!$B$18:$AB$28,27,FALSE),TableBPA2[[#This Row],[Base Payment After Circumstance 1]])))</f>
        <v/>
      </c>
      <c r="H1282" s="3" t="str">
        <f>IF(H$3="Not used","",IFERROR(VLOOKUP($A1282,'Circumstance 3'!$B$6:$AB$15,27,FALSE),IFERROR(VLOOKUP($A1282,'Circumstance 3'!$B$18:$AB$28,27,FALSE),TableBPA2[[#This Row],[Base Payment After Circumstance 2]])))</f>
        <v/>
      </c>
      <c r="I1282" s="3" t="str">
        <f>IF(I$3="Not used","",IFERROR(VLOOKUP($A1282,'Circumstance 4'!$B$6:$AB$15,27,FALSE),IFERROR(VLOOKUP($A1282,'Circumstance 4'!$B$18:$AB$28,27,FALSE),TableBPA2[[#This Row],[Base Payment After Circumstance 3]])))</f>
        <v/>
      </c>
      <c r="J1282" s="3" t="str">
        <f>IF(J$3="Not used","",IFERROR(VLOOKUP($A1282,'Circumstance 5'!$B$6:$AB$15,27,FALSE),IFERROR(VLOOKUP($A1282,'Circumstance 5'!$B$18:$AB$28,27,FALSE),TableBPA2[[#This Row],[Base Payment After Circumstance 4]])))</f>
        <v/>
      </c>
      <c r="K1282" s="3" t="str">
        <f>IF(K$3="Not used","",IFERROR(VLOOKUP($A1282,'Circumstance 6'!$B$6:$AB$15,27,FALSE),IFERROR(VLOOKUP($A1282,'Circumstance 6'!$B$18:$AB$28,27,FALSE),TableBPA2[[#This Row],[Base Payment After Circumstance 5]])))</f>
        <v/>
      </c>
      <c r="L1282" s="3" t="str">
        <f>IF(L$3="Not used","",IFERROR(VLOOKUP($A1282,'Circumstance 7'!$B$6:$AB$15,27,FALSE),IFERROR(VLOOKUP($A1282,'Circumstance 7'!$B$18:$AB$28,27,FALSE),TableBPA2[[#This Row],[Base Payment After Circumstance 6]])))</f>
        <v/>
      </c>
      <c r="M1282" s="3" t="str">
        <f>IF(M$3="Not used","",IFERROR(VLOOKUP($A1282,'Circumstance 8'!$B$6:$AB$15,27,FALSE),IFERROR(VLOOKUP($A1282,'Circumstance 8'!$B$18:$AB$28,27,FALSE),TableBPA2[[#This Row],[Base Payment After Circumstance 7]])))</f>
        <v/>
      </c>
      <c r="N1282" s="3" t="str">
        <f>IF(N$3="Not used","",IFERROR(VLOOKUP($A1282,'Circumstance 9'!$B$6:$AB$15,27,FALSE),IFERROR(VLOOKUP($A1282,'Circumstance 9'!$B$18:$AB$28,27,FALSE),TableBPA2[[#This Row],[Base Payment After Circumstance 8]])))</f>
        <v/>
      </c>
      <c r="O1282" s="3" t="str">
        <f>IF(O$3="Not used","",IFERROR(VLOOKUP($A1282,'Circumstance 10'!$B$6:$AB$15,27,FALSE),IFERROR(VLOOKUP($A1282,'Circumstance 10'!$B$18:$AB$28,27,FALSE),TableBPA2[[#This Row],[Base Payment After Circumstance 9]])))</f>
        <v/>
      </c>
      <c r="P1282" s="24" t="str">
        <f>IF(P$3="Not used","",IFERROR(VLOOKUP($A1282,'Circumstance 11'!$B$6:$AB$15,27,FALSE),IFERROR(VLOOKUP($A1282,'Circumstance 11'!$B$18:$AB$28,27,FALSE),TableBPA2[[#This Row],[Base Payment After Circumstance 10]])))</f>
        <v/>
      </c>
      <c r="Q1282" s="24" t="str">
        <f>IF(Q$3="Not used","",IFERROR(VLOOKUP($A1282,'Circumstance 12'!$B$6:$AB$15,27,FALSE),IFERROR(VLOOKUP($A1282,'Circumstance 12'!$B$18:$AB$28,27,FALSE),TableBPA2[[#This Row],[Base Payment After Circumstance 11]])))</f>
        <v/>
      </c>
      <c r="R1282" s="24" t="str">
        <f>IF(R$3="Not used","",IFERROR(VLOOKUP($A1282,'Circumstance 13'!$B$6:$AB$15,27,FALSE),IFERROR(VLOOKUP($A1282,'Circumstance 13'!$B$18:$AB$28,27,FALSE),TableBPA2[[#This Row],[Base Payment After Circumstance 12]])))</f>
        <v/>
      </c>
      <c r="S1282" s="24" t="str">
        <f>IF(S$3="Not used","",IFERROR(VLOOKUP($A1282,'Circumstance 14'!$B$6:$AB$15,27,FALSE),IFERROR(VLOOKUP($A1282,'Circumstance 14'!$B$18:$AB$28,27,FALSE),TableBPA2[[#This Row],[Base Payment After Circumstance 13]])))</f>
        <v/>
      </c>
      <c r="T1282" s="24" t="str">
        <f>IF(T$3="Not used","",IFERROR(VLOOKUP($A1282,'Circumstance 15'!$B$6:$AB$15,27,FALSE),IFERROR(VLOOKUP($A1282,'Circumstance 15'!$B$18:$AB$28,27,FALSE),TableBPA2[[#This Row],[Base Payment After Circumstance 14]])))</f>
        <v/>
      </c>
      <c r="U1282" s="24" t="str">
        <f>IF(U$3="Not used","",IFERROR(VLOOKUP($A1282,'Circumstance 16'!$B$6:$AB$15,27,FALSE),IFERROR(VLOOKUP($A1282,'Circumstance 16'!$B$18:$AB$28,27,FALSE),TableBPA2[[#This Row],[Base Payment After Circumstance 15]])))</f>
        <v/>
      </c>
      <c r="V1282" s="24" t="str">
        <f>IF(V$3="Not used","",IFERROR(VLOOKUP($A1282,'Circumstance 17'!$B$6:$AB$15,27,FALSE),IFERROR(VLOOKUP($A1282,'Circumstance 17'!$B$18:$AB$28,27,FALSE),TableBPA2[[#This Row],[Base Payment After Circumstance 16]])))</f>
        <v/>
      </c>
      <c r="W1282" s="24" t="str">
        <f>IF(W$3="Not used","",IFERROR(VLOOKUP($A1282,'Circumstance 18'!$B$6:$AB$15,27,FALSE),IFERROR(VLOOKUP($A1282,'Circumstance 18'!$B$18:$AB$28,27,FALSE),TableBPA2[[#This Row],[Base Payment After Circumstance 17]])))</f>
        <v/>
      </c>
      <c r="X1282" s="24" t="str">
        <f>IF(X$3="Not used","",IFERROR(VLOOKUP($A1282,'Circumstance 19'!$B$6:$AB$15,27,FALSE),IFERROR(VLOOKUP($A1282,'Circumstance 19'!$B$18:$AB$28,27,FALSE),TableBPA2[[#This Row],[Base Payment After Circumstance 18]])))</f>
        <v/>
      </c>
      <c r="Y1282" s="24" t="str">
        <f>IF(Y$3="Not used","",IFERROR(VLOOKUP($A1282,'Circumstance 20'!$B$6:$AB$15,27,FALSE),IFERROR(VLOOKUP($A1282,'Circumstance 20'!$B$18:$AB$28,27,FALSE),TableBPA2[[#This Row],[Base Payment After Circumstance 19]])))</f>
        <v/>
      </c>
    </row>
    <row r="1283" spans="1:25" x14ac:dyDescent="0.25">
      <c r="A1283" s="11" t="str">
        <f>IF('LEA Information'!A1292="","",'LEA Information'!A1292)</f>
        <v/>
      </c>
      <c r="B1283" s="11" t="str">
        <f>IF('LEA Information'!B1292="","",'LEA Information'!B1292)</f>
        <v/>
      </c>
      <c r="C1283" s="68" t="str">
        <f>IF('LEA Information'!C1292="","",'LEA Information'!C1292)</f>
        <v/>
      </c>
      <c r="D1283" s="8" t="str">
        <f>IF('LEA Information'!D1292="","",'LEA Information'!D1292)</f>
        <v/>
      </c>
      <c r="E1283" s="32" t="str">
        <f t="shared" si="19"/>
        <v/>
      </c>
      <c r="F1283" s="3" t="str">
        <f>IF(F$3="Not used","",IFERROR(VLOOKUP($A1283,'Circumstance 1'!$B$6:$AB$15,27,FALSE),IFERROR(VLOOKUP(A1283,'Circumstance 1'!$B$18:$AB$28,27,FALSE),TableBPA2[[#This Row],[Starting Base Payment]])))</f>
        <v/>
      </c>
      <c r="G1283" s="3" t="str">
        <f>IF(G$3="Not used","",IFERROR(VLOOKUP($A1283,'Circumstance 2'!$B$6:$AB$15,27,FALSE),IFERROR(VLOOKUP($A1283,'Circumstance 2'!$B$18:$AB$28,27,FALSE),TableBPA2[[#This Row],[Base Payment After Circumstance 1]])))</f>
        <v/>
      </c>
      <c r="H1283" s="3" t="str">
        <f>IF(H$3="Not used","",IFERROR(VLOOKUP($A1283,'Circumstance 3'!$B$6:$AB$15,27,FALSE),IFERROR(VLOOKUP($A1283,'Circumstance 3'!$B$18:$AB$28,27,FALSE),TableBPA2[[#This Row],[Base Payment After Circumstance 2]])))</f>
        <v/>
      </c>
      <c r="I1283" s="3" t="str">
        <f>IF(I$3="Not used","",IFERROR(VLOOKUP($A1283,'Circumstance 4'!$B$6:$AB$15,27,FALSE),IFERROR(VLOOKUP($A1283,'Circumstance 4'!$B$18:$AB$28,27,FALSE),TableBPA2[[#This Row],[Base Payment After Circumstance 3]])))</f>
        <v/>
      </c>
      <c r="J1283" s="3" t="str">
        <f>IF(J$3="Not used","",IFERROR(VLOOKUP($A1283,'Circumstance 5'!$B$6:$AB$15,27,FALSE),IFERROR(VLOOKUP($A1283,'Circumstance 5'!$B$18:$AB$28,27,FALSE),TableBPA2[[#This Row],[Base Payment After Circumstance 4]])))</f>
        <v/>
      </c>
      <c r="K1283" s="3" t="str">
        <f>IF(K$3="Not used","",IFERROR(VLOOKUP($A1283,'Circumstance 6'!$B$6:$AB$15,27,FALSE),IFERROR(VLOOKUP($A1283,'Circumstance 6'!$B$18:$AB$28,27,FALSE),TableBPA2[[#This Row],[Base Payment After Circumstance 5]])))</f>
        <v/>
      </c>
      <c r="L1283" s="3" t="str">
        <f>IF(L$3="Not used","",IFERROR(VLOOKUP($A1283,'Circumstance 7'!$B$6:$AB$15,27,FALSE),IFERROR(VLOOKUP($A1283,'Circumstance 7'!$B$18:$AB$28,27,FALSE),TableBPA2[[#This Row],[Base Payment After Circumstance 6]])))</f>
        <v/>
      </c>
      <c r="M1283" s="3" t="str">
        <f>IF(M$3="Not used","",IFERROR(VLOOKUP($A1283,'Circumstance 8'!$B$6:$AB$15,27,FALSE),IFERROR(VLOOKUP($A1283,'Circumstance 8'!$B$18:$AB$28,27,FALSE),TableBPA2[[#This Row],[Base Payment After Circumstance 7]])))</f>
        <v/>
      </c>
      <c r="N1283" s="3" t="str">
        <f>IF(N$3="Not used","",IFERROR(VLOOKUP($A1283,'Circumstance 9'!$B$6:$AB$15,27,FALSE),IFERROR(VLOOKUP($A1283,'Circumstance 9'!$B$18:$AB$28,27,FALSE),TableBPA2[[#This Row],[Base Payment After Circumstance 8]])))</f>
        <v/>
      </c>
      <c r="O1283" s="3" t="str">
        <f>IF(O$3="Not used","",IFERROR(VLOOKUP($A1283,'Circumstance 10'!$B$6:$AB$15,27,FALSE),IFERROR(VLOOKUP($A1283,'Circumstance 10'!$B$18:$AB$28,27,FALSE),TableBPA2[[#This Row],[Base Payment After Circumstance 9]])))</f>
        <v/>
      </c>
      <c r="P1283" s="24" t="str">
        <f>IF(P$3="Not used","",IFERROR(VLOOKUP($A1283,'Circumstance 11'!$B$6:$AB$15,27,FALSE),IFERROR(VLOOKUP($A1283,'Circumstance 11'!$B$18:$AB$28,27,FALSE),TableBPA2[[#This Row],[Base Payment After Circumstance 10]])))</f>
        <v/>
      </c>
      <c r="Q1283" s="24" t="str">
        <f>IF(Q$3="Not used","",IFERROR(VLOOKUP($A1283,'Circumstance 12'!$B$6:$AB$15,27,FALSE),IFERROR(VLOOKUP($A1283,'Circumstance 12'!$B$18:$AB$28,27,FALSE),TableBPA2[[#This Row],[Base Payment After Circumstance 11]])))</f>
        <v/>
      </c>
      <c r="R1283" s="24" t="str">
        <f>IF(R$3="Not used","",IFERROR(VLOOKUP($A1283,'Circumstance 13'!$B$6:$AB$15,27,FALSE),IFERROR(VLOOKUP($A1283,'Circumstance 13'!$B$18:$AB$28,27,FALSE),TableBPA2[[#This Row],[Base Payment After Circumstance 12]])))</f>
        <v/>
      </c>
      <c r="S1283" s="24" t="str">
        <f>IF(S$3="Not used","",IFERROR(VLOOKUP($A1283,'Circumstance 14'!$B$6:$AB$15,27,FALSE),IFERROR(VLOOKUP($A1283,'Circumstance 14'!$B$18:$AB$28,27,FALSE),TableBPA2[[#This Row],[Base Payment After Circumstance 13]])))</f>
        <v/>
      </c>
      <c r="T1283" s="24" t="str">
        <f>IF(T$3="Not used","",IFERROR(VLOOKUP($A1283,'Circumstance 15'!$B$6:$AB$15,27,FALSE),IFERROR(VLOOKUP($A1283,'Circumstance 15'!$B$18:$AB$28,27,FALSE),TableBPA2[[#This Row],[Base Payment After Circumstance 14]])))</f>
        <v/>
      </c>
      <c r="U1283" s="24" t="str">
        <f>IF(U$3="Not used","",IFERROR(VLOOKUP($A1283,'Circumstance 16'!$B$6:$AB$15,27,FALSE),IFERROR(VLOOKUP($A1283,'Circumstance 16'!$B$18:$AB$28,27,FALSE),TableBPA2[[#This Row],[Base Payment After Circumstance 15]])))</f>
        <v/>
      </c>
      <c r="V1283" s="24" t="str">
        <f>IF(V$3="Not used","",IFERROR(VLOOKUP($A1283,'Circumstance 17'!$B$6:$AB$15,27,FALSE),IFERROR(VLOOKUP($A1283,'Circumstance 17'!$B$18:$AB$28,27,FALSE),TableBPA2[[#This Row],[Base Payment After Circumstance 16]])))</f>
        <v/>
      </c>
      <c r="W1283" s="24" t="str">
        <f>IF(W$3="Not used","",IFERROR(VLOOKUP($A1283,'Circumstance 18'!$B$6:$AB$15,27,FALSE),IFERROR(VLOOKUP($A1283,'Circumstance 18'!$B$18:$AB$28,27,FALSE),TableBPA2[[#This Row],[Base Payment After Circumstance 17]])))</f>
        <v/>
      </c>
      <c r="X1283" s="24" t="str">
        <f>IF(X$3="Not used","",IFERROR(VLOOKUP($A1283,'Circumstance 19'!$B$6:$AB$15,27,FALSE),IFERROR(VLOOKUP($A1283,'Circumstance 19'!$B$18:$AB$28,27,FALSE),TableBPA2[[#This Row],[Base Payment After Circumstance 18]])))</f>
        <v/>
      </c>
      <c r="Y1283" s="24" t="str">
        <f>IF(Y$3="Not used","",IFERROR(VLOOKUP($A1283,'Circumstance 20'!$B$6:$AB$15,27,FALSE),IFERROR(VLOOKUP($A1283,'Circumstance 20'!$B$18:$AB$28,27,FALSE),TableBPA2[[#This Row],[Base Payment After Circumstance 19]])))</f>
        <v/>
      </c>
    </row>
    <row r="1284" spans="1:25" x14ac:dyDescent="0.25">
      <c r="A1284" s="11" t="str">
        <f>IF('LEA Information'!A1293="","",'LEA Information'!A1293)</f>
        <v/>
      </c>
      <c r="B1284" s="11" t="str">
        <f>IF('LEA Information'!B1293="","",'LEA Information'!B1293)</f>
        <v/>
      </c>
      <c r="C1284" s="68" t="str">
        <f>IF('LEA Information'!C1293="","",'LEA Information'!C1293)</f>
        <v/>
      </c>
      <c r="D1284" s="8" t="str">
        <f>IF('LEA Information'!D1293="","",'LEA Information'!D1293)</f>
        <v/>
      </c>
      <c r="E1284" s="32" t="str">
        <f t="shared" si="19"/>
        <v/>
      </c>
      <c r="F1284" s="3" t="str">
        <f>IF(F$3="Not used","",IFERROR(VLOOKUP($A1284,'Circumstance 1'!$B$6:$AB$15,27,FALSE),IFERROR(VLOOKUP(A1284,'Circumstance 1'!$B$18:$AB$28,27,FALSE),TableBPA2[[#This Row],[Starting Base Payment]])))</f>
        <v/>
      </c>
      <c r="G1284" s="3" t="str">
        <f>IF(G$3="Not used","",IFERROR(VLOOKUP($A1284,'Circumstance 2'!$B$6:$AB$15,27,FALSE),IFERROR(VLOOKUP($A1284,'Circumstance 2'!$B$18:$AB$28,27,FALSE),TableBPA2[[#This Row],[Base Payment After Circumstance 1]])))</f>
        <v/>
      </c>
      <c r="H1284" s="3" t="str">
        <f>IF(H$3="Not used","",IFERROR(VLOOKUP($A1284,'Circumstance 3'!$B$6:$AB$15,27,FALSE),IFERROR(VLOOKUP($A1284,'Circumstance 3'!$B$18:$AB$28,27,FALSE),TableBPA2[[#This Row],[Base Payment After Circumstance 2]])))</f>
        <v/>
      </c>
      <c r="I1284" s="3" t="str">
        <f>IF(I$3="Not used","",IFERROR(VLOOKUP($A1284,'Circumstance 4'!$B$6:$AB$15,27,FALSE),IFERROR(VLOOKUP($A1284,'Circumstance 4'!$B$18:$AB$28,27,FALSE),TableBPA2[[#This Row],[Base Payment After Circumstance 3]])))</f>
        <v/>
      </c>
      <c r="J1284" s="3" t="str">
        <f>IF(J$3="Not used","",IFERROR(VLOOKUP($A1284,'Circumstance 5'!$B$6:$AB$15,27,FALSE),IFERROR(VLOOKUP($A1284,'Circumstance 5'!$B$18:$AB$28,27,FALSE),TableBPA2[[#This Row],[Base Payment After Circumstance 4]])))</f>
        <v/>
      </c>
      <c r="K1284" s="3" t="str">
        <f>IF(K$3="Not used","",IFERROR(VLOOKUP($A1284,'Circumstance 6'!$B$6:$AB$15,27,FALSE),IFERROR(VLOOKUP($A1284,'Circumstance 6'!$B$18:$AB$28,27,FALSE),TableBPA2[[#This Row],[Base Payment After Circumstance 5]])))</f>
        <v/>
      </c>
      <c r="L1284" s="3" t="str">
        <f>IF(L$3="Not used","",IFERROR(VLOOKUP($A1284,'Circumstance 7'!$B$6:$AB$15,27,FALSE),IFERROR(VLOOKUP($A1284,'Circumstance 7'!$B$18:$AB$28,27,FALSE),TableBPA2[[#This Row],[Base Payment After Circumstance 6]])))</f>
        <v/>
      </c>
      <c r="M1284" s="3" t="str">
        <f>IF(M$3="Not used","",IFERROR(VLOOKUP($A1284,'Circumstance 8'!$B$6:$AB$15,27,FALSE),IFERROR(VLOOKUP($A1284,'Circumstance 8'!$B$18:$AB$28,27,FALSE),TableBPA2[[#This Row],[Base Payment After Circumstance 7]])))</f>
        <v/>
      </c>
      <c r="N1284" s="3" t="str">
        <f>IF(N$3="Not used","",IFERROR(VLOOKUP($A1284,'Circumstance 9'!$B$6:$AB$15,27,FALSE),IFERROR(VLOOKUP($A1284,'Circumstance 9'!$B$18:$AB$28,27,FALSE),TableBPA2[[#This Row],[Base Payment After Circumstance 8]])))</f>
        <v/>
      </c>
      <c r="O1284" s="3" t="str">
        <f>IF(O$3="Not used","",IFERROR(VLOOKUP($A1284,'Circumstance 10'!$B$6:$AB$15,27,FALSE),IFERROR(VLOOKUP($A1284,'Circumstance 10'!$B$18:$AB$28,27,FALSE),TableBPA2[[#This Row],[Base Payment After Circumstance 9]])))</f>
        <v/>
      </c>
      <c r="P1284" s="24" t="str">
        <f>IF(P$3="Not used","",IFERROR(VLOOKUP($A1284,'Circumstance 11'!$B$6:$AB$15,27,FALSE),IFERROR(VLOOKUP($A1284,'Circumstance 11'!$B$18:$AB$28,27,FALSE),TableBPA2[[#This Row],[Base Payment After Circumstance 10]])))</f>
        <v/>
      </c>
      <c r="Q1284" s="24" t="str">
        <f>IF(Q$3="Not used","",IFERROR(VLOOKUP($A1284,'Circumstance 12'!$B$6:$AB$15,27,FALSE),IFERROR(VLOOKUP($A1284,'Circumstance 12'!$B$18:$AB$28,27,FALSE),TableBPA2[[#This Row],[Base Payment After Circumstance 11]])))</f>
        <v/>
      </c>
      <c r="R1284" s="24" t="str">
        <f>IF(R$3="Not used","",IFERROR(VLOOKUP($A1284,'Circumstance 13'!$B$6:$AB$15,27,FALSE),IFERROR(VLOOKUP($A1284,'Circumstance 13'!$B$18:$AB$28,27,FALSE),TableBPA2[[#This Row],[Base Payment After Circumstance 12]])))</f>
        <v/>
      </c>
      <c r="S1284" s="24" t="str">
        <f>IF(S$3="Not used","",IFERROR(VLOOKUP($A1284,'Circumstance 14'!$B$6:$AB$15,27,FALSE),IFERROR(VLOOKUP($A1284,'Circumstance 14'!$B$18:$AB$28,27,FALSE),TableBPA2[[#This Row],[Base Payment After Circumstance 13]])))</f>
        <v/>
      </c>
      <c r="T1284" s="24" t="str">
        <f>IF(T$3="Not used","",IFERROR(VLOOKUP($A1284,'Circumstance 15'!$B$6:$AB$15,27,FALSE),IFERROR(VLOOKUP($A1284,'Circumstance 15'!$B$18:$AB$28,27,FALSE),TableBPA2[[#This Row],[Base Payment After Circumstance 14]])))</f>
        <v/>
      </c>
      <c r="U1284" s="24" t="str">
        <f>IF(U$3="Not used","",IFERROR(VLOOKUP($A1284,'Circumstance 16'!$B$6:$AB$15,27,FALSE),IFERROR(VLOOKUP($A1284,'Circumstance 16'!$B$18:$AB$28,27,FALSE),TableBPA2[[#This Row],[Base Payment After Circumstance 15]])))</f>
        <v/>
      </c>
      <c r="V1284" s="24" t="str">
        <f>IF(V$3="Not used","",IFERROR(VLOOKUP($A1284,'Circumstance 17'!$B$6:$AB$15,27,FALSE),IFERROR(VLOOKUP($A1284,'Circumstance 17'!$B$18:$AB$28,27,FALSE),TableBPA2[[#This Row],[Base Payment After Circumstance 16]])))</f>
        <v/>
      </c>
      <c r="W1284" s="24" t="str">
        <f>IF(W$3="Not used","",IFERROR(VLOOKUP($A1284,'Circumstance 18'!$B$6:$AB$15,27,FALSE),IFERROR(VLOOKUP($A1284,'Circumstance 18'!$B$18:$AB$28,27,FALSE),TableBPA2[[#This Row],[Base Payment After Circumstance 17]])))</f>
        <v/>
      </c>
      <c r="X1284" s="24" t="str">
        <f>IF(X$3="Not used","",IFERROR(VLOOKUP($A1284,'Circumstance 19'!$B$6:$AB$15,27,FALSE),IFERROR(VLOOKUP($A1284,'Circumstance 19'!$B$18:$AB$28,27,FALSE),TableBPA2[[#This Row],[Base Payment After Circumstance 18]])))</f>
        <v/>
      </c>
      <c r="Y1284" s="24" t="str">
        <f>IF(Y$3="Not used","",IFERROR(VLOOKUP($A1284,'Circumstance 20'!$B$6:$AB$15,27,FALSE),IFERROR(VLOOKUP($A1284,'Circumstance 20'!$B$18:$AB$28,27,FALSE),TableBPA2[[#This Row],[Base Payment After Circumstance 19]])))</f>
        <v/>
      </c>
    </row>
    <row r="1285" spans="1:25" x14ac:dyDescent="0.25">
      <c r="A1285" s="11" t="str">
        <f>IF('LEA Information'!A1294="","",'LEA Information'!A1294)</f>
        <v/>
      </c>
      <c r="B1285" s="11" t="str">
        <f>IF('LEA Information'!B1294="","",'LEA Information'!B1294)</f>
        <v/>
      </c>
      <c r="C1285" s="68" t="str">
        <f>IF('LEA Information'!C1294="","",'LEA Information'!C1294)</f>
        <v/>
      </c>
      <c r="D1285" s="8" t="str">
        <f>IF('LEA Information'!D1294="","",'LEA Information'!D1294)</f>
        <v/>
      </c>
      <c r="E1285" s="32" t="str">
        <f t="shared" si="19"/>
        <v/>
      </c>
      <c r="F1285" s="3" t="str">
        <f>IF(F$3="Not used","",IFERROR(VLOOKUP($A1285,'Circumstance 1'!$B$6:$AB$15,27,FALSE),IFERROR(VLOOKUP(A1285,'Circumstance 1'!$B$18:$AB$28,27,FALSE),TableBPA2[[#This Row],[Starting Base Payment]])))</f>
        <v/>
      </c>
      <c r="G1285" s="3" t="str">
        <f>IF(G$3="Not used","",IFERROR(VLOOKUP($A1285,'Circumstance 2'!$B$6:$AB$15,27,FALSE),IFERROR(VLOOKUP($A1285,'Circumstance 2'!$B$18:$AB$28,27,FALSE),TableBPA2[[#This Row],[Base Payment After Circumstance 1]])))</f>
        <v/>
      </c>
      <c r="H1285" s="3" t="str">
        <f>IF(H$3="Not used","",IFERROR(VLOOKUP($A1285,'Circumstance 3'!$B$6:$AB$15,27,FALSE),IFERROR(VLOOKUP($A1285,'Circumstance 3'!$B$18:$AB$28,27,FALSE),TableBPA2[[#This Row],[Base Payment After Circumstance 2]])))</f>
        <v/>
      </c>
      <c r="I1285" s="3" t="str">
        <f>IF(I$3="Not used","",IFERROR(VLOOKUP($A1285,'Circumstance 4'!$B$6:$AB$15,27,FALSE),IFERROR(VLOOKUP($A1285,'Circumstance 4'!$B$18:$AB$28,27,FALSE),TableBPA2[[#This Row],[Base Payment After Circumstance 3]])))</f>
        <v/>
      </c>
      <c r="J1285" s="3" t="str">
        <f>IF(J$3="Not used","",IFERROR(VLOOKUP($A1285,'Circumstance 5'!$B$6:$AB$15,27,FALSE),IFERROR(VLOOKUP($A1285,'Circumstance 5'!$B$18:$AB$28,27,FALSE),TableBPA2[[#This Row],[Base Payment After Circumstance 4]])))</f>
        <v/>
      </c>
      <c r="K1285" s="3" t="str">
        <f>IF(K$3="Not used","",IFERROR(VLOOKUP($A1285,'Circumstance 6'!$B$6:$AB$15,27,FALSE),IFERROR(VLOOKUP($A1285,'Circumstance 6'!$B$18:$AB$28,27,FALSE),TableBPA2[[#This Row],[Base Payment After Circumstance 5]])))</f>
        <v/>
      </c>
      <c r="L1285" s="3" t="str">
        <f>IF(L$3="Not used","",IFERROR(VLOOKUP($A1285,'Circumstance 7'!$B$6:$AB$15,27,FALSE),IFERROR(VLOOKUP($A1285,'Circumstance 7'!$B$18:$AB$28,27,FALSE),TableBPA2[[#This Row],[Base Payment After Circumstance 6]])))</f>
        <v/>
      </c>
      <c r="M1285" s="3" t="str">
        <f>IF(M$3="Not used","",IFERROR(VLOOKUP($A1285,'Circumstance 8'!$B$6:$AB$15,27,FALSE),IFERROR(VLOOKUP($A1285,'Circumstance 8'!$B$18:$AB$28,27,FALSE),TableBPA2[[#This Row],[Base Payment After Circumstance 7]])))</f>
        <v/>
      </c>
      <c r="N1285" s="3" t="str">
        <f>IF(N$3="Not used","",IFERROR(VLOOKUP($A1285,'Circumstance 9'!$B$6:$AB$15,27,FALSE),IFERROR(VLOOKUP($A1285,'Circumstance 9'!$B$18:$AB$28,27,FALSE),TableBPA2[[#This Row],[Base Payment After Circumstance 8]])))</f>
        <v/>
      </c>
      <c r="O1285" s="3" t="str">
        <f>IF(O$3="Not used","",IFERROR(VLOOKUP($A1285,'Circumstance 10'!$B$6:$AB$15,27,FALSE),IFERROR(VLOOKUP($A1285,'Circumstance 10'!$B$18:$AB$28,27,FALSE),TableBPA2[[#This Row],[Base Payment After Circumstance 9]])))</f>
        <v/>
      </c>
      <c r="P1285" s="24" t="str">
        <f>IF(P$3="Not used","",IFERROR(VLOOKUP($A1285,'Circumstance 11'!$B$6:$AB$15,27,FALSE),IFERROR(VLOOKUP($A1285,'Circumstance 11'!$B$18:$AB$28,27,FALSE),TableBPA2[[#This Row],[Base Payment After Circumstance 10]])))</f>
        <v/>
      </c>
      <c r="Q1285" s="24" t="str">
        <f>IF(Q$3="Not used","",IFERROR(VLOOKUP($A1285,'Circumstance 12'!$B$6:$AB$15,27,FALSE),IFERROR(VLOOKUP($A1285,'Circumstance 12'!$B$18:$AB$28,27,FALSE),TableBPA2[[#This Row],[Base Payment After Circumstance 11]])))</f>
        <v/>
      </c>
      <c r="R1285" s="24" t="str">
        <f>IF(R$3="Not used","",IFERROR(VLOOKUP($A1285,'Circumstance 13'!$B$6:$AB$15,27,FALSE),IFERROR(VLOOKUP($A1285,'Circumstance 13'!$B$18:$AB$28,27,FALSE),TableBPA2[[#This Row],[Base Payment After Circumstance 12]])))</f>
        <v/>
      </c>
      <c r="S1285" s="24" t="str">
        <f>IF(S$3="Not used","",IFERROR(VLOOKUP($A1285,'Circumstance 14'!$B$6:$AB$15,27,FALSE),IFERROR(VLOOKUP($A1285,'Circumstance 14'!$B$18:$AB$28,27,FALSE),TableBPA2[[#This Row],[Base Payment After Circumstance 13]])))</f>
        <v/>
      </c>
      <c r="T1285" s="24" t="str">
        <f>IF(T$3="Not used","",IFERROR(VLOOKUP($A1285,'Circumstance 15'!$B$6:$AB$15,27,FALSE),IFERROR(VLOOKUP($A1285,'Circumstance 15'!$B$18:$AB$28,27,FALSE),TableBPA2[[#This Row],[Base Payment After Circumstance 14]])))</f>
        <v/>
      </c>
      <c r="U1285" s="24" t="str">
        <f>IF(U$3="Not used","",IFERROR(VLOOKUP($A1285,'Circumstance 16'!$B$6:$AB$15,27,FALSE),IFERROR(VLOOKUP($A1285,'Circumstance 16'!$B$18:$AB$28,27,FALSE),TableBPA2[[#This Row],[Base Payment After Circumstance 15]])))</f>
        <v/>
      </c>
      <c r="V1285" s="24" t="str">
        <f>IF(V$3="Not used","",IFERROR(VLOOKUP($A1285,'Circumstance 17'!$B$6:$AB$15,27,FALSE),IFERROR(VLOOKUP($A1285,'Circumstance 17'!$B$18:$AB$28,27,FALSE),TableBPA2[[#This Row],[Base Payment After Circumstance 16]])))</f>
        <v/>
      </c>
      <c r="W1285" s="24" t="str">
        <f>IF(W$3="Not used","",IFERROR(VLOOKUP($A1285,'Circumstance 18'!$B$6:$AB$15,27,FALSE),IFERROR(VLOOKUP($A1285,'Circumstance 18'!$B$18:$AB$28,27,FALSE),TableBPA2[[#This Row],[Base Payment After Circumstance 17]])))</f>
        <v/>
      </c>
      <c r="X1285" s="24" t="str">
        <f>IF(X$3="Not used","",IFERROR(VLOOKUP($A1285,'Circumstance 19'!$B$6:$AB$15,27,FALSE),IFERROR(VLOOKUP($A1285,'Circumstance 19'!$B$18:$AB$28,27,FALSE),TableBPA2[[#This Row],[Base Payment After Circumstance 18]])))</f>
        <v/>
      </c>
      <c r="Y1285" s="24" t="str">
        <f>IF(Y$3="Not used","",IFERROR(VLOOKUP($A1285,'Circumstance 20'!$B$6:$AB$15,27,FALSE),IFERROR(VLOOKUP($A1285,'Circumstance 20'!$B$18:$AB$28,27,FALSE),TableBPA2[[#This Row],[Base Payment After Circumstance 19]])))</f>
        <v/>
      </c>
    </row>
    <row r="1286" spans="1:25" x14ac:dyDescent="0.25">
      <c r="A1286" s="11" t="str">
        <f>IF('LEA Information'!A1295="","",'LEA Information'!A1295)</f>
        <v/>
      </c>
      <c r="B1286" s="11" t="str">
        <f>IF('LEA Information'!B1295="","",'LEA Information'!B1295)</f>
        <v/>
      </c>
      <c r="C1286" s="68" t="str">
        <f>IF('LEA Information'!C1295="","",'LEA Information'!C1295)</f>
        <v/>
      </c>
      <c r="D1286" s="8" t="str">
        <f>IF('LEA Information'!D1295="","",'LEA Information'!D1295)</f>
        <v/>
      </c>
      <c r="E1286" s="32" t="str">
        <f t="shared" si="19"/>
        <v/>
      </c>
      <c r="F1286" s="3" t="str">
        <f>IF(F$3="Not used","",IFERROR(VLOOKUP($A1286,'Circumstance 1'!$B$6:$AB$15,27,FALSE),IFERROR(VLOOKUP(A1286,'Circumstance 1'!$B$18:$AB$28,27,FALSE),TableBPA2[[#This Row],[Starting Base Payment]])))</f>
        <v/>
      </c>
      <c r="G1286" s="3" t="str">
        <f>IF(G$3="Not used","",IFERROR(VLOOKUP($A1286,'Circumstance 2'!$B$6:$AB$15,27,FALSE),IFERROR(VLOOKUP($A1286,'Circumstance 2'!$B$18:$AB$28,27,FALSE),TableBPA2[[#This Row],[Base Payment After Circumstance 1]])))</f>
        <v/>
      </c>
      <c r="H1286" s="3" t="str">
        <f>IF(H$3="Not used","",IFERROR(VLOOKUP($A1286,'Circumstance 3'!$B$6:$AB$15,27,FALSE),IFERROR(VLOOKUP($A1286,'Circumstance 3'!$B$18:$AB$28,27,FALSE),TableBPA2[[#This Row],[Base Payment After Circumstance 2]])))</f>
        <v/>
      </c>
      <c r="I1286" s="3" t="str">
        <f>IF(I$3="Not used","",IFERROR(VLOOKUP($A1286,'Circumstance 4'!$B$6:$AB$15,27,FALSE),IFERROR(VLOOKUP($A1286,'Circumstance 4'!$B$18:$AB$28,27,FALSE),TableBPA2[[#This Row],[Base Payment After Circumstance 3]])))</f>
        <v/>
      </c>
      <c r="J1286" s="3" t="str">
        <f>IF(J$3="Not used","",IFERROR(VLOOKUP($A1286,'Circumstance 5'!$B$6:$AB$15,27,FALSE),IFERROR(VLOOKUP($A1286,'Circumstance 5'!$B$18:$AB$28,27,FALSE),TableBPA2[[#This Row],[Base Payment After Circumstance 4]])))</f>
        <v/>
      </c>
      <c r="K1286" s="3" t="str">
        <f>IF(K$3="Not used","",IFERROR(VLOOKUP($A1286,'Circumstance 6'!$B$6:$AB$15,27,FALSE),IFERROR(VLOOKUP($A1286,'Circumstance 6'!$B$18:$AB$28,27,FALSE),TableBPA2[[#This Row],[Base Payment After Circumstance 5]])))</f>
        <v/>
      </c>
      <c r="L1286" s="3" t="str">
        <f>IF(L$3="Not used","",IFERROR(VLOOKUP($A1286,'Circumstance 7'!$B$6:$AB$15,27,FALSE),IFERROR(VLOOKUP($A1286,'Circumstance 7'!$B$18:$AB$28,27,FALSE),TableBPA2[[#This Row],[Base Payment After Circumstance 6]])))</f>
        <v/>
      </c>
      <c r="M1286" s="3" t="str">
        <f>IF(M$3="Not used","",IFERROR(VLOOKUP($A1286,'Circumstance 8'!$B$6:$AB$15,27,FALSE),IFERROR(VLOOKUP($A1286,'Circumstance 8'!$B$18:$AB$28,27,FALSE),TableBPA2[[#This Row],[Base Payment After Circumstance 7]])))</f>
        <v/>
      </c>
      <c r="N1286" s="3" t="str">
        <f>IF(N$3="Not used","",IFERROR(VLOOKUP($A1286,'Circumstance 9'!$B$6:$AB$15,27,FALSE),IFERROR(VLOOKUP($A1286,'Circumstance 9'!$B$18:$AB$28,27,FALSE),TableBPA2[[#This Row],[Base Payment After Circumstance 8]])))</f>
        <v/>
      </c>
      <c r="O1286" s="3" t="str">
        <f>IF(O$3="Not used","",IFERROR(VLOOKUP($A1286,'Circumstance 10'!$B$6:$AB$15,27,FALSE),IFERROR(VLOOKUP($A1286,'Circumstance 10'!$B$18:$AB$28,27,FALSE),TableBPA2[[#This Row],[Base Payment After Circumstance 9]])))</f>
        <v/>
      </c>
      <c r="P1286" s="24" t="str">
        <f>IF(P$3="Not used","",IFERROR(VLOOKUP($A1286,'Circumstance 11'!$B$6:$AB$15,27,FALSE),IFERROR(VLOOKUP($A1286,'Circumstance 11'!$B$18:$AB$28,27,FALSE),TableBPA2[[#This Row],[Base Payment After Circumstance 10]])))</f>
        <v/>
      </c>
      <c r="Q1286" s="24" t="str">
        <f>IF(Q$3="Not used","",IFERROR(VLOOKUP($A1286,'Circumstance 12'!$B$6:$AB$15,27,FALSE),IFERROR(VLOOKUP($A1286,'Circumstance 12'!$B$18:$AB$28,27,FALSE),TableBPA2[[#This Row],[Base Payment After Circumstance 11]])))</f>
        <v/>
      </c>
      <c r="R1286" s="24" t="str">
        <f>IF(R$3="Not used","",IFERROR(VLOOKUP($A1286,'Circumstance 13'!$B$6:$AB$15,27,FALSE),IFERROR(VLOOKUP($A1286,'Circumstance 13'!$B$18:$AB$28,27,FALSE),TableBPA2[[#This Row],[Base Payment After Circumstance 12]])))</f>
        <v/>
      </c>
      <c r="S1286" s="24" t="str">
        <f>IF(S$3="Not used","",IFERROR(VLOOKUP($A1286,'Circumstance 14'!$B$6:$AB$15,27,FALSE),IFERROR(VLOOKUP($A1286,'Circumstance 14'!$B$18:$AB$28,27,FALSE),TableBPA2[[#This Row],[Base Payment After Circumstance 13]])))</f>
        <v/>
      </c>
      <c r="T1286" s="24" t="str">
        <f>IF(T$3="Not used","",IFERROR(VLOOKUP($A1286,'Circumstance 15'!$B$6:$AB$15,27,FALSE),IFERROR(VLOOKUP($A1286,'Circumstance 15'!$B$18:$AB$28,27,FALSE),TableBPA2[[#This Row],[Base Payment After Circumstance 14]])))</f>
        <v/>
      </c>
      <c r="U1286" s="24" t="str">
        <f>IF(U$3="Not used","",IFERROR(VLOOKUP($A1286,'Circumstance 16'!$B$6:$AB$15,27,FALSE),IFERROR(VLOOKUP($A1286,'Circumstance 16'!$B$18:$AB$28,27,FALSE),TableBPA2[[#This Row],[Base Payment After Circumstance 15]])))</f>
        <v/>
      </c>
      <c r="V1286" s="24" t="str">
        <f>IF(V$3="Not used","",IFERROR(VLOOKUP($A1286,'Circumstance 17'!$B$6:$AB$15,27,FALSE),IFERROR(VLOOKUP($A1286,'Circumstance 17'!$B$18:$AB$28,27,FALSE),TableBPA2[[#This Row],[Base Payment After Circumstance 16]])))</f>
        <v/>
      </c>
      <c r="W1286" s="24" t="str">
        <f>IF(W$3="Not used","",IFERROR(VLOOKUP($A1286,'Circumstance 18'!$B$6:$AB$15,27,FALSE),IFERROR(VLOOKUP($A1286,'Circumstance 18'!$B$18:$AB$28,27,FALSE),TableBPA2[[#This Row],[Base Payment After Circumstance 17]])))</f>
        <v/>
      </c>
      <c r="X1286" s="24" t="str">
        <f>IF(X$3="Not used","",IFERROR(VLOOKUP($A1286,'Circumstance 19'!$B$6:$AB$15,27,FALSE),IFERROR(VLOOKUP($A1286,'Circumstance 19'!$B$18:$AB$28,27,FALSE),TableBPA2[[#This Row],[Base Payment After Circumstance 18]])))</f>
        <v/>
      </c>
      <c r="Y1286" s="24" t="str">
        <f>IF(Y$3="Not used","",IFERROR(VLOOKUP($A1286,'Circumstance 20'!$B$6:$AB$15,27,FALSE),IFERROR(VLOOKUP($A1286,'Circumstance 20'!$B$18:$AB$28,27,FALSE),TableBPA2[[#This Row],[Base Payment After Circumstance 19]])))</f>
        <v/>
      </c>
    </row>
    <row r="1287" spans="1:25" x14ac:dyDescent="0.25">
      <c r="A1287" s="11" t="str">
        <f>IF('LEA Information'!A1296="","",'LEA Information'!A1296)</f>
        <v/>
      </c>
      <c r="B1287" s="11" t="str">
        <f>IF('LEA Information'!B1296="","",'LEA Information'!B1296)</f>
        <v/>
      </c>
      <c r="C1287" s="68" t="str">
        <f>IF('LEA Information'!C1296="","",'LEA Information'!C1296)</f>
        <v/>
      </c>
      <c r="D1287" s="8" t="str">
        <f>IF('LEA Information'!D1296="","",'LEA Information'!D1296)</f>
        <v/>
      </c>
      <c r="E1287" s="32" t="str">
        <f t="shared" ref="E1287:E1350" si="20">IF(A1287="","",(LOOKUP(2,1/(ISNUMBER($F1287:$Y1287)),$F1287:$Y1287)))</f>
        <v/>
      </c>
      <c r="F1287" s="3" t="str">
        <f>IF(F$3="Not used","",IFERROR(VLOOKUP($A1287,'Circumstance 1'!$B$6:$AB$15,27,FALSE),IFERROR(VLOOKUP(A1287,'Circumstance 1'!$B$18:$AB$28,27,FALSE),TableBPA2[[#This Row],[Starting Base Payment]])))</f>
        <v/>
      </c>
      <c r="G1287" s="3" t="str">
        <f>IF(G$3="Not used","",IFERROR(VLOOKUP($A1287,'Circumstance 2'!$B$6:$AB$15,27,FALSE),IFERROR(VLOOKUP($A1287,'Circumstance 2'!$B$18:$AB$28,27,FALSE),TableBPA2[[#This Row],[Base Payment After Circumstance 1]])))</f>
        <v/>
      </c>
      <c r="H1287" s="3" t="str">
        <f>IF(H$3="Not used","",IFERROR(VLOOKUP($A1287,'Circumstance 3'!$B$6:$AB$15,27,FALSE),IFERROR(VLOOKUP($A1287,'Circumstance 3'!$B$18:$AB$28,27,FALSE),TableBPA2[[#This Row],[Base Payment After Circumstance 2]])))</f>
        <v/>
      </c>
      <c r="I1287" s="3" t="str">
        <f>IF(I$3="Not used","",IFERROR(VLOOKUP($A1287,'Circumstance 4'!$B$6:$AB$15,27,FALSE),IFERROR(VLOOKUP($A1287,'Circumstance 4'!$B$18:$AB$28,27,FALSE),TableBPA2[[#This Row],[Base Payment After Circumstance 3]])))</f>
        <v/>
      </c>
      <c r="J1287" s="3" t="str">
        <f>IF(J$3="Not used","",IFERROR(VLOOKUP($A1287,'Circumstance 5'!$B$6:$AB$15,27,FALSE),IFERROR(VLOOKUP($A1287,'Circumstance 5'!$B$18:$AB$28,27,FALSE),TableBPA2[[#This Row],[Base Payment After Circumstance 4]])))</f>
        <v/>
      </c>
      <c r="K1287" s="3" t="str">
        <f>IF(K$3="Not used","",IFERROR(VLOOKUP($A1287,'Circumstance 6'!$B$6:$AB$15,27,FALSE),IFERROR(VLOOKUP($A1287,'Circumstance 6'!$B$18:$AB$28,27,FALSE),TableBPA2[[#This Row],[Base Payment After Circumstance 5]])))</f>
        <v/>
      </c>
      <c r="L1287" s="3" t="str">
        <f>IF(L$3="Not used","",IFERROR(VLOOKUP($A1287,'Circumstance 7'!$B$6:$AB$15,27,FALSE),IFERROR(VLOOKUP($A1287,'Circumstance 7'!$B$18:$AB$28,27,FALSE),TableBPA2[[#This Row],[Base Payment After Circumstance 6]])))</f>
        <v/>
      </c>
      <c r="M1287" s="3" t="str">
        <f>IF(M$3="Not used","",IFERROR(VLOOKUP($A1287,'Circumstance 8'!$B$6:$AB$15,27,FALSE),IFERROR(VLOOKUP($A1287,'Circumstance 8'!$B$18:$AB$28,27,FALSE),TableBPA2[[#This Row],[Base Payment After Circumstance 7]])))</f>
        <v/>
      </c>
      <c r="N1287" s="3" t="str">
        <f>IF(N$3="Not used","",IFERROR(VLOOKUP($A1287,'Circumstance 9'!$B$6:$AB$15,27,FALSE),IFERROR(VLOOKUP($A1287,'Circumstance 9'!$B$18:$AB$28,27,FALSE),TableBPA2[[#This Row],[Base Payment After Circumstance 8]])))</f>
        <v/>
      </c>
      <c r="O1287" s="3" t="str">
        <f>IF(O$3="Not used","",IFERROR(VLOOKUP($A1287,'Circumstance 10'!$B$6:$AB$15,27,FALSE),IFERROR(VLOOKUP($A1287,'Circumstance 10'!$B$18:$AB$28,27,FALSE),TableBPA2[[#This Row],[Base Payment After Circumstance 9]])))</f>
        <v/>
      </c>
      <c r="P1287" s="24" t="str">
        <f>IF(P$3="Not used","",IFERROR(VLOOKUP($A1287,'Circumstance 11'!$B$6:$AB$15,27,FALSE),IFERROR(VLOOKUP($A1287,'Circumstance 11'!$B$18:$AB$28,27,FALSE),TableBPA2[[#This Row],[Base Payment After Circumstance 10]])))</f>
        <v/>
      </c>
      <c r="Q1287" s="24" t="str">
        <f>IF(Q$3="Not used","",IFERROR(VLOOKUP($A1287,'Circumstance 12'!$B$6:$AB$15,27,FALSE),IFERROR(VLOOKUP($A1287,'Circumstance 12'!$B$18:$AB$28,27,FALSE),TableBPA2[[#This Row],[Base Payment After Circumstance 11]])))</f>
        <v/>
      </c>
      <c r="R1287" s="24" t="str">
        <f>IF(R$3="Not used","",IFERROR(VLOOKUP($A1287,'Circumstance 13'!$B$6:$AB$15,27,FALSE),IFERROR(VLOOKUP($A1287,'Circumstance 13'!$B$18:$AB$28,27,FALSE),TableBPA2[[#This Row],[Base Payment After Circumstance 12]])))</f>
        <v/>
      </c>
      <c r="S1287" s="24" t="str">
        <f>IF(S$3="Not used","",IFERROR(VLOOKUP($A1287,'Circumstance 14'!$B$6:$AB$15,27,FALSE),IFERROR(VLOOKUP($A1287,'Circumstance 14'!$B$18:$AB$28,27,FALSE),TableBPA2[[#This Row],[Base Payment After Circumstance 13]])))</f>
        <v/>
      </c>
      <c r="T1287" s="24" t="str">
        <f>IF(T$3="Not used","",IFERROR(VLOOKUP($A1287,'Circumstance 15'!$B$6:$AB$15,27,FALSE),IFERROR(VLOOKUP($A1287,'Circumstance 15'!$B$18:$AB$28,27,FALSE),TableBPA2[[#This Row],[Base Payment After Circumstance 14]])))</f>
        <v/>
      </c>
      <c r="U1287" s="24" t="str">
        <f>IF(U$3="Not used","",IFERROR(VLOOKUP($A1287,'Circumstance 16'!$B$6:$AB$15,27,FALSE),IFERROR(VLOOKUP($A1287,'Circumstance 16'!$B$18:$AB$28,27,FALSE),TableBPA2[[#This Row],[Base Payment After Circumstance 15]])))</f>
        <v/>
      </c>
      <c r="V1287" s="24" t="str">
        <f>IF(V$3="Not used","",IFERROR(VLOOKUP($A1287,'Circumstance 17'!$B$6:$AB$15,27,FALSE),IFERROR(VLOOKUP($A1287,'Circumstance 17'!$B$18:$AB$28,27,FALSE),TableBPA2[[#This Row],[Base Payment After Circumstance 16]])))</f>
        <v/>
      </c>
      <c r="W1287" s="24" t="str">
        <f>IF(W$3="Not used","",IFERROR(VLOOKUP($A1287,'Circumstance 18'!$B$6:$AB$15,27,FALSE),IFERROR(VLOOKUP($A1287,'Circumstance 18'!$B$18:$AB$28,27,FALSE),TableBPA2[[#This Row],[Base Payment After Circumstance 17]])))</f>
        <v/>
      </c>
      <c r="X1287" s="24" t="str">
        <f>IF(X$3="Not used","",IFERROR(VLOOKUP($A1287,'Circumstance 19'!$B$6:$AB$15,27,FALSE),IFERROR(VLOOKUP($A1287,'Circumstance 19'!$B$18:$AB$28,27,FALSE),TableBPA2[[#This Row],[Base Payment After Circumstance 18]])))</f>
        <v/>
      </c>
      <c r="Y1287" s="24" t="str">
        <f>IF(Y$3="Not used","",IFERROR(VLOOKUP($A1287,'Circumstance 20'!$B$6:$AB$15,27,FALSE),IFERROR(VLOOKUP($A1287,'Circumstance 20'!$B$18:$AB$28,27,FALSE),TableBPA2[[#This Row],[Base Payment After Circumstance 19]])))</f>
        <v/>
      </c>
    </row>
    <row r="1288" spans="1:25" x14ac:dyDescent="0.25">
      <c r="A1288" s="11" t="str">
        <f>IF('LEA Information'!A1297="","",'LEA Information'!A1297)</f>
        <v/>
      </c>
      <c r="B1288" s="11" t="str">
        <f>IF('LEA Information'!B1297="","",'LEA Information'!B1297)</f>
        <v/>
      </c>
      <c r="C1288" s="68" t="str">
        <f>IF('LEA Information'!C1297="","",'LEA Information'!C1297)</f>
        <v/>
      </c>
      <c r="D1288" s="8" t="str">
        <f>IF('LEA Information'!D1297="","",'LEA Information'!D1297)</f>
        <v/>
      </c>
      <c r="E1288" s="32" t="str">
        <f t="shared" si="20"/>
        <v/>
      </c>
      <c r="F1288" s="3" t="str">
        <f>IF(F$3="Not used","",IFERROR(VLOOKUP($A1288,'Circumstance 1'!$B$6:$AB$15,27,FALSE),IFERROR(VLOOKUP(A1288,'Circumstance 1'!$B$18:$AB$28,27,FALSE),TableBPA2[[#This Row],[Starting Base Payment]])))</f>
        <v/>
      </c>
      <c r="G1288" s="3" t="str">
        <f>IF(G$3="Not used","",IFERROR(VLOOKUP($A1288,'Circumstance 2'!$B$6:$AB$15,27,FALSE),IFERROR(VLOOKUP($A1288,'Circumstance 2'!$B$18:$AB$28,27,FALSE),TableBPA2[[#This Row],[Base Payment After Circumstance 1]])))</f>
        <v/>
      </c>
      <c r="H1288" s="3" t="str">
        <f>IF(H$3="Not used","",IFERROR(VLOOKUP($A1288,'Circumstance 3'!$B$6:$AB$15,27,FALSE),IFERROR(VLOOKUP($A1288,'Circumstance 3'!$B$18:$AB$28,27,FALSE),TableBPA2[[#This Row],[Base Payment After Circumstance 2]])))</f>
        <v/>
      </c>
      <c r="I1288" s="3" t="str">
        <f>IF(I$3="Not used","",IFERROR(VLOOKUP($A1288,'Circumstance 4'!$B$6:$AB$15,27,FALSE),IFERROR(VLOOKUP($A1288,'Circumstance 4'!$B$18:$AB$28,27,FALSE),TableBPA2[[#This Row],[Base Payment After Circumstance 3]])))</f>
        <v/>
      </c>
      <c r="J1288" s="3" t="str">
        <f>IF(J$3="Not used","",IFERROR(VLOOKUP($A1288,'Circumstance 5'!$B$6:$AB$15,27,FALSE),IFERROR(VLOOKUP($A1288,'Circumstance 5'!$B$18:$AB$28,27,FALSE),TableBPA2[[#This Row],[Base Payment After Circumstance 4]])))</f>
        <v/>
      </c>
      <c r="K1288" s="3" t="str">
        <f>IF(K$3="Not used","",IFERROR(VLOOKUP($A1288,'Circumstance 6'!$B$6:$AB$15,27,FALSE),IFERROR(VLOOKUP($A1288,'Circumstance 6'!$B$18:$AB$28,27,FALSE),TableBPA2[[#This Row],[Base Payment After Circumstance 5]])))</f>
        <v/>
      </c>
      <c r="L1288" s="3" t="str">
        <f>IF(L$3="Not used","",IFERROR(VLOOKUP($A1288,'Circumstance 7'!$B$6:$AB$15,27,FALSE),IFERROR(VLOOKUP($A1288,'Circumstance 7'!$B$18:$AB$28,27,FALSE),TableBPA2[[#This Row],[Base Payment After Circumstance 6]])))</f>
        <v/>
      </c>
      <c r="M1288" s="3" t="str">
        <f>IF(M$3="Not used","",IFERROR(VLOOKUP($A1288,'Circumstance 8'!$B$6:$AB$15,27,FALSE),IFERROR(VLOOKUP($A1288,'Circumstance 8'!$B$18:$AB$28,27,FALSE),TableBPA2[[#This Row],[Base Payment After Circumstance 7]])))</f>
        <v/>
      </c>
      <c r="N1288" s="3" t="str">
        <f>IF(N$3="Not used","",IFERROR(VLOOKUP($A1288,'Circumstance 9'!$B$6:$AB$15,27,FALSE),IFERROR(VLOOKUP($A1288,'Circumstance 9'!$B$18:$AB$28,27,FALSE),TableBPA2[[#This Row],[Base Payment After Circumstance 8]])))</f>
        <v/>
      </c>
      <c r="O1288" s="3" t="str">
        <f>IF(O$3="Not used","",IFERROR(VLOOKUP($A1288,'Circumstance 10'!$B$6:$AB$15,27,FALSE),IFERROR(VLOOKUP($A1288,'Circumstance 10'!$B$18:$AB$28,27,FALSE),TableBPA2[[#This Row],[Base Payment After Circumstance 9]])))</f>
        <v/>
      </c>
      <c r="P1288" s="24" t="str">
        <f>IF(P$3="Not used","",IFERROR(VLOOKUP($A1288,'Circumstance 11'!$B$6:$AB$15,27,FALSE),IFERROR(VLOOKUP($A1288,'Circumstance 11'!$B$18:$AB$28,27,FALSE),TableBPA2[[#This Row],[Base Payment After Circumstance 10]])))</f>
        <v/>
      </c>
      <c r="Q1288" s="24" t="str">
        <f>IF(Q$3="Not used","",IFERROR(VLOOKUP($A1288,'Circumstance 12'!$B$6:$AB$15,27,FALSE),IFERROR(VLOOKUP($A1288,'Circumstance 12'!$B$18:$AB$28,27,FALSE),TableBPA2[[#This Row],[Base Payment After Circumstance 11]])))</f>
        <v/>
      </c>
      <c r="R1288" s="24" t="str">
        <f>IF(R$3="Not used","",IFERROR(VLOOKUP($A1288,'Circumstance 13'!$B$6:$AB$15,27,FALSE),IFERROR(VLOOKUP($A1288,'Circumstance 13'!$B$18:$AB$28,27,FALSE),TableBPA2[[#This Row],[Base Payment After Circumstance 12]])))</f>
        <v/>
      </c>
      <c r="S1288" s="24" t="str">
        <f>IF(S$3="Not used","",IFERROR(VLOOKUP($A1288,'Circumstance 14'!$B$6:$AB$15,27,FALSE),IFERROR(VLOOKUP($A1288,'Circumstance 14'!$B$18:$AB$28,27,FALSE),TableBPA2[[#This Row],[Base Payment After Circumstance 13]])))</f>
        <v/>
      </c>
      <c r="T1288" s="24" t="str">
        <f>IF(T$3="Not used","",IFERROR(VLOOKUP($A1288,'Circumstance 15'!$B$6:$AB$15,27,FALSE),IFERROR(VLOOKUP($A1288,'Circumstance 15'!$B$18:$AB$28,27,FALSE),TableBPA2[[#This Row],[Base Payment After Circumstance 14]])))</f>
        <v/>
      </c>
      <c r="U1288" s="24" t="str">
        <f>IF(U$3="Not used","",IFERROR(VLOOKUP($A1288,'Circumstance 16'!$B$6:$AB$15,27,FALSE),IFERROR(VLOOKUP($A1288,'Circumstance 16'!$B$18:$AB$28,27,FALSE),TableBPA2[[#This Row],[Base Payment After Circumstance 15]])))</f>
        <v/>
      </c>
      <c r="V1288" s="24" t="str">
        <f>IF(V$3="Not used","",IFERROR(VLOOKUP($A1288,'Circumstance 17'!$B$6:$AB$15,27,FALSE),IFERROR(VLOOKUP($A1288,'Circumstance 17'!$B$18:$AB$28,27,FALSE),TableBPA2[[#This Row],[Base Payment After Circumstance 16]])))</f>
        <v/>
      </c>
      <c r="W1288" s="24" t="str">
        <f>IF(W$3="Not used","",IFERROR(VLOOKUP($A1288,'Circumstance 18'!$B$6:$AB$15,27,FALSE),IFERROR(VLOOKUP($A1288,'Circumstance 18'!$B$18:$AB$28,27,FALSE),TableBPA2[[#This Row],[Base Payment After Circumstance 17]])))</f>
        <v/>
      </c>
      <c r="X1288" s="24" t="str">
        <f>IF(X$3="Not used","",IFERROR(VLOOKUP($A1288,'Circumstance 19'!$B$6:$AB$15,27,FALSE),IFERROR(VLOOKUP($A1288,'Circumstance 19'!$B$18:$AB$28,27,FALSE),TableBPA2[[#This Row],[Base Payment After Circumstance 18]])))</f>
        <v/>
      </c>
      <c r="Y1288" s="24" t="str">
        <f>IF(Y$3="Not used","",IFERROR(VLOOKUP($A1288,'Circumstance 20'!$B$6:$AB$15,27,FALSE),IFERROR(VLOOKUP($A1288,'Circumstance 20'!$B$18:$AB$28,27,FALSE),TableBPA2[[#This Row],[Base Payment After Circumstance 19]])))</f>
        <v/>
      </c>
    </row>
    <row r="1289" spans="1:25" x14ac:dyDescent="0.25">
      <c r="A1289" s="11" t="str">
        <f>IF('LEA Information'!A1298="","",'LEA Information'!A1298)</f>
        <v/>
      </c>
      <c r="B1289" s="11" t="str">
        <f>IF('LEA Information'!B1298="","",'LEA Information'!B1298)</f>
        <v/>
      </c>
      <c r="C1289" s="68" t="str">
        <f>IF('LEA Information'!C1298="","",'LEA Information'!C1298)</f>
        <v/>
      </c>
      <c r="D1289" s="8" t="str">
        <f>IF('LEA Information'!D1298="","",'LEA Information'!D1298)</f>
        <v/>
      </c>
      <c r="E1289" s="32" t="str">
        <f t="shared" si="20"/>
        <v/>
      </c>
      <c r="F1289" s="3" t="str">
        <f>IF(F$3="Not used","",IFERROR(VLOOKUP($A1289,'Circumstance 1'!$B$6:$AB$15,27,FALSE),IFERROR(VLOOKUP(A1289,'Circumstance 1'!$B$18:$AB$28,27,FALSE),TableBPA2[[#This Row],[Starting Base Payment]])))</f>
        <v/>
      </c>
      <c r="G1289" s="3" t="str">
        <f>IF(G$3="Not used","",IFERROR(VLOOKUP($A1289,'Circumstance 2'!$B$6:$AB$15,27,FALSE),IFERROR(VLOOKUP($A1289,'Circumstance 2'!$B$18:$AB$28,27,FALSE),TableBPA2[[#This Row],[Base Payment After Circumstance 1]])))</f>
        <v/>
      </c>
      <c r="H1289" s="3" t="str">
        <f>IF(H$3="Not used","",IFERROR(VLOOKUP($A1289,'Circumstance 3'!$B$6:$AB$15,27,FALSE),IFERROR(VLOOKUP($A1289,'Circumstance 3'!$B$18:$AB$28,27,FALSE),TableBPA2[[#This Row],[Base Payment After Circumstance 2]])))</f>
        <v/>
      </c>
      <c r="I1289" s="3" t="str">
        <f>IF(I$3="Not used","",IFERROR(VLOOKUP($A1289,'Circumstance 4'!$B$6:$AB$15,27,FALSE),IFERROR(VLOOKUP($A1289,'Circumstance 4'!$B$18:$AB$28,27,FALSE),TableBPA2[[#This Row],[Base Payment After Circumstance 3]])))</f>
        <v/>
      </c>
      <c r="J1289" s="3" t="str">
        <f>IF(J$3="Not used","",IFERROR(VLOOKUP($A1289,'Circumstance 5'!$B$6:$AB$15,27,FALSE),IFERROR(VLOOKUP($A1289,'Circumstance 5'!$B$18:$AB$28,27,FALSE),TableBPA2[[#This Row],[Base Payment After Circumstance 4]])))</f>
        <v/>
      </c>
      <c r="K1289" s="3" t="str">
        <f>IF(K$3="Not used","",IFERROR(VLOOKUP($A1289,'Circumstance 6'!$B$6:$AB$15,27,FALSE),IFERROR(VLOOKUP($A1289,'Circumstance 6'!$B$18:$AB$28,27,FALSE),TableBPA2[[#This Row],[Base Payment After Circumstance 5]])))</f>
        <v/>
      </c>
      <c r="L1289" s="3" t="str">
        <f>IF(L$3="Not used","",IFERROR(VLOOKUP($A1289,'Circumstance 7'!$B$6:$AB$15,27,FALSE),IFERROR(VLOOKUP($A1289,'Circumstance 7'!$B$18:$AB$28,27,FALSE),TableBPA2[[#This Row],[Base Payment After Circumstance 6]])))</f>
        <v/>
      </c>
      <c r="M1289" s="3" t="str">
        <f>IF(M$3="Not used","",IFERROR(VLOOKUP($A1289,'Circumstance 8'!$B$6:$AB$15,27,FALSE),IFERROR(VLOOKUP($A1289,'Circumstance 8'!$B$18:$AB$28,27,FALSE),TableBPA2[[#This Row],[Base Payment After Circumstance 7]])))</f>
        <v/>
      </c>
      <c r="N1289" s="3" t="str">
        <f>IF(N$3="Not used","",IFERROR(VLOOKUP($A1289,'Circumstance 9'!$B$6:$AB$15,27,FALSE),IFERROR(VLOOKUP($A1289,'Circumstance 9'!$B$18:$AB$28,27,FALSE),TableBPA2[[#This Row],[Base Payment After Circumstance 8]])))</f>
        <v/>
      </c>
      <c r="O1289" s="3" t="str">
        <f>IF(O$3="Not used","",IFERROR(VLOOKUP($A1289,'Circumstance 10'!$B$6:$AB$15,27,FALSE),IFERROR(VLOOKUP($A1289,'Circumstance 10'!$B$18:$AB$28,27,FALSE),TableBPA2[[#This Row],[Base Payment After Circumstance 9]])))</f>
        <v/>
      </c>
      <c r="P1289" s="24" t="str">
        <f>IF(P$3="Not used","",IFERROR(VLOOKUP($A1289,'Circumstance 11'!$B$6:$AB$15,27,FALSE),IFERROR(VLOOKUP($A1289,'Circumstance 11'!$B$18:$AB$28,27,FALSE),TableBPA2[[#This Row],[Base Payment After Circumstance 10]])))</f>
        <v/>
      </c>
      <c r="Q1289" s="24" t="str">
        <f>IF(Q$3="Not used","",IFERROR(VLOOKUP($A1289,'Circumstance 12'!$B$6:$AB$15,27,FALSE),IFERROR(VLOOKUP($A1289,'Circumstance 12'!$B$18:$AB$28,27,FALSE),TableBPA2[[#This Row],[Base Payment After Circumstance 11]])))</f>
        <v/>
      </c>
      <c r="R1289" s="24" t="str">
        <f>IF(R$3="Not used","",IFERROR(VLOOKUP($A1289,'Circumstance 13'!$B$6:$AB$15,27,FALSE),IFERROR(VLOOKUP($A1289,'Circumstance 13'!$B$18:$AB$28,27,FALSE),TableBPA2[[#This Row],[Base Payment After Circumstance 12]])))</f>
        <v/>
      </c>
      <c r="S1289" s="24" t="str">
        <f>IF(S$3="Not used","",IFERROR(VLOOKUP($A1289,'Circumstance 14'!$B$6:$AB$15,27,FALSE),IFERROR(VLOOKUP($A1289,'Circumstance 14'!$B$18:$AB$28,27,FALSE),TableBPA2[[#This Row],[Base Payment After Circumstance 13]])))</f>
        <v/>
      </c>
      <c r="T1289" s="24" t="str">
        <f>IF(T$3="Not used","",IFERROR(VLOOKUP($A1289,'Circumstance 15'!$B$6:$AB$15,27,FALSE),IFERROR(VLOOKUP($A1289,'Circumstance 15'!$B$18:$AB$28,27,FALSE),TableBPA2[[#This Row],[Base Payment After Circumstance 14]])))</f>
        <v/>
      </c>
      <c r="U1289" s="24" t="str">
        <f>IF(U$3="Not used","",IFERROR(VLOOKUP($A1289,'Circumstance 16'!$B$6:$AB$15,27,FALSE),IFERROR(VLOOKUP($A1289,'Circumstance 16'!$B$18:$AB$28,27,FALSE),TableBPA2[[#This Row],[Base Payment After Circumstance 15]])))</f>
        <v/>
      </c>
      <c r="V1289" s="24" t="str">
        <f>IF(V$3="Not used","",IFERROR(VLOOKUP($A1289,'Circumstance 17'!$B$6:$AB$15,27,FALSE),IFERROR(VLOOKUP($A1289,'Circumstance 17'!$B$18:$AB$28,27,FALSE),TableBPA2[[#This Row],[Base Payment After Circumstance 16]])))</f>
        <v/>
      </c>
      <c r="W1289" s="24" t="str">
        <f>IF(W$3="Not used","",IFERROR(VLOOKUP($A1289,'Circumstance 18'!$B$6:$AB$15,27,FALSE),IFERROR(VLOOKUP($A1289,'Circumstance 18'!$B$18:$AB$28,27,FALSE),TableBPA2[[#This Row],[Base Payment After Circumstance 17]])))</f>
        <v/>
      </c>
      <c r="X1289" s="24" t="str">
        <f>IF(X$3="Not used","",IFERROR(VLOOKUP($A1289,'Circumstance 19'!$B$6:$AB$15,27,FALSE),IFERROR(VLOOKUP($A1289,'Circumstance 19'!$B$18:$AB$28,27,FALSE),TableBPA2[[#This Row],[Base Payment After Circumstance 18]])))</f>
        <v/>
      </c>
      <c r="Y1289" s="24" t="str">
        <f>IF(Y$3="Not used","",IFERROR(VLOOKUP($A1289,'Circumstance 20'!$B$6:$AB$15,27,FALSE),IFERROR(VLOOKUP($A1289,'Circumstance 20'!$B$18:$AB$28,27,FALSE),TableBPA2[[#This Row],[Base Payment After Circumstance 19]])))</f>
        <v/>
      </c>
    </row>
    <row r="1290" spans="1:25" x14ac:dyDescent="0.25">
      <c r="A1290" s="11" t="str">
        <f>IF('LEA Information'!A1299="","",'LEA Information'!A1299)</f>
        <v/>
      </c>
      <c r="B1290" s="11" t="str">
        <f>IF('LEA Information'!B1299="","",'LEA Information'!B1299)</f>
        <v/>
      </c>
      <c r="C1290" s="68" t="str">
        <f>IF('LEA Information'!C1299="","",'LEA Information'!C1299)</f>
        <v/>
      </c>
      <c r="D1290" s="8" t="str">
        <f>IF('LEA Information'!D1299="","",'LEA Information'!D1299)</f>
        <v/>
      </c>
      <c r="E1290" s="32" t="str">
        <f t="shared" si="20"/>
        <v/>
      </c>
      <c r="F1290" s="3" t="str">
        <f>IF(F$3="Not used","",IFERROR(VLOOKUP($A1290,'Circumstance 1'!$B$6:$AB$15,27,FALSE),IFERROR(VLOOKUP(A1290,'Circumstance 1'!$B$18:$AB$28,27,FALSE),TableBPA2[[#This Row],[Starting Base Payment]])))</f>
        <v/>
      </c>
      <c r="G1290" s="3" t="str">
        <f>IF(G$3="Not used","",IFERROR(VLOOKUP($A1290,'Circumstance 2'!$B$6:$AB$15,27,FALSE),IFERROR(VLOOKUP($A1290,'Circumstance 2'!$B$18:$AB$28,27,FALSE),TableBPA2[[#This Row],[Base Payment After Circumstance 1]])))</f>
        <v/>
      </c>
      <c r="H1290" s="3" t="str">
        <f>IF(H$3="Not used","",IFERROR(VLOOKUP($A1290,'Circumstance 3'!$B$6:$AB$15,27,FALSE),IFERROR(VLOOKUP($A1290,'Circumstance 3'!$B$18:$AB$28,27,FALSE),TableBPA2[[#This Row],[Base Payment After Circumstance 2]])))</f>
        <v/>
      </c>
      <c r="I1290" s="3" t="str">
        <f>IF(I$3="Not used","",IFERROR(VLOOKUP($A1290,'Circumstance 4'!$B$6:$AB$15,27,FALSE),IFERROR(VLOOKUP($A1290,'Circumstance 4'!$B$18:$AB$28,27,FALSE),TableBPA2[[#This Row],[Base Payment After Circumstance 3]])))</f>
        <v/>
      </c>
      <c r="J1290" s="3" t="str">
        <f>IF(J$3="Not used","",IFERROR(VLOOKUP($A1290,'Circumstance 5'!$B$6:$AB$15,27,FALSE),IFERROR(VLOOKUP($A1290,'Circumstance 5'!$B$18:$AB$28,27,FALSE),TableBPA2[[#This Row],[Base Payment After Circumstance 4]])))</f>
        <v/>
      </c>
      <c r="K1290" s="3" t="str">
        <f>IF(K$3="Not used","",IFERROR(VLOOKUP($A1290,'Circumstance 6'!$B$6:$AB$15,27,FALSE),IFERROR(VLOOKUP($A1290,'Circumstance 6'!$B$18:$AB$28,27,FALSE),TableBPA2[[#This Row],[Base Payment After Circumstance 5]])))</f>
        <v/>
      </c>
      <c r="L1290" s="3" t="str">
        <f>IF(L$3="Not used","",IFERROR(VLOOKUP($A1290,'Circumstance 7'!$B$6:$AB$15,27,FALSE),IFERROR(VLOOKUP($A1290,'Circumstance 7'!$B$18:$AB$28,27,FALSE),TableBPA2[[#This Row],[Base Payment After Circumstance 6]])))</f>
        <v/>
      </c>
      <c r="M1290" s="3" t="str">
        <f>IF(M$3="Not used","",IFERROR(VLOOKUP($A1290,'Circumstance 8'!$B$6:$AB$15,27,FALSE),IFERROR(VLOOKUP($A1290,'Circumstance 8'!$B$18:$AB$28,27,FALSE),TableBPA2[[#This Row],[Base Payment After Circumstance 7]])))</f>
        <v/>
      </c>
      <c r="N1290" s="3" t="str">
        <f>IF(N$3="Not used","",IFERROR(VLOOKUP($A1290,'Circumstance 9'!$B$6:$AB$15,27,FALSE),IFERROR(VLOOKUP($A1290,'Circumstance 9'!$B$18:$AB$28,27,FALSE),TableBPA2[[#This Row],[Base Payment After Circumstance 8]])))</f>
        <v/>
      </c>
      <c r="O1290" s="3" t="str">
        <f>IF(O$3="Not used","",IFERROR(VLOOKUP($A1290,'Circumstance 10'!$B$6:$AB$15,27,FALSE),IFERROR(VLOOKUP($A1290,'Circumstance 10'!$B$18:$AB$28,27,FALSE),TableBPA2[[#This Row],[Base Payment After Circumstance 9]])))</f>
        <v/>
      </c>
      <c r="P1290" s="24" t="str">
        <f>IF(P$3="Not used","",IFERROR(VLOOKUP($A1290,'Circumstance 11'!$B$6:$AB$15,27,FALSE),IFERROR(VLOOKUP($A1290,'Circumstance 11'!$B$18:$AB$28,27,FALSE),TableBPA2[[#This Row],[Base Payment After Circumstance 10]])))</f>
        <v/>
      </c>
      <c r="Q1290" s="24" t="str">
        <f>IF(Q$3="Not used","",IFERROR(VLOOKUP($A1290,'Circumstance 12'!$B$6:$AB$15,27,FALSE),IFERROR(VLOOKUP($A1290,'Circumstance 12'!$B$18:$AB$28,27,FALSE),TableBPA2[[#This Row],[Base Payment After Circumstance 11]])))</f>
        <v/>
      </c>
      <c r="R1290" s="24" t="str">
        <f>IF(R$3="Not used","",IFERROR(VLOOKUP($A1290,'Circumstance 13'!$B$6:$AB$15,27,FALSE),IFERROR(VLOOKUP($A1290,'Circumstance 13'!$B$18:$AB$28,27,FALSE),TableBPA2[[#This Row],[Base Payment After Circumstance 12]])))</f>
        <v/>
      </c>
      <c r="S1290" s="24" t="str">
        <f>IF(S$3="Not used","",IFERROR(VLOOKUP($A1290,'Circumstance 14'!$B$6:$AB$15,27,FALSE),IFERROR(VLOOKUP($A1290,'Circumstance 14'!$B$18:$AB$28,27,FALSE),TableBPA2[[#This Row],[Base Payment After Circumstance 13]])))</f>
        <v/>
      </c>
      <c r="T1290" s="24" t="str">
        <f>IF(T$3="Not used","",IFERROR(VLOOKUP($A1290,'Circumstance 15'!$B$6:$AB$15,27,FALSE),IFERROR(VLOOKUP($A1290,'Circumstance 15'!$B$18:$AB$28,27,FALSE),TableBPA2[[#This Row],[Base Payment After Circumstance 14]])))</f>
        <v/>
      </c>
      <c r="U1290" s="24" t="str">
        <f>IF(U$3="Not used","",IFERROR(VLOOKUP($A1290,'Circumstance 16'!$B$6:$AB$15,27,FALSE),IFERROR(VLOOKUP($A1290,'Circumstance 16'!$B$18:$AB$28,27,FALSE),TableBPA2[[#This Row],[Base Payment After Circumstance 15]])))</f>
        <v/>
      </c>
      <c r="V1290" s="24" t="str">
        <f>IF(V$3="Not used","",IFERROR(VLOOKUP($A1290,'Circumstance 17'!$B$6:$AB$15,27,FALSE),IFERROR(VLOOKUP($A1290,'Circumstance 17'!$B$18:$AB$28,27,FALSE),TableBPA2[[#This Row],[Base Payment After Circumstance 16]])))</f>
        <v/>
      </c>
      <c r="W1290" s="24" t="str">
        <f>IF(W$3="Not used","",IFERROR(VLOOKUP($A1290,'Circumstance 18'!$B$6:$AB$15,27,FALSE),IFERROR(VLOOKUP($A1290,'Circumstance 18'!$B$18:$AB$28,27,FALSE),TableBPA2[[#This Row],[Base Payment After Circumstance 17]])))</f>
        <v/>
      </c>
      <c r="X1290" s="24" t="str">
        <f>IF(X$3="Not used","",IFERROR(VLOOKUP($A1290,'Circumstance 19'!$B$6:$AB$15,27,FALSE),IFERROR(VLOOKUP($A1290,'Circumstance 19'!$B$18:$AB$28,27,FALSE),TableBPA2[[#This Row],[Base Payment After Circumstance 18]])))</f>
        <v/>
      </c>
      <c r="Y1290" s="24" t="str">
        <f>IF(Y$3="Not used","",IFERROR(VLOOKUP($A1290,'Circumstance 20'!$B$6:$AB$15,27,FALSE),IFERROR(VLOOKUP($A1290,'Circumstance 20'!$B$18:$AB$28,27,FALSE),TableBPA2[[#This Row],[Base Payment After Circumstance 19]])))</f>
        <v/>
      </c>
    </row>
    <row r="1291" spans="1:25" x14ac:dyDescent="0.25">
      <c r="A1291" s="11" t="str">
        <f>IF('LEA Information'!A1300="","",'LEA Information'!A1300)</f>
        <v/>
      </c>
      <c r="B1291" s="11" t="str">
        <f>IF('LEA Information'!B1300="","",'LEA Information'!B1300)</f>
        <v/>
      </c>
      <c r="C1291" s="68" t="str">
        <f>IF('LEA Information'!C1300="","",'LEA Information'!C1300)</f>
        <v/>
      </c>
      <c r="D1291" s="8" t="str">
        <f>IF('LEA Information'!D1300="","",'LEA Information'!D1300)</f>
        <v/>
      </c>
      <c r="E1291" s="32" t="str">
        <f t="shared" si="20"/>
        <v/>
      </c>
      <c r="F1291" s="3" t="str">
        <f>IF(F$3="Not used","",IFERROR(VLOOKUP($A1291,'Circumstance 1'!$B$6:$AB$15,27,FALSE),IFERROR(VLOOKUP(A1291,'Circumstance 1'!$B$18:$AB$28,27,FALSE),TableBPA2[[#This Row],[Starting Base Payment]])))</f>
        <v/>
      </c>
      <c r="G1291" s="3" t="str">
        <f>IF(G$3="Not used","",IFERROR(VLOOKUP($A1291,'Circumstance 2'!$B$6:$AB$15,27,FALSE),IFERROR(VLOOKUP($A1291,'Circumstance 2'!$B$18:$AB$28,27,FALSE),TableBPA2[[#This Row],[Base Payment After Circumstance 1]])))</f>
        <v/>
      </c>
      <c r="H1291" s="3" t="str">
        <f>IF(H$3="Not used","",IFERROR(VLOOKUP($A1291,'Circumstance 3'!$B$6:$AB$15,27,FALSE),IFERROR(VLOOKUP($A1291,'Circumstance 3'!$B$18:$AB$28,27,FALSE),TableBPA2[[#This Row],[Base Payment After Circumstance 2]])))</f>
        <v/>
      </c>
      <c r="I1291" s="3" t="str">
        <f>IF(I$3="Not used","",IFERROR(VLOOKUP($A1291,'Circumstance 4'!$B$6:$AB$15,27,FALSE),IFERROR(VLOOKUP($A1291,'Circumstance 4'!$B$18:$AB$28,27,FALSE),TableBPA2[[#This Row],[Base Payment After Circumstance 3]])))</f>
        <v/>
      </c>
      <c r="J1291" s="3" t="str">
        <f>IF(J$3="Not used","",IFERROR(VLOOKUP($A1291,'Circumstance 5'!$B$6:$AB$15,27,FALSE),IFERROR(VLOOKUP($A1291,'Circumstance 5'!$B$18:$AB$28,27,FALSE),TableBPA2[[#This Row],[Base Payment After Circumstance 4]])))</f>
        <v/>
      </c>
      <c r="K1291" s="3" t="str">
        <f>IF(K$3="Not used","",IFERROR(VLOOKUP($A1291,'Circumstance 6'!$B$6:$AB$15,27,FALSE),IFERROR(VLOOKUP($A1291,'Circumstance 6'!$B$18:$AB$28,27,FALSE),TableBPA2[[#This Row],[Base Payment After Circumstance 5]])))</f>
        <v/>
      </c>
      <c r="L1291" s="3" t="str">
        <f>IF(L$3="Not used","",IFERROR(VLOOKUP($A1291,'Circumstance 7'!$B$6:$AB$15,27,FALSE),IFERROR(VLOOKUP($A1291,'Circumstance 7'!$B$18:$AB$28,27,FALSE),TableBPA2[[#This Row],[Base Payment After Circumstance 6]])))</f>
        <v/>
      </c>
      <c r="M1291" s="3" t="str">
        <f>IF(M$3="Not used","",IFERROR(VLOOKUP($A1291,'Circumstance 8'!$B$6:$AB$15,27,FALSE),IFERROR(VLOOKUP($A1291,'Circumstance 8'!$B$18:$AB$28,27,FALSE),TableBPA2[[#This Row],[Base Payment After Circumstance 7]])))</f>
        <v/>
      </c>
      <c r="N1291" s="3" t="str">
        <f>IF(N$3="Not used","",IFERROR(VLOOKUP($A1291,'Circumstance 9'!$B$6:$AB$15,27,FALSE),IFERROR(VLOOKUP($A1291,'Circumstance 9'!$B$18:$AB$28,27,FALSE),TableBPA2[[#This Row],[Base Payment After Circumstance 8]])))</f>
        <v/>
      </c>
      <c r="O1291" s="3" t="str">
        <f>IF(O$3="Not used","",IFERROR(VLOOKUP($A1291,'Circumstance 10'!$B$6:$AB$15,27,FALSE),IFERROR(VLOOKUP($A1291,'Circumstance 10'!$B$18:$AB$28,27,FALSE),TableBPA2[[#This Row],[Base Payment After Circumstance 9]])))</f>
        <v/>
      </c>
      <c r="P1291" s="24" t="str">
        <f>IF(P$3="Not used","",IFERROR(VLOOKUP($A1291,'Circumstance 11'!$B$6:$AB$15,27,FALSE),IFERROR(VLOOKUP($A1291,'Circumstance 11'!$B$18:$AB$28,27,FALSE),TableBPA2[[#This Row],[Base Payment After Circumstance 10]])))</f>
        <v/>
      </c>
      <c r="Q1291" s="24" t="str">
        <f>IF(Q$3="Not used","",IFERROR(VLOOKUP($A1291,'Circumstance 12'!$B$6:$AB$15,27,FALSE),IFERROR(VLOOKUP($A1291,'Circumstance 12'!$B$18:$AB$28,27,FALSE),TableBPA2[[#This Row],[Base Payment After Circumstance 11]])))</f>
        <v/>
      </c>
      <c r="R1291" s="24" t="str">
        <f>IF(R$3="Not used","",IFERROR(VLOOKUP($A1291,'Circumstance 13'!$B$6:$AB$15,27,FALSE),IFERROR(VLOOKUP($A1291,'Circumstance 13'!$B$18:$AB$28,27,FALSE),TableBPA2[[#This Row],[Base Payment After Circumstance 12]])))</f>
        <v/>
      </c>
      <c r="S1291" s="24" t="str">
        <f>IF(S$3="Not used","",IFERROR(VLOOKUP($A1291,'Circumstance 14'!$B$6:$AB$15,27,FALSE),IFERROR(VLOOKUP($A1291,'Circumstance 14'!$B$18:$AB$28,27,FALSE),TableBPA2[[#This Row],[Base Payment After Circumstance 13]])))</f>
        <v/>
      </c>
      <c r="T1291" s="24" t="str">
        <f>IF(T$3="Not used","",IFERROR(VLOOKUP($A1291,'Circumstance 15'!$B$6:$AB$15,27,FALSE),IFERROR(VLOOKUP($A1291,'Circumstance 15'!$B$18:$AB$28,27,FALSE),TableBPA2[[#This Row],[Base Payment After Circumstance 14]])))</f>
        <v/>
      </c>
      <c r="U1291" s="24" t="str">
        <f>IF(U$3="Not used","",IFERROR(VLOOKUP($A1291,'Circumstance 16'!$B$6:$AB$15,27,FALSE),IFERROR(VLOOKUP($A1291,'Circumstance 16'!$B$18:$AB$28,27,FALSE),TableBPA2[[#This Row],[Base Payment After Circumstance 15]])))</f>
        <v/>
      </c>
      <c r="V1291" s="24" t="str">
        <f>IF(V$3="Not used","",IFERROR(VLOOKUP($A1291,'Circumstance 17'!$B$6:$AB$15,27,FALSE),IFERROR(VLOOKUP($A1291,'Circumstance 17'!$B$18:$AB$28,27,FALSE),TableBPA2[[#This Row],[Base Payment After Circumstance 16]])))</f>
        <v/>
      </c>
      <c r="W1291" s="24" t="str">
        <f>IF(W$3="Not used","",IFERROR(VLOOKUP($A1291,'Circumstance 18'!$B$6:$AB$15,27,FALSE),IFERROR(VLOOKUP($A1291,'Circumstance 18'!$B$18:$AB$28,27,FALSE),TableBPA2[[#This Row],[Base Payment After Circumstance 17]])))</f>
        <v/>
      </c>
      <c r="X1291" s="24" t="str">
        <f>IF(X$3="Not used","",IFERROR(VLOOKUP($A1291,'Circumstance 19'!$B$6:$AB$15,27,FALSE),IFERROR(VLOOKUP($A1291,'Circumstance 19'!$B$18:$AB$28,27,FALSE),TableBPA2[[#This Row],[Base Payment After Circumstance 18]])))</f>
        <v/>
      </c>
      <c r="Y1291" s="24" t="str">
        <f>IF(Y$3="Not used","",IFERROR(VLOOKUP($A1291,'Circumstance 20'!$B$6:$AB$15,27,FALSE),IFERROR(VLOOKUP($A1291,'Circumstance 20'!$B$18:$AB$28,27,FALSE),TableBPA2[[#This Row],[Base Payment After Circumstance 19]])))</f>
        <v/>
      </c>
    </row>
    <row r="1292" spans="1:25" x14ac:dyDescent="0.25">
      <c r="A1292" s="11" t="str">
        <f>IF('LEA Information'!A1301="","",'LEA Information'!A1301)</f>
        <v/>
      </c>
      <c r="B1292" s="11" t="str">
        <f>IF('LEA Information'!B1301="","",'LEA Information'!B1301)</f>
        <v/>
      </c>
      <c r="C1292" s="68" t="str">
        <f>IF('LEA Information'!C1301="","",'LEA Information'!C1301)</f>
        <v/>
      </c>
      <c r="D1292" s="8" t="str">
        <f>IF('LEA Information'!D1301="","",'LEA Information'!D1301)</f>
        <v/>
      </c>
      <c r="E1292" s="32" t="str">
        <f t="shared" si="20"/>
        <v/>
      </c>
      <c r="F1292" s="3" t="str">
        <f>IF(F$3="Not used","",IFERROR(VLOOKUP($A1292,'Circumstance 1'!$B$6:$AB$15,27,FALSE),IFERROR(VLOOKUP(A1292,'Circumstance 1'!$B$18:$AB$28,27,FALSE),TableBPA2[[#This Row],[Starting Base Payment]])))</f>
        <v/>
      </c>
      <c r="G1292" s="3" t="str">
        <f>IF(G$3="Not used","",IFERROR(VLOOKUP($A1292,'Circumstance 2'!$B$6:$AB$15,27,FALSE),IFERROR(VLOOKUP($A1292,'Circumstance 2'!$B$18:$AB$28,27,FALSE),TableBPA2[[#This Row],[Base Payment After Circumstance 1]])))</f>
        <v/>
      </c>
      <c r="H1292" s="3" t="str">
        <f>IF(H$3="Not used","",IFERROR(VLOOKUP($A1292,'Circumstance 3'!$B$6:$AB$15,27,FALSE),IFERROR(VLOOKUP($A1292,'Circumstance 3'!$B$18:$AB$28,27,FALSE),TableBPA2[[#This Row],[Base Payment After Circumstance 2]])))</f>
        <v/>
      </c>
      <c r="I1292" s="3" t="str">
        <f>IF(I$3="Not used","",IFERROR(VLOOKUP($A1292,'Circumstance 4'!$B$6:$AB$15,27,FALSE),IFERROR(VLOOKUP($A1292,'Circumstance 4'!$B$18:$AB$28,27,FALSE),TableBPA2[[#This Row],[Base Payment After Circumstance 3]])))</f>
        <v/>
      </c>
      <c r="J1292" s="3" t="str">
        <f>IF(J$3="Not used","",IFERROR(VLOOKUP($A1292,'Circumstance 5'!$B$6:$AB$15,27,FALSE),IFERROR(VLOOKUP($A1292,'Circumstance 5'!$B$18:$AB$28,27,FALSE),TableBPA2[[#This Row],[Base Payment After Circumstance 4]])))</f>
        <v/>
      </c>
      <c r="K1292" s="3" t="str">
        <f>IF(K$3="Not used","",IFERROR(VLOOKUP($A1292,'Circumstance 6'!$B$6:$AB$15,27,FALSE),IFERROR(VLOOKUP($A1292,'Circumstance 6'!$B$18:$AB$28,27,FALSE),TableBPA2[[#This Row],[Base Payment After Circumstance 5]])))</f>
        <v/>
      </c>
      <c r="L1292" s="3" t="str">
        <f>IF(L$3="Not used","",IFERROR(VLOOKUP($A1292,'Circumstance 7'!$B$6:$AB$15,27,FALSE),IFERROR(VLOOKUP($A1292,'Circumstance 7'!$B$18:$AB$28,27,FALSE),TableBPA2[[#This Row],[Base Payment After Circumstance 6]])))</f>
        <v/>
      </c>
      <c r="M1292" s="3" t="str">
        <f>IF(M$3="Not used","",IFERROR(VLOOKUP($A1292,'Circumstance 8'!$B$6:$AB$15,27,FALSE),IFERROR(VLOOKUP($A1292,'Circumstance 8'!$B$18:$AB$28,27,FALSE),TableBPA2[[#This Row],[Base Payment After Circumstance 7]])))</f>
        <v/>
      </c>
      <c r="N1292" s="3" t="str">
        <f>IF(N$3="Not used","",IFERROR(VLOOKUP($A1292,'Circumstance 9'!$B$6:$AB$15,27,FALSE),IFERROR(VLOOKUP($A1292,'Circumstance 9'!$B$18:$AB$28,27,FALSE),TableBPA2[[#This Row],[Base Payment After Circumstance 8]])))</f>
        <v/>
      </c>
      <c r="O1292" s="3" t="str">
        <f>IF(O$3="Not used","",IFERROR(VLOOKUP($A1292,'Circumstance 10'!$B$6:$AB$15,27,FALSE),IFERROR(VLOOKUP($A1292,'Circumstance 10'!$B$18:$AB$28,27,FALSE),TableBPA2[[#This Row],[Base Payment After Circumstance 9]])))</f>
        <v/>
      </c>
      <c r="P1292" s="24" t="str">
        <f>IF(P$3="Not used","",IFERROR(VLOOKUP($A1292,'Circumstance 11'!$B$6:$AB$15,27,FALSE),IFERROR(VLOOKUP($A1292,'Circumstance 11'!$B$18:$AB$28,27,FALSE),TableBPA2[[#This Row],[Base Payment After Circumstance 10]])))</f>
        <v/>
      </c>
      <c r="Q1292" s="24" t="str">
        <f>IF(Q$3="Not used","",IFERROR(VLOOKUP($A1292,'Circumstance 12'!$B$6:$AB$15,27,FALSE),IFERROR(VLOOKUP($A1292,'Circumstance 12'!$B$18:$AB$28,27,FALSE),TableBPA2[[#This Row],[Base Payment After Circumstance 11]])))</f>
        <v/>
      </c>
      <c r="R1292" s="24" t="str">
        <f>IF(R$3="Not used","",IFERROR(VLOOKUP($A1292,'Circumstance 13'!$B$6:$AB$15,27,FALSE),IFERROR(VLOOKUP($A1292,'Circumstance 13'!$B$18:$AB$28,27,FALSE),TableBPA2[[#This Row],[Base Payment After Circumstance 12]])))</f>
        <v/>
      </c>
      <c r="S1292" s="24" t="str">
        <f>IF(S$3="Not used","",IFERROR(VLOOKUP($A1292,'Circumstance 14'!$B$6:$AB$15,27,FALSE),IFERROR(VLOOKUP($A1292,'Circumstance 14'!$B$18:$AB$28,27,FALSE),TableBPA2[[#This Row],[Base Payment After Circumstance 13]])))</f>
        <v/>
      </c>
      <c r="T1292" s="24" t="str">
        <f>IF(T$3="Not used","",IFERROR(VLOOKUP($A1292,'Circumstance 15'!$B$6:$AB$15,27,FALSE),IFERROR(VLOOKUP($A1292,'Circumstance 15'!$B$18:$AB$28,27,FALSE),TableBPA2[[#This Row],[Base Payment After Circumstance 14]])))</f>
        <v/>
      </c>
      <c r="U1292" s="24" t="str">
        <f>IF(U$3="Not used","",IFERROR(VLOOKUP($A1292,'Circumstance 16'!$B$6:$AB$15,27,FALSE),IFERROR(VLOOKUP($A1292,'Circumstance 16'!$B$18:$AB$28,27,FALSE),TableBPA2[[#This Row],[Base Payment After Circumstance 15]])))</f>
        <v/>
      </c>
      <c r="V1292" s="24" t="str">
        <f>IF(V$3="Not used","",IFERROR(VLOOKUP($A1292,'Circumstance 17'!$B$6:$AB$15,27,FALSE),IFERROR(VLOOKUP($A1292,'Circumstance 17'!$B$18:$AB$28,27,FALSE),TableBPA2[[#This Row],[Base Payment After Circumstance 16]])))</f>
        <v/>
      </c>
      <c r="W1292" s="24" t="str">
        <f>IF(W$3="Not used","",IFERROR(VLOOKUP($A1292,'Circumstance 18'!$B$6:$AB$15,27,FALSE),IFERROR(VLOOKUP($A1292,'Circumstance 18'!$B$18:$AB$28,27,FALSE),TableBPA2[[#This Row],[Base Payment After Circumstance 17]])))</f>
        <v/>
      </c>
      <c r="X1292" s="24" t="str">
        <f>IF(X$3="Not used","",IFERROR(VLOOKUP($A1292,'Circumstance 19'!$B$6:$AB$15,27,FALSE),IFERROR(VLOOKUP($A1292,'Circumstance 19'!$B$18:$AB$28,27,FALSE),TableBPA2[[#This Row],[Base Payment After Circumstance 18]])))</f>
        <v/>
      </c>
      <c r="Y1292" s="24" t="str">
        <f>IF(Y$3="Not used","",IFERROR(VLOOKUP($A1292,'Circumstance 20'!$B$6:$AB$15,27,FALSE),IFERROR(VLOOKUP($A1292,'Circumstance 20'!$B$18:$AB$28,27,FALSE),TableBPA2[[#This Row],[Base Payment After Circumstance 19]])))</f>
        <v/>
      </c>
    </row>
    <row r="1293" spans="1:25" x14ac:dyDescent="0.25">
      <c r="A1293" s="11" t="str">
        <f>IF('LEA Information'!A1302="","",'LEA Information'!A1302)</f>
        <v/>
      </c>
      <c r="B1293" s="11" t="str">
        <f>IF('LEA Information'!B1302="","",'LEA Information'!B1302)</f>
        <v/>
      </c>
      <c r="C1293" s="68" t="str">
        <f>IF('LEA Information'!C1302="","",'LEA Information'!C1302)</f>
        <v/>
      </c>
      <c r="D1293" s="8" t="str">
        <f>IF('LEA Information'!D1302="","",'LEA Information'!D1302)</f>
        <v/>
      </c>
      <c r="E1293" s="32" t="str">
        <f t="shared" si="20"/>
        <v/>
      </c>
      <c r="F1293" s="3" t="str">
        <f>IF(F$3="Not used","",IFERROR(VLOOKUP($A1293,'Circumstance 1'!$B$6:$AB$15,27,FALSE),IFERROR(VLOOKUP(A1293,'Circumstance 1'!$B$18:$AB$28,27,FALSE),TableBPA2[[#This Row],[Starting Base Payment]])))</f>
        <v/>
      </c>
      <c r="G1293" s="3" t="str">
        <f>IF(G$3="Not used","",IFERROR(VLOOKUP($A1293,'Circumstance 2'!$B$6:$AB$15,27,FALSE),IFERROR(VLOOKUP($A1293,'Circumstance 2'!$B$18:$AB$28,27,FALSE),TableBPA2[[#This Row],[Base Payment After Circumstance 1]])))</f>
        <v/>
      </c>
      <c r="H1293" s="3" t="str">
        <f>IF(H$3="Not used","",IFERROR(VLOOKUP($A1293,'Circumstance 3'!$B$6:$AB$15,27,FALSE),IFERROR(VLOOKUP($A1293,'Circumstance 3'!$B$18:$AB$28,27,FALSE),TableBPA2[[#This Row],[Base Payment After Circumstance 2]])))</f>
        <v/>
      </c>
      <c r="I1293" s="3" t="str">
        <f>IF(I$3="Not used","",IFERROR(VLOOKUP($A1293,'Circumstance 4'!$B$6:$AB$15,27,FALSE),IFERROR(VLOOKUP($A1293,'Circumstance 4'!$B$18:$AB$28,27,FALSE),TableBPA2[[#This Row],[Base Payment After Circumstance 3]])))</f>
        <v/>
      </c>
      <c r="J1293" s="3" t="str">
        <f>IF(J$3="Not used","",IFERROR(VLOOKUP($A1293,'Circumstance 5'!$B$6:$AB$15,27,FALSE),IFERROR(VLOOKUP($A1293,'Circumstance 5'!$B$18:$AB$28,27,FALSE),TableBPA2[[#This Row],[Base Payment After Circumstance 4]])))</f>
        <v/>
      </c>
      <c r="K1293" s="3" t="str">
        <f>IF(K$3="Not used","",IFERROR(VLOOKUP($A1293,'Circumstance 6'!$B$6:$AB$15,27,FALSE),IFERROR(VLOOKUP($A1293,'Circumstance 6'!$B$18:$AB$28,27,FALSE),TableBPA2[[#This Row],[Base Payment After Circumstance 5]])))</f>
        <v/>
      </c>
      <c r="L1293" s="3" t="str">
        <f>IF(L$3="Not used","",IFERROR(VLOOKUP($A1293,'Circumstance 7'!$B$6:$AB$15,27,FALSE),IFERROR(VLOOKUP($A1293,'Circumstance 7'!$B$18:$AB$28,27,FALSE),TableBPA2[[#This Row],[Base Payment After Circumstance 6]])))</f>
        <v/>
      </c>
      <c r="M1293" s="3" t="str">
        <f>IF(M$3="Not used","",IFERROR(VLOOKUP($A1293,'Circumstance 8'!$B$6:$AB$15,27,FALSE),IFERROR(VLOOKUP($A1293,'Circumstance 8'!$B$18:$AB$28,27,FALSE),TableBPA2[[#This Row],[Base Payment After Circumstance 7]])))</f>
        <v/>
      </c>
      <c r="N1293" s="3" t="str">
        <f>IF(N$3="Not used","",IFERROR(VLOOKUP($A1293,'Circumstance 9'!$B$6:$AB$15,27,FALSE),IFERROR(VLOOKUP($A1293,'Circumstance 9'!$B$18:$AB$28,27,FALSE),TableBPA2[[#This Row],[Base Payment After Circumstance 8]])))</f>
        <v/>
      </c>
      <c r="O1293" s="3" t="str">
        <f>IF(O$3="Not used","",IFERROR(VLOOKUP($A1293,'Circumstance 10'!$B$6:$AB$15,27,FALSE),IFERROR(VLOOKUP($A1293,'Circumstance 10'!$B$18:$AB$28,27,FALSE),TableBPA2[[#This Row],[Base Payment After Circumstance 9]])))</f>
        <v/>
      </c>
      <c r="P1293" s="24" t="str">
        <f>IF(P$3="Not used","",IFERROR(VLOOKUP($A1293,'Circumstance 11'!$B$6:$AB$15,27,FALSE),IFERROR(VLOOKUP($A1293,'Circumstance 11'!$B$18:$AB$28,27,FALSE),TableBPA2[[#This Row],[Base Payment After Circumstance 10]])))</f>
        <v/>
      </c>
      <c r="Q1293" s="24" t="str">
        <f>IF(Q$3="Not used","",IFERROR(VLOOKUP($A1293,'Circumstance 12'!$B$6:$AB$15,27,FALSE),IFERROR(VLOOKUP($A1293,'Circumstance 12'!$B$18:$AB$28,27,FALSE),TableBPA2[[#This Row],[Base Payment After Circumstance 11]])))</f>
        <v/>
      </c>
      <c r="R1293" s="24" t="str">
        <f>IF(R$3="Not used","",IFERROR(VLOOKUP($A1293,'Circumstance 13'!$B$6:$AB$15,27,FALSE),IFERROR(VLOOKUP($A1293,'Circumstance 13'!$B$18:$AB$28,27,FALSE),TableBPA2[[#This Row],[Base Payment After Circumstance 12]])))</f>
        <v/>
      </c>
      <c r="S1293" s="24" t="str">
        <f>IF(S$3="Not used","",IFERROR(VLOOKUP($A1293,'Circumstance 14'!$B$6:$AB$15,27,FALSE),IFERROR(VLOOKUP($A1293,'Circumstance 14'!$B$18:$AB$28,27,FALSE),TableBPA2[[#This Row],[Base Payment After Circumstance 13]])))</f>
        <v/>
      </c>
      <c r="T1293" s="24" t="str">
        <f>IF(T$3="Not used","",IFERROR(VLOOKUP($A1293,'Circumstance 15'!$B$6:$AB$15,27,FALSE),IFERROR(VLOOKUP($A1293,'Circumstance 15'!$B$18:$AB$28,27,FALSE),TableBPA2[[#This Row],[Base Payment After Circumstance 14]])))</f>
        <v/>
      </c>
      <c r="U1293" s="24" t="str">
        <f>IF(U$3="Not used","",IFERROR(VLOOKUP($A1293,'Circumstance 16'!$B$6:$AB$15,27,FALSE),IFERROR(VLOOKUP($A1293,'Circumstance 16'!$B$18:$AB$28,27,FALSE),TableBPA2[[#This Row],[Base Payment After Circumstance 15]])))</f>
        <v/>
      </c>
      <c r="V1293" s="24" t="str">
        <f>IF(V$3="Not used","",IFERROR(VLOOKUP($A1293,'Circumstance 17'!$B$6:$AB$15,27,FALSE),IFERROR(VLOOKUP($A1293,'Circumstance 17'!$B$18:$AB$28,27,FALSE),TableBPA2[[#This Row],[Base Payment After Circumstance 16]])))</f>
        <v/>
      </c>
      <c r="W1293" s="24" t="str">
        <f>IF(W$3="Not used","",IFERROR(VLOOKUP($A1293,'Circumstance 18'!$B$6:$AB$15,27,FALSE),IFERROR(VLOOKUP($A1293,'Circumstance 18'!$B$18:$AB$28,27,FALSE),TableBPA2[[#This Row],[Base Payment After Circumstance 17]])))</f>
        <v/>
      </c>
      <c r="X1293" s="24" t="str">
        <f>IF(X$3="Not used","",IFERROR(VLOOKUP($A1293,'Circumstance 19'!$B$6:$AB$15,27,FALSE),IFERROR(VLOOKUP($A1293,'Circumstance 19'!$B$18:$AB$28,27,FALSE),TableBPA2[[#This Row],[Base Payment After Circumstance 18]])))</f>
        <v/>
      </c>
      <c r="Y1293" s="24" t="str">
        <f>IF(Y$3="Not used","",IFERROR(VLOOKUP($A1293,'Circumstance 20'!$B$6:$AB$15,27,FALSE),IFERROR(VLOOKUP($A1293,'Circumstance 20'!$B$18:$AB$28,27,FALSE),TableBPA2[[#This Row],[Base Payment After Circumstance 19]])))</f>
        <v/>
      </c>
    </row>
    <row r="1294" spans="1:25" x14ac:dyDescent="0.25">
      <c r="A1294" s="11" t="str">
        <f>IF('LEA Information'!A1303="","",'LEA Information'!A1303)</f>
        <v/>
      </c>
      <c r="B1294" s="11" t="str">
        <f>IF('LEA Information'!B1303="","",'LEA Information'!B1303)</f>
        <v/>
      </c>
      <c r="C1294" s="68" t="str">
        <f>IF('LEA Information'!C1303="","",'LEA Information'!C1303)</f>
        <v/>
      </c>
      <c r="D1294" s="8" t="str">
        <f>IF('LEA Information'!D1303="","",'LEA Information'!D1303)</f>
        <v/>
      </c>
      <c r="E1294" s="32" t="str">
        <f t="shared" si="20"/>
        <v/>
      </c>
      <c r="F1294" s="3" t="str">
        <f>IF(F$3="Not used","",IFERROR(VLOOKUP($A1294,'Circumstance 1'!$B$6:$AB$15,27,FALSE),IFERROR(VLOOKUP(A1294,'Circumstance 1'!$B$18:$AB$28,27,FALSE),TableBPA2[[#This Row],[Starting Base Payment]])))</f>
        <v/>
      </c>
      <c r="G1294" s="3" t="str">
        <f>IF(G$3="Not used","",IFERROR(VLOOKUP($A1294,'Circumstance 2'!$B$6:$AB$15,27,FALSE),IFERROR(VLOOKUP($A1294,'Circumstance 2'!$B$18:$AB$28,27,FALSE),TableBPA2[[#This Row],[Base Payment After Circumstance 1]])))</f>
        <v/>
      </c>
      <c r="H1294" s="3" t="str">
        <f>IF(H$3="Not used","",IFERROR(VLOOKUP($A1294,'Circumstance 3'!$B$6:$AB$15,27,FALSE),IFERROR(VLOOKUP($A1294,'Circumstance 3'!$B$18:$AB$28,27,FALSE),TableBPA2[[#This Row],[Base Payment After Circumstance 2]])))</f>
        <v/>
      </c>
      <c r="I1294" s="3" t="str">
        <f>IF(I$3="Not used","",IFERROR(VLOOKUP($A1294,'Circumstance 4'!$B$6:$AB$15,27,FALSE),IFERROR(VLOOKUP($A1294,'Circumstance 4'!$B$18:$AB$28,27,FALSE),TableBPA2[[#This Row],[Base Payment After Circumstance 3]])))</f>
        <v/>
      </c>
      <c r="J1294" s="3" t="str">
        <f>IF(J$3="Not used","",IFERROR(VLOOKUP($A1294,'Circumstance 5'!$B$6:$AB$15,27,FALSE),IFERROR(VLOOKUP($A1294,'Circumstance 5'!$B$18:$AB$28,27,FALSE),TableBPA2[[#This Row],[Base Payment After Circumstance 4]])))</f>
        <v/>
      </c>
      <c r="K1294" s="3" t="str">
        <f>IF(K$3="Not used","",IFERROR(VLOOKUP($A1294,'Circumstance 6'!$B$6:$AB$15,27,FALSE),IFERROR(VLOOKUP($A1294,'Circumstance 6'!$B$18:$AB$28,27,FALSE),TableBPA2[[#This Row],[Base Payment After Circumstance 5]])))</f>
        <v/>
      </c>
      <c r="L1294" s="3" t="str">
        <f>IF(L$3="Not used","",IFERROR(VLOOKUP($A1294,'Circumstance 7'!$B$6:$AB$15,27,FALSE),IFERROR(VLOOKUP($A1294,'Circumstance 7'!$B$18:$AB$28,27,FALSE),TableBPA2[[#This Row],[Base Payment After Circumstance 6]])))</f>
        <v/>
      </c>
      <c r="M1294" s="3" t="str">
        <f>IF(M$3="Not used","",IFERROR(VLOOKUP($A1294,'Circumstance 8'!$B$6:$AB$15,27,FALSE),IFERROR(VLOOKUP($A1294,'Circumstance 8'!$B$18:$AB$28,27,FALSE),TableBPA2[[#This Row],[Base Payment After Circumstance 7]])))</f>
        <v/>
      </c>
      <c r="N1294" s="3" t="str">
        <f>IF(N$3="Not used","",IFERROR(VLOOKUP($A1294,'Circumstance 9'!$B$6:$AB$15,27,FALSE),IFERROR(VLOOKUP($A1294,'Circumstance 9'!$B$18:$AB$28,27,FALSE),TableBPA2[[#This Row],[Base Payment After Circumstance 8]])))</f>
        <v/>
      </c>
      <c r="O1294" s="3" t="str">
        <f>IF(O$3="Not used","",IFERROR(VLOOKUP($A1294,'Circumstance 10'!$B$6:$AB$15,27,FALSE),IFERROR(VLOOKUP($A1294,'Circumstance 10'!$B$18:$AB$28,27,FALSE),TableBPA2[[#This Row],[Base Payment After Circumstance 9]])))</f>
        <v/>
      </c>
      <c r="P1294" s="24" t="str">
        <f>IF(P$3="Not used","",IFERROR(VLOOKUP($A1294,'Circumstance 11'!$B$6:$AB$15,27,FALSE),IFERROR(VLOOKUP($A1294,'Circumstance 11'!$B$18:$AB$28,27,FALSE),TableBPA2[[#This Row],[Base Payment After Circumstance 10]])))</f>
        <v/>
      </c>
      <c r="Q1294" s="24" t="str">
        <f>IF(Q$3="Not used","",IFERROR(VLOOKUP($A1294,'Circumstance 12'!$B$6:$AB$15,27,FALSE),IFERROR(VLOOKUP($A1294,'Circumstance 12'!$B$18:$AB$28,27,FALSE),TableBPA2[[#This Row],[Base Payment After Circumstance 11]])))</f>
        <v/>
      </c>
      <c r="R1294" s="24" t="str">
        <f>IF(R$3="Not used","",IFERROR(VLOOKUP($A1294,'Circumstance 13'!$B$6:$AB$15,27,FALSE),IFERROR(VLOOKUP($A1294,'Circumstance 13'!$B$18:$AB$28,27,FALSE),TableBPA2[[#This Row],[Base Payment After Circumstance 12]])))</f>
        <v/>
      </c>
      <c r="S1294" s="24" t="str">
        <f>IF(S$3="Not used","",IFERROR(VLOOKUP($A1294,'Circumstance 14'!$B$6:$AB$15,27,FALSE),IFERROR(VLOOKUP($A1294,'Circumstance 14'!$B$18:$AB$28,27,FALSE),TableBPA2[[#This Row],[Base Payment After Circumstance 13]])))</f>
        <v/>
      </c>
      <c r="T1294" s="24" t="str">
        <f>IF(T$3="Not used","",IFERROR(VLOOKUP($A1294,'Circumstance 15'!$B$6:$AB$15,27,FALSE),IFERROR(VLOOKUP($A1294,'Circumstance 15'!$B$18:$AB$28,27,FALSE),TableBPA2[[#This Row],[Base Payment After Circumstance 14]])))</f>
        <v/>
      </c>
      <c r="U1294" s="24" t="str">
        <f>IF(U$3="Not used","",IFERROR(VLOOKUP($A1294,'Circumstance 16'!$B$6:$AB$15,27,FALSE),IFERROR(VLOOKUP($A1294,'Circumstance 16'!$B$18:$AB$28,27,FALSE),TableBPA2[[#This Row],[Base Payment After Circumstance 15]])))</f>
        <v/>
      </c>
      <c r="V1294" s="24" t="str">
        <f>IF(V$3="Not used","",IFERROR(VLOOKUP($A1294,'Circumstance 17'!$B$6:$AB$15,27,FALSE),IFERROR(VLOOKUP($A1294,'Circumstance 17'!$B$18:$AB$28,27,FALSE),TableBPA2[[#This Row],[Base Payment After Circumstance 16]])))</f>
        <v/>
      </c>
      <c r="W1294" s="24" t="str">
        <f>IF(W$3="Not used","",IFERROR(VLOOKUP($A1294,'Circumstance 18'!$B$6:$AB$15,27,FALSE),IFERROR(VLOOKUP($A1294,'Circumstance 18'!$B$18:$AB$28,27,FALSE),TableBPA2[[#This Row],[Base Payment After Circumstance 17]])))</f>
        <v/>
      </c>
      <c r="X1294" s="24" t="str">
        <f>IF(X$3="Not used","",IFERROR(VLOOKUP($A1294,'Circumstance 19'!$B$6:$AB$15,27,FALSE),IFERROR(VLOOKUP($A1294,'Circumstance 19'!$B$18:$AB$28,27,FALSE),TableBPA2[[#This Row],[Base Payment After Circumstance 18]])))</f>
        <v/>
      </c>
      <c r="Y1294" s="24" t="str">
        <f>IF(Y$3="Not used","",IFERROR(VLOOKUP($A1294,'Circumstance 20'!$B$6:$AB$15,27,FALSE),IFERROR(VLOOKUP($A1294,'Circumstance 20'!$B$18:$AB$28,27,FALSE),TableBPA2[[#This Row],[Base Payment After Circumstance 19]])))</f>
        <v/>
      </c>
    </row>
    <row r="1295" spans="1:25" x14ac:dyDescent="0.25">
      <c r="A1295" s="11" t="str">
        <f>IF('LEA Information'!A1304="","",'LEA Information'!A1304)</f>
        <v/>
      </c>
      <c r="B1295" s="11" t="str">
        <f>IF('LEA Information'!B1304="","",'LEA Information'!B1304)</f>
        <v/>
      </c>
      <c r="C1295" s="68" t="str">
        <f>IF('LEA Information'!C1304="","",'LEA Information'!C1304)</f>
        <v/>
      </c>
      <c r="D1295" s="8" t="str">
        <f>IF('LEA Information'!D1304="","",'LEA Information'!D1304)</f>
        <v/>
      </c>
      <c r="E1295" s="32" t="str">
        <f t="shared" si="20"/>
        <v/>
      </c>
      <c r="F1295" s="3" t="str">
        <f>IF(F$3="Not used","",IFERROR(VLOOKUP($A1295,'Circumstance 1'!$B$6:$AB$15,27,FALSE),IFERROR(VLOOKUP(A1295,'Circumstance 1'!$B$18:$AB$28,27,FALSE),TableBPA2[[#This Row],[Starting Base Payment]])))</f>
        <v/>
      </c>
      <c r="G1295" s="3" t="str">
        <f>IF(G$3="Not used","",IFERROR(VLOOKUP($A1295,'Circumstance 2'!$B$6:$AB$15,27,FALSE),IFERROR(VLOOKUP($A1295,'Circumstance 2'!$B$18:$AB$28,27,FALSE),TableBPA2[[#This Row],[Base Payment After Circumstance 1]])))</f>
        <v/>
      </c>
      <c r="H1295" s="3" t="str">
        <f>IF(H$3="Not used","",IFERROR(VLOOKUP($A1295,'Circumstance 3'!$B$6:$AB$15,27,FALSE),IFERROR(VLOOKUP($A1295,'Circumstance 3'!$B$18:$AB$28,27,FALSE),TableBPA2[[#This Row],[Base Payment After Circumstance 2]])))</f>
        <v/>
      </c>
      <c r="I1295" s="3" t="str">
        <f>IF(I$3="Not used","",IFERROR(VLOOKUP($A1295,'Circumstance 4'!$B$6:$AB$15,27,FALSE),IFERROR(VLOOKUP($A1295,'Circumstance 4'!$B$18:$AB$28,27,FALSE),TableBPA2[[#This Row],[Base Payment After Circumstance 3]])))</f>
        <v/>
      </c>
      <c r="J1295" s="3" t="str">
        <f>IF(J$3="Not used","",IFERROR(VLOOKUP($A1295,'Circumstance 5'!$B$6:$AB$15,27,FALSE),IFERROR(VLOOKUP($A1295,'Circumstance 5'!$B$18:$AB$28,27,FALSE),TableBPA2[[#This Row],[Base Payment After Circumstance 4]])))</f>
        <v/>
      </c>
      <c r="K1295" s="3" t="str">
        <f>IF(K$3="Not used","",IFERROR(VLOOKUP($A1295,'Circumstance 6'!$B$6:$AB$15,27,FALSE),IFERROR(VLOOKUP($A1295,'Circumstance 6'!$B$18:$AB$28,27,FALSE),TableBPA2[[#This Row],[Base Payment After Circumstance 5]])))</f>
        <v/>
      </c>
      <c r="L1295" s="3" t="str">
        <f>IF(L$3="Not used","",IFERROR(VLOOKUP($A1295,'Circumstance 7'!$B$6:$AB$15,27,FALSE),IFERROR(VLOOKUP($A1295,'Circumstance 7'!$B$18:$AB$28,27,FALSE),TableBPA2[[#This Row],[Base Payment After Circumstance 6]])))</f>
        <v/>
      </c>
      <c r="M1295" s="3" t="str">
        <f>IF(M$3="Not used","",IFERROR(VLOOKUP($A1295,'Circumstance 8'!$B$6:$AB$15,27,FALSE),IFERROR(VLOOKUP($A1295,'Circumstance 8'!$B$18:$AB$28,27,FALSE),TableBPA2[[#This Row],[Base Payment After Circumstance 7]])))</f>
        <v/>
      </c>
      <c r="N1295" s="3" t="str">
        <f>IF(N$3="Not used","",IFERROR(VLOOKUP($A1295,'Circumstance 9'!$B$6:$AB$15,27,FALSE),IFERROR(VLOOKUP($A1295,'Circumstance 9'!$B$18:$AB$28,27,FALSE),TableBPA2[[#This Row],[Base Payment After Circumstance 8]])))</f>
        <v/>
      </c>
      <c r="O1295" s="3" t="str">
        <f>IF(O$3="Not used","",IFERROR(VLOOKUP($A1295,'Circumstance 10'!$B$6:$AB$15,27,FALSE),IFERROR(VLOOKUP($A1295,'Circumstance 10'!$B$18:$AB$28,27,FALSE),TableBPA2[[#This Row],[Base Payment After Circumstance 9]])))</f>
        <v/>
      </c>
      <c r="P1295" s="24" t="str">
        <f>IF(P$3="Not used","",IFERROR(VLOOKUP($A1295,'Circumstance 11'!$B$6:$AB$15,27,FALSE),IFERROR(VLOOKUP($A1295,'Circumstance 11'!$B$18:$AB$28,27,FALSE),TableBPA2[[#This Row],[Base Payment After Circumstance 10]])))</f>
        <v/>
      </c>
      <c r="Q1295" s="24" t="str">
        <f>IF(Q$3="Not used","",IFERROR(VLOOKUP($A1295,'Circumstance 12'!$B$6:$AB$15,27,FALSE),IFERROR(VLOOKUP($A1295,'Circumstance 12'!$B$18:$AB$28,27,FALSE),TableBPA2[[#This Row],[Base Payment After Circumstance 11]])))</f>
        <v/>
      </c>
      <c r="R1295" s="24" t="str">
        <f>IF(R$3="Not used","",IFERROR(VLOOKUP($A1295,'Circumstance 13'!$B$6:$AB$15,27,FALSE),IFERROR(VLOOKUP($A1295,'Circumstance 13'!$B$18:$AB$28,27,FALSE),TableBPA2[[#This Row],[Base Payment After Circumstance 12]])))</f>
        <v/>
      </c>
      <c r="S1295" s="24" t="str">
        <f>IF(S$3="Not used","",IFERROR(VLOOKUP($A1295,'Circumstance 14'!$B$6:$AB$15,27,FALSE),IFERROR(VLOOKUP($A1295,'Circumstance 14'!$B$18:$AB$28,27,FALSE),TableBPA2[[#This Row],[Base Payment After Circumstance 13]])))</f>
        <v/>
      </c>
      <c r="T1295" s="24" t="str">
        <f>IF(T$3="Not used","",IFERROR(VLOOKUP($A1295,'Circumstance 15'!$B$6:$AB$15,27,FALSE),IFERROR(VLOOKUP($A1295,'Circumstance 15'!$B$18:$AB$28,27,FALSE),TableBPA2[[#This Row],[Base Payment After Circumstance 14]])))</f>
        <v/>
      </c>
      <c r="U1295" s="24" t="str">
        <f>IF(U$3="Not used","",IFERROR(VLOOKUP($A1295,'Circumstance 16'!$B$6:$AB$15,27,FALSE),IFERROR(VLOOKUP($A1295,'Circumstance 16'!$B$18:$AB$28,27,FALSE),TableBPA2[[#This Row],[Base Payment After Circumstance 15]])))</f>
        <v/>
      </c>
      <c r="V1295" s="24" t="str">
        <f>IF(V$3="Not used","",IFERROR(VLOOKUP($A1295,'Circumstance 17'!$B$6:$AB$15,27,FALSE),IFERROR(VLOOKUP($A1295,'Circumstance 17'!$B$18:$AB$28,27,FALSE),TableBPA2[[#This Row],[Base Payment After Circumstance 16]])))</f>
        <v/>
      </c>
      <c r="W1295" s="24" t="str">
        <f>IF(W$3="Not used","",IFERROR(VLOOKUP($A1295,'Circumstance 18'!$B$6:$AB$15,27,FALSE),IFERROR(VLOOKUP($A1295,'Circumstance 18'!$B$18:$AB$28,27,FALSE),TableBPA2[[#This Row],[Base Payment After Circumstance 17]])))</f>
        <v/>
      </c>
      <c r="X1295" s="24" t="str">
        <f>IF(X$3="Not used","",IFERROR(VLOOKUP($A1295,'Circumstance 19'!$B$6:$AB$15,27,FALSE),IFERROR(VLOOKUP($A1295,'Circumstance 19'!$B$18:$AB$28,27,FALSE),TableBPA2[[#This Row],[Base Payment After Circumstance 18]])))</f>
        <v/>
      </c>
      <c r="Y1295" s="24" t="str">
        <f>IF(Y$3="Not used","",IFERROR(VLOOKUP($A1295,'Circumstance 20'!$B$6:$AB$15,27,FALSE),IFERROR(VLOOKUP($A1295,'Circumstance 20'!$B$18:$AB$28,27,FALSE),TableBPA2[[#This Row],[Base Payment After Circumstance 19]])))</f>
        <v/>
      </c>
    </row>
    <row r="1296" spans="1:25" x14ac:dyDescent="0.25">
      <c r="A1296" s="11" t="str">
        <f>IF('LEA Information'!A1305="","",'LEA Information'!A1305)</f>
        <v/>
      </c>
      <c r="B1296" s="11" t="str">
        <f>IF('LEA Information'!B1305="","",'LEA Information'!B1305)</f>
        <v/>
      </c>
      <c r="C1296" s="68" t="str">
        <f>IF('LEA Information'!C1305="","",'LEA Information'!C1305)</f>
        <v/>
      </c>
      <c r="D1296" s="8" t="str">
        <f>IF('LEA Information'!D1305="","",'LEA Information'!D1305)</f>
        <v/>
      </c>
      <c r="E1296" s="32" t="str">
        <f t="shared" si="20"/>
        <v/>
      </c>
      <c r="F1296" s="3" t="str">
        <f>IF(F$3="Not used","",IFERROR(VLOOKUP($A1296,'Circumstance 1'!$B$6:$AB$15,27,FALSE),IFERROR(VLOOKUP(A1296,'Circumstance 1'!$B$18:$AB$28,27,FALSE),TableBPA2[[#This Row],[Starting Base Payment]])))</f>
        <v/>
      </c>
      <c r="G1296" s="3" t="str">
        <f>IF(G$3="Not used","",IFERROR(VLOOKUP($A1296,'Circumstance 2'!$B$6:$AB$15,27,FALSE),IFERROR(VLOOKUP($A1296,'Circumstance 2'!$B$18:$AB$28,27,FALSE),TableBPA2[[#This Row],[Base Payment After Circumstance 1]])))</f>
        <v/>
      </c>
      <c r="H1296" s="3" t="str">
        <f>IF(H$3="Not used","",IFERROR(VLOOKUP($A1296,'Circumstance 3'!$B$6:$AB$15,27,FALSE),IFERROR(VLOOKUP($A1296,'Circumstance 3'!$B$18:$AB$28,27,FALSE),TableBPA2[[#This Row],[Base Payment After Circumstance 2]])))</f>
        <v/>
      </c>
      <c r="I1296" s="3" t="str">
        <f>IF(I$3="Not used","",IFERROR(VLOOKUP($A1296,'Circumstance 4'!$B$6:$AB$15,27,FALSE),IFERROR(VLOOKUP($A1296,'Circumstance 4'!$B$18:$AB$28,27,FALSE),TableBPA2[[#This Row],[Base Payment After Circumstance 3]])))</f>
        <v/>
      </c>
      <c r="J1296" s="3" t="str">
        <f>IF(J$3="Not used","",IFERROR(VLOOKUP($A1296,'Circumstance 5'!$B$6:$AB$15,27,FALSE),IFERROR(VLOOKUP($A1296,'Circumstance 5'!$B$18:$AB$28,27,FALSE),TableBPA2[[#This Row],[Base Payment After Circumstance 4]])))</f>
        <v/>
      </c>
      <c r="K1296" s="3" t="str">
        <f>IF(K$3="Not used","",IFERROR(VLOOKUP($A1296,'Circumstance 6'!$B$6:$AB$15,27,FALSE),IFERROR(VLOOKUP($A1296,'Circumstance 6'!$B$18:$AB$28,27,FALSE),TableBPA2[[#This Row],[Base Payment After Circumstance 5]])))</f>
        <v/>
      </c>
      <c r="L1296" s="3" t="str">
        <f>IF(L$3="Not used","",IFERROR(VLOOKUP($A1296,'Circumstance 7'!$B$6:$AB$15,27,FALSE),IFERROR(VLOOKUP($A1296,'Circumstance 7'!$B$18:$AB$28,27,FALSE),TableBPA2[[#This Row],[Base Payment After Circumstance 6]])))</f>
        <v/>
      </c>
      <c r="M1296" s="3" t="str">
        <f>IF(M$3="Not used","",IFERROR(VLOOKUP($A1296,'Circumstance 8'!$B$6:$AB$15,27,FALSE),IFERROR(VLOOKUP($A1296,'Circumstance 8'!$B$18:$AB$28,27,FALSE),TableBPA2[[#This Row],[Base Payment After Circumstance 7]])))</f>
        <v/>
      </c>
      <c r="N1296" s="3" t="str">
        <f>IF(N$3="Not used","",IFERROR(VLOOKUP($A1296,'Circumstance 9'!$B$6:$AB$15,27,FALSE),IFERROR(VLOOKUP($A1296,'Circumstance 9'!$B$18:$AB$28,27,FALSE),TableBPA2[[#This Row],[Base Payment After Circumstance 8]])))</f>
        <v/>
      </c>
      <c r="O1296" s="3" t="str">
        <f>IF(O$3="Not used","",IFERROR(VLOOKUP($A1296,'Circumstance 10'!$B$6:$AB$15,27,FALSE),IFERROR(VLOOKUP($A1296,'Circumstance 10'!$B$18:$AB$28,27,FALSE),TableBPA2[[#This Row],[Base Payment After Circumstance 9]])))</f>
        <v/>
      </c>
      <c r="P1296" s="24" t="str">
        <f>IF(P$3="Not used","",IFERROR(VLOOKUP($A1296,'Circumstance 11'!$B$6:$AB$15,27,FALSE),IFERROR(VLOOKUP($A1296,'Circumstance 11'!$B$18:$AB$28,27,FALSE),TableBPA2[[#This Row],[Base Payment After Circumstance 10]])))</f>
        <v/>
      </c>
      <c r="Q1296" s="24" t="str">
        <f>IF(Q$3="Not used","",IFERROR(VLOOKUP($A1296,'Circumstance 12'!$B$6:$AB$15,27,FALSE),IFERROR(VLOOKUP($A1296,'Circumstance 12'!$B$18:$AB$28,27,FALSE),TableBPA2[[#This Row],[Base Payment After Circumstance 11]])))</f>
        <v/>
      </c>
      <c r="R1296" s="24" t="str">
        <f>IF(R$3="Not used","",IFERROR(VLOOKUP($A1296,'Circumstance 13'!$B$6:$AB$15,27,FALSE),IFERROR(VLOOKUP($A1296,'Circumstance 13'!$B$18:$AB$28,27,FALSE),TableBPA2[[#This Row],[Base Payment After Circumstance 12]])))</f>
        <v/>
      </c>
      <c r="S1296" s="24" t="str">
        <f>IF(S$3="Not used","",IFERROR(VLOOKUP($A1296,'Circumstance 14'!$B$6:$AB$15,27,FALSE),IFERROR(VLOOKUP($A1296,'Circumstance 14'!$B$18:$AB$28,27,FALSE),TableBPA2[[#This Row],[Base Payment After Circumstance 13]])))</f>
        <v/>
      </c>
      <c r="T1296" s="24" t="str">
        <f>IF(T$3="Not used","",IFERROR(VLOOKUP($A1296,'Circumstance 15'!$B$6:$AB$15,27,FALSE),IFERROR(VLOOKUP($A1296,'Circumstance 15'!$B$18:$AB$28,27,FALSE),TableBPA2[[#This Row],[Base Payment After Circumstance 14]])))</f>
        <v/>
      </c>
      <c r="U1296" s="24" t="str">
        <f>IF(U$3="Not used","",IFERROR(VLOOKUP($A1296,'Circumstance 16'!$B$6:$AB$15,27,FALSE),IFERROR(VLOOKUP($A1296,'Circumstance 16'!$B$18:$AB$28,27,FALSE),TableBPA2[[#This Row],[Base Payment After Circumstance 15]])))</f>
        <v/>
      </c>
      <c r="V1296" s="24" t="str">
        <f>IF(V$3="Not used","",IFERROR(VLOOKUP($A1296,'Circumstance 17'!$B$6:$AB$15,27,FALSE),IFERROR(VLOOKUP($A1296,'Circumstance 17'!$B$18:$AB$28,27,FALSE),TableBPA2[[#This Row],[Base Payment After Circumstance 16]])))</f>
        <v/>
      </c>
      <c r="W1296" s="24" t="str">
        <f>IF(W$3="Not used","",IFERROR(VLOOKUP($A1296,'Circumstance 18'!$B$6:$AB$15,27,FALSE),IFERROR(VLOOKUP($A1296,'Circumstance 18'!$B$18:$AB$28,27,FALSE),TableBPA2[[#This Row],[Base Payment After Circumstance 17]])))</f>
        <v/>
      </c>
      <c r="X1296" s="24" t="str">
        <f>IF(X$3="Not used","",IFERROR(VLOOKUP($A1296,'Circumstance 19'!$B$6:$AB$15,27,FALSE),IFERROR(VLOOKUP($A1296,'Circumstance 19'!$B$18:$AB$28,27,FALSE),TableBPA2[[#This Row],[Base Payment After Circumstance 18]])))</f>
        <v/>
      </c>
      <c r="Y1296" s="24" t="str">
        <f>IF(Y$3="Not used","",IFERROR(VLOOKUP($A1296,'Circumstance 20'!$B$6:$AB$15,27,FALSE),IFERROR(VLOOKUP($A1296,'Circumstance 20'!$B$18:$AB$28,27,FALSE),TableBPA2[[#This Row],[Base Payment After Circumstance 19]])))</f>
        <v/>
      </c>
    </row>
    <row r="1297" spans="1:25" x14ac:dyDescent="0.25">
      <c r="A1297" s="11" t="str">
        <f>IF('LEA Information'!A1306="","",'LEA Information'!A1306)</f>
        <v/>
      </c>
      <c r="B1297" s="11" t="str">
        <f>IF('LEA Information'!B1306="","",'LEA Information'!B1306)</f>
        <v/>
      </c>
      <c r="C1297" s="68" t="str">
        <f>IF('LEA Information'!C1306="","",'LEA Information'!C1306)</f>
        <v/>
      </c>
      <c r="D1297" s="8" t="str">
        <f>IF('LEA Information'!D1306="","",'LEA Information'!D1306)</f>
        <v/>
      </c>
      <c r="E1297" s="32" t="str">
        <f t="shared" si="20"/>
        <v/>
      </c>
      <c r="F1297" s="3" t="str">
        <f>IF(F$3="Not used","",IFERROR(VLOOKUP($A1297,'Circumstance 1'!$B$6:$AB$15,27,FALSE),IFERROR(VLOOKUP(A1297,'Circumstance 1'!$B$18:$AB$28,27,FALSE),TableBPA2[[#This Row],[Starting Base Payment]])))</f>
        <v/>
      </c>
      <c r="G1297" s="3" t="str">
        <f>IF(G$3="Not used","",IFERROR(VLOOKUP($A1297,'Circumstance 2'!$B$6:$AB$15,27,FALSE),IFERROR(VLOOKUP($A1297,'Circumstance 2'!$B$18:$AB$28,27,FALSE),TableBPA2[[#This Row],[Base Payment After Circumstance 1]])))</f>
        <v/>
      </c>
      <c r="H1297" s="3" t="str">
        <f>IF(H$3="Not used","",IFERROR(VLOOKUP($A1297,'Circumstance 3'!$B$6:$AB$15,27,FALSE),IFERROR(VLOOKUP($A1297,'Circumstance 3'!$B$18:$AB$28,27,FALSE),TableBPA2[[#This Row],[Base Payment After Circumstance 2]])))</f>
        <v/>
      </c>
      <c r="I1297" s="3" t="str">
        <f>IF(I$3="Not used","",IFERROR(VLOOKUP($A1297,'Circumstance 4'!$B$6:$AB$15,27,FALSE),IFERROR(VLOOKUP($A1297,'Circumstance 4'!$B$18:$AB$28,27,FALSE),TableBPA2[[#This Row],[Base Payment After Circumstance 3]])))</f>
        <v/>
      </c>
      <c r="J1297" s="3" t="str">
        <f>IF(J$3="Not used","",IFERROR(VLOOKUP($A1297,'Circumstance 5'!$B$6:$AB$15,27,FALSE),IFERROR(VLOOKUP($A1297,'Circumstance 5'!$B$18:$AB$28,27,FALSE),TableBPA2[[#This Row],[Base Payment After Circumstance 4]])))</f>
        <v/>
      </c>
      <c r="K1297" s="3" t="str">
        <f>IF(K$3="Not used","",IFERROR(VLOOKUP($A1297,'Circumstance 6'!$B$6:$AB$15,27,FALSE),IFERROR(VLOOKUP($A1297,'Circumstance 6'!$B$18:$AB$28,27,FALSE),TableBPA2[[#This Row],[Base Payment After Circumstance 5]])))</f>
        <v/>
      </c>
      <c r="L1297" s="3" t="str">
        <f>IF(L$3="Not used","",IFERROR(VLOOKUP($A1297,'Circumstance 7'!$B$6:$AB$15,27,FALSE),IFERROR(VLOOKUP($A1297,'Circumstance 7'!$B$18:$AB$28,27,FALSE),TableBPA2[[#This Row],[Base Payment After Circumstance 6]])))</f>
        <v/>
      </c>
      <c r="M1297" s="3" t="str">
        <f>IF(M$3="Not used","",IFERROR(VLOOKUP($A1297,'Circumstance 8'!$B$6:$AB$15,27,FALSE),IFERROR(VLOOKUP($A1297,'Circumstance 8'!$B$18:$AB$28,27,FALSE),TableBPA2[[#This Row],[Base Payment After Circumstance 7]])))</f>
        <v/>
      </c>
      <c r="N1297" s="3" t="str">
        <f>IF(N$3="Not used","",IFERROR(VLOOKUP($A1297,'Circumstance 9'!$B$6:$AB$15,27,FALSE),IFERROR(VLOOKUP($A1297,'Circumstance 9'!$B$18:$AB$28,27,FALSE),TableBPA2[[#This Row],[Base Payment After Circumstance 8]])))</f>
        <v/>
      </c>
      <c r="O1297" s="3" t="str">
        <f>IF(O$3="Not used","",IFERROR(VLOOKUP($A1297,'Circumstance 10'!$B$6:$AB$15,27,FALSE),IFERROR(VLOOKUP($A1297,'Circumstance 10'!$B$18:$AB$28,27,FALSE),TableBPA2[[#This Row],[Base Payment After Circumstance 9]])))</f>
        <v/>
      </c>
      <c r="P1297" s="24" t="str">
        <f>IF(P$3="Not used","",IFERROR(VLOOKUP($A1297,'Circumstance 11'!$B$6:$AB$15,27,FALSE),IFERROR(VLOOKUP($A1297,'Circumstance 11'!$B$18:$AB$28,27,FALSE),TableBPA2[[#This Row],[Base Payment After Circumstance 10]])))</f>
        <v/>
      </c>
      <c r="Q1297" s="24" t="str">
        <f>IF(Q$3="Not used","",IFERROR(VLOOKUP($A1297,'Circumstance 12'!$B$6:$AB$15,27,FALSE),IFERROR(VLOOKUP($A1297,'Circumstance 12'!$B$18:$AB$28,27,FALSE),TableBPA2[[#This Row],[Base Payment After Circumstance 11]])))</f>
        <v/>
      </c>
      <c r="R1297" s="24" t="str">
        <f>IF(R$3="Not used","",IFERROR(VLOOKUP($A1297,'Circumstance 13'!$B$6:$AB$15,27,FALSE),IFERROR(VLOOKUP($A1297,'Circumstance 13'!$B$18:$AB$28,27,FALSE),TableBPA2[[#This Row],[Base Payment After Circumstance 12]])))</f>
        <v/>
      </c>
      <c r="S1297" s="24" t="str">
        <f>IF(S$3="Not used","",IFERROR(VLOOKUP($A1297,'Circumstance 14'!$B$6:$AB$15,27,FALSE),IFERROR(VLOOKUP($A1297,'Circumstance 14'!$B$18:$AB$28,27,FALSE),TableBPA2[[#This Row],[Base Payment After Circumstance 13]])))</f>
        <v/>
      </c>
      <c r="T1297" s="24" t="str">
        <f>IF(T$3="Not used","",IFERROR(VLOOKUP($A1297,'Circumstance 15'!$B$6:$AB$15,27,FALSE),IFERROR(VLOOKUP($A1297,'Circumstance 15'!$B$18:$AB$28,27,FALSE),TableBPA2[[#This Row],[Base Payment After Circumstance 14]])))</f>
        <v/>
      </c>
      <c r="U1297" s="24" t="str">
        <f>IF(U$3="Not used","",IFERROR(VLOOKUP($A1297,'Circumstance 16'!$B$6:$AB$15,27,FALSE),IFERROR(VLOOKUP($A1297,'Circumstance 16'!$B$18:$AB$28,27,FALSE),TableBPA2[[#This Row],[Base Payment After Circumstance 15]])))</f>
        <v/>
      </c>
      <c r="V1297" s="24" t="str">
        <f>IF(V$3="Not used","",IFERROR(VLOOKUP($A1297,'Circumstance 17'!$B$6:$AB$15,27,FALSE),IFERROR(VLOOKUP($A1297,'Circumstance 17'!$B$18:$AB$28,27,FALSE),TableBPA2[[#This Row],[Base Payment After Circumstance 16]])))</f>
        <v/>
      </c>
      <c r="W1297" s="24" t="str">
        <f>IF(W$3="Not used","",IFERROR(VLOOKUP($A1297,'Circumstance 18'!$B$6:$AB$15,27,FALSE),IFERROR(VLOOKUP($A1297,'Circumstance 18'!$B$18:$AB$28,27,FALSE),TableBPA2[[#This Row],[Base Payment After Circumstance 17]])))</f>
        <v/>
      </c>
      <c r="X1297" s="24" t="str">
        <f>IF(X$3="Not used","",IFERROR(VLOOKUP($A1297,'Circumstance 19'!$B$6:$AB$15,27,FALSE),IFERROR(VLOOKUP($A1297,'Circumstance 19'!$B$18:$AB$28,27,FALSE),TableBPA2[[#This Row],[Base Payment After Circumstance 18]])))</f>
        <v/>
      </c>
      <c r="Y1297" s="24" t="str">
        <f>IF(Y$3="Not used","",IFERROR(VLOOKUP($A1297,'Circumstance 20'!$B$6:$AB$15,27,FALSE),IFERROR(VLOOKUP($A1297,'Circumstance 20'!$B$18:$AB$28,27,FALSE),TableBPA2[[#This Row],[Base Payment After Circumstance 19]])))</f>
        <v/>
      </c>
    </row>
    <row r="1298" spans="1:25" x14ac:dyDescent="0.25">
      <c r="A1298" s="11" t="str">
        <f>IF('LEA Information'!A1307="","",'LEA Information'!A1307)</f>
        <v/>
      </c>
      <c r="B1298" s="11" t="str">
        <f>IF('LEA Information'!B1307="","",'LEA Information'!B1307)</f>
        <v/>
      </c>
      <c r="C1298" s="68" t="str">
        <f>IF('LEA Information'!C1307="","",'LEA Information'!C1307)</f>
        <v/>
      </c>
      <c r="D1298" s="8" t="str">
        <f>IF('LEA Information'!D1307="","",'LEA Information'!D1307)</f>
        <v/>
      </c>
      <c r="E1298" s="32" t="str">
        <f t="shared" si="20"/>
        <v/>
      </c>
      <c r="F1298" s="3" t="str">
        <f>IF(F$3="Not used","",IFERROR(VLOOKUP($A1298,'Circumstance 1'!$B$6:$AB$15,27,FALSE),IFERROR(VLOOKUP(A1298,'Circumstance 1'!$B$18:$AB$28,27,FALSE),TableBPA2[[#This Row],[Starting Base Payment]])))</f>
        <v/>
      </c>
      <c r="G1298" s="3" t="str">
        <f>IF(G$3="Not used","",IFERROR(VLOOKUP($A1298,'Circumstance 2'!$B$6:$AB$15,27,FALSE),IFERROR(VLOOKUP($A1298,'Circumstance 2'!$B$18:$AB$28,27,FALSE),TableBPA2[[#This Row],[Base Payment After Circumstance 1]])))</f>
        <v/>
      </c>
      <c r="H1298" s="3" t="str">
        <f>IF(H$3="Not used","",IFERROR(VLOOKUP($A1298,'Circumstance 3'!$B$6:$AB$15,27,FALSE),IFERROR(VLOOKUP($A1298,'Circumstance 3'!$B$18:$AB$28,27,FALSE),TableBPA2[[#This Row],[Base Payment After Circumstance 2]])))</f>
        <v/>
      </c>
      <c r="I1298" s="3" t="str">
        <f>IF(I$3="Not used","",IFERROR(VLOOKUP($A1298,'Circumstance 4'!$B$6:$AB$15,27,FALSE),IFERROR(VLOOKUP($A1298,'Circumstance 4'!$B$18:$AB$28,27,FALSE),TableBPA2[[#This Row],[Base Payment After Circumstance 3]])))</f>
        <v/>
      </c>
      <c r="J1298" s="3" t="str">
        <f>IF(J$3="Not used","",IFERROR(VLOOKUP($A1298,'Circumstance 5'!$B$6:$AB$15,27,FALSE),IFERROR(VLOOKUP($A1298,'Circumstance 5'!$B$18:$AB$28,27,FALSE),TableBPA2[[#This Row],[Base Payment After Circumstance 4]])))</f>
        <v/>
      </c>
      <c r="K1298" s="3" t="str">
        <f>IF(K$3="Not used","",IFERROR(VLOOKUP($A1298,'Circumstance 6'!$B$6:$AB$15,27,FALSE),IFERROR(VLOOKUP($A1298,'Circumstance 6'!$B$18:$AB$28,27,FALSE),TableBPA2[[#This Row],[Base Payment After Circumstance 5]])))</f>
        <v/>
      </c>
      <c r="L1298" s="3" t="str">
        <f>IF(L$3="Not used","",IFERROR(VLOOKUP($A1298,'Circumstance 7'!$B$6:$AB$15,27,FALSE),IFERROR(VLOOKUP($A1298,'Circumstance 7'!$B$18:$AB$28,27,FALSE),TableBPA2[[#This Row],[Base Payment After Circumstance 6]])))</f>
        <v/>
      </c>
      <c r="M1298" s="3" t="str">
        <f>IF(M$3="Not used","",IFERROR(VLOOKUP($A1298,'Circumstance 8'!$B$6:$AB$15,27,FALSE),IFERROR(VLOOKUP($A1298,'Circumstance 8'!$B$18:$AB$28,27,FALSE),TableBPA2[[#This Row],[Base Payment After Circumstance 7]])))</f>
        <v/>
      </c>
      <c r="N1298" s="3" t="str">
        <f>IF(N$3="Not used","",IFERROR(VLOOKUP($A1298,'Circumstance 9'!$B$6:$AB$15,27,FALSE),IFERROR(VLOOKUP($A1298,'Circumstance 9'!$B$18:$AB$28,27,FALSE),TableBPA2[[#This Row],[Base Payment After Circumstance 8]])))</f>
        <v/>
      </c>
      <c r="O1298" s="3" t="str">
        <f>IF(O$3="Not used","",IFERROR(VLOOKUP($A1298,'Circumstance 10'!$B$6:$AB$15,27,FALSE),IFERROR(VLOOKUP($A1298,'Circumstance 10'!$B$18:$AB$28,27,FALSE),TableBPA2[[#This Row],[Base Payment After Circumstance 9]])))</f>
        <v/>
      </c>
      <c r="P1298" s="24" t="str">
        <f>IF(P$3="Not used","",IFERROR(VLOOKUP($A1298,'Circumstance 11'!$B$6:$AB$15,27,FALSE),IFERROR(VLOOKUP($A1298,'Circumstance 11'!$B$18:$AB$28,27,FALSE),TableBPA2[[#This Row],[Base Payment After Circumstance 10]])))</f>
        <v/>
      </c>
      <c r="Q1298" s="24" t="str">
        <f>IF(Q$3="Not used","",IFERROR(VLOOKUP($A1298,'Circumstance 12'!$B$6:$AB$15,27,FALSE),IFERROR(VLOOKUP($A1298,'Circumstance 12'!$B$18:$AB$28,27,FALSE),TableBPA2[[#This Row],[Base Payment After Circumstance 11]])))</f>
        <v/>
      </c>
      <c r="R1298" s="24" t="str">
        <f>IF(R$3="Not used","",IFERROR(VLOOKUP($A1298,'Circumstance 13'!$B$6:$AB$15,27,FALSE),IFERROR(VLOOKUP($A1298,'Circumstance 13'!$B$18:$AB$28,27,FALSE),TableBPA2[[#This Row],[Base Payment After Circumstance 12]])))</f>
        <v/>
      </c>
      <c r="S1298" s="24" t="str">
        <f>IF(S$3="Not used","",IFERROR(VLOOKUP($A1298,'Circumstance 14'!$B$6:$AB$15,27,FALSE),IFERROR(VLOOKUP($A1298,'Circumstance 14'!$B$18:$AB$28,27,FALSE),TableBPA2[[#This Row],[Base Payment After Circumstance 13]])))</f>
        <v/>
      </c>
      <c r="T1298" s="24" t="str">
        <f>IF(T$3="Not used","",IFERROR(VLOOKUP($A1298,'Circumstance 15'!$B$6:$AB$15,27,FALSE),IFERROR(VLOOKUP($A1298,'Circumstance 15'!$B$18:$AB$28,27,FALSE),TableBPA2[[#This Row],[Base Payment After Circumstance 14]])))</f>
        <v/>
      </c>
      <c r="U1298" s="24" t="str">
        <f>IF(U$3="Not used","",IFERROR(VLOOKUP($A1298,'Circumstance 16'!$B$6:$AB$15,27,FALSE),IFERROR(VLOOKUP($A1298,'Circumstance 16'!$B$18:$AB$28,27,FALSE),TableBPA2[[#This Row],[Base Payment After Circumstance 15]])))</f>
        <v/>
      </c>
      <c r="V1298" s="24" t="str">
        <f>IF(V$3="Not used","",IFERROR(VLOOKUP($A1298,'Circumstance 17'!$B$6:$AB$15,27,FALSE),IFERROR(VLOOKUP($A1298,'Circumstance 17'!$B$18:$AB$28,27,FALSE),TableBPA2[[#This Row],[Base Payment After Circumstance 16]])))</f>
        <v/>
      </c>
      <c r="W1298" s="24" t="str">
        <f>IF(W$3="Not used","",IFERROR(VLOOKUP($A1298,'Circumstance 18'!$B$6:$AB$15,27,FALSE),IFERROR(VLOOKUP($A1298,'Circumstance 18'!$B$18:$AB$28,27,FALSE),TableBPA2[[#This Row],[Base Payment After Circumstance 17]])))</f>
        <v/>
      </c>
      <c r="X1298" s="24" t="str">
        <f>IF(X$3="Not used","",IFERROR(VLOOKUP($A1298,'Circumstance 19'!$B$6:$AB$15,27,FALSE),IFERROR(VLOOKUP($A1298,'Circumstance 19'!$B$18:$AB$28,27,FALSE),TableBPA2[[#This Row],[Base Payment After Circumstance 18]])))</f>
        <v/>
      </c>
      <c r="Y1298" s="24" t="str">
        <f>IF(Y$3="Not used","",IFERROR(VLOOKUP($A1298,'Circumstance 20'!$B$6:$AB$15,27,FALSE),IFERROR(VLOOKUP($A1298,'Circumstance 20'!$B$18:$AB$28,27,FALSE),TableBPA2[[#This Row],[Base Payment After Circumstance 19]])))</f>
        <v/>
      </c>
    </row>
    <row r="1299" spans="1:25" x14ac:dyDescent="0.25">
      <c r="A1299" s="11" t="str">
        <f>IF('LEA Information'!A1308="","",'LEA Information'!A1308)</f>
        <v/>
      </c>
      <c r="B1299" s="11" t="str">
        <f>IF('LEA Information'!B1308="","",'LEA Information'!B1308)</f>
        <v/>
      </c>
      <c r="C1299" s="68" t="str">
        <f>IF('LEA Information'!C1308="","",'LEA Information'!C1308)</f>
        <v/>
      </c>
      <c r="D1299" s="8" t="str">
        <f>IF('LEA Information'!D1308="","",'LEA Information'!D1308)</f>
        <v/>
      </c>
      <c r="E1299" s="32" t="str">
        <f t="shared" si="20"/>
        <v/>
      </c>
      <c r="F1299" s="3" t="str">
        <f>IF(F$3="Not used","",IFERROR(VLOOKUP($A1299,'Circumstance 1'!$B$6:$AB$15,27,FALSE),IFERROR(VLOOKUP(A1299,'Circumstance 1'!$B$18:$AB$28,27,FALSE),TableBPA2[[#This Row],[Starting Base Payment]])))</f>
        <v/>
      </c>
      <c r="G1299" s="3" t="str">
        <f>IF(G$3="Not used","",IFERROR(VLOOKUP($A1299,'Circumstance 2'!$B$6:$AB$15,27,FALSE),IFERROR(VLOOKUP($A1299,'Circumstance 2'!$B$18:$AB$28,27,FALSE),TableBPA2[[#This Row],[Base Payment After Circumstance 1]])))</f>
        <v/>
      </c>
      <c r="H1299" s="3" t="str">
        <f>IF(H$3="Not used","",IFERROR(VLOOKUP($A1299,'Circumstance 3'!$B$6:$AB$15,27,FALSE),IFERROR(VLOOKUP($A1299,'Circumstance 3'!$B$18:$AB$28,27,FALSE),TableBPA2[[#This Row],[Base Payment After Circumstance 2]])))</f>
        <v/>
      </c>
      <c r="I1299" s="3" t="str">
        <f>IF(I$3="Not used","",IFERROR(VLOOKUP($A1299,'Circumstance 4'!$B$6:$AB$15,27,FALSE),IFERROR(VLOOKUP($A1299,'Circumstance 4'!$B$18:$AB$28,27,FALSE),TableBPA2[[#This Row],[Base Payment After Circumstance 3]])))</f>
        <v/>
      </c>
      <c r="J1299" s="3" t="str">
        <f>IF(J$3="Not used","",IFERROR(VLOOKUP($A1299,'Circumstance 5'!$B$6:$AB$15,27,FALSE),IFERROR(VLOOKUP($A1299,'Circumstance 5'!$B$18:$AB$28,27,FALSE),TableBPA2[[#This Row],[Base Payment After Circumstance 4]])))</f>
        <v/>
      </c>
      <c r="K1299" s="3" t="str">
        <f>IF(K$3="Not used","",IFERROR(VLOOKUP($A1299,'Circumstance 6'!$B$6:$AB$15,27,FALSE),IFERROR(VLOOKUP($A1299,'Circumstance 6'!$B$18:$AB$28,27,FALSE),TableBPA2[[#This Row],[Base Payment After Circumstance 5]])))</f>
        <v/>
      </c>
      <c r="L1299" s="3" t="str">
        <f>IF(L$3="Not used","",IFERROR(VLOOKUP($A1299,'Circumstance 7'!$B$6:$AB$15,27,FALSE),IFERROR(VLOOKUP($A1299,'Circumstance 7'!$B$18:$AB$28,27,FALSE),TableBPA2[[#This Row],[Base Payment After Circumstance 6]])))</f>
        <v/>
      </c>
      <c r="M1299" s="3" t="str">
        <f>IF(M$3="Not used","",IFERROR(VLOOKUP($A1299,'Circumstance 8'!$B$6:$AB$15,27,FALSE),IFERROR(VLOOKUP($A1299,'Circumstance 8'!$B$18:$AB$28,27,FALSE),TableBPA2[[#This Row],[Base Payment After Circumstance 7]])))</f>
        <v/>
      </c>
      <c r="N1299" s="3" t="str">
        <f>IF(N$3="Not used","",IFERROR(VLOOKUP($A1299,'Circumstance 9'!$B$6:$AB$15,27,FALSE),IFERROR(VLOOKUP($A1299,'Circumstance 9'!$B$18:$AB$28,27,FALSE),TableBPA2[[#This Row],[Base Payment After Circumstance 8]])))</f>
        <v/>
      </c>
      <c r="O1299" s="3" t="str">
        <f>IF(O$3="Not used","",IFERROR(VLOOKUP($A1299,'Circumstance 10'!$B$6:$AB$15,27,FALSE),IFERROR(VLOOKUP($A1299,'Circumstance 10'!$B$18:$AB$28,27,FALSE),TableBPA2[[#This Row],[Base Payment After Circumstance 9]])))</f>
        <v/>
      </c>
      <c r="P1299" s="24" t="str">
        <f>IF(P$3="Not used","",IFERROR(VLOOKUP($A1299,'Circumstance 11'!$B$6:$AB$15,27,FALSE),IFERROR(VLOOKUP($A1299,'Circumstance 11'!$B$18:$AB$28,27,FALSE),TableBPA2[[#This Row],[Base Payment After Circumstance 10]])))</f>
        <v/>
      </c>
      <c r="Q1299" s="24" t="str">
        <f>IF(Q$3="Not used","",IFERROR(VLOOKUP($A1299,'Circumstance 12'!$B$6:$AB$15,27,FALSE),IFERROR(VLOOKUP($A1299,'Circumstance 12'!$B$18:$AB$28,27,FALSE),TableBPA2[[#This Row],[Base Payment After Circumstance 11]])))</f>
        <v/>
      </c>
      <c r="R1299" s="24" t="str">
        <f>IF(R$3="Not used","",IFERROR(VLOOKUP($A1299,'Circumstance 13'!$B$6:$AB$15,27,FALSE),IFERROR(VLOOKUP($A1299,'Circumstance 13'!$B$18:$AB$28,27,FALSE),TableBPA2[[#This Row],[Base Payment After Circumstance 12]])))</f>
        <v/>
      </c>
      <c r="S1299" s="24" t="str">
        <f>IF(S$3="Not used","",IFERROR(VLOOKUP($A1299,'Circumstance 14'!$B$6:$AB$15,27,FALSE),IFERROR(VLOOKUP($A1299,'Circumstance 14'!$B$18:$AB$28,27,FALSE),TableBPA2[[#This Row],[Base Payment After Circumstance 13]])))</f>
        <v/>
      </c>
      <c r="T1299" s="24" t="str">
        <f>IF(T$3="Not used","",IFERROR(VLOOKUP($A1299,'Circumstance 15'!$B$6:$AB$15,27,FALSE),IFERROR(VLOOKUP($A1299,'Circumstance 15'!$B$18:$AB$28,27,FALSE),TableBPA2[[#This Row],[Base Payment After Circumstance 14]])))</f>
        <v/>
      </c>
      <c r="U1299" s="24" t="str">
        <f>IF(U$3="Not used","",IFERROR(VLOOKUP($A1299,'Circumstance 16'!$B$6:$AB$15,27,FALSE),IFERROR(VLOOKUP($A1299,'Circumstance 16'!$B$18:$AB$28,27,FALSE),TableBPA2[[#This Row],[Base Payment After Circumstance 15]])))</f>
        <v/>
      </c>
      <c r="V1299" s="24" t="str">
        <f>IF(V$3="Not used","",IFERROR(VLOOKUP($A1299,'Circumstance 17'!$B$6:$AB$15,27,FALSE),IFERROR(VLOOKUP($A1299,'Circumstance 17'!$B$18:$AB$28,27,FALSE),TableBPA2[[#This Row],[Base Payment After Circumstance 16]])))</f>
        <v/>
      </c>
      <c r="W1299" s="24" t="str">
        <f>IF(W$3="Not used","",IFERROR(VLOOKUP($A1299,'Circumstance 18'!$B$6:$AB$15,27,FALSE),IFERROR(VLOOKUP($A1299,'Circumstance 18'!$B$18:$AB$28,27,FALSE),TableBPA2[[#This Row],[Base Payment After Circumstance 17]])))</f>
        <v/>
      </c>
      <c r="X1299" s="24" t="str">
        <f>IF(X$3="Not used","",IFERROR(VLOOKUP($A1299,'Circumstance 19'!$B$6:$AB$15,27,FALSE),IFERROR(VLOOKUP($A1299,'Circumstance 19'!$B$18:$AB$28,27,FALSE),TableBPA2[[#This Row],[Base Payment After Circumstance 18]])))</f>
        <v/>
      </c>
      <c r="Y1299" s="24" t="str">
        <f>IF(Y$3="Not used","",IFERROR(VLOOKUP($A1299,'Circumstance 20'!$B$6:$AB$15,27,FALSE),IFERROR(VLOOKUP($A1299,'Circumstance 20'!$B$18:$AB$28,27,FALSE),TableBPA2[[#This Row],[Base Payment After Circumstance 19]])))</f>
        <v/>
      </c>
    </row>
    <row r="1300" spans="1:25" x14ac:dyDescent="0.25">
      <c r="A1300" s="11" t="str">
        <f>IF('LEA Information'!A1309="","",'LEA Information'!A1309)</f>
        <v/>
      </c>
      <c r="B1300" s="11" t="str">
        <f>IF('LEA Information'!B1309="","",'LEA Information'!B1309)</f>
        <v/>
      </c>
      <c r="C1300" s="68" t="str">
        <f>IF('LEA Information'!C1309="","",'LEA Information'!C1309)</f>
        <v/>
      </c>
      <c r="D1300" s="8" t="str">
        <f>IF('LEA Information'!D1309="","",'LEA Information'!D1309)</f>
        <v/>
      </c>
      <c r="E1300" s="32" t="str">
        <f t="shared" si="20"/>
        <v/>
      </c>
      <c r="F1300" s="3" t="str">
        <f>IF(F$3="Not used","",IFERROR(VLOOKUP($A1300,'Circumstance 1'!$B$6:$AB$15,27,FALSE),IFERROR(VLOOKUP(A1300,'Circumstance 1'!$B$18:$AB$28,27,FALSE),TableBPA2[[#This Row],[Starting Base Payment]])))</f>
        <v/>
      </c>
      <c r="G1300" s="3" t="str">
        <f>IF(G$3="Not used","",IFERROR(VLOOKUP($A1300,'Circumstance 2'!$B$6:$AB$15,27,FALSE),IFERROR(VLOOKUP($A1300,'Circumstance 2'!$B$18:$AB$28,27,FALSE),TableBPA2[[#This Row],[Base Payment After Circumstance 1]])))</f>
        <v/>
      </c>
      <c r="H1300" s="3" t="str">
        <f>IF(H$3="Not used","",IFERROR(VLOOKUP($A1300,'Circumstance 3'!$B$6:$AB$15,27,FALSE),IFERROR(VLOOKUP($A1300,'Circumstance 3'!$B$18:$AB$28,27,FALSE),TableBPA2[[#This Row],[Base Payment After Circumstance 2]])))</f>
        <v/>
      </c>
      <c r="I1300" s="3" t="str">
        <f>IF(I$3="Not used","",IFERROR(VLOOKUP($A1300,'Circumstance 4'!$B$6:$AB$15,27,FALSE),IFERROR(VLOOKUP($A1300,'Circumstance 4'!$B$18:$AB$28,27,FALSE),TableBPA2[[#This Row],[Base Payment After Circumstance 3]])))</f>
        <v/>
      </c>
      <c r="J1300" s="3" t="str">
        <f>IF(J$3="Not used","",IFERROR(VLOOKUP($A1300,'Circumstance 5'!$B$6:$AB$15,27,FALSE),IFERROR(VLOOKUP($A1300,'Circumstance 5'!$B$18:$AB$28,27,FALSE),TableBPA2[[#This Row],[Base Payment After Circumstance 4]])))</f>
        <v/>
      </c>
      <c r="K1300" s="3" t="str">
        <f>IF(K$3="Not used","",IFERROR(VLOOKUP($A1300,'Circumstance 6'!$B$6:$AB$15,27,FALSE),IFERROR(VLOOKUP($A1300,'Circumstance 6'!$B$18:$AB$28,27,FALSE),TableBPA2[[#This Row],[Base Payment After Circumstance 5]])))</f>
        <v/>
      </c>
      <c r="L1300" s="3" t="str">
        <f>IF(L$3="Not used","",IFERROR(VLOOKUP($A1300,'Circumstance 7'!$B$6:$AB$15,27,FALSE),IFERROR(VLOOKUP($A1300,'Circumstance 7'!$B$18:$AB$28,27,FALSE),TableBPA2[[#This Row],[Base Payment After Circumstance 6]])))</f>
        <v/>
      </c>
      <c r="M1300" s="3" t="str">
        <f>IF(M$3="Not used","",IFERROR(VLOOKUP($A1300,'Circumstance 8'!$B$6:$AB$15,27,FALSE),IFERROR(VLOOKUP($A1300,'Circumstance 8'!$B$18:$AB$28,27,FALSE),TableBPA2[[#This Row],[Base Payment After Circumstance 7]])))</f>
        <v/>
      </c>
      <c r="N1300" s="3" t="str">
        <f>IF(N$3="Not used","",IFERROR(VLOOKUP($A1300,'Circumstance 9'!$B$6:$AB$15,27,FALSE),IFERROR(VLOOKUP($A1300,'Circumstance 9'!$B$18:$AB$28,27,FALSE),TableBPA2[[#This Row],[Base Payment After Circumstance 8]])))</f>
        <v/>
      </c>
      <c r="O1300" s="3" t="str">
        <f>IF(O$3="Not used","",IFERROR(VLOOKUP($A1300,'Circumstance 10'!$B$6:$AB$15,27,FALSE),IFERROR(VLOOKUP($A1300,'Circumstance 10'!$B$18:$AB$28,27,FALSE),TableBPA2[[#This Row],[Base Payment After Circumstance 9]])))</f>
        <v/>
      </c>
      <c r="P1300" s="24" t="str">
        <f>IF(P$3="Not used","",IFERROR(VLOOKUP($A1300,'Circumstance 11'!$B$6:$AB$15,27,FALSE),IFERROR(VLOOKUP($A1300,'Circumstance 11'!$B$18:$AB$28,27,FALSE),TableBPA2[[#This Row],[Base Payment After Circumstance 10]])))</f>
        <v/>
      </c>
      <c r="Q1300" s="24" t="str">
        <f>IF(Q$3="Not used","",IFERROR(VLOOKUP($A1300,'Circumstance 12'!$B$6:$AB$15,27,FALSE),IFERROR(VLOOKUP($A1300,'Circumstance 12'!$B$18:$AB$28,27,FALSE),TableBPA2[[#This Row],[Base Payment After Circumstance 11]])))</f>
        <v/>
      </c>
      <c r="R1300" s="24" t="str">
        <f>IF(R$3="Not used","",IFERROR(VLOOKUP($A1300,'Circumstance 13'!$B$6:$AB$15,27,FALSE),IFERROR(VLOOKUP($A1300,'Circumstance 13'!$B$18:$AB$28,27,FALSE),TableBPA2[[#This Row],[Base Payment After Circumstance 12]])))</f>
        <v/>
      </c>
      <c r="S1300" s="24" t="str">
        <f>IF(S$3="Not used","",IFERROR(VLOOKUP($A1300,'Circumstance 14'!$B$6:$AB$15,27,FALSE),IFERROR(VLOOKUP($A1300,'Circumstance 14'!$B$18:$AB$28,27,FALSE),TableBPA2[[#This Row],[Base Payment After Circumstance 13]])))</f>
        <v/>
      </c>
      <c r="T1300" s="24" t="str">
        <f>IF(T$3="Not used","",IFERROR(VLOOKUP($A1300,'Circumstance 15'!$B$6:$AB$15,27,FALSE),IFERROR(VLOOKUP($A1300,'Circumstance 15'!$B$18:$AB$28,27,FALSE),TableBPA2[[#This Row],[Base Payment After Circumstance 14]])))</f>
        <v/>
      </c>
      <c r="U1300" s="24" t="str">
        <f>IF(U$3="Not used","",IFERROR(VLOOKUP($A1300,'Circumstance 16'!$B$6:$AB$15,27,FALSE),IFERROR(VLOOKUP($A1300,'Circumstance 16'!$B$18:$AB$28,27,FALSE),TableBPA2[[#This Row],[Base Payment After Circumstance 15]])))</f>
        <v/>
      </c>
      <c r="V1300" s="24" t="str">
        <f>IF(V$3="Not used","",IFERROR(VLOOKUP($A1300,'Circumstance 17'!$B$6:$AB$15,27,FALSE),IFERROR(VLOOKUP($A1300,'Circumstance 17'!$B$18:$AB$28,27,FALSE),TableBPA2[[#This Row],[Base Payment After Circumstance 16]])))</f>
        <v/>
      </c>
      <c r="W1300" s="24" t="str">
        <f>IF(W$3="Not used","",IFERROR(VLOOKUP($A1300,'Circumstance 18'!$B$6:$AB$15,27,FALSE),IFERROR(VLOOKUP($A1300,'Circumstance 18'!$B$18:$AB$28,27,FALSE),TableBPA2[[#This Row],[Base Payment After Circumstance 17]])))</f>
        <v/>
      </c>
      <c r="X1300" s="24" t="str">
        <f>IF(X$3="Not used","",IFERROR(VLOOKUP($A1300,'Circumstance 19'!$B$6:$AB$15,27,FALSE),IFERROR(VLOOKUP($A1300,'Circumstance 19'!$B$18:$AB$28,27,FALSE),TableBPA2[[#This Row],[Base Payment After Circumstance 18]])))</f>
        <v/>
      </c>
      <c r="Y1300" s="24" t="str">
        <f>IF(Y$3="Not used","",IFERROR(VLOOKUP($A1300,'Circumstance 20'!$B$6:$AB$15,27,FALSE),IFERROR(VLOOKUP($A1300,'Circumstance 20'!$B$18:$AB$28,27,FALSE),TableBPA2[[#This Row],[Base Payment After Circumstance 19]])))</f>
        <v/>
      </c>
    </row>
    <row r="1301" spans="1:25" x14ac:dyDescent="0.25">
      <c r="A1301" s="11" t="str">
        <f>IF('LEA Information'!A1310="","",'LEA Information'!A1310)</f>
        <v/>
      </c>
      <c r="B1301" s="11" t="str">
        <f>IF('LEA Information'!B1310="","",'LEA Information'!B1310)</f>
        <v/>
      </c>
      <c r="C1301" s="68" t="str">
        <f>IF('LEA Information'!C1310="","",'LEA Information'!C1310)</f>
        <v/>
      </c>
      <c r="D1301" s="8" t="str">
        <f>IF('LEA Information'!D1310="","",'LEA Information'!D1310)</f>
        <v/>
      </c>
      <c r="E1301" s="32" t="str">
        <f t="shared" si="20"/>
        <v/>
      </c>
      <c r="F1301" s="3" t="str">
        <f>IF(F$3="Not used","",IFERROR(VLOOKUP($A1301,'Circumstance 1'!$B$6:$AB$15,27,FALSE),IFERROR(VLOOKUP(A1301,'Circumstance 1'!$B$18:$AB$28,27,FALSE),TableBPA2[[#This Row],[Starting Base Payment]])))</f>
        <v/>
      </c>
      <c r="G1301" s="3" t="str">
        <f>IF(G$3="Not used","",IFERROR(VLOOKUP($A1301,'Circumstance 2'!$B$6:$AB$15,27,FALSE),IFERROR(VLOOKUP($A1301,'Circumstance 2'!$B$18:$AB$28,27,FALSE),TableBPA2[[#This Row],[Base Payment After Circumstance 1]])))</f>
        <v/>
      </c>
      <c r="H1301" s="3" t="str">
        <f>IF(H$3="Not used","",IFERROR(VLOOKUP($A1301,'Circumstance 3'!$B$6:$AB$15,27,FALSE),IFERROR(VLOOKUP($A1301,'Circumstance 3'!$B$18:$AB$28,27,FALSE),TableBPA2[[#This Row],[Base Payment After Circumstance 2]])))</f>
        <v/>
      </c>
      <c r="I1301" s="3" t="str">
        <f>IF(I$3="Not used","",IFERROR(VLOOKUP($A1301,'Circumstance 4'!$B$6:$AB$15,27,FALSE),IFERROR(VLOOKUP($A1301,'Circumstance 4'!$B$18:$AB$28,27,FALSE),TableBPA2[[#This Row],[Base Payment After Circumstance 3]])))</f>
        <v/>
      </c>
      <c r="J1301" s="3" t="str">
        <f>IF(J$3="Not used","",IFERROR(VLOOKUP($A1301,'Circumstance 5'!$B$6:$AB$15,27,FALSE),IFERROR(VLOOKUP($A1301,'Circumstance 5'!$B$18:$AB$28,27,FALSE),TableBPA2[[#This Row],[Base Payment After Circumstance 4]])))</f>
        <v/>
      </c>
      <c r="K1301" s="3" t="str">
        <f>IF(K$3="Not used","",IFERROR(VLOOKUP($A1301,'Circumstance 6'!$B$6:$AB$15,27,FALSE),IFERROR(VLOOKUP($A1301,'Circumstance 6'!$B$18:$AB$28,27,FALSE),TableBPA2[[#This Row],[Base Payment After Circumstance 5]])))</f>
        <v/>
      </c>
      <c r="L1301" s="3" t="str">
        <f>IF(L$3="Not used","",IFERROR(VLOOKUP($A1301,'Circumstance 7'!$B$6:$AB$15,27,FALSE),IFERROR(VLOOKUP($A1301,'Circumstance 7'!$B$18:$AB$28,27,FALSE),TableBPA2[[#This Row],[Base Payment After Circumstance 6]])))</f>
        <v/>
      </c>
      <c r="M1301" s="3" t="str">
        <f>IF(M$3="Not used","",IFERROR(VLOOKUP($A1301,'Circumstance 8'!$B$6:$AB$15,27,FALSE),IFERROR(VLOOKUP($A1301,'Circumstance 8'!$B$18:$AB$28,27,FALSE),TableBPA2[[#This Row],[Base Payment After Circumstance 7]])))</f>
        <v/>
      </c>
      <c r="N1301" s="3" t="str">
        <f>IF(N$3="Not used","",IFERROR(VLOOKUP($A1301,'Circumstance 9'!$B$6:$AB$15,27,FALSE),IFERROR(VLOOKUP($A1301,'Circumstance 9'!$B$18:$AB$28,27,FALSE),TableBPA2[[#This Row],[Base Payment After Circumstance 8]])))</f>
        <v/>
      </c>
      <c r="O1301" s="3" t="str">
        <f>IF(O$3="Not used","",IFERROR(VLOOKUP($A1301,'Circumstance 10'!$B$6:$AB$15,27,FALSE),IFERROR(VLOOKUP($A1301,'Circumstance 10'!$B$18:$AB$28,27,FALSE),TableBPA2[[#This Row],[Base Payment After Circumstance 9]])))</f>
        <v/>
      </c>
      <c r="P1301" s="24" t="str">
        <f>IF(P$3="Not used","",IFERROR(VLOOKUP($A1301,'Circumstance 11'!$B$6:$AB$15,27,FALSE),IFERROR(VLOOKUP($A1301,'Circumstance 11'!$B$18:$AB$28,27,FALSE),TableBPA2[[#This Row],[Base Payment After Circumstance 10]])))</f>
        <v/>
      </c>
      <c r="Q1301" s="24" t="str">
        <f>IF(Q$3="Not used","",IFERROR(VLOOKUP($A1301,'Circumstance 12'!$B$6:$AB$15,27,FALSE),IFERROR(VLOOKUP($A1301,'Circumstance 12'!$B$18:$AB$28,27,FALSE),TableBPA2[[#This Row],[Base Payment After Circumstance 11]])))</f>
        <v/>
      </c>
      <c r="R1301" s="24" t="str">
        <f>IF(R$3="Not used","",IFERROR(VLOOKUP($A1301,'Circumstance 13'!$B$6:$AB$15,27,FALSE),IFERROR(VLOOKUP($A1301,'Circumstance 13'!$B$18:$AB$28,27,FALSE),TableBPA2[[#This Row],[Base Payment After Circumstance 12]])))</f>
        <v/>
      </c>
      <c r="S1301" s="24" t="str">
        <f>IF(S$3="Not used","",IFERROR(VLOOKUP($A1301,'Circumstance 14'!$B$6:$AB$15,27,FALSE),IFERROR(VLOOKUP($A1301,'Circumstance 14'!$B$18:$AB$28,27,FALSE),TableBPA2[[#This Row],[Base Payment After Circumstance 13]])))</f>
        <v/>
      </c>
      <c r="T1301" s="24" t="str">
        <f>IF(T$3="Not used","",IFERROR(VLOOKUP($A1301,'Circumstance 15'!$B$6:$AB$15,27,FALSE),IFERROR(VLOOKUP($A1301,'Circumstance 15'!$B$18:$AB$28,27,FALSE),TableBPA2[[#This Row],[Base Payment After Circumstance 14]])))</f>
        <v/>
      </c>
      <c r="U1301" s="24" t="str">
        <f>IF(U$3="Not used","",IFERROR(VLOOKUP($A1301,'Circumstance 16'!$B$6:$AB$15,27,FALSE),IFERROR(VLOOKUP($A1301,'Circumstance 16'!$B$18:$AB$28,27,FALSE),TableBPA2[[#This Row],[Base Payment After Circumstance 15]])))</f>
        <v/>
      </c>
      <c r="V1301" s="24" t="str">
        <f>IF(V$3="Not used","",IFERROR(VLOOKUP($A1301,'Circumstance 17'!$B$6:$AB$15,27,FALSE),IFERROR(VLOOKUP($A1301,'Circumstance 17'!$B$18:$AB$28,27,FALSE),TableBPA2[[#This Row],[Base Payment After Circumstance 16]])))</f>
        <v/>
      </c>
      <c r="W1301" s="24" t="str">
        <f>IF(W$3="Not used","",IFERROR(VLOOKUP($A1301,'Circumstance 18'!$B$6:$AB$15,27,FALSE),IFERROR(VLOOKUP($A1301,'Circumstance 18'!$B$18:$AB$28,27,FALSE),TableBPA2[[#This Row],[Base Payment After Circumstance 17]])))</f>
        <v/>
      </c>
      <c r="X1301" s="24" t="str">
        <f>IF(X$3="Not used","",IFERROR(VLOOKUP($A1301,'Circumstance 19'!$B$6:$AB$15,27,FALSE),IFERROR(VLOOKUP($A1301,'Circumstance 19'!$B$18:$AB$28,27,FALSE),TableBPA2[[#This Row],[Base Payment After Circumstance 18]])))</f>
        <v/>
      </c>
      <c r="Y1301" s="24" t="str">
        <f>IF(Y$3="Not used","",IFERROR(VLOOKUP($A1301,'Circumstance 20'!$B$6:$AB$15,27,FALSE),IFERROR(VLOOKUP($A1301,'Circumstance 20'!$B$18:$AB$28,27,FALSE),TableBPA2[[#This Row],[Base Payment After Circumstance 19]])))</f>
        <v/>
      </c>
    </row>
    <row r="1302" spans="1:25" x14ac:dyDescent="0.25">
      <c r="A1302" s="11" t="str">
        <f>IF('LEA Information'!A1311="","",'LEA Information'!A1311)</f>
        <v/>
      </c>
      <c r="B1302" s="11" t="str">
        <f>IF('LEA Information'!B1311="","",'LEA Information'!B1311)</f>
        <v/>
      </c>
      <c r="C1302" s="68" t="str">
        <f>IF('LEA Information'!C1311="","",'LEA Information'!C1311)</f>
        <v/>
      </c>
      <c r="D1302" s="8" t="str">
        <f>IF('LEA Information'!D1311="","",'LEA Information'!D1311)</f>
        <v/>
      </c>
      <c r="E1302" s="32" t="str">
        <f t="shared" si="20"/>
        <v/>
      </c>
      <c r="F1302" s="3" t="str">
        <f>IF(F$3="Not used","",IFERROR(VLOOKUP($A1302,'Circumstance 1'!$B$6:$AB$15,27,FALSE),IFERROR(VLOOKUP(A1302,'Circumstance 1'!$B$18:$AB$28,27,FALSE),TableBPA2[[#This Row],[Starting Base Payment]])))</f>
        <v/>
      </c>
      <c r="G1302" s="3" t="str">
        <f>IF(G$3="Not used","",IFERROR(VLOOKUP($A1302,'Circumstance 2'!$B$6:$AB$15,27,FALSE),IFERROR(VLOOKUP($A1302,'Circumstance 2'!$B$18:$AB$28,27,FALSE),TableBPA2[[#This Row],[Base Payment After Circumstance 1]])))</f>
        <v/>
      </c>
      <c r="H1302" s="3" t="str">
        <f>IF(H$3="Not used","",IFERROR(VLOOKUP($A1302,'Circumstance 3'!$B$6:$AB$15,27,FALSE),IFERROR(VLOOKUP($A1302,'Circumstance 3'!$B$18:$AB$28,27,FALSE),TableBPA2[[#This Row],[Base Payment After Circumstance 2]])))</f>
        <v/>
      </c>
      <c r="I1302" s="3" t="str">
        <f>IF(I$3="Not used","",IFERROR(VLOOKUP($A1302,'Circumstance 4'!$B$6:$AB$15,27,FALSE),IFERROR(VLOOKUP($A1302,'Circumstance 4'!$B$18:$AB$28,27,FALSE),TableBPA2[[#This Row],[Base Payment After Circumstance 3]])))</f>
        <v/>
      </c>
      <c r="J1302" s="3" t="str">
        <f>IF(J$3="Not used","",IFERROR(VLOOKUP($A1302,'Circumstance 5'!$B$6:$AB$15,27,FALSE),IFERROR(VLOOKUP($A1302,'Circumstance 5'!$B$18:$AB$28,27,FALSE),TableBPA2[[#This Row],[Base Payment After Circumstance 4]])))</f>
        <v/>
      </c>
      <c r="K1302" s="3" t="str">
        <f>IF(K$3="Not used","",IFERROR(VLOOKUP($A1302,'Circumstance 6'!$B$6:$AB$15,27,FALSE),IFERROR(VLOOKUP($A1302,'Circumstance 6'!$B$18:$AB$28,27,FALSE),TableBPA2[[#This Row],[Base Payment After Circumstance 5]])))</f>
        <v/>
      </c>
      <c r="L1302" s="3" t="str">
        <f>IF(L$3="Not used","",IFERROR(VLOOKUP($A1302,'Circumstance 7'!$B$6:$AB$15,27,FALSE),IFERROR(VLOOKUP($A1302,'Circumstance 7'!$B$18:$AB$28,27,FALSE),TableBPA2[[#This Row],[Base Payment After Circumstance 6]])))</f>
        <v/>
      </c>
      <c r="M1302" s="3" t="str">
        <f>IF(M$3="Not used","",IFERROR(VLOOKUP($A1302,'Circumstance 8'!$B$6:$AB$15,27,FALSE),IFERROR(VLOOKUP($A1302,'Circumstance 8'!$B$18:$AB$28,27,FALSE),TableBPA2[[#This Row],[Base Payment After Circumstance 7]])))</f>
        <v/>
      </c>
      <c r="N1302" s="3" t="str">
        <f>IF(N$3="Not used","",IFERROR(VLOOKUP($A1302,'Circumstance 9'!$B$6:$AB$15,27,FALSE),IFERROR(VLOOKUP($A1302,'Circumstance 9'!$B$18:$AB$28,27,FALSE),TableBPA2[[#This Row],[Base Payment After Circumstance 8]])))</f>
        <v/>
      </c>
      <c r="O1302" s="3" t="str">
        <f>IF(O$3="Not used","",IFERROR(VLOOKUP($A1302,'Circumstance 10'!$B$6:$AB$15,27,FALSE),IFERROR(VLOOKUP($A1302,'Circumstance 10'!$B$18:$AB$28,27,FALSE),TableBPA2[[#This Row],[Base Payment After Circumstance 9]])))</f>
        <v/>
      </c>
      <c r="P1302" s="24" t="str">
        <f>IF(P$3="Not used","",IFERROR(VLOOKUP($A1302,'Circumstance 11'!$B$6:$AB$15,27,FALSE),IFERROR(VLOOKUP($A1302,'Circumstance 11'!$B$18:$AB$28,27,FALSE),TableBPA2[[#This Row],[Base Payment After Circumstance 10]])))</f>
        <v/>
      </c>
      <c r="Q1302" s="24" t="str">
        <f>IF(Q$3="Not used","",IFERROR(VLOOKUP($A1302,'Circumstance 12'!$B$6:$AB$15,27,FALSE),IFERROR(VLOOKUP($A1302,'Circumstance 12'!$B$18:$AB$28,27,FALSE),TableBPA2[[#This Row],[Base Payment After Circumstance 11]])))</f>
        <v/>
      </c>
      <c r="R1302" s="24" t="str">
        <f>IF(R$3="Not used","",IFERROR(VLOOKUP($A1302,'Circumstance 13'!$B$6:$AB$15,27,FALSE),IFERROR(VLOOKUP($A1302,'Circumstance 13'!$B$18:$AB$28,27,FALSE),TableBPA2[[#This Row],[Base Payment After Circumstance 12]])))</f>
        <v/>
      </c>
      <c r="S1302" s="24" t="str">
        <f>IF(S$3="Not used","",IFERROR(VLOOKUP($A1302,'Circumstance 14'!$B$6:$AB$15,27,FALSE),IFERROR(VLOOKUP($A1302,'Circumstance 14'!$B$18:$AB$28,27,FALSE),TableBPA2[[#This Row],[Base Payment After Circumstance 13]])))</f>
        <v/>
      </c>
      <c r="T1302" s="24" t="str">
        <f>IF(T$3="Not used","",IFERROR(VLOOKUP($A1302,'Circumstance 15'!$B$6:$AB$15,27,FALSE),IFERROR(VLOOKUP($A1302,'Circumstance 15'!$B$18:$AB$28,27,FALSE),TableBPA2[[#This Row],[Base Payment After Circumstance 14]])))</f>
        <v/>
      </c>
      <c r="U1302" s="24" t="str">
        <f>IF(U$3="Not used","",IFERROR(VLOOKUP($A1302,'Circumstance 16'!$B$6:$AB$15,27,FALSE),IFERROR(VLOOKUP($A1302,'Circumstance 16'!$B$18:$AB$28,27,FALSE),TableBPA2[[#This Row],[Base Payment After Circumstance 15]])))</f>
        <v/>
      </c>
      <c r="V1302" s="24" t="str">
        <f>IF(V$3="Not used","",IFERROR(VLOOKUP($A1302,'Circumstance 17'!$B$6:$AB$15,27,FALSE),IFERROR(VLOOKUP($A1302,'Circumstance 17'!$B$18:$AB$28,27,FALSE),TableBPA2[[#This Row],[Base Payment After Circumstance 16]])))</f>
        <v/>
      </c>
      <c r="W1302" s="24" t="str">
        <f>IF(W$3="Not used","",IFERROR(VLOOKUP($A1302,'Circumstance 18'!$B$6:$AB$15,27,FALSE),IFERROR(VLOOKUP($A1302,'Circumstance 18'!$B$18:$AB$28,27,FALSE),TableBPA2[[#This Row],[Base Payment After Circumstance 17]])))</f>
        <v/>
      </c>
      <c r="X1302" s="24" t="str">
        <f>IF(X$3="Not used","",IFERROR(VLOOKUP($A1302,'Circumstance 19'!$B$6:$AB$15,27,FALSE),IFERROR(VLOOKUP($A1302,'Circumstance 19'!$B$18:$AB$28,27,FALSE),TableBPA2[[#This Row],[Base Payment After Circumstance 18]])))</f>
        <v/>
      </c>
      <c r="Y1302" s="24" t="str">
        <f>IF(Y$3="Not used","",IFERROR(VLOOKUP($A1302,'Circumstance 20'!$B$6:$AB$15,27,FALSE),IFERROR(VLOOKUP($A1302,'Circumstance 20'!$B$18:$AB$28,27,FALSE),TableBPA2[[#This Row],[Base Payment After Circumstance 19]])))</f>
        <v/>
      </c>
    </row>
    <row r="1303" spans="1:25" x14ac:dyDescent="0.25">
      <c r="A1303" s="11" t="str">
        <f>IF('LEA Information'!A1312="","",'LEA Information'!A1312)</f>
        <v/>
      </c>
      <c r="B1303" s="11" t="str">
        <f>IF('LEA Information'!B1312="","",'LEA Information'!B1312)</f>
        <v/>
      </c>
      <c r="C1303" s="68" t="str">
        <f>IF('LEA Information'!C1312="","",'LEA Information'!C1312)</f>
        <v/>
      </c>
      <c r="D1303" s="8" t="str">
        <f>IF('LEA Information'!D1312="","",'LEA Information'!D1312)</f>
        <v/>
      </c>
      <c r="E1303" s="32" t="str">
        <f t="shared" si="20"/>
        <v/>
      </c>
      <c r="F1303" s="3" t="str">
        <f>IF(F$3="Not used","",IFERROR(VLOOKUP($A1303,'Circumstance 1'!$B$6:$AB$15,27,FALSE),IFERROR(VLOOKUP(A1303,'Circumstance 1'!$B$18:$AB$28,27,FALSE),TableBPA2[[#This Row],[Starting Base Payment]])))</f>
        <v/>
      </c>
      <c r="G1303" s="3" t="str">
        <f>IF(G$3="Not used","",IFERROR(VLOOKUP($A1303,'Circumstance 2'!$B$6:$AB$15,27,FALSE),IFERROR(VLOOKUP($A1303,'Circumstance 2'!$B$18:$AB$28,27,FALSE),TableBPA2[[#This Row],[Base Payment After Circumstance 1]])))</f>
        <v/>
      </c>
      <c r="H1303" s="3" t="str">
        <f>IF(H$3="Not used","",IFERROR(VLOOKUP($A1303,'Circumstance 3'!$B$6:$AB$15,27,FALSE),IFERROR(VLOOKUP($A1303,'Circumstance 3'!$B$18:$AB$28,27,FALSE),TableBPA2[[#This Row],[Base Payment After Circumstance 2]])))</f>
        <v/>
      </c>
      <c r="I1303" s="3" t="str">
        <f>IF(I$3="Not used","",IFERROR(VLOOKUP($A1303,'Circumstance 4'!$B$6:$AB$15,27,FALSE),IFERROR(VLOOKUP($A1303,'Circumstance 4'!$B$18:$AB$28,27,FALSE),TableBPA2[[#This Row],[Base Payment After Circumstance 3]])))</f>
        <v/>
      </c>
      <c r="J1303" s="3" t="str">
        <f>IF(J$3="Not used","",IFERROR(VLOOKUP($A1303,'Circumstance 5'!$B$6:$AB$15,27,FALSE),IFERROR(VLOOKUP($A1303,'Circumstance 5'!$B$18:$AB$28,27,FALSE),TableBPA2[[#This Row],[Base Payment After Circumstance 4]])))</f>
        <v/>
      </c>
      <c r="K1303" s="3" t="str">
        <f>IF(K$3="Not used","",IFERROR(VLOOKUP($A1303,'Circumstance 6'!$B$6:$AB$15,27,FALSE),IFERROR(VLOOKUP($A1303,'Circumstance 6'!$B$18:$AB$28,27,FALSE),TableBPA2[[#This Row],[Base Payment After Circumstance 5]])))</f>
        <v/>
      </c>
      <c r="L1303" s="3" t="str">
        <f>IF(L$3="Not used","",IFERROR(VLOOKUP($A1303,'Circumstance 7'!$B$6:$AB$15,27,FALSE),IFERROR(VLOOKUP($A1303,'Circumstance 7'!$B$18:$AB$28,27,FALSE),TableBPA2[[#This Row],[Base Payment After Circumstance 6]])))</f>
        <v/>
      </c>
      <c r="M1303" s="3" t="str">
        <f>IF(M$3="Not used","",IFERROR(VLOOKUP($A1303,'Circumstance 8'!$B$6:$AB$15,27,FALSE),IFERROR(VLOOKUP($A1303,'Circumstance 8'!$B$18:$AB$28,27,FALSE),TableBPA2[[#This Row],[Base Payment After Circumstance 7]])))</f>
        <v/>
      </c>
      <c r="N1303" s="3" t="str">
        <f>IF(N$3="Not used","",IFERROR(VLOOKUP($A1303,'Circumstance 9'!$B$6:$AB$15,27,FALSE),IFERROR(VLOOKUP($A1303,'Circumstance 9'!$B$18:$AB$28,27,FALSE),TableBPA2[[#This Row],[Base Payment After Circumstance 8]])))</f>
        <v/>
      </c>
      <c r="O1303" s="3" t="str">
        <f>IF(O$3="Not used","",IFERROR(VLOOKUP($A1303,'Circumstance 10'!$B$6:$AB$15,27,FALSE),IFERROR(VLOOKUP($A1303,'Circumstance 10'!$B$18:$AB$28,27,FALSE),TableBPA2[[#This Row],[Base Payment After Circumstance 9]])))</f>
        <v/>
      </c>
      <c r="P1303" s="24" t="str">
        <f>IF(P$3="Not used","",IFERROR(VLOOKUP($A1303,'Circumstance 11'!$B$6:$AB$15,27,FALSE),IFERROR(VLOOKUP($A1303,'Circumstance 11'!$B$18:$AB$28,27,FALSE),TableBPA2[[#This Row],[Base Payment After Circumstance 10]])))</f>
        <v/>
      </c>
      <c r="Q1303" s="24" t="str">
        <f>IF(Q$3="Not used","",IFERROR(VLOOKUP($A1303,'Circumstance 12'!$B$6:$AB$15,27,FALSE),IFERROR(VLOOKUP($A1303,'Circumstance 12'!$B$18:$AB$28,27,FALSE),TableBPA2[[#This Row],[Base Payment After Circumstance 11]])))</f>
        <v/>
      </c>
      <c r="R1303" s="24" t="str">
        <f>IF(R$3="Not used","",IFERROR(VLOOKUP($A1303,'Circumstance 13'!$B$6:$AB$15,27,FALSE),IFERROR(VLOOKUP($A1303,'Circumstance 13'!$B$18:$AB$28,27,FALSE),TableBPA2[[#This Row],[Base Payment After Circumstance 12]])))</f>
        <v/>
      </c>
      <c r="S1303" s="24" t="str">
        <f>IF(S$3="Not used","",IFERROR(VLOOKUP($A1303,'Circumstance 14'!$B$6:$AB$15,27,FALSE),IFERROR(VLOOKUP($A1303,'Circumstance 14'!$B$18:$AB$28,27,FALSE),TableBPA2[[#This Row],[Base Payment After Circumstance 13]])))</f>
        <v/>
      </c>
      <c r="T1303" s="24" t="str">
        <f>IF(T$3="Not used","",IFERROR(VLOOKUP($A1303,'Circumstance 15'!$B$6:$AB$15,27,FALSE),IFERROR(VLOOKUP($A1303,'Circumstance 15'!$B$18:$AB$28,27,FALSE),TableBPA2[[#This Row],[Base Payment After Circumstance 14]])))</f>
        <v/>
      </c>
      <c r="U1303" s="24" t="str">
        <f>IF(U$3="Not used","",IFERROR(VLOOKUP($A1303,'Circumstance 16'!$B$6:$AB$15,27,FALSE),IFERROR(VLOOKUP($A1303,'Circumstance 16'!$B$18:$AB$28,27,FALSE),TableBPA2[[#This Row],[Base Payment After Circumstance 15]])))</f>
        <v/>
      </c>
      <c r="V1303" s="24" t="str">
        <f>IF(V$3="Not used","",IFERROR(VLOOKUP($A1303,'Circumstance 17'!$B$6:$AB$15,27,FALSE),IFERROR(VLOOKUP($A1303,'Circumstance 17'!$B$18:$AB$28,27,FALSE),TableBPA2[[#This Row],[Base Payment After Circumstance 16]])))</f>
        <v/>
      </c>
      <c r="W1303" s="24" t="str">
        <f>IF(W$3="Not used","",IFERROR(VLOOKUP($A1303,'Circumstance 18'!$B$6:$AB$15,27,FALSE),IFERROR(VLOOKUP($A1303,'Circumstance 18'!$B$18:$AB$28,27,FALSE),TableBPA2[[#This Row],[Base Payment After Circumstance 17]])))</f>
        <v/>
      </c>
      <c r="X1303" s="24" t="str">
        <f>IF(X$3="Not used","",IFERROR(VLOOKUP($A1303,'Circumstance 19'!$B$6:$AB$15,27,FALSE),IFERROR(VLOOKUP($A1303,'Circumstance 19'!$B$18:$AB$28,27,FALSE),TableBPA2[[#This Row],[Base Payment After Circumstance 18]])))</f>
        <v/>
      </c>
      <c r="Y1303" s="24" t="str">
        <f>IF(Y$3="Not used","",IFERROR(VLOOKUP($A1303,'Circumstance 20'!$B$6:$AB$15,27,FALSE),IFERROR(VLOOKUP($A1303,'Circumstance 20'!$B$18:$AB$28,27,FALSE),TableBPA2[[#This Row],[Base Payment After Circumstance 19]])))</f>
        <v/>
      </c>
    </row>
    <row r="1304" spans="1:25" x14ac:dyDescent="0.25">
      <c r="A1304" s="11" t="str">
        <f>IF('LEA Information'!A1313="","",'LEA Information'!A1313)</f>
        <v/>
      </c>
      <c r="B1304" s="11" t="str">
        <f>IF('LEA Information'!B1313="","",'LEA Information'!B1313)</f>
        <v/>
      </c>
      <c r="C1304" s="68" t="str">
        <f>IF('LEA Information'!C1313="","",'LEA Information'!C1313)</f>
        <v/>
      </c>
      <c r="D1304" s="8" t="str">
        <f>IF('LEA Information'!D1313="","",'LEA Information'!D1313)</f>
        <v/>
      </c>
      <c r="E1304" s="32" t="str">
        <f t="shared" si="20"/>
        <v/>
      </c>
      <c r="F1304" s="3" t="str">
        <f>IF(F$3="Not used","",IFERROR(VLOOKUP($A1304,'Circumstance 1'!$B$6:$AB$15,27,FALSE),IFERROR(VLOOKUP(A1304,'Circumstance 1'!$B$18:$AB$28,27,FALSE),TableBPA2[[#This Row],[Starting Base Payment]])))</f>
        <v/>
      </c>
      <c r="G1304" s="3" t="str">
        <f>IF(G$3="Not used","",IFERROR(VLOOKUP($A1304,'Circumstance 2'!$B$6:$AB$15,27,FALSE),IFERROR(VLOOKUP($A1304,'Circumstance 2'!$B$18:$AB$28,27,FALSE),TableBPA2[[#This Row],[Base Payment After Circumstance 1]])))</f>
        <v/>
      </c>
      <c r="H1304" s="3" t="str">
        <f>IF(H$3="Not used","",IFERROR(VLOOKUP($A1304,'Circumstance 3'!$B$6:$AB$15,27,FALSE),IFERROR(VLOOKUP($A1304,'Circumstance 3'!$B$18:$AB$28,27,FALSE),TableBPA2[[#This Row],[Base Payment After Circumstance 2]])))</f>
        <v/>
      </c>
      <c r="I1304" s="3" t="str">
        <f>IF(I$3="Not used","",IFERROR(VLOOKUP($A1304,'Circumstance 4'!$B$6:$AB$15,27,FALSE),IFERROR(VLOOKUP($A1304,'Circumstance 4'!$B$18:$AB$28,27,FALSE),TableBPA2[[#This Row],[Base Payment After Circumstance 3]])))</f>
        <v/>
      </c>
      <c r="J1304" s="3" t="str">
        <f>IF(J$3="Not used","",IFERROR(VLOOKUP($A1304,'Circumstance 5'!$B$6:$AB$15,27,FALSE),IFERROR(VLOOKUP($A1304,'Circumstance 5'!$B$18:$AB$28,27,FALSE),TableBPA2[[#This Row],[Base Payment After Circumstance 4]])))</f>
        <v/>
      </c>
      <c r="K1304" s="3" t="str">
        <f>IF(K$3="Not used","",IFERROR(VLOOKUP($A1304,'Circumstance 6'!$B$6:$AB$15,27,FALSE),IFERROR(VLOOKUP($A1304,'Circumstance 6'!$B$18:$AB$28,27,FALSE),TableBPA2[[#This Row],[Base Payment After Circumstance 5]])))</f>
        <v/>
      </c>
      <c r="L1304" s="3" t="str">
        <f>IF(L$3="Not used","",IFERROR(VLOOKUP($A1304,'Circumstance 7'!$B$6:$AB$15,27,FALSE),IFERROR(VLOOKUP($A1304,'Circumstance 7'!$B$18:$AB$28,27,FALSE),TableBPA2[[#This Row],[Base Payment After Circumstance 6]])))</f>
        <v/>
      </c>
      <c r="M1304" s="3" t="str">
        <f>IF(M$3="Not used","",IFERROR(VLOOKUP($A1304,'Circumstance 8'!$B$6:$AB$15,27,FALSE),IFERROR(VLOOKUP($A1304,'Circumstance 8'!$B$18:$AB$28,27,FALSE),TableBPA2[[#This Row],[Base Payment After Circumstance 7]])))</f>
        <v/>
      </c>
      <c r="N1304" s="3" t="str">
        <f>IF(N$3="Not used","",IFERROR(VLOOKUP($A1304,'Circumstance 9'!$B$6:$AB$15,27,FALSE),IFERROR(VLOOKUP($A1304,'Circumstance 9'!$B$18:$AB$28,27,FALSE),TableBPA2[[#This Row],[Base Payment After Circumstance 8]])))</f>
        <v/>
      </c>
      <c r="O1304" s="3" t="str">
        <f>IF(O$3="Not used","",IFERROR(VLOOKUP($A1304,'Circumstance 10'!$B$6:$AB$15,27,FALSE),IFERROR(VLOOKUP($A1304,'Circumstance 10'!$B$18:$AB$28,27,FALSE),TableBPA2[[#This Row],[Base Payment After Circumstance 9]])))</f>
        <v/>
      </c>
      <c r="P1304" s="24" t="str">
        <f>IF(P$3="Not used","",IFERROR(VLOOKUP($A1304,'Circumstance 11'!$B$6:$AB$15,27,FALSE),IFERROR(VLOOKUP($A1304,'Circumstance 11'!$B$18:$AB$28,27,FALSE),TableBPA2[[#This Row],[Base Payment After Circumstance 10]])))</f>
        <v/>
      </c>
      <c r="Q1304" s="24" t="str">
        <f>IF(Q$3="Not used","",IFERROR(VLOOKUP($A1304,'Circumstance 12'!$B$6:$AB$15,27,FALSE),IFERROR(VLOOKUP($A1304,'Circumstance 12'!$B$18:$AB$28,27,FALSE),TableBPA2[[#This Row],[Base Payment After Circumstance 11]])))</f>
        <v/>
      </c>
      <c r="R1304" s="24" t="str">
        <f>IF(R$3="Not used","",IFERROR(VLOOKUP($A1304,'Circumstance 13'!$B$6:$AB$15,27,FALSE),IFERROR(VLOOKUP($A1304,'Circumstance 13'!$B$18:$AB$28,27,FALSE),TableBPA2[[#This Row],[Base Payment After Circumstance 12]])))</f>
        <v/>
      </c>
      <c r="S1304" s="24" t="str">
        <f>IF(S$3="Not used","",IFERROR(VLOOKUP($A1304,'Circumstance 14'!$B$6:$AB$15,27,FALSE),IFERROR(VLOOKUP($A1304,'Circumstance 14'!$B$18:$AB$28,27,FALSE),TableBPA2[[#This Row],[Base Payment After Circumstance 13]])))</f>
        <v/>
      </c>
      <c r="T1304" s="24" t="str">
        <f>IF(T$3="Not used","",IFERROR(VLOOKUP($A1304,'Circumstance 15'!$B$6:$AB$15,27,FALSE),IFERROR(VLOOKUP($A1304,'Circumstance 15'!$B$18:$AB$28,27,FALSE),TableBPA2[[#This Row],[Base Payment After Circumstance 14]])))</f>
        <v/>
      </c>
      <c r="U1304" s="24" t="str">
        <f>IF(U$3="Not used","",IFERROR(VLOOKUP($A1304,'Circumstance 16'!$B$6:$AB$15,27,FALSE),IFERROR(VLOOKUP($A1304,'Circumstance 16'!$B$18:$AB$28,27,FALSE),TableBPA2[[#This Row],[Base Payment After Circumstance 15]])))</f>
        <v/>
      </c>
      <c r="V1304" s="24" t="str">
        <f>IF(V$3="Not used","",IFERROR(VLOOKUP($A1304,'Circumstance 17'!$B$6:$AB$15,27,FALSE),IFERROR(VLOOKUP($A1304,'Circumstance 17'!$B$18:$AB$28,27,FALSE),TableBPA2[[#This Row],[Base Payment After Circumstance 16]])))</f>
        <v/>
      </c>
      <c r="W1304" s="24" t="str">
        <f>IF(W$3="Not used","",IFERROR(VLOOKUP($A1304,'Circumstance 18'!$B$6:$AB$15,27,FALSE),IFERROR(VLOOKUP($A1304,'Circumstance 18'!$B$18:$AB$28,27,FALSE),TableBPA2[[#This Row],[Base Payment After Circumstance 17]])))</f>
        <v/>
      </c>
      <c r="X1304" s="24" t="str">
        <f>IF(X$3="Not used","",IFERROR(VLOOKUP($A1304,'Circumstance 19'!$B$6:$AB$15,27,FALSE),IFERROR(VLOOKUP($A1304,'Circumstance 19'!$B$18:$AB$28,27,FALSE),TableBPA2[[#This Row],[Base Payment After Circumstance 18]])))</f>
        <v/>
      </c>
      <c r="Y1304" s="24" t="str">
        <f>IF(Y$3="Not used","",IFERROR(VLOOKUP($A1304,'Circumstance 20'!$B$6:$AB$15,27,FALSE),IFERROR(VLOOKUP($A1304,'Circumstance 20'!$B$18:$AB$28,27,FALSE),TableBPA2[[#This Row],[Base Payment After Circumstance 19]])))</f>
        <v/>
      </c>
    </row>
    <row r="1305" spans="1:25" x14ac:dyDescent="0.25">
      <c r="A1305" s="11" t="str">
        <f>IF('LEA Information'!A1314="","",'LEA Information'!A1314)</f>
        <v/>
      </c>
      <c r="B1305" s="11" t="str">
        <f>IF('LEA Information'!B1314="","",'LEA Information'!B1314)</f>
        <v/>
      </c>
      <c r="C1305" s="68" t="str">
        <f>IF('LEA Information'!C1314="","",'LEA Information'!C1314)</f>
        <v/>
      </c>
      <c r="D1305" s="8" t="str">
        <f>IF('LEA Information'!D1314="","",'LEA Information'!D1314)</f>
        <v/>
      </c>
      <c r="E1305" s="32" t="str">
        <f t="shared" si="20"/>
        <v/>
      </c>
      <c r="F1305" s="3" t="str">
        <f>IF(F$3="Not used","",IFERROR(VLOOKUP($A1305,'Circumstance 1'!$B$6:$AB$15,27,FALSE),IFERROR(VLOOKUP(A1305,'Circumstance 1'!$B$18:$AB$28,27,FALSE),TableBPA2[[#This Row],[Starting Base Payment]])))</f>
        <v/>
      </c>
      <c r="G1305" s="3" t="str">
        <f>IF(G$3="Not used","",IFERROR(VLOOKUP($A1305,'Circumstance 2'!$B$6:$AB$15,27,FALSE),IFERROR(VLOOKUP($A1305,'Circumstance 2'!$B$18:$AB$28,27,FALSE),TableBPA2[[#This Row],[Base Payment After Circumstance 1]])))</f>
        <v/>
      </c>
      <c r="H1305" s="3" t="str">
        <f>IF(H$3="Not used","",IFERROR(VLOOKUP($A1305,'Circumstance 3'!$B$6:$AB$15,27,FALSE),IFERROR(VLOOKUP($A1305,'Circumstance 3'!$B$18:$AB$28,27,FALSE),TableBPA2[[#This Row],[Base Payment After Circumstance 2]])))</f>
        <v/>
      </c>
      <c r="I1305" s="3" t="str">
        <f>IF(I$3="Not used","",IFERROR(VLOOKUP($A1305,'Circumstance 4'!$B$6:$AB$15,27,FALSE),IFERROR(VLOOKUP($A1305,'Circumstance 4'!$B$18:$AB$28,27,FALSE),TableBPA2[[#This Row],[Base Payment After Circumstance 3]])))</f>
        <v/>
      </c>
      <c r="J1305" s="3" t="str">
        <f>IF(J$3="Not used","",IFERROR(VLOOKUP($A1305,'Circumstance 5'!$B$6:$AB$15,27,FALSE),IFERROR(VLOOKUP($A1305,'Circumstance 5'!$B$18:$AB$28,27,FALSE),TableBPA2[[#This Row],[Base Payment After Circumstance 4]])))</f>
        <v/>
      </c>
      <c r="K1305" s="3" t="str">
        <f>IF(K$3="Not used","",IFERROR(VLOOKUP($A1305,'Circumstance 6'!$B$6:$AB$15,27,FALSE),IFERROR(VLOOKUP($A1305,'Circumstance 6'!$B$18:$AB$28,27,FALSE),TableBPA2[[#This Row],[Base Payment After Circumstance 5]])))</f>
        <v/>
      </c>
      <c r="L1305" s="3" t="str">
        <f>IF(L$3="Not used","",IFERROR(VLOOKUP($A1305,'Circumstance 7'!$B$6:$AB$15,27,FALSE),IFERROR(VLOOKUP($A1305,'Circumstance 7'!$B$18:$AB$28,27,FALSE),TableBPA2[[#This Row],[Base Payment After Circumstance 6]])))</f>
        <v/>
      </c>
      <c r="M1305" s="3" t="str">
        <f>IF(M$3="Not used","",IFERROR(VLOOKUP($A1305,'Circumstance 8'!$B$6:$AB$15,27,FALSE),IFERROR(VLOOKUP($A1305,'Circumstance 8'!$B$18:$AB$28,27,FALSE),TableBPA2[[#This Row],[Base Payment After Circumstance 7]])))</f>
        <v/>
      </c>
      <c r="N1305" s="3" t="str">
        <f>IF(N$3="Not used","",IFERROR(VLOOKUP($A1305,'Circumstance 9'!$B$6:$AB$15,27,FALSE),IFERROR(VLOOKUP($A1305,'Circumstance 9'!$B$18:$AB$28,27,FALSE),TableBPA2[[#This Row],[Base Payment After Circumstance 8]])))</f>
        <v/>
      </c>
      <c r="O1305" s="3" t="str">
        <f>IF(O$3="Not used","",IFERROR(VLOOKUP($A1305,'Circumstance 10'!$B$6:$AB$15,27,FALSE),IFERROR(VLOOKUP($A1305,'Circumstance 10'!$B$18:$AB$28,27,FALSE),TableBPA2[[#This Row],[Base Payment After Circumstance 9]])))</f>
        <v/>
      </c>
      <c r="P1305" s="24" t="str">
        <f>IF(P$3="Not used","",IFERROR(VLOOKUP($A1305,'Circumstance 11'!$B$6:$AB$15,27,FALSE),IFERROR(VLOOKUP($A1305,'Circumstance 11'!$B$18:$AB$28,27,FALSE),TableBPA2[[#This Row],[Base Payment After Circumstance 10]])))</f>
        <v/>
      </c>
      <c r="Q1305" s="24" t="str">
        <f>IF(Q$3="Not used","",IFERROR(VLOOKUP($A1305,'Circumstance 12'!$B$6:$AB$15,27,FALSE),IFERROR(VLOOKUP($A1305,'Circumstance 12'!$B$18:$AB$28,27,FALSE),TableBPA2[[#This Row],[Base Payment After Circumstance 11]])))</f>
        <v/>
      </c>
      <c r="R1305" s="24" t="str">
        <f>IF(R$3="Not used","",IFERROR(VLOOKUP($A1305,'Circumstance 13'!$B$6:$AB$15,27,FALSE),IFERROR(VLOOKUP($A1305,'Circumstance 13'!$B$18:$AB$28,27,FALSE),TableBPA2[[#This Row],[Base Payment After Circumstance 12]])))</f>
        <v/>
      </c>
      <c r="S1305" s="24" t="str">
        <f>IF(S$3="Not used","",IFERROR(VLOOKUP($A1305,'Circumstance 14'!$B$6:$AB$15,27,FALSE),IFERROR(VLOOKUP($A1305,'Circumstance 14'!$B$18:$AB$28,27,FALSE),TableBPA2[[#This Row],[Base Payment After Circumstance 13]])))</f>
        <v/>
      </c>
      <c r="T1305" s="24" t="str">
        <f>IF(T$3="Not used","",IFERROR(VLOOKUP($A1305,'Circumstance 15'!$B$6:$AB$15,27,FALSE),IFERROR(VLOOKUP($A1305,'Circumstance 15'!$B$18:$AB$28,27,FALSE),TableBPA2[[#This Row],[Base Payment After Circumstance 14]])))</f>
        <v/>
      </c>
      <c r="U1305" s="24" t="str">
        <f>IF(U$3="Not used","",IFERROR(VLOOKUP($A1305,'Circumstance 16'!$B$6:$AB$15,27,FALSE),IFERROR(VLOOKUP($A1305,'Circumstance 16'!$B$18:$AB$28,27,FALSE),TableBPA2[[#This Row],[Base Payment After Circumstance 15]])))</f>
        <v/>
      </c>
      <c r="V1305" s="24" t="str">
        <f>IF(V$3="Not used","",IFERROR(VLOOKUP($A1305,'Circumstance 17'!$B$6:$AB$15,27,FALSE),IFERROR(VLOOKUP($A1305,'Circumstance 17'!$B$18:$AB$28,27,FALSE),TableBPA2[[#This Row],[Base Payment After Circumstance 16]])))</f>
        <v/>
      </c>
      <c r="W1305" s="24" t="str">
        <f>IF(W$3="Not used","",IFERROR(VLOOKUP($A1305,'Circumstance 18'!$B$6:$AB$15,27,FALSE),IFERROR(VLOOKUP($A1305,'Circumstance 18'!$B$18:$AB$28,27,FALSE),TableBPA2[[#This Row],[Base Payment After Circumstance 17]])))</f>
        <v/>
      </c>
      <c r="X1305" s="24" t="str">
        <f>IF(X$3="Not used","",IFERROR(VLOOKUP($A1305,'Circumstance 19'!$B$6:$AB$15,27,FALSE),IFERROR(VLOOKUP($A1305,'Circumstance 19'!$B$18:$AB$28,27,FALSE),TableBPA2[[#This Row],[Base Payment After Circumstance 18]])))</f>
        <v/>
      </c>
      <c r="Y1305" s="24" t="str">
        <f>IF(Y$3="Not used","",IFERROR(VLOOKUP($A1305,'Circumstance 20'!$B$6:$AB$15,27,FALSE),IFERROR(VLOOKUP($A1305,'Circumstance 20'!$B$18:$AB$28,27,FALSE),TableBPA2[[#This Row],[Base Payment After Circumstance 19]])))</f>
        <v/>
      </c>
    </row>
    <row r="1306" spans="1:25" x14ac:dyDescent="0.25">
      <c r="A1306" s="11" t="str">
        <f>IF('LEA Information'!A1315="","",'LEA Information'!A1315)</f>
        <v/>
      </c>
      <c r="B1306" s="11" t="str">
        <f>IF('LEA Information'!B1315="","",'LEA Information'!B1315)</f>
        <v/>
      </c>
      <c r="C1306" s="68" t="str">
        <f>IF('LEA Information'!C1315="","",'LEA Information'!C1315)</f>
        <v/>
      </c>
      <c r="D1306" s="8" t="str">
        <f>IF('LEA Information'!D1315="","",'LEA Information'!D1315)</f>
        <v/>
      </c>
      <c r="E1306" s="32" t="str">
        <f t="shared" si="20"/>
        <v/>
      </c>
      <c r="F1306" s="3" t="str">
        <f>IF(F$3="Not used","",IFERROR(VLOOKUP($A1306,'Circumstance 1'!$B$6:$AB$15,27,FALSE),IFERROR(VLOOKUP(A1306,'Circumstance 1'!$B$18:$AB$28,27,FALSE),TableBPA2[[#This Row],[Starting Base Payment]])))</f>
        <v/>
      </c>
      <c r="G1306" s="3" t="str">
        <f>IF(G$3="Not used","",IFERROR(VLOOKUP($A1306,'Circumstance 2'!$B$6:$AB$15,27,FALSE),IFERROR(VLOOKUP($A1306,'Circumstance 2'!$B$18:$AB$28,27,FALSE),TableBPA2[[#This Row],[Base Payment After Circumstance 1]])))</f>
        <v/>
      </c>
      <c r="H1306" s="3" t="str">
        <f>IF(H$3="Not used","",IFERROR(VLOOKUP($A1306,'Circumstance 3'!$B$6:$AB$15,27,FALSE),IFERROR(VLOOKUP($A1306,'Circumstance 3'!$B$18:$AB$28,27,FALSE),TableBPA2[[#This Row],[Base Payment After Circumstance 2]])))</f>
        <v/>
      </c>
      <c r="I1306" s="3" t="str">
        <f>IF(I$3="Not used","",IFERROR(VLOOKUP($A1306,'Circumstance 4'!$B$6:$AB$15,27,FALSE),IFERROR(VLOOKUP($A1306,'Circumstance 4'!$B$18:$AB$28,27,FALSE),TableBPA2[[#This Row],[Base Payment After Circumstance 3]])))</f>
        <v/>
      </c>
      <c r="J1306" s="3" t="str">
        <f>IF(J$3="Not used","",IFERROR(VLOOKUP($A1306,'Circumstance 5'!$B$6:$AB$15,27,FALSE),IFERROR(VLOOKUP($A1306,'Circumstance 5'!$B$18:$AB$28,27,FALSE),TableBPA2[[#This Row],[Base Payment After Circumstance 4]])))</f>
        <v/>
      </c>
      <c r="K1306" s="3" t="str">
        <f>IF(K$3="Not used","",IFERROR(VLOOKUP($A1306,'Circumstance 6'!$B$6:$AB$15,27,FALSE),IFERROR(VLOOKUP($A1306,'Circumstance 6'!$B$18:$AB$28,27,FALSE),TableBPA2[[#This Row],[Base Payment After Circumstance 5]])))</f>
        <v/>
      </c>
      <c r="L1306" s="3" t="str">
        <f>IF(L$3="Not used","",IFERROR(VLOOKUP($A1306,'Circumstance 7'!$B$6:$AB$15,27,FALSE),IFERROR(VLOOKUP($A1306,'Circumstance 7'!$B$18:$AB$28,27,FALSE),TableBPA2[[#This Row],[Base Payment After Circumstance 6]])))</f>
        <v/>
      </c>
      <c r="M1306" s="3" t="str">
        <f>IF(M$3="Not used","",IFERROR(VLOOKUP($A1306,'Circumstance 8'!$B$6:$AB$15,27,FALSE),IFERROR(VLOOKUP($A1306,'Circumstance 8'!$B$18:$AB$28,27,FALSE),TableBPA2[[#This Row],[Base Payment After Circumstance 7]])))</f>
        <v/>
      </c>
      <c r="N1306" s="3" t="str">
        <f>IF(N$3="Not used","",IFERROR(VLOOKUP($A1306,'Circumstance 9'!$B$6:$AB$15,27,FALSE),IFERROR(VLOOKUP($A1306,'Circumstance 9'!$B$18:$AB$28,27,FALSE),TableBPA2[[#This Row],[Base Payment After Circumstance 8]])))</f>
        <v/>
      </c>
      <c r="O1306" s="3" t="str">
        <f>IF(O$3="Not used","",IFERROR(VLOOKUP($A1306,'Circumstance 10'!$B$6:$AB$15,27,FALSE),IFERROR(VLOOKUP($A1306,'Circumstance 10'!$B$18:$AB$28,27,FALSE),TableBPA2[[#This Row],[Base Payment After Circumstance 9]])))</f>
        <v/>
      </c>
      <c r="P1306" s="24" t="str">
        <f>IF(P$3="Not used","",IFERROR(VLOOKUP($A1306,'Circumstance 11'!$B$6:$AB$15,27,FALSE),IFERROR(VLOOKUP($A1306,'Circumstance 11'!$B$18:$AB$28,27,FALSE),TableBPA2[[#This Row],[Base Payment After Circumstance 10]])))</f>
        <v/>
      </c>
      <c r="Q1306" s="24" t="str">
        <f>IF(Q$3="Not used","",IFERROR(VLOOKUP($A1306,'Circumstance 12'!$B$6:$AB$15,27,FALSE),IFERROR(VLOOKUP($A1306,'Circumstance 12'!$B$18:$AB$28,27,FALSE),TableBPA2[[#This Row],[Base Payment After Circumstance 11]])))</f>
        <v/>
      </c>
      <c r="R1306" s="24" t="str">
        <f>IF(R$3="Not used","",IFERROR(VLOOKUP($A1306,'Circumstance 13'!$B$6:$AB$15,27,FALSE),IFERROR(VLOOKUP($A1306,'Circumstance 13'!$B$18:$AB$28,27,FALSE),TableBPA2[[#This Row],[Base Payment After Circumstance 12]])))</f>
        <v/>
      </c>
      <c r="S1306" s="24" t="str">
        <f>IF(S$3="Not used","",IFERROR(VLOOKUP($A1306,'Circumstance 14'!$B$6:$AB$15,27,FALSE),IFERROR(VLOOKUP($A1306,'Circumstance 14'!$B$18:$AB$28,27,FALSE),TableBPA2[[#This Row],[Base Payment After Circumstance 13]])))</f>
        <v/>
      </c>
      <c r="T1306" s="24" t="str">
        <f>IF(T$3="Not used","",IFERROR(VLOOKUP($A1306,'Circumstance 15'!$B$6:$AB$15,27,FALSE),IFERROR(VLOOKUP($A1306,'Circumstance 15'!$B$18:$AB$28,27,FALSE),TableBPA2[[#This Row],[Base Payment After Circumstance 14]])))</f>
        <v/>
      </c>
      <c r="U1306" s="24" t="str">
        <f>IF(U$3="Not used","",IFERROR(VLOOKUP($A1306,'Circumstance 16'!$B$6:$AB$15,27,FALSE),IFERROR(VLOOKUP($A1306,'Circumstance 16'!$B$18:$AB$28,27,FALSE),TableBPA2[[#This Row],[Base Payment After Circumstance 15]])))</f>
        <v/>
      </c>
      <c r="V1306" s="24" t="str">
        <f>IF(V$3="Not used","",IFERROR(VLOOKUP($A1306,'Circumstance 17'!$B$6:$AB$15,27,FALSE),IFERROR(VLOOKUP($A1306,'Circumstance 17'!$B$18:$AB$28,27,FALSE),TableBPA2[[#This Row],[Base Payment After Circumstance 16]])))</f>
        <v/>
      </c>
      <c r="W1306" s="24" t="str">
        <f>IF(W$3="Not used","",IFERROR(VLOOKUP($A1306,'Circumstance 18'!$B$6:$AB$15,27,FALSE),IFERROR(VLOOKUP($A1306,'Circumstance 18'!$B$18:$AB$28,27,FALSE),TableBPA2[[#This Row],[Base Payment After Circumstance 17]])))</f>
        <v/>
      </c>
      <c r="X1306" s="24" t="str">
        <f>IF(X$3="Not used","",IFERROR(VLOOKUP($A1306,'Circumstance 19'!$B$6:$AB$15,27,FALSE),IFERROR(VLOOKUP($A1306,'Circumstance 19'!$B$18:$AB$28,27,FALSE),TableBPA2[[#This Row],[Base Payment After Circumstance 18]])))</f>
        <v/>
      </c>
      <c r="Y1306" s="24" t="str">
        <f>IF(Y$3="Not used","",IFERROR(VLOOKUP($A1306,'Circumstance 20'!$B$6:$AB$15,27,FALSE),IFERROR(VLOOKUP($A1306,'Circumstance 20'!$B$18:$AB$28,27,FALSE),TableBPA2[[#This Row],[Base Payment After Circumstance 19]])))</f>
        <v/>
      </c>
    </row>
    <row r="1307" spans="1:25" x14ac:dyDescent="0.25">
      <c r="A1307" s="11" t="str">
        <f>IF('LEA Information'!A1316="","",'LEA Information'!A1316)</f>
        <v/>
      </c>
      <c r="B1307" s="11" t="str">
        <f>IF('LEA Information'!B1316="","",'LEA Information'!B1316)</f>
        <v/>
      </c>
      <c r="C1307" s="68" t="str">
        <f>IF('LEA Information'!C1316="","",'LEA Information'!C1316)</f>
        <v/>
      </c>
      <c r="D1307" s="8" t="str">
        <f>IF('LEA Information'!D1316="","",'LEA Information'!D1316)</f>
        <v/>
      </c>
      <c r="E1307" s="32" t="str">
        <f t="shared" si="20"/>
        <v/>
      </c>
      <c r="F1307" s="3" t="str">
        <f>IF(F$3="Not used","",IFERROR(VLOOKUP($A1307,'Circumstance 1'!$B$6:$AB$15,27,FALSE),IFERROR(VLOOKUP(A1307,'Circumstance 1'!$B$18:$AB$28,27,FALSE),TableBPA2[[#This Row],[Starting Base Payment]])))</f>
        <v/>
      </c>
      <c r="G1307" s="3" t="str">
        <f>IF(G$3="Not used","",IFERROR(VLOOKUP($A1307,'Circumstance 2'!$B$6:$AB$15,27,FALSE),IFERROR(VLOOKUP($A1307,'Circumstance 2'!$B$18:$AB$28,27,FALSE),TableBPA2[[#This Row],[Base Payment After Circumstance 1]])))</f>
        <v/>
      </c>
      <c r="H1307" s="3" t="str">
        <f>IF(H$3="Not used","",IFERROR(VLOOKUP($A1307,'Circumstance 3'!$B$6:$AB$15,27,FALSE),IFERROR(VLOOKUP($A1307,'Circumstance 3'!$B$18:$AB$28,27,FALSE),TableBPA2[[#This Row],[Base Payment After Circumstance 2]])))</f>
        <v/>
      </c>
      <c r="I1307" s="3" t="str">
        <f>IF(I$3="Not used","",IFERROR(VLOOKUP($A1307,'Circumstance 4'!$B$6:$AB$15,27,FALSE),IFERROR(VLOOKUP($A1307,'Circumstance 4'!$B$18:$AB$28,27,FALSE),TableBPA2[[#This Row],[Base Payment After Circumstance 3]])))</f>
        <v/>
      </c>
      <c r="J1307" s="3" t="str">
        <f>IF(J$3="Not used","",IFERROR(VLOOKUP($A1307,'Circumstance 5'!$B$6:$AB$15,27,FALSE),IFERROR(VLOOKUP($A1307,'Circumstance 5'!$B$18:$AB$28,27,FALSE),TableBPA2[[#This Row],[Base Payment After Circumstance 4]])))</f>
        <v/>
      </c>
      <c r="K1307" s="3" t="str">
        <f>IF(K$3="Not used","",IFERROR(VLOOKUP($A1307,'Circumstance 6'!$B$6:$AB$15,27,FALSE),IFERROR(VLOOKUP($A1307,'Circumstance 6'!$B$18:$AB$28,27,FALSE),TableBPA2[[#This Row],[Base Payment After Circumstance 5]])))</f>
        <v/>
      </c>
      <c r="L1307" s="3" t="str">
        <f>IF(L$3="Not used","",IFERROR(VLOOKUP($A1307,'Circumstance 7'!$B$6:$AB$15,27,FALSE),IFERROR(VLOOKUP($A1307,'Circumstance 7'!$B$18:$AB$28,27,FALSE),TableBPA2[[#This Row],[Base Payment After Circumstance 6]])))</f>
        <v/>
      </c>
      <c r="M1307" s="3" t="str">
        <f>IF(M$3="Not used","",IFERROR(VLOOKUP($A1307,'Circumstance 8'!$B$6:$AB$15,27,FALSE),IFERROR(VLOOKUP($A1307,'Circumstance 8'!$B$18:$AB$28,27,FALSE),TableBPA2[[#This Row],[Base Payment After Circumstance 7]])))</f>
        <v/>
      </c>
      <c r="N1307" s="3" t="str">
        <f>IF(N$3="Not used","",IFERROR(VLOOKUP($A1307,'Circumstance 9'!$B$6:$AB$15,27,FALSE),IFERROR(VLOOKUP($A1307,'Circumstance 9'!$B$18:$AB$28,27,FALSE),TableBPA2[[#This Row],[Base Payment After Circumstance 8]])))</f>
        <v/>
      </c>
      <c r="O1307" s="3" t="str">
        <f>IF(O$3="Not used","",IFERROR(VLOOKUP($A1307,'Circumstance 10'!$B$6:$AB$15,27,FALSE),IFERROR(VLOOKUP($A1307,'Circumstance 10'!$B$18:$AB$28,27,FALSE),TableBPA2[[#This Row],[Base Payment After Circumstance 9]])))</f>
        <v/>
      </c>
      <c r="P1307" s="24" t="str">
        <f>IF(P$3="Not used","",IFERROR(VLOOKUP($A1307,'Circumstance 11'!$B$6:$AB$15,27,FALSE),IFERROR(VLOOKUP($A1307,'Circumstance 11'!$B$18:$AB$28,27,FALSE),TableBPA2[[#This Row],[Base Payment After Circumstance 10]])))</f>
        <v/>
      </c>
      <c r="Q1307" s="24" t="str">
        <f>IF(Q$3="Not used","",IFERROR(VLOOKUP($A1307,'Circumstance 12'!$B$6:$AB$15,27,FALSE),IFERROR(VLOOKUP($A1307,'Circumstance 12'!$B$18:$AB$28,27,FALSE),TableBPA2[[#This Row],[Base Payment After Circumstance 11]])))</f>
        <v/>
      </c>
      <c r="R1307" s="24" t="str">
        <f>IF(R$3="Not used","",IFERROR(VLOOKUP($A1307,'Circumstance 13'!$B$6:$AB$15,27,FALSE),IFERROR(VLOOKUP($A1307,'Circumstance 13'!$B$18:$AB$28,27,FALSE),TableBPA2[[#This Row],[Base Payment After Circumstance 12]])))</f>
        <v/>
      </c>
      <c r="S1307" s="24" t="str">
        <f>IF(S$3="Not used","",IFERROR(VLOOKUP($A1307,'Circumstance 14'!$B$6:$AB$15,27,FALSE),IFERROR(VLOOKUP($A1307,'Circumstance 14'!$B$18:$AB$28,27,FALSE),TableBPA2[[#This Row],[Base Payment After Circumstance 13]])))</f>
        <v/>
      </c>
      <c r="T1307" s="24" t="str">
        <f>IF(T$3="Not used","",IFERROR(VLOOKUP($A1307,'Circumstance 15'!$B$6:$AB$15,27,FALSE),IFERROR(VLOOKUP($A1307,'Circumstance 15'!$B$18:$AB$28,27,FALSE),TableBPA2[[#This Row],[Base Payment After Circumstance 14]])))</f>
        <v/>
      </c>
      <c r="U1307" s="24" t="str">
        <f>IF(U$3="Not used","",IFERROR(VLOOKUP($A1307,'Circumstance 16'!$B$6:$AB$15,27,FALSE),IFERROR(VLOOKUP($A1307,'Circumstance 16'!$B$18:$AB$28,27,FALSE),TableBPA2[[#This Row],[Base Payment After Circumstance 15]])))</f>
        <v/>
      </c>
      <c r="V1307" s="24" t="str">
        <f>IF(V$3="Not used","",IFERROR(VLOOKUP($A1307,'Circumstance 17'!$B$6:$AB$15,27,FALSE),IFERROR(VLOOKUP($A1307,'Circumstance 17'!$B$18:$AB$28,27,FALSE),TableBPA2[[#This Row],[Base Payment After Circumstance 16]])))</f>
        <v/>
      </c>
      <c r="W1307" s="24" t="str">
        <f>IF(W$3="Not used","",IFERROR(VLOOKUP($A1307,'Circumstance 18'!$B$6:$AB$15,27,FALSE),IFERROR(VLOOKUP($A1307,'Circumstance 18'!$B$18:$AB$28,27,FALSE),TableBPA2[[#This Row],[Base Payment After Circumstance 17]])))</f>
        <v/>
      </c>
      <c r="X1307" s="24" t="str">
        <f>IF(X$3="Not used","",IFERROR(VLOOKUP($A1307,'Circumstance 19'!$B$6:$AB$15,27,FALSE),IFERROR(VLOOKUP($A1307,'Circumstance 19'!$B$18:$AB$28,27,FALSE),TableBPA2[[#This Row],[Base Payment After Circumstance 18]])))</f>
        <v/>
      </c>
      <c r="Y1307" s="24" t="str">
        <f>IF(Y$3="Not used","",IFERROR(VLOOKUP($A1307,'Circumstance 20'!$B$6:$AB$15,27,FALSE),IFERROR(VLOOKUP($A1307,'Circumstance 20'!$B$18:$AB$28,27,FALSE),TableBPA2[[#This Row],[Base Payment After Circumstance 19]])))</f>
        <v/>
      </c>
    </row>
    <row r="1308" spans="1:25" x14ac:dyDescent="0.25">
      <c r="A1308" s="11" t="str">
        <f>IF('LEA Information'!A1317="","",'LEA Information'!A1317)</f>
        <v/>
      </c>
      <c r="B1308" s="11" t="str">
        <f>IF('LEA Information'!B1317="","",'LEA Information'!B1317)</f>
        <v/>
      </c>
      <c r="C1308" s="68" t="str">
        <f>IF('LEA Information'!C1317="","",'LEA Information'!C1317)</f>
        <v/>
      </c>
      <c r="D1308" s="8" t="str">
        <f>IF('LEA Information'!D1317="","",'LEA Information'!D1317)</f>
        <v/>
      </c>
      <c r="E1308" s="32" t="str">
        <f t="shared" si="20"/>
        <v/>
      </c>
      <c r="F1308" s="3" t="str">
        <f>IF(F$3="Not used","",IFERROR(VLOOKUP($A1308,'Circumstance 1'!$B$6:$AB$15,27,FALSE),IFERROR(VLOOKUP(A1308,'Circumstance 1'!$B$18:$AB$28,27,FALSE),TableBPA2[[#This Row],[Starting Base Payment]])))</f>
        <v/>
      </c>
      <c r="G1308" s="3" t="str">
        <f>IF(G$3="Not used","",IFERROR(VLOOKUP($A1308,'Circumstance 2'!$B$6:$AB$15,27,FALSE),IFERROR(VLOOKUP($A1308,'Circumstance 2'!$B$18:$AB$28,27,FALSE),TableBPA2[[#This Row],[Base Payment After Circumstance 1]])))</f>
        <v/>
      </c>
      <c r="H1308" s="3" t="str">
        <f>IF(H$3="Not used","",IFERROR(VLOOKUP($A1308,'Circumstance 3'!$B$6:$AB$15,27,FALSE),IFERROR(VLOOKUP($A1308,'Circumstance 3'!$B$18:$AB$28,27,FALSE),TableBPA2[[#This Row],[Base Payment After Circumstance 2]])))</f>
        <v/>
      </c>
      <c r="I1308" s="3" t="str">
        <f>IF(I$3="Not used","",IFERROR(VLOOKUP($A1308,'Circumstance 4'!$B$6:$AB$15,27,FALSE),IFERROR(VLOOKUP($A1308,'Circumstance 4'!$B$18:$AB$28,27,FALSE),TableBPA2[[#This Row],[Base Payment After Circumstance 3]])))</f>
        <v/>
      </c>
      <c r="J1308" s="3" t="str">
        <f>IF(J$3="Not used","",IFERROR(VLOOKUP($A1308,'Circumstance 5'!$B$6:$AB$15,27,FALSE),IFERROR(VLOOKUP($A1308,'Circumstance 5'!$B$18:$AB$28,27,FALSE),TableBPA2[[#This Row],[Base Payment After Circumstance 4]])))</f>
        <v/>
      </c>
      <c r="K1308" s="3" t="str">
        <f>IF(K$3="Not used","",IFERROR(VLOOKUP($A1308,'Circumstance 6'!$B$6:$AB$15,27,FALSE),IFERROR(VLOOKUP($A1308,'Circumstance 6'!$B$18:$AB$28,27,FALSE),TableBPA2[[#This Row],[Base Payment After Circumstance 5]])))</f>
        <v/>
      </c>
      <c r="L1308" s="3" t="str">
        <f>IF(L$3="Not used","",IFERROR(VLOOKUP($A1308,'Circumstance 7'!$B$6:$AB$15,27,FALSE),IFERROR(VLOOKUP($A1308,'Circumstance 7'!$B$18:$AB$28,27,FALSE),TableBPA2[[#This Row],[Base Payment After Circumstance 6]])))</f>
        <v/>
      </c>
      <c r="M1308" s="3" t="str">
        <f>IF(M$3="Not used","",IFERROR(VLOOKUP($A1308,'Circumstance 8'!$B$6:$AB$15,27,FALSE),IFERROR(VLOOKUP($A1308,'Circumstance 8'!$B$18:$AB$28,27,FALSE),TableBPA2[[#This Row],[Base Payment After Circumstance 7]])))</f>
        <v/>
      </c>
      <c r="N1308" s="3" t="str">
        <f>IF(N$3="Not used","",IFERROR(VLOOKUP($A1308,'Circumstance 9'!$B$6:$AB$15,27,FALSE),IFERROR(VLOOKUP($A1308,'Circumstance 9'!$B$18:$AB$28,27,FALSE),TableBPA2[[#This Row],[Base Payment After Circumstance 8]])))</f>
        <v/>
      </c>
      <c r="O1308" s="3" t="str">
        <f>IF(O$3="Not used","",IFERROR(VLOOKUP($A1308,'Circumstance 10'!$B$6:$AB$15,27,FALSE),IFERROR(VLOOKUP($A1308,'Circumstance 10'!$B$18:$AB$28,27,FALSE),TableBPA2[[#This Row],[Base Payment After Circumstance 9]])))</f>
        <v/>
      </c>
      <c r="P1308" s="24" t="str">
        <f>IF(P$3="Not used","",IFERROR(VLOOKUP($A1308,'Circumstance 11'!$B$6:$AB$15,27,FALSE),IFERROR(VLOOKUP($A1308,'Circumstance 11'!$B$18:$AB$28,27,FALSE),TableBPA2[[#This Row],[Base Payment After Circumstance 10]])))</f>
        <v/>
      </c>
      <c r="Q1308" s="24" t="str">
        <f>IF(Q$3="Not used","",IFERROR(VLOOKUP($A1308,'Circumstance 12'!$B$6:$AB$15,27,FALSE),IFERROR(VLOOKUP($A1308,'Circumstance 12'!$B$18:$AB$28,27,FALSE),TableBPA2[[#This Row],[Base Payment After Circumstance 11]])))</f>
        <v/>
      </c>
      <c r="R1308" s="24" t="str">
        <f>IF(R$3="Not used","",IFERROR(VLOOKUP($A1308,'Circumstance 13'!$B$6:$AB$15,27,FALSE),IFERROR(VLOOKUP($A1308,'Circumstance 13'!$B$18:$AB$28,27,FALSE),TableBPA2[[#This Row],[Base Payment After Circumstance 12]])))</f>
        <v/>
      </c>
      <c r="S1308" s="24" t="str">
        <f>IF(S$3="Not used","",IFERROR(VLOOKUP($A1308,'Circumstance 14'!$B$6:$AB$15,27,FALSE),IFERROR(VLOOKUP($A1308,'Circumstance 14'!$B$18:$AB$28,27,FALSE),TableBPA2[[#This Row],[Base Payment After Circumstance 13]])))</f>
        <v/>
      </c>
      <c r="T1308" s="24" t="str">
        <f>IF(T$3="Not used","",IFERROR(VLOOKUP($A1308,'Circumstance 15'!$B$6:$AB$15,27,FALSE),IFERROR(VLOOKUP($A1308,'Circumstance 15'!$B$18:$AB$28,27,FALSE),TableBPA2[[#This Row],[Base Payment After Circumstance 14]])))</f>
        <v/>
      </c>
      <c r="U1308" s="24" t="str">
        <f>IF(U$3="Not used","",IFERROR(VLOOKUP($A1308,'Circumstance 16'!$B$6:$AB$15,27,FALSE),IFERROR(VLOOKUP($A1308,'Circumstance 16'!$B$18:$AB$28,27,FALSE),TableBPA2[[#This Row],[Base Payment After Circumstance 15]])))</f>
        <v/>
      </c>
      <c r="V1308" s="24" t="str">
        <f>IF(V$3="Not used","",IFERROR(VLOOKUP($A1308,'Circumstance 17'!$B$6:$AB$15,27,FALSE),IFERROR(VLOOKUP($A1308,'Circumstance 17'!$B$18:$AB$28,27,FALSE),TableBPA2[[#This Row],[Base Payment After Circumstance 16]])))</f>
        <v/>
      </c>
      <c r="W1308" s="24" t="str">
        <f>IF(W$3="Not used","",IFERROR(VLOOKUP($A1308,'Circumstance 18'!$B$6:$AB$15,27,FALSE),IFERROR(VLOOKUP($A1308,'Circumstance 18'!$B$18:$AB$28,27,FALSE),TableBPA2[[#This Row],[Base Payment After Circumstance 17]])))</f>
        <v/>
      </c>
      <c r="X1308" s="24" t="str">
        <f>IF(X$3="Not used","",IFERROR(VLOOKUP($A1308,'Circumstance 19'!$B$6:$AB$15,27,FALSE),IFERROR(VLOOKUP($A1308,'Circumstance 19'!$B$18:$AB$28,27,FALSE),TableBPA2[[#This Row],[Base Payment After Circumstance 18]])))</f>
        <v/>
      </c>
      <c r="Y1308" s="24" t="str">
        <f>IF(Y$3="Not used","",IFERROR(VLOOKUP($A1308,'Circumstance 20'!$B$6:$AB$15,27,FALSE),IFERROR(VLOOKUP($A1308,'Circumstance 20'!$B$18:$AB$28,27,FALSE),TableBPA2[[#This Row],[Base Payment After Circumstance 19]])))</f>
        <v/>
      </c>
    </row>
    <row r="1309" spans="1:25" x14ac:dyDescent="0.25">
      <c r="A1309" s="11" t="str">
        <f>IF('LEA Information'!A1318="","",'LEA Information'!A1318)</f>
        <v/>
      </c>
      <c r="B1309" s="11" t="str">
        <f>IF('LEA Information'!B1318="","",'LEA Information'!B1318)</f>
        <v/>
      </c>
      <c r="C1309" s="68" t="str">
        <f>IF('LEA Information'!C1318="","",'LEA Information'!C1318)</f>
        <v/>
      </c>
      <c r="D1309" s="8" t="str">
        <f>IF('LEA Information'!D1318="","",'LEA Information'!D1318)</f>
        <v/>
      </c>
      <c r="E1309" s="32" t="str">
        <f t="shared" si="20"/>
        <v/>
      </c>
      <c r="F1309" s="3" t="str">
        <f>IF(F$3="Not used","",IFERROR(VLOOKUP($A1309,'Circumstance 1'!$B$6:$AB$15,27,FALSE),IFERROR(VLOOKUP(A1309,'Circumstance 1'!$B$18:$AB$28,27,FALSE),TableBPA2[[#This Row],[Starting Base Payment]])))</f>
        <v/>
      </c>
      <c r="G1309" s="3" t="str">
        <f>IF(G$3="Not used","",IFERROR(VLOOKUP($A1309,'Circumstance 2'!$B$6:$AB$15,27,FALSE),IFERROR(VLOOKUP($A1309,'Circumstance 2'!$B$18:$AB$28,27,FALSE),TableBPA2[[#This Row],[Base Payment After Circumstance 1]])))</f>
        <v/>
      </c>
      <c r="H1309" s="3" t="str">
        <f>IF(H$3="Not used","",IFERROR(VLOOKUP($A1309,'Circumstance 3'!$B$6:$AB$15,27,FALSE),IFERROR(VLOOKUP($A1309,'Circumstance 3'!$B$18:$AB$28,27,FALSE),TableBPA2[[#This Row],[Base Payment After Circumstance 2]])))</f>
        <v/>
      </c>
      <c r="I1309" s="3" t="str">
        <f>IF(I$3="Not used","",IFERROR(VLOOKUP($A1309,'Circumstance 4'!$B$6:$AB$15,27,FALSE),IFERROR(VLOOKUP($A1309,'Circumstance 4'!$B$18:$AB$28,27,FALSE),TableBPA2[[#This Row],[Base Payment After Circumstance 3]])))</f>
        <v/>
      </c>
      <c r="J1309" s="3" t="str">
        <f>IF(J$3="Not used","",IFERROR(VLOOKUP($A1309,'Circumstance 5'!$B$6:$AB$15,27,FALSE),IFERROR(VLOOKUP($A1309,'Circumstance 5'!$B$18:$AB$28,27,FALSE),TableBPA2[[#This Row],[Base Payment After Circumstance 4]])))</f>
        <v/>
      </c>
      <c r="K1309" s="3" t="str">
        <f>IF(K$3="Not used","",IFERROR(VLOOKUP($A1309,'Circumstance 6'!$B$6:$AB$15,27,FALSE),IFERROR(VLOOKUP($A1309,'Circumstance 6'!$B$18:$AB$28,27,FALSE),TableBPA2[[#This Row],[Base Payment After Circumstance 5]])))</f>
        <v/>
      </c>
      <c r="L1309" s="3" t="str">
        <f>IF(L$3="Not used","",IFERROR(VLOOKUP($A1309,'Circumstance 7'!$B$6:$AB$15,27,FALSE),IFERROR(VLOOKUP($A1309,'Circumstance 7'!$B$18:$AB$28,27,FALSE),TableBPA2[[#This Row],[Base Payment After Circumstance 6]])))</f>
        <v/>
      </c>
      <c r="M1309" s="3" t="str">
        <f>IF(M$3="Not used","",IFERROR(VLOOKUP($A1309,'Circumstance 8'!$B$6:$AB$15,27,FALSE),IFERROR(VLOOKUP($A1309,'Circumstance 8'!$B$18:$AB$28,27,FALSE),TableBPA2[[#This Row],[Base Payment After Circumstance 7]])))</f>
        <v/>
      </c>
      <c r="N1309" s="3" t="str">
        <f>IF(N$3="Not used","",IFERROR(VLOOKUP($A1309,'Circumstance 9'!$B$6:$AB$15,27,FALSE),IFERROR(VLOOKUP($A1309,'Circumstance 9'!$B$18:$AB$28,27,FALSE),TableBPA2[[#This Row],[Base Payment After Circumstance 8]])))</f>
        <v/>
      </c>
      <c r="O1309" s="3" t="str">
        <f>IF(O$3="Not used","",IFERROR(VLOOKUP($A1309,'Circumstance 10'!$B$6:$AB$15,27,FALSE),IFERROR(VLOOKUP($A1309,'Circumstance 10'!$B$18:$AB$28,27,FALSE),TableBPA2[[#This Row],[Base Payment After Circumstance 9]])))</f>
        <v/>
      </c>
      <c r="P1309" s="24" t="str">
        <f>IF(P$3="Not used","",IFERROR(VLOOKUP($A1309,'Circumstance 11'!$B$6:$AB$15,27,FALSE),IFERROR(VLOOKUP($A1309,'Circumstance 11'!$B$18:$AB$28,27,FALSE),TableBPA2[[#This Row],[Base Payment After Circumstance 10]])))</f>
        <v/>
      </c>
      <c r="Q1309" s="24" t="str">
        <f>IF(Q$3="Not used","",IFERROR(VLOOKUP($A1309,'Circumstance 12'!$B$6:$AB$15,27,FALSE),IFERROR(VLOOKUP($A1309,'Circumstance 12'!$B$18:$AB$28,27,FALSE),TableBPA2[[#This Row],[Base Payment After Circumstance 11]])))</f>
        <v/>
      </c>
      <c r="R1309" s="24" t="str">
        <f>IF(R$3="Not used","",IFERROR(VLOOKUP($A1309,'Circumstance 13'!$B$6:$AB$15,27,FALSE),IFERROR(VLOOKUP($A1309,'Circumstance 13'!$B$18:$AB$28,27,FALSE),TableBPA2[[#This Row],[Base Payment After Circumstance 12]])))</f>
        <v/>
      </c>
      <c r="S1309" s="24" t="str">
        <f>IF(S$3="Not used","",IFERROR(VLOOKUP($A1309,'Circumstance 14'!$B$6:$AB$15,27,FALSE),IFERROR(VLOOKUP($A1309,'Circumstance 14'!$B$18:$AB$28,27,FALSE),TableBPA2[[#This Row],[Base Payment After Circumstance 13]])))</f>
        <v/>
      </c>
      <c r="T1309" s="24" t="str">
        <f>IF(T$3="Not used","",IFERROR(VLOOKUP($A1309,'Circumstance 15'!$B$6:$AB$15,27,FALSE),IFERROR(VLOOKUP($A1309,'Circumstance 15'!$B$18:$AB$28,27,FALSE),TableBPA2[[#This Row],[Base Payment After Circumstance 14]])))</f>
        <v/>
      </c>
      <c r="U1309" s="24" t="str">
        <f>IF(U$3="Not used","",IFERROR(VLOOKUP($A1309,'Circumstance 16'!$B$6:$AB$15,27,FALSE),IFERROR(VLOOKUP($A1309,'Circumstance 16'!$B$18:$AB$28,27,FALSE),TableBPA2[[#This Row],[Base Payment After Circumstance 15]])))</f>
        <v/>
      </c>
      <c r="V1309" s="24" t="str">
        <f>IF(V$3="Not used","",IFERROR(VLOOKUP($A1309,'Circumstance 17'!$B$6:$AB$15,27,FALSE),IFERROR(VLOOKUP($A1309,'Circumstance 17'!$B$18:$AB$28,27,FALSE),TableBPA2[[#This Row],[Base Payment After Circumstance 16]])))</f>
        <v/>
      </c>
      <c r="W1309" s="24" t="str">
        <f>IF(W$3="Not used","",IFERROR(VLOOKUP($A1309,'Circumstance 18'!$B$6:$AB$15,27,FALSE),IFERROR(VLOOKUP($A1309,'Circumstance 18'!$B$18:$AB$28,27,FALSE),TableBPA2[[#This Row],[Base Payment After Circumstance 17]])))</f>
        <v/>
      </c>
      <c r="X1309" s="24" t="str">
        <f>IF(X$3="Not used","",IFERROR(VLOOKUP($A1309,'Circumstance 19'!$B$6:$AB$15,27,FALSE),IFERROR(VLOOKUP($A1309,'Circumstance 19'!$B$18:$AB$28,27,FALSE),TableBPA2[[#This Row],[Base Payment After Circumstance 18]])))</f>
        <v/>
      </c>
      <c r="Y1309" s="24" t="str">
        <f>IF(Y$3="Not used","",IFERROR(VLOOKUP($A1309,'Circumstance 20'!$B$6:$AB$15,27,FALSE),IFERROR(VLOOKUP($A1309,'Circumstance 20'!$B$18:$AB$28,27,FALSE),TableBPA2[[#This Row],[Base Payment After Circumstance 19]])))</f>
        <v/>
      </c>
    </row>
    <row r="1310" spans="1:25" x14ac:dyDescent="0.25">
      <c r="A1310" s="11" t="str">
        <f>IF('LEA Information'!A1319="","",'LEA Information'!A1319)</f>
        <v/>
      </c>
      <c r="B1310" s="11" t="str">
        <f>IF('LEA Information'!B1319="","",'LEA Information'!B1319)</f>
        <v/>
      </c>
      <c r="C1310" s="68" t="str">
        <f>IF('LEA Information'!C1319="","",'LEA Information'!C1319)</f>
        <v/>
      </c>
      <c r="D1310" s="8" t="str">
        <f>IF('LEA Information'!D1319="","",'LEA Information'!D1319)</f>
        <v/>
      </c>
      <c r="E1310" s="32" t="str">
        <f t="shared" si="20"/>
        <v/>
      </c>
      <c r="F1310" s="3" t="str">
        <f>IF(F$3="Not used","",IFERROR(VLOOKUP($A1310,'Circumstance 1'!$B$6:$AB$15,27,FALSE),IFERROR(VLOOKUP(A1310,'Circumstance 1'!$B$18:$AB$28,27,FALSE),TableBPA2[[#This Row],[Starting Base Payment]])))</f>
        <v/>
      </c>
      <c r="G1310" s="3" t="str">
        <f>IF(G$3="Not used","",IFERROR(VLOOKUP($A1310,'Circumstance 2'!$B$6:$AB$15,27,FALSE),IFERROR(VLOOKUP($A1310,'Circumstance 2'!$B$18:$AB$28,27,FALSE),TableBPA2[[#This Row],[Base Payment After Circumstance 1]])))</f>
        <v/>
      </c>
      <c r="H1310" s="3" t="str">
        <f>IF(H$3="Not used","",IFERROR(VLOOKUP($A1310,'Circumstance 3'!$B$6:$AB$15,27,FALSE),IFERROR(VLOOKUP($A1310,'Circumstance 3'!$B$18:$AB$28,27,FALSE),TableBPA2[[#This Row],[Base Payment After Circumstance 2]])))</f>
        <v/>
      </c>
      <c r="I1310" s="3" t="str">
        <f>IF(I$3="Not used","",IFERROR(VLOOKUP($A1310,'Circumstance 4'!$B$6:$AB$15,27,FALSE),IFERROR(VLOOKUP($A1310,'Circumstance 4'!$B$18:$AB$28,27,FALSE),TableBPA2[[#This Row],[Base Payment After Circumstance 3]])))</f>
        <v/>
      </c>
      <c r="J1310" s="3" t="str">
        <f>IF(J$3="Not used","",IFERROR(VLOOKUP($A1310,'Circumstance 5'!$B$6:$AB$15,27,FALSE),IFERROR(VLOOKUP($A1310,'Circumstance 5'!$B$18:$AB$28,27,FALSE),TableBPA2[[#This Row],[Base Payment After Circumstance 4]])))</f>
        <v/>
      </c>
      <c r="K1310" s="3" t="str">
        <f>IF(K$3="Not used","",IFERROR(VLOOKUP($A1310,'Circumstance 6'!$B$6:$AB$15,27,FALSE),IFERROR(VLOOKUP($A1310,'Circumstance 6'!$B$18:$AB$28,27,FALSE),TableBPA2[[#This Row],[Base Payment After Circumstance 5]])))</f>
        <v/>
      </c>
      <c r="L1310" s="3" t="str">
        <f>IF(L$3="Not used","",IFERROR(VLOOKUP($A1310,'Circumstance 7'!$B$6:$AB$15,27,FALSE),IFERROR(VLOOKUP($A1310,'Circumstance 7'!$B$18:$AB$28,27,FALSE),TableBPA2[[#This Row],[Base Payment After Circumstance 6]])))</f>
        <v/>
      </c>
      <c r="M1310" s="3" t="str">
        <f>IF(M$3="Not used","",IFERROR(VLOOKUP($A1310,'Circumstance 8'!$B$6:$AB$15,27,FALSE),IFERROR(VLOOKUP($A1310,'Circumstance 8'!$B$18:$AB$28,27,FALSE),TableBPA2[[#This Row],[Base Payment After Circumstance 7]])))</f>
        <v/>
      </c>
      <c r="N1310" s="3" t="str">
        <f>IF(N$3="Not used","",IFERROR(VLOOKUP($A1310,'Circumstance 9'!$B$6:$AB$15,27,FALSE),IFERROR(VLOOKUP($A1310,'Circumstance 9'!$B$18:$AB$28,27,FALSE),TableBPA2[[#This Row],[Base Payment After Circumstance 8]])))</f>
        <v/>
      </c>
      <c r="O1310" s="3" t="str">
        <f>IF(O$3="Not used","",IFERROR(VLOOKUP($A1310,'Circumstance 10'!$B$6:$AB$15,27,FALSE),IFERROR(VLOOKUP($A1310,'Circumstance 10'!$B$18:$AB$28,27,FALSE),TableBPA2[[#This Row],[Base Payment After Circumstance 9]])))</f>
        <v/>
      </c>
      <c r="P1310" s="24" t="str">
        <f>IF(P$3="Not used","",IFERROR(VLOOKUP($A1310,'Circumstance 11'!$B$6:$AB$15,27,FALSE),IFERROR(VLOOKUP($A1310,'Circumstance 11'!$B$18:$AB$28,27,FALSE),TableBPA2[[#This Row],[Base Payment After Circumstance 10]])))</f>
        <v/>
      </c>
      <c r="Q1310" s="24" t="str">
        <f>IF(Q$3="Not used","",IFERROR(VLOOKUP($A1310,'Circumstance 12'!$B$6:$AB$15,27,FALSE),IFERROR(VLOOKUP($A1310,'Circumstance 12'!$B$18:$AB$28,27,FALSE),TableBPA2[[#This Row],[Base Payment After Circumstance 11]])))</f>
        <v/>
      </c>
      <c r="R1310" s="24" t="str">
        <f>IF(R$3="Not used","",IFERROR(VLOOKUP($A1310,'Circumstance 13'!$B$6:$AB$15,27,FALSE),IFERROR(VLOOKUP($A1310,'Circumstance 13'!$B$18:$AB$28,27,FALSE),TableBPA2[[#This Row],[Base Payment After Circumstance 12]])))</f>
        <v/>
      </c>
      <c r="S1310" s="24" t="str">
        <f>IF(S$3="Not used","",IFERROR(VLOOKUP($A1310,'Circumstance 14'!$B$6:$AB$15,27,FALSE),IFERROR(VLOOKUP($A1310,'Circumstance 14'!$B$18:$AB$28,27,FALSE),TableBPA2[[#This Row],[Base Payment After Circumstance 13]])))</f>
        <v/>
      </c>
      <c r="T1310" s="24" t="str">
        <f>IF(T$3="Not used","",IFERROR(VLOOKUP($A1310,'Circumstance 15'!$B$6:$AB$15,27,FALSE),IFERROR(VLOOKUP($A1310,'Circumstance 15'!$B$18:$AB$28,27,FALSE),TableBPA2[[#This Row],[Base Payment After Circumstance 14]])))</f>
        <v/>
      </c>
      <c r="U1310" s="24" t="str">
        <f>IF(U$3="Not used","",IFERROR(VLOOKUP($A1310,'Circumstance 16'!$B$6:$AB$15,27,FALSE),IFERROR(VLOOKUP($A1310,'Circumstance 16'!$B$18:$AB$28,27,FALSE),TableBPA2[[#This Row],[Base Payment After Circumstance 15]])))</f>
        <v/>
      </c>
      <c r="V1310" s="24" t="str">
        <f>IF(V$3="Not used","",IFERROR(VLOOKUP($A1310,'Circumstance 17'!$B$6:$AB$15,27,FALSE),IFERROR(VLOOKUP($A1310,'Circumstance 17'!$B$18:$AB$28,27,FALSE),TableBPA2[[#This Row],[Base Payment After Circumstance 16]])))</f>
        <v/>
      </c>
      <c r="W1310" s="24" t="str">
        <f>IF(W$3="Not used","",IFERROR(VLOOKUP($A1310,'Circumstance 18'!$B$6:$AB$15,27,FALSE),IFERROR(VLOOKUP($A1310,'Circumstance 18'!$B$18:$AB$28,27,FALSE),TableBPA2[[#This Row],[Base Payment After Circumstance 17]])))</f>
        <v/>
      </c>
      <c r="X1310" s="24" t="str">
        <f>IF(X$3="Not used","",IFERROR(VLOOKUP($A1310,'Circumstance 19'!$B$6:$AB$15,27,FALSE),IFERROR(VLOOKUP($A1310,'Circumstance 19'!$B$18:$AB$28,27,FALSE),TableBPA2[[#This Row],[Base Payment After Circumstance 18]])))</f>
        <v/>
      </c>
      <c r="Y1310" s="24" t="str">
        <f>IF(Y$3="Not used","",IFERROR(VLOOKUP($A1310,'Circumstance 20'!$B$6:$AB$15,27,FALSE),IFERROR(VLOOKUP($A1310,'Circumstance 20'!$B$18:$AB$28,27,FALSE),TableBPA2[[#This Row],[Base Payment After Circumstance 19]])))</f>
        <v/>
      </c>
    </row>
    <row r="1311" spans="1:25" x14ac:dyDescent="0.25">
      <c r="A1311" s="11" t="str">
        <f>IF('LEA Information'!A1320="","",'LEA Information'!A1320)</f>
        <v/>
      </c>
      <c r="B1311" s="11" t="str">
        <f>IF('LEA Information'!B1320="","",'LEA Information'!B1320)</f>
        <v/>
      </c>
      <c r="C1311" s="68" t="str">
        <f>IF('LEA Information'!C1320="","",'LEA Information'!C1320)</f>
        <v/>
      </c>
      <c r="D1311" s="8" t="str">
        <f>IF('LEA Information'!D1320="","",'LEA Information'!D1320)</f>
        <v/>
      </c>
      <c r="E1311" s="32" t="str">
        <f t="shared" si="20"/>
        <v/>
      </c>
      <c r="F1311" s="3" t="str">
        <f>IF(F$3="Not used","",IFERROR(VLOOKUP($A1311,'Circumstance 1'!$B$6:$AB$15,27,FALSE),IFERROR(VLOOKUP(A1311,'Circumstance 1'!$B$18:$AB$28,27,FALSE),TableBPA2[[#This Row],[Starting Base Payment]])))</f>
        <v/>
      </c>
      <c r="G1311" s="3" t="str">
        <f>IF(G$3="Not used","",IFERROR(VLOOKUP($A1311,'Circumstance 2'!$B$6:$AB$15,27,FALSE),IFERROR(VLOOKUP($A1311,'Circumstance 2'!$B$18:$AB$28,27,FALSE),TableBPA2[[#This Row],[Base Payment After Circumstance 1]])))</f>
        <v/>
      </c>
      <c r="H1311" s="3" t="str">
        <f>IF(H$3="Not used","",IFERROR(VLOOKUP($A1311,'Circumstance 3'!$B$6:$AB$15,27,FALSE),IFERROR(VLOOKUP($A1311,'Circumstance 3'!$B$18:$AB$28,27,FALSE),TableBPA2[[#This Row],[Base Payment After Circumstance 2]])))</f>
        <v/>
      </c>
      <c r="I1311" s="3" t="str">
        <f>IF(I$3="Not used","",IFERROR(VLOOKUP($A1311,'Circumstance 4'!$B$6:$AB$15,27,FALSE),IFERROR(VLOOKUP($A1311,'Circumstance 4'!$B$18:$AB$28,27,FALSE),TableBPA2[[#This Row],[Base Payment After Circumstance 3]])))</f>
        <v/>
      </c>
      <c r="J1311" s="3" t="str">
        <f>IF(J$3="Not used","",IFERROR(VLOOKUP($A1311,'Circumstance 5'!$B$6:$AB$15,27,FALSE),IFERROR(VLOOKUP($A1311,'Circumstance 5'!$B$18:$AB$28,27,FALSE),TableBPA2[[#This Row],[Base Payment After Circumstance 4]])))</f>
        <v/>
      </c>
      <c r="K1311" s="3" t="str">
        <f>IF(K$3="Not used","",IFERROR(VLOOKUP($A1311,'Circumstance 6'!$B$6:$AB$15,27,FALSE),IFERROR(VLOOKUP($A1311,'Circumstance 6'!$B$18:$AB$28,27,FALSE),TableBPA2[[#This Row],[Base Payment After Circumstance 5]])))</f>
        <v/>
      </c>
      <c r="L1311" s="3" t="str">
        <f>IF(L$3="Not used","",IFERROR(VLOOKUP($A1311,'Circumstance 7'!$B$6:$AB$15,27,FALSE),IFERROR(VLOOKUP($A1311,'Circumstance 7'!$B$18:$AB$28,27,FALSE),TableBPA2[[#This Row],[Base Payment After Circumstance 6]])))</f>
        <v/>
      </c>
      <c r="M1311" s="3" t="str">
        <f>IF(M$3="Not used","",IFERROR(VLOOKUP($A1311,'Circumstance 8'!$B$6:$AB$15,27,FALSE),IFERROR(VLOOKUP($A1311,'Circumstance 8'!$B$18:$AB$28,27,FALSE),TableBPA2[[#This Row],[Base Payment After Circumstance 7]])))</f>
        <v/>
      </c>
      <c r="N1311" s="3" t="str">
        <f>IF(N$3="Not used","",IFERROR(VLOOKUP($A1311,'Circumstance 9'!$B$6:$AB$15,27,FALSE),IFERROR(VLOOKUP($A1311,'Circumstance 9'!$B$18:$AB$28,27,FALSE),TableBPA2[[#This Row],[Base Payment After Circumstance 8]])))</f>
        <v/>
      </c>
      <c r="O1311" s="3" t="str">
        <f>IF(O$3="Not used","",IFERROR(VLOOKUP($A1311,'Circumstance 10'!$B$6:$AB$15,27,FALSE),IFERROR(VLOOKUP($A1311,'Circumstance 10'!$B$18:$AB$28,27,FALSE),TableBPA2[[#This Row],[Base Payment After Circumstance 9]])))</f>
        <v/>
      </c>
      <c r="P1311" s="24" t="str">
        <f>IF(P$3="Not used","",IFERROR(VLOOKUP($A1311,'Circumstance 11'!$B$6:$AB$15,27,FALSE),IFERROR(VLOOKUP($A1311,'Circumstance 11'!$B$18:$AB$28,27,FALSE),TableBPA2[[#This Row],[Base Payment After Circumstance 10]])))</f>
        <v/>
      </c>
      <c r="Q1311" s="24" t="str">
        <f>IF(Q$3="Not used","",IFERROR(VLOOKUP($A1311,'Circumstance 12'!$B$6:$AB$15,27,FALSE),IFERROR(VLOOKUP($A1311,'Circumstance 12'!$B$18:$AB$28,27,FALSE),TableBPA2[[#This Row],[Base Payment After Circumstance 11]])))</f>
        <v/>
      </c>
      <c r="R1311" s="24" t="str">
        <f>IF(R$3="Not used","",IFERROR(VLOOKUP($A1311,'Circumstance 13'!$B$6:$AB$15,27,FALSE),IFERROR(VLOOKUP($A1311,'Circumstance 13'!$B$18:$AB$28,27,FALSE),TableBPA2[[#This Row],[Base Payment After Circumstance 12]])))</f>
        <v/>
      </c>
      <c r="S1311" s="24" t="str">
        <f>IF(S$3="Not used","",IFERROR(VLOOKUP($A1311,'Circumstance 14'!$B$6:$AB$15,27,FALSE),IFERROR(VLOOKUP($A1311,'Circumstance 14'!$B$18:$AB$28,27,FALSE),TableBPA2[[#This Row],[Base Payment After Circumstance 13]])))</f>
        <v/>
      </c>
      <c r="T1311" s="24" t="str">
        <f>IF(T$3="Not used","",IFERROR(VLOOKUP($A1311,'Circumstance 15'!$B$6:$AB$15,27,FALSE),IFERROR(VLOOKUP($A1311,'Circumstance 15'!$B$18:$AB$28,27,FALSE),TableBPA2[[#This Row],[Base Payment After Circumstance 14]])))</f>
        <v/>
      </c>
      <c r="U1311" s="24" t="str">
        <f>IF(U$3="Not used","",IFERROR(VLOOKUP($A1311,'Circumstance 16'!$B$6:$AB$15,27,FALSE),IFERROR(VLOOKUP($A1311,'Circumstance 16'!$B$18:$AB$28,27,FALSE),TableBPA2[[#This Row],[Base Payment After Circumstance 15]])))</f>
        <v/>
      </c>
      <c r="V1311" s="24" t="str">
        <f>IF(V$3="Not used","",IFERROR(VLOOKUP($A1311,'Circumstance 17'!$B$6:$AB$15,27,FALSE),IFERROR(VLOOKUP($A1311,'Circumstance 17'!$B$18:$AB$28,27,FALSE),TableBPA2[[#This Row],[Base Payment After Circumstance 16]])))</f>
        <v/>
      </c>
      <c r="W1311" s="24" t="str">
        <f>IF(W$3="Not used","",IFERROR(VLOOKUP($A1311,'Circumstance 18'!$B$6:$AB$15,27,FALSE),IFERROR(VLOOKUP($A1311,'Circumstance 18'!$B$18:$AB$28,27,FALSE),TableBPA2[[#This Row],[Base Payment After Circumstance 17]])))</f>
        <v/>
      </c>
      <c r="X1311" s="24" t="str">
        <f>IF(X$3="Not used","",IFERROR(VLOOKUP($A1311,'Circumstance 19'!$B$6:$AB$15,27,FALSE),IFERROR(VLOOKUP($A1311,'Circumstance 19'!$B$18:$AB$28,27,FALSE),TableBPA2[[#This Row],[Base Payment After Circumstance 18]])))</f>
        <v/>
      </c>
      <c r="Y1311" s="24" t="str">
        <f>IF(Y$3="Not used","",IFERROR(VLOOKUP($A1311,'Circumstance 20'!$B$6:$AB$15,27,FALSE),IFERROR(VLOOKUP($A1311,'Circumstance 20'!$B$18:$AB$28,27,FALSE),TableBPA2[[#This Row],[Base Payment After Circumstance 19]])))</f>
        <v/>
      </c>
    </row>
    <row r="1312" spans="1:25" x14ac:dyDescent="0.25">
      <c r="A1312" s="11" t="str">
        <f>IF('LEA Information'!A1321="","",'LEA Information'!A1321)</f>
        <v/>
      </c>
      <c r="B1312" s="11" t="str">
        <f>IF('LEA Information'!B1321="","",'LEA Information'!B1321)</f>
        <v/>
      </c>
      <c r="C1312" s="68" t="str">
        <f>IF('LEA Information'!C1321="","",'LEA Information'!C1321)</f>
        <v/>
      </c>
      <c r="D1312" s="8" t="str">
        <f>IF('LEA Information'!D1321="","",'LEA Information'!D1321)</f>
        <v/>
      </c>
      <c r="E1312" s="32" t="str">
        <f t="shared" si="20"/>
        <v/>
      </c>
      <c r="F1312" s="3" t="str">
        <f>IF(F$3="Not used","",IFERROR(VLOOKUP($A1312,'Circumstance 1'!$B$6:$AB$15,27,FALSE),IFERROR(VLOOKUP(A1312,'Circumstance 1'!$B$18:$AB$28,27,FALSE),TableBPA2[[#This Row],[Starting Base Payment]])))</f>
        <v/>
      </c>
      <c r="G1312" s="3" t="str">
        <f>IF(G$3="Not used","",IFERROR(VLOOKUP($A1312,'Circumstance 2'!$B$6:$AB$15,27,FALSE),IFERROR(VLOOKUP($A1312,'Circumstance 2'!$B$18:$AB$28,27,FALSE),TableBPA2[[#This Row],[Base Payment After Circumstance 1]])))</f>
        <v/>
      </c>
      <c r="H1312" s="3" t="str">
        <f>IF(H$3="Not used","",IFERROR(VLOOKUP($A1312,'Circumstance 3'!$B$6:$AB$15,27,FALSE),IFERROR(VLOOKUP($A1312,'Circumstance 3'!$B$18:$AB$28,27,FALSE),TableBPA2[[#This Row],[Base Payment After Circumstance 2]])))</f>
        <v/>
      </c>
      <c r="I1312" s="3" t="str">
        <f>IF(I$3="Not used","",IFERROR(VLOOKUP($A1312,'Circumstance 4'!$B$6:$AB$15,27,FALSE),IFERROR(VLOOKUP($A1312,'Circumstance 4'!$B$18:$AB$28,27,FALSE),TableBPA2[[#This Row],[Base Payment After Circumstance 3]])))</f>
        <v/>
      </c>
      <c r="J1312" s="3" t="str">
        <f>IF(J$3="Not used","",IFERROR(VLOOKUP($A1312,'Circumstance 5'!$B$6:$AB$15,27,FALSE),IFERROR(VLOOKUP($A1312,'Circumstance 5'!$B$18:$AB$28,27,FALSE),TableBPA2[[#This Row],[Base Payment After Circumstance 4]])))</f>
        <v/>
      </c>
      <c r="K1312" s="3" t="str">
        <f>IF(K$3="Not used","",IFERROR(VLOOKUP($A1312,'Circumstance 6'!$B$6:$AB$15,27,FALSE),IFERROR(VLOOKUP($A1312,'Circumstance 6'!$B$18:$AB$28,27,FALSE),TableBPA2[[#This Row],[Base Payment After Circumstance 5]])))</f>
        <v/>
      </c>
      <c r="L1312" s="3" t="str">
        <f>IF(L$3="Not used","",IFERROR(VLOOKUP($A1312,'Circumstance 7'!$B$6:$AB$15,27,FALSE),IFERROR(VLOOKUP($A1312,'Circumstance 7'!$B$18:$AB$28,27,FALSE),TableBPA2[[#This Row],[Base Payment After Circumstance 6]])))</f>
        <v/>
      </c>
      <c r="M1312" s="3" t="str">
        <f>IF(M$3="Not used","",IFERROR(VLOOKUP($A1312,'Circumstance 8'!$B$6:$AB$15,27,FALSE),IFERROR(VLOOKUP($A1312,'Circumstance 8'!$B$18:$AB$28,27,FALSE),TableBPA2[[#This Row],[Base Payment After Circumstance 7]])))</f>
        <v/>
      </c>
      <c r="N1312" s="3" t="str">
        <f>IF(N$3="Not used","",IFERROR(VLOOKUP($A1312,'Circumstance 9'!$B$6:$AB$15,27,FALSE),IFERROR(VLOOKUP($A1312,'Circumstance 9'!$B$18:$AB$28,27,FALSE),TableBPA2[[#This Row],[Base Payment After Circumstance 8]])))</f>
        <v/>
      </c>
      <c r="O1312" s="3" t="str">
        <f>IF(O$3="Not used","",IFERROR(VLOOKUP($A1312,'Circumstance 10'!$B$6:$AB$15,27,FALSE),IFERROR(VLOOKUP($A1312,'Circumstance 10'!$B$18:$AB$28,27,FALSE),TableBPA2[[#This Row],[Base Payment After Circumstance 9]])))</f>
        <v/>
      </c>
      <c r="P1312" s="24" t="str">
        <f>IF(P$3="Not used","",IFERROR(VLOOKUP($A1312,'Circumstance 11'!$B$6:$AB$15,27,FALSE),IFERROR(VLOOKUP($A1312,'Circumstance 11'!$B$18:$AB$28,27,FALSE),TableBPA2[[#This Row],[Base Payment After Circumstance 10]])))</f>
        <v/>
      </c>
      <c r="Q1312" s="24" t="str">
        <f>IF(Q$3="Not used","",IFERROR(VLOOKUP($A1312,'Circumstance 12'!$B$6:$AB$15,27,FALSE),IFERROR(VLOOKUP($A1312,'Circumstance 12'!$B$18:$AB$28,27,FALSE),TableBPA2[[#This Row],[Base Payment After Circumstance 11]])))</f>
        <v/>
      </c>
      <c r="R1312" s="24" t="str">
        <f>IF(R$3="Not used","",IFERROR(VLOOKUP($A1312,'Circumstance 13'!$B$6:$AB$15,27,FALSE),IFERROR(VLOOKUP($A1312,'Circumstance 13'!$B$18:$AB$28,27,FALSE),TableBPA2[[#This Row],[Base Payment After Circumstance 12]])))</f>
        <v/>
      </c>
      <c r="S1312" s="24" t="str">
        <f>IF(S$3="Not used","",IFERROR(VLOOKUP($A1312,'Circumstance 14'!$B$6:$AB$15,27,FALSE),IFERROR(VLOOKUP($A1312,'Circumstance 14'!$B$18:$AB$28,27,FALSE),TableBPA2[[#This Row],[Base Payment After Circumstance 13]])))</f>
        <v/>
      </c>
      <c r="T1312" s="24" t="str">
        <f>IF(T$3="Not used","",IFERROR(VLOOKUP($A1312,'Circumstance 15'!$B$6:$AB$15,27,FALSE),IFERROR(VLOOKUP($A1312,'Circumstance 15'!$B$18:$AB$28,27,FALSE),TableBPA2[[#This Row],[Base Payment After Circumstance 14]])))</f>
        <v/>
      </c>
      <c r="U1312" s="24" t="str">
        <f>IF(U$3="Not used","",IFERROR(VLOOKUP($A1312,'Circumstance 16'!$B$6:$AB$15,27,FALSE),IFERROR(VLOOKUP($A1312,'Circumstance 16'!$B$18:$AB$28,27,FALSE),TableBPA2[[#This Row],[Base Payment After Circumstance 15]])))</f>
        <v/>
      </c>
      <c r="V1312" s="24" t="str">
        <f>IF(V$3="Not used","",IFERROR(VLOOKUP($A1312,'Circumstance 17'!$B$6:$AB$15,27,FALSE),IFERROR(VLOOKUP($A1312,'Circumstance 17'!$B$18:$AB$28,27,FALSE),TableBPA2[[#This Row],[Base Payment After Circumstance 16]])))</f>
        <v/>
      </c>
      <c r="W1312" s="24" t="str">
        <f>IF(W$3="Not used","",IFERROR(VLOOKUP($A1312,'Circumstance 18'!$B$6:$AB$15,27,FALSE),IFERROR(VLOOKUP($A1312,'Circumstance 18'!$B$18:$AB$28,27,FALSE),TableBPA2[[#This Row],[Base Payment After Circumstance 17]])))</f>
        <v/>
      </c>
      <c r="X1312" s="24" t="str">
        <f>IF(X$3="Not used","",IFERROR(VLOOKUP($A1312,'Circumstance 19'!$B$6:$AB$15,27,FALSE),IFERROR(VLOOKUP($A1312,'Circumstance 19'!$B$18:$AB$28,27,FALSE),TableBPA2[[#This Row],[Base Payment After Circumstance 18]])))</f>
        <v/>
      </c>
      <c r="Y1312" s="24" t="str">
        <f>IF(Y$3="Not used","",IFERROR(VLOOKUP($A1312,'Circumstance 20'!$B$6:$AB$15,27,FALSE),IFERROR(VLOOKUP($A1312,'Circumstance 20'!$B$18:$AB$28,27,FALSE),TableBPA2[[#This Row],[Base Payment After Circumstance 19]])))</f>
        <v/>
      </c>
    </row>
    <row r="1313" spans="1:25" x14ac:dyDescent="0.25">
      <c r="A1313" s="11" t="str">
        <f>IF('LEA Information'!A1322="","",'LEA Information'!A1322)</f>
        <v/>
      </c>
      <c r="B1313" s="11" t="str">
        <f>IF('LEA Information'!B1322="","",'LEA Information'!B1322)</f>
        <v/>
      </c>
      <c r="C1313" s="68" t="str">
        <f>IF('LEA Information'!C1322="","",'LEA Information'!C1322)</f>
        <v/>
      </c>
      <c r="D1313" s="8" t="str">
        <f>IF('LEA Information'!D1322="","",'LEA Information'!D1322)</f>
        <v/>
      </c>
      <c r="E1313" s="32" t="str">
        <f t="shared" si="20"/>
        <v/>
      </c>
      <c r="F1313" s="3" t="str">
        <f>IF(F$3="Not used","",IFERROR(VLOOKUP($A1313,'Circumstance 1'!$B$6:$AB$15,27,FALSE),IFERROR(VLOOKUP(A1313,'Circumstance 1'!$B$18:$AB$28,27,FALSE),TableBPA2[[#This Row],[Starting Base Payment]])))</f>
        <v/>
      </c>
      <c r="G1313" s="3" t="str">
        <f>IF(G$3="Not used","",IFERROR(VLOOKUP($A1313,'Circumstance 2'!$B$6:$AB$15,27,FALSE),IFERROR(VLOOKUP($A1313,'Circumstance 2'!$B$18:$AB$28,27,FALSE),TableBPA2[[#This Row],[Base Payment After Circumstance 1]])))</f>
        <v/>
      </c>
      <c r="H1313" s="3" t="str">
        <f>IF(H$3="Not used","",IFERROR(VLOOKUP($A1313,'Circumstance 3'!$B$6:$AB$15,27,FALSE),IFERROR(VLOOKUP($A1313,'Circumstance 3'!$B$18:$AB$28,27,FALSE),TableBPA2[[#This Row],[Base Payment After Circumstance 2]])))</f>
        <v/>
      </c>
      <c r="I1313" s="3" t="str">
        <f>IF(I$3="Not used","",IFERROR(VLOOKUP($A1313,'Circumstance 4'!$B$6:$AB$15,27,FALSE),IFERROR(VLOOKUP($A1313,'Circumstance 4'!$B$18:$AB$28,27,FALSE),TableBPA2[[#This Row],[Base Payment After Circumstance 3]])))</f>
        <v/>
      </c>
      <c r="J1313" s="3" t="str">
        <f>IF(J$3="Not used","",IFERROR(VLOOKUP($A1313,'Circumstance 5'!$B$6:$AB$15,27,FALSE),IFERROR(VLOOKUP($A1313,'Circumstance 5'!$B$18:$AB$28,27,FALSE),TableBPA2[[#This Row],[Base Payment After Circumstance 4]])))</f>
        <v/>
      </c>
      <c r="K1313" s="3" t="str">
        <f>IF(K$3="Not used","",IFERROR(VLOOKUP($A1313,'Circumstance 6'!$B$6:$AB$15,27,FALSE),IFERROR(VLOOKUP($A1313,'Circumstance 6'!$B$18:$AB$28,27,FALSE),TableBPA2[[#This Row],[Base Payment After Circumstance 5]])))</f>
        <v/>
      </c>
      <c r="L1313" s="3" t="str">
        <f>IF(L$3="Not used","",IFERROR(VLOOKUP($A1313,'Circumstance 7'!$B$6:$AB$15,27,FALSE),IFERROR(VLOOKUP($A1313,'Circumstance 7'!$B$18:$AB$28,27,FALSE),TableBPA2[[#This Row],[Base Payment After Circumstance 6]])))</f>
        <v/>
      </c>
      <c r="M1313" s="3" t="str">
        <f>IF(M$3="Not used","",IFERROR(VLOOKUP($A1313,'Circumstance 8'!$B$6:$AB$15,27,FALSE),IFERROR(VLOOKUP($A1313,'Circumstance 8'!$B$18:$AB$28,27,FALSE),TableBPA2[[#This Row],[Base Payment After Circumstance 7]])))</f>
        <v/>
      </c>
      <c r="N1313" s="3" t="str">
        <f>IF(N$3="Not used","",IFERROR(VLOOKUP($A1313,'Circumstance 9'!$B$6:$AB$15,27,FALSE),IFERROR(VLOOKUP($A1313,'Circumstance 9'!$B$18:$AB$28,27,FALSE),TableBPA2[[#This Row],[Base Payment After Circumstance 8]])))</f>
        <v/>
      </c>
      <c r="O1313" s="3" t="str">
        <f>IF(O$3="Not used","",IFERROR(VLOOKUP($A1313,'Circumstance 10'!$B$6:$AB$15,27,FALSE),IFERROR(VLOOKUP($A1313,'Circumstance 10'!$B$18:$AB$28,27,FALSE),TableBPA2[[#This Row],[Base Payment After Circumstance 9]])))</f>
        <v/>
      </c>
      <c r="P1313" s="24" t="str">
        <f>IF(P$3="Not used","",IFERROR(VLOOKUP($A1313,'Circumstance 11'!$B$6:$AB$15,27,FALSE),IFERROR(VLOOKUP($A1313,'Circumstance 11'!$B$18:$AB$28,27,FALSE),TableBPA2[[#This Row],[Base Payment After Circumstance 10]])))</f>
        <v/>
      </c>
      <c r="Q1313" s="24" t="str">
        <f>IF(Q$3="Not used","",IFERROR(VLOOKUP($A1313,'Circumstance 12'!$B$6:$AB$15,27,FALSE),IFERROR(VLOOKUP($A1313,'Circumstance 12'!$B$18:$AB$28,27,FALSE),TableBPA2[[#This Row],[Base Payment After Circumstance 11]])))</f>
        <v/>
      </c>
      <c r="R1313" s="24" t="str">
        <f>IF(R$3="Not used","",IFERROR(VLOOKUP($A1313,'Circumstance 13'!$B$6:$AB$15,27,FALSE),IFERROR(VLOOKUP($A1313,'Circumstance 13'!$B$18:$AB$28,27,FALSE),TableBPA2[[#This Row],[Base Payment After Circumstance 12]])))</f>
        <v/>
      </c>
      <c r="S1313" s="24" t="str">
        <f>IF(S$3="Not used","",IFERROR(VLOOKUP($A1313,'Circumstance 14'!$B$6:$AB$15,27,FALSE),IFERROR(VLOOKUP($A1313,'Circumstance 14'!$B$18:$AB$28,27,FALSE),TableBPA2[[#This Row],[Base Payment After Circumstance 13]])))</f>
        <v/>
      </c>
      <c r="T1313" s="24" t="str">
        <f>IF(T$3="Not used","",IFERROR(VLOOKUP($A1313,'Circumstance 15'!$B$6:$AB$15,27,FALSE),IFERROR(VLOOKUP($A1313,'Circumstance 15'!$B$18:$AB$28,27,FALSE),TableBPA2[[#This Row],[Base Payment After Circumstance 14]])))</f>
        <v/>
      </c>
      <c r="U1313" s="24" t="str">
        <f>IF(U$3="Not used","",IFERROR(VLOOKUP($A1313,'Circumstance 16'!$B$6:$AB$15,27,FALSE),IFERROR(VLOOKUP($A1313,'Circumstance 16'!$B$18:$AB$28,27,FALSE),TableBPA2[[#This Row],[Base Payment After Circumstance 15]])))</f>
        <v/>
      </c>
      <c r="V1313" s="24" t="str">
        <f>IF(V$3="Not used","",IFERROR(VLOOKUP($A1313,'Circumstance 17'!$B$6:$AB$15,27,FALSE),IFERROR(VLOOKUP($A1313,'Circumstance 17'!$B$18:$AB$28,27,FALSE),TableBPA2[[#This Row],[Base Payment After Circumstance 16]])))</f>
        <v/>
      </c>
      <c r="W1313" s="24" t="str">
        <f>IF(W$3="Not used","",IFERROR(VLOOKUP($A1313,'Circumstance 18'!$B$6:$AB$15,27,FALSE),IFERROR(VLOOKUP($A1313,'Circumstance 18'!$B$18:$AB$28,27,FALSE),TableBPA2[[#This Row],[Base Payment After Circumstance 17]])))</f>
        <v/>
      </c>
      <c r="X1313" s="24" t="str">
        <f>IF(X$3="Not used","",IFERROR(VLOOKUP($A1313,'Circumstance 19'!$B$6:$AB$15,27,FALSE),IFERROR(VLOOKUP($A1313,'Circumstance 19'!$B$18:$AB$28,27,FALSE),TableBPA2[[#This Row],[Base Payment After Circumstance 18]])))</f>
        <v/>
      </c>
      <c r="Y1313" s="24" t="str">
        <f>IF(Y$3="Not used","",IFERROR(VLOOKUP($A1313,'Circumstance 20'!$B$6:$AB$15,27,FALSE),IFERROR(VLOOKUP($A1313,'Circumstance 20'!$B$18:$AB$28,27,FALSE),TableBPA2[[#This Row],[Base Payment After Circumstance 19]])))</f>
        <v/>
      </c>
    </row>
    <row r="1314" spans="1:25" x14ac:dyDescent="0.25">
      <c r="A1314" s="11" t="str">
        <f>IF('LEA Information'!A1323="","",'LEA Information'!A1323)</f>
        <v/>
      </c>
      <c r="B1314" s="11" t="str">
        <f>IF('LEA Information'!B1323="","",'LEA Information'!B1323)</f>
        <v/>
      </c>
      <c r="C1314" s="68" t="str">
        <f>IF('LEA Information'!C1323="","",'LEA Information'!C1323)</f>
        <v/>
      </c>
      <c r="D1314" s="8" t="str">
        <f>IF('LEA Information'!D1323="","",'LEA Information'!D1323)</f>
        <v/>
      </c>
      <c r="E1314" s="32" t="str">
        <f t="shared" si="20"/>
        <v/>
      </c>
      <c r="F1314" s="3" t="str">
        <f>IF(F$3="Not used","",IFERROR(VLOOKUP($A1314,'Circumstance 1'!$B$6:$AB$15,27,FALSE),IFERROR(VLOOKUP(A1314,'Circumstance 1'!$B$18:$AB$28,27,FALSE),TableBPA2[[#This Row],[Starting Base Payment]])))</f>
        <v/>
      </c>
      <c r="G1314" s="3" t="str">
        <f>IF(G$3="Not used","",IFERROR(VLOOKUP($A1314,'Circumstance 2'!$B$6:$AB$15,27,FALSE),IFERROR(VLOOKUP($A1314,'Circumstance 2'!$B$18:$AB$28,27,FALSE),TableBPA2[[#This Row],[Base Payment After Circumstance 1]])))</f>
        <v/>
      </c>
      <c r="H1314" s="3" t="str">
        <f>IF(H$3="Not used","",IFERROR(VLOOKUP($A1314,'Circumstance 3'!$B$6:$AB$15,27,FALSE),IFERROR(VLOOKUP($A1314,'Circumstance 3'!$B$18:$AB$28,27,FALSE),TableBPA2[[#This Row],[Base Payment After Circumstance 2]])))</f>
        <v/>
      </c>
      <c r="I1314" s="3" t="str">
        <f>IF(I$3="Not used","",IFERROR(VLOOKUP($A1314,'Circumstance 4'!$B$6:$AB$15,27,FALSE),IFERROR(VLOOKUP($A1314,'Circumstance 4'!$B$18:$AB$28,27,FALSE),TableBPA2[[#This Row],[Base Payment After Circumstance 3]])))</f>
        <v/>
      </c>
      <c r="J1314" s="3" t="str">
        <f>IF(J$3="Not used","",IFERROR(VLOOKUP($A1314,'Circumstance 5'!$B$6:$AB$15,27,FALSE),IFERROR(VLOOKUP($A1314,'Circumstance 5'!$B$18:$AB$28,27,FALSE),TableBPA2[[#This Row],[Base Payment After Circumstance 4]])))</f>
        <v/>
      </c>
      <c r="K1314" s="3" t="str">
        <f>IF(K$3="Not used","",IFERROR(VLOOKUP($A1314,'Circumstance 6'!$B$6:$AB$15,27,FALSE),IFERROR(VLOOKUP($A1314,'Circumstance 6'!$B$18:$AB$28,27,FALSE),TableBPA2[[#This Row],[Base Payment After Circumstance 5]])))</f>
        <v/>
      </c>
      <c r="L1314" s="3" t="str">
        <f>IF(L$3="Not used","",IFERROR(VLOOKUP($A1314,'Circumstance 7'!$B$6:$AB$15,27,FALSE),IFERROR(VLOOKUP($A1314,'Circumstance 7'!$B$18:$AB$28,27,FALSE),TableBPA2[[#This Row],[Base Payment After Circumstance 6]])))</f>
        <v/>
      </c>
      <c r="M1314" s="3" t="str">
        <f>IF(M$3="Not used","",IFERROR(VLOOKUP($A1314,'Circumstance 8'!$B$6:$AB$15,27,FALSE),IFERROR(VLOOKUP($A1314,'Circumstance 8'!$B$18:$AB$28,27,FALSE),TableBPA2[[#This Row],[Base Payment After Circumstance 7]])))</f>
        <v/>
      </c>
      <c r="N1314" s="3" t="str">
        <f>IF(N$3="Not used","",IFERROR(VLOOKUP($A1314,'Circumstance 9'!$B$6:$AB$15,27,FALSE),IFERROR(VLOOKUP($A1314,'Circumstance 9'!$B$18:$AB$28,27,FALSE),TableBPA2[[#This Row],[Base Payment After Circumstance 8]])))</f>
        <v/>
      </c>
      <c r="O1314" s="3" t="str">
        <f>IF(O$3="Not used","",IFERROR(VLOOKUP($A1314,'Circumstance 10'!$B$6:$AB$15,27,FALSE),IFERROR(VLOOKUP($A1314,'Circumstance 10'!$B$18:$AB$28,27,FALSE),TableBPA2[[#This Row],[Base Payment After Circumstance 9]])))</f>
        <v/>
      </c>
      <c r="P1314" s="24" t="str">
        <f>IF(P$3="Not used","",IFERROR(VLOOKUP($A1314,'Circumstance 11'!$B$6:$AB$15,27,FALSE),IFERROR(VLOOKUP($A1314,'Circumstance 11'!$B$18:$AB$28,27,FALSE),TableBPA2[[#This Row],[Base Payment After Circumstance 10]])))</f>
        <v/>
      </c>
      <c r="Q1314" s="24" t="str">
        <f>IF(Q$3="Not used","",IFERROR(VLOOKUP($A1314,'Circumstance 12'!$B$6:$AB$15,27,FALSE),IFERROR(VLOOKUP($A1314,'Circumstance 12'!$B$18:$AB$28,27,FALSE),TableBPA2[[#This Row],[Base Payment After Circumstance 11]])))</f>
        <v/>
      </c>
      <c r="R1314" s="24" t="str">
        <f>IF(R$3="Not used","",IFERROR(VLOOKUP($A1314,'Circumstance 13'!$B$6:$AB$15,27,FALSE),IFERROR(VLOOKUP($A1314,'Circumstance 13'!$B$18:$AB$28,27,FALSE),TableBPA2[[#This Row],[Base Payment After Circumstance 12]])))</f>
        <v/>
      </c>
      <c r="S1314" s="24" t="str">
        <f>IF(S$3="Not used","",IFERROR(VLOOKUP($A1314,'Circumstance 14'!$B$6:$AB$15,27,FALSE),IFERROR(VLOOKUP($A1314,'Circumstance 14'!$B$18:$AB$28,27,FALSE),TableBPA2[[#This Row],[Base Payment After Circumstance 13]])))</f>
        <v/>
      </c>
      <c r="T1314" s="24" t="str">
        <f>IF(T$3="Not used","",IFERROR(VLOOKUP($A1314,'Circumstance 15'!$B$6:$AB$15,27,FALSE),IFERROR(VLOOKUP($A1314,'Circumstance 15'!$B$18:$AB$28,27,FALSE),TableBPA2[[#This Row],[Base Payment After Circumstance 14]])))</f>
        <v/>
      </c>
      <c r="U1314" s="24" t="str">
        <f>IF(U$3="Not used","",IFERROR(VLOOKUP($A1314,'Circumstance 16'!$B$6:$AB$15,27,FALSE),IFERROR(VLOOKUP($A1314,'Circumstance 16'!$B$18:$AB$28,27,FALSE),TableBPA2[[#This Row],[Base Payment After Circumstance 15]])))</f>
        <v/>
      </c>
      <c r="V1314" s="24" t="str">
        <f>IF(V$3="Not used","",IFERROR(VLOOKUP($A1314,'Circumstance 17'!$B$6:$AB$15,27,FALSE),IFERROR(VLOOKUP($A1314,'Circumstance 17'!$B$18:$AB$28,27,FALSE),TableBPA2[[#This Row],[Base Payment After Circumstance 16]])))</f>
        <v/>
      </c>
      <c r="W1314" s="24" t="str">
        <f>IF(W$3="Not used","",IFERROR(VLOOKUP($A1314,'Circumstance 18'!$B$6:$AB$15,27,FALSE),IFERROR(VLOOKUP($A1314,'Circumstance 18'!$B$18:$AB$28,27,FALSE),TableBPA2[[#This Row],[Base Payment After Circumstance 17]])))</f>
        <v/>
      </c>
      <c r="X1314" s="24" t="str">
        <f>IF(X$3="Not used","",IFERROR(VLOOKUP($A1314,'Circumstance 19'!$B$6:$AB$15,27,FALSE),IFERROR(VLOOKUP($A1314,'Circumstance 19'!$B$18:$AB$28,27,FALSE),TableBPA2[[#This Row],[Base Payment After Circumstance 18]])))</f>
        <v/>
      </c>
      <c r="Y1314" s="24" t="str">
        <f>IF(Y$3="Not used","",IFERROR(VLOOKUP($A1314,'Circumstance 20'!$B$6:$AB$15,27,FALSE),IFERROR(VLOOKUP($A1314,'Circumstance 20'!$B$18:$AB$28,27,FALSE),TableBPA2[[#This Row],[Base Payment After Circumstance 19]])))</f>
        <v/>
      </c>
    </row>
    <row r="1315" spans="1:25" x14ac:dyDescent="0.25">
      <c r="A1315" s="11" t="str">
        <f>IF('LEA Information'!A1324="","",'LEA Information'!A1324)</f>
        <v/>
      </c>
      <c r="B1315" s="11" t="str">
        <f>IF('LEA Information'!B1324="","",'LEA Information'!B1324)</f>
        <v/>
      </c>
      <c r="C1315" s="68" t="str">
        <f>IF('LEA Information'!C1324="","",'LEA Information'!C1324)</f>
        <v/>
      </c>
      <c r="D1315" s="8" t="str">
        <f>IF('LEA Information'!D1324="","",'LEA Information'!D1324)</f>
        <v/>
      </c>
      <c r="E1315" s="32" t="str">
        <f t="shared" si="20"/>
        <v/>
      </c>
      <c r="F1315" s="3" t="str">
        <f>IF(F$3="Not used","",IFERROR(VLOOKUP($A1315,'Circumstance 1'!$B$6:$AB$15,27,FALSE),IFERROR(VLOOKUP(A1315,'Circumstance 1'!$B$18:$AB$28,27,FALSE),TableBPA2[[#This Row],[Starting Base Payment]])))</f>
        <v/>
      </c>
      <c r="G1315" s="3" t="str">
        <f>IF(G$3="Not used","",IFERROR(VLOOKUP($A1315,'Circumstance 2'!$B$6:$AB$15,27,FALSE),IFERROR(VLOOKUP($A1315,'Circumstance 2'!$B$18:$AB$28,27,FALSE),TableBPA2[[#This Row],[Base Payment After Circumstance 1]])))</f>
        <v/>
      </c>
      <c r="H1315" s="3" t="str">
        <f>IF(H$3="Not used","",IFERROR(VLOOKUP($A1315,'Circumstance 3'!$B$6:$AB$15,27,FALSE),IFERROR(VLOOKUP($A1315,'Circumstance 3'!$B$18:$AB$28,27,FALSE),TableBPA2[[#This Row],[Base Payment After Circumstance 2]])))</f>
        <v/>
      </c>
      <c r="I1315" s="3" t="str">
        <f>IF(I$3="Not used","",IFERROR(VLOOKUP($A1315,'Circumstance 4'!$B$6:$AB$15,27,FALSE),IFERROR(VLOOKUP($A1315,'Circumstance 4'!$B$18:$AB$28,27,FALSE),TableBPA2[[#This Row],[Base Payment After Circumstance 3]])))</f>
        <v/>
      </c>
      <c r="J1315" s="3" t="str">
        <f>IF(J$3="Not used","",IFERROR(VLOOKUP($A1315,'Circumstance 5'!$B$6:$AB$15,27,FALSE),IFERROR(VLOOKUP($A1315,'Circumstance 5'!$B$18:$AB$28,27,FALSE),TableBPA2[[#This Row],[Base Payment After Circumstance 4]])))</f>
        <v/>
      </c>
      <c r="K1315" s="3" t="str">
        <f>IF(K$3="Not used","",IFERROR(VLOOKUP($A1315,'Circumstance 6'!$B$6:$AB$15,27,FALSE),IFERROR(VLOOKUP($A1315,'Circumstance 6'!$B$18:$AB$28,27,FALSE),TableBPA2[[#This Row],[Base Payment After Circumstance 5]])))</f>
        <v/>
      </c>
      <c r="L1315" s="3" t="str">
        <f>IF(L$3="Not used","",IFERROR(VLOOKUP($A1315,'Circumstance 7'!$B$6:$AB$15,27,FALSE),IFERROR(VLOOKUP($A1315,'Circumstance 7'!$B$18:$AB$28,27,FALSE),TableBPA2[[#This Row],[Base Payment After Circumstance 6]])))</f>
        <v/>
      </c>
      <c r="M1315" s="3" t="str">
        <f>IF(M$3="Not used","",IFERROR(VLOOKUP($A1315,'Circumstance 8'!$B$6:$AB$15,27,FALSE),IFERROR(VLOOKUP($A1315,'Circumstance 8'!$B$18:$AB$28,27,FALSE),TableBPA2[[#This Row],[Base Payment After Circumstance 7]])))</f>
        <v/>
      </c>
      <c r="N1315" s="3" t="str">
        <f>IF(N$3="Not used","",IFERROR(VLOOKUP($A1315,'Circumstance 9'!$B$6:$AB$15,27,FALSE),IFERROR(VLOOKUP($A1315,'Circumstance 9'!$B$18:$AB$28,27,FALSE),TableBPA2[[#This Row],[Base Payment After Circumstance 8]])))</f>
        <v/>
      </c>
      <c r="O1315" s="3" t="str">
        <f>IF(O$3="Not used","",IFERROR(VLOOKUP($A1315,'Circumstance 10'!$B$6:$AB$15,27,FALSE),IFERROR(VLOOKUP($A1315,'Circumstance 10'!$B$18:$AB$28,27,FALSE),TableBPA2[[#This Row],[Base Payment After Circumstance 9]])))</f>
        <v/>
      </c>
      <c r="P1315" s="24" t="str">
        <f>IF(P$3="Not used","",IFERROR(VLOOKUP($A1315,'Circumstance 11'!$B$6:$AB$15,27,FALSE),IFERROR(VLOOKUP($A1315,'Circumstance 11'!$B$18:$AB$28,27,FALSE),TableBPA2[[#This Row],[Base Payment After Circumstance 10]])))</f>
        <v/>
      </c>
      <c r="Q1315" s="24" t="str">
        <f>IF(Q$3="Not used","",IFERROR(VLOOKUP($A1315,'Circumstance 12'!$B$6:$AB$15,27,FALSE),IFERROR(VLOOKUP($A1315,'Circumstance 12'!$B$18:$AB$28,27,FALSE),TableBPA2[[#This Row],[Base Payment After Circumstance 11]])))</f>
        <v/>
      </c>
      <c r="R1315" s="24" t="str">
        <f>IF(R$3="Not used","",IFERROR(VLOOKUP($A1315,'Circumstance 13'!$B$6:$AB$15,27,FALSE),IFERROR(VLOOKUP($A1315,'Circumstance 13'!$B$18:$AB$28,27,FALSE),TableBPA2[[#This Row],[Base Payment After Circumstance 12]])))</f>
        <v/>
      </c>
      <c r="S1315" s="24" t="str">
        <f>IF(S$3="Not used","",IFERROR(VLOOKUP($A1315,'Circumstance 14'!$B$6:$AB$15,27,FALSE),IFERROR(VLOOKUP($A1315,'Circumstance 14'!$B$18:$AB$28,27,FALSE),TableBPA2[[#This Row],[Base Payment After Circumstance 13]])))</f>
        <v/>
      </c>
      <c r="T1315" s="24" t="str">
        <f>IF(T$3="Not used","",IFERROR(VLOOKUP($A1315,'Circumstance 15'!$B$6:$AB$15,27,FALSE),IFERROR(VLOOKUP($A1315,'Circumstance 15'!$B$18:$AB$28,27,FALSE),TableBPA2[[#This Row],[Base Payment After Circumstance 14]])))</f>
        <v/>
      </c>
      <c r="U1315" s="24" t="str">
        <f>IF(U$3="Not used","",IFERROR(VLOOKUP($A1315,'Circumstance 16'!$B$6:$AB$15,27,FALSE),IFERROR(VLOOKUP($A1315,'Circumstance 16'!$B$18:$AB$28,27,FALSE),TableBPA2[[#This Row],[Base Payment After Circumstance 15]])))</f>
        <v/>
      </c>
      <c r="V1315" s="24" t="str">
        <f>IF(V$3="Not used","",IFERROR(VLOOKUP($A1315,'Circumstance 17'!$B$6:$AB$15,27,FALSE),IFERROR(VLOOKUP($A1315,'Circumstance 17'!$B$18:$AB$28,27,FALSE),TableBPA2[[#This Row],[Base Payment After Circumstance 16]])))</f>
        <v/>
      </c>
      <c r="W1315" s="24" t="str">
        <f>IF(W$3="Not used","",IFERROR(VLOOKUP($A1315,'Circumstance 18'!$B$6:$AB$15,27,FALSE),IFERROR(VLOOKUP($A1315,'Circumstance 18'!$B$18:$AB$28,27,FALSE),TableBPA2[[#This Row],[Base Payment After Circumstance 17]])))</f>
        <v/>
      </c>
      <c r="X1315" s="24" t="str">
        <f>IF(X$3="Not used","",IFERROR(VLOOKUP($A1315,'Circumstance 19'!$B$6:$AB$15,27,FALSE),IFERROR(VLOOKUP($A1315,'Circumstance 19'!$B$18:$AB$28,27,FALSE),TableBPA2[[#This Row],[Base Payment After Circumstance 18]])))</f>
        <v/>
      </c>
      <c r="Y1315" s="24" t="str">
        <f>IF(Y$3="Not used","",IFERROR(VLOOKUP($A1315,'Circumstance 20'!$B$6:$AB$15,27,FALSE),IFERROR(VLOOKUP($A1315,'Circumstance 20'!$B$18:$AB$28,27,FALSE),TableBPA2[[#This Row],[Base Payment After Circumstance 19]])))</f>
        <v/>
      </c>
    </row>
    <row r="1316" spans="1:25" x14ac:dyDescent="0.25">
      <c r="A1316" s="11" t="str">
        <f>IF('LEA Information'!A1325="","",'LEA Information'!A1325)</f>
        <v/>
      </c>
      <c r="B1316" s="11" t="str">
        <f>IF('LEA Information'!B1325="","",'LEA Information'!B1325)</f>
        <v/>
      </c>
      <c r="C1316" s="68" t="str">
        <f>IF('LEA Information'!C1325="","",'LEA Information'!C1325)</f>
        <v/>
      </c>
      <c r="D1316" s="8" t="str">
        <f>IF('LEA Information'!D1325="","",'LEA Information'!D1325)</f>
        <v/>
      </c>
      <c r="E1316" s="32" t="str">
        <f t="shared" si="20"/>
        <v/>
      </c>
      <c r="F1316" s="3" t="str">
        <f>IF(F$3="Not used","",IFERROR(VLOOKUP($A1316,'Circumstance 1'!$B$6:$AB$15,27,FALSE),IFERROR(VLOOKUP(A1316,'Circumstance 1'!$B$18:$AB$28,27,FALSE),TableBPA2[[#This Row],[Starting Base Payment]])))</f>
        <v/>
      </c>
      <c r="G1316" s="3" t="str">
        <f>IF(G$3="Not used","",IFERROR(VLOOKUP($A1316,'Circumstance 2'!$B$6:$AB$15,27,FALSE),IFERROR(VLOOKUP($A1316,'Circumstance 2'!$B$18:$AB$28,27,FALSE),TableBPA2[[#This Row],[Base Payment After Circumstance 1]])))</f>
        <v/>
      </c>
      <c r="H1316" s="3" t="str">
        <f>IF(H$3="Not used","",IFERROR(VLOOKUP($A1316,'Circumstance 3'!$B$6:$AB$15,27,FALSE),IFERROR(VLOOKUP($A1316,'Circumstance 3'!$B$18:$AB$28,27,FALSE),TableBPA2[[#This Row],[Base Payment After Circumstance 2]])))</f>
        <v/>
      </c>
      <c r="I1316" s="3" t="str">
        <f>IF(I$3="Not used","",IFERROR(VLOOKUP($A1316,'Circumstance 4'!$B$6:$AB$15,27,FALSE),IFERROR(VLOOKUP($A1316,'Circumstance 4'!$B$18:$AB$28,27,FALSE),TableBPA2[[#This Row],[Base Payment After Circumstance 3]])))</f>
        <v/>
      </c>
      <c r="J1316" s="3" t="str">
        <f>IF(J$3="Not used","",IFERROR(VLOOKUP($A1316,'Circumstance 5'!$B$6:$AB$15,27,FALSE),IFERROR(VLOOKUP($A1316,'Circumstance 5'!$B$18:$AB$28,27,FALSE),TableBPA2[[#This Row],[Base Payment After Circumstance 4]])))</f>
        <v/>
      </c>
      <c r="K1316" s="3" t="str">
        <f>IF(K$3="Not used","",IFERROR(VLOOKUP($A1316,'Circumstance 6'!$B$6:$AB$15,27,FALSE),IFERROR(VLOOKUP($A1316,'Circumstance 6'!$B$18:$AB$28,27,FALSE),TableBPA2[[#This Row],[Base Payment After Circumstance 5]])))</f>
        <v/>
      </c>
      <c r="L1316" s="3" t="str">
        <f>IF(L$3="Not used","",IFERROR(VLOOKUP($A1316,'Circumstance 7'!$B$6:$AB$15,27,FALSE),IFERROR(VLOOKUP($A1316,'Circumstance 7'!$B$18:$AB$28,27,FALSE),TableBPA2[[#This Row],[Base Payment After Circumstance 6]])))</f>
        <v/>
      </c>
      <c r="M1316" s="3" t="str">
        <f>IF(M$3="Not used","",IFERROR(VLOOKUP($A1316,'Circumstance 8'!$B$6:$AB$15,27,FALSE),IFERROR(VLOOKUP($A1316,'Circumstance 8'!$B$18:$AB$28,27,FALSE),TableBPA2[[#This Row],[Base Payment After Circumstance 7]])))</f>
        <v/>
      </c>
      <c r="N1316" s="3" t="str">
        <f>IF(N$3="Not used","",IFERROR(VLOOKUP($A1316,'Circumstance 9'!$B$6:$AB$15,27,FALSE),IFERROR(VLOOKUP($A1316,'Circumstance 9'!$B$18:$AB$28,27,FALSE),TableBPA2[[#This Row],[Base Payment After Circumstance 8]])))</f>
        <v/>
      </c>
      <c r="O1316" s="3" t="str">
        <f>IF(O$3="Not used","",IFERROR(VLOOKUP($A1316,'Circumstance 10'!$B$6:$AB$15,27,FALSE),IFERROR(VLOOKUP($A1316,'Circumstance 10'!$B$18:$AB$28,27,FALSE),TableBPA2[[#This Row],[Base Payment After Circumstance 9]])))</f>
        <v/>
      </c>
      <c r="P1316" s="24" t="str">
        <f>IF(P$3="Not used","",IFERROR(VLOOKUP($A1316,'Circumstance 11'!$B$6:$AB$15,27,FALSE),IFERROR(VLOOKUP($A1316,'Circumstance 11'!$B$18:$AB$28,27,FALSE),TableBPA2[[#This Row],[Base Payment After Circumstance 10]])))</f>
        <v/>
      </c>
      <c r="Q1316" s="24" t="str">
        <f>IF(Q$3="Not used","",IFERROR(VLOOKUP($A1316,'Circumstance 12'!$B$6:$AB$15,27,FALSE),IFERROR(VLOOKUP($A1316,'Circumstance 12'!$B$18:$AB$28,27,FALSE),TableBPA2[[#This Row],[Base Payment After Circumstance 11]])))</f>
        <v/>
      </c>
      <c r="R1316" s="24" t="str">
        <f>IF(R$3="Not used","",IFERROR(VLOOKUP($A1316,'Circumstance 13'!$B$6:$AB$15,27,FALSE),IFERROR(VLOOKUP($A1316,'Circumstance 13'!$B$18:$AB$28,27,FALSE),TableBPA2[[#This Row],[Base Payment After Circumstance 12]])))</f>
        <v/>
      </c>
      <c r="S1316" s="24" t="str">
        <f>IF(S$3="Not used","",IFERROR(VLOOKUP($A1316,'Circumstance 14'!$B$6:$AB$15,27,FALSE),IFERROR(VLOOKUP($A1316,'Circumstance 14'!$B$18:$AB$28,27,FALSE),TableBPA2[[#This Row],[Base Payment After Circumstance 13]])))</f>
        <v/>
      </c>
      <c r="T1316" s="24" t="str">
        <f>IF(T$3="Not used","",IFERROR(VLOOKUP($A1316,'Circumstance 15'!$B$6:$AB$15,27,FALSE),IFERROR(VLOOKUP($A1316,'Circumstance 15'!$B$18:$AB$28,27,FALSE),TableBPA2[[#This Row],[Base Payment After Circumstance 14]])))</f>
        <v/>
      </c>
      <c r="U1316" s="24" t="str">
        <f>IF(U$3="Not used","",IFERROR(VLOOKUP($A1316,'Circumstance 16'!$B$6:$AB$15,27,FALSE),IFERROR(VLOOKUP($A1316,'Circumstance 16'!$B$18:$AB$28,27,FALSE),TableBPA2[[#This Row],[Base Payment After Circumstance 15]])))</f>
        <v/>
      </c>
      <c r="V1316" s="24" t="str">
        <f>IF(V$3="Not used","",IFERROR(VLOOKUP($A1316,'Circumstance 17'!$B$6:$AB$15,27,FALSE),IFERROR(VLOOKUP($A1316,'Circumstance 17'!$B$18:$AB$28,27,FALSE),TableBPA2[[#This Row],[Base Payment After Circumstance 16]])))</f>
        <v/>
      </c>
      <c r="W1316" s="24" t="str">
        <f>IF(W$3="Not used","",IFERROR(VLOOKUP($A1316,'Circumstance 18'!$B$6:$AB$15,27,FALSE),IFERROR(VLOOKUP($A1316,'Circumstance 18'!$B$18:$AB$28,27,FALSE),TableBPA2[[#This Row],[Base Payment After Circumstance 17]])))</f>
        <v/>
      </c>
      <c r="X1316" s="24" t="str">
        <f>IF(X$3="Not used","",IFERROR(VLOOKUP($A1316,'Circumstance 19'!$B$6:$AB$15,27,FALSE),IFERROR(VLOOKUP($A1316,'Circumstance 19'!$B$18:$AB$28,27,FALSE),TableBPA2[[#This Row],[Base Payment After Circumstance 18]])))</f>
        <v/>
      </c>
      <c r="Y1316" s="24" t="str">
        <f>IF(Y$3="Not used","",IFERROR(VLOOKUP($A1316,'Circumstance 20'!$B$6:$AB$15,27,FALSE),IFERROR(VLOOKUP($A1316,'Circumstance 20'!$B$18:$AB$28,27,FALSE),TableBPA2[[#This Row],[Base Payment After Circumstance 19]])))</f>
        <v/>
      </c>
    </row>
    <row r="1317" spans="1:25" x14ac:dyDescent="0.25">
      <c r="A1317" s="11" t="str">
        <f>IF('LEA Information'!A1326="","",'LEA Information'!A1326)</f>
        <v/>
      </c>
      <c r="B1317" s="11" t="str">
        <f>IF('LEA Information'!B1326="","",'LEA Information'!B1326)</f>
        <v/>
      </c>
      <c r="C1317" s="68" t="str">
        <f>IF('LEA Information'!C1326="","",'LEA Information'!C1326)</f>
        <v/>
      </c>
      <c r="D1317" s="8" t="str">
        <f>IF('LEA Information'!D1326="","",'LEA Information'!D1326)</f>
        <v/>
      </c>
      <c r="E1317" s="32" t="str">
        <f t="shared" si="20"/>
        <v/>
      </c>
      <c r="F1317" s="3" t="str">
        <f>IF(F$3="Not used","",IFERROR(VLOOKUP($A1317,'Circumstance 1'!$B$6:$AB$15,27,FALSE),IFERROR(VLOOKUP(A1317,'Circumstance 1'!$B$18:$AB$28,27,FALSE),TableBPA2[[#This Row],[Starting Base Payment]])))</f>
        <v/>
      </c>
      <c r="G1317" s="3" t="str">
        <f>IF(G$3="Not used","",IFERROR(VLOOKUP($A1317,'Circumstance 2'!$B$6:$AB$15,27,FALSE),IFERROR(VLOOKUP($A1317,'Circumstance 2'!$B$18:$AB$28,27,FALSE),TableBPA2[[#This Row],[Base Payment After Circumstance 1]])))</f>
        <v/>
      </c>
      <c r="H1317" s="3" t="str">
        <f>IF(H$3="Not used","",IFERROR(VLOOKUP($A1317,'Circumstance 3'!$B$6:$AB$15,27,FALSE),IFERROR(VLOOKUP($A1317,'Circumstance 3'!$B$18:$AB$28,27,FALSE),TableBPA2[[#This Row],[Base Payment After Circumstance 2]])))</f>
        <v/>
      </c>
      <c r="I1317" s="3" t="str">
        <f>IF(I$3="Not used","",IFERROR(VLOOKUP($A1317,'Circumstance 4'!$B$6:$AB$15,27,FALSE),IFERROR(VLOOKUP($A1317,'Circumstance 4'!$B$18:$AB$28,27,FALSE),TableBPA2[[#This Row],[Base Payment After Circumstance 3]])))</f>
        <v/>
      </c>
      <c r="J1317" s="3" t="str">
        <f>IF(J$3="Not used","",IFERROR(VLOOKUP($A1317,'Circumstance 5'!$B$6:$AB$15,27,FALSE),IFERROR(VLOOKUP($A1317,'Circumstance 5'!$B$18:$AB$28,27,FALSE),TableBPA2[[#This Row],[Base Payment After Circumstance 4]])))</f>
        <v/>
      </c>
      <c r="K1317" s="3" t="str">
        <f>IF(K$3="Not used","",IFERROR(VLOOKUP($A1317,'Circumstance 6'!$B$6:$AB$15,27,FALSE),IFERROR(VLOOKUP($A1317,'Circumstance 6'!$B$18:$AB$28,27,FALSE),TableBPA2[[#This Row],[Base Payment After Circumstance 5]])))</f>
        <v/>
      </c>
      <c r="L1317" s="3" t="str">
        <f>IF(L$3="Not used","",IFERROR(VLOOKUP($A1317,'Circumstance 7'!$B$6:$AB$15,27,FALSE),IFERROR(VLOOKUP($A1317,'Circumstance 7'!$B$18:$AB$28,27,FALSE),TableBPA2[[#This Row],[Base Payment After Circumstance 6]])))</f>
        <v/>
      </c>
      <c r="M1317" s="3" t="str">
        <f>IF(M$3="Not used","",IFERROR(VLOOKUP($A1317,'Circumstance 8'!$B$6:$AB$15,27,FALSE),IFERROR(VLOOKUP($A1317,'Circumstance 8'!$B$18:$AB$28,27,FALSE),TableBPA2[[#This Row],[Base Payment After Circumstance 7]])))</f>
        <v/>
      </c>
      <c r="N1317" s="3" t="str">
        <f>IF(N$3="Not used","",IFERROR(VLOOKUP($A1317,'Circumstance 9'!$B$6:$AB$15,27,FALSE),IFERROR(VLOOKUP($A1317,'Circumstance 9'!$B$18:$AB$28,27,FALSE),TableBPA2[[#This Row],[Base Payment After Circumstance 8]])))</f>
        <v/>
      </c>
      <c r="O1317" s="3" t="str">
        <f>IF(O$3="Not used","",IFERROR(VLOOKUP($A1317,'Circumstance 10'!$B$6:$AB$15,27,FALSE),IFERROR(VLOOKUP($A1317,'Circumstance 10'!$B$18:$AB$28,27,FALSE),TableBPA2[[#This Row],[Base Payment After Circumstance 9]])))</f>
        <v/>
      </c>
      <c r="P1317" s="24" t="str">
        <f>IF(P$3="Not used","",IFERROR(VLOOKUP($A1317,'Circumstance 11'!$B$6:$AB$15,27,FALSE),IFERROR(VLOOKUP($A1317,'Circumstance 11'!$B$18:$AB$28,27,FALSE),TableBPA2[[#This Row],[Base Payment After Circumstance 10]])))</f>
        <v/>
      </c>
      <c r="Q1317" s="24" t="str">
        <f>IF(Q$3="Not used","",IFERROR(VLOOKUP($A1317,'Circumstance 12'!$B$6:$AB$15,27,FALSE),IFERROR(VLOOKUP($A1317,'Circumstance 12'!$B$18:$AB$28,27,FALSE),TableBPA2[[#This Row],[Base Payment After Circumstance 11]])))</f>
        <v/>
      </c>
      <c r="R1317" s="24" t="str">
        <f>IF(R$3="Not used","",IFERROR(VLOOKUP($A1317,'Circumstance 13'!$B$6:$AB$15,27,FALSE),IFERROR(VLOOKUP($A1317,'Circumstance 13'!$B$18:$AB$28,27,FALSE),TableBPA2[[#This Row],[Base Payment After Circumstance 12]])))</f>
        <v/>
      </c>
      <c r="S1317" s="24" t="str">
        <f>IF(S$3="Not used","",IFERROR(VLOOKUP($A1317,'Circumstance 14'!$B$6:$AB$15,27,FALSE),IFERROR(VLOOKUP($A1317,'Circumstance 14'!$B$18:$AB$28,27,FALSE),TableBPA2[[#This Row],[Base Payment After Circumstance 13]])))</f>
        <v/>
      </c>
      <c r="T1317" s="24" t="str">
        <f>IF(T$3="Not used","",IFERROR(VLOOKUP($A1317,'Circumstance 15'!$B$6:$AB$15,27,FALSE),IFERROR(VLOOKUP($A1317,'Circumstance 15'!$B$18:$AB$28,27,FALSE),TableBPA2[[#This Row],[Base Payment After Circumstance 14]])))</f>
        <v/>
      </c>
      <c r="U1317" s="24" t="str">
        <f>IF(U$3="Not used","",IFERROR(VLOOKUP($A1317,'Circumstance 16'!$B$6:$AB$15,27,FALSE),IFERROR(VLOOKUP($A1317,'Circumstance 16'!$B$18:$AB$28,27,FALSE),TableBPA2[[#This Row],[Base Payment After Circumstance 15]])))</f>
        <v/>
      </c>
      <c r="V1317" s="24" t="str">
        <f>IF(V$3="Not used","",IFERROR(VLOOKUP($A1317,'Circumstance 17'!$B$6:$AB$15,27,FALSE),IFERROR(VLOOKUP($A1317,'Circumstance 17'!$B$18:$AB$28,27,FALSE),TableBPA2[[#This Row],[Base Payment After Circumstance 16]])))</f>
        <v/>
      </c>
      <c r="W1317" s="24" t="str">
        <f>IF(W$3="Not used","",IFERROR(VLOOKUP($A1317,'Circumstance 18'!$B$6:$AB$15,27,FALSE),IFERROR(VLOOKUP($A1317,'Circumstance 18'!$B$18:$AB$28,27,FALSE),TableBPA2[[#This Row],[Base Payment After Circumstance 17]])))</f>
        <v/>
      </c>
      <c r="X1317" s="24" t="str">
        <f>IF(X$3="Not used","",IFERROR(VLOOKUP($A1317,'Circumstance 19'!$B$6:$AB$15,27,FALSE),IFERROR(VLOOKUP($A1317,'Circumstance 19'!$B$18:$AB$28,27,FALSE),TableBPA2[[#This Row],[Base Payment After Circumstance 18]])))</f>
        <v/>
      </c>
      <c r="Y1317" s="24" t="str">
        <f>IF(Y$3="Not used","",IFERROR(VLOOKUP($A1317,'Circumstance 20'!$B$6:$AB$15,27,FALSE),IFERROR(VLOOKUP($A1317,'Circumstance 20'!$B$18:$AB$28,27,FALSE),TableBPA2[[#This Row],[Base Payment After Circumstance 19]])))</f>
        <v/>
      </c>
    </row>
    <row r="1318" spans="1:25" x14ac:dyDescent="0.25">
      <c r="A1318" s="11" t="str">
        <f>IF('LEA Information'!A1327="","",'LEA Information'!A1327)</f>
        <v/>
      </c>
      <c r="B1318" s="11" t="str">
        <f>IF('LEA Information'!B1327="","",'LEA Information'!B1327)</f>
        <v/>
      </c>
      <c r="C1318" s="68" t="str">
        <f>IF('LEA Information'!C1327="","",'LEA Information'!C1327)</f>
        <v/>
      </c>
      <c r="D1318" s="8" t="str">
        <f>IF('LEA Information'!D1327="","",'LEA Information'!D1327)</f>
        <v/>
      </c>
      <c r="E1318" s="32" t="str">
        <f t="shared" si="20"/>
        <v/>
      </c>
      <c r="F1318" s="3" t="str">
        <f>IF(F$3="Not used","",IFERROR(VLOOKUP($A1318,'Circumstance 1'!$B$6:$AB$15,27,FALSE),IFERROR(VLOOKUP(A1318,'Circumstance 1'!$B$18:$AB$28,27,FALSE),TableBPA2[[#This Row],[Starting Base Payment]])))</f>
        <v/>
      </c>
      <c r="G1318" s="3" t="str">
        <f>IF(G$3="Not used","",IFERROR(VLOOKUP($A1318,'Circumstance 2'!$B$6:$AB$15,27,FALSE),IFERROR(VLOOKUP($A1318,'Circumstance 2'!$B$18:$AB$28,27,FALSE),TableBPA2[[#This Row],[Base Payment After Circumstance 1]])))</f>
        <v/>
      </c>
      <c r="H1318" s="3" t="str">
        <f>IF(H$3="Not used","",IFERROR(VLOOKUP($A1318,'Circumstance 3'!$B$6:$AB$15,27,FALSE),IFERROR(VLOOKUP($A1318,'Circumstance 3'!$B$18:$AB$28,27,FALSE),TableBPA2[[#This Row],[Base Payment After Circumstance 2]])))</f>
        <v/>
      </c>
      <c r="I1318" s="3" t="str">
        <f>IF(I$3="Not used","",IFERROR(VLOOKUP($A1318,'Circumstance 4'!$B$6:$AB$15,27,FALSE),IFERROR(VLOOKUP($A1318,'Circumstance 4'!$B$18:$AB$28,27,FALSE),TableBPA2[[#This Row],[Base Payment After Circumstance 3]])))</f>
        <v/>
      </c>
      <c r="J1318" s="3" t="str">
        <f>IF(J$3="Not used","",IFERROR(VLOOKUP($A1318,'Circumstance 5'!$B$6:$AB$15,27,FALSE),IFERROR(VLOOKUP($A1318,'Circumstance 5'!$B$18:$AB$28,27,FALSE),TableBPA2[[#This Row],[Base Payment After Circumstance 4]])))</f>
        <v/>
      </c>
      <c r="K1318" s="3" t="str">
        <f>IF(K$3="Not used","",IFERROR(VLOOKUP($A1318,'Circumstance 6'!$B$6:$AB$15,27,FALSE),IFERROR(VLOOKUP($A1318,'Circumstance 6'!$B$18:$AB$28,27,FALSE),TableBPA2[[#This Row],[Base Payment After Circumstance 5]])))</f>
        <v/>
      </c>
      <c r="L1318" s="3" t="str">
        <f>IF(L$3="Not used","",IFERROR(VLOOKUP($A1318,'Circumstance 7'!$B$6:$AB$15,27,FALSE),IFERROR(VLOOKUP($A1318,'Circumstance 7'!$B$18:$AB$28,27,FALSE),TableBPA2[[#This Row],[Base Payment After Circumstance 6]])))</f>
        <v/>
      </c>
      <c r="M1318" s="3" t="str">
        <f>IF(M$3="Not used","",IFERROR(VLOOKUP($A1318,'Circumstance 8'!$B$6:$AB$15,27,FALSE),IFERROR(VLOOKUP($A1318,'Circumstance 8'!$B$18:$AB$28,27,FALSE),TableBPA2[[#This Row],[Base Payment After Circumstance 7]])))</f>
        <v/>
      </c>
      <c r="N1318" s="3" t="str">
        <f>IF(N$3="Not used","",IFERROR(VLOOKUP($A1318,'Circumstance 9'!$B$6:$AB$15,27,FALSE),IFERROR(VLOOKUP($A1318,'Circumstance 9'!$B$18:$AB$28,27,FALSE),TableBPA2[[#This Row],[Base Payment After Circumstance 8]])))</f>
        <v/>
      </c>
      <c r="O1318" s="3" t="str">
        <f>IF(O$3="Not used","",IFERROR(VLOOKUP($A1318,'Circumstance 10'!$B$6:$AB$15,27,FALSE),IFERROR(VLOOKUP($A1318,'Circumstance 10'!$B$18:$AB$28,27,FALSE),TableBPA2[[#This Row],[Base Payment After Circumstance 9]])))</f>
        <v/>
      </c>
      <c r="P1318" s="24" t="str">
        <f>IF(P$3="Not used","",IFERROR(VLOOKUP($A1318,'Circumstance 11'!$B$6:$AB$15,27,FALSE),IFERROR(VLOOKUP($A1318,'Circumstance 11'!$B$18:$AB$28,27,FALSE),TableBPA2[[#This Row],[Base Payment After Circumstance 10]])))</f>
        <v/>
      </c>
      <c r="Q1318" s="24" t="str">
        <f>IF(Q$3="Not used","",IFERROR(VLOOKUP($A1318,'Circumstance 12'!$B$6:$AB$15,27,FALSE),IFERROR(VLOOKUP($A1318,'Circumstance 12'!$B$18:$AB$28,27,FALSE),TableBPA2[[#This Row],[Base Payment After Circumstance 11]])))</f>
        <v/>
      </c>
      <c r="R1318" s="24" t="str">
        <f>IF(R$3="Not used","",IFERROR(VLOOKUP($A1318,'Circumstance 13'!$B$6:$AB$15,27,FALSE),IFERROR(VLOOKUP($A1318,'Circumstance 13'!$B$18:$AB$28,27,FALSE),TableBPA2[[#This Row],[Base Payment After Circumstance 12]])))</f>
        <v/>
      </c>
      <c r="S1318" s="24" t="str">
        <f>IF(S$3="Not used","",IFERROR(VLOOKUP($A1318,'Circumstance 14'!$B$6:$AB$15,27,FALSE),IFERROR(VLOOKUP($A1318,'Circumstance 14'!$B$18:$AB$28,27,FALSE),TableBPA2[[#This Row],[Base Payment After Circumstance 13]])))</f>
        <v/>
      </c>
      <c r="T1318" s="24" t="str">
        <f>IF(T$3="Not used","",IFERROR(VLOOKUP($A1318,'Circumstance 15'!$B$6:$AB$15,27,FALSE),IFERROR(VLOOKUP($A1318,'Circumstance 15'!$B$18:$AB$28,27,FALSE),TableBPA2[[#This Row],[Base Payment After Circumstance 14]])))</f>
        <v/>
      </c>
      <c r="U1318" s="24" t="str">
        <f>IF(U$3="Not used","",IFERROR(VLOOKUP($A1318,'Circumstance 16'!$B$6:$AB$15,27,FALSE),IFERROR(VLOOKUP($A1318,'Circumstance 16'!$B$18:$AB$28,27,FALSE),TableBPA2[[#This Row],[Base Payment After Circumstance 15]])))</f>
        <v/>
      </c>
      <c r="V1318" s="24" t="str">
        <f>IF(V$3="Not used","",IFERROR(VLOOKUP($A1318,'Circumstance 17'!$B$6:$AB$15,27,FALSE),IFERROR(VLOOKUP($A1318,'Circumstance 17'!$B$18:$AB$28,27,FALSE),TableBPA2[[#This Row],[Base Payment After Circumstance 16]])))</f>
        <v/>
      </c>
      <c r="W1318" s="24" t="str">
        <f>IF(W$3="Not used","",IFERROR(VLOOKUP($A1318,'Circumstance 18'!$B$6:$AB$15,27,FALSE),IFERROR(VLOOKUP($A1318,'Circumstance 18'!$B$18:$AB$28,27,FALSE),TableBPA2[[#This Row],[Base Payment After Circumstance 17]])))</f>
        <v/>
      </c>
      <c r="X1318" s="24" t="str">
        <f>IF(X$3="Not used","",IFERROR(VLOOKUP($A1318,'Circumstance 19'!$B$6:$AB$15,27,FALSE),IFERROR(VLOOKUP($A1318,'Circumstance 19'!$B$18:$AB$28,27,FALSE),TableBPA2[[#This Row],[Base Payment After Circumstance 18]])))</f>
        <v/>
      </c>
      <c r="Y1318" s="24" t="str">
        <f>IF(Y$3="Not used","",IFERROR(VLOOKUP($A1318,'Circumstance 20'!$B$6:$AB$15,27,FALSE),IFERROR(VLOOKUP($A1318,'Circumstance 20'!$B$18:$AB$28,27,FALSE),TableBPA2[[#This Row],[Base Payment After Circumstance 19]])))</f>
        <v/>
      </c>
    </row>
    <row r="1319" spans="1:25" x14ac:dyDescent="0.25">
      <c r="A1319" s="11" t="str">
        <f>IF('LEA Information'!A1328="","",'LEA Information'!A1328)</f>
        <v/>
      </c>
      <c r="B1319" s="11" t="str">
        <f>IF('LEA Information'!B1328="","",'LEA Information'!B1328)</f>
        <v/>
      </c>
      <c r="C1319" s="68" t="str">
        <f>IF('LEA Information'!C1328="","",'LEA Information'!C1328)</f>
        <v/>
      </c>
      <c r="D1319" s="8" t="str">
        <f>IF('LEA Information'!D1328="","",'LEA Information'!D1328)</f>
        <v/>
      </c>
      <c r="E1319" s="32" t="str">
        <f t="shared" si="20"/>
        <v/>
      </c>
      <c r="F1319" s="3" t="str">
        <f>IF(F$3="Not used","",IFERROR(VLOOKUP($A1319,'Circumstance 1'!$B$6:$AB$15,27,FALSE),IFERROR(VLOOKUP(A1319,'Circumstance 1'!$B$18:$AB$28,27,FALSE),TableBPA2[[#This Row],[Starting Base Payment]])))</f>
        <v/>
      </c>
      <c r="G1319" s="3" t="str">
        <f>IF(G$3="Not used","",IFERROR(VLOOKUP($A1319,'Circumstance 2'!$B$6:$AB$15,27,FALSE),IFERROR(VLOOKUP($A1319,'Circumstance 2'!$B$18:$AB$28,27,FALSE),TableBPA2[[#This Row],[Base Payment After Circumstance 1]])))</f>
        <v/>
      </c>
      <c r="H1319" s="3" t="str">
        <f>IF(H$3="Not used","",IFERROR(VLOOKUP($A1319,'Circumstance 3'!$B$6:$AB$15,27,FALSE),IFERROR(VLOOKUP($A1319,'Circumstance 3'!$B$18:$AB$28,27,FALSE),TableBPA2[[#This Row],[Base Payment After Circumstance 2]])))</f>
        <v/>
      </c>
      <c r="I1319" s="3" t="str">
        <f>IF(I$3="Not used","",IFERROR(VLOOKUP($A1319,'Circumstance 4'!$B$6:$AB$15,27,FALSE),IFERROR(VLOOKUP($A1319,'Circumstance 4'!$B$18:$AB$28,27,FALSE),TableBPA2[[#This Row],[Base Payment After Circumstance 3]])))</f>
        <v/>
      </c>
      <c r="J1319" s="3" t="str">
        <f>IF(J$3="Not used","",IFERROR(VLOOKUP($A1319,'Circumstance 5'!$B$6:$AB$15,27,FALSE),IFERROR(VLOOKUP($A1319,'Circumstance 5'!$B$18:$AB$28,27,FALSE),TableBPA2[[#This Row],[Base Payment After Circumstance 4]])))</f>
        <v/>
      </c>
      <c r="K1319" s="3" t="str">
        <f>IF(K$3="Not used","",IFERROR(VLOOKUP($A1319,'Circumstance 6'!$B$6:$AB$15,27,FALSE),IFERROR(VLOOKUP($A1319,'Circumstance 6'!$B$18:$AB$28,27,FALSE),TableBPA2[[#This Row],[Base Payment After Circumstance 5]])))</f>
        <v/>
      </c>
      <c r="L1319" s="3" t="str">
        <f>IF(L$3="Not used","",IFERROR(VLOOKUP($A1319,'Circumstance 7'!$B$6:$AB$15,27,FALSE),IFERROR(VLOOKUP($A1319,'Circumstance 7'!$B$18:$AB$28,27,FALSE),TableBPA2[[#This Row],[Base Payment After Circumstance 6]])))</f>
        <v/>
      </c>
      <c r="M1319" s="3" t="str">
        <f>IF(M$3="Not used","",IFERROR(VLOOKUP($A1319,'Circumstance 8'!$B$6:$AB$15,27,FALSE),IFERROR(VLOOKUP($A1319,'Circumstance 8'!$B$18:$AB$28,27,FALSE),TableBPA2[[#This Row],[Base Payment After Circumstance 7]])))</f>
        <v/>
      </c>
      <c r="N1319" s="3" t="str">
        <f>IF(N$3="Not used","",IFERROR(VLOOKUP($A1319,'Circumstance 9'!$B$6:$AB$15,27,FALSE),IFERROR(VLOOKUP($A1319,'Circumstance 9'!$B$18:$AB$28,27,FALSE),TableBPA2[[#This Row],[Base Payment After Circumstance 8]])))</f>
        <v/>
      </c>
      <c r="O1319" s="3" t="str">
        <f>IF(O$3="Not used","",IFERROR(VLOOKUP($A1319,'Circumstance 10'!$B$6:$AB$15,27,FALSE),IFERROR(VLOOKUP($A1319,'Circumstance 10'!$B$18:$AB$28,27,FALSE),TableBPA2[[#This Row],[Base Payment After Circumstance 9]])))</f>
        <v/>
      </c>
      <c r="P1319" s="24" t="str">
        <f>IF(P$3="Not used","",IFERROR(VLOOKUP($A1319,'Circumstance 11'!$B$6:$AB$15,27,FALSE),IFERROR(VLOOKUP($A1319,'Circumstance 11'!$B$18:$AB$28,27,FALSE),TableBPA2[[#This Row],[Base Payment After Circumstance 10]])))</f>
        <v/>
      </c>
      <c r="Q1319" s="24" t="str">
        <f>IF(Q$3="Not used","",IFERROR(VLOOKUP($A1319,'Circumstance 12'!$B$6:$AB$15,27,FALSE),IFERROR(VLOOKUP($A1319,'Circumstance 12'!$B$18:$AB$28,27,FALSE),TableBPA2[[#This Row],[Base Payment After Circumstance 11]])))</f>
        <v/>
      </c>
      <c r="R1319" s="24" t="str">
        <f>IF(R$3="Not used","",IFERROR(VLOOKUP($A1319,'Circumstance 13'!$B$6:$AB$15,27,FALSE),IFERROR(VLOOKUP($A1319,'Circumstance 13'!$B$18:$AB$28,27,FALSE),TableBPA2[[#This Row],[Base Payment After Circumstance 12]])))</f>
        <v/>
      </c>
      <c r="S1319" s="24" t="str">
        <f>IF(S$3="Not used","",IFERROR(VLOOKUP($A1319,'Circumstance 14'!$B$6:$AB$15,27,FALSE),IFERROR(VLOOKUP($A1319,'Circumstance 14'!$B$18:$AB$28,27,FALSE),TableBPA2[[#This Row],[Base Payment After Circumstance 13]])))</f>
        <v/>
      </c>
      <c r="T1319" s="24" t="str">
        <f>IF(T$3="Not used","",IFERROR(VLOOKUP($A1319,'Circumstance 15'!$B$6:$AB$15,27,FALSE),IFERROR(VLOOKUP($A1319,'Circumstance 15'!$B$18:$AB$28,27,FALSE),TableBPA2[[#This Row],[Base Payment After Circumstance 14]])))</f>
        <v/>
      </c>
      <c r="U1319" s="24" t="str">
        <f>IF(U$3="Not used","",IFERROR(VLOOKUP($A1319,'Circumstance 16'!$B$6:$AB$15,27,FALSE),IFERROR(VLOOKUP($A1319,'Circumstance 16'!$B$18:$AB$28,27,FALSE),TableBPA2[[#This Row],[Base Payment After Circumstance 15]])))</f>
        <v/>
      </c>
      <c r="V1319" s="24" t="str">
        <f>IF(V$3="Not used","",IFERROR(VLOOKUP($A1319,'Circumstance 17'!$B$6:$AB$15,27,FALSE),IFERROR(VLOOKUP($A1319,'Circumstance 17'!$B$18:$AB$28,27,FALSE),TableBPA2[[#This Row],[Base Payment After Circumstance 16]])))</f>
        <v/>
      </c>
      <c r="W1319" s="24" t="str">
        <f>IF(W$3="Not used","",IFERROR(VLOOKUP($A1319,'Circumstance 18'!$B$6:$AB$15,27,FALSE),IFERROR(VLOOKUP($A1319,'Circumstance 18'!$B$18:$AB$28,27,FALSE),TableBPA2[[#This Row],[Base Payment After Circumstance 17]])))</f>
        <v/>
      </c>
      <c r="X1319" s="24" t="str">
        <f>IF(X$3="Not used","",IFERROR(VLOOKUP($A1319,'Circumstance 19'!$B$6:$AB$15,27,FALSE),IFERROR(VLOOKUP($A1319,'Circumstance 19'!$B$18:$AB$28,27,FALSE),TableBPA2[[#This Row],[Base Payment After Circumstance 18]])))</f>
        <v/>
      </c>
      <c r="Y1319" s="24" t="str">
        <f>IF(Y$3="Not used","",IFERROR(VLOOKUP($A1319,'Circumstance 20'!$B$6:$AB$15,27,FALSE),IFERROR(VLOOKUP($A1319,'Circumstance 20'!$B$18:$AB$28,27,FALSE),TableBPA2[[#This Row],[Base Payment After Circumstance 19]])))</f>
        <v/>
      </c>
    </row>
    <row r="1320" spans="1:25" x14ac:dyDescent="0.25">
      <c r="A1320" s="11" t="str">
        <f>IF('LEA Information'!A1329="","",'LEA Information'!A1329)</f>
        <v/>
      </c>
      <c r="B1320" s="11" t="str">
        <f>IF('LEA Information'!B1329="","",'LEA Information'!B1329)</f>
        <v/>
      </c>
      <c r="C1320" s="68" t="str">
        <f>IF('LEA Information'!C1329="","",'LEA Information'!C1329)</f>
        <v/>
      </c>
      <c r="D1320" s="8" t="str">
        <f>IF('LEA Information'!D1329="","",'LEA Information'!D1329)</f>
        <v/>
      </c>
      <c r="E1320" s="32" t="str">
        <f t="shared" si="20"/>
        <v/>
      </c>
      <c r="F1320" s="3" t="str">
        <f>IF(F$3="Not used","",IFERROR(VLOOKUP($A1320,'Circumstance 1'!$B$6:$AB$15,27,FALSE),IFERROR(VLOOKUP(A1320,'Circumstance 1'!$B$18:$AB$28,27,FALSE),TableBPA2[[#This Row],[Starting Base Payment]])))</f>
        <v/>
      </c>
      <c r="G1320" s="3" t="str">
        <f>IF(G$3="Not used","",IFERROR(VLOOKUP($A1320,'Circumstance 2'!$B$6:$AB$15,27,FALSE),IFERROR(VLOOKUP($A1320,'Circumstance 2'!$B$18:$AB$28,27,FALSE),TableBPA2[[#This Row],[Base Payment After Circumstance 1]])))</f>
        <v/>
      </c>
      <c r="H1320" s="3" t="str">
        <f>IF(H$3="Not used","",IFERROR(VLOOKUP($A1320,'Circumstance 3'!$B$6:$AB$15,27,FALSE),IFERROR(VLOOKUP($A1320,'Circumstance 3'!$B$18:$AB$28,27,FALSE),TableBPA2[[#This Row],[Base Payment After Circumstance 2]])))</f>
        <v/>
      </c>
      <c r="I1320" s="3" t="str">
        <f>IF(I$3="Not used","",IFERROR(VLOOKUP($A1320,'Circumstance 4'!$B$6:$AB$15,27,FALSE),IFERROR(VLOOKUP($A1320,'Circumstance 4'!$B$18:$AB$28,27,FALSE),TableBPA2[[#This Row],[Base Payment After Circumstance 3]])))</f>
        <v/>
      </c>
      <c r="J1320" s="3" t="str">
        <f>IF(J$3="Not used","",IFERROR(VLOOKUP($A1320,'Circumstance 5'!$B$6:$AB$15,27,FALSE),IFERROR(VLOOKUP($A1320,'Circumstance 5'!$B$18:$AB$28,27,FALSE),TableBPA2[[#This Row],[Base Payment After Circumstance 4]])))</f>
        <v/>
      </c>
      <c r="K1320" s="3" t="str">
        <f>IF(K$3="Not used","",IFERROR(VLOOKUP($A1320,'Circumstance 6'!$B$6:$AB$15,27,FALSE),IFERROR(VLOOKUP($A1320,'Circumstance 6'!$B$18:$AB$28,27,FALSE),TableBPA2[[#This Row],[Base Payment After Circumstance 5]])))</f>
        <v/>
      </c>
      <c r="L1320" s="3" t="str">
        <f>IF(L$3="Not used","",IFERROR(VLOOKUP($A1320,'Circumstance 7'!$B$6:$AB$15,27,FALSE),IFERROR(VLOOKUP($A1320,'Circumstance 7'!$B$18:$AB$28,27,FALSE),TableBPA2[[#This Row],[Base Payment After Circumstance 6]])))</f>
        <v/>
      </c>
      <c r="M1320" s="3" t="str">
        <f>IF(M$3="Not used","",IFERROR(VLOOKUP($A1320,'Circumstance 8'!$B$6:$AB$15,27,FALSE),IFERROR(VLOOKUP($A1320,'Circumstance 8'!$B$18:$AB$28,27,FALSE),TableBPA2[[#This Row],[Base Payment After Circumstance 7]])))</f>
        <v/>
      </c>
      <c r="N1320" s="3" t="str">
        <f>IF(N$3="Not used","",IFERROR(VLOOKUP($A1320,'Circumstance 9'!$B$6:$AB$15,27,FALSE),IFERROR(VLOOKUP($A1320,'Circumstance 9'!$B$18:$AB$28,27,FALSE),TableBPA2[[#This Row],[Base Payment After Circumstance 8]])))</f>
        <v/>
      </c>
      <c r="O1320" s="3" t="str">
        <f>IF(O$3="Not used","",IFERROR(VLOOKUP($A1320,'Circumstance 10'!$B$6:$AB$15,27,FALSE),IFERROR(VLOOKUP($A1320,'Circumstance 10'!$B$18:$AB$28,27,FALSE),TableBPA2[[#This Row],[Base Payment After Circumstance 9]])))</f>
        <v/>
      </c>
      <c r="P1320" s="24" t="str">
        <f>IF(P$3="Not used","",IFERROR(VLOOKUP($A1320,'Circumstance 11'!$B$6:$AB$15,27,FALSE),IFERROR(VLOOKUP($A1320,'Circumstance 11'!$B$18:$AB$28,27,FALSE),TableBPA2[[#This Row],[Base Payment After Circumstance 10]])))</f>
        <v/>
      </c>
      <c r="Q1320" s="24" t="str">
        <f>IF(Q$3="Not used","",IFERROR(VLOOKUP($A1320,'Circumstance 12'!$B$6:$AB$15,27,FALSE),IFERROR(VLOOKUP($A1320,'Circumstance 12'!$B$18:$AB$28,27,FALSE),TableBPA2[[#This Row],[Base Payment After Circumstance 11]])))</f>
        <v/>
      </c>
      <c r="R1320" s="24" t="str">
        <f>IF(R$3="Not used","",IFERROR(VLOOKUP($A1320,'Circumstance 13'!$B$6:$AB$15,27,FALSE),IFERROR(VLOOKUP($A1320,'Circumstance 13'!$B$18:$AB$28,27,FALSE),TableBPA2[[#This Row],[Base Payment After Circumstance 12]])))</f>
        <v/>
      </c>
      <c r="S1320" s="24" t="str">
        <f>IF(S$3="Not used","",IFERROR(VLOOKUP($A1320,'Circumstance 14'!$B$6:$AB$15,27,FALSE),IFERROR(VLOOKUP($A1320,'Circumstance 14'!$B$18:$AB$28,27,FALSE),TableBPA2[[#This Row],[Base Payment After Circumstance 13]])))</f>
        <v/>
      </c>
      <c r="T1320" s="24" t="str">
        <f>IF(T$3="Not used","",IFERROR(VLOOKUP($A1320,'Circumstance 15'!$B$6:$AB$15,27,FALSE),IFERROR(VLOOKUP($A1320,'Circumstance 15'!$B$18:$AB$28,27,FALSE),TableBPA2[[#This Row],[Base Payment After Circumstance 14]])))</f>
        <v/>
      </c>
      <c r="U1320" s="24" t="str">
        <f>IF(U$3="Not used","",IFERROR(VLOOKUP($A1320,'Circumstance 16'!$B$6:$AB$15,27,FALSE),IFERROR(VLOOKUP($A1320,'Circumstance 16'!$B$18:$AB$28,27,FALSE),TableBPA2[[#This Row],[Base Payment After Circumstance 15]])))</f>
        <v/>
      </c>
      <c r="V1320" s="24" t="str">
        <f>IF(V$3="Not used","",IFERROR(VLOOKUP($A1320,'Circumstance 17'!$B$6:$AB$15,27,FALSE),IFERROR(VLOOKUP($A1320,'Circumstance 17'!$B$18:$AB$28,27,FALSE),TableBPA2[[#This Row],[Base Payment After Circumstance 16]])))</f>
        <v/>
      </c>
      <c r="W1320" s="24" t="str">
        <f>IF(W$3="Not used","",IFERROR(VLOOKUP($A1320,'Circumstance 18'!$B$6:$AB$15,27,FALSE),IFERROR(VLOOKUP($A1320,'Circumstance 18'!$B$18:$AB$28,27,FALSE),TableBPA2[[#This Row],[Base Payment After Circumstance 17]])))</f>
        <v/>
      </c>
      <c r="X1320" s="24" t="str">
        <f>IF(X$3="Not used","",IFERROR(VLOOKUP($A1320,'Circumstance 19'!$B$6:$AB$15,27,FALSE),IFERROR(VLOOKUP($A1320,'Circumstance 19'!$B$18:$AB$28,27,FALSE),TableBPA2[[#This Row],[Base Payment After Circumstance 18]])))</f>
        <v/>
      </c>
      <c r="Y1320" s="24" t="str">
        <f>IF(Y$3="Not used","",IFERROR(VLOOKUP($A1320,'Circumstance 20'!$B$6:$AB$15,27,FALSE),IFERROR(VLOOKUP($A1320,'Circumstance 20'!$B$18:$AB$28,27,FALSE),TableBPA2[[#This Row],[Base Payment After Circumstance 19]])))</f>
        <v/>
      </c>
    </row>
    <row r="1321" spans="1:25" x14ac:dyDescent="0.25">
      <c r="A1321" s="11" t="str">
        <f>IF('LEA Information'!A1330="","",'LEA Information'!A1330)</f>
        <v/>
      </c>
      <c r="B1321" s="11" t="str">
        <f>IF('LEA Information'!B1330="","",'LEA Information'!B1330)</f>
        <v/>
      </c>
      <c r="C1321" s="68" t="str">
        <f>IF('LEA Information'!C1330="","",'LEA Information'!C1330)</f>
        <v/>
      </c>
      <c r="D1321" s="8" t="str">
        <f>IF('LEA Information'!D1330="","",'LEA Information'!D1330)</f>
        <v/>
      </c>
      <c r="E1321" s="32" t="str">
        <f t="shared" si="20"/>
        <v/>
      </c>
      <c r="F1321" s="3" t="str">
        <f>IF(F$3="Not used","",IFERROR(VLOOKUP($A1321,'Circumstance 1'!$B$6:$AB$15,27,FALSE),IFERROR(VLOOKUP(A1321,'Circumstance 1'!$B$18:$AB$28,27,FALSE),TableBPA2[[#This Row],[Starting Base Payment]])))</f>
        <v/>
      </c>
      <c r="G1321" s="3" t="str">
        <f>IF(G$3="Not used","",IFERROR(VLOOKUP($A1321,'Circumstance 2'!$B$6:$AB$15,27,FALSE),IFERROR(VLOOKUP($A1321,'Circumstance 2'!$B$18:$AB$28,27,FALSE),TableBPA2[[#This Row],[Base Payment After Circumstance 1]])))</f>
        <v/>
      </c>
      <c r="H1321" s="3" t="str">
        <f>IF(H$3="Not used","",IFERROR(VLOOKUP($A1321,'Circumstance 3'!$B$6:$AB$15,27,FALSE),IFERROR(VLOOKUP($A1321,'Circumstance 3'!$B$18:$AB$28,27,FALSE),TableBPA2[[#This Row],[Base Payment After Circumstance 2]])))</f>
        <v/>
      </c>
      <c r="I1321" s="3" t="str">
        <f>IF(I$3="Not used","",IFERROR(VLOOKUP($A1321,'Circumstance 4'!$B$6:$AB$15,27,FALSE),IFERROR(VLOOKUP($A1321,'Circumstance 4'!$B$18:$AB$28,27,FALSE),TableBPA2[[#This Row],[Base Payment After Circumstance 3]])))</f>
        <v/>
      </c>
      <c r="J1321" s="3" t="str">
        <f>IF(J$3="Not used","",IFERROR(VLOOKUP($A1321,'Circumstance 5'!$B$6:$AB$15,27,FALSE),IFERROR(VLOOKUP($A1321,'Circumstance 5'!$B$18:$AB$28,27,FALSE),TableBPA2[[#This Row],[Base Payment After Circumstance 4]])))</f>
        <v/>
      </c>
      <c r="K1321" s="3" t="str">
        <f>IF(K$3="Not used","",IFERROR(VLOOKUP($A1321,'Circumstance 6'!$B$6:$AB$15,27,FALSE),IFERROR(VLOOKUP($A1321,'Circumstance 6'!$B$18:$AB$28,27,FALSE),TableBPA2[[#This Row],[Base Payment After Circumstance 5]])))</f>
        <v/>
      </c>
      <c r="L1321" s="3" t="str">
        <f>IF(L$3="Not used","",IFERROR(VLOOKUP($A1321,'Circumstance 7'!$B$6:$AB$15,27,FALSE),IFERROR(VLOOKUP($A1321,'Circumstance 7'!$B$18:$AB$28,27,FALSE),TableBPA2[[#This Row],[Base Payment After Circumstance 6]])))</f>
        <v/>
      </c>
      <c r="M1321" s="3" t="str">
        <f>IF(M$3="Not used","",IFERROR(VLOOKUP($A1321,'Circumstance 8'!$B$6:$AB$15,27,FALSE),IFERROR(VLOOKUP($A1321,'Circumstance 8'!$B$18:$AB$28,27,FALSE),TableBPA2[[#This Row],[Base Payment After Circumstance 7]])))</f>
        <v/>
      </c>
      <c r="N1321" s="3" t="str">
        <f>IF(N$3="Not used","",IFERROR(VLOOKUP($A1321,'Circumstance 9'!$B$6:$AB$15,27,FALSE),IFERROR(VLOOKUP($A1321,'Circumstance 9'!$B$18:$AB$28,27,FALSE),TableBPA2[[#This Row],[Base Payment After Circumstance 8]])))</f>
        <v/>
      </c>
      <c r="O1321" s="3" t="str">
        <f>IF(O$3="Not used","",IFERROR(VLOOKUP($A1321,'Circumstance 10'!$B$6:$AB$15,27,FALSE),IFERROR(VLOOKUP($A1321,'Circumstance 10'!$B$18:$AB$28,27,FALSE),TableBPA2[[#This Row],[Base Payment After Circumstance 9]])))</f>
        <v/>
      </c>
      <c r="P1321" s="24" t="str">
        <f>IF(P$3="Not used","",IFERROR(VLOOKUP($A1321,'Circumstance 11'!$B$6:$AB$15,27,FALSE),IFERROR(VLOOKUP($A1321,'Circumstance 11'!$B$18:$AB$28,27,FALSE),TableBPA2[[#This Row],[Base Payment After Circumstance 10]])))</f>
        <v/>
      </c>
      <c r="Q1321" s="24" t="str">
        <f>IF(Q$3="Not used","",IFERROR(VLOOKUP($A1321,'Circumstance 12'!$B$6:$AB$15,27,FALSE),IFERROR(VLOOKUP($A1321,'Circumstance 12'!$B$18:$AB$28,27,FALSE),TableBPA2[[#This Row],[Base Payment After Circumstance 11]])))</f>
        <v/>
      </c>
      <c r="R1321" s="24" t="str">
        <f>IF(R$3="Not used","",IFERROR(VLOOKUP($A1321,'Circumstance 13'!$B$6:$AB$15,27,FALSE),IFERROR(VLOOKUP($A1321,'Circumstance 13'!$B$18:$AB$28,27,FALSE),TableBPA2[[#This Row],[Base Payment After Circumstance 12]])))</f>
        <v/>
      </c>
      <c r="S1321" s="24" t="str">
        <f>IF(S$3="Not used","",IFERROR(VLOOKUP($A1321,'Circumstance 14'!$B$6:$AB$15,27,FALSE),IFERROR(VLOOKUP($A1321,'Circumstance 14'!$B$18:$AB$28,27,FALSE),TableBPA2[[#This Row],[Base Payment After Circumstance 13]])))</f>
        <v/>
      </c>
      <c r="T1321" s="24" t="str">
        <f>IF(T$3="Not used","",IFERROR(VLOOKUP($A1321,'Circumstance 15'!$B$6:$AB$15,27,FALSE),IFERROR(VLOOKUP($A1321,'Circumstance 15'!$B$18:$AB$28,27,FALSE),TableBPA2[[#This Row],[Base Payment After Circumstance 14]])))</f>
        <v/>
      </c>
      <c r="U1321" s="24" t="str">
        <f>IF(U$3="Not used","",IFERROR(VLOOKUP($A1321,'Circumstance 16'!$B$6:$AB$15,27,FALSE),IFERROR(VLOOKUP($A1321,'Circumstance 16'!$B$18:$AB$28,27,FALSE),TableBPA2[[#This Row],[Base Payment After Circumstance 15]])))</f>
        <v/>
      </c>
      <c r="V1321" s="24" t="str">
        <f>IF(V$3="Not used","",IFERROR(VLOOKUP($A1321,'Circumstance 17'!$B$6:$AB$15,27,FALSE),IFERROR(VLOOKUP($A1321,'Circumstance 17'!$B$18:$AB$28,27,FALSE),TableBPA2[[#This Row],[Base Payment After Circumstance 16]])))</f>
        <v/>
      </c>
      <c r="W1321" s="24" t="str">
        <f>IF(W$3="Not used","",IFERROR(VLOOKUP($A1321,'Circumstance 18'!$B$6:$AB$15,27,FALSE),IFERROR(VLOOKUP($A1321,'Circumstance 18'!$B$18:$AB$28,27,FALSE),TableBPA2[[#This Row],[Base Payment After Circumstance 17]])))</f>
        <v/>
      </c>
      <c r="X1321" s="24" t="str">
        <f>IF(X$3="Not used","",IFERROR(VLOOKUP($A1321,'Circumstance 19'!$B$6:$AB$15,27,FALSE),IFERROR(VLOOKUP($A1321,'Circumstance 19'!$B$18:$AB$28,27,FALSE),TableBPA2[[#This Row],[Base Payment After Circumstance 18]])))</f>
        <v/>
      </c>
      <c r="Y1321" s="24" t="str">
        <f>IF(Y$3="Not used","",IFERROR(VLOOKUP($A1321,'Circumstance 20'!$B$6:$AB$15,27,FALSE),IFERROR(VLOOKUP($A1321,'Circumstance 20'!$B$18:$AB$28,27,FALSE),TableBPA2[[#This Row],[Base Payment After Circumstance 19]])))</f>
        <v/>
      </c>
    </row>
    <row r="1322" spans="1:25" x14ac:dyDescent="0.25">
      <c r="A1322" s="11" t="str">
        <f>IF('LEA Information'!A1331="","",'LEA Information'!A1331)</f>
        <v/>
      </c>
      <c r="B1322" s="11" t="str">
        <f>IF('LEA Information'!B1331="","",'LEA Information'!B1331)</f>
        <v/>
      </c>
      <c r="C1322" s="68" t="str">
        <f>IF('LEA Information'!C1331="","",'LEA Information'!C1331)</f>
        <v/>
      </c>
      <c r="D1322" s="8" t="str">
        <f>IF('LEA Information'!D1331="","",'LEA Information'!D1331)</f>
        <v/>
      </c>
      <c r="E1322" s="32" t="str">
        <f t="shared" si="20"/>
        <v/>
      </c>
      <c r="F1322" s="3" t="str">
        <f>IF(F$3="Not used","",IFERROR(VLOOKUP($A1322,'Circumstance 1'!$B$6:$AB$15,27,FALSE),IFERROR(VLOOKUP(A1322,'Circumstance 1'!$B$18:$AB$28,27,FALSE),TableBPA2[[#This Row],[Starting Base Payment]])))</f>
        <v/>
      </c>
      <c r="G1322" s="3" t="str">
        <f>IF(G$3="Not used","",IFERROR(VLOOKUP($A1322,'Circumstance 2'!$B$6:$AB$15,27,FALSE),IFERROR(VLOOKUP($A1322,'Circumstance 2'!$B$18:$AB$28,27,FALSE),TableBPA2[[#This Row],[Base Payment After Circumstance 1]])))</f>
        <v/>
      </c>
      <c r="H1322" s="3" t="str">
        <f>IF(H$3="Not used","",IFERROR(VLOOKUP($A1322,'Circumstance 3'!$B$6:$AB$15,27,FALSE),IFERROR(VLOOKUP($A1322,'Circumstance 3'!$B$18:$AB$28,27,FALSE),TableBPA2[[#This Row],[Base Payment After Circumstance 2]])))</f>
        <v/>
      </c>
      <c r="I1322" s="3" t="str">
        <f>IF(I$3="Not used","",IFERROR(VLOOKUP($A1322,'Circumstance 4'!$B$6:$AB$15,27,FALSE),IFERROR(VLOOKUP($A1322,'Circumstance 4'!$B$18:$AB$28,27,FALSE),TableBPA2[[#This Row],[Base Payment After Circumstance 3]])))</f>
        <v/>
      </c>
      <c r="J1322" s="3" t="str">
        <f>IF(J$3="Not used","",IFERROR(VLOOKUP($A1322,'Circumstance 5'!$B$6:$AB$15,27,FALSE),IFERROR(VLOOKUP($A1322,'Circumstance 5'!$B$18:$AB$28,27,FALSE),TableBPA2[[#This Row],[Base Payment After Circumstance 4]])))</f>
        <v/>
      </c>
      <c r="K1322" s="3" t="str">
        <f>IF(K$3="Not used","",IFERROR(VLOOKUP($A1322,'Circumstance 6'!$B$6:$AB$15,27,FALSE),IFERROR(VLOOKUP($A1322,'Circumstance 6'!$B$18:$AB$28,27,FALSE),TableBPA2[[#This Row],[Base Payment After Circumstance 5]])))</f>
        <v/>
      </c>
      <c r="L1322" s="3" t="str">
        <f>IF(L$3="Not used","",IFERROR(VLOOKUP($A1322,'Circumstance 7'!$B$6:$AB$15,27,FALSE),IFERROR(VLOOKUP($A1322,'Circumstance 7'!$B$18:$AB$28,27,FALSE),TableBPA2[[#This Row],[Base Payment After Circumstance 6]])))</f>
        <v/>
      </c>
      <c r="M1322" s="3" t="str">
        <f>IF(M$3="Not used","",IFERROR(VLOOKUP($A1322,'Circumstance 8'!$B$6:$AB$15,27,FALSE),IFERROR(VLOOKUP($A1322,'Circumstance 8'!$B$18:$AB$28,27,FALSE),TableBPA2[[#This Row],[Base Payment After Circumstance 7]])))</f>
        <v/>
      </c>
      <c r="N1322" s="3" t="str">
        <f>IF(N$3="Not used","",IFERROR(VLOOKUP($A1322,'Circumstance 9'!$B$6:$AB$15,27,FALSE),IFERROR(VLOOKUP($A1322,'Circumstance 9'!$B$18:$AB$28,27,FALSE),TableBPA2[[#This Row],[Base Payment After Circumstance 8]])))</f>
        <v/>
      </c>
      <c r="O1322" s="3" t="str">
        <f>IF(O$3="Not used","",IFERROR(VLOOKUP($A1322,'Circumstance 10'!$B$6:$AB$15,27,FALSE),IFERROR(VLOOKUP($A1322,'Circumstance 10'!$B$18:$AB$28,27,FALSE),TableBPA2[[#This Row],[Base Payment After Circumstance 9]])))</f>
        <v/>
      </c>
      <c r="P1322" s="24" t="str">
        <f>IF(P$3="Not used","",IFERROR(VLOOKUP($A1322,'Circumstance 11'!$B$6:$AB$15,27,FALSE),IFERROR(VLOOKUP($A1322,'Circumstance 11'!$B$18:$AB$28,27,FALSE),TableBPA2[[#This Row],[Base Payment After Circumstance 10]])))</f>
        <v/>
      </c>
      <c r="Q1322" s="24" t="str">
        <f>IF(Q$3="Not used","",IFERROR(VLOOKUP($A1322,'Circumstance 12'!$B$6:$AB$15,27,FALSE),IFERROR(VLOOKUP($A1322,'Circumstance 12'!$B$18:$AB$28,27,FALSE),TableBPA2[[#This Row],[Base Payment After Circumstance 11]])))</f>
        <v/>
      </c>
      <c r="R1322" s="24" t="str">
        <f>IF(R$3="Not used","",IFERROR(VLOOKUP($A1322,'Circumstance 13'!$B$6:$AB$15,27,FALSE),IFERROR(VLOOKUP($A1322,'Circumstance 13'!$B$18:$AB$28,27,FALSE),TableBPA2[[#This Row],[Base Payment After Circumstance 12]])))</f>
        <v/>
      </c>
      <c r="S1322" s="24" t="str">
        <f>IF(S$3="Not used","",IFERROR(VLOOKUP($A1322,'Circumstance 14'!$B$6:$AB$15,27,FALSE),IFERROR(VLOOKUP($A1322,'Circumstance 14'!$B$18:$AB$28,27,FALSE),TableBPA2[[#This Row],[Base Payment After Circumstance 13]])))</f>
        <v/>
      </c>
      <c r="T1322" s="24" t="str">
        <f>IF(T$3="Not used","",IFERROR(VLOOKUP($A1322,'Circumstance 15'!$B$6:$AB$15,27,FALSE),IFERROR(VLOOKUP($A1322,'Circumstance 15'!$B$18:$AB$28,27,FALSE),TableBPA2[[#This Row],[Base Payment After Circumstance 14]])))</f>
        <v/>
      </c>
      <c r="U1322" s="24" t="str">
        <f>IF(U$3="Not used","",IFERROR(VLOOKUP($A1322,'Circumstance 16'!$B$6:$AB$15,27,FALSE),IFERROR(VLOOKUP($A1322,'Circumstance 16'!$B$18:$AB$28,27,FALSE),TableBPA2[[#This Row],[Base Payment After Circumstance 15]])))</f>
        <v/>
      </c>
      <c r="V1322" s="24" t="str">
        <f>IF(V$3="Not used","",IFERROR(VLOOKUP($A1322,'Circumstance 17'!$B$6:$AB$15,27,FALSE),IFERROR(VLOOKUP($A1322,'Circumstance 17'!$B$18:$AB$28,27,FALSE),TableBPA2[[#This Row],[Base Payment After Circumstance 16]])))</f>
        <v/>
      </c>
      <c r="W1322" s="24" t="str">
        <f>IF(W$3="Not used","",IFERROR(VLOOKUP($A1322,'Circumstance 18'!$B$6:$AB$15,27,FALSE),IFERROR(VLOOKUP($A1322,'Circumstance 18'!$B$18:$AB$28,27,FALSE),TableBPA2[[#This Row],[Base Payment After Circumstance 17]])))</f>
        <v/>
      </c>
      <c r="X1322" s="24" t="str">
        <f>IF(X$3="Not used","",IFERROR(VLOOKUP($A1322,'Circumstance 19'!$B$6:$AB$15,27,FALSE),IFERROR(VLOOKUP($A1322,'Circumstance 19'!$B$18:$AB$28,27,FALSE),TableBPA2[[#This Row],[Base Payment After Circumstance 18]])))</f>
        <v/>
      </c>
      <c r="Y1322" s="24" t="str">
        <f>IF(Y$3="Not used","",IFERROR(VLOOKUP($A1322,'Circumstance 20'!$B$6:$AB$15,27,FALSE),IFERROR(VLOOKUP($A1322,'Circumstance 20'!$B$18:$AB$28,27,FALSE),TableBPA2[[#This Row],[Base Payment After Circumstance 19]])))</f>
        <v/>
      </c>
    </row>
    <row r="1323" spans="1:25" x14ac:dyDescent="0.25">
      <c r="A1323" s="11" t="str">
        <f>IF('LEA Information'!A1332="","",'LEA Information'!A1332)</f>
        <v/>
      </c>
      <c r="B1323" s="11" t="str">
        <f>IF('LEA Information'!B1332="","",'LEA Information'!B1332)</f>
        <v/>
      </c>
      <c r="C1323" s="68" t="str">
        <f>IF('LEA Information'!C1332="","",'LEA Information'!C1332)</f>
        <v/>
      </c>
      <c r="D1323" s="8" t="str">
        <f>IF('LEA Information'!D1332="","",'LEA Information'!D1332)</f>
        <v/>
      </c>
      <c r="E1323" s="32" t="str">
        <f t="shared" si="20"/>
        <v/>
      </c>
      <c r="F1323" s="3" t="str">
        <f>IF(F$3="Not used","",IFERROR(VLOOKUP($A1323,'Circumstance 1'!$B$6:$AB$15,27,FALSE),IFERROR(VLOOKUP(A1323,'Circumstance 1'!$B$18:$AB$28,27,FALSE),TableBPA2[[#This Row],[Starting Base Payment]])))</f>
        <v/>
      </c>
      <c r="G1323" s="3" t="str">
        <f>IF(G$3="Not used","",IFERROR(VLOOKUP($A1323,'Circumstance 2'!$B$6:$AB$15,27,FALSE),IFERROR(VLOOKUP($A1323,'Circumstance 2'!$B$18:$AB$28,27,FALSE),TableBPA2[[#This Row],[Base Payment After Circumstance 1]])))</f>
        <v/>
      </c>
      <c r="H1323" s="3" t="str">
        <f>IF(H$3="Not used","",IFERROR(VLOOKUP($A1323,'Circumstance 3'!$B$6:$AB$15,27,FALSE),IFERROR(VLOOKUP($A1323,'Circumstance 3'!$B$18:$AB$28,27,FALSE),TableBPA2[[#This Row],[Base Payment After Circumstance 2]])))</f>
        <v/>
      </c>
      <c r="I1323" s="3" t="str">
        <f>IF(I$3="Not used","",IFERROR(VLOOKUP($A1323,'Circumstance 4'!$B$6:$AB$15,27,FALSE),IFERROR(VLOOKUP($A1323,'Circumstance 4'!$B$18:$AB$28,27,FALSE),TableBPA2[[#This Row],[Base Payment After Circumstance 3]])))</f>
        <v/>
      </c>
      <c r="J1323" s="3" t="str">
        <f>IF(J$3="Not used","",IFERROR(VLOOKUP($A1323,'Circumstance 5'!$B$6:$AB$15,27,FALSE),IFERROR(VLOOKUP($A1323,'Circumstance 5'!$B$18:$AB$28,27,FALSE),TableBPA2[[#This Row],[Base Payment After Circumstance 4]])))</f>
        <v/>
      </c>
      <c r="K1323" s="3" t="str">
        <f>IF(K$3="Not used","",IFERROR(VLOOKUP($A1323,'Circumstance 6'!$B$6:$AB$15,27,FALSE),IFERROR(VLOOKUP($A1323,'Circumstance 6'!$B$18:$AB$28,27,FALSE),TableBPA2[[#This Row],[Base Payment After Circumstance 5]])))</f>
        <v/>
      </c>
      <c r="L1323" s="3" t="str">
        <f>IF(L$3="Not used","",IFERROR(VLOOKUP($A1323,'Circumstance 7'!$B$6:$AB$15,27,FALSE),IFERROR(VLOOKUP($A1323,'Circumstance 7'!$B$18:$AB$28,27,FALSE),TableBPA2[[#This Row],[Base Payment After Circumstance 6]])))</f>
        <v/>
      </c>
      <c r="M1323" s="3" t="str">
        <f>IF(M$3="Not used","",IFERROR(VLOOKUP($A1323,'Circumstance 8'!$B$6:$AB$15,27,FALSE),IFERROR(VLOOKUP($A1323,'Circumstance 8'!$B$18:$AB$28,27,FALSE),TableBPA2[[#This Row],[Base Payment After Circumstance 7]])))</f>
        <v/>
      </c>
      <c r="N1323" s="3" t="str">
        <f>IF(N$3="Not used","",IFERROR(VLOOKUP($A1323,'Circumstance 9'!$B$6:$AB$15,27,FALSE),IFERROR(VLOOKUP($A1323,'Circumstance 9'!$B$18:$AB$28,27,FALSE),TableBPA2[[#This Row],[Base Payment After Circumstance 8]])))</f>
        <v/>
      </c>
      <c r="O1323" s="3" t="str">
        <f>IF(O$3="Not used","",IFERROR(VLOOKUP($A1323,'Circumstance 10'!$B$6:$AB$15,27,FALSE),IFERROR(VLOOKUP($A1323,'Circumstance 10'!$B$18:$AB$28,27,FALSE),TableBPA2[[#This Row],[Base Payment After Circumstance 9]])))</f>
        <v/>
      </c>
      <c r="P1323" s="24" t="str">
        <f>IF(P$3="Not used","",IFERROR(VLOOKUP($A1323,'Circumstance 11'!$B$6:$AB$15,27,FALSE),IFERROR(VLOOKUP($A1323,'Circumstance 11'!$B$18:$AB$28,27,FALSE),TableBPA2[[#This Row],[Base Payment After Circumstance 10]])))</f>
        <v/>
      </c>
      <c r="Q1323" s="24" t="str">
        <f>IF(Q$3="Not used","",IFERROR(VLOOKUP($A1323,'Circumstance 12'!$B$6:$AB$15,27,FALSE),IFERROR(VLOOKUP($A1323,'Circumstance 12'!$B$18:$AB$28,27,FALSE),TableBPA2[[#This Row],[Base Payment After Circumstance 11]])))</f>
        <v/>
      </c>
      <c r="R1323" s="24" t="str">
        <f>IF(R$3="Not used","",IFERROR(VLOOKUP($A1323,'Circumstance 13'!$B$6:$AB$15,27,FALSE),IFERROR(VLOOKUP($A1323,'Circumstance 13'!$B$18:$AB$28,27,FALSE),TableBPA2[[#This Row],[Base Payment After Circumstance 12]])))</f>
        <v/>
      </c>
      <c r="S1323" s="24" t="str">
        <f>IF(S$3="Not used","",IFERROR(VLOOKUP($A1323,'Circumstance 14'!$B$6:$AB$15,27,FALSE),IFERROR(VLOOKUP($A1323,'Circumstance 14'!$B$18:$AB$28,27,FALSE),TableBPA2[[#This Row],[Base Payment After Circumstance 13]])))</f>
        <v/>
      </c>
      <c r="T1323" s="24" t="str">
        <f>IF(T$3="Not used","",IFERROR(VLOOKUP($A1323,'Circumstance 15'!$B$6:$AB$15,27,FALSE),IFERROR(VLOOKUP($A1323,'Circumstance 15'!$B$18:$AB$28,27,FALSE),TableBPA2[[#This Row],[Base Payment After Circumstance 14]])))</f>
        <v/>
      </c>
      <c r="U1323" s="24" t="str">
        <f>IF(U$3="Not used","",IFERROR(VLOOKUP($A1323,'Circumstance 16'!$B$6:$AB$15,27,FALSE),IFERROR(VLOOKUP($A1323,'Circumstance 16'!$B$18:$AB$28,27,FALSE),TableBPA2[[#This Row],[Base Payment After Circumstance 15]])))</f>
        <v/>
      </c>
      <c r="V1323" s="24" t="str">
        <f>IF(V$3="Not used","",IFERROR(VLOOKUP($A1323,'Circumstance 17'!$B$6:$AB$15,27,FALSE),IFERROR(VLOOKUP($A1323,'Circumstance 17'!$B$18:$AB$28,27,FALSE),TableBPA2[[#This Row],[Base Payment After Circumstance 16]])))</f>
        <v/>
      </c>
      <c r="W1323" s="24" t="str">
        <f>IF(W$3="Not used","",IFERROR(VLOOKUP($A1323,'Circumstance 18'!$B$6:$AB$15,27,FALSE),IFERROR(VLOOKUP($A1323,'Circumstance 18'!$B$18:$AB$28,27,FALSE),TableBPA2[[#This Row],[Base Payment After Circumstance 17]])))</f>
        <v/>
      </c>
      <c r="X1323" s="24" t="str">
        <f>IF(X$3="Not used","",IFERROR(VLOOKUP($A1323,'Circumstance 19'!$B$6:$AB$15,27,FALSE),IFERROR(VLOOKUP($A1323,'Circumstance 19'!$B$18:$AB$28,27,FALSE),TableBPA2[[#This Row],[Base Payment After Circumstance 18]])))</f>
        <v/>
      </c>
      <c r="Y1323" s="24" t="str">
        <f>IF(Y$3="Not used","",IFERROR(VLOOKUP($A1323,'Circumstance 20'!$B$6:$AB$15,27,FALSE),IFERROR(VLOOKUP($A1323,'Circumstance 20'!$B$18:$AB$28,27,FALSE),TableBPA2[[#This Row],[Base Payment After Circumstance 19]])))</f>
        <v/>
      </c>
    </row>
    <row r="1324" spans="1:25" x14ac:dyDescent="0.25">
      <c r="A1324" s="11" t="str">
        <f>IF('LEA Information'!A1333="","",'LEA Information'!A1333)</f>
        <v/>
      </c>
      <c r="B1324" s="11" t="str">
        <f>IF('LEA Information'!B1333="","",'LEA Information'!B1333)</f>
        <v/>
      </c>
      <c r="C1324" s="68" t="str">
        <f>IF('LEA Information'!C1333="","",'LEA Information'!C1333)</f>
        <v/>
      </c>
      <c r="D1324" s="8" t="str">
        <f>IF('LEA Information'!D1333="","",'LEA Information'!D1333)</f>
        <v/>
      </c>
      <c r="E1324" s="32" t="str">
        <f t="shared" si="20"/>
        <v/>
      </c>
      <c r="F1324" s="3" t="str">
        <f>IF(F$3="Not used","",IFERROR(VLOOKUP($A1324,'Circumstance 1'!$B$6:$AB$15,27,FALSE),IFERROR(VLOOKUP(A1324,'Circumstance 1'!$B$18:$AB$28,27,FALSE),TableBPA2[[#This Row],[Starting Base Payment]])))</f>
        <v/>
      </c>
      <c r="G1324" s="3" t="str">
        <f>IF(G$3="Not used","",IFERROR(VLOOKUP($A1324,'Circumstance 2'!$B$6:$AB$15,27,FALSE),IFERROR(VLOOKUP($A1324,'Circumstance 2'!$B$18:$AB$28,27,FALSE),TableBPA2[[#This Row],[Base Payment After Circumstance 1]])))</f>
        <v/>
      </c>
      <c r="H1324" s="3" t="str">
        <f>IF(H$3="Not used","",IFERROR(VLOOKUP($A1324,'Circumstance 3'!$B$6:$AB$15,27,FALSE),IFERROR(VLOOKUP($A1324,'Circumstance 3'!$B$18:$AB$28,27,FALSE),TableBPA2[[#This Row],[Base Payment After Circumstance 2]])))</f>
        <v/>
      </c>
      <c r="I1324" s="3" t="str">
        <f>IF(I$3="Not used","",IFERROR(VLOOKUP($A1324,'Circumstance 4'!$B$6:$AB$15,27,FALSE),IFERROR(VLOOKUP($A1324,'Circumstance 4'!$B$18:$AB$28,27,FALSE),TableBPA2[[#This Row],[Base Payment After Circumstance 3]])))</f>
        <v/>
      </c>
      <c r="J1324" s="3" t="str">
        <f>IF(J$3="Not used","",IFERROR(VLOOKUP($A1324,'Circumstance 5'!$B$6:$AB$15,27,FALSE),IFERROR(VLOOKUP($A1324,'Circumstance 5'!$B$18:$AB$28,27,FALSE),TableBPA2[[#This Row],[Base Payment After Circumstance 4]])))</f>
        <v/>
      </c>
      <c r="K1324" s="3" t="str">
        <f>IF(K$3="Not used","",IFERROR(VLOOKUP($A1324,'Circumstance 6'!$B$6:$AB$15,27,FALSE),IFERROR(VLOOKUP($A1324,'Circumstance 6'!$B$18:$AB$28,27,FALSE),TableBPA2[[#This Row],[Base Payment After Circumstance 5]])))</f>
        <v/>
      </c>
      <c r="L1324" s="3" t="str">
        <f>IF(L$3="Not used","",IFERROR(VLOOKUP($A1324,'Circumstance 7'!$B$6:$AB$15,27,FALSE),IFERROR(VLOOKUP($A1324,'Circumstance 7'!$B$18:$AB$28,27,FALSE),TableBPA2[[#This Row],[Base Payment After Circumstance 6]])))</f>
        <v/>
      </c>
      <c r="M1324" s="3" t="str">
        <f>IF(M$3="Not used","",IFERROR(VLOOKUP($A1324,'Circumstance 8'!$B$6:$AB$15,27,FALSE),IFERROR(VLOOKUP($A1324,'Circumstance 8'!$B$18:$AB$28,27,FALSE),TableBPA2[[#This Row],[Base Payment After Circumstance 7]])))</f>
        <v/>
      </c>
      <c r="N1324" s="3" t="str">
        <f>IF(N$3="Not used","",IFERROR(VLOOKUP($A1324,'Circumstance 9'!$B$6:$AB$15,27,FALSE),IFERROR(VLOOKUP($A1324,'Circumstance 9'!$B$18:$AB$28,27,FALSE),TableBPA2[[#This Row],[Base Payment After Circumstance 8]])))</f>
        <v/>
      </c>
      <c r="O1324" s="3" t="str">
        <f>IF(O$3="Not used","",IFERROR(VLOOKUP($A1324,'Circumstance 10'!$B$6:$AB$15,27,FALSE),IFERROR(VLOOKUP($A1324,'Circumstance 10'!$B$18:$AB$28,27,FALSE),TableBPA2[[#This Row],[Base Payment After Circumstance 9]])))</f>
        <v/>
      </c>
      <c r="P1324" s="24" t="str">
        <f>IF(P$3="Not used","",IFERROR(VLOOKUP($A1324,'Circumstance 11'!$B$6:$AB$15,27,FALSE),IFERROR(VLOOKUP($A1324,'Circumstance 11'!$B$18:$AB$28,27,FALSE),TableBPA2[[#This Row],[Base Payment After Circumstance 10]])))</f>
        <v/>
      </c>
      <c r="Q1324" s="24" t="str">
        <f>IF(Q$3="Not used","",IFERROR(VLOOKUP($A1324,'Circumstance 12'!$B$6:$AB$15,27,FALSE),IFERROR(VLOOKUP($A1324,'Circumstance 12'!$B$18:$AB$28,27,FALSE),TableBPA2[[#This Row],[Base Payment After Circumstance 11]])))</f>
        <v/>
      </c>
      <c r="R1324" s="24" t="str">
        <f>IF(R$3="Not used","",IFERROR(VLOOKUP($A1324,'Circumstance 13'!$B$6:$AB$15,27,FALSE),IFERROR(VLOOKUP($A1324,'Circumstance 13'!$B$18:$AB$28,27,FALSE),TableBPA2[[#This Row],[Base Payment After Circumstance 12]])))</f>
        <v/>
      </c>
      <c r="S1324" s="24" t="str">
        <f>IF(S$3="Not used","",IFERROR(VLOOKUP($A1324,'Circumstance 14'!$B$6:$AB$15,27,FALSE),IFERROR(VLOOKUP($A1324,'Circumstance 14'!$B$18:$AB$28,27,FALSE),TableBPA2[[#This Row],[Base Payment After Circumstance 13]])))</f>
        <v/>
      </c>
      <c r="T1324" s="24" t="str">
        <f>IF(T$3="Not used","",IFERROR(VLOOKUP($A1324,'Circumstance 15'!$B$6:$AB$15,27,FALSE),IFERROR(VLOOKUP($A1324,'Circumstance 15'!$B$18:$AB$28,27,FALSE),TableBPA2[[#This Row],[Base Payment After Circumstance 14]])))</f>
        <v/>
      </c>
      <c r="U1324" s="24" t="str">
        <f>IF(U$3="Not used","",IFERROR(VLOOKUP($A1324,'Circumstance 16'!$B$6:$AB$15,27,FALSE),IFERROR(VLOOKUP($A1324,'Circumstance 16'!$B$18:$AB$28,27,FALSE),TableBPA2[[#This Row],[Base Payment After Circumstance 15]])))</f>
        <v/>
      </c>
      <c r="V1324" s="24" t="str">
        <f>IF(V$3="Not used","",IFERROR(VLOOKUP($A1324,'Circumstance 17'!$B$6:$AB$15,27,FALSE),IFERROR(VLOOKUP($A1324,'Circumstance 17'!$B$18:$AB$28,27,FALSE),TableBPA2[[#This Row],[Base Payment After Circumstance 16]])))</f>
        <v/>
      </c>
      <c r="W1324" s="24" t="str">
        <f>IF(W$3="Not used","",IFERROR(VLOOKUP($A1324,'Circumstance 18'!$B$6:$AB$15,27,FALSE),IFERROR(VLOOKUP($A1324,'Circumstance 18'!$B$18:$AB$28,27,FALSE),TableBPA2[[#This Row],[Base Payment After Circumstance 17]])))</f>
        <v/>
      </c>
      <c r="X1324" s="24" t="str">
        <f>IF(X$3="Not used","",IFERROR(VLOOKUP($A1324,'Circumstance 19'!$B$6:$AB$15,27,FALSE),IFERROR(VLOOKUP($A1324,'Circumstance 19'!$B$18:$AB$28,27,FALSE),TableBPA2[[#This Row],[Base Payment After Circumstance 18]])))</f>
        <v/>
      </c>
      <c r="Y1324" s="24" t="str">
        <f>IF(Y$3="Not used","",IFERROR(VLOOKUP($A1324,'Circumstance 20'!$B$6:$AB$15,27,FALSE),IFERROR(VLOOKUP($A1324,'Circumstance 20'!$B$18:$AB$28,27,FALSE),TableBPA2[[#This Row],[Base Payment After Circumstance 19]])))</f>
        <v/>
      </c>
    </row>
    <row r="1325" spans="1:25" x14ac:dyDescent="0.25">
      <c r="A1325" s="11" t="str">
        <f>IF('LEA Information'!A1334="","",'LEA Information'!A1334)</f>
        <v/>
      </c>
      <c r="B1325" s="11" t="str">
        <f>IF('LEA Information'!B1334="","",'LEA Information'!B1334)</f>
        <v/>
      </c>
      <c r="C1325" s="68" t="str">
        <f>IF('LEA Information'!C1334="","",'LEA Information'!C1334)</f>
        <v/>
      </c>
      <c r="D1325" s="8" t="str">
        <f>IF('LEA Information'!D1334="","",'LEA Information'!D1334)</f>
        <v/>
      </c>
      <c r="E1325" s="32" t="str">
        <f t="shared" si="20"/>
        <v/>
      </c>
      <c r="F1325" s="3" t="str">
        <f>IF(F$3="Not used","",IFERROR(VLOOKUP($A1325,'Circumstance 1'!$B$6:$AB$15,27,FALSE),IFERROR(VLOOKUP(A1325,'Circumstance 1'!$B$18:$AB$28,27,FALSE),TableBPA2[[#This Row],[Starting Base Payment]])))</f>
        <v/>
      </c>
      <c r="G1325" s="3" t="str">
        <f>IF(G$3="Not used","",IFERROR(VLOOKUP($A1325,'Circumstance 2'!$B$6:$AB$15,27,FALSE),IFERROR(VLOOKUP($A1325,'Circumstance 2'!$B$18:$AB$28,27,FALSE),TableBPA2[[#This Row],[Base Payment After Circumstance 1]])))</f>
        <v/>
      </c>
      <c r="H1325" s="3" t="str">
        <f>IF(H$3="Not used","",IFERROR(VLOOKUP($A1325,'Circumstance 3'!$B$6:$AB$15,27,FALSE),IFERROR(VLOOKUP($A1325,'Circumstance 3'!$B$18:$AB$28,27,FALSE),TableBPA2[[#This Row],[Base Payment After Circumstance 2]])))</f>
        <v/>
      </c>
      <c r="I1325" s="3" t="str">
        <f>IF(I$3="Not used","",IFERROR(VLOOKUP($A1325,'Circumstance 4'!$B$6:$AB$15,27,FALSE),IFERROR(VLOOKUP($A1325,'Circumstance 4'!$B$18:$AB$28,27,FALSE),TableBPA2[[#This Row],[Base Payment After Circumstance 3]])))</f>
        <v/>
      </c>
      <c r="J1325" s="3" t="str">
        <f>IF(J$3="Not used","",IFERROR(VLOOKUP($A1325,'Circumstance 5'!$B$6:$AB$15,27,FALSE),IFERROR(VLOOKUP($A1325,'Circumstance 5'!$B$18:$AB$28,27,FALSE),TableBPA2[[#This Row],[Base Payment After Circumstance 4]])))</f>
        <v/>
      </c>
      <c r="K1325" s="3" t="str">
        <f>IF(K$3="Not used","",IFERROR(VLOOKUP($A1325,'Circumstance 6'!$B$6:$AB$15,27,FALSE),IFERROR(VLOOKUP($A1325,'Circumstance 6'!$B$18:$AB$28,27,FALSE),TableBPA2[[#This Row],[Base Payment After Circumstance 5]])))</f>
        <v/>
      </c>
      <c r="L1325" s="3" t="str">
        <f>IF(L$3="Not used","",IFERROR(VLOOKUP($A1325,'Circumstance 7'!$B$6:$AB$15,27,FALSE),IFERROR(VLOOKUP($A1325,'Circumstance 7'!$B$18:$AB$28,27,FALSE),TableBPA2[[#This Row],[Base Payment After Circumstance 6]])))</f>
        <v/>
      </c>
      <c r="M1325" s="3" t="str">
        <f>IF(M$3="Not used","",IFERROR(VLOOKUP($A1325,'Circumstance 8'!$B$6:$AB$15,27,FALSE),IFERROR(VLOOKUP($A1325,'Circumstance 8'!$B$18:$AB$28,27,FALSE),TableBPA2[[#This Row],[Base Payment After Circumstance 7]])))</f>
        <v/>
      </c>
      <c r="N1325" s="3" t="str">
        <f>IF(N$3="Not used","",IFERROR(VLOOKUP($A1325,'Circumstance 9'!$B$6:$AB$15,27,FALSE),IFERROR(VLOOKUP($A1325,'Circumstance 9'!$B$18:$AB$28,27,FALSE),TableBPA2[[#This Row],[Base Payment After Circumstance 8]])))</f>
        <v/>
      </c>
      <c r="O1325" s="3" t="str">
        <f>IF(O$3="Not used","",IFERROR(VLOOKUP($A1325,'Circumstance 10'!$B$6:$AB$15,27,FALSE),IFERROR(VLOOKUP($A1325,'Circumstance 10'!$B$18:$AB$28,27,FALSE),TableBPA2[[#This Row],[Base Payment After Circumstance 9]])))</f>
        <v/>
      </c>
      <c r="P1325" s="24" t="str">
        <f>IF(P$3="Not used","",IFERROR(VLOOKUP($A1325,'Circumstance 11'!$B$6:$AB$15,27,FALSE),IFERROR(VLOOKUP($A1325,'Circumstance 11'!$B$18:$AB$28,27,FALSE),TableBPA2[[#This Row],[Base Payment After Circumstance 10]])))</f>
        <v/>
      </c>
      <c r="Q1325" s="24" t="str">
        <f>IF(Q$3="Not used","",IFERROR(VLOOKUP($A1325,'Circumstance 12'!$B$6:$AB$15,27,FALSE),IFERROR(VLOOKUP($A1325,'Circumstance 12'!$B$18:$AB$28,27,FALSE),TableBPA2[[#This Row],[Base Payment After Circumstance 11]])))</f>
        <v/>
      </c>
      <c r="R1325" s="24" t="str">
        <f>IF(R$3="Not used","",IFERROR(VLOOKUP($A1325,'Circumstance 13'!$B$6:$AB$15,27,FALSE),IFERROR(VLOOKUP($A1325,'Circumstance 13'!$B$18:$AB$28,27,FALSE),TableBPA2[[#This Row],[Base Payment After Circumstance 12]])))</f>
        <v/>
      </c>
      <c r="S1325" s="24" t="str">
        <f>IF(S$3="Not used","",IFERROR(VLOOKUP($A1325,'Circumstance 14'!$B$6:$AB$15,27,FALSE),IFERROR(VLOOKUP($A1325,'Circumstance 14'!$B$18:$AB$28,27,FALSE),TableBPA2[[#This Row],[Base Payment After Circumstance 13]])))</f>
        <v/>
      </c>
      <c r="T1325" s="24" t="str">
        <f>IF(T$3="Not used","",IFERROR(VLOOKUP($A1325,'Circumstance 15'!$B$6:$AB$15,27,FALSE),IFERROR(VLOOKUP($A1325,'Circumstance 15'!$B$18:$AB$28,27,FALSE),TableBPA2[[#This Row],[Base Payment After Circumstance 14]])))</f>
        <v/>
      </c>
      <c r="U1325" s="24" t="str">
        <f>IF(U$3="Not used","",IFERROR(VLOOKUP($A1325,'Circumstance 16'!$B$6:$AB$15,27,FALSE),IFERROR(VLOOKUP($A1325,'Circumstance 16'!$B$18:$AB$28,27,FALSE),TableBPA2[[#This Row],[Base Payment After Circumstance 15]])))</f>
        <v/>
      </c>
      <c r="V1325" s="24" t="str">
        <f>IF(V$3="Not used","",IFERROR(VLOOKUP($A1325,'Circumstance 17'!$B$6:$AB$15,27,FALSE),IFERROR(VLOOKUP($A1325,'Circumstance 17'!$B$18:$AB$28,27,FALSE),TableBPA2[[#This Row],[Base Payment After Circumstance 16]])))</f>
        <v/>
      </c>
      <c r="W1325" s="24" t="str">
        <f>IF(W$3="Not used","",IFERROR(VLOOKUP($A1325,'Circumstance 18'!$B$6:$AB$15,27,FALSE),IFERROR(VLOOKUP($A1325,'Circumstance 18'!$B$18:$AB$28,27,FALSE),TableBPA2[[#This Row],[Base Payment After Circumstance 17]])))</f>
        <v/>
      </c>
      <c r="X1325" s="24" t="str">
        <f>IF(X$3="Not used","",IFERROR(VLOOKUP($A1325,'Circumstance 19'!$B$6:$AB$15,27,FALSE),IFERROR(VLOOKUP($A1325,'Circumstance 19'!$B$18:$AB$28,27,FALSE),TableBPA2[[#This Row],[Base Payment After Circumstance 18]])))</f>
        <v/>
      </c>
      <c r="Y1325" s="24" t="str">
        <f>IF(Y$3="Not used","",IFERROR(VLOOKUP($A1325,'Circumstance 20'!$B$6:$AB$15,27,FALSE),IFERROR(VLOOKUP($A1325,'Circumstance 20'!$B$18:$AB$28,27,FALSE),TableBPA2[[#This Row],[Base Payment After Circumstance 19]])))</f>
        <v/>
      </c>
    </row>
    <row r="1326" spans="1:25" x14ac:dyDescent="0.25">
      <c r="A1326" s="11" t="str">
        <f>IF('LEA Information'!A1335="","",'LEA Information'!A1335)</f>
        <v/>
      </c>
      <c r="B1326" s="11" t="str">
        <f>IF('LEA Information'!B1335="","",'LEA Information'!B1335)</f>
        <v/>
      </c>
      <c r="C1326" s="68" t="str">
        <f>IF('LEA Information'!C1335="","",'LEA Information'!C1335)</f>
        <v/>
      </c>
      <c r="D1326" s="8" t="str">
        <f>IF('LEA Information'!D1335="","",'LEA Information'!D1335)</f>
        <v/>
      </c>
      <c r="E1326" s="32" t="str">
        <f t="shared" si="20"/>
        <v/>
      </c>
      <c r="F1326" s="3" t="str">
        <f>IF(F$3="Not used","",IFERROR(VLOOKUP($A1326,'Circumstance 1'!$B$6:$AB$15,27,FALSE),IFERROR(VLOOKUP(A1326,'Circumstance 1'!$B$18:$AB$28,27,FALSE),TableBPA2[[#This Row],[Starting Base Payment]])))</f>
        <v/>
      </c>
      <c r="G1326" s="3" t="str">
        <f>IF(G$3="Not used","",IFERROR(VLOOKUP($A1326,'Circumstance 2'!$B$6:$AB$15,27,FALSE),IFERROR(VLOOKUP($A1326,'Circumstance 2'!$B$18:$AB$28,27,FALSE),TableBPA2[[#This Row],[Base Payment After Circumstance 1]])))</f>
        <v/>
      </c>
      <c r="H1326" s="3" t="str">
        <f>IF(H$3="Not used","",IFERROR(VLOOKUP($A1326,'Circumstance 3'!$B$6:$AB$15,27,FALSE),IFERROR(VLOOKUP($A1326,'Circumstance 3'!$B$18:$AB$28,27,FALSE),TableBPA2[[#This Row],[Base Payment After Circumstance 2]])))</f>
        <v/>
      </c>
      <c r="I1326" s="3" t="str">
        <f>IF(I$3="Not used","",IFERROR(VLOOKUP($A1326,'Circumstance 4'!$B$6:$AB$15,27,FALSE),IFERROR(VLOOKUP($A1326,'Circumstance 4'!$B$18:$AB$28,27,FALSE),TableBPA2[[#This Row],[Base Payment After Circumstance 3]])))</f>
        <v/>
      </c>
      <c r="J1326" s="3" t="str">
        <f>IF(J$3="Not used","",IFERROR(VLOOKUP($A1326,'Circumstance 5'!$B$6:$AB$15,27,FALSE),IFERROR(VLOOKUP($A1326,'Circumstance 5'!$B$18:$AB$28,27,FALSE),TableBPA2[[#This Row],[Base Payment After Circumstance 4]])))</f>
        <v/>
      </c>
      <c r="K1326" s="3" t="str">
        <f>IF(K$3="Not used","",IFERROR(VLOOKUP($A1326,'Circumstance 6'!$B$6:$AB$15,27,FALSE),IFERROR(VLOOKUP($A1326,'Circumstance 6'!$B$18:$AB$28,27,FALSE),TableBPA2[[#This Row],[Base Payment After Circumstance 5]])))</f>
        <v/>
      </c>
      <c r="L1326" s="3" t="str">
        <f>IF(L$3="Not used","",IFERROR(VLOOKUP($A1326,'Circumstance 7'!$B$6:$AB$15,27,FALSE),IFERROR(VLOOKUP($A1326,'Circumstance 7'!$B$18:$AB$28,27,FALSE),TableBPA2[[#This Row],[Base Payment After Circumstance 6]])))</f>
        <v/>
      </c>
      <c r="M1326" s="3" t="str">
        <f>IF(M$3="Not used","",IFERROR(VLOOKUP($A1326,'Circumstance 8'!$B$6:$AB$15,27,FALSE),IFERROR(VLOOKUP($A1326,'Circumstance 8'!$B$18:$AB$28,27,FALSE),TableBPA2[[#This Row],[Base Payment After Circumstance 7]])))</f>
        <v/>
      </c>
      <c r="N1326" s="3" t="str">
        <f>IF(N$3="Not used","",IFERROR(VLOOKUP($A1326,'Circumstance 9'!$B$6:$AB$15,27,FALSE),IFERROR(VLOOKUP($A1326,'Circumstance 9'!$B$18:$AB$28,27,FALSE),TableBPA2[[#This Row],[Base Payment After Circumstance 8]])))</f>
        <v/>
      </c>
      <c r="O1326" s="3" t="str">
        <f>IF(O$3="Not used","",IFERROR(VLOOKUP($A1326,'Circumstance 10'!$B$6:$AB$15,27,FALSE),IFERROR(VLOOKUP($A1326,'Circumstance 10'!$B$18:$AB$28,27,FALSE),TableBPA2[[#This Row],[Base Payment After Circumstance 9]])))</f>
        <v/>
      </c>
      <c r="P1326" s="24" t="str">
        <f>IF(P$3="Not used","",IFERROR(VLOOKUP($A1326,'Circumstance 11'!$B$6:$AB$15,27,FALSE),IFERROR(VLOOKUP($A1326,'Circumstance 11'!$B$18:$AB$28,27,FALSE),TableBPA2[[#This Row],[Base Payment After Circumstance 10]])))</f>
        <v/>
      </c>
      <c r="Q1326" s="24" t="str">
        <f>IF(Q$3="Not used","",IFERROR(VLOOKUP($A1326,'Circumstance 12'!$B$6:$AB$15,27,FALSE),IFERROR(VLOOKUP($A1326,'Circumstance 12'!$B$18:$AB$28,27,FALSE),TableBPA2[[#This Row],[Base Payment After Circumstance 11]])))</f>
        <v/>
      </c>
      <c r="R1326" s="24" t="str">
        <f>IF(R$3="Not used","",IFERROR(VLOOKUP($A1326,'Circumstance 13'!$B$6:$AB$15,27,FALSE),IFERROR(VLOOKUP($A1326,'Circumstance 13'!$B$18:$AB$28,27,FALSE),TableBPA2[[#This Row],[Base Payment After Circumstance 12]])))</f>
        <v/>
      </c>
      <c r="S1326" s="24" t="str">
        <f>IF(S$3="Not used","",IFERROR(VLOOKUP($A1326,'Circumstance 14'!$B$6:$AB$15,27,FALSE),IFERROR(VLOOKUP($A1326,'Circumstance 14'!$B$18:$AB$28,27,FALSE),TableBPA2[[#This Row],[Base Payment After Circumstance 13]])))</f>
        <v/>
      </c>
      <c r="T1326" s="24" t="str">
        <f>IF(T$3="Not used","",IFERROR(VLOOKUP($A1326,'Circumstance 15'!$B$6:$AB$15,27,FALSE),IFERROR(VLOOKUP($A1326,'Circumstance 15'!$B$18:$AB$28,27,FALSE),TableBPA2[[#This Row],[Base Payment After Circumstance 14]])))</f>
        <v/>
      </c>
      <c r="U1326" s="24" t="str">
        <f>IF(U$3="Not used","",IFERROR(VLOOKUP($A1326,'Circumstance 16'!$B$6:$AB$15,27,FALSE),IFERROR(VLOOKUP($A1326,'Circumstance 16'!$B$18:$AB$28,27,FALSE),TableBPA2[[#This Row],[Base Payment After Circumstance 15]])))</f>
        <v/>
      </c>
      <c r="V1326" s="24" t="str">
        <f>IF(V$3="Not used","",IFERROR(VLOOKUP($A1326,'Circumstance 17'!$B$6:$AB$15,27,FALSE),IFERROR(VLOOKUP($A1326,'Circumstance 17'!$B$18:$AB$28,27,FALSE),TableBPA2[[#This Row],[Base Payment After Circumstance 16]])))</f>
        <v/>
      </c>
      <c r="W1326" s="24" t="str">
        <f>IF(W$3="Not used","",IFERROR(VLOOKUP($A1326,'Circumstance 18'!$B$6:$AB$15,27,FALSE),IFERROR(VLOOKUP($A1326,'Circumstance 18'!$B$18:$AB$28,27,FALSE),TableBPA2[[#This Row],[Base Payment After Circumstance 17]])))</f>
        <v/>
      </c>
      <c r="X1326" s="24" t="str">
        <f>IF(X$3="Not used","",IFERROR(VLOOKUP($A1326,'Circumstance 19'!$B$6:$AB$15,27,FALSE),IFERROR(VLOOKUP($A1326,'Circumstance 19'!$B$18:$AB$28,27,FALSE),TableBPA2[[#This Row],[Base Payment After Circumstance 18]])))</f>
        <v/>
      </c>
      <c r="Y1326" s="24" t="str">
        <f>IF(Y$3="Not used","",IFERROR(VLOOKUP($A1326,'Circumstance 20'!$B$6:$AB$15,27,FALSE),IFERROR(VLOOKUP($A1326,'Circumstance 20'!$B$18:$AB$28,27,FALSE),TableBPA2[[#This Row],[Base Payment After Circumstance 19]])))</f>
        <v/>
      </c>
    </row>
    <row r="1327" spans="1:25" x14ac:dyDescent="0.25">
      <c r="A1327" s="11" t="str">
        <f>IF('LEA Information'!A1336="","",'LEA Information'!A1336)</f>
        <v/>
      </c>
      <c r="B1327" s="11" t="str">
        <f>IF('LEA Information'!B1336="","",'LEA Information'!B1336)</f>
        <v/>
      </c>
      <c r="C1327" s="68" t="str">
        <f>IF('LEA Information'!C1336="","",'LEA Information'!C1336)</f>
        <v/>
      </c>
      <c r="D1327" s="8" t="str">
        <f>IF('LEA Information'!D1336="","",'LEA Information'!D1336)</f>
        <v/>
      </c>
      <c r="E1327" s="32" t="str">
        <f t="shared" si="20"/>
        <v/>
      </c>
      <c r="F1327" s="3" t="str">
        <f>IF(F$3="Not used","",IFERROR(VLOOKUP($A1327,'Circumstance 1'!$B$6:$AB$15,27,FALSE),IFERROR(VLOOKUP(A1327,'Circumstance 1'!$B$18:$AB$28,27,FALSE),TableBPA2[[#This Row],[Starting Base Payment]])))</f>
        <v/>
      </c>
      <c r="G1327" s="3" t="str">
        <f>IF(G$3="Not used","",IFERROR(VLOOKUP($A1327,'Circumstance 2'!$B$6:$AB$15,27,FALSE),IFERROR(VLOOKUP($A1327,'Circumstance 2'!$B$18:$AB$28,27,FALSE),TableBPA2[[#This Row],[Base Payment After Circumstance 1]])))</f>
        <v/>
      </c>
      <c r="H1327" s="3" t="str">
        <f>IF(H$3="Not used","",IFERROR(VLOOKUP($A1327,'Circumstance 3'!$B$6:$AB$15,27,FALSE),IFERROR(VLOOKUP($A1327,'Circumstance 3'!$B$18:$AB$28,27,FALSE),TableBPA2[[#This Row],[Base Payment After Circumstance 2]])))</f>
        <v/>
      </c>
      <c r="I1327" s="3" t="str">
        <f>IF(I$3="Not used","",IFERROR(VLOOKUP($A1327,'Circumstance 4'!$B$6:$AB$15,27,FALSE),IFERROR(VLOOKUP($A1327,'Circumstance 4'!$B$18:$AB$28,27,FALSE),TableBPA2[[#This Row],[Base Payment After Circumstance 3]])))</f>
        <v/>
      </c>
      <c r="J1327" s="3" t="str">
        <f>IF(J$3="Not used","",IFERROR(VLOOKUP($A1327,'Circumstance 5'!$B$6:$AB$15,27,FALSE),IFERROR(VLOOKUP($A1327,'Circumstance 5'!$B$18:$AB$28,27,FALSE),TableBPA2[[#This Row],[Base Payment After Circumstance 4]])))</f>
        <v/>
      </c>
      <c r="K1327" s="3" t="str">
        <f>IF(K$3="Not used","",IFERROR(VLOOKUP($A1327,'Circumstance 6'!$B$6:$AB$15,27,FALSE),IFERROR(VLOOKUP($A1327,'Circumstance 6'!$B$18:$AB$28,27,FALSE),TableBPA2[[#This Row],[Base Payment After Circumstance 5]])))</f>
        <v/>
      </c>
      <c r="L1327" s="3" t="str">
        <f>IF(L$3="Not used","",IFERROR(VLOOKUP($A1327,'Circumstance 7'!$B$6:$AB$15,27,FALSE),IFERROR(VLOOKUP($A1327,'Circumstance 7'!$B$18:$AB$28,27,FALSE),TableBPA2[[#This Row],[Base Payment After Circumstance 6]])))</f>
        <v/>
      </c>
      <c r="M1327" s="3" t="str">
        <f>IF(M$3="Not used","",IFERROR(VLOOKUP($A1327,'Circumstance 8'!$B$6:$AB$15,27,FALSE),IFERROR(VLOOKUP($A1327,'Circumstance 8'!$B$18:$AB$28,27,FALSE),TableBPA2[[#This Row],[Base Payment After Circumstance 7]])))</f>
        <v/>
      </c>
      <c r="N1327" s="3" t="str">
        <f>IF(N$3="Not used","",IFERROR(VLOOKUP($A1327,'Circumstance 9'!$B$6:$AB$15,27,FALSE),IFERROR(VLOOKUP($A1327,'Circumstance 9'!$B$18:$AB$28,27,FALSE),TableBPA2[[#This Row],[Base Payment After Circumstance 8]])))</f>
        <v/>
      </c>
      <c r="O1327" s="3" t="str">
        <f>IF(O$3="Not used","",IFERROR(VLOOKUP($A1327,'Circumstance 10'!$B$6:$AB$15,27,FALSE),IFERROR(VLOOKUP($A1327,'Circumstance 10'!$B$18:$AB$28,27,FALSE),TableBPA2[[#This Row],[Base Payment After Circumstance 9]])))</f>
        <v/>
      </c>
      <c r="P1327" s="24" t="str">
        <f>IF(P$3="Not used","",IFERROR(VLOOKUP($A1327,'Circumstance 11'!$B$6:$AB$15,27,FALSE),IFERROR(VLOOKUP($A1327,'Circumstance 11'!$B$18:$AB$28,27,FALSE),TableBPA2[[#This Row],[Base Payment After Circumstance 10]])))</f>
        <v/>
      </c>
      <c r="Q1327" s="24" t="str">
        <f>IF(Q$3="Not used","",IFERROR(VLOOKUP($A1327,'Circumstance 12'!$B$6:$AB$15,27,FALSE),IFERROR(VLOOKUP($A1327,'Circumstance 12'!$B$18:$AB$28,27,FALSE),TableBPA2[[#This Row],[Base Payment After Circumstance 11]])))</f>
        <v/>
      </c>
      <c r="R1327" s="24" t="str">
        <f>IF(R$3="Not used","",IFERROR(VLOOKUP($A1327,'Circumstance 13'!$B$6:$AB$15,27,FALSE),IFERROR(VLOOKUP($A1327,'Circumstance 13'!$B$18:$AB$28,27,FALSE),TableBPA2[[#This Row],[Base Payment After Circumstance 12]])))</f>
        <v/>
      </c>
      <c r="S1327" s="24" t="str">
        <f>IF(S$3="Not used","",IFERROR(VLOOKUP($A1327,'Circumstance 14'!$B$6:$AB$15,27,FALSE),IFERROR(VLOOKUP($A1327,'Circumstance 14'!$B$18:$AB$28,27,FALSE),TableBPA2[[#This Row],[Base Payment After Circumstance 13]])))</f>
        <v/>
      </c>
      <c r="T1327" s="24" t="str">
        <f>IF(T$3="Not used","",IFERROR(VLOOKUP($A1327,'Circumstance 15'!$B$6:$AB$15,27,FALSE),IFERROR(VLOOKUP($A1327,'Circumstance 15'!$B$18:$AB$28,27,FALSE),TableBPA2[[#This Row],[Base Payment After Circumstance 14]])))</f>
        <v/>
      </c>
      <c r="U1327" s="24" t="str">
        <f>IF(U$3="Not used","",IFERROR(VLOOKUP($A1327,'Circumstance 16'!$B$6:$AB$15,27,FALSE),IFERROR(VLOOKUP($A1327,'Circumstance 16'!$B$18:$AB$28,27,FALSE),TableBPA2[[#This Row],[Base Payment After Circumstance 15]])))</f>
        <v/>
      </c>
      <c r="V1327" s="24" t="str">
        <f>IF(V$3="Not used","",IFERROR(VLOOKUP($A1327,'Circumstance 17'!$B$6:$AB$15,27,FALSE),IFERROR(VLOOKUP($A1327,'Circumstance 17'!$B$18:$AB$28,27,FALSE),TableBPA2[[#This Row],[Base Payment After Circumstance 16]])))</f>
        <v/>
      </c>
      <c r="W1327" s="24" t="str">
        <f>IF(W$3="Not used","",IFERROR(VLOOKUP($A1327,'Circumstance 18'!$B$6:$AB$15,27,FALSE),IFERROR(VLOOKUP($A1327,'Circumstance 18'!$B$18:$AB$28,27,FALSE),TableBPA2[[#This Row],[Base Payment After Circumstance 17]])))</f>
        <v/>
      </c>
      <c r="X1327" s="24" t="str">
        <f>IF(X$3="Not used","",IFERROR(VLOOKUP($A1327,'Circumstance 19'!$B$6:$AB$15,27,FALSE),IFERROR(VLOOKUP($A1327,'Circumstance 19'!$B$18:$AB$28,27,FALSE),TableBPA2[[#This Row],[Base Payment After Circumstance 18]])))</f>
        <v/>
      </c>
      <c r="Y1327" s="24" t="str">
        <f>IF(Y$3="Not used","",IFERROR(VLOOKUP($A1327,'Circumstance 20'!$B$6:$AB$15,27,FALSE),IFERROR(VLOOKUP($A1327,'Circumstance 20'!$B$18:$AB$28,27,FALSE),TableBPA2[[#This Row],[Base Payment After Circumstance 19]])))</f>
        <v/>
      </c>
    </row>
    <row r="1328" spans="1:25" x14ac:dyDescent="0.25">
      <c r="A1328" s="11" t="str">
        <f>IF('LEA Information'!A1337="","",'LEA Information'!A1337)</f>
        <v/>
      </c>
      <c r="B1328" s="11" t="str">
        <f>IF('LEA Information'!B1337="","",'LEA Information'!B1337)</f>
        <v/>
      </c>
      <c r="C1328" s="68" t="str">
        <f>IF('LEA Information'!C1337="","",'LEA Information'!C1337)</f>
        <v/>
      </c>
      <c r="D1328" s="8" t="str">
        <f>IF('LEA Information'!D1337="","",'LEA Information'!D1337)</f>
        <v/>
      </c>
      <c r="E1328" s="32" t="str">
        <f t="shared" si="20"/>
        <v/>
      </c>
      <c r="F1328" s="3" t="str">
        <f>IF(F$3="Not used","",IFERROR(VLOOKUP($A1328,'Circumstance 1'!$B$6:$AB$15,27,FALSE),IFERROR(VLOOKUP(A1328,'Circumstance 1'!$B$18:$AB$28,27,FALSE),TableBPA2[[#This Row],[Starting Base Payment]])))</f>
        <v/>
      </c>
      <c r="G1328" s="3" t="str">
        <f>IF(G$3="Not used","",IFERROR(VLOOKUP($A1328,'Circumstance 2'!$B$6:$AB$15,27,FALSE),IFERROR(VLOOKUP($A1328,'Circumstance 2'!$B$18:$AB$28,27,FALSE),TableBPA2[[#This Row],[Base Payment After Circumstance 1]])))</f>
        <v/>
      </c>
      <c r="H1328" s="3" t="str">
        <f>IF(H$3="Not used","",IFERROR(VLOOKUP($A1328,'Circumstance 3'!$B$6:$AB$15,27,FALSE),IFERROR(VLOOKUP($A1328,'Circumstance 3'!$B$18:$AB$28,27,FALSE),TableBPA2[[#This Row],[Base Payment After Circumstance 2]])))</f>
        <v/>
      </c>
      <c r="I1328" s="3" t="str">
        <f>IF(I$3="Not used","",IFERROR(VLOOKUP($A1328,'Circumstance 4'!$B$6:$AB$15,27,FALSE),IFERROR(VLOOKUP($A1328,'Circumstance 4'!$B$18:$AB$28,27,FALSE),TableBPA2[[#This Row],[Base Payment After Circumstance 3]])))</f>
        <v/>
      </c>
      <c r="J1328" s="3" t="str">
        <f>IF(J$3="Not used","",IFERROR(VLOOKUP($A1328,'Circumstance 5'!$B$6:$AB$15,27,FALSE),IFERROR(VLOOKUP($A1328,'Circumstance 5'!$B$18:$AB$28,27,FALSE),TableBPA2[[#This Row],[Base Payment After Circumstance 4]])))</f>
        <v/>
      </c>
      <c r="K1328" s="3" t="str">
        <f>IF(K$3="Not used","",IFERROR(VLOOKUP($A1328,'Circumstance 6'!$B$6:$AB$15,27,FALSE),IFERROR(VLOOKUP($A1328,'Circumstance 6'!$B$18:$AB$28,27,FALSE),TableBPA2[[#This Row],[Base Payment After Circumstance 5]])))</f>
        <v/>
      </c>
      <c r="L1328" s="3" t="str">
        <f>IF(L$3="Not used","",IFERROR(VLOOKUP($A1328,'Circumstance 7'!$B$6:$AB$15,27,FALSE),IFERROR(VLOOKUP($A1328,'Circumstance 7'!$B$18:$AB$28,27,FALSE),TableBPA2[[#This Row],[Base Payment After Circumstance 6]])))</f>
        <v/>
      </c>
      <c r="M1328" s="3" t="str">
        <f>IF(M$3="Not used","",IFERROR(VLOOKUP($A1328,'Circumstance 8'!$B$6:$AB$15,27,FALSE),IFERROR(VLOOKUP($A1328,'Circumstance 8'!$B$18:$AB$28,27,FALSE),TableBPA2[[#This Row],[Base Payment After Circumstance 7]])))</f>
        <v/>
      </c>
      <c r="N1328" s="3" t="str">
        <f>IF(N$3="Not used","",IFERROR(VLOOKUP($A1328,'Circumstance 9'!$B$6:$AB$15,27,FALSE),IFERROR(VLOOKUP($A1328,'Circumstance 9'!$B$18:$AB$28,27,FALSE),TableBPA2[[#This Row],[Base Payment After Circumstance 8]])))</f>
        <v/>
      </c>
      <c r="O1328" s="3" t="str">
        <f>IF(O$3="Not used","",IFERROR(VLOOKUP($A1328,'Circumstance 10'!$B$6:$AB$15,27,FALSE),IFERROR(VLOOKUP($A1328,'Circumstance 10'!$B$18:$AB$28,27,FALSE),TableBPA2[[#This Row],[Base Payment After Circumstance 9]])))</f>
        <v/>
      </c>
      <c r="P1328" s="24" t="str">
        <f>IF(P$3="Not used","",IFERROR(VLOOKUP($A1328,'Circumstance 11'!$B$6:$AB$15,27,FALSE),IFERROR(VLOOKUP($A1328,'Circumstance 11'!$B$18:$AB$28,27,FALSE),TableBPA2[[#This Row],[Base Payment After Circumstance 10]])))</f>
        <v/>
      </c>
      <c r="Q1328" s="24" t="str">
        <f>IF(Q$3="Not used","",IFERROR(VLOOKUP($A1328,'Circumstance 12'!$B$6:$AB$15,27,FALSE),IFERROR(VLOOKUP($A1328,'Circumstance 12'!$B$18:$AB$28,27,FALSE),TableBPA2[[#This Row],[Base Payment After Circumstance 11]])))</f>
        <v/>
      </c>
      <c r="R1328" s="24" t="str">
        <f>IF(R$3="Not used","",IFERROR(VLOOKUP($A1328,'Circumstance 13'!$B$6:$AB$15,27,FALSE),IFERROR(VLOOKUP($A1328,'Circumstance 13'!$B$18:$AB$28,27,FALSE),TableBPA2[[#This Row],[Base Payment After Circumstance 12]])))</f>
        <v/>
      </c>
      <c r="S1328" s="24" t="str">
        <f>IF(S$3="Not used","",IFERROR(VLOOKUP($A1328,'Circumstance 14'!$B$6:$AB$15,27,FALSE),IFERROR(VLOOKUP($A1328,'Circumstance 14'!$B$18:$AB$28,27,FALSE),TableBPA2[[#This Row],[Base Payment After Circumstance 13]])))</f>
        <v/>
      </c>
      <c r="T1328" s="24" t="str">
        <f>IF(T$3="Not used","",IFERROR(VLOOKUP($A1328,'Circumstance 15'!$B$6:$AB$15,27,FALSE),IFERROR(VLOOKUP($A1328,'Circumstance 15'!$B$18:$AB$28,27,FALSE),TableBPA2[[#This Row],[Base Payment After Circumstance 14]])))</f>
        <v/>
      </c>
      <c r="U1328" s="24" t="str">
        <f>IF(U$3="Not used","",IFERROR(VLOOKUP($A1328,'Circumstance 16'!$B$6:$AB$15,27,FALSE),IFERROR(VLOOKUP($A1328,'Circumstance 16'!$B$18:$AB$28,27,FALSE),TableBPA2[[#This Row],[Base Payment After Circumstance 15]])))</f>
        <v/>
      </c>
      <c r="V1328" s="24" t="str">
        <f>IF(V$3="Not used","",IFERROR(VLOOKUP($A1328,'Circumstance 17'!$B$6:$AB$15,27,FALSE),IFERROR(VLOOKUP($A1328,'Circumstance 17'!$B$18:$AB$28,27,FALSE),TableBPA2[[#This Row],[Base Payment After Circumstance 16]])))</f>
        <v/>
      </c>
      <c r="W1328" s="24" t="str">
        <f>IF(W$3="Not used","",IFERROR(VLOOKUP($A1328,'Circumstance 18'!$B$6:$AB$15,27,FALSE),IFERROR(VLOOKUP($A1328,'Circumstance 18'!$B$18:$AB$28,27,FALSE),TableBPA2[[#This Row],[Base Payment After Circumstance 17]])))</f>
        <v/>
      </c>
      <c r="X1328" s="24" t="str">
        <f>IF(X$3="Not used","",IFERROR(VLOOKUP($A1328,'Circumstance 19'!$B$6:$AB$15,27,FALSE),IFERROR(VLOOKUP($A1328,'Circumstance 19'!$B$18:$AB$28,27,FALSE),TableBPA2[[#This Row],[Base Payment After Circumstance 18]])))</f>
        <v/>
      </c>
      <c r="Y1328" s="24" t="str">
        <f>IF(Y$3="Not used","",IFERROR(VLOOKUP($A1328,'Circumstance 20'!$B$6:$AB$15,27,FALSE),IFERROR(VLOOKUP($A1328,'Circumstance 20'!$B$18:$AB$28,27,FALSE),TableBPA2[[#This Row],[Base Payment After Circumstance 19]])))</f>
        <v/>
      </c>
    </row>
    <row r="1329" spans="1:25" x14ac:dyDescent="0.25">
      <c r="A1329" s="11" t="str">
        <f>IF('LEA Information'!A1338="","",'LEA Information'!A1338)</f>
        <v/>
      </c>
      <c r="B1329" s="11" t="str">
        <f>IF('LEA Information'!B1338="","",'LEA Information'!B1338)</f>
        <v/>
      </c>
      <c r="C1329" s="68" t="str">
        <f>IF('LEA Information'!C1338="","",'LEA Information'!C1338)</f>
        <v/>
      </c>
      <c r="D1329" s="8" t="str">
        <f>IF('LEA Information'!D1338="","",'LEA Information'!D1338)</f>
        <v/>
      </c>
      <c r="E1329" s="32" t="str">
        <f t="shared" si="20"/>
        <v/>
      </c>
      <c r="F1329" s="3" t="str">
        <f>IF(F$3="Not used","",IFERROR(VLOOKUP($A1329,'Circumstance 1'!$B$6:$AB$15,27,FALSE),IFERROR(VLOOKUP(A1329,'Circumstance 1'!$B$18:$AB$28,27,FALSE),TableBPA2[[#This Row],[Starting Base Payment]])))</f>
        <v/>
      </c>
      <c r="G1329" s="3" t="str">
        <f>IF(G$3="Not used","",IFERROR(VLOOKUP($A1329,'Circumstance 2'!$B$6:$AB$15,27,FALSE),IFERROR(VLOOKUP($A1329,'Circumstance 2'!$B$18:$AB$28,27,FALSE),TableBPA2[[#This Row],[Base Payment After Circumstance 1]])))</f>
        <v/>
      </c>
      <c r="H1329" s="3" t="str">
        <f>IF(H$3="Not used","",IFERROR(VLOOKUP($A1329,'Circumstance 3'!$B$6:$AB$15,27,FALSE),IFERROR(VLOOKUP($A1329,'Circumstance 3'!$B$18:$AB$28,27,FALSE),TableBPA2[[#This Row],[Base Payment After Circumstance 2]])))</f>
        <v/>
      </c>
      <c r="I1329" s="3" t="str">
        <f>IF(I$3="Not used","",IFERROR(VLOOKUP($A1329,'Circumstance 4'!$B$6:$AB$15,27,FALSE),IFERROR(VLOOKUP($A1329,'Circumstance 4'!$B$18:$AB$28,27,FALSE),TableBPA2[[#This Row],[Base Payment After Circumstance 3]])))</f>
        <v/>
      </c>
      <c r="J1329" s="3" t="str">
        <f>IF(J$3="Not used","",IFERROR(VLOOKUP($A1329,'Circumstance 5'!$B$6:$AB$15,27,FALSE),IFERROR(VLOOKUP($A1329,'Circumstance 5'!$B$18:$AB$28,27,FALSE),TableBPA2[[#This Row],[Base Payment After Circumstance 4]])))</f>
        <v/>
      </c>
      <c r="K1329" s="3" t="str">
        <f>IF(K$3="Not used","",IFERROR(VLOOKUP($A1329,'Circumstance 6'!$B$6:$AB$15,27,FALSE),IFERROR(VLOOKUP($A1329,'Circumstance 6'!$B$18:$AB$28,27,FALSE),TableBPA2[[#This Row],[Base Payment After Circumstance 5]])))</f>
        <v/>
      </c>
      <c r="L1329" s="3" t="str">
        <f>IF(L$3="Not used","",IFERROR(VLOOKUP($A1329,'Circumstance 7'!$B$6:$AB$15,27,FALSE),IFERROR(VLOOKUP($A1329,'Circumstance 7'!$B$18:$AB$28,27,FALSE),TableBPA2[[#This Row],[Base Payment After Circumstance 6]])))</f>
        <v/>
      </c>
      <c r="M1329" s="3" t="str">
        <f>IF(M$3="Not used","",IFERROR(VLOOKUP($A1329,'Circumstance 8'!$B$6:$AB$15,27,FALSE),IFERROR(VLOOKUP($A1329,'Circumstance 8'!$B$18:$AB$28,27,FALSE),TableBPA2[[#This Row],[Base Payment After Circumstance 7]])))</f>
        <v/>
      </c>
      <c r="N1329" s="3" t="str">
        <f>IF(N$3="Not used","",IFERROR(VLOOKUP($A1329,'Circumstance 9'!$B$6:$AB$15,27,FALSE),IFERROR(VLOOKUP($A1329,'Circumstance 9'!$B$18:$AB$28,27,FALSE),TableBPA2[[#This Row],[Base Payment After Circumstance 8]])))</f>
        <v/>
      </c>
      <c r="O1329" s="3" t="str">
        <f>IF(O$3="Not used","",IFERROR(VLOOKUP($A1329,'Circumstance 10'!$B$6:$AB$15,27,FALSE),IFERROR(VLOOKUP($A1329,'Circumstance 10'!$B$18:$AB$28,27,FALSE),TableBPA2[[#This Row],[Base Payment After Circumstance 9]])))</f>
        <v/>
      </c>
      <c r="P1329" s="24" t="str">
        <f>IF(P$3="Not used","",IFERROR(VLOOKUP($A1329,'Circumstance 11'!$B$6:$AB$15,27,FALSE),IFERROR(VLOOKUP($A1329,'Circumstance 11'!$B$18:$AB$28,27,FALSE),TableBPA2[[#This Row],[Base Payment After Circumstance 10]])))</f>
        <v/>
      </c>
      <c r="Q1329" s="24" t="str">
        <f>IF(Q$3="Not used","",IFERROR(VLOOKUP($A1329,'Circumstance 12'!$B$6:$AB$15,27,FALSE),IFERROR(VLOOKUP($A1329,'Circumstance 12'!$B$18:$AB$28,27,FALSE),TableBPA2[[#This Row],[Base Payment After Circumstance 11]])))</f>
        <v/>
      </c>
      <c r="R1329" s="24" t="str">
        <f>IF(R$3="Not used","",IFERROR(VLOOKUP($A1329,'Circumstance 13'!$B$6:$AB$15,27,FALSE),IFERROR(VLOOKUP($A1329,'Circumstance 13'!$B$18:$AB$28,27,FALSE),TableBPA2[[#This Row],[Base Payment After Circumstance 12]])))</f>
        <v/>
      </c>
      <c r="S1329" s="24" t="str">
        <f>IF(S$3="Not used","",IFERROR(VLOOKUP($A1329,'Circumstance 14'!$B$6:$AB$15,27,FALSE),IFERROR(VLOOKUP($A1329,'Circumstance 14'!$B$18:$AB$28,27,FALSE),TableBPA2[[#This Row],[Base Payment After Circumstance 13]])))</f>
        <v/>
      </c>
      <c r="T1329" s="24" t="str">
        <f>IF(T$3="Not used","",IFERROR(VLOOKUP($A1329,'Circumstance 15'!$B$6:$AB$15,27,FALSE),IFERROR(VLOOKUP($A1329,'Circumstance 15'!$B$18:$AB$28,27,FALSE),TableBPA2[[#This Row],[Base Payment After Circumstance 14]])))</f>
        <v/>
      </c>
      <c r="U1329" s="24" t="str">
        <f>IF(U$3="Not used","",IFERROR(VLOOKUP($A1329,'Circumstance 16'!$B$6:$AB$15,27,FALSE),IFERROR(VLOOKUP($A1329,'Circumstance 16'!$B$18:$AB$28,27,FALSE),TableBPA2[[#This Row],[Base Payment After Circumstance 15]])))</f>
        <v/>
      </c>
      <c r="V1329" s="24" t="str">
        <f>IF(V$3="Not used","",IFERROR(VLOOKUP($A1329,'Circumstance 17'!$B$6:$AB$15,27,FALSE),IFERROR(VLOOKUP($A1329,'Circumstance 17'!$B$18:$AB$28,27,FALSE),TableBPA2[[#This Row],[Base Payment After Circumstance 16]])))</f>
        <v/>
      </c>
      <c r="W1329" s="24" t="str">
        <f>IF(W$3="Not used","",IFERROR(VLOOKUP($A1329,'Circumstance 18'!$B$6:$AB$15,27,FALSE),IFERROR(VLOOKUP($A1329,'Circumstance 18'!$B$18:$AB$28,27,FALSE),TableBPA2[[#This Row],[Base Payment After Circumstance 17]])))</f>
        <v/>
      </c>
      <c r="X1329" s="24" t="str">
        <f>IF(X$3="Not used","",IFERROR(VLOOKUP($A1329,'Circumstance 19'!$B$6:$AB$15,27,FALSE),IFERROR(VLOOKUP($A1329,'Circumstance 19'!$B$18:$AB$28,27,FALSE),TableBPA2[[#This Row],[Base Payment After Circumstance 18]])))</f>
        <v/>
      </c>
      <c r="Y1329" s="24" t="str">
        <f>IF(Y$3="Not used","",IFERROR(VLOOKUP($A1329,'Circumstance 20'!$B$6:$AB$15,27,FALSE),IFERROR(VLOOKUP($A1329,'Circumstance 20'!$B$18:$AB$28,27,FALSE),TableBPA2[[#This Row],[Base Payment After Circumstance 19]])))</f>
        <v/>
      </c>
    </row>
    <row r="1330" spans="1:25" x14ac:dyDescent="0.25">
      <c r="A1330" s="11" t="str">
        <f>IF('LEA Information'!A1339="","",'LEA Information'!A1339)</f>
        <v/>
      </c>
      <c r="B1330" s="11" t="str">
        <f>IF('LEA Information'!B1339="","",'LEA Information'!B1339)</f>
        <v/>
      </c>
      <c r="C1330" s="68" t="str">
        <f>IF('LEA Information'!C1339="","",'LEA Information'!C1339)</f>
        <v/>
      </c>
      <c r="D1330" s="8" t="str">
        <f>IF('LEA Information'!D1339="","",'LEA Information'!D1339)</f>
        <v/>
      </c>
      <c r="E1330" s="32" t="str">
        <f t="shared" si="20"/>
        <v/>
      </c>
      <c r="F1330" s="3" t="str">
        <f>IF(F$3="Not used","",IFERROR(VLOOKUP($A1330,'Circumstance 1'!$B$6:$AB$15,27,FALSE),IFERROR(VLOOKUP(A1330,'Circumstance 1'!$B$18:$AB$28,27,FALSE),TableBPA2[[#This Row],[Starting Base Payment]])))</f>
        <v/>
      </c>
      <c r="G1330" s="3" t="str">
        <f>IF(G$3="Not used","",IFERROR(VLOOKUP($A1330,'Circumstance 2'!$B$6:$AB$15,27,FALSE),IFERROR(VLOOKUP($A1330,'Circumstance 2'!$B$18:$AB$28,27,FALSE),TableBPA2[[#This Row],[Base Payment After Circumstance 1]])))</f>
        <v/>
      </c>
      <c r="H1330" s="3" t="str">
        <f>IF(H$3="Not used","",IFERROR(VLOOKUP($A1330,'Circumstance 3'!$B$6:$AB$15,27,FALSE),IFERROR(VLOOKUP($A1330,'Circumstance 3'!$B$18:$AB$28,27,FALSE),TableBPA2[[#This Row],[Base Payment After Circumstance 2]])))</f>
        <v/>
      </c>
      <c r="I1330" s="3" t="str">
        <f>IF(I$3="Not used","",IFERROR(VLOOKUP($A1330,'Circumstance 4'!$B$6:$AB$15,27,FALSE),IFERROR(VLOOKUP($A1330,'Circumstance 4'!$B$18:$AB$28,27,FALSE),TableBPA2[[#This Row],[Base Payment After Circumstance 3]])))</f>
        <v/>
      </c>
      <c r="J1330" s="3" t="str">
        <f>IF(J$3="Not used","",IFERROR(VLOOKUP($A1330,'Circumstance 5'!$B$6:$AB$15,27,FALSE),IFERROR(VLOOKUP($A1330,'Circumstance 5'!$B$18:$AB$28,27,FALSE),TableBPA2[[#This Row],[Base Payment After Circumstance 4]])))</f>
        <v/>
      </c>
      <c r="K1330" s="3" t="str">
        <f>IF(K$3="Not used","",IFERROR(VLOOKUP($A1330,'Circumstance 6'!$B$6:$AB$15,27,FALSE),IFERROR(VLOOKUP($A1330,'Circumstance 6'!$B$18:$AB$28,27,FALSE),TableBPA2[[#This Row],[Base Payment After Circumstance 5]])))</f>
        <v/>
      </c>
      <c r="L1330" s="3" t="str">
        <f>IF(L$3="Not used","",IFERROR(VLOOKUP($A1330,'Circumstance 7'!$B$6:$AB$15,27,FALSE),IFERROR(VLOOKUP($A1330,'Circumstance 7'!$B$18:$AB$28,27,FALSE),TableBPA2[[#This Row],[Base Payment After Circumstance 6]])))</f>
        <v/>
      </c>
      <c r="M1330" s="3" t="str">
        <f>IF(M$3="Not used","",IFERROR(VLOOKUP($A1330,'Circumstance 8'!$B$6:$AB$15,27,FALSE),IFERROR(VLOOKUP($A1330,'Circumstance 8'!$B$18:$AB$28,27,FALSE),TableBPA2[[#This Row],[Base Payment After Circumstance 7]])))</f>
        <v/>
      </c>
      <c r="N1330" s="3" t="str">
        <f>IF(N$3="Not used","",IFERROR(VLOOKUP($A1330,'Circumstance 9'!$B$6:$AB$15,27,FALSE),IFERROR(VLOOKUP($A1330,'Circumstance 9'!$B$18:$AB$28,27,FALSE),TableBPA2[[#This Row],[Base Payment After Circumstance 8]])))</f>
        <v/>
      </c>
      <c r="O1330" s="3" t="str">
        <f>IF(O$3="Not used","",IFERROR(VLOOKUP($A1330,'Circumstance 10'!$B$6:$AB$15,27,FALSE),IFERROR(VLOOKUP($A1330,'Circumstance 10'!$B$18:$AB$28,27,FALSE),TableBPA2[[#This Row],[Base Payment After Circumstance 9]])))</f>
        <v/>
      </c>
      <c r="P1330" s="24" t="str">
        <f>IF(P$3="Not used","",IFERROR(VLOOKUP($A1330,'Circumstance 11'!$B$6:$AB$15,27,FALSE),IFERROR(VLOOKUP($A1330,'Circumstance 11'!$B$18:$AB$28,27,FALSE),TableBPA2[[#This Row],[Base Payment After Circumstance 10]])))</f>
        <v/>
      </c>
      <c r="Q1330" s="24" t="str">
        <f>IF(Q$3="Not used","",IFERROR(VLOOKUP($A1330,'Circumstance 12'!$B$6:$AB$15,27,FALSE),IFERROR(VLOOKUP($A1330,'Circumstance 12'!$B$18:$AB$28,27,FALSE),TableBPA2[[#This Row],[Base Payment After Circumstance 11]])))</f>
        <v/>
      </c>
      <c r="R1330" s="24" t="str">
        <f>IF(R$3="Not used","",IFERROR(VLOOKUP($A1330,'Circumstance 13'!$B$6:$AB$15,27,FALSE),IFERROR(VLOOKUP($A1330,'Circumstance 13'!$B$18:$AB$28,27,FALSE),TableBPA2[[#This Row],[Base Payment After Circumstance 12]])))</f>
        <v/>
      </c>
      <c r="S1330" s="24" t="str">
        <f>IF(S$3="Not used","",IFERROR(VLOOKUP($A1330,'Circumstance 14'!$B$6:$AB$15,27,FALSE),IFERROR(VLOOKUP($A1330,'Circumstance 14'!$B$18:$AB$28,27,FALSE),TableBPA2[[#This Row],[Base Payment After Circumstance 13]])))</f>
        <v/>
      </c>
      <c r="T1330" s="24" t="str">
        <f>IF(T$3="Not used","",IFERROR(VLOOKUP($A1330,'Circumstance 15'!$B$6:$AB$15,27,FALSE),IFERROR(VLOOKUP($A1330,'Circumstance 15'!$B$18:$AB$28,27,FALSE),TableBPA2[[#This Row],[Base Payment After Circumstance 14]])))</f>
        <v/>
      </c>
      <c r="U1330" s="24" t="str">
        <f>IF(U$3="Not used","",IFERROR(VLOOKUP($A1330,'Circumstance 16'!$B$6:$AB$15,27,FALSE),IFERROR(VLOOKUP($A1330,'Circumstance 16'!$B$18:$AB$28,27,FALSE),TableBPA2[[#This Row],[Base Payment After Circumstance 15]])))</f>
        <v/>
      </c>
      <c r="V1330" s="24" t="str">
        <f>IF(V$3="Not used","",IFERROR(VLOOKUP($A1330,'Circumstance 17'!$B$6:$AB$15,27,FALSE),IFERROR(VLOOKUP($A1330,'Circumstance 17'!$B$18:$AB$28,27,FALSE),TableBPA2[[#This Row],[Base Payment After Circumstance 16]])))</f>
        <v/>
      </c>
      <c r="W1330" s="24" t="str">
        <f>IF(W$3="Not used","",IFERROR(VLOOKUP($A1330,'Circumstance 18'!$B$6:$AB$15,27,FALSE),IFERROR(VLOOKUP($A1330,'Circumstance 18'!$B$18:$AB$28,27,FALSE),TableBPA2[[#This Row],[Base Payment After Circumstance 17]])))</f>
        <v/>
      </c>
      <c r="X1330" s="24" t="str">
        <f>IF(X$3="Not used","",IFERROR(VLOOKUP($A1330,'Circumstance 19'!$B$6:$AB$15,27,FALSE),IFERROR(VLOOKUP($A1330,'Circumstance 19'!$B$18:$AB$28,27,FALSE),TableBPA2[[#This Row],[Base Payment After Circumstance 18]])))</f>
        <v/>
      </c>
      <c r="Y1330" s="24" t="str">
        <f>IF(Y$3="Not used","",IFERROR(VLOOKUP($A1330,'Circumstance 20'!$B$6:$AB$15,27,FALSE),IFERROR(VLOOKUP($A1330,'Circumstance 20'!$B$18:$AB$28,27,FALSE),TableBPA2[[#This Row],[Base Payment After Circumstance 19]])))</f>
        <v/>
      </c>
    </row>
    <row r="1331" spans="1:25" x14ac:dyDescent="0.25">
      <c r="A1331" s="11" t="str">
        <f>IF('LEA Information'!A1340="","",'LEA Information'!A1340)</f>
        <v/>
      </c>
      <c r="B1331" s="11" t="str">
        <f>IF('LEA Information'!B1340="","",'LEA Information'!B1340)</f>
        <v/>
      </c>
      <c r="C1331" s="68" t="str">
        <f>IF('LEA Information'!C1340="","",'LEA Information'!C1340)</f>
        <v/>
      </c>
      <c r="D1331" s="8" t="str">
        <f>IF('LEA Information'!D1340="","",'LEA Information'!D1340)</f>
        <v/>
      </c>
      <c r="E1331" s="32" t="str">
        <f t="shared" si="20"/>
        <v/>
      </c>
      <c r="F1331" s="3" t="str">
        <f>IF(F$3="Not used","",IFERROR(VLOOKUP($A1331,'Circumstance 1'!$B$6:$AB$15,27,FALSE),IFERROR(VLOOKUP(A1331,'Circumstance 1'!$B$18:$AB$28,27,FALSE),TableBPA2[[#This Row],[Starting Base Payment]])))</f>
        <v/>
      </c>
      <c r="G1331" s="3" t="str">
        <f>IF(G$3="Not used","",IFERROR(VLOOKUP($A1331,'Circumstance 2'!$B$6:$AB$15,27,FALSE),IFERROR(VLOOKUP($A1331,'Circumstance 2'!$B$18:$AB$28,27,FALSE),TableBPA2[[#This Row],[Base Payment After Circumstance 1]])))</f>
        <v/>
      </c>
      <c r="H1331" s="3" t="str">
        <f>IF(H$3="Not used","",IFERROR(VLOOKUP($A1331,'Circumstance 3'!$B$6:$AB$15,27,FALSE),IFERROR(VLOOKUP($A1331,'Circumstance 3'!$B$18:$AB$28,27,FALSE),TableBPA2[[#This Row],[Base Payment After Circumstance 2]])))</f>
        <v/>
      </c>
      <c r="I1331" s="3" t="str">
        <f>IF(I$3="Not used","",IFERROR(VLOOKUP($A1331,'Circumstance 4'!$B$6:$AB$15,27,FALSE),IFERROR(VLOOKUP($A1331,'Circumstance 4'!$B$18:$AB$28,27,FALSE),TableBPA2[[#This Row],[Base Payment After Circumstance 3]])))</f>
        <v/>
      </c>
      <c r="J1331" s="3" t="str">
        <f>IF(J$3="Not used","",IFERROR(VLOOKUP($A1331,'Circumstance 5'!$B$6:$AB$15,27,FALSE),IFERROR(VLOOKUP($A1331,'Circumstance 5'!$B$18:$AB$28,27,FALSE),TableBPA2[[#This Row],[Base Payment After Circumstance 4]])))</f>
        <v/>
      </c>
      <c r="K1331" s="3" t="str">
        <f>IF(K$3="Not used","",IFERROR(VLOOKUP($A1331,'Circumstance 6'!$B$6:$AB$15,27,FALSE),IFERROR(VLOOKUP($A1331,'Circumstance 6'!$B$18:$AB$28,27,FALSE),TableBPA2[[#This Row],[Base Payment After Circumstance 5]])))</f>
        <v/>
      </c>
      <c r="L1331" s="3" t="str">
        <f>IF(L$3="Not used","",IFERROR(VLOOKUP($A1331,'Circumstance 7'!$B$6:$AB$15,27,FALSE),IFERROR(VLOOKUP($A1331,'Circumstance 7'!$B$18:$AB$28,27,FALSE),TableBPA2[[#This Row],[Base Payment After Circumstance 6]])))</f>
        <v/>
      </c>
      <c r="M1331" s="3" t="str">
        <f>IF(M$3="Not used","",IFERROR(VLOOKUP($A1331,'Circumstance 8'!$B$6:$AB$15,27,FALSE),IFERROR(VLOOKUP($A1331,'Circumstance 8'!$B$18:$AB$28,27,FALSE),TableBPA2[[#This Row],[Base Payment After Circumstance 7]])))</f>
        <v/>
      </c>
      <c r="N1331" s="3" t="str">
        <f>IF(N$3="Not used","",IFERROR(VLOOKUP($A1331,'Circumstance 9'!$B$6:$AB$15,27,FALSE),IFERROR(VLOOKUP($A1331,'Circumstance 9'!$B$18:$AB$28,27,FALSE),TableBPA2[[#This Row],[Base Payment After Circumstance 8]])))</f>
        <v/>
      </c>
      <c r="O1331" s="3" t="str">
        <f>IF(O$3="Not used","",IFERROR(VLOOKUP($A1331,'Circumstance 10'!$B$6:$AB$15,27,FALSE),IFERROR(VLOOKUP($A1331,'Circumstance 10'!$B$18:$AB$28,27,FALSE),TableBPA2[[#This Row],[Base Payment After Circumstance 9]])))</f>
        <v/>
      </c>
      <c r="P1331" s="24" t="str">
        <f>IF(P$3="Not used","",IFERROR(VLOOKUP($A1331,'Circumstance 11'!$B$6:$AB$15,27,FALSE),IFERROR(VLOOKUP($A1331,'Circumstance 11'!$B$18:$AB$28,27,FALSE),TableBPA2[[#This Row],[Base Payment After Circumstance 10]])))</f>
        <v/>
      </c>
      <c r="Q1331" s="24" t="str">
        <f>IF(Q$3="Not used","",IFERROR(VLOOKUP($A1331,'Circumstance 12'!$B$6:$AB$15,27,FALSE),IFERROR(VLOOKUP($A1331,'Circumstance 12'!$B$18:$AB$28,27,FALSE),TableBPA2[[#This Row],[Base Payment After Circumstance 11]])))</f>
        <v/>
      </c>
      <c r="R1331" s="24" t="str">
        <f>IF(R$3="Not used","",IFERROR(VLOOKUP($A1331,'Circumstance 13'!$B$6:$AB$15,27,FALSE),IFERROR(VLOOKUP($A1331,'Circumstance 13'!$B$18:$AB$28,27,FALSE),TableBPA2[[#This Row],[Base Payment After Circumstance 12]])))</f>
        <v/>
      </c>
      <c r="S1331" s="24" t="str">
        <f>IF(S$3="Not used","",IFERROR(VLOOKUP($A1331,'Circumstance 14'!$B$6:$AB$15,27,FALSE),IFERROR(VLOOKUP($A1331,'Circumstance 14'!$B$18:$AB$28,27,FALSE),TableBPA2[[#This Row],[Base Payment After Circumstance 13]])))</f>
        <v/>
      </c>
      <c r="T1331" s="24" t="str">
        <f>IF(T$3="Not used","",IFERROR(VLOOKUP($A1331,'Circumstance 15'!$B$6:$AB$15,27,FALSE),IFERROR(VLOOKUP($A1331,'Circumstance 15'!$B$18:$AB$28,27,FALSE),TableBPA2[[#This Row],[Base Payment After Circumstance 14]])))</f>
        <v/>
      </c>
      <c r="U1331" s="24" t="str">
        <f>IF(U$3="Not used","",IFERROR(VLOOKUP($A1331,'Circumstance 16'!$B$6:$AB$15,27,FALSE),IFERROR(VLOOKUP($A1331,'Circumstance 16'!$B$18:$AB$28,27,FALSE),TableBPA2[[#This Row],[Base Payment After Circumstance 15]])))</f>
        <v/>
      </c>
      <c r="V1331" s="24" t="str">
        <f>IF(V$3="Not used","",IFERROR(VLOOKUP($A1331,'Circumstance 17'!$B$6:$AB$15,27,FALSE),IFERROR(VLOOKUP($A1331,'Circumstance 17'!$B$18:$AB$28,27,FALSE),TableBPA2[[#This Row],[Base Payment After Circumstance 16]])))</f>
        <v/>
      </c>
      <c r="W1331" s="24" t="str">
        <f>IF(W$3="Not used","",IFERROR(VLOOKUP($A1331,'Circumstance 18'!$B$6:$AB$15,27,FALSE),IFERROR(VLOOKUP($A1331,'Circumstance 18'!$B$18:$AB$28,27,FALSE),TableBPA2[[#This Row],[Base Payment After Circumstance 17]])))</f>
        <v/>
      </c>
      <c r="X1331" s="24" t="str">
        <f>IF(X$3="Not used","",IFERROR(VLOOKUP($A1331,'Circumstance 19'!$B$6:$AB$15,27,FALSE),IFERROR(VLOOKUP($A1331,'Circumstance 19'!$B$18:$AB$28,27,FALSE),TableBPA2[[#This Row],[Base Payment After Circumstance 18]])))</f>
        <v/>
      </c>
      <c r="Y1331" s="24" t="str">
        <f>IF(Y$3="Not used","",IFERROR(VLOOKUP($A1331,'Circumstance 20'!$B$6:$AB$15,27,FALSE),IFERROR(VLOOKUP($A1331,'Circumstance 20'!$B$18:$AB$28,27,FALSE),TableBPA2[[#This Row],[Base Payment After Circumstance 19]])))</f>
        <v/>
      </c>
    </row>
    <row r="1332" spans="1:25" x14ac:dyDescent="0.25">
      <c r="A1332" s="11" t="str">
        <f>IF('LEA Information'!A1341="","",'LEA Information'!A1341)</f>
        <v/>
      </c>
      <c r="B1332" s="11" t="str">
        <f>IF('LEA Information'!B1341="","",'LEA Information'!B1341)</f>
        <v/>
      </c>
      <c r="C1332" s="68" t="str">
        <f>IF('LEA Information'!C1341="","",'LEA Information'!C1341)</f>
        <v/>
      </c>
      <c r="D1332" s="8" t="str">
        <f>IF('LEA Information'!D1341="","",'LEA Information'!D1341)</f>
        <v/>
      </c>
      <c r="E1332" s="32" t="str">
        <f t="shared" si="20"/>
        <v/>
      </c>
      <c r="F1332" s="3" t="str">
        <f>IF(F$3="Not used","",IFERROR(VLOOKUP($A1332,'Circumstance 1'!$B$6:$AB$15,27,FALSE),IFERROR(VLOOKUP(A1332,'Circumstance 1'!$B$18:$AB$28,27,FALSE),TableBPA2[[#This Row],[Starting Base Payment]])))</f>
        <v/>
      </c>
      <c r="G1332" s="3" t="str">
        <f>IF(G$3="Not used","",IFERROR(VLOOKUP($A1332,'Circumstance 2'!$B$6:$AB$15,27,FALSE),IFERROR(VLOOKUP($A1332,'Circumstance 2'!$B$18:$AB$28,27,FALSE),TableBPA2[[#This Row],[Base Payment After Circumstance 1]])))</f>
        <v/>
      </c>
      <c r="H1332" s="3" t="str">
        <f>IF(H$3="Not used","",IFERROR(VLOOKUP($A1332,'Circumstance 3'!$B$6:$AB$15,27,FALSE),IFERROR(VLOOKUP($A1332,'Circumstance 3'!$B$18:$AB$28,27,FALSE),TableBPA2[[#This Row],[Base Payment After Circumstance 2]])))</f>
        <v/>
      </c>
      <c r="I1332" s="3" t="str">
        <f>IF(I$3="Not used","",IFERROR(VLOOKUP($A1332,'Circumstance 4'!$B$6:$AB$15,27,FALSE),IFERROR(VLOOKUP($A1332,'Circumstance 4'!$B$18:$AB$28,27,FALSE),TableBPA2[[#This Row],[Base Payment After Circumstance 3]])))</f>
        <v/>
      </c>
      <c r="J1332" s="3" t="str">
        <f>IF(J$3="Not used","",IFERROR(VLOOKUP($A1332,'Circumstance 5'!$B$6:$AB$15,27,FALSE),IFERROR(VLOOKUP($A1332,'Circumstance 5'!$B$18:$AB$28,27,FALSE),TableBPA2[[#This Row],[Base Payment After Circumstance 4]])))</f>
        <v/>
      </c>
      <c r="K1332" s="3" t="str">
        <f>IF(K$3="Not used","",IFERROR(VLOOKUP($A1332,'Circumstance 6'!$B$6:$AB$15,27,FALSE),IFERROR(VLOOKUP($A1332,'Circumstance 6'!$B$18:$AB$28,27,FALSE),TableBPA2[[#This Row],[Base Payment After Circumstance 5]])))</f>
        <v/>
      </c>
      <c r="L1332" s="3" t="str">
        <f>IF(L$3="Not used","",IFERROR(VLOOKUP($A1332,'Circumstance 7'!$B$6:$AB$15,27,FALSE),IFERROR(VLOOKUP($A1332,'Circumstance 7'!$B$18:$AB$28,27,FALSE),TableBPA2[[#This Row],[Base Payment After Circumstance 6]])))</f>
        <v/>
      </c>
      <c r="M1332" s="3" t="str">
        <f>IF(M$3="Not used","",IFERROR(VLOOKUP($A1332,'Circumstance 8'!$B$6:$AB$15,27,FALSE),IFERROR(VLOOKUP($A1332,'Circumstance 8'!$B$18:$AB$28,27,FALSE),TableBPA2[[#This Row],[Base Payment After Circumstance 7]])))</f>
        <v/>
      </c>
      <c r="N1332" s="3" t="str">
        <f>IF(N$3="Not used","",IFERROR(VLOOKUP($A1332,'Circumstance 9'!$B$6:$AB$15,27,FALSE),IFERROR(VLOOKUP($A1332,'Circumstance 9'!$B$18:$AB$28,27,FALSE),TableBPA2[[#This Row],[Base Payment After Circumstance 8]])))</f>
        <v/>
      </c>
      <c r="O1332" s="3" t="str">
        <f>IF(O$3="Not used","",IFERROR(VLOOKUP($A1332,'Circumstance 10'!$B$6:$AB$15,27,FALSE),IFERROR(VLOOKUP($A1332,'Circumstance 10'!$B$18:$AB$28,27,FALSE),TableBPA2[[#This Row],[Base Payment After Circumstance 9]])))</f>
        <v/>
      </c>
      <c r="P1332" s="24" t="str">
        <f>IF(P$3="Not used","",IFERROR(VLOOKUP($A1332,'Circumstance 11'!$B$6:$AB$15,27,FALSE),IFERROR(VLOOKUP($A1332,'Circumstance 11'!$B$18:$AB$28,27,FALSE),TableBPA2[[#This Row],[Base Payment After Circumstance 10]])))</f>
        <v/>
      </c>
      <c r="Q1332" s="24" t="str">
        <f>IF(Q$3="Not used","",IFERROR(VLOOKUP($A1332,'Circumstance 12'!$B$6:$AB$15,27,FALSE),IFERROR(VLOOKUP($A1332,'Circumstance 12'!$B$18:$AB$28,27,FALSE),TableBPA2[[#This Row],[Base Payment After Circumstance 11]])))</f>
        <v/>
      </c>
      <c r="R1332" s="24" t="str">
        <f>IF(R$3="Not used","",IFERROR(VLOOKUP($A1332,'Circumstance 13'!$B$6:$AB$15,27,FALSE),IFERROR(VLOOKUP($A1332,'Circumstance 13'!$B$18:$AB$28,27,FALSE),TableBPA2[[#This Row],[Base Payment After Circumstance 12]])))</f>
        <v/>
      </c>
      <c r="S1332" s="24" t="str">
        <f>IF(S$3="Not used","",IFERROR(VLOOKUP($A1332,'Circumstance 14'!$B$6:$AB$15,27,FALSE),IFERROR(VLOOKUP($A1332,'Circumstance 14'!$B$18:$AB$28,27,FALSE),TableBPA2[[#This Row],[Base Payment After Circumstance 13]])))</f>
        <v/>
      </c>
      <c r="T1332" s="24" t="str">
        <f>IF(T$3="Not used","",IFERROR(VLOOKUP($A1332,'Circumstance 15'!$B$6:$AB$15,27,FALSE),IFERROR(VLOOKUP($A1332,'Circumstance 15'!$B$18:$AB$28,27,FALSE),TableBPA2[[#This Row],[Base Payment After Circumstance 14]])))</f>
        <v/>
      </c>
      <c r="U1332" s="24" t="str">
        <f>IF(U$3="Not used","",IFERROR(VLOOKUP($A1332,'Circumstance 16'!$B$6:$AB$15,27,FALSE),IFERROR(VLOOKUP($A1332,'Circumstance 16'!$B$18:$AB$28,27,FALSE),TableBPA2[[#This Row],[Base Payment After Circumstance 15]])))</f>
        <v/>
      </c>
      <c r="V1332" s="24" t="str">
        <f>IF(V$3="Not used","",IFERROR(VLOOKUP($A1332,'Circumstance 17'!$B$6:$AB$15,27,FALSE),IFERROR(VLOOKUP($A1332,'Circumstance 17'!$B$18:$AB$28,27,FALSE),TableBPA2[[#This Row],[Base Payment After Circumstance 16]])))</f>
        <v/>
      </c>
      <c r="W1332" s="24" t="str">
        <f>IF(W$3="Not used","",IFERROR(VLOOKUP($A1332,'Circumstance 18'!$B$6:$AB$15,27,FALSE),IFERROR(VLOOKUP($A1332,'Circumstance 18'!$B$18:$AB$28,27,FALSE),TableBPA2[[#This Row],[Base Payment After Circumstance 17]])))</f>
        <v/>
      </c>
      <c r="X1332" s="24" t="str">
        <f>IF(X$3="Not used","",IFERROR(VLOOKUP($A1332,'Circumstance 19'!$B$6:$AB$15,27,FALSE),IFERROR(VLOOKUP($A1332,'Circumstance 19'!$B$18:$AB$28,27,FALSE),TableBPA2[[#This Row],[Base Payment After Circumstance 18]])))</f>
        <v/>
      </c>
      <c r="Y1332" s="24" t="str">
        <f>IF(Y$3="Not used","",IFERROR(VLOOKUP($A1332,'Circumstance 20'!$B$6:$AB$15,27,FALSE),IFERROR(VLOOKUP($A1332,'Circumstance 20'!$B$18:$AB$28,27,FALSE),TableBPA2[[#This Row],[Base Payment After Circumstance 19]])))</f>
        <v/>
      </c>
    </row>
    <row r="1333" spans="1:25" x14ac:dyDescent="0.25">
      <c r="A1333" s="11" t="str">
        <f>IF('LEA Information'!A1342="","",'LEA Information'!A1342)</f>
        <v/>
      </c>
      <c r="B1333" s="11" t="str">
        <f>IF('LEA Information'!B1342="","",'LEA Information'!B1342)</f>
        <v/>
      </c>
      <c r="C1333" s="68" t="str">
        <f>IF('LEA Information'!C1342="","",'LEA Information'!C1342)</f>
        <v/>
      </c>
      <c r="D1333" s="8" t="str">
        <f>IF('LEA Information'!D1342="","",'LEA Information'!D1342)</f>
        <v/>
      </c>
      <c r="E1333" s="32" t="str">
        <f t="shared" si="20"/>
        <v/>
      </c>
      <c r="F1333" s="3" t="str">
        <f>IF(F$3="Not used","",IFERROR(VLOOKUP($A1333,'Circumstance 1'!$B$6:$AB$15,27,FALSE),IFERROR(VLOOKUP(A1333,'Circumstance 1'!$B$18:$AB$28,27,FALSE),TableBPA2[[#This Row],[Starting Base Payment]])))</f>
        <v/>
      </c>
      <c r="G1333" s="3" t="str">
        <f>IF(G$3="Not used","",IFERROR(VLOOKUP($A1333,'Circumstance 2'!$B$6:$AB$15,27,FALSE),IFERROR(VLOOKUP($A1333,'Circumstance 2'!$B$18:$AB$28,27,FALSE),TableBPA2[[#This Row],[Base Payment After Circumstance 1]])))</f>
        <v/>
      </c>
      <c r="H1333" s="3" t="str">
        <f>IF(H$3="Not used","",IFERROR(VLOOKUP($A1333,'Circumstance 3'!$B$6:$AB$15,27,FALSE),IFERROR(VLOOKUP($A1333,'Circumstance 3'!$B$18:$AB$28,27,FALSE),TableBPA2[[#This Row],[Base Payment After Circumstance 2]])))</f>
        <v/>
      </c>
      <c r="I1333" s="3" t="str">
        <f>IF(I$3="Not used","",IFERROR(VLOOKUP($A1333,'Circumstance 4'!$B$6:$AB$15,27,FALSE),IFERROR(VLOOKUP($A1333,'Circumstance 4'!$B$18:$AB$28,27,FALSE),TableBPA2[[#This Row],[Base Payment After Circumstance 3]])))</f>
        <v/>
      </c>
      <c r="J1333" s="3" t="str">
        <f>IF(J$3="Not used","",IFERROR(VLOOKUP($A1333,'Circumstance 5'!$B$6:$AB$15,27,FALSE),IFERROR(VLOOKUP($A1333,'Circumstance 5'!$B$18:$AB$28,27,FALSE),TableBPA2[[#This Row],[Base Payment After Circumstance 4]])))</f>
        <v/>
      </c>
      <c r="K1333" s="3" t="str">
        <f>IF(K$3="Not used","",IFERROR(VLOOKUP($A1333,'Circumstance 6'!$B$6:$AB$15,27,FALSE),IFERROR(VLOOKUP($A1333,'Circumstance 6'!$B$18:$AB$28,27,FALSE),TableBPA2[[#This Row],[Base Payment After Circumstance 5]])))</f>
        <v/>
      </c>
      <c r="L1333" s="3" t="str">
        <f>IF(L$3="Not used","",IFERROR(VLOOKUP($A1333,'Circumstance 7'!$B$6:$AB$15,27,FALSE),IFERROR(VLOOKUP($A1333,'Circumstance 7'!$B$18:$AB$28,27,FALSE),TableBPA2[[#This Row],[Base Payment After Circumstance 6]])))</f>
        <v/>
      </c>
      <c r="M1333" s="3" t="str">
        <f>IF(M$3="Not used","",IFERROR(VLOOKUP($A1333,'Circumstance 8'!$B$6:$AB$15,27,FALSE),IFERROR(VLOOKUP($A1333,'Circumstance 8'!$B$18:$AB$28,27,FALSE),TableBPA2[[#This Row],[Base Payment After Circumstance 7]])))</f>
        <v/>
      </c>
      <c r="N1333" s="3" t="str">
        <f>IF(N$3="Not used","",IFERROR(VLOOKUP($A1333,'Circumstance 9'!$B$6:$AB$15,27,FALSE),IFERROR(VLOOKUP($A1333,'Circumstance 9'!$B$18:$AB$28,27,FALSE),TableBPA2[[#This Row],[Base Payment After Circumstance 8]])))</f>
        <v/>
      </c>
      <c r="O1333" s="3" t="str">
        <f>IF(O$3="Not used","",IFERROR(VLOOKUP($A1333,'Circumstance 10'!$B$6:$AB$15,27,FALSE),IFERROR(VLOOKUP($A1333,'Circumstance 10'!$B$18:$AB$28,27,FALSE),TableBPA2[[#This Row],[Base Payment After Circumstance 9]])))</f>
        <v/>
      </c>
      <c r="P1333" s="24" t="str">
        <f>IF(P$3="Not used","",IFERROR(VLOOKUP($A1333,'Circumstance 11'!$B$6:$AB$15,27,FALSE),IFERROR(VLOOKUP($A1333,'Circumstance 11'!$B$18:$AB$28,27,FALSE),TableBPA2[[#This Row],[Base Payment After Circumstance 10]])))</f>
        <v/>
      </c>
      <c r="Q1333" s="24" t="str">
        <f>IF(Q$3="Not used","",IFERROR(VLOOKUP($A1333,'Circumstance 12'!$B$6:$AB$15,27,FALSE),IFERROR(VLOOKUP($A1333,'Circumstance 12'!$B$18:$AB$28,27,FALSE),TableBPA2[[#This Row],[Base Payment After Circumstance 11]])))</f>
        <v/>
      </c>
      <c r="R1333" s="24" t="str">
        <f>IF(R$3="Not used","",IFERROR(VLOOKUP($A1333,'Circumstance 13'!$B$6:$AB$15,27,FALSE),IFERROR(VLOOKUP($A1333,'Circumstance 13'!$B$18:$AB$28,27,FALSE),TableBPA2[[#This Row],[Base Payment After Circumstance 12]])))</f>
        <v/>
      </c>
      <c r="S1333" s="24" t="str">
        <f>IF(S$3="Not used","",IFERROR(VLOOKUP($A1333,'Circumstance 14'!$B$6:$AB$15,27,FALSE),IFERROR(VLOOKUP($A1333,'Circumstance 14'!$B$18:$AB$28,27,FALSE),TableBPA2[[#This Row],[Base Payment After Circumstance 13]])))</f>
        <v/>
      </c>
      <c r="T1333" s="24" t="str">
        <f>IF(T$3="Not used","",IFERROR(VLOOKUP($A1333,'Circumstance 15'!$B$6:$AB$15,27,FALSE),IFERROR(VLOOKUP($A1333,'Circumstance 15'!$B$18:$AB$28,27,FALSE),TableBPA2[[#This Row],[Base Payment After Circumstance 14]])))</f>
        <v/>
      </c>
      <c r="U1333" s="24" t="str">
        <f>IF(U$3="Not used","",IFERROR(VLOOKUP($A1333,'Circumstance 16'!$B$6:$AB$15,27,FALSE),IFERROR(VLOOKUP($A1333,'Circumstance 16'!$B$18:$AB$28,27,FALSE),TableBPA2[[#This Row],[Base Payment After Circumstance 15]])))</f>
        <v/>
      </c>
      <c r="V1333" s="24" t="str">
        <f>IF(V$3="Not used","",IFERROR(VLOOKUP($A1333,'Circumstance 17'!$B$6:$AB$15,27,FALSE),IFERROR(VLOOKUP($A1333,'Circumstance 17'!$B$18:$AB$28,27,FALSE),TableBPA2[[#This Row],[Base Payment After Circumstance 16]])))</f>
        <v/>
      </c>
      <c r="W1333" s="24" t="str">
        <f>IF(W$3="Not used","",IFERROR(VLOOKUP($A1333,'Circumstance 18'!$B$6:$AB$15,27,FALSE),IFERROR(VLOOKUP($A1333,'Circumstance 18'!$B$18:$AB$28,27,FALSE),TableBPA2[[#This Row],[Base Payment After Circumstance 17]])))</f>
        <v/>
      </c>
      <c r="X1333" s="24" t="str">
        <f>IF(X$3="Not used","",IFERROR(VLOOKUP($A1333,'Circumstance 19'!$B$6:$AB$15,27,FALSE),IFERROR(VLOOKUP($A1333,'Circumstance 19'!$B$18:$AB$28,27,FALSE),TableBPA2[[#This Row],[Base Payment After Circumstance 18]])))</f>
        <v/>
      </c>
      <c r="Y1333" s="24" t="str">
        <f>IF(Y$3="Not used","",IFERROR(VLOOKUP($A1333,'Circumstance 20'!$B$6:$AB$15,27,FALSE),IFERROR(VLOOKUP($A1333,'Circumstance 20'!$B$18:$AB$28,27,FALSE),TableBPA2[[#This Row],[Base Payment After Circumstance 19]])))</f>
        <v/>
      </c>
    </row>
    <row r="1334" spans="1:25" x14ac:dyDescent="0.25">
      <c r="A1334" s="11" t="str">
        <f>IF('LEA Information'!A1343="","",'LEA Information'!A1343)</f>
        <v/>
      </c>
      <c r="B1334" s="11" t="str">
        <f>IF('LEA Information'!B1343="","",'LEA Information'!B1343)</f>
        <v/>
      </c>
      <c r="C1334" s="68" t="str">
        <f>IF('LEA Information'!C1343="","",'LEA Information'!C1343)</f>
        <v/>
      </c>
      <c r="D1334" s="8" t="str">
        <f>IF('LEA Information'!D1343="","",'LEA Information'!D1343)</f>
        <v/>
      </c>
      <c r="E1334" s="32" t="str">
        <f t="shared" si="20"/>
        <v/>
      </c>
      <c r="F1334" s="3" t="str">
        <f>IF(F$3="Not used","",IFERROR(VLOOKUP($A1334,'Circumstance 1'!$B$6:$AB$15,27,FALSE),IFERROR(VLOOKUP(A1334,'Circumstance 1'!$B$18:$AB$28,27,FALSE),TableBPA2[[#This Row],[Starting Base Payment]])))</f>
        <v/>
      </c>
      <c r="G1334" s="3" t="str">
        <f>IF(G$3="Not used","",IFERROR(VLOOKUP($A1334,'Circumstance 2'!$B$6:$AB$15,27,FALSE),IFERROR(VLOOKUP($A1334,'Circumstance 2'!$B$18:$AB$28,27,FALSE),TableBPA2[[#This Row],[Base Payment After Circumstance 1]])))</f>
        <v/>
      </c>
      <c r="H1334" s="3" t="str">
        <f>IF(H$3="Not used","",IFERROR(VLOOKUP($A1334,'Circumstance 3'!$B$6:$AB$15,27,FALSE),IFERROR(VLOOKUP($A1334,'Circumstance 3'!$B$18:$AB$28,27,FALSE),TableBPA2[[#This Row],[Base Payment After Circumstance 2]])))</f>
        <v/>
      </c>
      <c r="I1334" s="3" t="str">
        <f>IF(I$3="Not used","",IFERROR(VLOOKUP($A1334,'Circumstance 4'!$B$6:$AB$15,27,FALSE),IFERROR(VLOOKUP($A1334,'Circumstance 4'!$B$18:$AB$28,27,FALSE),TableBPA2[[#This Row],[Base Payment After Circumstance 3]])))</f>
        <v/>
      </c>
      <c r="J1334" s="3" t="str">
        <f>IF(J$3="Not used","",IFERROR(VLOOKUP($A1334,'Circumstance 5'!$B$6:$AB$15,27,FALSE),IFERROR(VLOOKUP($A1334,'Circumstance 5'!$B$18:$AB$28,27,FALSE),TableBPA2[[#This Row],[Base Payment After Circumstance 4]])))</f>
        <v/>
      </c>
      <c r="K1334" s="3" t="str">
        <f>IF(K$3="Not used","",IFERROR(VLOOKUP($A1334,'Circumstance 6'!$B$6:$AB$15,27,FALSE),IFERROR(VLOOKUP($A1334,'Circumstance 6'!$B$18:$AB$28,27,FALSE),TableBPA2[[#This Row],[Base Payment After Circumstance 5]])))</f>
        <v/>
      </c>
      <c r="L1334" s="3" t="str">
        <f>IF(L$3="Not used","",IFERROR(VLOOKUP($A1334,'Circumstance 7'!$B$6:$AB$15,27,FALSE),IFERROR(VLOOKUP($A1334,'Circumstance 7'!$B$18:$AB$28,27,FALSE),TableBPA2[[#This Row],[Base Payment After Circumstance 6]])))</f>
        <v/>
      </c>
      <c r="M1334" s="3" t="str">
        <f>IF(M$3="Not used","",IFERROR(VLOOKUP($A1334,'Circumstance 8'!$B$6:$AB$15,27,FALSE),IFERROR(VLOOKUP($A1334,'Circumstance 8'!$B$18:$AB$28,27,FALSE),TableBPA2[[#This Row],[Base Payment After Circumstance 7]])))</f>
        <v/>
      </c>
      <c r="N1334" s="3" t="str">
        <f>IF(N$3="Not used","",IFERROR(VLOOKUP($A1334,'Circumstance 9'!$B$6:$AB$15,27,FALSE),IFERROR(VLOOKUP($A1334,'Circumstance 9'!$B$18:$AB$28,27,FALSE),TableBPA2[[#This Row],[Base Payment After Circumstance 8]])))</f>
        <v/>
      </c>
      <c r="O1334" s="3" t="str">
        <f>IF(O$3="Not used","",IFERROR(VLOOKUP($A1334,'Circumstance 10'!$B$6:$AB$15,27,FALSE),IFERROR(VLOOKUP($A1334,'Circumstance 10'!$B$18:$AB$28,27,FALSE),TableBPA2[[#This Row],[Base Payment After Circumstance 9]])))</f>
        <v/>
      </c>
      <c r="P1334" s="24" t="str">
        <f>IF(P$3="Not used","",IFERROR(VLOOKUP($A1334,'Circumstance 11'!$B$6:$AB$15,27,FALSE),IFERROR(VLOOKUP($A1334,'Circumstance 11'!$B$18:$AB$28,27,FALSE),TableBPA2[[#This Row],[Base Payment After Circumstance 10]])))</f>
        <v/>
      </c>
      <c r="Q1334" s="24" t="str">
        <f>IF(Q$3="Not used","",IFERROR(VLOOKUP($A1334,'Circumstance 12'!$B$6:$AB$15,27,FALSE),IFERROR(VLOOKUP($A1334,'Circumstance 12'!$B$18:$AB$28,27,FALSE),TableBPA2[[#This Row],[Base Payment After Circumstance 11]])))</f>
        <v/>
      </c>
      <c r="R1334" s="24" t="str">
        <f>IF(R$3="Not used","",IFERROR(VLOOKUP($A1334,'Circumstance 13'!$B$6:$AB$15,27,FALSE),IFERROR(VLOOKUP($A1334,'Circumstance 13'!$B$18:$AB$28,27,FALSE),TableBPA2[[#This Row],[Base Payment After Circumstance 12]])))</f>
        <v/>
      </c>
      <c r="S1334" s="24" t="str">
        <f>IF(S$3="Not used","",IFERROR(VLOOKUP($A1334,'Circumstance 14'!$B$6:$AB$15,27,FALSE),IFERROR(VLOOKUP($A1334,'Circumstance 14'!$B$18:$AB$28,27,FALSE),TableBPA2[[#This Row],[Base Payment After Circumstance 13]])))</f>
        <v/>
      </c>
      <c r="T1334" s="24" t="str">
        <f>IF(T$3="Not used","",IFERROR(VLOOKUP($A1334,'Circumstance 15'!$B$6:$AB$15,27,FALSE),IFERROR(VLOOKUP($A1334,'Circumstance 15'!$B$18:$AB$28,27,FALSE),TableBPA2[[#This Row],[Base Payment After Circumstance 14]])))</f>
        <v/>
      </c>
      <c r="U1334" s="24" t="str">
        <f>IF(U$3="Not used","",IFERROR(VLOOKUP($A1334,'Circumstance 16'!$B$6:$AB$15,27,FALSE),IFERROR(VLOOKUP($A1334,'Circumstance 16'!$B$18:$AB$28,27,FALSE),TableBPA2[[#This Row],[Base Payment After Circumstance 15]])))</f>
        <v/>
      </c>
      <c r="V1334" s="24" t="str">
        <f>IF(V$3="Not used","",IFERROR(VLOOKUP($A1334,'Circumstance 17'!$B$6:$AB$15,27,FALSE),IFERROR(VLOOKUP($A1334,'Circumstance 17'!$B$18:$AB$28,27,FALSE),TableBPA2[[#This Row],[Base Payment After Circumstance 16]])))</f>
        <v/>
      </c>
      <c r="W1334" s="24" t="str">
        <f>IF(W$3="Not used","",IFERROR(VLOOKUP($A1334,'Circumstance 18'!$B$6:$AB$15,27,FALSE),IFERROR(VLOOKUP($A1334,'Circumstance 18'!$B$18:$AB$28,27,FALSE),TableBPA2[[#This Row],[Base Payment After Circumstance 17]])))</f>
        <v/>
      </c>
      <c r="X1334" s="24" t="str">
        <f>IF(X$3="Not used","",IFERROR(VLOOKUP($A1334,'Circumstance 19'!$B$6:$AB$15,27,FALSE),IFERROR(VLOOKUP($A1334,'Circumstance 19'!$B$18:$AB$28,27,FALSE),TableBPA2[[#This Row],[Base Payment After Circumstance 18]])))</f>
        <v/>
      </c>
      <c r="Y1334" s="24" t="str">
        <f>IF(Y$3="Not used","",IFERROR(VLOOKUP($A1334,'Circumstance 20'!$B$6:$AB$15,27,FALSE),IFERROR(VLOOKUP($A1334,'Circumstance 20'!$B$18:$AB$28,27,FALSE),TableBPA2[[#This Row],[Base Payment After Circumstance 19]])))</f>
        <v/>
      </c>
    </row>
    <row r="1335" spans="1:25" x14ac:dyDescent="0.25">
      <c r="A1335" s="11" t="str">
        <f>IF('LEA Information'!A1344="","",'LEA Information'!A1344)</f>
        <v/>
      </c>
      <c r="B1335" s="11" t="str">
        <f>IF('LEA Information'!B1344="","",'LEA Information'!B1344)</f>
        <v/>
      </c>
      <c r="C1335" s="68" t="str">
        <f>IF('LEA Information'!C1344="","",'LEA Information'!C1344)</f>
        <v/>
      </c>
      <c r="D1335" s="8" t="str">
        <f>IF('LEA Information'!D1344="","",'LEA Information'!D1344)</f>
        <v/>
      </c>
      <c r="E1335" s="32" t="str">
        <f t="shared" si="20"/>
        <v/>
      </c>
      <c r="F1335" s="3" t="str">
        <f>IF(F$3="Not used","",IFERROR(VLOOKUP($A1335,'Circumstance 1'!$B$6:$AB$15,27,FALSE),IFERROR(VLOOKUP(A1335,'Circumstance 1'!$B$18:$AB$28,27,FALSE),TableBPA2[[#This Row],[Starting Base Payment]])))</f>
        <v/>
      </c>
      <c r="G1335" s="3" t="str">
        <f>IF(G$3="Not used","",IFERROR(VLOOKUP($A1335,'Circumstance 2'!$B$6:$AB$15,27,FALSE),IFERROR(VLOOKUP($A1335,'Circumstance 2'!$B$18:$AB$28,27,FALSE),TableBPA2[[#This Row],[Base Payment After Circumstance 1]])))</f>
        <v/>
      </c>
      <c r="H1335" s="3" t="str">
        <f>IF(H$3="Not used","",IFERROR(VLOOKUP($A1335,'Circumstance 3'!$B$6:$AB$15,27,FALSE),IFERROR(VLOOKUP($A1335,'Circumstance 3'!$B$18:$AB$28,27,FALSE),TableBPA2[[#This Row],[Base Payment After Circumstance 2]])))</f>
        <v/>
      </c>
      <c r="I1335" s="3" t="str">
        <f>IF(I$3="Not used","",IFERROR(VLOOKUP($A1335,'Circumstance 4'!$B$6:$AB$15,27,FALSE),IFERROR(VLOOKUP($A1335,'Circumstance 4'!$B$18:$AB$28,27,FALSE),TableBPA2[[#This Row],[Base Payment After Circumstance 3]])))</f>
        <v/>
      </c>
      <c r="J1335" s="3" t="str">
        <f>IF(J$3="Not used","",IFERROR(VLOOKUP($A1335,'Circumstance 5'!$B$6:$AB$15,27,FALSE),IFERROR(VLOOKUP($A1335,'Circumstance 5'!$B$18:$AB$28,27,FALSE),TableBPA2[[#This Row],[Base Payment After Circumstance 4]])))</f>
        <v/>
      </c>
      <c r="K1335" s="3" t="str">
        <f>IF(K$3="Not used","",IFERROR(VLOOKUP($A1335,'Circumstance 6'!$B$6:$AB$15,27,FALSE),IFERROR(VLOOKUP($A1335,'Circumstance 6'!$B$18:$AB$28,27,FALSE),TableBPA2[[#This Row],[Base Payment After Circumstance 5]])))</f>
        <v/>
      </c>
      <c r="L1335" s="3" t="str">
        <f>IF(L$3="Not used","",IFERROR(VLOOKUP($A1335,'Circumstance 7'!$B$6:$AB$15,27,FALSE),IFERROR(VLOOKUP($A1335,'Circumstance 7'!$B$18:$AB$28,27,FALSE),TableBPA2[[#This Row],[Base Payment After Circumstance 6]])))</f>
        <v/>
      </c>
      <c r="M1335" s="3" t="str">
        <f>IF(M$3="Not used","",IFERROR(VLOOKUP($A1335,'Circumstance 8'!$B$6:$AB$15,27,FALSE),IFERROR(VLOOKUP($A1335,'Circumstance 8'!$B$18:$AB$28,27,FALSE),TableBPA2[[#This Row],[Base Payment After Circumstance 7]])))</f>
        <v/>
      </c>
      <c r="N1335" s="3" t="str">
        <f>IF(N$3="Not used","",IFERROR(VLOOKUP($A1335,'Circumstance 9'!$B$6:$AB$15,27,FALSE),IFERROR(VLOOKUP($A1335,'Circumstance 9'!$B$18:$AB$28,27,FALSE),TableBPA2[[#This Row],[Base Payment After Circumstance 8]])))</f>
        <v/>
      </c>
      <c r="O1335" s="3" t="str">
        <f>IF(O$3="Not used","",IFERROR(VLOOKUP($A1335,'Circumstance 10'!$B$6:$AB$15,27,FALSE),IFERROR(VLOOKUP($A1335,'Circumstance 10'!$B$18:$AB$28,27,FALSE),TableBPA2[[#This Row],[Base Payment After Circumstance 9]])))</f>
        <v/>
      </c>
      <c r="P1335" s="24" t="str">
        <f>IF(P$3="Not used","",IFERROR(VLOOKUP($A1335,'Circumstance 11'!$B$6:$AB$15,27,FALSE),IFERROR(VLOOKUP($A1335,'Circumstance 11'!$B$18:$AB$28,27,FALSE),TableBPA2[[#This Row],[Base Payment After Circumstance 10]])))</f>
        <v/>
      </c>
      <c r="Q1335" s="24" t="str">
        <f>IF(Q$3="Not used","",IFERROR(VLOOKUP($A1335,'Circumstance 12'!$B$6:$AB$15,27,FALSE),IFERROR(VLOOKUP($A1335,'Circumstance 12'!$B$18:$AB$28,27,FALSE),TableBPA2[[#This Row],[Base Payment After Circumstance 11]])))</f>
        <v/>
      </c>
      <c r="R1335" s="24" t="str">
        <f>IF(R$3="Not used","",IFERROR(VLOOKUP($A1335,'Circumstance 13'!$B$6:$AB$15,27,FALSE),IFERROR(VLOOKUP($A1335,'Circumstance 13'!$B$18:$AB$28,27,FALSE),TableBPA2[[#This Row],[Base Payment After Circumstance 12]])))</f>
        <v/>
      </c>
      <c r="S1335" s="24" t="str">
        <f>IF(S$3="Not used","",IFERROR(VLOOKUP($A1335,'Circumstance 14'!$B$6:$AB$15,27,FALSE),IFERROR(VLOOKUP($A1335,'Circumstance 14'!$B$18:$AB$28,27,FALSE),TableBPA2[[#This Row],[Base Payment After Circumstance 13]])))</f>
        <v/>
      </c>
      <c r="T1335" s="24" t="str">
        <f>IF(T$3="Not used","",IFERROR(VLOOKUP($A1335,'Circumstance 15'!$B$6:$AB$15,27,FALSE),IFERROR(VLOOKUP($A1335,'Circumstance 15'!$B$18:$AB$28,27,FALSE),TableBPA2[[#This Row],[Base Payment After Circumstance 14]])))</f>
        <v/>
      </c>
      <c r="U1335" s="24" t="str">
        <f>IF(U$3="Not used","",IFERROR(VLOOKUP($A1335,'Circumstance 16'!$B$6:$AB$15,27,FALSE),IFERROR(VLOOKUP($A1335,'Circumstance 16'!$B$18:$AB$28,27,FALSE),TableBPA2[[#This Row],[Base Payment After Circumstance 15]])))</f>
        <v/>
      </c>
      <c r="V1335" s="24" t="str">
        <f>IF(V$3="Not used","",IFERROR(VLOOKUP($A1335,'Circumstance 17'!$B$6:$AB$15,27,FALSE),IFERROR(VLOOKUP($A1335,'Circumstance 17'!$B$18:$AB$28,27,FALSE),TableBPA2[[#This Row],[Base Payment After Circumstance 16]])))</f>
        <v/>
      </c>
      <c r="W1335" s="24" t="str">
        <f>IF(W$3="Not used","",IFERROR(VLOOKUP($A1335,'Circumstance 18'!$B$6:$AB$15,27,FALSE),IFERROR(VLOOKUP($A1335,'Circumstance 18'!$B$18:$AB$28,27,FALSE),TableBPA2[[#This Row],[Base Payment After Circumstance 17]])))</f>
        <v/>
      </c>
      <c r="X1335" s="24" t="str">
        <f>IF(X$3="Not used","",IFERROR(VLOOKUP($A1335,'Circumstance 19'!$B$6:$AB$15,27,FALSE),IFERROR(VLOOKUP($A1335,'Circumstance 19'!$B$18:$AB$28,27,FALSE),TableBPA2[[#This Row],[Base Payment After Circumstance 18]])))</f>
        <v/>
      </c>
      <c r="Y1335" s="24" t="str">
        <f>IF(Y$3="Not used","",IFERROR(VLOOKUP($A1335,'Circumstance 20'!$B$6:$AB$15,27,FALSE),IFERROR(VLOOKUP($A1335,'Circumstance 20'!$B$18:$AB$28,27,FALSE),TableBPA2[[#This Row],[Base Payment After Circumstance 19]])))</f>
        <v/>
      </c>
    </row>
    <row r="1336" spans="1:25" x14ac:dyDescent="0.25">
      <c r="A1336" s="11" t="str">
        <f>IF('LEA Information'!A1345="","",'LEA Information'!A1345)</f>
        <v/>
      </c>
      <c r="B1336" s="11" t="str">
        <f>IF('LEA Information'!B1345="","",'LEA Information'!B1345)</f>
        <v/>
      </c>
      <c r="C1336" s="68" t="str">
        <f>IF('LEA Information'!C1345="","",'LEA Information'!C1345)</f>
        <v/>
      </c>
      <c r="D1336" s="8" t="str">
        <f>IF('LEA Information'!D1345="","",'LEA Information'!D1345)</f>
        <v/>
      </c>
      <c r="E1336" s="32" t="str">
        <f t="shared" si="20"/>
        <v/>
      </c>
      <c r="F1336" s="3" t="str">
        <f>IF(F$3="Not used","",IFERROR(VLOOKUP($A1336,'Circumstance 1'!$B$6:$AB$15,27,FALSE),IFERROR(VLOOKUP(A1336,'Circumstance 1'!$B$18:$AB$28,27,FALSE),TableBPA2[[#This Row],[Starting Base Payment]])))</f>
        <v/>
      </c>
      <c r="G1336" s="3" t="str">
        <f>IF(G$3="Not used","",IFERROR(VLOOKUP($A1336,'Circumstance 2'!$B$6:$AB$15,27,FALSE),IFERROR(VLOOKUP($A1336,'Circumstance 2'!$B$18:$AB$28,27,FALSE),TableBPA2[[#This Row],[Base Payment After Circumstance 1]])))</f>
        <v/>
      </c>
      <c r="H1336" s="3" t="str">
        <f>IF(H$3="Not used","",IFERROR(VLOOKUP($A1336,'Circumstance 3'!$B$6:$AB$15,27,FALSE),IFERROR(VLOOKUP($A1336,'Circumstance 3'!$B$18:$AB$28,27,FALSE),TableBPA2[[#This Row],[Base Payment After Circumstance 2]])))</f>
        <v/>
      </c>
      <c r="I1336" s="3" t="str">
        <f>IF(I$3="Not used","",IFERROR(VLOOKUP($A1336,'Circumstance 4'!$B$6:$AB$15,27,FALSE),IFERROR(VLOOKUP($A1336,'Circumstance 4'!$B$18:$AB$28,27,FALSE),TableBPA2[[#This Row],[Base Payment After Circumstance 3]])))</f>
        <v/>
      </c>
      <c r="J1336" s="3" t="str">
        <f>IF(J$3="Not used","",IFERROR(VLOOKUP($A1336,'Circumstance 5'!$B$6:$AB$15,27,FALSE),IFERROR(VLOOKUP($A1336,'Circumstance 5'!$B$18:$AB$28,27,FALSE),TableBPA2[[#This Row],[Base Payment After Circumstance 4]])))</f>
        <v/>
      </c>
      <c r="K1336" s="3" t="str">
        <f>IF(K$3="Not used","",IFERROR(VLOOKUP($A1336,'Circumstance 6'!$B$6:$AB$15,27,FALSE),IFERROR(VLOOKUP($A1336,'Circumstance 6'!$B$18:$AB$28,27,FALSE),TableBPA2[[#This Row],[Base Payment After Circumstance 5]])))</f>
        <v/>
      </c>
      <c r="L1336" s="3" t="str">
        <f>IF(L$3="Not used","",IFERROR(VLOOKUP($A1336,'Circumstance 7'!$B$6:$AB$15,27,FALSE),IFERROR(VLOOKUP($A1336,'Circumstance 7'!$B$18:$AB$28,27,FALSE),TableBPA2[[#This Row],[Base Payment After Circumstance 6]])))</f>
        <v/>
      </c>
      <c r="M1336" s="3" t="str">
        <f>IF(M$3="Not used","",IFERROR(VLOOKUP($A1336,'Circumstance 8'!$B$6:$AB$15,27,FALSE),IFERROR(VLOOKUP($A1336,'Circumstance 8'!$B$18:$AB$28,27,FALSE),TableBPA2[[#This Row],[Base Payment After Circumstance 7]])))</f>
        <v/>
      </c>
      <c r="N1336" s="3" t="str">
        <f>IF(N$3="Not used","",IFERROR(VLOOKUP($A1336,'Circumstance 9'!$B$6:$AB$15,27,FALSE),IFERROR(VLOOKUP($A1336,'Circumstance 9'!$B$18:$AB$28,27,FALSE),TableBPA2[[#This Row],[Base Payment After Circumstance 8]])))</f>
        <v/>
      </c>
      <c r="O1336" s="3" t="str">
        <f>IF(O$3="Not used","",IFERROR(VLOOKUP($A1336,'Circumstance 10'!$B$6:$AB$15,27,FALSE),IFERROR(VLOOKUP($A1336,'Circumstance 10'!$B$18:$AB$28,27,FALSE),TableBPA2[[#This Row],[Base Payment After Circumstance 9]])))</f>
        <v/>
      </c>
      <c r="P1336" s="24" t="str">
        <f>IF(P$3="Not used","",IFERROR(VLOOKUP($A1336,'Circumstance 11'!$B$6:$AB$15,27,FALSE),IFERROR(VLOOKUP($A1336,'Circumstance 11'!$B$18:$AB$28,27,FALSE),TableBPA2[[#This Row],[Base Payment After Circumstance 10]])))</f>
        <v/>
      </c>
      <c r="Q1336" s="24" t="str">
        <f>IF(Q$3="Not used","",IFERROR(VLOOKUP($A1336,'Circumstance 12'!$B$6:$AB$15,27,FALSE),IFERROR(VLOOKUP($A1336,'Circumstance 12'!$B$18:$AB$28,27,FALSE),TableBPA2[[#This Row],[Base Payment After Circumstance 11]])))</f>
        <v/>
      </c>
      <c r="R1336" s="24" t="str">
        <f>IF(R$3="Not used","",IFERROR(VLOOKUP($A1336,'Circumstance 13'!$B$6:$AB$15,27,FALSE),IFERROR(VLOOKUP($A1336,'Circumstance 13'!$B$18:$AB$28,27,FALSE),TableBPA2[[#This Row],[Base Payment After Circumstance 12]])))</f>
        <v/>
      </c>
      <c r="S1336" s="24" t="str">
        <f>IF(S$3="Not used","",IFERROR(VLOOKUP($A1336,'Circumstance 14'!$B$6:$AB$15,27,FALSE),IFERROR(VLOOKUP($A1336,'Circumstance 14'!$B$18:$AB$28,27,FALSE),TableBPA2[[#This Row],[Base Payment After Circumstance 13]])))</f>
        <v/>
      </c>
      <c r="T1336" s="24" t="str">
        <f>IF(T$3="Not used","",IFERROR(VLOOKUP($A1336,'Circumstance 15'!$B$6:$AB$15,27,FALSE),IFERROR(VLOOKUP($A1336,'Circumstance 15'!$B$18:$AB$28,27,FALSE),TableBPA2[[#This Row],[Base Payment After Circumstance 14]])))</f>
        <v/>
      </c>
      <c r="U1336" s="24" t="str">
        <f>IF(U$3="Not used","",IFERROR(VLOOKUP($A1336,'Circumstance 16'!$B$6:$AB$15,27,FALSE),IFERROR(VLOOKUP($A1336,'Circumstance 16'!$B$18:$AB$28,27,FALSE),TableBPA2[[#This Row],[Base Payment After Circumstance 15]])))</f>
        <v/>
      </c>
      <c r="V1336" s="24" t="str">
        <f>IF(V$3="Not used","",IFERROR(VLOOKUP($A1336,'Circumstance 17'!$B$6:$AB$15,27,FALSE),IFERROR(VLOOKUP($A1336,'Circumstance 17'!$B$18:$AB$28,27,FALSE),TableBPA2[[#This Row],[Base Payment After Circumstance 16]])))</f>
        <v/>
      </c>
      <c r="W1336" s="24" t="str">
        <f>IF(W$3="Not used","",IFERROR(VLOOKUP($A1336,'Circumstance 18'!$B$6:$AB$15,27,FALSE),IFERROR(VLOOKUP($A1336,'Circumstance 18'!$B$18:$AB$28,27,FALSE),TableBPA2[[#This Row],[Base Payment After Circumstance 17]])))</f>
        <v/>
      </c>
      <c r="X1336" s="24" t="str">
        <f>IF(X$3="Not used","",IFERROR(VLOOKUP($A1336,'Circumstance 19'!$B$6:$AB$15,27,FALSE),IFERROR(VLOOKUP($A1336,'Circumstance 19'!$B$18:$AB$28,27,FALSE),TableBPA2[[#This Row],[Base Payment After Circumstance 18]])))</f>
        <v/>
      </c>
      <c r="Y1336" s="24" t="str">
        <f>IF(Y$3="Not used","",IFERROR(VLOOKUP($A1336,'Circumstance 20'!$B$6:$AB$15,27,FALSE),IFERROR(VLOOKUP($A1336,'Circumstance 20'!$B$18:$AB$28,27,FALSE),TableBPA2[[#This Row],[Base Payment After Circumstance 19]])))</f>
        <v/>
      </c>
    </row>
    <row r="1337" spans="1:25" x14ac:dyDescent="0.25">
      <c r="A1337" s="11" t="str">
        <f>IF('LEA Information'!A1346="","",'LEA Information'!A1346)</f>
        <v/>
      </c>
      <c r="B1337" s="11" t="str">
        <f>IF('LEA Information'!B1346="","",'LEA Information'!B1346)</f>
        <v/>
      </c>
      <c r="C1337" s="68" t="str">
        <f>IF('LEA Information'!C1346="","",'LEA Information'!C1346)</f>
        <v/>
      </c>
      <c r="D1337" s="8" t="str">
        <f>IF('LEA Information'!D1346="","",'LEA Information'!D1346)</f>
        <v/>
      </c>
      <c r="E1337" s="32" t="str">
        <f t="shared" si="20"/>
        <v/>
      </c>
      <c r="F1337" s="3" t="str">
        <f>IF(F$3="Not used","",IFERROR(VLOOKUP($A1337,'Circumstance 1'!$B$6:$AB$15,27,FALSE),IFERROR(VLOOKUP(A1337,'Circumstance 1'!$B$18:$AB$28,27,FALSE),TableBPA2[[#This Row],[Starting Base Payment]])))</f>
        <v/>
      </c>
      <c r="G1337" s="3" t="str">
        <f>IF(G$3="Not used","",IFERROR(VLOOKUP($A1337,'Circumstance 2'!$B$6:$AB$15,27,FALSE),IFERROR(VLOOKUP($A1337,'Circumstance 2'!$B$18:$AB$28,27,FALSE),TableBPA2[[#This Row],[Base Payment After Circumstance 1]])))</f>
        <v/>
      </c>
      <c r="H1337" s="3" t="str">
        <f>IF(H$3="Not used","",IFERROR(VLOOKUP($A1337,'Circumstance 3'!$B$6:$AB$15,27,FALSE),IFERROR(VLOOKUP($A1337,'Circumstance 3'!$B$18:$AB$28,27,FALSE),TableBPA2[[#This Row],[Base Payment After Circumstance 2]])))</f>
        <v/>
      </c>
      <c r="I1337" s="3" t="str">
        <f>IF(I$3="Not used","",IFERROR(VLOOKUP($A1337,'Circumstance 4'!$B$6:$AB$15,27,FALSE),IFERROR(VLOOKUP($A1337,'Circumstance 4'!$B$18:$AB$28,27,FALSE),TableBPA2[[#This Row],[Base Payment After Circumstance 3]])))</f>
        <v/>
      </c>
      <c r="J1337" s="3" t="str">
        <f>IF(J$3="Not used","",IFERROR(VLOOKUP($A1337,'Circumstance 5'!$B$6:$AB$15,27,FALSE),IFERROR(VLOOKUP($A1337,'Circumstance 5'!$B$18:$AB$28,27,FALSE),TableBPA2[[#This Row],[Base Payment After Circumstance 4]])))</f>
        <v/>
      </c>
      <c r="K1337" s="3" t="str">
        <f>IF(K$3="Not used","",IFERROR(VLOOKUP($A1337,'Circumstance 6'!$B$6:$AB$15,27,FALSE),IFERROR(VLOOKUP($A1337,'Circumstance 6'!$B$18:$AB$28,27,FALSE),TableBPA2[[#This Row],[Base Payment After Circumstance 5]])))</f>
        <v/>
      </c>
      <c r="L1337" s="3" t="str">
        <f>IF(L$3="Not used","",IFERROR(VLOOKUP($A1337,'Circumstance 7'!$B$6:$AB$15,27,FALSE),IFERROR(VLOOKUP($A1337,'Circumstance 7'!$B$18:$AB$28,27,FALSE),TableBPA2[[#This Row],[Base Payment After Circumstance 6]])))</f>
        <v/>
      </c>
      <c r="M1337" s="3" t="str">
        <f>IF(M$3="Not used","",IFERROR(VLOOKUP($A1337,'Circumstance 8'!$B$6:$AB$15,27,FALSE),IFERROR(VLOOKUP($A1337,'Circumstance 8'!$B$18:$AB$28,27,FALSE),TableBPA2[[#This Row],[Base Payment After Circumstance 7]])))</f>
        <v/>
      </c>
      <c r="N1337" s="3" t="str">
        <f>IF(N$3="Not used","",IFERROR(VLOOKUP($A1337,'Circumstance 9'!$B$6:$AB$15,27,FALSE),IFERROR(VLOOKUP($A1337,'Circumstance 9'!$B$18:$AB$28,27,FALSE),TableBPA2[[#This Row],[Base Payment After Circumstance 8]])))</f>
        <v/>
      </c>
      <c r="O1337" s="3" t="str">
        <f>IF(O$3="Not used","",IFERROR(VLOOKUP($A1337,'Circumstance 10'!$B$6:$AB$15,27,FALSE),IFERROR(VLOOKUP($A1337,'Circumstance 10'!$B$18:$AB$28,27,FALSE),TableBPA2[[#This Row],[Base Payment After Circumstance 9]])))</f>
        <v/>
      </c>
      <c r="P1337" s="24" t="str">
        <f>IF(P$3="Not used","",IFERROR(VLOOKUP($A1337,'Circumstance 11'!$B$6:$AB$15,27,FALSE),IFERROR(VLOOKUP($A1337,'Circumstance 11'!$B$18:$AB$28,27,FALSE),TableBPA2[[#This Row],[Base Payment After Circumstance 10]])))</f>
        <v/>
      </c>
      <c r="Q1337" s="24" t="str">
        <f>IF(Q$3="Not used","",IFERROR(VLOOKUP($A1337,'Circumstance 12'!$B$6:$AB$15,27,FALSE),IFERROR(VLOOKUP($A1337,'Circumstance 12'!$B$18:$AB$28,27,FALSE),TableBPA2[[#This Row],[Base Payment After Circumstance 11]])))</f>
        <v/>
      </c>
      <c r="R1337" s="24" t="str">
        <f>IF(R$3="Not used","",IFERROR(VLOOKUP($A1337,'Circumstance 13'!$B$6:$AB$15,27,FALSE),IFERROR(VLOOKUP($A1337,'Circumstance 13'!$B$18:$AB$28,27,FALSE),TableBPA2[[#This Row],[Base Payment After Circumstance 12]])))</f>
        <v/>
      </c>
      <c r="S1337" s="24" t="str">
        <f>IF(S$3="Not used","",IFERROR(VLOOKUP($A1337,'Circumstance 14'!$B$6:$AB$15,27,FALSE),IFERROR(VLOOKUP($A1337,'Circumstance 14'!$B$18:$AB$28,27,FALSE),TableBPA2[[#This Row],[Base Payment After Circumstance 13]])))</f>
        <v/>
      </c>
      <c r="T1337" s="24" t="str">
        <f>IF(T$3="Not used","",IFERROR(VLOOKUP($A1337,'Circumstance 15'!$B$6:$AB$15,27,FALSE),IFERROR(VLOOKUP($A1337,'Circumstance 15'!$B$18:$AB$28,27,FALSE),TableBPA2[[#This Row],[Base Payment After Circumstance 14]])))</f>
        <v/>
      </c>
      <c r="U1337" s="24" t="str">
        <f>IF(U$3="Not used","",IFERROR(VLOOKUP($A1337,'Circumstance 16'!$B$6:$AB$15,27,FALSE),IFERROR(VLOOKUP($A1337,'Circumstance 16'!$B$18:$AB$28,27,FALSE),TableBPA2[[#This Row],[Base Payment After Circumstance 15]])))</f>
        <v/>
      </c>
      <c r="V1337" s="24" t="str">
        <f>IF(V$3="Not used","",IFERROR(VLOOKUP($A1337,'Circumstance 17'!$B$6:$AB$15,27,FALSE),IFERROR(VLOOKUP($A1337,'Circumstance 17'!$B$18:$AB$28,27,FALSE),TableBPA2[[#This Row],[Base Payment After Circumstance 16]])))</f>
        <v/>
      </c>
      <c r="W1337" s="24" t="str">
        <f>IF(W$3="Not used","",IFERROR(VLOOKUP($A1337,'Circumstance 18'!$B$6:$AB$15,27,FALSE),IFERROR(VLOOKUP($A1337,'Circumstance 18'!$B$18:$AB$28,27,FALSE),TableBPA2[[#This Row],[Base Payment After Circumstance 17]])))</f>
        <v/>
      </c>
      <c r="X1337" s="24" t="str">
        <f>IF(X$3="Not used","",IFERROR(VLOOKUP($A1337,'Circumstance 19'!$B$6:$AB$15,27,FALSE),IFERROR(VLOOKUP($A1337,'Circumstance 19'!$B$18:$AB$28,27,FALSE),TableBPA2[[#This Row],[Base Payment After Circumstance 18]])))</f>
        <v/>
      </c>
      <c r="Y1337" s="24" t="str">
        <f>IF(Y$3="Not used","",IFERROR(VLOOKUP($A1337,'Circumstance 20'!$B$6:$AB$15,27,FALSE),IFERROR(VLOOKUP($A1337,'Circumstance 20'!$B$18:$AB$28,27,FALSE),TableBPA2[[#This Row],[Base Payment After Circumstance 19]])))</f>
        <v/>
      </c>
    </row>
    <row r="1338" spans="1:25" x14ac:dyDescent="0.25">
      <c r="A1338" s="11" t="str">
        <f>IF('LEA Information'!A1347="","",'LEA Information'!A1347)</f>
        <v/>
      </c>
      <c r="B1338" s="11" t="str">
        <f>IF('LEA Information'!B1347="","",'LEA Information'!B1347)</f>
        <v/>
      </c>
      <c r="C1338" s="68" t="str">
        <f>IF('LEA Information'!C1347="","",'LEA Information'!C1347)</f>
        <v/>
      </c>
      <c r="D1338" s="8" t="str">
        <f>IF('LEA Information'!D1347="","",'LEA Information'!D1347)</f>
        <v/>
      </c>
      <c r="E1338" s="32" t="str">
        <f t="shared" si="20"/>
        <v/>
      </c>
      <c r="F1338" s="3" t="str">
        <f>IF(F$3="Not used","",IFERROR(VLOOKUP($A1338,'Circumstance 1'!$B$6:$AB$15,27,FALSE),IFERROR(VLOOKUP(A1338,'Circumstance 1'!$B$18:$AB$28,27,FALSE),TableBPA2[[#This Row],[Starting Base Payment]])))</f>
        <v/>
      </c>
      <c r="G1338" s="3" t="str">
        <f>IF(G$3="Not used","",IFERROR(VLOOKUP($A1338,'Circumstance 2'!$B$6:$AB$15,27,FALSE),IFERROR(VLOOKUP($A1338,'Circumstance 2'!$B$18:$AB$28,27,FALSE),TableBPA2[[#This Row],[Base Payment After Circumstance 1]])))</f>
        <v/>
      </c>
      <c r="H1338" s="3" t="str">
        <f>IF(H$3="Not used","",IFERROR(VLOOKUP($A1338,'Circumstance 3'!$B$6:$AB$15,27,FALSE),IFERROR(VLOOKUP($A1338,'Circumstance 3'!$B$18:$AB$28,27,FALSE),TableBPA2[[#This Row],[Base Payment After Circumstance 2]])))</f>
        <v/>
      </c>
      <c r="I1338" s="3" t="str">
        <f>IF(I$3="Not used","",IFERROR(VLOOKUP($A1338,'Circumstance 4'!$B$6:$AB$15,27,FALSE),IFERROR(VLOOKUP($A1338,'Circumstance 4'!$B$18:$AB$28,27,FALSE),TableBPA2[[#This Row],[Base Payment After Circumstance 3]])))</f>
        <v/>
      </c>
      <c r="J1338" s="3" t="str">
        <f>IF(J$3="Not used","",IFERROR(VLOOKUP($A1338,'Circumstance 5'!$B$6:$AB$15,27,FALSE),IFERROR(VLOOKUP($A1338,'Circumstance 5'!$B$18:$AB$28,27,FALSE),TableBPA2[[#This Row],[Base Payment After Circumstance 4]])))</f>
        <v/>
      </c>
      <c r="K1338" s="3" t="str">
        <f>IF(K$3="Not used","",IFERROR(VLOOKUP($A1338,'Circumstance 6'!$B$6:$AB$15,27,FALSE),IFERROR(VLOOKUP($A1338,'Circumstance 6'!$B$18:$AB$28,27,FALSE),TableBPA2[[#This Row],[Base Payment After Circumstance 5]])))</f>
        <v/>
      </c>
      <c r="L1338" s="3" t="str">
        <f>IF(L$3="Not used","",IFERROR(VLOOKUP($A1338,'Circumstance 7'!$B$6:$AB$15,27,FALSE),IFERROR(VLOOKUP($A1338,'Circumstance 7'!$B$18:$AB$28,27,FALSE),TableBPA2[[#This Row],[Base Payment After Circumstance 6]])))</f>
        <v/>
      </c>
      <c r="M1338" s="3" t="str">
        <f>IF(M$3="Not used","",IFERROR(VLOOKUP($A1338,'Circumstance 8'!$B$6:$AB$15,27,FALSE),IFERROR(VLOOKUP($A1338,'Circumstance 8'!$B$18:$AB$28,27,FALSE),TableBPA2[[#This Row],[Base Payment After Circumstance 7]])))</f>
        <v/>
      </c>
      <c r="N1338" s="3" t="str">
        <f>IF(N$3="Not used","",IFERROR(VLOOKUP($A1338,'Circumstance 9'!$B$6:$AB$15,27,FALSE),IFERROR(VLOOKUP($A1338,'Circumstance 9'!$B$18:$AB$28,27,FALSE),TableBPA2[[#This Row],[Base Payment After Circumstance 8]])))</f>
        <v/>
      </c>
      <c r="O1338" s="3" t="str">
        <f>IF(O$3="Not used","",IFERROR(VLOOKUP($A1338,'Circumstance 10'!$B$6:$AB$15,27,FALSE),IFERROR(VLOOKUP($A1338,'Circumstance 10'!$B$18:$AB$28,27,FALSE),TableBPA2[[#This Row],[Base Payment After Circumstance 9]])))</f>
        <v/>
      </c>
      <c r="P1338" s="24" t="str">
        <f>IF(P$3="Not used","",IFERROR(VLOOKUP($A1338,'Circumstance 11'!$B$6:$AB$15,27,FALSE),IFERROR(VLOOKUP($A1338,'Circumstance 11'!$B$18:$AB$28,27,FALSE),TableBPA2[[#This Row],[Base Payment After Circumstance 10]])))</f>
        <v/>
      </c>
      <c r="Q1338" s="24" t="str">
        <f>IF(Q$3="Not used","",IFERROR(VLOOKUP($A1338,'Circumstance 12'!$B$6:$AB$15,27,FALSE),IFERROR(VLOOKUP($A1338,'Circumstance 12'!$B$18:$AB$28,27,FALSE),TableBPA2[[#This Row],[Base Payment After Circumstance 11]])))</f>
        <v/>
      </c>
      <c r="R1338" s="24" t="str">
        <f>IF(R$3="Not used","",IFERROR(VLOOKUP($A1338,'Circumstance 13'!$B$6:$AB$15,27,FALSE),IFERROR(VLOOKUP($A1338,'Circumstance 13'!$B$18:$AB$28,27,FALSE),TableBPA2[[#This Row],[Base Payment After Circumstance 12]])))</f>
        <v/>
      </c>
      <c r="S1338" s="24" t="str">
        <f>IF(S$3="Not used","",IFERROR(VLOOKUP($A1338,'Circumstance 14'!$B$6:$AB$15,27,FALSE),IFERROR(VLOOKUP($A1338,'Circumstance 14'!$B$18:$AB$28,27,FALSE),TableBPA2[[#This Row],[Base Payment After Circumstance 13]])))</f>
        <v/>
      </c>
      <c r="T1338" s="24" t="str">
        <f>IF(T$3="Not used","",IFERROR(VLOOKUP($A1338,'Circumstance 15'!$B$6:$AB$15,27,FALSE),IFERROR(VLOOKUP($A1338,'Circumstance 15'!$B$18:$AB$28,27,FALSE),TableBPA2[[#This Row],[Base Payment After Circumstance 14]])))</f>
        <v/>
      </c>
      <c r="U1338" s="24" t="str">
        <f>IF(U$3="Not used","",IFERROR(VLOOKUP($A1338,'Circumstance 16'!$B$6:$AB$15,27,FALSE),IFERROR(VLOOKUP($A1338,'Circumstance 16'!$B$18:$AB$28,27,FALSE),TableBPA2[[#This Row],[Base Payment After Circumstance 15]])))</f>
        <v/>
      </c>
      <c r="V1338" s="24" t="str">
        <f>IF(V$3="Not used","",IFERROR(VLOOKUP($A1338,'Circumstance 17'!$B$6:$AB$15,27,FALSE),IFERROR(VLOOKUP($A1338,'Circumstance 17'!$B$18:$AB$28,27,FALSE),TableBPA2[[#This Row],[Base Payment After Circumstance 16]])))</f>
        <v/>
      </c>
      <c r="W1338" s="24" t="str">
        <f>IF(W$3="Not used","",IFERROR(VLOOKUP($A1338,'Circumstance 18'!$B$6:$AB$15,27,FALSE),IFERROR(VLOOKUP($A1338,'Circumstance 18'!$B$18:$AB$28,27,FALSE),TableBPA2[[#This Row],[Base Payment After Circumstance 17]])))</f>
        <v/>
      </c>
      <c r="X1338" s="24" t="str">
        <f>IF(X$3="Not used","",IFERROR(VLOOKUP($A1338,'Circumstance 19'!$B$6:$AB$15,27,FALSE),IFERROR(VLOOKUP($A1338,'Circumstance 19'!$B$18:$AB$28,27,FALSE),TableBPA2[[#This Row],[Base Payment After Circumstance 18]])))</f>
        <v/>
      </c>
      <c r="Y1338" s="24" t="str">
        <f>IF(Y$3="Not used","",IFERROR(VLOOKUP($A1338,'Circumstance 20'!$B$6:$AB$15,27,FALSE),IFERROR(VLOOKUP($A1338,'Circumstance 20'!$B$18:$AB$28,27,FALSE),TableBPA2[[#This Row],[Base Payment After Circumstance 19]])))</f>
        <v/>
      </c>
    </row>
    <row r="1339" spans="1:25" x14ac:dyDescent="0.25">
      <c r="A1339" s="11" t="str">
        <f>IF('LEA Information'!A1348="","",'LEA Information'!A1348)</f>
        <v/>
      </c>
      <c r="B1339" s="11" t="str">
        <f>IF('LEA Information'!B1348="","",'LEA Information'!B1348)</f>
        <v/>
      </c>
      <c r="C1339" s="68" t="str">
        <f>IF('LEA Information'!C1348="","",'LEA Information'!C1348)</f>
        <v/>
      </c>
      <c r="D1339" s="8" t="str">
        <f>IF('LEA Information'!D1348="","",'LEA Information'!D1348)</f>
        <v/>
      </c>
      <c r="E1339" s="32" t="str">
        <f t="shared" si="20"/>
        <v/>
      </c>
      <c r="F1339" s="3" t="str">
        <f>IF(F$3="Not used","",IFERROR(VLOOKUP($A1339,'Circumstance 1'!$B$6:$AB$15,27,FALSE),IFERROR(VLOOKUP(A1339,'Circumstance 1'!$B$18:$AB$28,27,FALSE),TableBPA2[[#This Row],[Starting Base Payment]])))</f>
        <v/>
      </c>
      <c r="G1339" s="3" t="str">
        <f>IF(G$3="Not used","",IFERROR(VLOOKUP($A1339,'Circumstance 2'!$B$6:$AB$15,27,FALSE),IFERROR(VLOOKUP($A1339,'Circumstance 2'!$B$18:$AB$28,27,FALSE),TableBPA2[[#This Row],[Base Payment After Circumstance 1]])))</f>
        <v/>
      </c>
      <c r="H1339" s="3" t="str">
        <f>IF(H$3="Not used","",IFERROR(VLOOKUP($A1339,'Circumstance 3'!$B$6:$AB$15,27,FALSE),IFERROR(VLOOKUP($A1339,'Circumstance 3'!$B$18:$AB$28,27,FALSE),TableBPA2[[#This Row],[Base Payment After Circumstance 2]])))</f>
        <v/>
      </c>
      <c r="I1339" s="3" t="str">
        <f>IF(I$3="Not used","",IFERROR(VLOOKUP($A1339,'Circumstance 4'!$B$6:$AB$15,27,FALSE),IFERROR(VLOOKUP($A1339,'Circumstance 4'!$B$18:$AB$28,27,FALSE),TableBPA2[[#This Row],[Base Payment After Circumstance 3]])))</f>
        <v/>
      </c>
      <c r="J1339" s="3" t="str">
        <f>IF(J$3="Not used","",IFERROR(VLOOKUP($A1339,'Circumstance 5'!$B$6:$AB$15,27,FALSE),IFERROR(VLOOKUP($A1339,'Circumstance 5'!$B$18:$AB$28,27,FALSE),TableBPA2[[#This Row],[Base Payment After Circumstance 4]])))</f>
        <v/>
      </c>
      <c r="K1339" s="3" t="str">
        <f>IF(K$3="Not used","",IFERROR(VLOOKUP($A1339,'Circumstance 6'!$B$6:$AB$15,27,FALSE),IFERROR(VLOOKUP($A1339,'Circumstance 6'!$B$18:$AB$28,27,FALSE),TableBPA2[[#This Row],[Base Payment After Circumstance 5]])))</f>
        <v/>
      </c>
      <c r="L1339" s="3" t="str">
        <f>IF(L$3="Not used","",IFERROR(VLOOKUP($A1339,'Circumstance 7'!$B$6:$AB$15,27,FALSE),IFERROR(VLOOKUP($A1339,'Circumstance 7'!$B$18:$AB$28,27,FALSE),TableBPA2[[#This Row],[Base Payment After Circumstance 6]])))</f>
        <v/>
      </c>
      <c r="M1339" s="3" t="str">
        <f>IF(M$3="Not used","",IFERROR(VLOOKUP($A1339,'Circumstance 8'!$B$6:$AB$15,27,FALSE),IFERROR(VLOOKUP($A1339,'Circumstance 8'!$B$18:$AB$28,27,FALSE),TableBPA2[[#This Row],[Base Payment After Circumstance 7]])))</f>
        <v/>
      </c>
      <c r="N1339" s="3" t="str">
        <f>IF(N$3="Not used","",IFERROR(VLOOKUP($A1339,'Circumstance 9'!$B$6:$AB$15,27,FALSE),IFERROR(VLOOKUP($A1339,'Circumstance 9'!$B$18:$AB$28,27,FALSE),TableBPA2[[#This Row],[Base Payment After Circumstance 8]])))</f>
        <v/>
      </c>
      <c r="O1339" s="3" t="str">
        <f>IF(O$3="Not used","",IFERROR(VLOOKUP($A1339,'Circumstance 10'!$B$6:$AB$15,27,FALSE),IFERROR(VLOOKUP($A1339,'Circumstance 10'!$B$18:$AB$28,27,FALSE),TableBPA2[[#This Row],[Base Payment After Circumstance 9]])))</f>
        <v/>
      </c>
      <c r="P1339" s="24" t="str">
        <f>IF(P$3="Not used","",IFERROR(VLOOKUP($A1339,'Circumstance 11'!$B$6:$AB$15,27,FALSE),IFERROR(VLOOKUP($A1339,'Circumstance 11'!$B$18:$AB$28,27,FALSE),TableBPA2[[#This Row],[Base Payment After Circumstance 10]])))</f>
        <v/>
      </c>
      <c r="Q1339" s="24" t="str">
        <f>IF(Q$3="Not used","",IFERROR(VLOOKUP($A1339,'Circumstance 12'!$B$6:$AB$15,27,FALSE),IFERROR(VLOOKUP($A1339,'Circumstance 12'!$B$18:$AB$28,27,FALSE),TableBPA2[[#This Row],[Base Payment After Circumstance 11]])))</f>
        <v/>
      </c>
      <c r="R1339" s="24" t="str">
        <f>IF(R$3="Not used","",IFERROR(VLOOKUP($A1339,'Circumstance 13'!$B$6:$AB$15,27,FALSE),IFERROR(VLOOKUP($A1339,'Circumstance 13'!$B$18:$AB$28,27,FALSE),TableBPA2[[#This Row],[Base Payment After Circumstance 12]])))</f>
        <v/>
      </c>
      <c r="S1339" s="24" t="str">
        <f>IF(S$3="Not used","",IFERROR(VLOOKUP($A1339,'Circumstance 14'!$B$6:$AB$15,27,FALSE),IFERROR(VLOOKUP($A1339,'Circumstance 14'!$B$18:$AB$28,27,FALSE),TableBPA2[[#This Row],[Base Payment After Circumstance 13]])))</f>
        <v/>
      </c>
      <c r="T1339" s="24" t="str">
        <f>IF(T$3="Not used","",IFERROR(VLOOKUP($A1339,'Circumstance 15'!$B$6:$AB$15,27,FALSE),IFERROR(VLOOKUP($A1339,'Circumstance 15'!$B$18:$AB$28,27,FALSE),TableBPA2[[#This Row],[Base Payment After Circumstance 14]])))</f>
        <v/>
      </c>
      <c r="U1339" s="24" t="str">
        <f>IF(U$3="Not used","",IFERROR(VLOOKUP($A1339,'Circumstance 16'!$B$6:$AB$15,27,FALSE),IFERROR(VLOOKUP($A1339,'Circumstance 16'!$B$18:$AB$28,27,FALSE),TableBPA2[[#This Row],[Base Payment After Circumstance 15]])))</f>
        <v/>
      </c>
      <c r="V1339" s="24" t="str">
        <f>IF(V$3="Not used","",IFERROR(VLOOKUP($A1339,'Circumstance 17'!$B$6:$AB$15,27,FALSE),IFERROR(VLOOKUP($A1339,'Circumstance 17'!$B$18:$AB$28,27,FALSE),TableBPA2[[#This Row],[Base Payment After Circumstance 16]])))</f>
        <v/>
      </c>
      <c r="W1339" s="24" t="str">
        <f>IF(W$3="Not used","",IFERROR(VLOOKUP($A1339,'Circumstance 18'!$B$6:$AB$15,27,FALSE),IFERROR(VLOOKUP($A1339,'Circumstance 18'!$B$18:$AB$28,27,FALSE),TableBPA2[[#This Row],[Base Payment After Circumstance 17]])))</f>
        <v/>
      </c>
      <c r="X1339" s="24" t="str">
        <f>IF(X$3="Not used","",IFERROR(VLOOKUP($A1339,'Circumstance 19'!$B$6:$AB$15,27,FALSE),IFERROR(VLOOKUP($A1339,'Circumstance 19'!$B$18:$AB$28,27,FALSE),TableBPA2[[#This Row],[Base Payment After Circumstance 18]])))</f>
        <v/>
      </c>
      <c r="Y1339" s="24" t="str">
        <f>IF(Y$3="Not used","",IFERROR(VLOOKUP($A1339,'Circumstance 20'!$B$6:$AB$15,27,FALSE),IFERROR(VLOOKUP($A1339,'Circumstance 20'!$B$18:$AB$28,27,FALSE),TableBPA2[[#This Row],[Base Payment After Circumstance 19]])))</f>
        <v/>
      </c>
    </row>
    <row r="1340" spans="1:25" x14ac:dyDescent="0.25">
      <c r="A1340" s="11" t="str">
        <f>IF('LEA Information'!A1349="","",'LEA Information'!A1349)</f>
        <v/>
      </c>
      <c r="B1340" s="11" t="str">
        <f>IF('LEA Information'!B1349="","",'LEA Information'!B1349)</f>
        <v/>
      </c>
      <c r="C1340" s="68" t="str">
        <f>IF('LEA Information'!C1349="","",'LEA Information'!C1349)</f>
        <v/>
      </c>
      <c r="D1340" s="8" t="str">
        <f>IF('LEA Information'!D1349="","",'LEA Information'!D1349)</f>
        <v/>
      </c>
      <c r="E1340" s="32" t="str">
        <f t="shared" si="20"/>
        <v/>
      </c>
      <c r="F1340" s="3" t="str">
        <f>IF(F$3="Not used","",IFERROR(VLOOKUP($A1340,'Circumstance 1'!$B$6:$AB$15,27,FALSE),IFERROR(VLOOKUP(A1340,'Circumstance 1'!$B$18:$AB$28,27,FALSE),TableBPA2[[#This Row],[Starting Base Payment]])))</f>
        <v/>
      </c>
      <c r="G1340" s="3" t="str">
        <f>IF(G$3="Not used","",IFERROR(VLOOKUP($A1340,'Circumstance 2'!$B$6:$AB$15,27,FALSE),IFERROR(VLOOKUP($A1340,'Circumstance 2'!$B$18:$AB$28,27,FALSE),TableBPA2[[#This Row],[Base Payment After Circumstance 1]])))</f>
        <v/>
      </c>
      <c r="H1340" s="3" t="str">
        <f>IF(H$3="Not used","",IFERROR(VLOOKUP($A1340,'Circumstance 3'!$B$6:$AB$15,27,FALSE),IFERROR(VLOOKUP($A1340,'Circumstance 3'!$B$18:$AB$28,27,FALSE),TableBPA2[[#This Row],[Base Payment After Circumstance 2]])))</f>
        <v/>
      </c>
      <c r="I1340" s="3" t="str">
        <f>IF(I$3="Not used","",IFERROR(VLOOKUP($A1340,'Circumstance 4'!$B$6:$AB$15,27,FALSE),IFERROR(VLOOKUP($A1340,'Circumstance 4'!$B$18:$AB$28,27,FALSE),TableBPA2[[#This Row],[Base Payment After Circumstance 3]])))</f>
        <v/>
      </c>
      <c r="J1340" s="3" t="str">
        <f>IF(J$3="Not used","",IFERROR(VLOOKUP($A1340,'Circumstance 5'!$B$6:$AB$15,27,FALSE),IFERROR(VLOOKUP($A1340,'Circumstance 5'!$B$18:$AB$28,27,FALSE),TableBPA2[[#This Row],[Base Payment After Circumstance 4]])))</f>
        <v/>
      </c>
      <c r="K1340" s="3" t="str">
        <f>IF(K$3="Not used","",IFERROR(VLOOKUP($A1340,'Circumstance 6'!$B$6:$AB$15,27,FALSE),IFERROR(VLOOKUP($A1340,'Circumstance 6'!$B$18:$AB$28,27,FALSE),TableBPA2[[#This Row],[Base Payment After Circumstance 5]])))</f>
        <v/>
      </c>
      <c r="L1340" s="3" t="str">
        <f>IF(L$3="Not used","",IFERROR(VLOOKUP($A1340,'Circumstance 7'!$B$6:$AB$15,27,FALSE),IFERROR(VLOOKUP($A1340,'Circumstance 7'!$B$18:$AB$28,27,FALSE),TableBPA2[[#This Row],[Base Payment After Circumstance 6]])))</f>
        <v/>
      </c>
      <c r="M1340" s="3" t="str">
        <f>IF(M$3="Not used","",IFERROR(VLOOKUP($A1340,'Circumstance 8'!$B$6:$AB$15,27,FALSE),IFERROR(VLOOKUP($A1340,'Circumstance 8'!$B$18:$AB$28,27,FALSE),TableBPA2[[#This Row],[Base Payment After Circumstance 7]])))</f>
        <v/>
      </c>
      <c r="N1340" s="3" t="str">
        <f>IF(N$3="Not used","",IFERROR(VLOOKUP($A1340,'Circumstance 9'!$B$6:$AB$15,27,FALSE),IFERROR(VLOOKUP($A1340,'Circumstance 9'!$B$18:$AB$28,27,FALSE),TableBPA2[[#This Row],[Base Payment After Circumstance 8]])))</f>
        <v/>
      </c>
      <c r="O1340" s="3" t="str">
        <f>IF(O$3="Not used","",IFERROR(VLOOKUP($A1340,'Circumstance 10'!$B$6:$AB$15,27,FALSE),IFERROR(VLOOKUP($A1340,'Circumstance 10'!$B$18:$AB$28,27,FALSE),TableBPA2[[#This Row],[Base Payment After Circumstance 9]])))</f>
        <v/>
      </c>
      <c r="P1340" s="24" t="str">
        <f>IF(P$3="Not used","",IFERROR(VLOOKUP($A1340,'Circumstance 11'!$B$6:$AB$15,27,FALSE),IFERROR(VLOOKUP($A1340,'Circumstance 11'!$B$18:$AB$28,27,FALSE),TableBPA2[[#This Row],[Base Payment After Circumstance 10]])))</f>
        <v/>
      </c>
      <c r="Q1340" s="24" t="str">
        <f>IF(Q$3="Not used","",IFERROR(VLOOKUP($A1340,'Circumstance 12'!$B$6:$AB$15,27,FALSE),IFERROR(VLOOKUP($A1340,'Circumstance 12'!$B$18:$AB$28,27,FALSE),TableBPA2[[#This Row],[Base Payment After Circumstance 11]])))</f>
        <v/>
      </c>
      <c r="R1340" s="24" t="str">
        <f>IF(R$3="Not used","",IFERROR(VLOOKUP($A1340,'Circumstance 13'!$B$6:$AB$15,27,FALSE),IFERROR(VLOOKUP($A1340,'Circumstance 13'!$B$18:$AB$28,27,FALSE),TableBPA2[[#This Row],[Base Payment After Circumstance 12]])))</f>
        <v/>
      </c>
      <c r="S1340" s="24" t="str">
        <f>IF(S$3="Not used","",IFERROR(VLOOKUP($A1340,'Circumstance 14'!$B$6:$AB$15,27,FALSE),IFERROR(VLOOKUP($A1340,'Circumstance 14'!$B$18:$AB$28,27,FALSE),TableBPA2[[#This Row],[Base Payment After Circumstance 13]])))</f>
        <v/>
      </c>
      <c r="T1340" s="24" t="str">
        <f>IF(T$3="Not used","",IFERROR(VLOOKUP($A1340,'Circumstance 15'!$B$6:$AB$15,27,FALSE),IFERROR(VLOOKUP($A1340,'Circumstance 15'!$B$18:$AB$28,27,FALSE),TableBPA2[[#This Row],[Base Payment After Circumstance 14]])))</f>
        <v/>
      </c>
      <c r="U1340" s="24" t="str">
        <f>IF(U$3="Not used","",IFERROR(VLOOKUP($A1340,'Circumstance 16'!$B$6:$AB$15,27,FALSE),IFERROR(VLOOKUP($A1340,'Circumstance 16'!$B$18:$AB$28,27,FALSE),TableBPA2[[#This Row],[Base Payment After Circumstance 15]])))</f>
        <v/>
      </c>
      <c r="V1340" s="24" t="str">
        <f>IF(V$3="Not used","",IFERROR(VLOOKUP($A1340,'Circumstance 17'!$B$6:$AB$15,27,FALSE),IFERROR(VLOOKUP($A1340,'Circumstance 17'!$B$18:$AB$28,27,FALSE),TableBPA2[[#This Row],[Base Payment After Circumstance 16]])))</f>
        <v/>
      </c>
      <c r="W1340" s="24" t="str">
        <f>IF(W$3="Not used","",IFERROR(VLOOKUP($A1340,'Circumstance 18'!$B$6:$AB$15,27,FALSE),IFERROR(VLOOKUP($A1340,'Circumstance 18'!$B$18:$AB$28,27,FALSE),TableBPA2[[#This Row],[Base Payment After Circumstance 17]])))</f>
        <v/>
      </c>
      <c r="X1340" s="24" t="str">
        <f>IF(X$3="Not used","",IFERROR(VLOOKUP($A1340,'Circumstance 19'!$B$6:$AB$15,27,FALSE),IFERROR(VLOOKUP($A1340,'Circumstance 19'!$B$18:$AB$28,27,FALSE),TableBPA2[[#This Row],[Base Payment After Circumstance 18]])))</f>
        <v/>
      </c>
      <c r="Y1340" s="24" t="str">
        <f>IF(Y$3="Not used","",IFERROR(VLOOKUP($A1340,'Circumstance 20'!$B$6:$AB$15,27,FALSE),IFERROR(VLOOKUP($A1340,'Circumstance 20'!$B$18:$AB$28,27,FALSE),TableBPA2[[#This Row],[Base Payment After Circumstance 19]])))</f>
        <v/>
      </c>
    </row>
    <row r="1341" spans="1:25" x14ac:dyDescent="0.25">
      <c r="A1341" s="11" t="str">
        <f>IF('LEA Information'!A1350="","",'LEA Information'!A1350)</f>
        <v/>
      </c>
      <c r="B1341" s="11" t="str">
        <f>IF('LEA Information'!B1350="","",'LEA Information'!B1350)</f>
        <v/>
      </c>
      <c r="C1341" s="68" t="str">
        <f>IF('LEA Information'!C1350="","",'LEA Information'!C1350)</f>
        <v/>
      </c>
      <c r="D1341" s="8" t="str">
        <f>IF('LEA Information'!D1350="","",'LEA Information'!D1350)</f>
        <v/>
      </c>
      <c r="E1341" s="32" t="str">
        <f t="shared" si="20"/>
        <v/>
      </c>
      <c r="F1341" s="3" t="str">
        <f>IF(F$3="Not used","",IFERROR(VLOOKUP($A1341,'Circumstance 1'!$B$6:$AB$15,27,FALSE),IFERROR(VLOOKUP(A1341,'Circumstance 1'!$B$18:$AB$28,27,FALSE),TableBPA2[[#This Row],[Starting Base Payment]])))</f>
        <v/>
      </c>
      <c r="G1341" s="3" t="str">
        <f>IF(G$3="Not used","",IFERROR(VLOOKUP($A1341,'Circumstance 2'!$B$6:$AB$15,27,FALSE),IFERROR(VLOOKUP($A1341,'Circumstance 2'!$B$18:$AB$28,27,FALSE),TableBPA2[[#This Row],[Base Payment After Circumstance 1]])))</f>
        <v/>
      </c>
      <c r="H1341" s="3" t="str">
        <f>IF(H$3="Not used","",IFERROR(VLOOKUP($A1341,'Circumstance 3'!$B$6:$AB$15,27,FALSE),IFERROR(VLOOKUP($A1341,'Circumstance 3'!$B$18:$AB$28,27,FALSE),TableBPA2[[#This Row],[Base Payment After Circumstance 2]])))</f>
        <v/>
      </c>
      <c r="I1341" s="3" t="str">
        <f>IF(I$3="Not used","",IFERROR(VLOOKUP($A1341,'Circumstance 4'!$B$6:$AB$15,27,FALSE),IFERROR(VLOOKUP($A1341,'Circumstance 4'!$B$18:$AB$28,27,FALSE),TableBPA2[[#This Row],[Base Payment After Circumstance 3]])))</f>
        <v/>
      </c>
      <c r="J1341" s="3" t="str">
        <f>IF(J$3="Not used","",IFERROR(VLOOKUP($A1341,'Circumstance 5'!$B$6:$AB$15,27,FALSE),IFERROR(VLOOKUP($A1341,'Circumstance 5'!$B$18:$AB$28,27,FALSE),TableBPA2[[#This Row],[Base Payment After Circumstance 4]])))</f>
        <v/>
      </c>
      <c r="K1341" s="3" t="str">
        <f>IF(K$3="Not used","",IFERROR(VLOOKUP($A1341,'Circumstance 6'!$B$6:$AB$15,27,FALSE),IFERROR(VLOOKUP($A1341,'Circumstance 6'!$B$18:$AB$28,27,FALSE),TableBPA2[[#This Row],[Base Payment After Circumstance 5]])))</f>
        <v/>
      </c>
      <c r="L1341" s="3" t="str">
        <f>IF(L$3="Not used","",IFERROR(VLOOKUP($A1341,'Circumstance 7'!$B$6:$AB$15,27,FALSE),IFERROR(VLOOKUP($A1341,'Circumstance 7'!$B$18:$AB$28,27,FALSE),TableBPA2[[#This Row],[Base Payment After Circumstance 6]])))</f>
        <v/>
      </c>
      <c r="M1341" s="3" t="str">
        <f>IF(M$3="Not used","",IFERROR(VLOOKUP($A1341,'Circumstance 8'!$B$6:$AB$15,27,FALSE),IFERROR(VLOOKUP($A1341,'Circumstance 8'!$B$18:$AB$28,27,FALSE),TableBPA2[[#This Row],[Base Payment After Circumstance 7]])))</f>
        <v/>
      </c>
      <c r="N1341" s="3" t="str">
        <f>IF(N$3="Not used","",IFERROR(VLOOKUP($A1341,'Circumstance 9'!$B$6:$AB$15,27,FALSE),IFERROR(VLOOKUP($A1341,'Circumstance 9'!$B$18:$AB$28,27,FALSE),TableBPA2[[#This Row],[Base Payment After Circumstance 8]])))</f>
        <v/>
      </c>
      <c r="O1341" s="3" t="str">
        <f>IF(O$3="Not used","",IFERROR(VLOOKUP($A1341,'Circumstance 10'!$B$6:$AB$15,27,FALSE),IFERROR(VLOOKUP($A1341,'Circumstance 10'!$B$18:$AB$28,27,FALSE),TableBPA2[[#This Row],[Base Payment After Circumstance 9]])))</f>
        <v/>
      </c>
      <c r="P1341" s="24" t="str">
        <f>IF(P$3="Not used","",IFERROR(VLOOKUP($A1341,'Circumstance 11'!$B$6:$AB$15,27,FALSE),IFERROR(VLOOKUP($A1341,'Circumstance 11'!$B$18:$AB$28,27,FALSE),TableBPA2[[#This Row],[Base Payment After Circumstance 10]])))</f>
        <v/>
      </c>
      <c r="Q1341" s="24" t="str">
        <f>IF(Q$3="Not used","",IFERROR(VLOOKUP($A1341,'Circumstance 12'!$B$6:$AB$15,27,FALSE),IFERROR(VLOOKUP($A1341,'Circumstance 12'!$B$18:$AB$28,27,FALSE),TableBPA2[[#This Row],[Base Payment After Circumstance 11]])))</f>
        <v/>
      </c>
      <c r="R1341" s="24" t="str">
        <f>IF(R$3="Not used","",IFERROR(VLOOKUP($A1341,'Circumstance 13'!$B$6:$AB$15,27,FALSE),IFERROR(VLOOKUP($A1341,'Circumstance 13'!$B$18:$AB$28,27,FALSE),TableBPA2[[#This Row],[Base Payment After Circumstance 12]])))</f>
        <v/>
      </c>
      <c r="S1341" s="24" t="str">
        <f>IF(S$3="Not used","",IFERROR(VLOOKUP($A1341,'Circumstance 14'!$B$6:$AB$15,27,FALSE),IFERROR(VLOOKUP($A1341,'Circumstance 14'!$B$18:$AB$28,27,FALSE),TableBPA2[[#This Row],[Base Payment After Circumstance 13]])))</f>
        <v/>
      </c>
      <c r="T1341" s="24" t="str">
        <f>IF(T$3="Not used","",IFERROR(VLOOKUP($A1341,'Circumstance 15'!$B$6:$AB$15,27,FALSE),IFERROR(VLOOKUP($A1341,'Circumstance 15'!$B$18:$AB$28,27,FALSE),TableBPA2[[#This Row],[Base Payment After Circumstance 14]])))</f>
        <v/>
      </c>
      <c r="U1341" s="24" t="str">
        <f>IF(U$3="Not used","",IFERROR(VLOOKUP($A1341,'Circumstance 16'!$B$6:$AB$15,27,FALSE),IFERROR(VLOOKUP($A1341,'Circumstance 16'!$B$18:$AB$28,27,FALSE),TableBPA2[[#This Row],[Base Payment After Circumstance 15]])))</f>
        <v/>
      </c>
      <c r="V1341" s="24" t="str">
        <f>IF(V$3="Not used","",IFERROR(VLOOKUP($A1341,'Circumstance 17'!$B$6:$AB$15,27,FALSE),IFERROR(VLOOKUP($A1341,'Circumstance 17'!$B$18:$AB$28,27,FALSE),TableBPA2[[#This Row],[Base Payment After Circumstance 16]])))</f>
        <v/>
      </c>
      <c r="W1341" s="24" t="str">
        <f>IF(W$3="Not used","",IFERROR(VLOOKUP($A1341,'Circumstance 18'!$B$6:$AB$15,27,FALSE),IFERROR(VLOOKUP($A1341,'Circumstance 18'!$B$18:$AB$28,27,FALSE),TableBPA2[[#This Row],[Base Payment After Circumstance 17]])))</f>
        <v/>
      </c>
      <c r="X1341" s="24" t="str">
        <f>IF(X$3="Not used","",IFERROR(VLOOKUP($A1341,'Circumstance 19'!$B$6:$AB$15,27,FALSE),IFERROR(VLOOKUP($A1341,'Circumstance 19'!$B$18:$AB$28,27,FALSE),TableBPA2[[#This Row],[Base Payment After Circumstance 18]])))</f>
        <v/>
      </c>
      <c r="Y1341" s="24" t="str">
        <f>IF(Y$3="Not used","",IFERROR(VLOOKUP($A1341,'Circumstance 20'!$B$6:$AB$15,27,FALSE),IFERROR(VLOOKUP($A1341,'Circumstance 20'!$B$18:$AB$28,27,FALSE),TableBPA2[[#This Row],[Base Payment After Circumstance 19]])))</f>
        <v/>
      </c>
    </row>
    <row r="1342" spans="1:25" x14ac:dyDescent="0.25">
      <c r="A1342" s="11" t="str">
        <f>IF('LEA Information'!A1351="","",'LEA Information'!A1351)</f>
        <v/>
      </c>
      <c r="B1342" s="11" t="str">
        <f>IF('LEA Information'!B1351="","",'LEA Information'!B1351)</f>
        <v/>
      </c>
      <c r="C1342" s="68" t="str">
        <f>IF('LEA Information'!C1351="","",'LEA Information'!C1351)</f>
        <v/>
      </c>
      <c r="D1342" s="8" t="str">
        <f>IF('LEA Information'!D1351="","",'LEA Information'!D1351)</f>
        <v/>
      </c>
      <c r="E1342" s="32" t="str">
        <f t="shared" si="20"/>
        <v/>
      </c>
      <c r="F1342" s="3" t="str">
        <f>IF(F$3="Not used","",IFERROR(VLOOKUP($A1342,'Circumstance 1'!$B$6:$AB$15,27,FALSE),IFERROR(VLOOKUP(A1342,'Circumstance 1'!$B$18:$AB$28,27,FALSE),TableBPA2[[#This Row],[Starting Base Payment]])))</f>
        <v/>
      </c>
      <c r="G1342" s="3" t="str">
        <f>IF(G$3="Not used","",IFERROR(VLOOKUP($A1342,'Circumstance 2'!$B$6:$AB$15,27,FALSE),IFERROR(VLOOKUP($A1342,'Circumstance 2'!$B$18:$AB$28,27,FALSE),TableBPA2[[#This Row],[Base Payment After Circumstance 1]])))</f>
        <v/>
      </c>
      <c r="H1342" s="3" t="str">
        <f>IF(H$3="Not used","",IFERROR(VLOOKUP($A1342,'Circumstance 3'!$B$6:$AB$15,27,FALSE),IFERROR(VLOOKUP($A1342,'Circumstance 3'!$B$18:$AB$28,27,FALSE),TableBPA2[[#This Row],[Base Payment After Circumstance 2]])))</f>
        <v/>
      </c>
      <c r="I1342" s="3" t="str">
        <f>IF(I$3="Not used","",IFERROR(VLOOKUP($A1342,'Circumstance 4'!$B$6:$AB$15,27,FALSE),IFERROR(VLOOKUP($A1342,'Circumstance 4'!$B$18:$AB$28,27,FALSE),TableBPA2[[#This Row],[Base Payment After Circumstance 3]])))</f>
        <v/>
      </c>
      <c r="J1342" s="3" t="str">
        <f>IF(J$3="Not used","",IFERROR(VLOOKUP($A1342,'Circumstance 5'!$B$6:$AB$15,27,FALSE),IFERROR(VLOOKUP($A1342,'Circumstance 5'!$B$18:$AB$28,27,FALSE),TableBPA2[[#This Row],[Base Payment After Circumstance 4]])))</f>
        <v/>
      </c>
      <c r="K1342" s="3" t="str">
        <f>IF(K$3="Not used","",IFERROR(VLOOKUP($A1342,'Circumstance 6'!$B$6:$AB$15,27,FALSE),IFERROR(VLOOKUP($A1342,'Circumstance 6'!$B$18:$AB$28,27,FALSE),TableBPA2[[#This Row],[Base Payment After Circumstance 5]])))</f>
        <v/>
      </c>
      <c r="L1342" s="3" t="str">
        <f>IF(L$3="Not used","",IFERROR(VLOOKUP($A1342,'Circumstance 7'!$B$6:$AB$15,27,FALSE),IFERROR(VLOOKUP($A1342,'Circumstance 7'!$B$18:$AB$28,27,FALSE),TableBPA2[[#This Row],[Base Payment After Circumstance 6]])))</f>
        <v/>
      </c>
      <c r="M1342" s="3" t="str">
        <f>IF(M$3="Not used","",IFERROR(VLOOKUP($A1342,'Circumstance 8'!$B$6:$AB$15,27,FALSE),IFERROR(VLOOKUP($A1342,'Circumstance 8'!$B$18:$AB$28,27,FALSE),TableBPA2[[#This Row],[Base Payment After Circumstance 7]])))</f>
        <v/>
      </c>
      <c r="N1342" s="3" t="str">
        <f>IF(N$3="Not used","",IFERROR(VLOOKUP($A1342,'Circumstance 9'!$B$6:$AB$15,27,FALSE),IFERROR(VLOOKUP($A1342,'Circumstance 9'!$B$18:$AB$28,27,FALSE),TableBPA2[[#This Row],[Base Payment After Circumstance 8]])))</f>
        <v/>
      </c>
      <c r="O1342" s="3" t="str">
        <f>IF(O$3="Not used","",IFERROR(VLOOKUP($A1342,'Circumstance 10'!$B$6:$AB$15,27,FALSE),IFERROR(VLOOKUP($A1342,'Circumstance 10'!$B$18:$AB$28,27,FALSE),TableBPA2[[#This Row],[Base Payment After Circumstance 9]])))</f>
        <v/>
      </c>
      <c r="P1342" s="24" t="str">
        <f>IF(P$3="Not used","",IFERROR(VLOOKUP($A1342,'Circumstance 11'!$B$6:$AB$15,27,FALSE),IFERROR(VLOOKUP($A1342,'Circumstance 11'!$B$18:$AB$28,27,FALSE),TableBPA2[[#This Row],[Base Payment After Circumstance 10]])))</f>
        <v/>
      </c>
      <c r="Q1342" s="24" t="str">
        <f>IF(Q$3="Not used","",IFERROR(VLOOKUP($A1342,'Circumstance 12'!$B$6:$AB$15,27,FALSE),IFERROR(VLOOKUP($A1342,'Circumstance 12'!$B$18:$AB$28,27,FALSE),TableBPA2[[#This Row],[Base Payment After Circumstance 11]])))</f>
        <v/>
      </c>
      <c r="R1342" s="24" t="str">
        <f>IF(R$3="Not used","",IFERROR(VLOOKUP($A1342,'Circumstance 13'!$B$6:$AB$15,27,FALSE),IFERROR(VLOOKUP($A1342,'Circumstance 13'!$B$18:$AB$28,27,FALSE),TableBPA2[[#This Row],[Base Payment After Circumstance 12]])))</f>
        <v/>
      </c>
      <c r="S1342" s="24" t="str">
        <f>IF(S$3="Not used","",IFERROR(VLOOKUP($A1342,'Circumstance 14'!$B$6:$AB$15,27,FALSE),IFERROR(VLOOKUP($A1342,'Circumstance 14'!$B$18:$AB$28,27,FALSE),TableBPA2[[#This Row],[Base Payment After Circumstance 13]])))</f>
        <v/>
      </c>
      <c r="T1342" s="24" t="str">
        <f>IF(T$3="Not used","",IFERROR(VLOOKUP($A1342,'Circumstance 15'!$B$6:$AB$15,27,FALSE),IFERROR(VLOOKUP($A1342,'Circumstance 15'!$B$18:$AB$28,27,FALSE),TableBPA2[[#This Row],[Base Payment After Circumstance 14]])))</f>
        <v/>
      </c>
      <c r="U1342" s="24" t="str">
        <f>IF(U$3="Not used","",IFERROR(VLOOKUP($A1342,'Circumstance 16'!$B$6:$AB$15,27,FALSE),IFERROR(VLOOKUP($A1342,'Circumstance 16'!$B$18:$AB$28,27,FALSE),TableBPA2[[#This Row],[Base Payment After Circumstance 15]])))</f>
        <v/>
      </c>
      <c r="V1342" s="24" t="str">
        <f>IF(V$3="Not used","",IFERROR(VLOOKUP($A1342,'Circumstance 17'!$B$6:$AB$15,27,FALSE),IFERROR(VLOOKUP($A1342,'Circumstance 17'!$B$18:$AB$28,27,FALSE),TableBPA2[[#This Row],[Base Payment After Circumstance 16]])))</f>
        <v/>
      </c>
      <c r="W1342" s="24" t="str">
        <f>IF(W$3="Not used","",IFERROR(VLOOKUP($A1342,'Circumstance 18'!$B$6:$AB$15,27,FALSE),IFERROR(VLOOKUP($A1342,'Circumstance 18'!$B$18:$AB$28,27,FALSE),TableBPA2[[#This Row],[Base Payment After Circumstance 17]])))</f>
        <v/>
      </c>
      <c r="X1342" s="24" t="str">
        <f>IF(X$3="Not used","",IFERROR(VLOOKUP($A1342,'Circumstance 19'!$B$6:$AB$15,27,FALSE),IFERROR(VLOOKUP($A1342,'Circumstance 19'!$B$18:$AB$28,27,FALSE),TableBPA2[[#This Row],[Base Payment After Circumstance 18]])))</f>
        <v/>
      </c>
      <c r="Y1342" s="24" t="str">
        <f>IF(Y$3="Not used","",IFERROR(VLOOKUP($A1342,'Circumstance 20'!$B$6:$AB$15,27,FALSE),IFERROR(VLOOKUP($A1342,'Circumstance 20'!$B$18:$AB$28,27,FALSE),TableBPA2[[#This Row],[Base Payment After Circumstance 19]])))</f>
        <v/>
      </c>
    </row>
    <row r="1343" spans="1:25" x14ac:dyDescent="0.25">
      <c r="A1343" s="11" t="str">
        <f>IF('LEA Information'!A1352="","",'LEA Information'!A1352)</f>
        <v/>
      </c>
      <c r="B1343" s="11" t="str">
        <f>IF('LEA Information'!B1352="","",'LEA Information'!B1352)</f>
        <v/>
      </c>
      <c r="C1343" s="68" t="str">
        <f>IF('LEA Information'!C1352="","",'LEA Information'!C1352)</f>
        <v/>
      </c>
      <c r="D1343" s="8" t="str">
        <f>IF('LEA Information'!D1352="","",'LEA Information'!D1352)</f>
        <v/>
      </c>
      <c r="E1343" s="32" t="str">
        <f t="shared" si="20"/>
        <v/>
      </c>
      <c r="F1343" s="3" t="str">
        <f>IF(F$3="Not used","",IFERROR(VLOOKUP($A1343,'Circumstance 1'!$B$6:$AB$15,27,FALSE),IFERROR(VLOOKUP(A1343,'Circumstance 1'!$B$18:$AB$28,27,FALSE),TableBPA2[[#This Row],[Starting Base Payment]])))</f>
        <v/>
      </c>
      <c r="G1343" s="3" t="str">
        <f>IF(G$3="Not used","",IFERROR(VLOOKUP($A1343,'Circumstance 2'!$B$6:$AB$15,27,FALSE),IFERROR(VLOOKUP($A1343,'Circumstance 2'!$B$18:$AB$28,27,FALSE),TableBPA2[[#This Row],[Base Payment After Circumstance 1]])))</f>
        <v/>
      </c>
      <c r="H1343" s="3" t="str">
        <f>IF(H$3="Not used","",IFERROR(VLOOKUP($A1343,'Circumstance 3'!$B$6:$AB$15,27,FALSE),IFERROR(VLOOKUP($A1343,'Circumstance 3'!$B$18:$AB$28,27,FALSE),TableBPA2[[#This Row],[Base Payment After Circumstance 2]])))</f>
        <v/>
      </c>
      <c r="I1343" s="3" t="str">
        <f>IF(I$3="Not used","",IFERROR(VLOOKUP($A1343,'Circumstance 4'!$B$6:$AB$15,27,FALSE),IFERROR(VLOOKUP($A1343,'Circumstance 4'!$B$18:$AB$28,27,FALSE),TableBPA2[[#This Row],[Base Payment After Circumstance 3]])))</f>
        <v/>
      </c>
      <c r="J1343" s="3" t="str">
        <f>IF(J$3="Not used","",IFERROR(VLOOKUP($A1343,'Circumstance 5'!$B$6:$AB$15,27,FALSE),IFERROR(VLOOKUP($A1343,'Circumstance 5'!$B$18:$AB$28,27,FALSE),TableBPA2[[#This Row],[Base Payment After Circumstance 4]])))</f>
        <v/>
      </c>
      <c r="K1343" s="3" t="str">
        <f>IF(K$3="Not used","",IFERROR(VLOOKUP($A1343,'Circumstance 6'!$B$6:$AB$15,27,FALSE),IFERROR(VLOOKUP($A1343,'Circumstance 6'!$B$18:$AB$28,27,FALSE),TableBPA2[[#This Row],[Base Payment After Circumstance 5]])))</f>
        <v/>
      </c>
      <c r="L1343" s="3" t="str">
        <f>IF(L$3="Not used","",IFERROR(VLOOKUP($A1343,'Circumstance 7'!$B$6:$AB$15,27,FALSE),IFERROR(VLOOKUP($A1343,'Circumstance 7'!$B$18:$AB$28,27,FALSE),TableBPA2[[#This Row],[Base Payment After Circumstance 6]])))</f>
        <v/>
      </c>
      <c r="M1343" s="3" t="str">
        <f>IF(M$3="Not used","",IFERROR(VLOOKUP($A1343,'Circumstance 8'!$B$6:$AB$15,27,FALSE),IFERROR(VLOOKUP($A1343,'Circumstance 8'!$B$18:$AB$28,27,FALSE),TableBPA2[[#This Row],[Base Payment After Circumstance 7]])))</f>
        <v/>
      </c>
      <c r="N1343" s="3" t="str">
        <f>IF(N$3="Not used","",IFERROR(VLOOKUP($A1343,'Circumstance 9'!$B$6:$AB$15,27,FALSE),IFERROR(VLOOKUP($A1343,'Circumstance 9'!$B$18:$AB$28,27,FALSE),TableBPA2[[#This Row],[Base Payment After Circumstance 8]])))</f>
        <v/>
      </c>
      <c r="O1343" s="3" t="str">
        <f>IF(O$3="Not used","",IFERROR(VLOOKUP($A1343,'Circumstance 10'!$B$6:$AB$15,27,FALSE),IFERROR(VLOOKUP($A1343,'Circumstance 10'!$B$18:$AB$28,27,FALSE),TableBPA2[[#This Row],[Base Payment After Circumstance 9]])))</f>
        <v/>
      </c>
      <c r="P1343" s="24" t="str">
        <f>IF(P$3="Not used","",IFERROR(VLOOKUP($A1343,'Circumstance 11'!$B$6:$AB$15,27,FALSE),IFERROR(VLOOKUP($A1343,'Circumstance 11'!$B$18:$AB$28,27,FALSE),TableBPA2[[#This Row],[Base Payment After Circumstance 10]])))</f>
        <v/>
      </c>
      <c r="Q1343" s="24" t="str">
        <f>IF(Q$3="Not used","",IFERROR(VLOOKUP($A1343,'Circumstance 12'!$B$6:$AB$15,27,FALSE),IFERROR(VLOOKUP($A1343,'Circumstance 12'!$B$18:$AB$28,27,FALSE),TableBPA2[[#This Row],[Base Payment After Circumstance 11]])))</f>
        <v/>
      </c>
      <c r="R1343" s="24" t="str">
        <f>IF(R$3="Not used","",IFERROR(VLOOKUP($A1343,'Circumstance 13'!$B$6:$AB$15,27,FALSE),IFERROR(VLOOKUP($A1343,'Circumstance 13'!$B$18:$AB$28,27,FALSE),TableBPA2[[#This Row],[Base Payment After Circumstance 12]])))</f>
        <v/>
      </c>
      <c r="S1343" s="24" t="str">
        <f>IF(S$3="Not used","",IFERROR(VLOOKUP($A1343,'Circumstance 14'!$B$6:$AB$15,27,FALSE),IFERROR(VLOOKUP($A1343,'Circumstance 14'!$B$18:$AB$28,27,FALSE),TableBPA2[[#This Row],[Base Payment After Circumstance 13]])))</f>
        <v/>
      </c>
      <c r="T1343" s="24" t="str">
        <f>IF(T$3="Not used","",IFERROR(VLOOKUP($A1343,'Circumstance 15'!$B$6:$AB$15,27,FALSE),IFERROR(VLOOKUP($A1343,'Circumstance 15'!$B$18:$AB$28,27,FALSE),TableBPA2[[#This Row],[Base Payment After Circumstance 14]])))</f>
        <v/>
      </c>
      <c r="U1343" s="24" t="str">
        <f>IF(U$3="Not used","",IFERROR(VLOOKUP($A1343,'Circumstance 16'!$B$6:$AB$15,27,FALSE),IFERROR(VLOOKUP($A1343,'Circumstance 16'!$B$18:$AB$28,27,FALSE),TableBPA2[[#This Row],[Base Payment After Circumstance 15]])))</f>
        <v/>
      </c>
      <c r="V1343" s="24" t="str">
        <f>IF(V$3="Not used","",IFERROR(VLOOKUP($A1343,'Circumstance 17'!$B$6:$AB$15,27,FALSE),IFERROR(VLOOKUP($A1343,'Circumstance 17'!$B$18:$AB$28,27,FALSE),TableBPA2[[#This Row],[Base Payment After Circumstance 16]])))</f>
        <v/>
      </c>
      <c r="W1343" s="24" t="str">
        <f>IF(W$3="Not used","",IFERROR(VLOOKUP($A1343,'Circumstance 18'!$B$6:$AB$15,27,FALSE),IFERROR(VLOOKUP($A1343,'Circumstance 18'!$B$18:$AB$28,27,FALSE),TableBPA2[[#This Row],[Base Payment After Circumstance 17]])))</f>
        <v/>
      </c>
      <c r="X1343" s="24" t="str">
        <f>IF(X$3="Not used","",IFERROR(VLOOKUP($A1343,'Circumstance 19'!$B$6:$AB$15,27,FALSE),IFERROR(VLOOKUP($A1343,'Circumstance 19'!$B$18:$AB$28,27,FALSE),TableBPA2[[#This Row],[Base Payment After Circumstance 18]])))</f>
        <v/>
      </c>
      <c r="Y1343" s="24" t="str">
        <f>IF(Y$3="Not used","",IFERROR(VLOOKUP($A1343,'Circumstance 20'!$B$6:$AB$15,27,FALSE),IFERROR(VLOOKUP($A1343,'Circumstance 20'!$B$18:$AB$28,27,FALSE),TableBPA2[[#This Row],[Base Payment After Circumstance 19]])))</f>
        <v/>
      </c>
    </row>
    <row r="1344" spans="1:25" x14ac:dyDescent="0.25">
      <c r="A1344" s="11" t="str">
        <f>IF('LEA Information'!A1353="","",'LEA Information'!A1353)</f>
        <v/>
      </c>
      <c r="B1344" s="11" t="str">
        <f>IF('LEA Information'!B1353="","",'LEA Information'!B1353)</f>
        <v/>
      </c>
      <c r="C1344" s="68" t="str">
        <f>IF('LEA Information'!C1353="","",'LEA Information'!C1353)</f>
        <v/>
      </c>
      <c r="D1344" s="8" t="str">
        <f>IF('LEA Information'!D1353="","",'LEA Information'!D1353)</f>
        <v/>
      </c>
      <c r="E1344" s="32" t="str">
        <f t="shared" si="20"/>
        <v/>
      </c>
      <c r="F1344" s="3" t="str">
        <f>IF(F$3="Not used","",IFERROR(VLOOKUP($A1344,'Circumstance 1'!$B$6:$AB$15,27,FALSE),IFERROR(VLOOKUP(A1344,'Circumstance 1'!$B$18:$AB$28,27,FALSE),TableBPA2[[#This Row],[Starting Base Payment]])))</f>
        <v/>
      </c>
      <c r="G1344" s="3" t="str">
        <f>IF(G$3="Not used","",IFERROR(VLOOKUP($A1344,'Circumstance 2'!$B$6:$AB$15,27,FALSE),IFERROR(VLOOKUP($A1344,'Circumstance 2'!$B$18:$AB$28,27,FALSE),TableBPA2[[#This Row],[Base Payment After Circumstance 1]])))</f>
        <v/>
      </c>
      <c r="H1344" s="3" t="str">
        <f>IF(H$3="Not used","",IFERROR(VLOOKUP($A1344,'Circumstance 3'!$B$6:$AB$15,27,FALSE),IFERROR(VLOOKUP($A1344,'Circumstance 3'!$B$18:$AB$28,27,FALSE),TableBPA2[[#This Row],[Base Payment After Circumstance 2]])))</f>
        <v/>
      </c>
      <c r="I1344" s="3" t="str">
        <f>IF(I$3="Not used","",IFERROR(VLOOKUP($A1344,'Circumstance 4'!$B$6:$AB$15,27,FALSE),IFERROR(VLOOKUP($A1344,'Circumstance 4'!$B$18:$AB$28,27,FALSE),TableBPA2[[#This Row],[Base Payment After Circumstance 3]])))</f>
        <v/>
      </c>
      <c r="J1344" s="3" t="str">
        <f>IF(J$3="Not used","",IFERROR(VLOOKUP($A1344,'Circumstance 5'!$B$6:$AB$15,27,FALSE),IFERROR(VLOOKUP($A1344,'Circumstance 5'!$B$18:$AB$28,27,FALSE),TableBPA2[[#This Row],[Base Payment After Circumstance 4]])))</f>
        <v/>
      </c>
      <c r="K1344" s="3" t="str">
        <f>IF(K$3="Not used","",IFERROR(VLOOKUP($A1344,'Circumstance 6'!$B$6:$AB$15,27,FALSE),IFERROR(VLOOKUP($A1344,'Circumstance 6'!$B$18:$AB$28,27,FALSE),TableBPA2[[#This Row],[Base Payment After Circumstance 5]])))</f>
        <v/>
      </c>
      <c r="L1344" s="3" t="str">
        <f>IF(L$3="Not used","",IFERROR(VLOOKUP($A1344,'Circumstance 7'!$B$6:$AB$15,27,FALSE),IFERROR(VLOOKUP($A1344,'Circumstance 7'!$B$18:$AB$28,27,FALSE),TableBPA2[[#This Row],[Base Payment After Circumstance 6]])))</f>
        <v/>
      </c>
      <c r="M1344" s="3" t="str">
        <f>IF(M$3="Not used","",IFERROR(VLOOKUP($A1344,'Circumstance 8'!$B$6:$AB$15,27,FALSE),IFERROR(VLOOKUP($A1344,'Circumstance 8'!$B$18:$AB$28,27,FALSE),TableBPA2[[#This Row],[Base Payment After Circumstance 7]])))</f>
        <v/>
      </c>
      <c r="N1344" s="3" t="str">
        <f>IF(N$3="Not used","",IFERROR(VLOOKUP($A1344,'Circumstance 9'!$B$6:$AB$15,27,FALSE),IFERROR(VLOOKUP($A1344,'Circumstance 9'!$B$18:$AB$28,27,FALSE),TableBPA2[[#This Row],[Base Payment After Circumstance 8]])))</f>
        <v/>
      </c>
      <c r="O1344" s="3" t="str">
        <f>IF(O$3="Not used","",IFERROR(VLOOKUP($A1344,'Circumstance 10'!$B$6:$AB$15,27,FALSE),IFERROR(VLOOKUP($A1344,'Circumstance 10'!$B$18:$AB$28,27,FALSE),TableBPA2[[#This Row],[Base Payment After Circumstance 9]])))</f>
        <v/>
      </c>
      <c r="P1344" s="24" t="str">
        <f>IF(P$3="Not used","",IFERROR(VLOOKUP($A1344,'Circumstance 11'!$B$6:$AB$15,27,FALSE),IFERROR(VLOOKUP($A1344,'Circumstance 11'!$B$18:$AB$28,27,FALSE),TableBPA2[[#This Row],[Base Payment After Circumstance 10]])))</f>
        <v/>
      </c>
      <c r="Q1344" s="24" t="str">
        <f>IF(Q$3="Not used","",IFERROR(VLOOKUP($A1344,'Circumstance 12'!$B$6:$AB$15,27,FALSE),IFERROR(VLOOKUP($A1344,'Circumstance 12'!$B$18:$AB$28,27,FALSE),TableBPA2[[#This Row],[Base Payment After Circumstance 11]])))</f>
        <v/>
      </c>
      <c r="R1344" s="24" t="str">
        <f>IF(R$3="Not used","",IFERROR(VLOOKUP($A1344,'Circumstance 13'!$B$6:$AB$15,27,FALSE),IFERROR(VLOOKUP($A1344,'Circumstance 13'!$B$18:$AB$28,27,FALSE),TableBPA2[[#This Row],[Base Payment After Circumstance 12]])))</f>
        <v/>
      </c>
      <c r="S1344" s="24" t="str">
        <f>IF(S$3="Not used","",IFERROR(VLOOKUP($A1344,'Circumstance 14'!$B$6:$AB$15,27,FALSE),IFERROR(VLOOKUP($A1344,'Circumstance 14'!$B$18:$AB$28,27,FALSE),TableBPA2[[#This Row],[Base Payment After Circumstance 13]])))</f>
        <v/>
      </c>
      <c r="T1344" s="24" t="str">
        <f>IF(T$3="Not used","",IFERROR(VLOOKUP($A1344,'Circumstance 15'!$B$6:$AB$15,27,FALSE),IFERROR(VLOOKUP($A1344,'Circumstance 15'!$B$18:$AB$28,27,FALSE),TableBPA2[[#This Row],[Base Payment After Circumstance 14]])))</f>
        <v/>
      </c>
      <c r="U1344" s="24" t="str">
        <f>IF(U$3="Not used","",IFERROR(VLOOKUP($A1344,'Circumstance 16'!$B$6:$AB$15,27,FALSE),IFERROR(VLOOKUP($A1344,'Circumstance 16'!$B$18:$AB$28,27,FALSE),TableBPA2[[#This Row],[Base Payment After Circumstance 15]])))</f>
        <v/>
      </c>
      <c r="V1344" s="24" t="str">
        <f>IF(V$3="Not used","",IFERROR(VLOOKUP($A1344,'Circumstance 17'!$B$6:$AB$15,27,FALSE),IFERROR(VLOOKUP($A1344,'Circumstance 17'!$B$18:$AB$28,27,FALSE),TableBPA2[[#This Row],[Base Payment After Circumstance 16]])))</f>
        <v/>
      </c>
      <c r="W1344" s="24" t="str">
        <f>IF(W$3="Not used","",IFERROR(VLOOKUP($A1344,'Circumstance 18'!$B$6:$AB$15,27,FALSE),IFERROR(VLOOKUP($A1344,'Circumstance 18'!$B$18:$AB$28,27,FALSE),TableBPA2[[#This Row],[Base Payment After Circumstance 17]])))</f>
        <v/>
      </c>
      <c r="X1344" s="24" t="str">
        <f>IF(X$3="Not used","",IFERROR(VLOOKUP($A1344,'Circumstance 19'!$B$6:$AB$15,27,FALSE),IFERROR(VLOOKUP($A1344,'Circumstance 19'!$B$18:$AB$28,27,FALSE),TableBPA2[[#This Row],[Base Payment After Circumstance 18]])))</f>
        <v/>
      </c>
      <c r="Y1344" s="24" t="str">
        <f>IF(Y$3="Not used","",IFERROR(VLOOKUP($A1344,'Circumstance 20'!$B$6:$AB$15,27,FALSE),IFERROR(VLOOKUP($A1344,'Circumstance 20'!$B$18:$AB$28,27,FALSE),TableBPA2[[#This Row],[Base Payment After Circumstance 19]])))</f>
        <v/>
      </c>
    </row>
    <row r="1345" spans="1:25" x14ac:dyDescent="0.25">
      <c r="A1345" s="11" t="str">
        <f>IF('LEA Information'!A1354="","",'LEA Information'!A1354)</f>
        <v/>
      </c>
      <c r="B1345" s="11" t="str">
        <f>IF('LEA Information'!B1354="","",'LEA Information'!B1354)</f>
        <v/>
      </c>
      <c r="C1345" s="68" t="str">
        <f>IF('LEA Information'!C1354="","",'LEA Information'!C1354)</f>
        <v/>
      </c>
      <c r="D1345" s="8" t="str">
        <f>IF('LEA Information'!D1354="","",'LEA Information'!D1354)</f>
        <v/>
      </c>
      <c r="E1345" s="32" t="str">
        <f t="shared" si="20"/>
        <v/>
      </c>
      <c r="F1345" s="3" t="str">
        <f>IF(F$3="Not used","",IFERROR(VLOOKUP($A1345,'Circumstance 1'!$B$6:$AB$15,27,FALSE),IFERROR(VLOOKUP(A1345,'Circumstance 1'!$B$18:$AB$28,27,FALSE),TableBPA2[[#This Row],[Starting Base Payment]])))</f>
        <v/>
      </c>
      <c r="G1345" s="3" t="str">
        <f>IF(G$3="Not used","",IFERROR(VLOOKUP($A1345,'Circumstance 2'!$B$6:$AB$15,27,FALSE),IFERROR(VLOOKUP($A1345,'Circumstance 2'!$B$18:$AB$28,27,FALSE),TableBPA2[[#This Row],[Base Payment After Circumstance 1]])))</f>
        <v/>
      </c>
      <c r="H1345" s="3" t="str">
        <f>IF(H$3="Not used","",IFERROR(VLOOKUP($A1345,'Circumstance 3'!$B$6:$AB$15,27,FALSE),IFERROR(VLOOKUP($A1345,'Circumstance 3'!$B$18:$AB$28,27,FALSE),TableBPA2[[#This Row],[Base Payment After Circumstance 2]])))</f>
        <v/>
      </c>
      <c r="I1345" s="3" t="str">
        <f>IF(I$3="Not used","",IFERROR(VLOOKUP($A1345,'Circumstance 4'!$B$6:$AB$15,27,FALSE),IFERROR(VLOOKUP($A1345,'Circumstance 4'!$B$18:$AB$28,27,FALSE),TableBPA2[[#This Row],[Base Payment After Circumstance 3]])))</f>
        <v/>
      </c>
      <c r="J1345" s="3" t="str">
        <f>IF(J$3="Not used","",IFERROR(VLOOKUP($A1345,'Circumstance 5'!$B$6:$AB$15,27,FALSE),IFERROR(VLOOKUP($A1345,'Circumstance 5'!$B$18:$AB$28,27,FALSE),TableBPA2[[#This Row],[Base Payment After Circumstance 4]])))</f>
        <v/>
      </c>
      <c r="K1345" s="3" t="str">
        <f>IF(K$3="Not used","",IFERROR(VLOOKUP($A1345,'Circumstance 6'!$B$6:$AB$15,27,FALSE),IFERROR(VLOOKUP($A1345,'Circumstance 6'!$B$18:$AB$28,27,FALSE),TableBPA2[[#This Row],[Base Payment After Circumstance 5]])))</f>
        <v/>
      </c>
      <c r="L1345" s="3" t="str">
        <f>IF(L$3="Not used","",IFERROR(VLOOKUP($A1345,'Circumstance 7'!$B$6:$AB$15,27,FALSE),IFERROR(VLOOKUP($A1345,'Circumstance 7'!$B$18:$AB$28,27,FALSE),TableBPA2[[#This Row],[Base Payment After Circumstance 6]])))</f>
        <v/>
      </c>
      <c r="M1345" s="3" t="str">
        <f>IF(M$3="Not used","",IFERROR(VLOOKUP($A1345,'Circumstance 8'!$B$6:$AB$15,27,FALSE),IFERROR(VLOOKUP($A1345,'Circumstance 8'!$B$18:$AB$28,27,FALSE),TableBPA2[[#This Row],[Base Payment After Circumstance 7]])))</f>
        <v/>
      </c>
      <c r="N1345" s="3" t="str">
        <f>IF(N$3="Not used","",IFERROR(VLOOKUP($A1345,'Circumstance 9'!$B$6:$AB$15,27,FALSE),IFERROR(VLOOKUP($A1345,'Circumstance 9'!$B$18:$AB$28,27,FALSE),TableBPA2[[#This Row],[Base Payment After Circumstance 8]])))</f>
        <v/>
      </c>
      <c r="O1345" s="3" t="str">
        <f>IF(O$3="Not used","",IFERROR(VLOOKUP($A1345,'Circumstance 10'!$B$6:$AB$15,27,FALSE),IFERROR(VLOOKUP($A1345,'Circumstance 10'!$B$18:$AB$28,27,FALSE),TableBPA2[[#This Row],[Base Payment After Circumstance 9]])))</f>
        <v/>
      </c>
      <c r="P1345" s="24" t="str">
        <f>IF(P$3="Not used","",IFERROR(VLOOKUP($A1345,'Circumstance 11'!$B$6:$AB$15,27,FALSE),IFERROR(VLOOKUP($A1345,'Circumstance 11'!$B$18:$AB$28,27,FALSE),TableBPA2[[#This Row],[Base Payment After Circumstance 10]])))</f>
        <v/>
      </c>
      <c r="Q1345" s="24" t="str">
        <f>IF(Q$3="Not used","",IFERROR(VLOOKUP($A1345,'Circumstance 12'!$B$6:$AB$15,27,FALSE),IFERROR(VLOOKUP($A1345,'Circumstance 12'!$B$18:$AB$28,27,FALSE),TableBPA2[[#This Row],[Base Payment After Circumstance 11]])))</f>
        <v/>
      </c>
      <c r="R1345" s="24" t="str">
        <f>IF(R$3="Not used","",IFERROR(VLOOKUP($A1345,'Circumstance 13'!$B$6:$AB$15,27,FALSE),IFERROR(VLOOKUP($A1345,'Circumstance 13'!$B$18:$AB$28,27,FALSE),TableBPA2[[#This Row],[Base Payment After Circumstance 12]])))</f>
        <v/>
      </c>
      <c r="S1345" s="24" t="str">
        <f>IF(S$3="Not used","",IFERROR(VLOOKUP($A1345,'Circumstance 14'!$B$6:$AB$15,27,FALSE),IFERROR(VLOOKUP($A1345,'Circumstance 14'!$B$18:$AB$28,27,FALSE),TableBPA2[[#This Row],[Base Payment After Circumstance 13]])))</f>
        <v/>
      </c>
      <c r="T1345" s="24" t="str">
        <f>IF(T$3="Not used","",IFERROR(VLOOKUP($A1345,'Circumstance 15'!$B$6:$AB$15,27,FALSE),IFERROR(VLOOKUP($A1345,'Circumstance 15'!$B$18:$AB$28,27,FALSE),TableBPA2[[#This Row],[Base Payment After Circumstance 14]])))</f>
        <v/>
      </c>
      <c r="U1345" s="24" t="str">
        <f>IF(U$3="Not used","",IFERROR(VLOOKUP($A1345,'Circumstance 16'!$B$6:$AB$15,27,FALSE),IFERROR(VLOOKUP($A1345,'Circumstance 16'!$B$18:$AB$28,27,FALSE),TableBPA2[[#This Row],[Base Payment After Circumstance 15]])))</f>
        <v/>
      </c>
      <c r="V1345" s="24" t="str">
        <f>IF(V$3="Not used","",IFERROR(VLOOKUP($A1345,'Circumstance 17'!$B$6:$AB$15,27,FALSE),IFERROR(VLOOKUP($A1345,'Circumstance 17'!$B$18:$AB$28,27,FALSE),TableBPA2[[#This Row],[Base Payment After Circumstance 16]])))</f>
        <v/>
      </c>
      <c r="W1345" s="24" t="str">
        <f>IF(W$3="Not used","",IFERROR(VLOOKUP($A1345,'Circumstance 18'!$B$6:$AB$15,27,FALSE),IFERROR(VLOOKUP($A1345,'Circumstance 18'!$B$18:$AB$28,27,FALSE),TableBPA2[[#This Row],[Base Payment After Circumstance 17]])))</f>
        <v/>
      </c>
      <c r="X1345" s="24" t="str">
        <f>IF(X$3="Not used","",IFERROR(VLOOKUP($A1345,'Circumstance 19'!$B$6:$AB$15,27,FALSE),IFERROR(VLOOKUP($A1345,'Circumstance 19'!$B$18:$AB$28,27,FALSE),TableBPA2[[#This Row],[Base Payment After Circumstance 18]])))</f>
        <v/>
      </c>
      <c r="Y1345" s="24" t="str">
        <f>IF(Y$3="Not used","",IFERROR(VLOOKUP($A1345,'Circumstance 20'!$B$6:$AB$15,27,FALSE),IFERROR(VLOOKUP($A1345,'Circumstance 20'!$B$18:$AB$28,27,FALSE),TableBPA2[[#This Row],[Base Payment After Circumstance 19]])))</f>
        <v/>
      </c>
    </row>
    <row r="1346" spans="1:25" x14ac:dyDescent="0.25">
      <c r="A1346" s="11" t="str">
        <f>IF('LEA Information'!A1355="","",'LEA Information'!A1355)</f>
        <v/>
      </c>
      <c r="B1346" s="11" t="str">
        <f>IF('LEA Information'!B1355="","",'LEA Information'!B1355)</f>
        <v/>
      </c>
      <c r="C1346" s="68" t="str">
        <f>IF('LEA Information'!C1355="","",'LEA Information'!C1355)</f>
        <v/>
      </c>
      <c r="D1346" s="8" t="str">
        <f>IF('LEA Information'!D1355="","",'LEA Information'!D1355)</f>
        <v/>
      </c>
      <c r="E1346" s="32" t="str">
        <f t="shared" si="20"/>
        <v/>
      </c>
      <c r="F1346" s="3" t="str">
        <f>IF(F$3="Not used","",IFERROR(VLOOKUP($A1346,'Circumstance 1'!$B$6:$AB$15,27,FALSE),IFERROR(VLOOKUP(A1346,'Circumstance 1'!$B$18:$AB$28,27,FALSE),TableBPA2[[#This Row],[Starting Base Payment]])))</f>
        <v/>
      </c>
      <c r="G1346" s="3" t="str">
        <f>IF(G$3="Not used","",IFERROR(VLOOKUP($A1346,'Circumstance 2'!$B$6:$AB$15,27,FALSE),IFERROR(VLOOKUP($A1346,'Circumstance 2'!$B$18:$AB$28,27,FALSE),TableBPA2[[#This Row],[Base Payment After Circumstance 1]])))</f>
        <v/>
      </c>
      <c r="H1346" s="3" t="str">
        <f>IF(H$3="Not used","",IFERROR(VLOOKUP($A1346,'Circumstance 3'!$B$6:$AB$15,27,FALSE),IFERROR(VLOOKUP($A1346,'Circumstance 3'!$B$18:$AB$28,27,FALSE),TableBPA2[[#This Row],[Base Payment After Circumstance 2]])))</f>
        <v/>
      </c>
      <c r="I1346" s="3" t="str">
        <f>IF(I$3="Not used","",IFERROR(VLOOKUP($A1346,'Circumstance 4'!$B$6:$AB$15,27,FALSE),IFERROR(VLOOKUP($A1346,'Circumstance 4'!$B$18:$AB$28,27,FALSE),TableBPA2[[#This Row],[Base Payment After Circumstance 3]])))</f>
        <v/>
      </c>
      <c r="J1346" s="3" t="str">
        <f>IF(J$3="Not used","",IFERROR(VLOOKUP($A1346,'Circumstance 5'!$B$6:$AB$15,27,FALSE),IFERROR(VLOOKUP($A1346,'Circumstance 5'!$B$18:$AB$28,27,FALSE),TableBPA2[[#This Row],[Base Payment After Circumstance 4]])))</f>
        <v/>
      </c>
      <c r="K1346" s="3" t="str">
        <f>IF(K$3="Not used","",IFERROR(VLOOKUP($A1346,'Circumstance 6'!$B$6:$AB$15,27,FALSE),IFERROR(VLOOKUP($A1346,'Circumstance 6'!$B$18:$AB$28,27,FALSE),TableBPA2[[#This Row],[Base Payment After Circumstance 5]])))</f>
        <v/>
      </c>
      <c r="L1346" s="3" t="str">
        <f>IF(L$3="Not used","",IFERROR(VLOOKUP($A1346,'Circumstance 7'!$B$6:$AB$15,27,FALSE),IFERROR(VLOOKUP($A1346,'Circumstance 7'!$B$18:$AB$28,27,FALSE),TableBPA2[[#This Row],[Base Payment After Circumstance 6]])))</f>
        <v/>
      </c>
      <c r="M1346" s="3" t="str">
        <f>IF(M$3="Not used","",IFERROR(VLOOKUP($A1346,'Circumstance 8'!$B$6:$AB$15,27,FALSE),IFERROR(VLOOKUP($A1346,'Circumstance 8'!$B$18:$AB$28,27,FALSE),TableBPA2[[#This Row],[Base Payment After Circumstance 7]])))</f>
        <v/>
      </c>
      <c r="N1346" s="3" t="str">
        <f>IF(N$3="Not used","",IFERROR(VLOOKUP($A1346,'Circumstance 9'!$B$6:$AB$15,27,FALSE),IFERROR(VLOOKUP($A1346,'Circumstance 9'!$B$18:$AB$28,27,FALSE),TableBPA2[[#This Row],[Base Payment After Circumstance 8]])))</f>
        <v/>
      </c>
      <c r="O1346" s="3" t="str">
        <f>IF(O$3="Not used","",IFERROR(VLOOKUP($A1346,'Circumstance 10'!$B$6:$AB$15,27,FALSE),IFERROR(VLOOKUP($A1346,'Circumstance 10'!$B$18:$AB$28,27,FALSE),TableBPA2[[#This Row],[Base Payment After Circumstance 9]])))</f>
        <v/>
      </c>
      <c r="P1346" s="24" t="str">
        <f>IF(P$3="Not used","",IFERROR(VLOOKUP($A1346,'Circumstance 11'!$B$6:$AB$15,27,FALSE),IFERROR(VLOOKUP($A1346,'Circumstance 11'!$B$18:$AB$28,27,FALSE),TableBPA2[[#This Row],[Base Payment After Circumstance 10]])))</f>
        <v/>
      </c>
      <c r="Q1346" s="24" t="str">
        <f>IF(Q$3="Not used","",IFERROR(VLOOKUP($A1346,'Circumstance 12'!$B$6:$AB$15,27,FALSE),IFERROR(VLOOKUP($A1346,'Circumstance 12'!$B$18:$AB$28,27,FALSE),TableBPA2[[#This Row],[Base Payment After Circumstance 11]])))</f>
        <v/>
      </c>
      <c r="R1346" s="24" t="str">
        <f>IF(R$3="Not used","",IFERROR(VLOOKUP($A1346,'Circumstance 13'!$B$6:$AB$15,27,FALSE),IFERROR(VLOOKUP($A1346,'Circumstance 13'!$B$18:$AB$28,27,FALSE),TableBPA2[[#This Row],[Base Payment After Circumstance 12]])))</f>
        <v/>
      </c>
      <c r="S1346" s="24" t="str">
        <f>IF(S$3="Not used","",IFERROR(VLOOKUP($A1346,'Circumstance 14'!$B$6:$AB$15,27,FALSE),IFERROR(VLOOKUP($A1346,'Circumstance 14'!$B$18:$AB$28,27,FALSE),TableBPA2[[#This Row],[Base Payment After Circumstance 13]])))</f>
        <v/>
      </c>
      <c r="T1346" s="24" t="str">
        <f>IF(T$3="Not used","",IFERROR(VLOOKUP($A1346,'Circumstance 15'!$B$6:$AB$15,27,FALSE),IFERROR(VLOOKUP($A1346,'Circumstance 15'!$B$18:$AB$28,27,FALSE),TableBPA2[[#This Row],[Base Payment After Circumstance 14]])))</f>
        <v/>
      </c>
      <c r="U1346" s="24" t="str">
        <f>IF(U$3="Not used","",IFERROR(VLOOKUP($A1346,'Circumstance 16'!$B$6:$AB$15,27,FALSE),IFERROR(VLOOKUP($A1346,'Circumstance 16'!$B$18:$AB$28,27,FALSE),TableBPA2[[#This Row],[Base Payment After Circumstance 15]])))</f>
        <v/>
      </c>
      <c r="V1346" s="24" t="str">
        <f>IF(V$3="Not used","",IFERROR(VLOOKUP($A1346,'Circumstance 17'!$B$6:$AB$15,27,FALSE),IFERROR(VLOOKUP($A1346,'Circumstance 17'!$B$18:$AB$28,27,FALSE),TableBPA2[[#This Row],[Base Payment After Circumstance 16]])))</f>
        <v/>
      </c>
      <c r="W1346" s="24" t="str">
        <f>IF(W$3="Not used","",IFERROR(VLOOKUP($A1346,'Circumstance 18'!$B$6:$AB$15,27,FALSE),IFERROR(VLOOKUP($A1346,'Circumstance 18'!$B$18:$AB$28,27,FALSE),TableBPA2[[#This Row],[Base Payment After Circumstance 17]])))</f>
        <v/>
      </c>
      <c r="X1346" s="24" t="str">
        <f>IF(X$3="Not used","",IFERROR(VLOOKUP($A1346,'Circumstance 19'!$B$6:$AB$15,27,FALSE),IFERROR(VLOOKUP($A1346,'Circumstance 19'!$B$18:$AB$28,27,FALSE),TableBPA2[[#This Row],[Base Payment After Circumstance 18]])))</f>
        <v/>
      </c>
      <c r="Y1346" s="24" t="str">
        <f>IF(Y$3="Not used","",IFERROR(VLOOKUP($A1346,'Circumstance 20'!$B$6:$AB$15,27,FALSE),IFERROR(VLOOKUP($A1346,'Circumstance 20'!$B$18:$AB$28,27,FALSE),TableBPA2[[#This Row],[Base Payment After Circumstance 19]])))</f>
        <v/>
      </c>
    </row>
    <row r="1347" spans="1:25" x14ac:dyDescent="0.25">
      <c r="A1347" s="11" t="str">
        <f>IF('LEA Information'!A1356="","",'LEA Information'!A1356)</f>
        <v/>
      </c>
      <c r="B1347" s="11" t="str">
        <f>IF('LEA Information'!B1356="","",'LEA Information'!B1356)</f>
        <v/>
      </c>
      <c r="C1347" s="68" t="str">
        <f>IF('LEA Information'!C1356="","",'LEA Information'!C1356)</f>
        <v/>
      </c>
      <c r="D1347" s="8" t="str">
        <f>IF('LEA Information'!D1356="","",'LEA Information'!D1356)</f>
        <v/>
      </c>
      <c r="E1347" s="32" t="str">
        <f t="shared" si="20"/>
        <v/>
      </c>
      <c r="F1347" s="3" t="str">
        <f>IF(F$3="Not used","",IFERROR(VLOOKUP($A1347,'Circumstance 1'!$B$6:$AB$15,27,FALSE),IFERROR(VLOOKUP(A1347,'Circumstance 1'!$B$18:$AB$28,27,FALSE),TableBPA2[[#This Row],[Starting Base Payment]])))</f>
        <v/>
      </c>
      <c r="G1347" s="3" t="str">
        <f>IF(G$3="Not used","",IFERROR(VLOOKUP($A1347,'Circumstance 2'!$B$6:$AB$15,27,FALSE),IFERROR(VLOOKUP($A1347,'Circumstance 2'!$B$18:$AB$28,27,FALSE),TableBPA2[[#This Row],[Base Payment After Circumstance 1]])))</f>
        <v/>
      </c>
      <c r="H1347" s="3" t="str">
        <f>IF(H$3="Not used","",IFERROR(VLOOKUP($A1347,'Circumstance 3'!$B$6:$AB$15,27,FALSE),IFERROR(VLOOKUP($A1347,'Circumstance 3'!$B$18:$AB$28,27,FALSE),TableBPA2[[#This Row],[Base Payment After Circumstance 2]])))</f>
        <v/>
      </c>
      <c r="I1347" s="3" t="str">
        <f>IF(I$3="Not used","",IFERROR(VLOOKUP($A1347,'Circumstance 4'!$B$6:$AB$15,27,FALSE),IFERROR(VLOOKUP($A1347,'Circumstance 4'!$B$18:$AB$28,27,FALSE),TableBPA2[[#This Row],[Base Payment After Circumstance 3]])))</f>
        <v/>
      </c>
      <c r="J1347" s="3" t="str">
        <f>IF(J$3="Not used","",IFERROR(VLOOKUP($A1347,'Circumstance 5'!$B$6:$AB$15,27,FALSE),IFERROR(VLOOKUP($A1347,'Circumstance 5'!$B$18:$AB$28,27,FALSE),TableBPA2[[#This Row],[Base Payment After Circumstance 4]])))</f>
        <v/>
      </c>
      <c r="K1347" s="3" t="str">
        <f>IF(K$3="Not used","",IFERROR(VLOOKUP($A1347,'Circumstance 6'!$B$6:$AB$15,27,FALSE),IFERROR(VLOOKUP($A1347,'Circumstance 6'!$B$18:$AB$28,27,FALSE),TableBPA2[[#This Row],[Base Payment After Circumstance 5]])))</f>
        <v/>
      </c>
      <c r="L1347" s="3" t="str">
        <f>IF(L$3="Not used","",IFERROR(VLOOKUP($A1347,'Circumstance 7'!$B$6:$AB$15,27,FALSE),IFERROR(VLOOKUP($A1347,'Circumstance 7'!$B$18:$AB$28,27,FALSE),TableBPA2[[#This Row],[Base Payment After Circumstance 6]])))</f>
        <v/>
      </c>
      <c r="M1347" s="3" t="str">
        <f>IF(M$3="Not used","",IFERROR(VLOOKUP($A1347,'Circumstance 8'!$B$6:$AB$15,27,FALSE),IFERROR(VLOOKUP($A1347,'Circumstance 8'!$B$18:$AB$28,27,FALSE),TableBPA2[[#This Row],[Base Payment After Circumstance 7]])))</f>
        <v/>
      </c>
      <c r="N1347" s="3" t="str">
        <f>IF(N$3="Not used","",IFERROR(VLOOKUP($A1347,'Circumstance 9'!$B$6:$AB$15,27,FALSE),IFERROR(VLOOKUP($A1347,'Circumstance 9'!$B$18:$AB$28,27,FALSE),TableBPA2[[#This Row],[Base Payment After Circumstance 8]])))</f>
        <v/>
      </c>
      <c r="O1347" s="3" t="str">
        <f>IF(O$3="Not used","",IFERROR(VLOOKUP($A1347,'Circumstance 10'!$B$6:$AB$15,27,FALSE),IFERROR(VLOOKUP($A1347,'Circumstance 10'!$B$18:$AB$28,27,FALSE),TableBPA2[[#This Row],[Base Payment After Circumstance 9]])))</f>
        <v/>
      </c>
      <c r="P1347" s="24" t="str">
        <f>IF(P$3="Not used","",IFERROR(VLOOKUP($A1347,'Circumstance 11'!$B$6:$AB$15,27,FALSE),IFERROR(VLOOKUP($A1347,'Circumstance 11'!$B$18:$AB$28,27,FALSE),TableBPA2[[#This Row],[Base Payment After Circumstance 10]])))</f>
        <v/>
      </c>
      <c r="Q1347" s="24" t="str">
        <f>IF(Q$3="Not used","",IFERROR(VLOOKUP($A1347,'Circumstance 12'!$B$6:$AB$15,27,FALSE),IFERROR(VLOOKUP($A1347,'Circumstance 12'!$B$18:$AB$28,27,FALSE),TableBPA2[[#This Row],[Base Payment After Circumstance 11]])))</f>
        <v/>
      </c>
      <c r="R1347" s="24" t="str">
        <f>IF(R$3="Not used","",IFERROR(VLOOKUP($A1347,'Circumstance 13'!$B$6:$AB$15,27,FALSE),IFERROR(VLOOKUP($A1347,'Circumstance 13'!$B$18:$AB$28,27,FALSE),TableBPA2[[#This Row],[Base Payment After Circumstance 12]])))</f>
        <v/>
      </c>
      <c r="S1347" s="24" t="str">
        <f>IF(S$3="Not used","",IFERROR(VLOOKUP($A1347,'Circumstance 14'!$B$6:$AB$15,27,FALSE),IFERROR(VLOOKUP($A1347,'Circumstance 14'!$B$18:$AB$28,27,FALSE),TableBPA2[[#This Row],[Base Payment After Circumstance 13]])))</f>
        <v/>
      </c>
      <c r="T1347" s="24" t="str">
        <f>IF(T$3="Not used","",IFERROR(VLOOKUP($A1347,'Circumstance 15'!$B$6:$AB$15,27,FALSE),IFERROR(VLOOKUP($A1347,'Circumstance 15'!$B$18:$AB$28,27,FALSE),TableBPA2[[#This Row],[Base Payment After Circumstance 14]])))</f>
        <v/>
      </c>
      <c r="U1347" s="24" t="str">
        <f>IF(U$3="Not used","",IFERROR(VLOOKUP($A1347,'Circumstance 16'!$B$6:$AB$15,27,FALSE),IFERROR(VLOOKUP($A1347,'Circumstance 16'!$B$18:$AB$28,27,FALSE),TableBPA2[[#This Row],[Base Payment After Circumstance 15]])))</f>
        <v/>
      </c>
      <c r="V1347" s="24" t="str">
        <f>IF(V$3="Not used","",IFERROR(VLOOKUP($A1347,'Circumstance 17'!$B$6:$AB$15,27,FALSE),IFERROR(VLOOKUP($A1347,'Circumstance 17'!$B$18:$AB$28,27,FALSE),TableBPA2[[#This Row],[Base Payment After Circumstance 16]])))</f>
        <v/>
      </c>
      <c r="W1347" s="24" t="str">
        <f>IF(W$3="Not used","",IFERROR(VLOOKUP($A1347,'Circumstance 18'!$B$6:$AB$15,27,FALSE),IFERROR(VLOOKUP($A1347,'Circumstance 18'!$B$18:$AB$28,27,FALSE),TableBPA2[[#This Row],[Base Payment After Circumstance 17]])))</f>
        <v/>
      </c>
      <c r="X1347" s="24" t="str">
        <f>IF(X$3="Not used","",IFERROR(VLOOKUP($A1347,'Circumstance 19'!$B$6:$AB$15,27,FALSE),IFERROR(VLOOKUP($A1347,'Circumstance 19'!$B$18:$AB$28,27,FALSE),TableBPA2[[#This Row],[Base Payment After Circumstance 18]])))</f>
        <v/>
      </c>
      <c r="Y1347" s="24" t="str">
        <f>IF(Y$3="Not used","",IFERROR(VLOOKUP($A1347,'Circumstance 20'!$B$6:$AB$15,27,FALSE),IFERROR(VLOOKUP($A1347,'Circumstance 20'!$B$18:$AB$28,27,FALSE),TableBPA2[[#This Row],[Base Payment After Circumstance 19]])))</f>
        <v/>
      </c>
    </row>
    <row r="1348" spans="1:25" x14ac:dyDescent="0.25">
      <c r="A1348" s="11" t="str">
        <f>IF('LEA Information'!A1357="","",'LEA Information'!A1357)</f>
        <v/>
      </c>
      <c r="B1348" s="11" t="str">
        <f>IF('LEA Information'!B1357="","",'LEA Information'!B1357)</f>
        <v/>
      </c>
      <c r="C1348" s="68" t="str">
        <f>IF('LEA Information'!C1357="","",'LEA Information'!C1357)</f>
        <v/>
      </c>
      <c r="D1348" s="8" t="str">
        <f>IF('LEA Information'!D1357="","",'LEA Information'!D1357)</f>
        <v/>
      </c>
      <c r="E1348" s="32" t="str">
        <f t="shared" si="20"/>
        <v/>
      </c>
      <c r="F1348" s="3" t="str">
        <f>IF(F$3="Not used","",IFERROR(VLOOKUP($A1348,'Circumstance 1'!$B$6:$AB$15,27,FALSE),IFERROR(VLOOKUP(A1348,'Circumstance 1'!$B$18:$AB$28,27,FALSE),TableBPA2[[#This Row],[Starting Base Payment]])))</f>
        <v/>
      </c>
      <c r="G1348" s="3" t="str">
        <f>IF(G$3="Not used","",IFERROR(VLOOKUP($A1348,'Circumstance 2'!$B$6:$AB$15,27,FALSE),IFERROR(VLOOKUP($A1348,'Circumstance 2'!$B$18:$AB$28,27,FALSE),TableBPA2[[#This Row],[Base Payment After Circumstance 1]])))</f>
        <v/>
      </c>
      <c r="H1348" s="3" t="str">
        <f>IF(H$3="Not used","",IFERROR(VLOOKUP($A1348,'Circumstance 3'!$B$6:$AB$15,27,FALSE),IFERROR(VLOOKUP($A1348,'Circumstance 3'!$B$18:$AB$28,27,FALSE),TableBPA2[[#This Row],[Base Payment After Circumstance 2]])))</f>
        <v/>
      </c>
      <c r="I1348" s="3" t="str">
        <f>IF(I$3="Not used","",IFERROR(VLOOKUP($A1348,'Circumstance 4'!$B$6:$AB$15,27,FALSE),IFERROR(VLOOKUP($A1348,'Circumstance 4'!$B$18:$AB$28,27,FALSE),TableBPA2[[#This Row],[Base Payment After Circumstance 3]])))</f>
        <v/>
      </c>
      <c r="J1348" s="3" t="str">
        <f>IF(J$3="Not used","",IFERROR(VLOOKUP($A1348,'Circumstance 5'!$B$6:$AB$15,27,FALSE),IFERROR(VLOOKUP($A1348,'Circumstance 5'!$B$18:$AB$28,27,FALSE),TableBPA2[[#This Row],[Base Payment After Circumstance 4]])))</f>
        <v/>
      </c>
      <c r="K1348" s="3" t="str">
        <f>IF(K$3="Not used","",IFERROR(VLOOKUP($A1348,'Circumstance 6'!$B$6:$AB$15,27,FALSE),IFERROR(VLOOKUP($A1348,'Circumstance 6'!$B$18:$AB$28,27,FALSE),TableBPA2[[#This Row],[Base Payment After Circumstance 5]])))</f>
        <v/>
      </c>
      <c r="L1348" s="3" t="str">
        <f>IF(L$3="Not used","",IFERROR(VLOOKUP($A1348,'Circumstance 7'!$B$6:$AB$15,27,FALSE),IFERROR(VLOOKUP($A1348,'Circumstance 7'!$B$18:$AB$28,27,FALSE),TableBPA2[[#This Row],[Base Payment After Circumstance 6]])))</f>
        <v/>
      </c>
      <c r="M1348" s="3" t="str">
        <f>IF(M$3="Not used","",IFERROR(VLOOKUP($A1348,'Circumstance 8'!$B$6:$AB$15,27,FALSE),IFERROR(VLOOKUP($A1348,'Circumstance 8'!$B$18:$AB$28,27,FALSE),TableBPA2[[#This Row],[Base Payment After Circumstance 7]])))</f>
        <v/>
      </c>
      <c r="N1348" s="3" t="str">
        <f>IF(N$3="Not used","",IFERROR(VLOOKUP($A1348,'Circumstance 9'!$B$6:$AB$15,27,FALSE),IFERROR(VLOOKUP($A1348,'Circumstance 9'!$B$18:$AB$28,27,FALSE),TableBPA2[[#This Row],[Base Payment After Circumstance 8]])))</f>
        <v/>
      </c>
      <c r="O1348" s="3" t="str">
        <f>IF(O$3="Not used","",IFERROR(VLOOKUP($A1348,'Circumstance 10'!$B$6:$AB$15,27,FALSE),IFERROR(VLOOKUP($A1348,'Circumstance 10'!$B$18:$AB$28,27,FALSE),TableBPA2[[#This Row],[Base Payment After Circumstance 9]])))</f>
        <v/>
      </c>
      <c r="P1348" s="24" t="str">
        <f>IF(P$3="Not used","",IFERROR(VLOOKUP($A1348,'Circumstance 11'!$B$6:$AB$15,27,FALSE),IFERROR(VLOOKUP($A1348,'Circumstance 11'!$B$18:$AB$28,27,FALSE),TableBPA2[[#This Row],[Base Payment After Circumstance 10]])))</f>
        <v/>
      </c>
      <c r="Q1348" s="24" t="str">
        <f>IF(Q$3="Not used","",IFERROR(VLOOKUP($A1348,'Circumstance 12'!$B$6:$AB$15,27,FALSE),IFERROR(VLOOKUP($A1348,'Circumstance 12'!$B$18:$AB$28,27,FALSE),TableBPA2[[#This Row],[Base Payment After Circumstance 11]])))</f>
        <v/>
      </c>
      <c r="R1348" s="24" t="str">
        <f>IF(R$3="Not used","",IFERROR(VLOOKUP($A1348,'Circumstance 13'!$B$6:$AB$15,27,FALSE),IFERROR(VLOOKUP($A1348,'Circumstance 13'!$B$18:$AB$28,27,FALSE),TableBPA2[[#This Row],[Base Payment After Circumstance 12]])))</f>
        <v/>
      </c>
      <c r="S1348" s="24" t="str">
        <f>IF(S$3="Not used","",IFERROR(VLOOKUP($A1348,'Circumstance 14'!$B$6:$AB$15,27,FALSE),IFERROR(VLOOKUP($A1348,'Circumstance 14'!$B$18:$AB$28,27,FALSE),TableBPA2[[#This Row],[Base Payment After Circumstance 13]])))</f>
        <v/>
      </c>
      <c r="T1348" s="24" t="str">
        <f>IF(T$3="Not used","",IFERROR(VLOOKUP($A1348,'Circumstance 15'!$B$6:$AB$15,27,FALSE),IFERROR(VLOOKUP($A1348,'Circumstance 15'!$B$18:$AB$28,27,FALSE),TableBPA2[[#This Row],[Base Payment After Circumstance 14]])))</f>
        <v/>
      </c>
      <c r="U1348" s="24" t="str">
        <f>IF(U$3="Not used","",IFERROR(VLOOKUP($A1348,'Circumstance 16'!$B$6:$AB$15,27,FALSE),IFERROR(VLOOKUP($A1348,'Circumstance 16'!$B$18:$AB$28,27,FALSE),TableBPA2[[#This Row],[Base Payment After Circumstance 15]])))</f>
        <v/>
      </c>
      <c r="V1348" s="24" t="str">
        <f>IF(V$3="Not used","",IFERROR(VLOOKUP($A1348,'Circumstance 17'!$B$6:$AB$15,27,FALSE),IFERROR(VLOOKUP($A1348,'Circumstance 17'!$B$18:$AB$28,27,FALSE),TableBPA2[[#This Row],[Base Payment After Circumstance 16]])))</f>
        <v/>
      </c>
      <c r="W1348" s="24" t="str">
        <f>IF(W$3="Not used","",IFERROR(VLOOKUP($A1348,'Circumstance 18'!$B$6:$AB$15,27,FALSE),IFERROR(VLOOKUP($A1348,'Circumstance 18'!$B$18:$AB$28,27,FALSE),TableBPA2[[#This Row],[Base Payment After Circumstance 17]])))</f>
        <v/>
      </c>
      <c r="X1348" s="24" t="str">
        <f>IF(X$3="Not used","",IFERROR(VLOOKUP($A1348,'Circumstance 19'!$B$6:$AB$15,27,FALSE),IFERROR(VLOOKUP($A1348,'Circumstance 19'!$B$18:$AB$28,27,FALSE),TableBPA2[[#This Row],[Base Payment After Circumstance 18]])))</f>
        <v/>
      </c>
      <c r="Y1348" s="24" t="str">
        <f>IF(Y$3="Not used","",IFERROR(VLOOKUP($A1348,'Circumstance 20'!$B$6:$AB$15,27,FALSE),IFERROR(VLOOKUP($A1348,'Circumstance 20'!$B$18:$AB$28,27,FALSE),TableBPA2[[#This Row],[Base Payment After Circumstance 19]])))</f>
        <v/>
      </c>
    </row>
    <row r="1349" spans="1:25" x14ac:dyDescent="0.25">
      <c r="A1349" s="11" t="str">
        <f>IF('LEA Information'!A1358="","",'LEA Information'!A1358)</f>
        <v/>
      </c>
      <c r="B1349" s="11" t="str">
        <f>IF('LEA Information'!B1358="","",'LEA Information'!B1358)</f>
        <v/>
      </c>
      <c r="C1349" s="68" t="str">
        <f>IF('LEA Information'!C1358="","",'LEA Information'!C1358)</f>
        <v/>
      </c>
      <c r="D1349" s="8" t="str">
        <f>IF('LEA Information'!D1358="","",'LEA Information'!D1358)</f>
        <v/>
      </c>
      <c r="E1349" s="32" t="str">
        <f t="shared" si="20"/>
        <v/>
      </c>
      <c r="F1349" s="3" t="str">
        <f>IF(F$3="Not used","",IFERROR(VLOOKUP($A1349,'Circumstance 1'!$B$6:$AB$15,27,FALSE),IFERROR(VLOOKUP(A1349,'Circumstance 1'!$B$18:$AB$28,27,FALSE),TableBPA2[[#This Row],[Starting Base Payment]])))</f>
        <v/>
      </c>
      <c r="G1349" s="3" t="str">
        <f>IF(G$3="Not used","",IFERROR(VLOOKUP($A1349,'Circumstance 2'!$B$6:$AB$15,27,FALSE),IFERROR(VLOOKUP($A1349,'Circumstance 2'!$B$18:$AB$28,27,FALSE),TableBPA2[[#This Row],[Base Payment After Circumstance 1]])))</f>
        <v/>
      </c>
      <c r="H1349" s="3" t="str">
        <f>IF(H$3="Not used","",IFERROR(VLOOKUP($A1349,'Circumstance 3'!$B$6:$AB$15,27,FALSE),IFERROR(VLOOKUP($A1349,'Circumstance 3'!$B$18:$AB$28,27,FALSE),TableBPA2[[#This Row],[Base Payment After Circumstance 2]])))</f>
        <v/>
      </c>
      <c r="I1349" s="3" t="str">
        <f>IF(I$3="Not used","",IFERROR(VLOOKUP($A1349,'Circumstance 4'!$B$6:$AB$15,27,FALSE),IFERROR(VLOOKUP($A1349,'Circumstance 4'!$B$18:$AB$28,27,FALSE),TableBPA2[[#This Row],[Base Payment After Circumstance 3]])))</f>
        <v/>
      </c>
      <c r="J1349" s="3" t="str">
        <f>IF(J$3="Not used","",IFERROR(VLOOKUP($A1349,'Circumstance 5'!$B$6:$AB$15,27,FALSE),IFERROR(VLOOKUP($A1349,'Circumstance 5'!$B$18:$AB$28,27,FALSE),TableBPA2[[#This Row],[Base Payment After Circumstance 4]])))</f>
        <v/>
      </c>
      <c r="K1349" s="3" t="str">
        <f>IF(K$3="Not used","",IFERROR(VLOOKUP($A1349,'Circumstance 6'!$B$6:$AB$15,27,FALSE),IFERROR(VLOOKUP($A1349,'Circumstance 6'!$B$18:$AB$28,27,FALSE),TableBPA2[[#This Row],[Base Payment After Circumstance 5]])))</f>
        <v/>
      </c>
      <c r="L1349" s="3" t="str">
        <f>IF(L$3="Not used","",IFERROR(VLOOKUP($A1349,'Circumstance 7'!$B$6:$AB$15,27,FALSE),IFERROR(VLOOKUP($A1349,'Circumstance 7'!$B$18:$AB$28,27,FALSE),TableBPA2[[#This Row],[Base Payment After Circumstance 6]])))</f>
        <v/>
      </c>
      <c r="M1349" s="3" t="str">
        <f>IF(M$3="Not used","",IFERROR(VLOOKUP($A1349,'Circumstance 8'!$B$6:$AB$15,27,FALSE),IFERROR(VLOOKUP($A1349,'Circumstance 8'!$B$18:$AB$28,27,FALSE),TableBPA2[[#This Row],[Base Payment After Circumstance 7]])))</f>
        <v/>
      </c>
      <c r="N1349" s="3" t="str">
        <f>IF(N$3="Not used","",IFERROR(VLOOKUP($A1349,'Circumstance 9'!$B$6:$AB$15,27,FALSE),IFERROR(VLOOKUP($A1349,'Circumstance 9'!$B$18:$AB$28,27,FALSE),TableBPA2[[#This Row],[Base Payment After Circumstance 8]])))</f>
        <v/>
      </c>
      <c r="O1349" s="3" t="str">
        <f>IF(O$3="Not used","",IFERROR(VLOOKUP($A1349,'Circumstance 10'!$B$6:$AB$15,27,FALSE),IFERROR(VLOOKUP($A1349,'Circumstance 10'!$B$18:$AB$28,27,FALSE),TableBPA2[[#This Row],[Base Payment After Circumstance 9]])))</f>
        <v/>
      </c>
      <c r="P1349" s="24" t="str">
        <f>IF(P$3="Not used","",IFERROR(VLOOKUP($A1349,'Circumstance 11'!$B$6:$AB$15,27,FALSE),IFERROR(VLOOKUP($A1349,'Circumstance 11'!$B$18:$AB$28,27,FALSE),TableBPA2[[#This Row],[Base Payment After Circumstance 10]])))</f>
        <v/>
      </c>
      <c r="Q1349" s="24" t="str">
        <f>IF(Q$3="Not used","",IFERROR(VLOOKUP($A1349,'Circumstance 12'!$B$6:$AB$15,27,FALSE),IFERROR(VLOOKUP($A1349,'Circumstance 12'!$B$18:$AB$28,27,FALSE),TableBPA2[[#This Row],[Base Payment After Circumstance 11]])))</f>
        <v/>
      </c>
      <c r="R1349" s="24" t="str">
        <f>IF(R$3="Not used","",IFERROR(VLOOKUP($A1349,'Circumstance 13'!$B$6:$AB$15,27,FALSE),IFERROR(VLOOKUP($A1349,'Circumstance 13'!$B$18:$AB$28,27,FALSE),TableBPA2[[#This Row],[Base Payment After Circumstance 12]])))</f>
        <v/>
      </c>
      <c r="S1349" s="24" t="str">
        <f>IF(S$3="Not used","",IFERROR(VLOOKUP($A1349,'Circumstance 14'!$B$6:$AB$15,27,FALSE),IFERROR(VLOOKUP($A1349,'Circumstance 14'!$B$18:$AB$28,27,FALSE),TableBPA2[[#This Row],[Base Payment After Circumstance 13]])))</f>
        <v/>
      </c>
      <c r="T1349" s="24" t="str">
        <f>IF(T$3="Not used","",IFERROR(VLOOKUP($A1349,'Circumstance 15'!$B$6:$AB$15,27,FALSE),IFERROR(VLOOKUP($A1349,'Circumstance 15'!$B$18:$AB$28,27,FALSE),TableBPA2[[#This Row],[Base Payment After Circumstance 14]])))</f>
        <v/>
      </c>
      <c r="U1349" s="24" t="str">
        <f>IF(U$3="Not used","",IFERROR(VLOOKUP($A1349,'Circumstance 16'!$B$6:$AB$15,27,FALSE),IFERROR(VLOOKUP($A1349,'Circumstance 16'!$B$18:$AB$28,27,FALSE),TableBPA2[[#This Row],[Base Payment After Circumstance 15]])))</f>
        <v/>
      </c>
      <c r="V1349" s="24" t="str">
        <f>IF(V$3="Not used","",IFERROR(VLOOKUP($A1349,'Circumstance 17'!$B$6:$AB$15,27,FALSE),IFERROR(VLOOKUP($A1349,'Circumstance 17'!$B$18:$AB$28,27,FALSE),TableBPA2[[#This Row],[Base Payment After Circumstance 16]])))</f>
        <v/>
      </c>
      <c r="W1349" s="24" t="str">
        <f>IF(W$3="Not used","",IFERROR(VLOOKUP($A1349,'Circumstance 18'!$B$6:$AB$15,27,FALSE),IFERROR(VLOOKUP($A1349,'Circumstance 18'!$B$18:$AB$28,27,FALSE),TableBPA2[[#This Row],[Base Payment After Circumstance 17]])))</f>
        <v/>
      </c>
      <c r="X1349" s="24" t="str">
        <f>IF(X$3="Not used","",IFERROR(VLOOKUP($A1349,'Circumstance 19'!$B$6:$AB$15,27,FALSE),IFERROR(VLOOKUP($A1349,'Circumstance 19'!$B$18:$AB$28,27,FALSE),TableBPA2[[#This Row],[Base Payment After Circumstance 18]])))</f>
        <v/>
      </c>
      <c r="Y1349" s="24" t="str">
        <f>IF(Y$3="Not used","",IFERROR(VLOOKUP($A1349,'Circumstance 20'!$B$6:$AB$15,27,FALSE),IFERROR(VLOOKUP($A1349,'Circumstance 20'!$B$18:$AB$28,27,FALSE),TableBPA2[[#This Row],[Base Payment After Circumstance 19]])))</f>
        <v/>
      </c>
    </row>
    <row r="1350" spans="1:25" x14ac:dyDescent="0.25">
      <c r="A1350" s="11" t="str">
        <f>IF('LEA Information'!A1359="","",'LEA Information'!A1359)</f>
        <v/>
      </c>
      <c r="B1350" s="11" t="str">
        <f>IF('LEA Information'!B1359="","",'LEA Information'!B1359)</f>
        <v/>
      </c>
      <c r="C1350" s="68" t="str">
        <f>IF('LEA Information'!C1359="","",'LEA Information'!C1359)</f>
        <v/>
      </c>
      <c r="D1350" s="8" t="str">
        <f>IF('LEA Information'!D1359="","",'LEA Information'!D1359)</f>
        <v/>
      </c>
      <c r="E1350" s="32" t="str">
        <f t="shared" si="20"/>
        <v/>
      </c>
      <c r="F1350" s="3" t="str">
        <f>IF(F$3="Not used","",IFERROR(VLOOKUP($A1350,'Circumstance 1'!$B$6:$AB$15,27,FALSE),IFERROR(VLOOKUP(A1350,'Circumstance 1'!$B$18:$AB$28,27,FALSE),TableBPA2[[#This Row],[Starting Base Payment]])))</f>
        <v/>
      </c>
      <c r="G1350" s="3" t="str">
        <f>IF(G$3="Not used","",IFERROR(VLOOKUP($A1350,'Circumstance 2'!$B$6:$AB$15,27,FALSE),IFERROR(VLOOKUP($A1350,'Circumstance 2'!$B$18:$AB$28,27,FALSE),TableBPA2[[#This Row],[Base Payment After Circumstance 1]])))</f>
        <v/>
      </c>
      <c r="H1350" s="3" t="str">
        <f>IF(H$3="Not used","",IFERROR(VLOOKUP($A1350,'Circumstance 3'!$B$6:$AB$15,27,FALSE),IFERROR(VLOOKUP($A1350,'Circumstance 3'!$B$18:$AB$28,27,FALSE),TableBPA2[[#This Row],[Base Payment After Circumstance 2]])))</f>
        <v/>
      </c>
      <c r="I1350" s="3" t="str">
        <f>IF(I$3="Not used","",IFERROR(VLOOKUP($A1350,'Circumstance 4'!$B$6:$AB$15,27,FALSE),IFERROR(VLOOKUP($A1350,'Circumstance 4'!$B$18:$AB$28,27,FALSE),TableBPA2[[#This Row],[Base Payment After Circumstance 3]])))</f>
        <v/>
      </c>
      <c r="J1350" s="3" t="str">
        <f>IF(J$3="Not used","",IFERROR(VLOOKUP($A1350,'Circumstance 5'!$B$6:$AB$15,27,FALSE),IFERROR(VLOOKUP($A1350,'Circumstance 5'!$B$18:$AB$28,27,FALSE),TableBPA2[[#This Row],[Base Payment After Circumstance 4]])))</f>
        <v/>
      </c>
      <c r="K1350" s="3" t="str">
        <f>IF(K$3="Not used","",IFERROR(VLOOKUP($A1350,'Circumstance 6'!$B$6:$AB$15,27,FALSE),IFERROR(VLOOKUP($A1350,'Circumstance 6'!$B$18:$AB$28,27,FALSE),TableBPA2[[#This Row],[Base Payment After Circumstance 5]])))</f>
        <v/>
      </c>
      <c r="L1350" s="3" t="str">
        <f>IF(L$3="Not used","",IFERROR(VLOOKUP($A1350,'Circumstance 7'!$B$6:$AB$15,27,FALSE),IFERROR(VLOOKUP($A1350,'Circumstance 7'!$B$18:$AB$28,27,FALSE),TableBPA2[[#This Row],[Base Payment After Circumstance 6]])))</f>
        <v/>
      </c>
      <c r="M1350" s="3" t="str">
        <f>IF(M$3="Not used","",IFERROR(VLOOKUP($A1350,'Circumstance 8'!$B$6:$AB$15,27,FALSE),IFERROR(VLOOKUP($A1350,'Circumstance 8'!$B$18:$AB$28,27,FALSE),TableBPA2[[#This Row],[Base Payment After Circumstance 7]])))</f>
        <v/>
      </c>
      <c r="N1350" s="3" t="str">
        <f>IF(N$3="Not used","",IFERROR(VLOOKUP($A1350,'Circumstance 9'!$B$6:$AB$15,27,FALSE),IFERROR(VLOOKUP($A1350,'Circumstance 9'!$B$18:$AB$28,27,FALSE),TableBPA2[[#This Row],[Base Payment After Circumstance 8]])))</f>
        <v/>
      </c>
      <c r="O1350" s="3" t="str">
        <f>IF(O$3="Not used","",IFERROR(VLOOKUP($A1350,'Circumstance 10'!$B$6:$AB$15,27,FALSE),IFERROR(VLOOKUP($A1350,'Circumstance 10'!$B$18:$AB$28,27,FALSE),TableBPA2[[#This Row],[Base Payment After Circumstance 9]])))</f>
        <v/>
      </c>
      <c r="P1350" s="24" t="str">
        <f>IF(P$3="Not used","",IFERROR(VLOOKUP($A1350,'Circumstance 11'!$B$6:$AB$15,27,FALSE),IFERROR(VLOOKUP($A1350,'Circumstance 11'!$B$18:$AB$28,27,FALSE),TableBPA2[[#This Row],[Base Payment After Circumstance 10]])))</f>
        <v/>
      </c>
      <c r="Q1350" s="24" t="str">
        <f>IF(Q$3="Not used","",IFERROR(VLOOKUP($A1350,'Circumstance 12'!$B$6:$AB$15,27,FALSE),IFERROR(VLOOKUP($A1350,'Circumstance 12'!$B$18:$AB$28,27,FALSE),TableBPA2[[#This Row],[Base Payment After Circumstance 11]])))</f>
        <v/>
      </c>
      <c r="R1350" s="24" t="str">
        <f>IF(R$3="Not used","",IFERROR(VLOOKUP($A1350,'Circumstance 13'!$B$6:$AB$15,27,FALSE),IFERROR(VLOOKUP($A1350,'Circumstance 13'!$B$18:$AB$28,27,FALSE),TableBPA2[[#This Row],[Base Payment After Circumstance 12]])))</f>
        <v/>
      </c>
      <c r="S1350" s="24" t="str">
        <f>IF(S$3="Not used","",IFERROR(VLOOKUP($A1350,'Circumstance 14'!$B$6:$AB$15,27,FALSE),IFERROR(VLOOKUP($A1350,'Circumstance 14'!$B$18:$AB$28,27,FALSE),TableBPA2[[#This Row],[Base Payment After Circumstance 13]])))</f>
        <v/>
      </c>
      <c r="T1350" s="24" t="str">
        <f>IF(T$3="Not used","",IFERROR(VLOOKUP($A1350,'Circumstance 15'!$B$6:$AB$15,27,FALSE),IFERROR(VLOOKUP($A1350,'Circumstance 15'!$B$18:$AB$28,27,FALSE),TableBPA2[[#This Row],[Base Payment After Circumstance 14]])))</f>
        <v/>
      </c>
      <c r="U1350" s="24" t="str">
        <f>IF(U$3="Not used","",IFERROR(VLOOKUP($A1350,'Circumstance 16'!$B$6:$AB$15,27,FALSE),IFERROR(VLOOKUP($A1350,'Circumstance 16'!$B$18:$AB$28,27,FALSE),TableBPA2[[#This Row],[Base Payment After Circumstance 15]])))</f>
        <v/>
      </c>
      <c r="V1350" s="24" t="str">
        <f>IF(V$3="Not used","",IFERROR(VLOOKUP($A1350,'Circumstance 17'!$B$6:$AB$15,27,FALSE),IFERROR(VLOOKUP($A1350,'Circumstance 17'!$B$18:$AB$28,27,FALSE),TableBPA2[[#This Row],[Base Payment After Circumstance 16]])))</f>
        <v/>
      </c>
      <c r="W1350" s="24" t="str">
        <f>IF(W$3="Not used","",IFERROR(VLOOKUP($A1350,'Circumstance 18'!$B$6:$AB$15,27,FALSE),IFERROR(VLOOKUP($A1350,'Circumstance 18'!$B$18:$AB$28,27,FALSE),TableBPA2[[#This Row],[Base Payment After Circumstance 17]])))</f>
        <v/>
      </c>
      <c r="X1350" s="24" t="str">
        <f>IF(X$3="Not used","",IFERROR(VLOOKUP($A1350,'Circumstance 19'!$B$6:$AB$15,27,FALSE),IFERROR(VLOOKUP($A1350,'Circumstance 19'!$B$18:$AB$28,27,FALSE),TableBPA2[[#This Row],[Base Payment After Circumstance 18]])))</f>
        <v/>
      </c>
      <c r="Y1350" s="24" t="str">
        <f>IF(Y$3="Not used","",IFERROR(VLOOKUP($A1350,'Circumstance 20'!$B$6:$AB$15,27,FALSE),IFERROR(VLOOKUP($A1350,'Circumstance 20'!$B$18:$AB$28,27,FALSE),TableBPA2[[#This Row],[Base Payment After Circumstance 19]])))</f>
        <v/>
      </c>
    </row>
    <row r="1351" spans="1:25" x14ac:dyDescent="0.25">
      <c r="A1351" s="11" t="str">
        <f>IF('LEA Information'!A1360="","",'LEA Information'!A1360)</f>
        <v/>
      </c>
      <c r="B1351" s="11" t="str">
        <f>IF('LEA Information'!B1360="","",'LEA Information'!B1360)</f>
        <v/>
      </c>
      <c r="C1351" s="68" t="str">
        <f>IF('LEA Information'!C1360="","",'LEA Information'!C1360)</f>
        <v/>
      </c>
      <c r="D1351" s="8" t="str">
        <f>IF('LEA Information'!D1360="","",'LEA Information'!D1360)</f>
        <v/>
      </c>
      <c r="E1351" s="32" t="str">
        <f t="shared" ref="E1351:E1414" si="21">IF(A1351="","",(LOOKUP(2,1/(ISNUMBER($F1351:$Y1351)),$F1351:$Y1351)))</f>
        <v/>
      </c>
      <c r="F1351" s="3" t="str">
        <f>IF(F$3="Not used","",IFERROR(VLOOKUP($A1351,'Circumstance 1'!$B$6:$AB$15,27,FALSE),IFERROR(VLOOKUP(A1351,'Circumstance 1'!$B$18:$AB$28,27,FALSE),TableBPA2[[#This Row],[Starting Base Payment]])))</f>
        <v/>
      </c>
      <c r="G1351" s="3" t="str">
        <f>IF(G$3="Not used","",IFERROR(VLOOKUP($A1351,'Circumstance 2'!$B$6:$AB$15,27,FALSE),IFERROR(VLOOKUP($A1351,'Circumstance 2'!$B$18:$AB$28,27,FALSE),TableBPA2[[#This Row],[Base Payment After Circumstance 1]])))</f>
        <v/>
      </c>
      <c r="H1351" s="3" t="str">
        <f>IF(H$3="Not used","",IFERROR(VLOOKUP($A1351,'Circumstance 3'!$B$6:$AB$15,27,FALSE),IFERROR(VLOOKUP($A1351,'Circumstance 3'!$B$18:$AB$28,27,FALSE),TableBPA2[[#This Row],[Base Payment After Circumstance 2]])))</f>
        <v/>
      </c>
      <c r="I1351" s="3" t="str">
        <f>IF(I$3="Not used","",IFERROR(VLOOKUP($A1351,'Circumstance 4'!$B$6:$AB$15,27,FALSE),IFERROR(VLOOKUP($A1351,'Circumstance 4'!$B$18:$AB$28,27,FALSE),TableBPA2[[#This Row],[Base Payment After Circumstance 3]])))</f>
        <v/>
      </c>
      <c r="J1351" s="3" t="str">
        <f>IF(J$3="Not used","",IFERROR(VLOOKUP($A1351,'Circumstance 5'!$B$6:$AB$15,27,FALSE),IFERROR(VLOOKUP($A1351,'Circumstance 5'!$B$18:$AB$28,27,FALSE),TableBPA2[[#This Row],[Base Payment After Circumstance 4]])))</f>
        <v/>
      </c>
      <c r="K1351" s="3" t="str">
        <f>IF(K$3="Not used","",IFERROR(VLOOKUP($A1351,'Circumstance 6'!$B$6:$AB$15,27,FALSE),IFERROR(VLOOKUP($A1351,'Circumstance 6'!$B$18:$AB$28,27,FALSE),TableBPA2[[#This Row],[Base Payment After Circumstance 5]])))</f>
        <v/>
      </c>
      <c r="L1351" s="3" t="str">
        <f>IF(L$3="Not used","",IFERROR(VLOOKUP($A1351,'Circumstance 7'!$B$6:$AB$15,27,FALSE),IFERROR(VLOOKUP($A1351,'Circumstance 7'!$B$18:$AB$28,27,FALSE),TableBPA2[[#This Row],[Base Payment After Circumstance 6]])))</f>
        <v/>
      </c>
      <c r="M1351" s="3" t="str">
        <f>IF(M$3="Not used","",IFERROR(VLOOKUP($A1351,'Circumstance 8'!$B$6:$AB$15,27,FALSE),IFERROR(VLOOKUP($A1351,'Circumstance 8'!$B$18:$AB$28,27,FALSE),TableBPA2[[#This Row],[Base Payment After Circumstance 7]])))</f>
        <v/>
      </c>
      <c r="N1351" s="3" t="str">
        <f>IF(N$3="Not used","",IFERROR(VLOOKUP($A1351,'Circumstance 9'!$B$6:$AB$15,27,FALSE),IFERROR(VLOOKUP($A1351,'Circumstance 9'!$B$18:$AB$28,27,FALSE),TableBPA2[[#This Row],[Base Payment After Circumstance 8]])))</f>
        <v/>
      </c>
      <c r="O1351" s="3" t="str">
        <f>IF(O$3="Not used","",IFERROR(VLOOKUP($A1351,'Circumstance 10'!$B$6:$AB$15,27,FALSE),IFERROR(VLOOKUP($A1351,'Circumstance 10'!$B$18:$AB$28,27,FALSE),TableBPA2[[#This Row],[Base Payment After Circumstance 9]])))</f>
        <v/>
      </c>
      <c r="P1351" s="24" t="str">
        <f>IF(P$3="Not used","",IFERROR(VLOOKUP($A1351,'Circumstance 11'!$B$6:$AB$15,27,FALSE),IFERROR(VLOOKUP($A1351,'Circumstance 11'!$B$18:$AB$28,27,FALSE),TableBPA2[[#This Row],[Base Payment After Circumstance 10]])))</f>
        <v/>
      </c>
      <c r="Q1351" s="24" t="str">
        <f>IF(Q$3="Not used","",IFERROR(VLOOKUP($A1351,'Circumstance 12'!$B$6:$AB$15,27,FALSE),IFERROR(VLOOKUP($A1351,'Circumstance 12'!$B$18:$AB$28,27,FALSE),TableBPA2[[#This Row],[Base Payment After Circumstance 11]])))</f>
        <v/>
      </c>
      <c r="R1351" s="24" t="str">
        <f>IF(R$3="Not used","",IFERROR(VLOOKUP($A1351,'Circumstance 13'!$B$6:$AB$15,27,FALSE),IFERROR(VLOOKUP($A1351,'Circumstance 13'!$B$18:$AB$28,27,FALSE),TableBPA2[[#This Row],[Base Payment After Circumstance 12]])))</f>
        <v/>
      </c>
      <c r="S1351" s="24" t="str">
        <f>IF(S$3="Not used","",IFERROR(VLOOKUP($A1351,'Circumstance 14'!$B$6:$AB$15,27,FALSE),IFERROR(VLOOKUP($A1351,'Circumstance 14'!$B$18:$AB$28,27,FALSE),TableBPA2[[#This Row],[Base Payment After Circumstance 13]])))</f>
        <v/>
      </c>
      <c r="T1351" s="24" t="str">
        <f>IF(T$3="Not used","",IFERROR(VLOOKUP($A1351,'Circumstance 15'!$B$6:$AB$15,27,FALSE),IFERROR(VLOOKUP($A1351,'Circumstance 15'!$B$18:$AB$28,27,FALSE),TableBPA2[[#This Row],[Base Payment After Circumstance 14]])))</f>
        <v/>
      </c>
      <c r="U1351" s="24" t="str">
        <f>IF(U$3="Not used","",IFERROR(VLOOKUP($A1351,'Circumstance 16'!$B$6:$AB$15,27,FALSE),IFERROR(VLOOKUP($A1351,'Circumstance 16'!$B$18:$AB$28,27,FALSE),TableBPA2[[#This Row],[Base Payment After Circumstance 15]])))</f>
        <v/>
      </c>
      <c r="V1351" s="24" t="str">
        <f>IF(V$3="Not used","",IFERROR(VLOOKUP($A1351,'Circumstance 17'!$B$6:$AB$15,27,FALSE),IFERROR(VLOOKUP($A1351,'Circumstance 17'!$B$18:$AB$28,27,FALSE),TableBPA2[[#This Row],[Base Payment After Circumstance 16]])))</f>
        <v/>
      </c>
      <c r="W1351" s="24" t="str">
        <f>IF(W$3="Not used","",IFERROR(VLOOKUP($A1351,'Circumstance 18'!$B$6:$AB$15,27,FALSE),IFERROR(VLOOKUP($A1351,'Circumstance 18'!$B$18:$AB$28,27,FALSE),TableBPA2[[#This Row],[Base Payment After Circumstance 17]])))</f>
        <v/>
      </c>
      <c r="X1351" s="24" t="str">
        <f>IF(X$3="Not used","",IFERROR(VLOOKUP($A1351,'Circumstance 19'!$B$6:$AB$15,27,FALSE),IFERROR(VLOOKUP($A1351,'Circumstance 19'!$B$18:$AB$28,27,FALSE),TableBPA2[[#This Row],[Base Payment After Circumstance 18]])))</f>
        <v/>
      </c>
      <c r="Y1351" s="24" t="str">
        <f>IF(Y$3="Not used","",IFERROR(VLOOKUP($A1351,'Circumstance 20'!$B$6:$AB$15,27,FALSE),IFERROR(VLOOKUP($A1351,'Circumstance 20'!$B$18:$AB$28,27,FALSE),TableBPA2[[#This Row],[Base Payment After Circumstance 19]])))</f>
        <v/>
      </c>
    </row>
    <row r="1352" spans="1:25" x14ac:dyDescent="0.25">
      <c r="A1352" s="11" t="str">
        <f>IF('LEA Information'!A1361="","",'LEA Information'!A1361)</f>
        <v/>
      </c>
      <c r="B1352" s="11" t="str">
        <f>IF('LEA Information'!B1361="","",'LEA Information'!B1361)</f>
        <v/>
      </c>
      <c r="C1352" s="68" t="str">
        <f>IF('LEA Information'!C1361="","",'LEA Information'!C1361)</f>
        <v/>
      </c>
      <c r="D1352" s="8" t="str">
        <f>IF('LEA Information'!D1361="","",'LEA Information'!D1361)</f>
        <v/>
      </c>
      <c r="E1352" s="32" t="str">
        <f t="shared" si="21"/>
        <v/>
      </c>
      <c r="F1352" s="3" t="str">
        <f>IF(F$3="Not used","",IFERROR(VLOOKUP($A1352,'Circumstance 1'!$B$6:$AB$15,27,FALSE),IFERROR(VLOOKUP(A1352,'Circumstance 1'!$B$18:$AB$28,27,FALSE),TableBPA2[[#This Row],[Starting Base Payment]])))</f>
        <v/>
      </c>
      <c r="G1352" s="3" t="str">
        <f>IF(G$3="Not used","",IFERROR(VLOOKUP($A1352,'Circumstance 2'!$B$6:$AB$15,27,FALSE),IFERROR(VLOOKUP($A1352,'Circumstance 2'!$B$18:$AB$28,27,FALSE),TableBPA2[[#This Row],[Base Payment After Circumstance 1]])))</f>
        <v/>
      </c>
      <c r="H1352" s="3" t="str">
        <f>IF(H$3="Not used","",IFERROR(VLOOKUP($A1352,'Circumstance 3'!$B$6:$AB$15,27,FALSE),IFERROR(VLOOKUP($A1352,'Circumstance 3'!$B$18:$AB$28,27,FALSE),TableBPA2[[#This Row],[Base Payment After Circumstance 2]])))</f>
        <v/>
      </c>
      <c r="I1352" s="3" t="str">
        <f>IF(I$3="Not used","",IFERROR(VLOOKUP($A1352,'Circumstance 4'!$B$6:$AB$15,27,FALSE),IFERROR(VLOOKUP($A1352,'Circumstance 4'!$B$18:$AB$28,27,FALSE),TableBPA2[[#This Row],[Base Payment After Circumstance 3]])))</f>
        <v/>
      </c>
      <c r="J1352" s="3" t="str">
        <f>IF(J$3="Not used","",IFERROR(VLOOKUP($A1352,'Circumstance 5'!$B$6:$AB$15,27,FALSE),IFERROR(VLOOKUP($A1352,'Circumstance 5'!$B$18:$AB$28,27,FALSE),TableBPA2[[#This Row],[Base Payment After Circumstance 4]])))</f>
        <v/>
      </c>
      <c r="K1352" s="3" t="str">
        <f>IF(K$3="Not used","",IFERROR(VLOOKUP($A1352,'Circumstance 6'!$B$6:$AB$15,27,FALSE),IFERROR(VLOOKUP($A1352,'Circumstance 6'!$B$18:$AB$28,27,FALSE),TableBPA2[[#This Row],[Base Payment After Circumstance 5]])))</f>
        <v/>
      </c>
      <c r="L1352" s="3" t="str">
        <f>IF(L$3="Not used","",IFERROR(VLOOKUP($A1352,'Circumstance 7'!$B$6:$AB$15,27,FALSE),IFERROR(VLOOKUP($A1352,'Circumstance 7'!$B$18:$AB$28,27,FALSE),TableBPA2[[#This Row],[Base Payment After Circumstance 6]])))</f>
        <v/>
      </c>
      <c r="M1352" s="3" t="str">
        <f>IF(M$3="Not used","",IFERROR(VLOOKUP($A1352,'Circumstance 8'!$B$6:$AB$15,27,FALSE),IFERROR(VLOOKUP($A1352,'Circumstance 8'!$B$18:$AB$28,27,FALSE),TableBPA2[[#This Row],[Base Payment After Circumstance 7]])))</f>
        <v/>
      </c>
      <c r="N1352" s="3" t="str">
        <f>IF(N$3="Not used","",IFERROR(VLOOKUP($A1352,'Circumstance 9'!$B$6:$AB$15,27,FALSE),IFERROR(VLOOKUP($A1352,'Circumstance 9'!$B$18:$AB$28,27,FALSE),TableBPA2[[#This Row],[Base Payment After Circumstance 8]])))</f>
        <v/>
      </c>
      <c r="O1352" s="3" t="str">
        <f>IF(O$3="Not used","",IFERROR(VLOOKUP($A1352,'Circumstance 10'!$B$6:$AB$15,27,FALSE),IFERROR(VLOOKUP($A1352,'Circumstance 10'!$B$18:$AB$28,27,FALSE),TableBPA2[[#This Row],[Base Payment After Circumstance 9]])))</f>
        <v/>
      </c>
      <c r="P1352" s="24" t="str">
        <f>IF(P$3="Not used","",IFERROR(VLOOKUP($A1352,'Circumstance 11'!$B$6:$AB$15,27,FALSE),IFERROR(VLOOKUP($A1352,'Circumstance 11'!$B$18:$AB$28,27,FALSE),TableBPA2[[#This Row],[Base Payment After Circumstance 10]])))</f>
        <v/>
      </c>
      <c r="Q1352" s="24" t="str">
        <f>IF(Q$3="Not used","",IFERROR(VLOOKUP($A1352,'Circumstance 12'!$B$6:$AB$15,27,FALSE),IFERROR(VLOOKUP($A1352,'Circumstance 12'!$B$18:$AB$28,27,FALSE),TableBPA2[[#This Row],[Base Payment After Circumstance 11]])))</f>
        <v/>
      </c>
      <c r="R1352" s="24" t="str">
        <f>IF(R$3="Not used","",IFERROR(VLOOKUP($A1352,'Circumstance 13'!$B$6:$AB$15,27,FALSE),IFERROR(VLOOKUP($A1352,'Circumstance 13'!$B$18:$AB$28,27,FALSE),TableBPA2[[#This Row],[Base Payment After Circumstance 12]])))</f>
        <v/>
      </c>
      <c r="S1352" s="24" t="str">
        <f>IF(S$3="Not used","",IFERROR(VLOOKUP($A1352,'Circumstance 14'!$B$6:$AB$15,27,FALSE),IFERROR(VLOOKUP($A1352,'Circumstance 14'!$B$18:$AB$28,27,FALSE),TableBPA2[[#This Row],[Base Payment After Circumstance 13]])))</f>
        <v/>
      </c>
      <c r="T1352" s="24" t="str">
        <f>IF(T$3="Not used","",IFERROR(VLOOKUP($A1352,'Circumstance 15'!$B$6:$AB$15,27,FALSE),IFERROR(VLOOKUP($A1352,'Circumstance 15'!$B$18:$AB$28,27,FALSE),TableBPA2[[#This Row],[Base Payment After Circumstance 14]])))</f>
        <v/>
      </c>
      <c r="U1352" s="24" t="str">
        <f>IF(U$3="Not used","",IFERROR(VLOOKUP($A1352,'Circumstance 16'!$B$6:$AB$15,27,FALSE),IFERROR(VLOOKUP($A1352,'Circumstance 16'!$B$18:$AB$28,27,FALSE),TableBPA2[[#This Row],[Base Payment After Circumstance 15]])))</f>
        <v/>
      </c>
      <c r="V1352" s="24" t="str">
        <f>IF(V$3="Not used","",IFERROR(VLOOKUP($A1352,'Circumstance 17'!$B$6:$AB$15,27,FALSE),IFERROR(VLOOKUP($A1352,'Circumstance 17'!$B$18:$AB$28,27,FALSE),TableBPA2[[#This Row],[Base Payment After Circumstance 16]])))</f>
        <v/>
      </c>
      <c r="W1352" s="24" t="str">
        <f>IF(W$3="Not used","",IFERROR(VLOOKUP($A1352,'Circumstance 18'!$B$6:$AB$15,27,FALSE),IFERROR(VLOOKUP($A1352,'Circumstance 18'!$B$18:$AB$28,27,FALSE),TableBPA2[[#This Row],[Base Payment After Circumstance 17]])))</f>
        <v/>
      </c>
      <c r="X1352" s="24" t="str">
        <f>IF(X$3="Not used","",IFERROR(VLOOKUP($A1352,'Circumstance 19'!$B$6:$AB$15,27,FALSE),IFERROR(VLOOKUP($A1352,'Circumstance 19'!$B$18:$AB$28,27,FALSE),TableBPA2[[#This Row],[Base Payment After Circumstance 18]])))</f>
        <v/>
      </c>
      <c r="Y1352" s="24" t="str">
        <f>IF(Y$3="Not used","",IFERROR(VLOOKUP($A1352,'Circumstance 20'!$B$6:$AB$15,27,FALSE),IFERROR(VLOOKUP($A1352,'Circumstance 20'!$B$18:$AB$28,27,FALSE),TableBPA2[[#This Row],[Base Payment After Circumstance 19]])))</f>
        <v/>
      </c>
    </row>
    <row r="1353" spans="1:25" x14ac:dyDescent="0.25">
      <c r="A1353" s="11" t="str">
        <f>IF('LEA Information'!A1362="","",'LEA Information'!A1362)</f>
        <v/>
      </c>
      <c r="B1353" s="11" t="str">
        <f>IF('LEA Information'!B1362="","",'LEA Information'!B1362)</f>
        <v/>
      </c>
      <c r="C1353" s="68" t="str">
        <f>IF('LEA Information'!C1362="","",'LEA Information'!C1362)</f>
        <v/>
      </c>
      <c r="D1353" s="8" t="str">
        <f>IF('LEA Information'!D1362="","",'LEA Information'!D1362)</f>
        <v/>
      </c>
      <c r="E1353" s="32" t="str">
        <f t="shared" si="21"/>
        <v/>
      </c>
      <c r="F1353" s="3" t="str">
        <f>IF(F$3="Not used","",IFERROR(VLOOKUP($A1353,'Circumstance 1'!$B$6:$AB$15,27,FALSE),IFERROR(VLOOKUP(A1353,'Circumstance 1'!$B$18:$AB$28,27,FALSE),TableBPA2[[#This Row],[Starting Base Payment]])))</f>
        <v/>
      </c>
      <c r="G1353" s="3" t="str">
        <f>IF(G$3="Not used","",IFERROR(VLOOKUP($A1353,'Circumstance 2'!$B$6:$AB$15,27,FALSE),IFERROR(VLOOKUP($A1353,'Circumstance 2'!$B$18:$AB$28,27,FALSE),TableBPA2[[#This Row],[Base Payment After Circumstance 1]])))</f>
        <v/>
      </c>
      <c r="H1353" s="3" t="str">
        <f>IF(H$3="Not used","",IFERROR(VLOOKUP($A1353,'Circumstance 3'!$B$6:$AB$15,27,FALSE),IFERROR(VLOOKUP($A1353,'Circumstance 3'!$B$18:$AB$28,27,FALSE),TableBPA2[[#This Row],[Base Payment After Circumstance 2]])))</f>
        <v/>
      </c>
      <c r="I1353" s="3" t="str">
        <f>IF(I$3="Not used","",IFERROR(VLOOKUP($A1353,'Circumstance 4'!$B$6:$AB$15,27,FALSE),IFERROR(VLOOKUP($A1353,'Circumstance 4'!$B$18:$AB$28,27,FALSE),TableBPA2[[#This Row],[Base Payment After Circumstance 3]])))</f>
        <v/>
      </c>
      <c r="J1353" s="3" t="str">
        <f>IF(J$3="Not used","",IFERROR(VLOOKUP($A1353,'Circumstance 5'!$B$6:$AB$15,27,FALSE),IFERROR(VLOOKUP($A1353,'Circumstance 5'!$B$18:$AB$28,27,FALSE),TableBPA2[[#This Row],[Base Payment After Circumstance 4]])))</f>
        <v/>
      </c>
      <c r="K1353" s="3" t="str">
        <f>IF(K$3="Not used","",IFERROR(VLOOKUP($A1353,'Circumstance 6'!$B$6:$AB$15,27,FALSE),IFERROR(VLOOKUP($A1353,'Circumstance 6'!$B$18:$AB$28,27,FALSE),TableBPA2[[#This Row],[Base Payment After Circumstance 5]])))</f>
        <v/>
      </c>
      <c r="L1353" s="3" t="str">
        <f>IF(L$3="Not used","",IFERROR(VLOOKUP($A1353,'Circumstance 7'!$B$6:$AB$15,27,FALSE),IFERROR(VLOOKUP($A1353,'Circumstance 7'!$B$18:$AB$28,27,FALSE),TableBPA2[[#This Row],[Base Payment After Circumstance 6]])))</f>
        <v/>
      </c>
      <c r="M1353" s="3" t="str">
        <f>IF(M$3="Not used","",IFERROR(VLOOKUP($A1353,'Circumstance 8'!$B$6:$AB$15,27,FALSE),IFERROR(VLOOKUP($A1353,'Circumstance 8'!$B$18:$AB$28,27,FALSE),TableBPA2[[#This Row],[Base Payment After Circumstance 7]])))</f>
        <v/>
      </c>
      <c r="N1353" s="3" t="str">
        <f>IF(N$3="Not used","",IFERROR(VLOOKUP($A1353,'Circumstance 9'!$B$6:$AB$15,27,FALSE),IFERROR(VLOOKUP($A1353,'Circumstance 9'!$B$18:$AB$28,27,FALSE),TableBPA2[[#This Row],[Base Payment After Circumstance 8]])))</f>
        <v/>
      </c>
      <c r="O1353" s="3" t="str">
        <f>IF(O$3="Not used","",IFERROR(VLOOKUP($A1353,'Circumstance 10'!$B$6:$AB$15,27,FALSE),IFERROR(VLOOKUP($A1353,'Circumstance 10'!$B$18:$AB$28,27,FALSE),TableBPA2[[#This Row],[Base Payment After Circumstance 9]])))</f>
        <v/>
      </c>
      <c r="P1353" s="24" t="str">
        <f>IF(P$3="Not used","",IFERROR(VLOOKUP($A1353,'Circumstance 11'!$B$6:$AB$15,27,FALSE),IFERROR(VLOOKUP($A1353,'Circumstance 11'!$B$18:$AB$28,27,FALSE),TableBPA2[[#This Row],[Base Payment After Circumstance 10]])))</f>
        <v/>
      </c>
      <c r="Q1353" s="24" t="str">
        <f>IF(Q$3="Not used","",IFERROR(VLOOKUP($A1353,'Circumstance 12'!$B$6:$AB$15,27,FALSE),IFERROR(VLOOKUP($A1353,'Circumstance 12'!$B$18:$AB$28,27,FALSE),TableBPA2[[#This Row],[Base Payment After Circumstance 11]])))</f>
        <v/>
      </c>
      <c r="R1353" s="24" t="str">
        <f>IF(R$3="Not used","",IFERROR(VLOOKUP($A1353,'Circumstance 13'!$B$6:$AB$15,27,FALSE),IFERROR(VLOOKUP($A1353,'Circumstance 13'!$B$18:$AB$28,27,FALSE),TableBPA2[[#This Row],[Base Payment After Circumstance 12]])))</f>
        <v/>
      </c>
      <c r="S1353" s="24" t="str">
        <f>IF(S$3="Not used","",IFERROR(VLOOKUP($A1353,'Circumstance 14'!$B$6:$AB$15,27,FALSE),IFERROR(VLOOKUP($A1353,'Circumstance 14'!$B$18:$AB$28,27,FALSE),TableBPA2[[#This Row],[Base Payment After Circumstance 13]])))</f>
        <v/>
      </c>
      <c r="T1353" s="24" t="str">
        <f>IF(T$3="Not used","",IFERROR(VLOOKUP($A1353,'Circumstance 15'!$B$6:$AB$15,27,FALSE),IFERROR(VLOOKUP($A1353,'Circumstance 15'!$B$18:$AB$28,27,FALSE),TableBPA2[[#This Row],[Base Payment After Circumstance 14]])))</f>
        <v/>
      </c>
      <c r="U1353" s="24" t="str">
        <f>IF(U$3="Not used","",IFERROR(VLOOKUP($A1353,'Circumstance 16'!$B$6:$AB$15,27,FALSE),IFERROR(VLOOKUP($A1353,'Circumstance 16'!$B$18:$AB$28,27,FALSE),TableBPA2[[#This Row],[Base Payment After Circumstance 15]])))</f>
        <v/>
      </c>
      <c r="V1353" s="24" t="str">
        <f>IF(V$3="Not used","",IFERROR(VLOOKUP($A1353,'Circumstance 17'!$B$6:$AB$15,27,FALSE),IFERROR(VLOOKUP($A1353,'Circumstance 17'!$B$18:$AB$28,27,FALSE),TableBPA2[[#This Row],[Base Payment After Circumstance 16]])))</f>
        <v/>
      </c>
      <c r="W1353" s="24" t="str">
        <f>IF(W$3="Not used","",IFERROR(VLOOKUP($A1353,'Circumstance 18'!$B$6:$AB$15,27,FALSE),IFERROR(VLOOKUP($A1353,'Circumstance 18'!$B$18:$AB$28,27,FALSE),TableBPA2[[#This Row],[Base Payment After Circumstance 17]])))</f>
        <v/>
      </c>
      <c r="X1353" s="24" t="str">
        <f>IF(X$3="Not used","",IFERROR(VLOOKUP($A1353,'Circumstance 19'!$B$6:$AB$15,27,FALSE),IFERROR(VLOOKUP($A1353,'Circumstance 19'!$B$18:$AB$28,27,FALSE),TableBPA2[[#This Row],[Base Payment After Circumstance 18]])))</f>
        <v/>
      </c>
      <c r="Y1353" s="24" t="str">
        <f>IF(Y$3="Not used","",IFERROR(VLOOKUP($A1353,'Circumstance 20'!$B$6:$AB$15,27,FALSE),IFERROR(VLOOKUP($A1353,'Circumstance 20'!$B$18:$AB$28,27,FALSE),TableBPA2[[#This Row],[Base Payment After Circumstance 19]])))</f>
        <v/>
      </c>
    </row>
    <row r="1354" spans="1:25" x14ac:dyDescent="0.25">
      <c r="A1354" s="11" t="str">
        <f>IF('LEA Information'!A1363="","",'LEA Information'!A1363)</f>
        <v/>
      </c>
      <c r="B1354" s="11" t="str">
        <f>IF('LEA Information'!B1363="","",'LEA Information'!B1363)</f>
        <v/>
      </c>
      <c r="C1354" s="68" t="str">
        <f>IF('LEA Information'!C1363="","",'LEA Information'!C1363)</f>
        <v/>
      </c>
      <c r="D1354" s="8" t="str">
        <f>IF('LEA Information'!D1363="","",'LEA Information'!D1363)</f>
        <v/>
      </c>
      <c r="E1354" s="32" t="str">
        <f t="shared" si="21"/>
        <v/>
      </c>
      <c r="F1354" s="3" t="str">
        <f>IF(F$3="Not used","",IFERROR(VLOOKUP($A1354,'Circumstance 1'!$B$6:$AB$15,27,FALSE),IFERROR(VLOOKUP(A1354,'Circumstance 1'!$B$18:$AB$28,27,FALSE),TableBPA2[[#This Row],[Starting Base Payment]])))</f>
        <v/>
      </c>
      <c r="G1354" s="3" t="str">
        <f>IF(G$3="Not used","",IFERROR(VLOOKUP($A1354,'Circumstance 2'!$B$6:$AB$15,27,FALSE),IFERROR(VLOOKUP($A1354,'Circumstance 2'!$B$18:$AB$28,27,FALSE),TableBPA2[[#This Row],[Base Payment After Circumstance 1]])))</f>
        <v/>
      </c>
      <c r="H1354" s="3" t="str">
        <f>IF(H$3="Not used","",IFERROR(VLOOKUP($A1354,'Circumstance 3'!$B$6:$AB$15,27,FALSE),IFERROR(VLOOKUP($A1354,'Circumstance 3'!$B$18:$AB$28,27,FALSE),TableBPA2[[#This Row],[Base Payment After Circumstance 2]])))</f>
        <v/>
      </c>
      <c r="I1354" s="3" t="str">
        <f>IF(I$3="Not used","",IFERROR(VLOOKUP($A1354,'Circumstance 4'!$B$6:$AB$15,27,FALSE),IFERROR(VLOOKUP($A1354,'Circumstance 4'!$B$18:$AB$28,27,FALSE),TableBPA2[[#This Row],[Base Payment After Circumstance 3]])))</f>
        <v/>
      </c>
      <c r="J1354" s="3" t="str">
        <f>IF(J$3="Not used","",IFERROR(VLOOKUP($A1354,'Circumstance 5'!$B$6:$AB$15,27,FALSE),IFERROR(VLOOKUP($A1354,'Circumstance 5'!$B$18:$AB$28,27,FALSE),TableBPA2[[#This Row],[Base Payment After Circumstance 4]])))</f>
        <v/>
      </c>
      <c r="K1354" s="3" t="str">
        <f>IF(K$3="Not used","",IFERROR(VLOOKUP($A1354,'Circumstance 6'!$B$6:$AB$15,27,FALSE),IFERROR(VLOOKUP($A1354,'Circumstance 6'!$B$18:$AB$28,27,FALSE),TableBPA2[[#This Row],[Base Payment After Circumstance 5]])))</f>
        <v/>
      </c>
      <c r="L1354" s="3" t="str">
        <f>IF(L$3="Not used","",IFERROR(VLOOKUP($A1354,'Circumstance 7'!$B$6:$AB$15,27,FALSE),IFERROR(VLOOKUP($A1354,'Circumstance 7'!$B$18:$AB$28,27,FALSE),TableBPA2[[#This Row],[Base Payment After Circumstance 6]])))</f>
        <v/>
      </c>
      <c r="M1354" s="3" t="str">
        <f>IF(M$3="Not used","",IFERROR(VLOOKUP($A1354,'Circumstance 8'!$B$6:$AB$15,27,FALSE),IFERROR(VLOOKUP($A1354,'Circumstance 8'!$B$18:$AB$28,27,FALSE),TableBPA2[[#This Row],[Base Payment After Circumstance 7]])))</f>
        <v/>
      </c>
      <c r="N1354" s="3" t="str">
        <f>IF(N$3="Not used","",IFERROR(VLOOKUP($A1354,'Circumstance 9'!$B$6:$AB$15,27,FALSE),IFERROR(VLOOKUP($A1354,'Circumstance 9'!$B$18:$AB$28,27,FALSE),TableBPA2[[#This Row],[Base Payment After Circumstance 8]])))</f>
        <v/>
      </c>
      <c r="O1354" s="3" t="str">
        <f>IF(O$3="Not used","",IFERROR(VLOOKUP($A1354,'Circumstance 10'!$B$6:$AB$15,27,FALSE),IFERROR(VLOOKUP($A1354,'Circumstance 10'!$B$18:$AB$28,27,FALSE),TableBPA2[[#This Row],[Base Payment After Circumstance 9]])))</f>
        <v/>
      </c>
      <c r="P1354" s="24" t="str">
        <f>IF(P$3="Not used","",IFERROR(VLOOKUP($A1354,'Circumstance 11'!$B$6:$AB$15,27,FALSE),IFERROR(VLOOKUP($A1354,'Circumstance 11'!$B$18:$AB$28,27,FALSE),TableBPA2[[#This Row],[Base Payment After Circumstance 10]])))</f>
        <v/>
      </c>
      <c r="Q1354" s="24" t="str">
        <f>IF(Q$3="Not used","",IFERROR(VLOOKUP($A1354,'Circumstance 12'!$B$6:$AB$15,27,FALSE),IFERROR(VLOOKUP($A1354,'Circumstance 12'!$B$18:$AB$28,27,FALSE),TableBPA2[[#This Row],[Base Payment After Circumstance 11]])))</f>
        <v/>
      </c>
      <c r="R1354" s="24" t="str">
        <f>IF(R$3="Not used","",IFERROR(VLOOKUP($A1354,'Circumstance 13'!$B$6:$AB$15,27,FALSE),IFERROR(VLOOKUP($A1354,'Circumstance 13'!$B$18:$AB$28,27,FALSE),TableBPA2[[#This Row],[Base Payment After Circumstance 12]])))</f>
        <v/>
      </c>
      <c r="S1354" s="24" t="str">
        <f>IF(S$3="Not used","",IFERROR(VLOOKUP($A1354,'Circumstance 14'!$B$6:$AB$15,27,FALSE),IFERROR(VLOOKUP($A1354,'Circumstance 14'!$B$18:$AB$28,27,FALSE),TableBPA2[[#This Row],[Base Payment After Circumstance 13]])))</f>
        <v/>
      </c>
      <c r="T1354" s="24" t="str">
        <f>IF(T$3="Not used","",IFERROR(VLOOKUP($A1354,'Circumstance 15'!$B$6:$AB$15,27,FALSE),IFERROR(VLOOKUP($A1354,'Circumstance 15'!$B$18:$AB$28,27,FALSE),TableBPA2[[#This Row],[Base Payment After Circumstance 14]])))</f>
        <v/>
      </c>
      <c r="U1354" s="24" t="str">
        <f>IF(U$3="Not used","",IFERROR(VLOOKUP($A1354,'Circumstance 16'!$B$6:$AB$15,27,FALSE),IFERROR(VLOOKUP($A1354,'Circumstance 16'!$B$18:$AB$28,27,FALSE),TableBPA2[[#This Row],[Base Payment After Circumstance 15]])))</f>
        <v/>
      </c>
      <c r="V1354" s="24" t="str">
        <f>IF(V$3="Not used","",IFERROR(VLOOKUP($A1354,'Circumstance 17'!$B$6:$AB$15,27,FALSE),IFERROR(VLOOKUP($A1354,'Circumstance 17'!$B$18:$AB$28,27,FALSE),TableBPA2[[#This Row],[Base Payment After Circumstance 16]])))</f>
        <v/>
      </c>
      <c r="W1354" s="24" t="str">
        <f>IF(W$3="Not used","",IFERROR(VLOOKUP($A1354,'Circumstance 18'!$B$6:$AB$15,27,FALSE),IFERROR(VLOOKUP($A1354,'Circumstance 18'!$B$18:$AB$28,27,FALSE),TableBPA2[[#This Row],[Base Payment After Circumstance 17]])))</f>
        <v/>
      </c>
      <c r="X1354" s="24" t="str">
        <f>IF(X$3="Not used","",IFERROR(VLOOKUP($A1354,'Circumstance 19'!$B$6:$AB$15,27,FALSE),IFERROR(VLOOKUP($A1354,'Circumstance 19'!$B$18:$AB$28,27,FALSE),TableBPA2[[#This Row],[Base Payment After Circumstance 18]])))</f>
        <v/>
      </c>
      <c r="Y1354" s="24" t="str">
        <f>IF(Y$3="Not used","",IFERROR(VLOOKUP($A1354,'Circumstance 20'!$B$6:$AB$15,27,FALSE),IFERROR(VLOOKUP($A1354,'Circumstance 20'!$B$18:$AB$28,27,FALSE),TableBPA2[[#This Row],[Base Payment After Circumstance 19]])))</f>
        <v/>
      </c>
    </row>
    <row r="1355" spans="1:25" x14ac:dyDescent="0.25">
      <c r="A1355" s="11" t="str">
        <f>IF('LEA Information'!A1364="","",'LEA Information'!A1364)</f>
        <v/>
      </c>
      <c r="B1355" s="11" t="str">
        <f>IF('LEA Information'!B1364="","",'LEA Information'!B1364)</f>
        <v/>
      </c>
      <c r="C1355" s="68" t="str">
        <f>IF('LEA Information'!C1364="","",'LEA Information'!C1364)</f>
        <v/>
      </c>
      <c r="D1355" s="8" t="str">
        <f>IF('LEA Information'!D1364="","",'LEA Information'!D1364)</f>
        <v/>
      </c>
      <c r="E1355" s="32" t="str">
        <f t="shared" si="21"/>
        <v/>
      </c>
      <c r="F1355" s="3" t="str">
        <f>IF(F$3="Not used","",IFERROR(VLOOKUP($A1355,'Circumstance 1'!$B$6:$AB$15,27,FALSE),IFERROR(VLOOKUP(A1355,'Circumstance 1'!$B$18:$AB$28,27,FALSE),TableBPA2[[#This Row],[Starting Base Payment]])))</f>
        <v/>
      </c>
      <c r="G1355" s="3" t="str">
        <f>IF(G$3="Not used","",IFERROR(VLOOKUP($A1355,'Circumstance 2'!$B$6:$AB$15,27,FALSE),IFERROR(VLOOKUP($A1355,'Circumstance 2'!$B$18:$AB$28,27,FALSE),TableBPA2[[#This Row],[Base Payment After Circumstance 1]])))</f>
        <v/>
      </c>
      <c r="H1355" s="3" t="str">
        <f>IF(H$3="Not used","",IFERROR(VLOOKUP($A1355,'Circumstance 3'!$B$6:$AB$15,27,FALSE),IFERROR(VLOOKUP($A1355,'Circumstance 3'!$B$18:$AB$28,27,FALSE),TableBPA2[[#This Row],[Base Payment After Circumstance 2]])))</f>
        <v/>
      </c>
      <c r="I1355" s="3" t="str">
        <f>IF(I$3="Not used","",IFERROR(VLOOKUP($A1355,'Circumstance 4'!$B$6:$AB$15,27,FALSE),IFERROR(VLOOKUP($A1355,'Circumstance 4'!$B$18:$AB$28,27,FALSE),TableBPA2[[#This Row],[Base Payment After Circumstance 3]])))</f>
        <v/>
      </c>
      <c r="J1355" s="3" t="str">
        <f>IF(J$3="Not used","",IFERROR(VLOOKUP($A1355,'Circumstance 5'!$B$6:$AB$15,27,FALSE),IFERROR(VLOOKUP($A1355,'Circumstance 5'!$B$18:$AB$28,27,FALSE),TableBPA2[[#This Row],[Base Payment After Circumstance 4]])))</f>
        <v/>
      </c>
      <c r="K1355" s="3" t="str">
        <f>IF(K$3="Not used","",IFERROR(VLOOKUP($A1355,'Circumstance 6'!$B$6:$AB$15,27,FALSE),IFERROR(VLOOKUP($A1355,'Circumstance 6'!$B$18:$AB$28,27,FALSE),TableBPA2[[#This Row],[Base Payment After Circumstance 5]])))</f>
        <v/>
      </c>
      <c r="L1355" s="3" t="str">
        <f>IF(L$3="Not used","",IFERROR(VLOOKUP($A1355,'Circumstance 7'!$B$6:$AB$15,27,FALSE),IFERROR(VLOOKUP($A1355,'Circumstance 7'!$B$18:$AB$28,27,FALSE),TableBPA2[[#This Row],[Base Payment After Circumstance 6]])))</f>
        <v/>
      </c>
      <c r="M1355" s="3" t="str">
        <f>IF(M$3="Not used","",IFERROR(VLOOKUP($A1355,'Circumstance 8'!$B$6:$AB$15,27,FALSE),IFERROR(VLOOKUP($A1355,'Circumstance 8'!$B$18:$AB$28,27,FALSE),TableBPA2[[#This Row],[Base Payment After Circumstance 7]])))</f>
        <v/>
      </c>
      <c r="N1355" s="3" t="str">
        <f>IF(N$3="Not used","",IFERROR(VLOOKUP($A1355,'Circumstance 9'!$B$6:$AB$15,27,FALSE),IFERROR(VLOOKUP($A1355,'Circumstance 9'!$B$18:$AB$28,27,FALSE),TableBPA2[[#This Row],[Base Payment After Circumstance 8]])))</f>
        <v/>
      </c>
      <c r="O1355" s="3" t="str">
        <f>IF(O$3="Not used","",IFERROR(VLOOKUP($A1355,'Circumstance 10'!$B$6:$AB$15,27,FALSE),IFERROR(VLOOKUP($A1355,'Circumstance 10'!$B$18:$AB$28,27,FALSE),TableBPA2[[#This Row],[Base Payment After Circumstance 9]])))</f>
        <v/>
      </c>
      <c r="P1355" s="24" t="str">
        <f>IF(P$3="Not used","",IFERROR(VLOOKUP($A1355,'Circumstance 11'!$B$6:$AB$15,27,FALSE),IFERROR(VLOOKUP($A1355,'Circumstance 11'!$B$18:$AB$28,27,FALSE),TableBPA2[[#This Row],[Base Payment After Circumstance 10]])))</f>
        <v/>
      </c>
      <c r="Q1355" s="24" t="str">
        <f>IF(Q$3="Not used","",IFERROR(VLOOKUP($A1355,'Circumstance 12'!$B$6:$AB$15,27,FALSE),IFERROR(VLOOKUP($A1355,'Circumstance 12'!$B$18:$AB$28,27,FALSE),TableBPA2[[#This Row],[Base Payment After Circumstance 11]])))</f>
        <v/>
      </c>
      <c r="R1355" s="24" t="str">
        <f>IF(R$3="Not used","",IFERROR(VLOOKUP($A1355,'Circumstance 13'!$B$6:$AB$15,27,FALSE),IFERROR(VLOOKUP($A1355,'Circumstance 13'!$B$18:$AB$28,27,FALSE),TableBPA2[[#This Row],[Base Payment After Circumstance 12]])))</f>
        <v/>
      </c>
      <c r="S1355" s="24" t="str">
        <f>IF(S$3="Not used","",IFERROR(VLOOKUP($A1355,'Circumstance 14'!$B$6:$AB$15,27,FALSE),IFERROR(VLOOKUP($A1355,'Circumstance 14'!$B$18:$AB$28,27,FALSE),TableBPA2[[#This Row],[Base Payment After Circumstance 13]])))</f>
        <v/>
      </c>
      <c r="T1355" s="24" t="str">
        <f>IF(T$3="Not used","",IFERROR(VLOOKUP($A1355,'Circumstance 15'!$B$6:$AB$15,27,FALSE),IFERROR(VLOOKUP($A1355,'Circumstance 15'!$B$18:$AB$28,27,FALSE),TableBPA2[[#This Row],[Base Payment After Circumstance 14]])))</f>
        <v/>
      </c>
      <c r="U1355" s="24" t="str">
        <f>IF(U$3="Not used","",IFERROR(VLOOKUP($A1355,'Circumstance 16'!$B$6:$AB$15,27,FALSE),IFERROR(VLOOKUP($A1355,'Circumstance 16'!$B$18:$AB$28,27,FALSE),TableBPA2[[#This Row],[Base Payment After Circumstance 15]])))</f>
        <v/>
      </c>
      <c r="V1355" s="24" t="str">
        <f>IF(V$3="Not used","",IFERROR(VLOOKUP($A1355,'Circumstance 17'!$B$6:$AB$15,27,FALSE),IFERROR(VLOOKUP($A1355,'Circumstance 17'!$B$18:$AB$28,27,FALSE),TableBPA2[[#This Row],[Base Payment After Circumstance 16]])))</f>
        <v/>
      </c>
      <c r="W1355" s="24" t="str">
        <f>IF(W$3="Not used","",IFERROR(VLOOKUP($A1355,'Circumstance 18'!$B$6:$AB$15,27,FALSE),IFERROR(VLOOKUP($A1355,'Circumstance 18'!$B$18:$AB$28,27,FALSE),TableBPA2[[#This Row],[Base Payment After Circumstance 17]])))</f>
        <v/>
      </c>
      <c r="X1355" s="24" t="str">
        <f>IF(X$3="Not used","",IFERROR(VLOOKUP($A1355,'Circumstance 19'!$B$6:$AB$15,27,FALSE),IFERROR(VLOOKUP($A1355,'Circumstance 19'!$B$18:$AB$28,27,FALSE),TableBPA2[[#This Row],[Base Payment After Circumstance 18]])))</f>
        <v/>
      </c>
      <c r="Y1355" s="24" t="str">
        <f>IF(Y$3="Not used","",IFERROR(VLOOKUP($A1355,'Circumstance 20'!$B$6:$AB$15,27,FALSE),IFERROR(VLOOKUP($A1355,'Circumstance 20'!$B$18:$AB$28,27,FALSE),TableBPA2[[#This Row],[Base Payment After Circumstance 19]])))</f>
        <v/>
      </c>
    </row>
    <row r="1356" spans="1:25" x14ac:dyDescent="0.25">
      <c r="A1356" s="11" t="str">
        <f>IF('LEA Information'!A1365="","",'LEA Information'!A1365)</f>
        <v/>
      </c>
      <c r="B1356" s="11" t="str">
        <f>IF('LEA Information'!B1365="","",'LEA Information'!B1365)</f>
        <v/>
      </c>
      <c r="C1356" s="68" t="str">
        <f>IF('LEA Information'!C1365="","",'LEA Information'!C1365)</f>
        <v/>
      </c>
      <c r="D1356" s="8" t="str">
        <f>IF('LEA Information'!D1365="","",'LEA Information'!D1365)</f>
        <v/>
      </c>
      <c r="E1356" s="32" t="str">
        <f t="shared" si="21"/>
        <v/>
      </c>
      <c r="F1356" s="3" t="str">
        <f>IF(F$3="Not used","",IFERROR(VLOOKUP($A1356,'Circumstance 1'!$B$6:$AB$15,27,FALSE),IFERROR(VLOOKUP(A1356,'Circumstance 1'!$B$18:$AB$28,27,FALSE),TableBPA2[[#This Row],[Starting Base Payment]])))</f>
        <v/>
      </c>
      <c r="G1356" s="3" t="str">
        <f>IF(G$3="Not used","",IFERROR(VLOOKUP($A1356,'Circumstance 2'!$B$6:$AB$15,27,FALSE),IFERROR(VLOOKUP($A1356,'Circumstance 2'!$B$18:$AB$28,27,FALSE),TableBPA2[[#This Row],[Base Payment After Circumstance 1]])))</f>
        <v/>
      </c>
      <c r="H1356" s="3" t="str">
        <f>IF(H$3="Not used","",IFERROR(VLOOKUP($A1356,'Circumstance 3'!$B$6:$AB$15,27,FALSE),IFERROR(VLOOKUP($A1356,'Circumstance 3'!$B$18:$AB$28,27,FALSE),TableBPA2[[#This Row],[Base Payment After Circumstance 2]])))</f>
        <v/>
      </c>
      <c r="I1356" s="3" t="str">
        <f>IF(I$3="Not used","",IFERROR(VLOOKUP($A1356,'Circumstance 4'!$B$6:$AB$15,27,FALSE),IFERROR(VLOOKUP($A1356,'Circumstance 4'!$B$18:$AB$28,27,FALSE),TableBPA2[[#This Row],[Base Payment After Circumstance 3]])))</f>
        <v/>
      </c>
      <c r="J1356" s="3" t="str">
        <f>IF(J$3="Not used","",IFERROR(VLOOKUP($A1356,'Circumstance 5'!$B$6:$AB$15,27,FALSE),IFERROR(VLOOKUP($A1356,'Circumstance 5'!$B$18:$AB$28,27,FALSE),TableBPA2[[#This Row],[Base Payment After Circumstance 4]])))</f>
        <v/>
      </c>
      <c r="K1356" s="3" t="str">
        <f>IF(K$3="Not used","",IFERROR(VLOOKUP($A1356,'Circumstance 6'!$B$6:$AB$15,27,FALSE),IFERROR(VLOOKUP($A1356,'Circumstance 6'!$B$18:$AB$28,27,FALSE),TableBPA2[[#This Row],[Base Payment After Circumstance 5]])))</f>
        <v/>
      </c>
      <c r="L1356" s="3" t="str">
        <f>IF(L$3="Not used","",IFERROR(VLOOKUP($A1356,'Circumstance 7'!$B$6:$AB$15,27,FALSE),IFERROR(VLOOKUP($A1356,'Circumstance 7'!$B$18:$AB$28,27,FALSE),TableBPA2[[#This Row],[Base Payment After Circumstance 6]])))</f>
        <v/>
      </c>
      <c r="M1356" s="3" t="str">
        <f>IF(M$3="Not used","",IFERROR(VLOOKUP($A1356,'Circumstance 8'!$B$6:$AB$15,27,FALSE),IFERROR(VLOOKUP($A1356,'Circumstance 8'!$B$18:$AB$28,27,FALSE),TableBPA2[[#This Row],[Base Payment After Circumstance 7]])))</f>
        <v/>
      </c>
      <c r="N1356" s="3" t="str">
        <f>IF(N$3="Not used","",IFERROR(VLOOKUP($A1356,'Circumstance 9'!$B$6:$AB$15,27,FALSE),IFERROR(VLOOKUP($A1356,'Circumstance 9'!$B$18:$AB$28,27,FALSE),TableBPA2[[#This Row],[Base Payment After Circumstance 8]])))</f>
        <v/>
      </c>
      <c r="O1356" s="3" t="str">
        <f>IF(O$3="Not used","",IFERROR(VLOOKUP($A1356,'Circumstance 10'!$B$6:$AB$15,27,FALSE),IFERROR(VLOOKUP($A1356,'Circumstance 10'!$B$18:$AB$28,27,FALSE),TableBPA2[[#This Row],[Base Payment After Circumstance 9]])))</f>
        <v/>
      </c>
      <c r="P1356" s="24" t="str">
        <f>IF(P$3="Not used","",IFERROR(VLOOKUP($A1356,'Circumstance 11'!$B$6:$AB$15,27,FALSE),IFERROR(VLOOKUP($A1356,'Circumstance 11'!$B$18:$AB$28,27,FALSE),TableBPA2[[#This Row],[Base Payment After Circumstance 10]])))</f>
        <v/>
      </c>
      <c r="Q1356" s="24" t="str">
        <f>IF(Q$3="Not used","",IFERROR(VLOOKUP($A1356,'Circumstance 12'!$B$6:$AB$15,27,FALSE),IFERROR(VLOOKUP($A1356,'Circumstance 12'!$B$18:$AB$28,27,FALSE),TableBPA2[[#This Row],[Base Payment After Circumstance 11]])))</f>
        <v/>
      </c>
      <c r="R1356" s="24" t="str">
        <f>IF(R$3="Not used","",IFERROR(VLOOKUP($A1356,'Circumstance 13'!$B$6:$AB$15,27,FALSE),IFERROR(VLOOKUP($A1356,'Circumstance 13'!$B$18:$AB$28,27,FALSE),TableBPA2[[#This Row],[Base Payment After Circumstance 12]])))</f>
        <v/>
      </c>
      <c r="S1356" s="24" t="str">
        <f>IF(S$3="Not used","",IFERROR(VLOOKUP($A1356,'Circumstance 14'!$B$6:$AB$15,27,FALSE),IFERROR(VLOOKUP($A1356,'Circumstance 14'!$B$18:$AB$28,27,FALSE),TableBPA2[[#This Row],[Base Payment After Circumstance 13]])))</f>
        <v/>
      </c>
      <c r="T1356" s="24" t="str">
        <f>IF(T$3="Not used","",IFERROR(VLOOKUP($A1356,'Circumstance 15'!$B$6:$AB$15,27,FALSE),IFERROR(VLOOKUP($A1356,'Circumstance 15'!$B$18:$AB$28,27,FALSE),TableBPA2[[#This Row],[Base Payment After Circumstance 14]])))</f>
        <v/>
      </c>
      <c r="U1356" s="24" t="str">
        <f>IF(U$3="Not used","",IFERROR(VLOOKUP($A1356,'Circumstance 16'!$B$6:$AB$15,27,FALSE),IFERROR(VLOOKUP($A1356,'Circumstance 16'!$B$18:$AB$28,27,FALSE),TableBPA2[[#This Row],[Base Payment After Circumstance 15]])))</f>
        <v/>
      </c>
      <c r="V1356" s="24" t="str">
        <f>IF(V$3="Not used","",IFERROR(VLOOKUP($A1356,'Circumstance 17'!$B$6:$AB$15,27,FALSE),IFERROR(VLOOKUP($A1356,'Circumstance 17'!$B$18:$AB$28,27,FALSE),TableBPA2[[#This Row],[Base Payment After Circumstance 16]])))</f>
        <v/>
      </c>
      <c r="W1356" s="24" t="str">
        <f>IF(W$3="Not used","",IFERROR(VLOOKUP($A1356,'Circumstance 18'!$B$6:$AB$15,27,FALSE),IFERROR(VLOOKUP($A1356,'Circumstance 18'!$B$18:$AB$28,27,FALSE),TableBPA2[[#This Row],[Base Payment After Circumstance 17]])))</f>
        <v/>
      </c>
      <c r="X1356" s="24" t="str">
        <f>IF(X$3="Not used","",IFERROR(VLOOKUP($A1356,'Circumstance 19'!$B$6:$AB$15,27,FALSE),IFERROR(VLOOKUP($A1356,'Circumstance 19'!$B$18:$AB$28,27,FALSE),TableBPA2[[#This Row],[Base Payment After Circumstance 18]])))</f>
        <v/>
      </c>
      <c r="Y1356" s="24" t="str">
        <f>IF(Y$3="Not used","",IFERROR(VLOOKUP($A1356,'Circumstance 20'!$B$6:$AB$15,27,FALSE),IFERROR(VLOOKUP($A1356,'Circumstance 20'!$B$18:$AB$28,27,FALSE),TableBPA2[[#This Row],[Base Payment After Circumstance 19]])))</f>
        <v/>
      </c>
    </row>
    <row r="1357" spans="1:25" x14ac:dyDescent="0.25">
      <c r="A1357" s="11" t="str">
        <f>IF('LEA Information'!A1366="","",'LEA Information'!A1366)</f>
        <v/>
      </c>
      <c r="B1357" s="11" t="str">
        <f>IF('LEA Information'!B1366="","",'LEA Information'!B1366)</f>
        <v/>
      </c>
      <c r="C1357" s="68" t="str">
        <f>IF('LEA Information'!C1366="","",'LEA Information'!C1366)</f>
        <v/>
      </c>
      <c r="D1357" s="8" t="str">
        <f>IF('LEA Information'!D1366="","",'LEA Information'!D1366)</f>
        <v/>
      </c>
      <c r="E1357" s="32" t="str">
        <f t="shared" si="21"/>
        <v/>
      </c>
      <c r="F1357" s="3" t="str">
        <f>IF(F$3="Not used","",IFERROR(VLOOKUP($A1357,'Circumstance 1'!$B$6:$AB$15,27,FALSE),IFERROR(VLOOKUP(A1357,'Circumstance 1'!$B$18:$AB$28,27,FALSE),TableBPA2[[#This Row],[Starting Base Payment]])))</f>
        <v/>
      </c>
      <c r="G1357" s="3" t="str">
        <f>IF(G$3="Not used","",IFERROR(VLOOKUP($A1357,'Circumstance 2'!$B$6:$AB$15,27,FALSE),IFERROR(VLOOKUP($A1357,'Circumstance 2'!$B$18:$AB$28,27,FALSE),TableBPA2[[#This Row],[Base Payment After Circumstance 1]])))</f>
        <v/>
      </c>
      <c r="H1357" s="3" t="str">
        <f>IF(H$3="Not used","",IFERROR(VLOOKUP($A1357,'Circumstance 3'!$B$6:$AB$15,27,FALSE),IFERROR(VLOOKUP($A1357,'Circumstance 3'!$B$18:$AB$28,27,FALSE),TableBPA2[[#This Row],[Base Payment After Circumstance 2]])))</f>
        <v/>
      </c>
      <c r="I1357" s="3" t="str">
        <f>IF(I$3="Not used","",IFERROR(VLOOKUP($A1357,'Circumstance 4'!$B$6:$AB$15,27,FALSE),IFERROR(VLOOKUP($A1357,'Circumstance 4'!$B$18:$AB$28,27,FALSE),TableBPA2[[#This Row],[Base Payment After Circumstance 3]])))</f>
        <v/>
      </c>
      <c r="J1357" s="3" t="str">
        <f>IF(J$3="Not used","",IFERROR(VLOOKUP($A1357,'Circumstance 5'!$B$6:$AB$15,27,FALSE),IFERROR(VLOOKUP($A1357,'Circumstance 5'!$B$18:$AB$28,27,FALSE),TableBPA2[[#This Row],[Base Payment After Circumstance 4]])))</f>
        <v/>
      </c>
      <c r="K1357" s="3" t="str">
        <f>IF(K$3="Not used","",IFERROR(VLOOKUP($A1357,'Circumstance 6'!$B$6:$AB$15,27,FALSE),IFERROR(VLOOKUP($A1357,'Circumstance 6'!$B$18:$AB$28,27,FALSE),TableBPA2[[#This Row],[Base Payment After Circumstance 5]])))</f>
        <v/>
      </c>
      <c r="L1357" s="3" t="str">
        <f>IF(L$3="Not used","",IFERROR(VLOOKUP($A1357,'Circumstance 7'!$B$6:$AB$15,27,FALSE),IFERROR(VLOOKUP($A1357,'Circumstance 7'!$B$18:$AB$28,27,FALSE),TableBPA2[[#This Row],[Base Payment After Circumstance 6]])))</f>
        <v/>
      </c>
      <c r="M1357" s="3" t="str">
        <f>IF(M$3="Not used","",IFERROR(VLOOKUP($A1357,'Circumstance 8'!$B$6:$AB$15,27,FALSE),IFERROR(VLOOKUP($A1357,'Circumstance 8'!$B$18:$AB$28,27,FALSE),TableBPA2[[#This Row],[Base Payment After Circumstance 7]])))</f>
        <v/>
      </c>
      <c r="N1357" s="3" t="str">
        <f>IF(N$3="Not used","",IFERROR(VLOOKUP($A1357,'Circumstance 9'!$B$6:$AB$15,27,FALSE),IFERROR(VLOOKUP($A1357,'Circumstance 9'!$B$18:$AB$28,27,FALSE),TableBPA2[[#This Row],[Base Payment After Circumstance 8]])))</f>
        <v/>
      </c>
      <c r="O1357" s="3" t="str">
        <f>IF(O$3="Not used","",IFERROR(VLOOKUP($A1357,'Circumstance 10'!$B$6:$AB$15,27,FALSE),IFERROR(VLOOKUP($A1357,'Circumstance 10'!$B$18:$AB$28,27,FALSE),TableBPA2[[#This Row],[Base Payment After Circumstance 9]])))</f>
        <v/>
      </c>
      <c r="P1357" s="24" t="str">
        <f>IF(P$3="Not used","",IFERROR(VLOOKUP($A1357,'Circumstance 11'!$B$6:$AB$15,27,FALSE),IFERROR(VLOOKUP($A1357,'Circumstance 11'!$B$18:$AB$28,27,FALSE),TableBPA2[[#This Row],[Base Payment After Circumstance 10]])))</f>
        <v/>
      </c>
      <c r="Q1357" s="24" t="str">
        <f>IF(Q$3="Not used","",IFERROR(VLOOKUP($A1357,'Circumstance 12'!$B$6:$AB$15,27,FALSE),IFERROR(VLOOKUP($A1357,'Circumstance 12'!$B$18:$AB$28,27,FALSE),TableBPA2[[#This Row],[Base Payment After Circumstance 11]])))</f>
        <v/>
      </c>
      <c r="R1357" s="24" t="str">
        <f>IF(R$3="Not used","",IFERROR(VLOOKUP($A1357,'Circumstance 13'!$B$6:$AB$15,27,FALSE),IFERROR(VLOOKUP($A1357,'Circumstance 13'!$B$18:$AB$28,27,FALSE),TableBPA2[[#This Row],[Base Payment After Circumstance 12]])))</f>
        <v/>
      </c>
      <c r="S1357" s="24" t="str">
        <f>IF(S$3="Not used","",IFERROR(VLOOKUP($A1357,'Circumstance 14'!$B$6:$AB$15,27,FALSE),IFERROR(VLOOKUP($A1357,'Circumstance 14'!$B$18:$AB$28,27,FALSE),TableBPA2[[#This Row],[Base Payment After Circumstance 13]])))</f>
        <v/>
      </c>
      <c r="T1357" s="24" t="str">
        <f>IF(T$3="Not used","",IFERROR(VLOOKUP($A1357,'Circumstance 15'!$B$6:$AB$15,27,FALSE),IFERROR(VLOOKUP($A1357,'Circumstance 15'!$B$18:$AB$28,27,FALSE),TableBPA2[[#This Row],[Base Payment After Circumstance 14]])))</f>
        <v/>
      </c>
      <c r="U1357" s="24" t="str">
        <f>IF(U$3="Not used","",IFERROR(VLOOKUP($A1357,'Circumstance 16'!$B$6:$AB$15,27,FALSE),IFERROR(VLOOKUP($A1357,'Circumstance 16'!$B$18:$AB$28,27,FALSE),TableBPA2[[#This Row],[Base Payment After Circumstance 15]])))</f>
        <v/>
      </c>
      <c r="V1357" s="24" t="str">
        <f>IF(V$3="Not used","",IFERROR(VLOOKUP($A1357,'Circumstance 17'!$B$6:$AB$15,27,FALSE),IFERROR(VLOOKUP($A1357,'Circumstance 17'!$B$18:$AB$28,27,FALSE),TableBPA2[[#This Row],[Base Payment After Circumstance 16]])))</f>
        <v/>
      </c>
      <c r="W1357" s="24" t="str">
        <f>IF(W$3="Not used","",IFERROR(VLOOKUP($A1357,'Circumstance 18'!$B$6:$AB$15,27,FALSE),IFERROR(VLOOKUP($A1357,'Circumstance 18'!$B$18:$AB$28,27,FALSE),TableBPA2[[#This Row],[Base Payment After Circumstance 17]])))</f>
        <v/>
      </c>
      <c r="X1357" s="24" t="str">
        <f>IF(X$3="Not used","",IFERROR(VLOOKUP($A1357,'Circumstance 19'!$B$6:$AB$15,27,FALSE),IFERROR(VLOOKUP($A1357,'Circumstance 19'!$B$18:$AB$28,27,FALSE),TableBPA2[[#This Row],[Base Payment After Circumstance 18]])))</f>
        <v/>
      </c>
      <c r="Y1357" s="24" t="str">
        <f>IF(Y$3="Not used","",IFERROR(VLOOKUP($A1357,'Circumstance 20'!$B$6:$AB$15,27,FALSE),IFERROR(VLOOKUP($A1357,'Circumstance 20'!$B$18:$AB$28,27,FALSE),TableBPA2[[#This Row],[Base Payment After Circumstance 19]])))</f>
        <v/>
      </c>
    </row>
    <row r="1358" spans="1:25" x14ac:dyDescent="0.25">
      <c r="A1358" s="11" t="str">
        <f>IF('LEA Information'!A1367="","",'LEA Information'!A1367)</f>
        <v/>
      </c>
      <c r="B1358" s="11" t="str">
        <f>IF('LEA Information'!B1367="","",'LEA Information'!B1367)</f>
        <v/>
      </c>
      <c r="C1358" s="68" t="str">
        <f>IF('LEA Information'!C1367="","",'LEA Information'!C1367)</f>
        <v/>
      </c>
      <c r="D1358" s="8" t="str">
        <f>IF('LEA Information'!D1367="","",'LEA Information'!D1367)</f>
        <v/>
      </c>
      <c r="E1358" s="32" t="str">
        <f t="shared" si="21"/>
        <v/>
      </c>
      <c r="F1358" s="3" t="str">
        <f>IF(F$3="Not used","",IFERROR(VLOOKUP($A1358,'Circumstance 1'!$B$6:$AB$15,27,FALSE),IFERROR(VLOOKUP(A1358,'Circumstance 1'!$B$18:$AB$28,27,FALSE),TableBPA2[[#This Row],[Starting Base Payment]])))</f>
        <v/>
      </c>
      <c r="G1358" s="3" t="str">
        <f>IF(G$3="Not used","",IFERROR(VLOOKUP($A1358,'Circumstance 2'!$B$6:$AB$15,27,FALSE),IFERROR(VLOOKUP($A1358,'Circumstance 2'!$B$18:$AB$28,27,FALSE),TableBPA2[[#This Row],[Base Payment After Circumstance 1]])))</f>
        <v/>
      </c>
      <c r="H1358" s="3" t="str">
        <f>IF(H$3="Not used","",IFERROR(VLOOKUP($A1358,'Circumstance 3'!$B$6:$AB$15,27,FALSE),IFERROR(VLOOKUP($A1358,'Circumstance 3'!$B$18:$AB$28,27,FALSE),TableBPA2[[#This Row],[Base Payment After Circumstance 2]])))</f>
        <v/>
      </c>
      <c r="I1358" s="3" t="str">
        <f>IF(I$3="Not used","",IFERROR(VLOOKUP($A1358,'Circumstance 4'!$B$6:$AB$15,27,FALSE),IFERROR(VLOOKUP($A1358,'Circumstance 4'!$B$18:$AB$28,27,FALSE),TableBPA2[[#This Row],[Base Payment After Circumstance 3]])))</f>
        <v/>
      </c>
      <c r="J1358" s="3" t="str">
        <f>IF(J$3="Not used","",IFERROR(VLOOKUP($A1358,'Circumstance 5'!$B$6:$AB$15,27,FALSE),IFERROR(VLOOKUP($A1358,'Circumstance 5'!$B$18:$AB$28,27,FALSE),TableBPA2[[#This Row],[Base Payment After Circumstance 4]])))</f>
        <v/>
      </c>
      <c r="K1358" s="3" t="str">
        <f>IF(K$3="Not used","",IFERROR(VLOOKUP($A1358,'Circumstance 6'!$B$6:$AB$15,27,FALSE),IFERROR(VLOOKUP($A1358,'Circumstance 6'!$B$18:$AB$28,27,FALSE),TableBPA2[[#This Row],[Base Payment After Circumstance 5]])))</f>
        <v/>
      </c>
      <c r="L1358" s="3" t="str">
        <f>IF(L$3="Not used","",IFERROR(VLOOKUP($A1358,'Circumstance 7'!$B$6:$AB$15,27,FALSE),IFERROR(VLOOKUP($A1358,'Circumstance 7'!$B$18:$AB$28,27,FALSE),TableBPA2[[#This Row],[Base Payment After Circumstance 6]])))</f>
        <v/>
      </c>
      <c r="M1358" s="3" t="str">
        <f>IF(M$3="Not used","",IFERROR(VLOOKUP($A1358,'Circumstance 8'!$B$6:$AB$15,27,FALSE),IFERROR(VLOOKUP($A1358,'Circumstance 8'!$B$18:$AB$28,27,FALSE),TableBPA2[[#This Row],[Base Payment After Circumstance 7]])))</f>
        <v/>
      </c>
      <c r="N1358" s="3" t="str">
        <f>IF(N$3="Not used","",IFERROR(VLOOKUP($A1358,'Circumstance 9'!$B$6:$AB$15,27,FALSE),IFERROR(VLOOKUP($A1358,'Circumstance 9'!$B$18:$AB$28,27,FALSE),TableBPA2[[#This Row],[Base Payment After Circumstance 8]])))</f>
        <v/>
      </c>
      <c r="O1358" s="3" t="str">
        <f>IF(O$3="Not used","",IFERROR(VLOOKUP($A1358,'Circumstance 10'!$B$6:$AB$15,27,FALSE),IFERROR(VLOOKUP($A1358,'Circumstance 10'!$B$18:$AB$28,27,FALSE),TableBPA2[[#This Row],[Base Payment After Circumstance 9]])))</f>
        <v/>
      </c>
      <c r="P1358" s="24" t="str">
        <f>IF(P$3="Not used","",IFERROR(VLOOKUP($A1358,'Circumstance 11'!$B$6:$AB$15,27,FALSE),IFERROR(VLOOKUP($A1358,'Circumstance 11'!$B$18:$AB$28,27,FALSE),TableBPA2[[#This Row],[Base Payment After Circumstance 10]])))</f>
        <v/>
      </c>
      <c r="Q1358" s="24" t="str">
        <f>IF(Q$3="Not used","",IFERROR(VLOOKUP($A1358,'Circumstance 12'!$B$6:$AB$15,27,FALSE),IFERROR(VLOOKUP($A1358,'Circumstance 12'!$B$18:$AB$28,27,FALSE),TableBPA2[[#This Row],[Base Payment After Circumstance 11]])))</f>
        <v/>
      </c>
      <c r="R1358" s="24" t="str">
        <f>IF(R$3="Not used","",IFERROR(VLOOKUP($A1358,'Circumstance 13'!$B$6:$AB$15,27,FALSE),IFERROR(VLOOKUP($A1358,'Circumstance 13'!$B$18:$AB$28,27,FALSE),TableBPA2[[#This Row],[Base Payment After Circumstance 12]])))</f>
        <v/>
      </c>
      <c r="S1358" s="24" t="str">
        <f>IF(S$3="Not used","",IFERROR(VLOOKUP($A1358,'Circumstance 14'!$B$6:$AB$15,27,FALSE),IFERROR(VLOOKUP($A1358,'Circumstance 14'!$B$18:$AB$28,27,FALSE),TableBPA2[[#This Row],[Base Payment After Circumstance 13]])))</f>
        <v/>
      </c>
      <c r="T1358" s="24" t="str">
        <f>IF(T$3="Not used","",IFERROR(VLOOKUP($A1358,'Circumstance 15'!$B$6:$AB$15,27,FALSE),IFERROR(VLOOKUP($A1358,'Circumstance 15'!$B$18:$AB$28,27,FALSE),TableBPA2[[#This Row],[Base Payment After Circumstance 14]])))</f>
        <v/>
      </c>
      <c r="U1358" s="24" t="str">
        <f>IF(U$3="Not used","",IFERROR(VLOOKUP($A1358,'Circumstance 16'!$B$6:$AB$15,27,FALSE),IFERROR(VLOOKUP($A1358,'Circumstance 16'!$B$18:$AB$28,27,FALSE),TableBPA2[[#This Row],[Base Payment After Circumstance 15]])))</f>
        <v/>
      </c>
      <c r="V1358" s="24" t="str">
        <f>IF(V$3="Not used","",IFERROR(VLOOKUP($A1358,'Circumstance 17'!$B$6:$AB$15,27,FALSE),IFERROR(VLOOKUP($A1358,'Circumstance 17'!$B$18:$AB$28,27,FALSE),TableBPA2[[#This Row],[Base Payment After Circumstance 16]])))</f>
        <v/>
      </c>
      <c r="W1358" s="24" t="str">
        <f>IF(W$3="Not used","",IFERROR(VLOOKUP($A1358,'Circumstance 18'!$B$6:$AB$15,27,FALSE),IFERROR(VLOOKUP($A1358,'Circumstance 18'!$B$18:$AB$28,27,FALSE),TableBPA2[[#This Row],[Base Payment After Circumstance 17]])))</f>
        <v/>
      </c>
      <c r="X1358" s="24" t="str">
        <f>IF(X$3="Not used","",IFERROR(VLOOKUP($A1358,'Circumstance 19'!$B$6:$AB$15,27,FALSE),IFERROR(VLOOKUP($A1358,'Circumstance 19'!$B$18:$AB$28,27,FALSE),TableBPA2[[#This Row],[Base Payment After Circumstance 18]])))</f>
        <v/>
      </c>
      <c r="Y1358" s="24" t="str">
        <f>IF(Y$3="Not used","",IFERROR(VLOOKUP($A1358,'Circumstance 20'!$B$6:$AB$15,27,FALSE),IFERROR(VLOOKUP($A1358,'Circumstance 20'!$B$18:$AB$28,27,FALSE),TableBPA2[[#This Row],[Base Payment After Circumstance 19]])))</f>
        <v/>
      </c>
    </row>
    <row r="1359" spans="1:25" x14ac:dyDescent="0.25">
      <c r="A1359" s="11" t="str">
        <f>IF('LEA Information'!A1368="","",'LEA Information'!A1368)</f>
        <v/>
      </c>
      <c r="B1359" s="11" t="str">
        <f>IF('LEA Information'!B1368="","",'LEA Information'!B1368)</f>
        <v/>
      </c>
      <c r="C1359" s="68" t="str">
        <f>IF('LEA Information'!C1368="","",'LEA Information'!C1368)</f>
        <v/>
      </c>
      <c r="D1359" s="8" t="str">
        <f>IF('LEA Information'!D1368="","",'LEA Information'!D1368)</f>
        <v/>
      </c>
      <c r="E1359" s="32" t="str">
        <f t="shared" si="21"/>
        <v/>
      </c>
      <c r="F1359" s="3" t="str">
        <f>IF(F$3="Not used","",IFERROR(VLOOKUP($A1359,'Circumstance 1'!$B$6:$AB$15,27,FALSE),IFERROR(VLOOKUP(A1359,'Circumstance 1'!$B$18:$AB$28,27,FALSE),TableBPA2[[#This Row],[Starting Base Payment]])))</f>
        <v/>
      </c>
      <c r="G1359" s="3" t="str">
        <f>IF(G$3="Not used","",IFERROR(VLOOKUP($A1359,'Circumstance 2'!$B$6:$AB$15,27,FALSE),IFERROR(VLOOKUP($A1359,'Circumstance 2'!$B$18:$AB$28,27,FALSE),TableBPA2[[#This Row],[Base Payment After Circumstance 1]])))</f>
        <v/>
      </c>
      <c r="H1359" s="3" t="str">
        <f>IF(H$3="Not used","",IFERROR(VLOOKUP($A1359,'Circumstance 3'!$B$6:$AB$15,27,FALSE),IFERROR(VLOOKUP($A1359,'Circumstance 3'!$B$18:$AB$28,27,FALSE),TableBPA2[[#This Row],[Base Payment After Circumstance 2]])))</f>
        <v/>
      </c>
      <c r="I1359" s="3" t="str">
        <f>IF(I$3="Not used","",IFERROR(VLOOKUP($A1359,'Circumstance 4'!$B$6:$AB$15,27,FALSE),IFERROR(VLOOKUP($A1359,'Circumstance 4'!$B$18:$AB$28,27,FALSE),TableBPA2[[#This Row],[Base Payment After Circumstance 3]])))</f>
        <v/>
      </c>
      <c r="J1359" s="3" t="str">
        <f>IF(J$3="Not used","",IFERROR(VLOOKUP($A1359,'Circumstance 5'!$B$6:$AB$15,27,FALSE),IFERROR(VLOOKUP($A1359,'Circumstance 5'!$B$18:$AB$28,27,FALSE),TableBPA2[[#This Row],[Base Payment After Circumstance 4]])))</f>
        <v/>
      </c>
      <c r="K1359" s="3" t="str">
        <f>IF(K$3="Not used","",IFERROR(VLOOKUP($A1359,'Circumstance 6'!$B$6:$AB$15,27,FALSE),IFERROR(VLOOKUP($A1359,'Circumstance 6'!$B$18:$AB$28,27,FALSE),TableBPA2[[#This Row],[Base Payment After Circumstance 5]])))</f>
        <v/>
      </c>
      <c r="L1359" s="3" t="str">
        <f>IF(L$3="Not used","",IFERROR(VLOOKUP($A1359,'Circumstance 7'!$B$6:$AB$15,27,FALSE),IFERROR(VLOOKUP($A1359,'Circumstance 7'!$B$18:$AB$28,27,FALSE),TableBPA2[[#This Row],[Base Payment After Circumstance 6]])))</f>
        <v/>
      </c>
      <c r="M1359" s="3" t="str">
        <f>IF(M$3="Not used","",IFERROR(VLOOKUP($A1359,'Circumstance 8'!$B$6:$AB$15,27,FALSE),IFERROR(VLOOKUP($A1359,'Circumstance 8'!$B$18:$AB$28,27,FALSE),TableBPA2[[#This Row],[Base Payment After Circumstance 7]])))</f>
        <v/>
      </c>
      <c r="N1359" s="3" t="str">
        <f>IF(N$3="Not used","",IFERROR(VLOOKUP($A1359,'Circumstance 9'!$B$6:$AB$15,27,FALSE),IFERROR(VLOOKUP($A1359,'Circumstance 9'!$B$18:$AB$28,27,FALSE),TableBPA2[[#This Row],[Base Payment After Circumstance 8]])))</f>
        <v/>
      </c>
      <c r="O1359" s="3" t="str">
        <f>IF(O$3="Not used","",IFERROR(VLOOKUP($A1359,'Circumstance 10'!$B$6:$AB$15,27,FALSE),IFERROR(VLOOKUP($A1359,'Circumstance 10'!$B$18:$AB$28,27,FALSE),TableBPA2[[#This Row],[Base Payment After Circumstance 9]])))</f>
        <v/>
      </c>
      <c r="P1359" s="24" t="str">
        <f>IF(P$3="Not used","",IFERROR(VLOOKUP($A1359,'Circumstance 11'!$B$6:$AB$15,27,FALSE),IFERROR(VLOOKUP($A1359,'Circumstance 11'!$B$18:$AB$28,27,FALSE),TableBPA2[[#This Row],[Base Payment After Circumstance 10]])))</f>
        <v/>
      </c>
      <c r="Q1359" s="24" t="str">
        <f>IF(Q$3="Not used","",IFERROR(VLOOKUP($A1359,'Circumstance 12'!$B$6:$AB$15,27,FALSE),IFERROR(VLOOKUP($A1359,'Circumstance 12'!$B$18:$AB$28,27,FALSE),TableBPA2[[#This Row],[Base Payment After Circumstance 11]])))</f>
        <v/>
      </c>
      <c r="R1359" s="24" t="str">
        <f>IF(R$3="Not used","",IFERROR(VLOOKUP($A1359,'Circumstance 13'!$B$6:$AB$15,27,FALSE),IFERROR(VLOOKUP($A1359,'Circumstance 13'!$B$18:$AB$28,27,FALSE),TableBPA2[[#This Row],[Base Payment After Circumstance 12]])))</f>
        <v/>
      </c>
      <c r="S1359" s="24" t="str">
        <f>IF(S$3="Not used","",IFERROR(VLOOKUP($A1359,'Circumstance 14'!$B$6:$AB$15,27,FALSE),IFERROR(VLOOKUP($A1359,'Circumstance 14'!$B$18:$AB$28,27,FALSE),TableBPA2[[#This Row],[Base Payment After Circumstance 13]])))</f>
        <v/>
      </c>
      <c r="T1359" s="24" t="str">
        <f>IF(T$3="Not used","",IFERROR(VLOOKUP($A1359,'Circumstance 15'!$B$6:$AB$15,27,FALSE),IFERROR(VLOOKUP($A1359,'Circumstance 15'!$B$18:$AB$28,27,FALSE),TableBPA2[[#This Row],[Base Payment After Circumstance 14]])))</f>
        <v/>
      </c>
      <c r="U1359" s="24" t="str">
        <f>IF(U$3="Not used","",IFERROR(VLOOKUP($A1359,'Circumstance 16'!$B$6:$AB$15,27,FALSE),IFERROR(VLOOKUP($A1359,'Circumstance 16'!$B$18:$AB$28,27,FALSE),TableBPA2[[#This Row],[Base Payment After Circumstance 15]])))</f>
        <v/>
      </c>
      <c r="V1359" s="24" t="str">
        <f>IF(V$3="Not used","",IFERROR(VLOOKUP($A1359,'Circumstance 17'!$B$6:$AB$15,27,FALSE),IFERROR(VLOOKUP($A1359,'Circumstance 17'!$B$18:$AB$28,27,FALSE),TableBPA2[[#This Row],[Base Payment After Circumstance 16]])))</f>
        <v/>
      </c>
      <c r="W1359" s="24" t="str">
        <f>IF(W$3="Not used","",IFERROR(VLOOKUP($A1359,'Circumstance 18'!$B$6:$AB$15,27,FALSE),IFERROR(VLOOKUP($A1359,'Circumstance 18'!$B$18:$AB$28,27,FALSE),TableBPA2[[#This Row],[Base Payment After Circumstance 17]])))</f>
        <v/>
      </c>
      <c r="X1359" s="24" t="str">
        <f>IF(X$3="Not used","",IFERROR(VLOOKUP($A1359,'Circumstance 19'!$B$6:$AB$15,27,FALSE),IFERROR(VLOOKUP($A1359,'Circumstance 19'!$B$18:$AB$28,27,FALSE),TableBPA2[[#This Row],[Base Payment After Circumstance 18]])))</f>
        <v/>
      </c>
      <c r="Y1359" s="24" t="str">
        <f>IF(Y$3="Not used","",IFERROR(VLOOKUP($A1359,'Circumstance 20'!$B$6:$AB$15,27,FALSE),IFERROR(VLOOKUP($A1359,'Circumstance 20'!$B$18:$AB$28,27,FALSE),TableBPA2[[#This Row],[Base Payment After Circumstance 19]])))</f>
        <v/>
      </c>
    </row>
    <row r="1360" spans="1:25" x14ac:dyDescent="0.25">
      <c r="A1360" s="11" t="str">
        <f>IF('LEA Information'!A1369="","",'LEA Information'!A1369)</f>
        <v/>
      </c>
      <c r="B1360" s="11" t="str">
        <f>IF('LEA Information'!B1369="","",'LEA Information'!B1369)</f>
        <v/>
      </c>
      <c r="C1360" s="68" t="str">
        <f>IF('LEA Information'!C1369="","",'LEA Information'!C1369)</f>
        <v/>
      </c>
      <c r="D1360" s="8" t="str">
        <f>IF('LEA Information'!D1369="","",'LEA Information'!D1369)</f>
        <v/>
      </c>
      <c r="E1360" s="32" t="str">
        <f t="shared" si="21"/>
        <v/>
      </c>
      <c r="F1360" s="3" t="str">
        <f>IF(F$3="Not used","",IFERROR(VLOOKUP($A1360,'Circumstance 1'!$B$6:$AB$15,27,FALSE),IFERROR(VLOOKUP(A1360,'Circumstance 1'!$B$18:$AB$28,27,FALSE),TableBPA2[[#This Row],[Starting Base Payment]])))</f>
        <v/>
      </c>
      <c r="G1360" s="3" t="str">
        <f>IF(G$3="Not used","",IFERROR(VLOOKUP($A1360,'Circumstance 2'!$B$6:$AB$15,27,FALSE),IFERROR(VLOOKUP($A1360,'Circumstance 2'!$B$18:$AB$28,27,FALSE),TableBPA2[[#This Row],[Base Payment After Circumstance 1]])))</f>
        <v/>
      </c>
      <c r="H1360" s="3" t="str">
        <f>IF(H$3="Not used","",IFERROR(VLOOKUP($A1360,'Circumstance 3'!$B$6:$AB$15,27,FALSE),IFERROR(VLOOKUP($A1360,'Circumstance 3'!$B$18:$AB$28,27,FALSE),TableBPA2[[#This Row],[Base Payment After Circumstance 2]])))</f>
        <v/>
      </c>
      <c r="I1360" s="3" t="str">
        <f>IF(I$3="Not used","",IFERROR(VLOOKUP($A1360,'Circumstance 4'!$B$6:$AB$15,27,FALSE),IFERROR(VLOOKUP($A1360,'Circumstance 4'!$B$18:$AB$28,27,FALSE),TableBPA2[[#This Row],[Base Payment After Circumstance 3]])))</f>
        <v/>
      </c>
      <c r="J1360" s="3" t="str">
        <f>IF(J$3="Not used","",IFERROR(VLOOKUP($A1360,'Circumstance 5'!$B$6:$AB$15,27,FALSE),IFERROR(VLOOKUP($A1360,'Circumstance 5'!$B$18:$AB$28,27,FALSE),TableBPA2[[#This Row],[Base Payment After Circumstance 4]])))</f>
        <v/>
      </c>
      <c r="K1360" s="3" t="str">
        <f>IF(K$3="Not used","",IFERROR(VLOOKUP($A1360,'Circumstance 6'!$B$6:$AB$15,27,FALSE),IFERROR(VLOOKUP($A1360,'Circumstance 6'!$B$18:$AB$28,27,FALSE),TableBPA2[[#This Row],[Base Payment After Circumstance 5]])))</f>
        <v/>
      </c>
      <c r="L1360" s="3" t="str">
        <f>IF(L$3="Not used","",IFERROR(VLOOKUP($A1360,'Circumstance 7'!$B$6:$AB$15,27,FALSE),IFERROR(VLOOKUP($A1360,'Circumstance 7'!$B$18:$AB$28,27,FALSE),TableBPA2[[#This Row],[Base Payment After Circumstance 6]])))</f>
        <v/>
      </c>
      <c r="M1360" s="3" t="str">
        <f>IF(M$3="Not used","",IFERROR(VLOOKUP($A1360,'Circumstance 8'!$B$6:$AB$15,27,FALSE),IFERROR(VLOOKUP($A1360,'Circumstance 8'!$B$18:$AB$28,27,FALSE),TableBPA2[[#This Row],[Base Payment After Circumstance 7]])))</f>
        <v/>
      </c>
      <c r="N1360" s="3" t="str">
        <f>IF(N$3="Not used","",IFERROR(VLOOKUP($A1360,'Circumstance 9'!$B$6:$AB$15,27,FALSE),IFERROR(VLOOKUP($A1360,'Circumstance 9'!$B$18:$AB$28,27,FALSE),TableBPA2[[#This Row],[Base Payment After Circumstance 8]])))</f>
        <v/>
      </c>
      <c r="O1360" s="3" t="str">
        <f>IF(O$3="Not used","",IFERROR(VLOOKUP($A1360,'Circumstance 10'!$B$6:$AB$15,27,FALSE),IFERROR(VLOOKUP($A1360,'Circumstance 10'!$B$18:$AB$28,27,FALSE),TableBPA2[[#This Row],[Base Payment After Circumstance 9]])))</f>
        <v/>
      </c>
      <c r="P1360" s="24" t="str">
        <f>IF(P$3="Not used","",IFERROR(VLOOKUP($A1360,'Circumstance 11'!$B$6:$AB$15,27,FALSE),IFERROR(VLOOKUP($A1360,'Circumstance 11'!$B$18:$AB$28,27,FALSE),TableBPA2[[#This Row],[Base Payment After Circumstance 10]])))</f>
        <v/>
      </c>
      <c r="Q1360" s="24" t="str">
        <f>IF(Q$3="Not used","",IFERROR(VLOOKUP($A1360,'Circumstance 12'!$B$6:$AB$15,27,FALSE),IFERROR(VLOOKUP($A1360,'Circumstance 12'!$B$18:$AB$28,27,FALSE),TableBPA2[[#This Row],[Base Payment After Circumstance 11]])))</f>
        <v/>
      </c>
      <c r="R1360" s="24" t="str">
        <f>IF(R$3="Not used","",IFERROR(VLOOKUP($A1360,'Circumstance 13'!$B$6:$AB$15,27,FALSE),IFERROR(VLOOKUP($A1360,'Circumstance 13'!$B$18:$AB$28,27,FALSE),TableBPA2[[#This Row],[Base Payment After Circumstance 12]])))</f>
        <v/>
      </c>
      <c r="S1360" s="24" t="str">
        <f>IF(S$3="Not used","",IFERROR(VLOOKUP($A1360,'Circumstance 14'!$B$6:$AB$15,27,FALSE),IFERROR(VLOOKUP($A1360,'Circumstance 14'!$B$18:$AB$28,27,FALSE),TableBPA2[[#This Row],[Base Payment After Circumstance 13]])))</f>
        <v/>
      </c>
      <c r="T1360" s="24" t="str">
        <f>IF(T$3="Not used","",IFERROR(VLOOKUP($A1360,'Circumstance 15'!$B$6:$AB$15,27,FALSE),IFERROR(VLOOKUP($A1360,'Circumstance 15'!$B$18:$AB$28,27,FALSE),TableBPA2[[#This Row],[Base Payment After Circumstance 14]])))</f>
        <v/>
      </c>
      <c r="U1360" s="24" t="str">
        <f>IF(U$3="Not used","",IFERROR(VLOOKUP($A1360,'Circumstance 16'!$B$6:$AB$15,27,FALSE),IFERROR(VLOOKUP($A1360,'Circumstance 16'!$B$18:$AB$28,27,FALSE),TableBPA2[[#This Row],[Base Payment After Circumstance 15]])))</f>
        <v/>
      </c>
      <c r="V1360" s="24" t="str">
        <f>IF(V$3="Not used","",IFERROR(VLOOKUP($A1360,'Circumstance 17'!$B$6:$AB$15,27,FALSE),IFERROR(VLOOKUP($A1360,'Circumstance 17'!$B$18:$AB$28,27,FALSE),TableBPA2[[#This Row],[Base Payment After Circumstance 16]])))</f>
        <v/>
      </c>
      <c r="W1360" s="24" t="str">
        <f>IF(W$3="Not used","",IFERROR(VLOOKUP($A1360,'Circumstance 18'!$B$6:$AB$15,27,FALSE),IFERROR(VLOOKUP($A1360,'Circumstance 18'!$B$18:$AB$28,27,FALSE),TableBPA2[[#This Row],[Base Payment After Circumstance 17]])))</f>
        <v/>
      </c>
      <c r="X1360" s="24" t="str">
        <f>IF(X$3="Not used","",IFERROR(VLOOKUP($A1360,'Circumstance 19'!$B$6:$AB$15,27,FALSE),IFERROR(VLOOKUP($A1360,'Circumstance 19'!$B$18:$AB$28,27,FALSE),TableBPA2[[#This Row],[Base Payment After Circumstance 18]])))</f>
        <v/>
      </c>
      <c r="Y1360" s="24" t="str">
        <f>IF(Y$3="Not used","",IFERROR(VLOOKUP($A1360,'Circumstance 20'!$B$6:$AB$15,27,FALSE),IFERROR(VLOOKUP($A1360,'Circumstance 20'!$B$18:$AB$28,27,FALSE),TableBPA2[[#This Row],[Base Payment After Circumstance 19]])))</f>
        <v/>
      </c>
    </row>
    <row r="1361" spans="1:25" x14ac:dyDescent="0.25">
      <c r="A1361" s="11" t="str">
        <f>IF('LEA Information'!A1370="","",'LEA Information'!A1370)</f>
        <v/>
      </c>
      <c r="B1361" s="11" t="str">
        <f>IF('LEA Information'!B1370="","",'LEA Information'!B1370)</f>
        <v/>
      </c>
      <c r="C1361" s="68" t="str">
        <f>IF('LEA Information'!C1370="","",'LEA Information'!C1370)</f>
        <v/>
      </c>
      <c r="D1361" s="8" t="str">
        <f>IF('LEA Information'!D1370="","",'LEA Information'!D1370)</f>
        <v/>
      </c>
      <c r="E1361" s="32" t="str">
        <f t="shared" si="21"/>
        <v/>
      </c>
      <c r="F1361" s="3" t="str">
        <f>IF(F$3="Not used","",IFERROR(VLOOKUP($A1361,'Circumstance 1'!$B$6:$AB$15,27,FALSE),IFERROR(VLOOKUP(A1361,'Circumstance 1'!$B$18:$AB$28,27,FALSE),TableBPA2[[#This Row],[Starting Base Payment]])))</f>
        <v/>
      </c>
      <c r="G1361" s="3" t="str">
        <f>IF(G$3="Not used","",IFERROR(VLOOKUP($A1361,'Circumstance 2'!$B$6:$AB$15,27,FALSE),IFERROR(VLOOKUP($A1361,'Circumstance 2'!$B$18:$AB$28,27,FALSE),TableBPA2[[#This Row],[Base Payment After Circumstance 1]])))</f>
        <v/>
      </c>
      <c r="H1361" s="3" t="str">
        <f>IF(H$3="Not used","",IFERROR(VLOOKUP($A1361,'Circumstance 3'!$B$6:$AB$15,27,FALSE),IFERROR(VLOOKUP($A1361,'Circumstance 3'!$B$18:$AB$28,27,FALSE),TableBPA2[[#This Row],[Base Payment After Circumstance 2]])))</f>
        <v/>
      </c>
      <c r="I1361" s="3" t="str">
        <f>IF(I$3="Not used","",IFERROR(VLOOKUP($A1361,'Circumstance 4'!$B$6:$AB$15,27,FALSE),IFERROR(VLOOKUP($A1361,'Circumstance 4'!$B$18:$AB$28,27,FALSE),TableBPA2[[#This Row],[Base Payment After Circumstance 3]])))</f>
        <v/>
      </c>
      <c r="J1361" s="3" t="str">
        <f>IF(J$3="Not used","",IFERROR(VLOOKUP($A1361,'Circumstance 5'!$B$6:$AB$15,27,FALSE),IFERROR(VLOOKUP($A1361,'Circumstance 5'!$B$18:$AB$28,27,FALSE),TableBPA2[[#This Row],[Base Payment After Circumstance 4]])))</f>
        <v/>
      </c>
      <c r="K1361" s="3" t="str">
        <f>IF(K$3="Not used","",IFERROR(VLOOKUP($A1361,'Circumstance 6'!$B$6:$AB$15,27,FALSE),IFERROR(VLOOKUP($A1361,'Circumstance 6'!$B$18:$AB$28,27,FALSE),TableBPA2[[#This Row],[Base Payment After Circumstance 5]])))</f>
        <v/>
      </c>
      <c r="L1361" s="3" t="str">
        <f>IF(L$3="Not used","",IFERROR(VLOOKUP($A1361,'Circumstance 7'!$B$6:$AB$15,27,FALSE),IFERROR(VLOOKUP($A1361,'Circumstance 7'!$B$18:$AB$28,27,FALSE),TableBPA2[[#This Row],[Base Payment After Circumstance 6]])))</f>
        <v/>
      </c>
      <c r="M1361" s="3" t="str">
        <f>IF(M$3="Not used","",IFERROR(VLOOKUP($A1361,'Circumstance 8'!$B$6:$AB$15,27,FALSE),IFERROR(VLOOKUP($A1361,'Circumstance 8'!$B$18:$AB$28,27,FALSE),TableBPA2[[#This Row],[Base Payment After Circumstance 7]])))</f>
        <v/>
      </c>
      <c r="N1361" s="3" t="str">
        <f>IF(N$3="Not used","",IFERROR(VLOOKUP($A1361,'Circumstance 9'!$B$6:$AB$15,27,FALSE),IFERROR(VLOOKUP($A1361,'Circumstance 9'!$B$18:$AB$28,27,FALSE),TableBPA2[[#This Row],[Base Payment After Circumstance 8]])))</f>
        <v/>
      </c>
      <c r="O1361" s="3" t="str">
        <f>IF(O$3="Not used","",IFERROR(VLOOKUP($A1361,'Circumstance 10'!$B$6:$AB$15,27,FALSE),IFERROR(VLOOKUP($A1361,'Circumstance 10'!$B$18:$AB$28,27,FALSE),TableBPA2[[#This Row],[Base Payment After Circumstance 9]])))</f>
        <v/>
      </c>
      <c r="P1361" s="24" t="str">
        <f>IF(P$3="Not used","",IFERROR(VLOOKUP($A1361,'Circumstance 11'!$B$6:$AB$15,27,FALSE),IFERROR(VLOOKUP($A1361,'Circumstance 11'!$B$18:$AB$28,27,FALSE),TableBPA2[[#This Row],[Base Payment After Circumstance 10]])))</f>
        <v/>
      </c>
      <c r="Q1361" s="24" t="str">
        <f>IF(Q$3="Not used","",IFERROR(VLOOKUP($A1361,'Circumstance 12'!$B$6:$AB$15,27,FALSE),IFERROR(VLOOKUP($A1361,'Circumstance 12'!$B$18:$AB$28,27,FALSE),TableBPA2[[#This Row],[Base Payment After Circumstance 11]])))</f>
        <v/>
      </c>
      <c r="R1361" s="24" t="str">
        <f>IF(R$3="Not used","",IFERROR(VLOOKUP($A1361,'Circumstance 13'!$B$6:$AB$15,27,FALSE),IFERROR(VLOOKUP($A1361,'Circumstance 13'!$B$18:$AB$28,27,FALSE),TableBPA2[[#This Row],[Base Payment After Circumstance 12]])))</f>
        <v/>
      </c>
      <c r="S1361" s="24" t="str">
        <f>IF(S$3="Not used","",IFERROR(VLOOKUP($A1361,'Circumstance 14'!$B$6:$AB$15,27,FALSE),IFERROR(VLOOKUP($A1361,'Circumstance 14'!$B$18:$AB$28,27,FALSE),TableBPA2[[#This Row],[Base Payment After Circumstance 13]])))</f>
        <v/>
      </c>
      <c r="T1361" s="24" t="str">
        <f>IF(T$3="Not used","",IFERROR(VLOOKUP($A1361,'Circumstance 15'!$B$6:$AB$15,27,FALSE),IFERROR(VLOOKUP($A1361,'Circumstance 15'!$B$18:$AB$28,27,FALSE),TableBPA2[[#This Row],[Base Payment After Circumstance 14]])))</f>
        <v/>
      </c>
      <c r="U1361" s="24" t="str">
        <f>IF(U$3="Not used","",IFERROR(VLOOKUP($A1361,'Circumstance 16'!$B$6:$AB$15,27,FALSE),IFERROR(VLOOKUP($A1361,'Circumstance 16'!$B$18:$AB$28,27,FALSE),TableBPA2[[#This Row],[Base Payment After Circumstance 15]])))</f>
        <v/>
      </c>
      <c r="V1361" s="24" t="str">
        <f>IF(V$3="Not used","",IFERROR(VLOOKUP($A1361,'Circumstance 17'!$B$6:$AB$15,27,FALSE),IFERROR(VLOOKUP($A1361,'Circumstance 17'!$B$18:$AB$28,27,FALSE),TableBPA2[[#This Row],[Base Payment After Circumstance 16]])))</f>
        <v/>
      </c>
      <c r="W1361" s="24" t="str">
        <f>IF(W$3="Not used","",IFERROR(VLOOKUP($A1361,'Circumstance 18'!$B$6:$AB$15,27,FALSE),IFERROR(VLOOKUP($A1361,'Circumstance 18'!$B$18:$AB$28,27,FALSE),TableBPA2[[#This Row],[Base Payment After Circumstance 17]])))</f>
        <v/>
      </c>
      <c r="X1361" s="24" t="str">
        <f>IF(X$3="Not used","",IFERROR(VLOOKUP($A1361,'Circumstance 19'!$B$6:$AB$15,27,FALSE),IFERROR(VLOOKUP($A1361,'Circumstance 19'!$B$18:$AB$28,27,FALSE),TableBPA2[[#This Row],[Base Payment After Circumstance 18]])))</f>
        <v/>
      </c>
      <c r="Y1361" s="24" t="str">
        <f>IF(Y$3="Not used","",IFERROR(VLOOKUP($A1361,'Circumstance 20'!$B$6:$AB$15,27,FALSE),IFERROR(VLOOKUP($A1361,'Circumstance 20'!$B$18:$AB$28,27,FALSE),TableBPA2[[#This Row],[Base Payment After Circumstance 19]])))</f>
        <v/>
      </c>
    </row>
    <row r="1362" spans="1:25" x14ac:dyDescent="0.25">
      <c r="A1362" s="11" t="str">
        <f>IF('LEA Information'!A1371="","",'LEA Information'!A1371)</f>
        <v/>
      </c>
      <c r="B1362" s="11" t="str">
        <f>IF('LEA Information'!B1371="","",'LEA Information'!B1371)</f>
        <v/>
      </c>
      <c r="C1362" s="68" t="str">
        <f>IF('LEA Information'!C1371="","",'LEA Information'!C1371)</f>
        <v/>
      </c>
      <c r="D1362" s="8" t="str">
        <f>IF('LEA Information'!D1371="","",'LEA Information'!D1371)</f>
        <v/>
      </c>
      <c r="E1362" s="32" t="str">
        <f t="shared" si="21"/>
        <v/>
      </c>
      <c r="F1362" s="3" t="str">
        <f>IF(F$3="Not used","",IFERROR(VLOOKUP($A1362,'Circumstance 1'!$B$6:$AB$15,27,FALSE),IFERROR(VLOOKUP(A1362,'Circumstance 1'!$B$18:$AB$28,27,FALSE),TableBPA2[[#This Row],[Starting Base Payment]])))</f>
        <v/>
      </c>
      <c r="G1362" s="3" t="str">
        <f>IF(G$3="Not used","",IFERROR(VLOOKUP($A1362,'Circumstance 2'!$B$6:$AB$15,27,FALSE),IFERROR(VLOOKUP($A1362,'Circumstance 2'!$B$18:$AB$28,27,FALSE),TableBPA2[[#This Row],[Base Payment After Circumstance 1]])))</f>
        <v/>
      </c>
      <c r="H1362" s="3" t="str">
        <f>IF(H$3="Not used","",IFERROR(VLOOKUP($A1362,'Circumstance 3'!$B$6:$AB$15,27,FALSE),IFERROR(VLOOKUP($A1362,'Circumstance 3'!$B$18:$AB$28,27,FALSE),TableBPA2[[#This Row],[Base Payment After Circumstance 2]])))</f>
        <v/>
      </c>
      <c r="I1362" s="3" t="str">
        <f>IF(I$3="Not used","",IFERROR(VLOOKUP($A1362,'Circumstance 4'!$B$6:$AB$15,27,FALSE),IFERROR(VLOOKUP($A1362,'Circumstance 4'!$B$18:$AB$28,27,FALSE),TableBPA2[[#This Row],[Base Payment After Circumstance 3]])))</f>
        <v/>
      </c>
      <c r="J1362" s="3" t="str">
        <f>IF(J$3="Not used","",IFERROR(VLOOKUP($A1362,'Circumstance 5'!$B$6:$AB$15,27,FALSE),IFERROR(VLOOKUP($A1362,'Circumstance 5'!$B$18:$AB$28,27,FALSE),TableBPA2[[#This Row],[Base Payment After Circumstance 4]])))</f>
        <v/>
      </c>
      <c r="K1362" s="3" t="str">
        <f>IF(K$3="Not used","",IFERROR(VLOOKUP($A1362,'Circumstance 6'!$B$6:$AB$15,27,FALSE),IFERROR(VLOOKUP($A1362,'Circumstance 6'!$B$18:$AB$28,27,FALSE),TableBPA2[[#This Row],[Base Payment After Circumstance 5]])))</f>
        <v/>
      </c>
      <c r="L1362" s="3" t="str">
        <f>IF(L$3="Not used","",IFERROR(VLOOKUP($A1362,'Circumstance 7'!$B$6:$AB$15,27,FALSE),IFERROR(VLOOKUP($A1362,'Circumstance 7'!$B$18:$AB$28,27,FALSE),TableBPA2[[#This Row],[Base Payment After Circumstance 6]])))</f>
        <v/>
      </c>
      <c r="M1362" s="3" t="str">
        <f>IF(M$3="Not used","",IFERROR(VLOOKUP($A1362,'Circumstance 8'!$B$6:$AB$15,27,FALSE),IFERROR(VLOOKUP($A1362,'Circumstance 8'!$B$18:$AB$28,27,FALSE),TableBPA2[[#This Row],[Base Payment After Circumstance 7]])))</f>
        <v/>
      </c>
      <c r="N1362" s="3" t="str">
        <f>IF(N$3="Not used","",IFERROR(VLOOKUP($A1362,'Circumstance 9'!$B$6:$AB$15,27,FALSE),IFERROR(VLOOKUP($A1362,'Circumstance 9'!$B$18:$AB$28,27,FALSE),TableBPA2[[#This Row],[Base Payment After Circumstance 8]])))</f>
        <v/>
      </c>
      <c r="O1362" s="3" t="str">
        <f>IF(O$3="Not used","",IFERROR(VLOOKUP($A1362,'Circumstance 10'!$B$6:$AB$15,27,FALSE),IFERROR(VLOOKUP($A1362,'Circumstance 10'!$B$18:$AB$28,27,FALSE),TableBPA2[[#This Row],[Base Payment After Circumstance 9]])))</f>
        <v/>
      </c>
      <c r="P1362" s="24" t="str">
        <f>IF(P$3="Not used","",IFERROR(VLOOKUP($A1362,'Circumstance 11'!$B$6:$AB$15,27,FALSE),IFERROR(VLOOKUP($A1362,'Circumstance 11'!$B$18:$AB$28,27,FALSE),TableBPA2[[#This Row],[Base Payment After Circumstance 10]])))</f>
        <v/>
      </c>
      <c r="Q1362" s="24" t="str">
        <f>IF(Q$3="Not used","",IFERROR(VLOOKUP($A1362,'Circumstance 12'!$B$6:$AB$15,27,FALSE),IFERROR(VLOOKUP($A1362,'Circumstance 12'!$B$18:$AB$28,27,FALSE),TableBPA2[[#This Row],[Base Payment After Circumstance 11]])))</f>
        <v/>
      </c>
      <c r="R1362" s="24" t="str">
        <f>IF(R$3="Not used","",IFERROR(VLOOKUP($A1362,'Circumstance 13'!$B$6:$AB$15,27,FALSE),IFERROR(VLOOKUP($A1362,'Circumstance 13'!$B$18:$AB$28,27,FALSE),TableBPA2[[#This Row],[Base Payment After Circumstance 12]])))</f>
        <v/>
      </c>
      <c r="S1362" s="24" t="str">
        <f>IF(S$3="Not used","",IFERROR(VLOOKUP($A1362,'Circumstance 14'!$B$6:$AB$15,27,FALSE),IFERROR(VLOOKUP($A1362,'Circumstance 14'!$B$18:$AB$28,27,FALSE),TableBPA2[[#This Row],[Base Payment After Circumstance 13]])))</f>
        <v/>
      </c>
      <c r="T1362" s="24" t="str">
        <f>IF(T$3="Not used","",IFERROR(VLOOKUP($A1362,'Circumstance 15'!$B$6:$AB$15,27,FALSE),IFERROR(VLOOKUP($A1362,'Circumstance 15'!$B$18:$AB$28,27,FALSE),TableBPA2[[#This Row],[Base Payment After Circumstance 14]])))</f>
        <v/>
      </c>
      <c r="U1362" s="24" t="str">
        <f>IF(U$3="Not used","",IFERROR(VLOOKUP($A1362,'Circumstance 16'!$B$6:$AB$15,27,FALSE),IFERROR(VLOOKUP($A1362,'Circumstance 16'!$B$18:$AB$28,27,FALSE),TableBPA2[[#This Row],[Base Payment After Circumstance 15]])))</f>
        <v/>
      </c>
      <c r="V1362" s="24" t="str">
        <f>IF(V$3="Not used","",IFERROR(VLOOKUP($A1362,'Circumstance 17'!$B$6:$AB$15,27,FALSE),IFERROR(VLOOKUP($A1362,'Circumstance 17'!$B$18:$AB$28,27,FALSE),TableBPA2[[#This Row],[Base Payment After Circumstance 16]])))</f>
        <v/>
      </c>
      <c r="W1362" s="24" t="str">
        <f>IF(W$3="Not used","",IFERROR(VLOOKUP($A1362,'Circumstance 18'!$B$6:$AB$15,27,FALSE),IFERROR(VLOOKUP($A1362,'Circumstance 18'!$B$18:$AB$28,27,FALSE),TableBPA2[[#This Row],[Base Payment After Circumstance 17]])))</f>
        <v/>
      </c>
      <c r="X1362" s="24" t="str">
        <f>IF(X$3="Not used","",IFERROR(VLOOKUP($A1362,'Circumstance 19'!$B$6:$AB$15,27,FALSE),IFERROR(VLOOKUP($A1362,'Circumstance 19'!$B$18:$AB$28,27,FALSE),TableBPA2[[#This Row],[Base Payment After Circumstance 18]])))</f>
        <v/>
      </c>
      <c r="Y1362" s="24" t="str">
        <f>IF(Y$3="Not used","",IFERROR(VLOOKUP($A1362,'Circumstance 20'!$B$6:$AB$15,27,FALSE),IFERROR(VLOOKUP($A1362,'Circumstance 20'!$B$18:$AB$28,27,FALSE),TableBPA2[[#This Row],[Base Payment After Circumstance 19]])))</f>
        <v/>
      </c>
    </row>
    <row r="1363" spans="1:25" x14ac:dyDescent="0.25">
      <c r="A1363" s="11" t="str">
        <f>IF('LEA Information'!A1372="","",'LEA Information'!A1372)</f>
        <v/>
      </c>
      <c r="B1363" s="11" t="str">
        <f>IF('LEA Information'!B1372="","",'LEA Information'!B1372)</f>
        <v/>
      </c>
      <c r="C1363" s="68" t="str">
        <f>IF('LEA Information'!C1372="","",'LEA Information'!C1372)</f>
        <v/>
      </c>
      <c r="D1363" s="8" t="str">
        <f>IF('LEA Information'!D1372="","",'LEA Information'!D1372)</f>
        <v/>
      </c>
      <c r="E1363" s="32" t="str">
        <f t="shared" si="21"/>
        <v/>
      </c>
      <c r="F1363" s="3" t="str">
        <f>IF(F$3="Not used","",IFERROR(VLOOKUP($A1363,'Circumstance 1'!$B$6:$AB$15,27,FALSE),IFERROR(VLOOKUP(A1363,'Circumstance 1'!$B$18:$AB$28,27,FALSE),TableBPA2[[#This Row],[Starting Base Payment]])))</f>
        <v/>
      </c>
      <c r="G1363" s="3" t="str">
        <f>IF(G$3="Not used","",IFERROR(VLOOKUP($A1363,'Circumstance 2'!$B$6:$AB$15,27,FALSE),IFERROR(VLOOKUP($A1363,'Circumstance 2'!$B$18:$AB$28,27,FALSE),TableBPA2[[#This Row],[Base Payment After Circumstance 1]])))</f>
        <v/>
      </c>
      <c r="H1363" s="3" t="str">
        <f>IF(H$3="Not used","",IFERROR(VLOOKUP($A1363,'Circumstance 3'!$B$6:$AB$15,27,FALSE),IFERROR(VLOOKUP($A1363,'Circumstance 3'!$B$18:$AB$28,27,FALSE),TableBPA2[[#This Row],[Base Payment After Circumstance 2]])))</f>
        <v/>
      </c>
      <c r="I1363" s="3" t="str">
        <f>IF(I$3="Not used","",IFERROR(VLOOKUP($A1363,'Circumstance 4'!$B$6:$AB$15,27,FALSE),IFERROR(VLOOKUP($A1363,'Circumstance 4'!$B$18:$AB$28,27,FALSE),TableBPA2[[#This Row],[Base Payment After Circumstance 3]])))</f>
        <v/>
      </c>
      <c r="J1363" s="3" t="str">
        <f>IF(J$3="Not used","",IFERROR(VLOOKUP($A1363,'Circumstance 5'!$B$6:$AB$15,27,FALSE),IFERROR(VLOOKUP($A1363,'Circumstance 5'!$B$18:$AB$28,27,FALSE),TableBPA2[[#This Row],[Base Payment After Circumstance 4]])))</f>
        <v/>
      </c>
      <c r="K1363" s="3" t="str">
        <f>IF(K$3="Not used","",IFERROR(VLOOKUP($A1363,'Circumstance 6'!$B$6:$AB$15,27,FALSE),IFERROR(VLOOKUP($A1363,'Circumstance 6'!$B$18:$AB$28,27,FALSE),TableBPA2[[#This Row],[Base Payment After Circumstance 5]])))</f>
        <v/>
      </c>
      <c r="L1363" s="3" t="str">
        <f>IF(L$3="Not used","",IFERROR(VLOOKUP($A1363,'Circumstance 7'!$B$6:$AB$15,27,FALSE),IFERROR(VLOOKUP($A1363,'Circumstance 7'!$B$18:$AB$28,27,FALSE),TableBPA2[[#This Row],[Base Payment After Circumstance 6]])))</f>
        <v/>
      </c>
      <c r="M1363" s="3" t="str">
        <f>IF(M$3="Not used","",IFERROR(VLOOKUP($A1363,'Circumstance 8'!$B$6:$AB$15,27,FALSE),IFERROR(VLOOKUP($A1363,'Circumstance 8'!$B$18:$AB$28,27,FALSE),TableBPA2[[#This Row],[Base Payment After Circumstance 7]])))</f>
        <v/>
      </c>
      <c r="N1363" s="3" t="str">
        <f>IF(N$3="Not used","",IFERROR(VLOOKUP($A1363,'Circumstance 9'!$B$6:$AB$15,27,FALSE),IFERROR(VLOOKUP($A1363,'Circumstance 9'!$B$18:$AB$28,27,FALSE),TableBPA2[[#This Row],[Base Payment After Circumstance 8]])))</f>
        <v/>
      </c>
      <c r="O1363" s="3" t="str">
        <f>IF(O$3="Not used","",IFERROR(VLOOKUP($A1363,'Circumstance 10'!$B$6:$AB$15,27,FALSE),IFERROR(VLOOKUP($A1363,'Circumstance 10'!$B$18:$AB$28,27,FALSE),TableBPA2[[#This Row],[Base Payment After Circumstance 9]])))</f>
        <v/>
      </c>
      <c r="P1363" s="24" t="str">
        <f>IF(P$3="Not used","",IFERROR(VLOOKUP($A1363,'Circumstance 11'!$B$6:$AB$15,27,FALSE),IFERROR(VLOOKUP($A1363,'Circumstance 11'!$B$18:$AB$28,27,FALSE),TableBPA2[[#This Row],[Base Payment After Circumstance 10]])))</f>
        <v/>
      </c>
      <c r="Q1363" s="24" t="str">
        <f>IF(Q$3="Not used","",IFERROR(VLOOKUP($A1363,'Circumstance 12'!$B$6:$AB$15,27,FALSE),IFERROR(VLOOKUP($A1363,'Circumstance 12'!$B$18:$AB$28,27,FALSE),TableBPA2[[#This Row],[Base Payment After Circumstance 11]])))</f>
        <v/>
      </c>
      <c r="R1363" s="24" t="str">
        <f>IF(R$3="Not used","",IFERROR(VLOOKUP($A1363,'Circumstance 13'!$B$6:$AB$15,27,FALSE),IFERROR(VLOOKUP($A1363,'Circumstance 13'!$B$18:$AB$28,27,FALSE),TableBPA2[[#This Row],[Base Payment After Circumstance 12]])))</f>
        <v/>
      </c>
      <c r="S1363" s="24" t="str">
        <f>IF(S$3="Not used","",IFERROR(VLOOKUP($A1363,'Circumstance 14'!$B$6:$AB$15,27,FALSE),IFERROR(VLOOKUP($A1363,'Circumstance 14'!$B$18:$AB$28,27,FALSE),TableBPA2[[#This Row],[Base Payment After Circumstance 13]])))</f>
        <v/>
      </c>
      <c r="T1363" s="24" t="str">
        <f>IF(T$3="Not used","",IFERROR(VLOOKUP($A1363,'Circumstance 15'!$B$6:$AB$15,27,FALSE),IFERROR(VLOOKUP($A1363,'Circumstance 15'!$B$18:$AB$28,27,FALSE),TableBPA2[[#This Row],[Base Payment After Circumstance 14]])))</f>
        <v/>
      </c>
      <c r="U1363" s="24" t="str">
        <f>IF(U$3="Not used","",IFERROR(VLOOKUP($A1363,'Circumstance 16'!$B$6:$AB$15,27,FALSE),IFERROR(VLOOKUP($A1363,'Circumstance 16'!$B$18:$AB$28,27,FALSE),TableBPA2[[#This Row],[Base Payment After Circumstance 15]])))</f>
        <v/>
      </c>
      <c r="V1363" s="24" t="str">
        <f>IF(V$3="Not used","",IFERROR(VLOOKUP($A1363,'Circumstance 17'!$B$6:$AB$15,27,FALSE),IFERROR(VLOOKUP($A1363,'Circumstance 17'!$B$18:$AB$28,27,FALSE),TableBPA2[[#This Row],[Base Payment After Circumstance 16]])))</f>
        <v/>
      </c>
      <c r="W1363" s="24" t="str">
        <f>IF(W$3="Not used","",IFERROR(VLOOKUP($A1363,'Circumstance 18'!$B$6:$AB$15,27,FALSE),IFERROR(VLOOKUP($A1363,'Circumstance 18'!$B$18:$AB$28,27,FALSE),TableBPA2[[#This Row],[Base Payment After Circumstance 17]])))</f>
        <v/>
      </c>
      <c r="X1363" s="24" t="str">
        <f>IF(X$3="Not used","",IFERROR(VLOOKUP($A1363,'Circumstance 19'!$B$6:$AB$15,27,FALSE),IFERROR(VLOOKUP($A1363,'Circumstance 19'!$B$18:$AB$28,27,FALSE),TableBPA2[[#This Row],[Base Payment After Circumstance 18]])))</f>
        <v/>
      </c>
      <c r="Y1363" s="24" t="str">
        <f>IF(Y$3="Not used","",IFERROR(VLOOKUP($A1363,'Circumstance 20'!$B$6:$AB$15,27,FALSE),IFERROR(VLOOKUP($A1363,'Circumstance 20'!$B$18:$AB$28,27,FALSE),TableBPA2[[#This Row],[Base Payment After Circumstance 19]])))</f>
        <v/>
      </c>
    </row>
    <row r="1364" spans="1:25" x14ac:dyDescent="0.25">
      <c r="A1364" s="11" t="str">
        <f>IF('LEA Information'!A1373="","",'LEA Information'!A1373)</f>
        <v/>
      </c>
      <c r="B1364" s="11" t="str">
        <f>IF('LEA Information'!B1373="","",'LEA Information'!B1373)</f>
        <v/>
      </c>
      <c r="C1364" s="68" t="str">
        <f>IF('LEA Information'!C1373="","",'LEA Information'!C1373)</f>
        <v/>
      </c>
      <c r="D1364" s="8" t="str">
        <f>IF('LEA Information'!D1373="","",'LEA Information'!D1373)</f>
        <v/>
      </c>
      <c r="E1364" s="32" t="str">
        <f t="shared" si="21"/>
        <v/>
      </c>
      <c r="F1364" s="3" t="str">
        <f>IF(F$3="Not used","",IFERROR(VLOOKUP($A1364,'Circumstance 1'!$B$6:$AB$15,27,FALSE),IFERROR(VLOOKUP(A1364,'Circumstance 1'!$B$18:$AB$28,27,FALSE),TableBPA2[[#This Row],[Starting Base Payment]])))</f>
        <v/>
      </c>
      <c r="G1364" s="3" t="str">
        <f>IF(G$3="Not used","",IFERROR(VLOOKUP($A1364,'Circumstance 2'!$B$6:$AB$15,27,FALSE),IFERROR(VLOOKUP($A1364,'Circumstance 2'!$B$18:$AB$28,27,FALSE),TableBPA2[[#This Row],[Base Payment After Circumstance 1]])))</f>
        <v/>
      </c>
      <c r="H1364" s="3" t="str">
        <f>IF(H$3="Not used","",IFERROR(VLOOKUP($A1364,'Circumstance 3'!$B$6:$AB$15,27,FALSE),IFERROR(VLOOKUP($A1364,'Circumstance 3'!$B$18:$AB$28,27,FALSE),TableBPA2[[#This Row],[Base Payment After Circumstance 2]])))</f>
        <v/>
      </c>
      <c r="I1364" s="3" t="str">
        <f>IF(I$3="Not used","",IFERROR(VLOOKUP($A1364,'Circumstance 4'!$B$6:$AB$15,27,FALSE),IFERROR(VLOOKUP($A1364,'Circumstance 4'!$B$18:$AB$28,27,FALSE),TableBPA2[[#This Row],[Base Payment After Circumstance 3]])))</f>
        <v/>
      </c>
      <c r="J1364" s="3" t="str">
        <f>IF(J$3="Not used","",IFERROR(VLOOKUP($A1364,'Circumstance 5'!$B$6:$AB$15,27,FALSE),IFERROR(VLOOKUP($A1364,'Circumstance 5'!$B$18:$AB$28,27,FALSE),TableBPA2[[#This Row],[Base Payment After Circumstance 4]])))</f>
        <v/>
      </c>
      <c r="K1364" s="3" t="str">
        <f>IF(K$3="Not used","",IFERROR(VLOOKUP($A1364,'Circumstance 6'!$B$6:$AB$15,27,FALSE),IFERROR(VLOOKUP($A1364,'Circumstance 6'!$B$18:$AB$28,27,FALSE),TableBPA2[[#This Row],[Base Payment After Circumstance 5]])))</f>
        <v/>
      </c>
      <c r="L1364" s="3" t="str">
        <f>IF(L$3="Not used","",IFERROR(VLOOKUP($A1364,'Circumstance 7'!$B$6:$AB$15,27,FALSE),IFERROR(VLOOKUP($A1364,'Circumstance 7'!$B$18:$AB$28,27,FALSE),TableBPA2[[#This Row],[Base Payment After Circumstance 6]])))</f>
        <v/>
      </c>
      <c r="M1364" s="3" t="str">
        <f>IF(M$3="Not used","",IFERROR(VLOOKUP($A1364,'Circumstance 8'!$B$6:$AB$15,27,FALSE),IFERROR(VLOOKUP($A1364,'Circumstance 8'!$B$18:$AB$28,27,FALSE),TableBPA2[[#This Row],[Base Payment After Circumstance 7]])))</f>
        <v/>
      </c>
      <c r="N1364" s="3" t="str">
        <f>IF(N$3="Not used","",IFERROR(VLOOKUP($A1364,'Circumstance 9'!$B$6:$AB$15,27,FALSE),IFERROR(VLOOKUP($A1364,'Circumstance 9'!$B$18:$AB$28,27,FALSE),TableBPA2[[#This Row],[Base Payment After Circumstance 8]])))</f>
        <v/>
      </c>
      <c r="O1364" s="3" t="str">
        <f>IF(O$3="Not used","",IFERROR(VLOOKUP($A1364,'Circumstance 10'!$B$6:$AB$15,27,FALSE),IFERROR(VLOOKUP($A1364,'Circumstance 10'!$B$18:$AB$28,27,FALSE),TableBPA2[[#This Row],[Base Payment After Circumstance 9]])))</f>
        <v/>
      </c>
      <c r="P1364" s="24" t="str">
        <f>IF(P$3="Not used","",IFERROR(VLOOKUP($A1364,'Circumstance 11'!$B$6:$AB$15,27,FALSE),IFERROR(VLOOKUP($A1364,'Circumstance 11'!$B$18:$AB$28,27,FALSE),TableBPA2[[#This Row],[Base Payment After Circumstance 10]])))</f>
        <v/>
      </c>
      <c r="Q1364" s="24" t="str">
        <f>IF(Q$3="Not used","",IFERROR(VLOOKUP($A1364,'Circumstance 12'!$B$6:$AB$15,27,FALSE),IFERROR(VLOOKUP($A1364,'Circumstance 12'!$B$18:$AB$28,27,FALSE),TableBPA2[[#This Row],[Base Payment After Circumstance 11]])))</f>
        <v/>
      </c>
      <c r="R1364" s="24" t="str">
        <f>IF(R$3="Not used","",IFERROR(VLOOKUP($A1364,'Circumstance 13'!$B$6:$AB$15,27,FALSE),IFERROR(VLOOKUP($A1364,'Circumstance 13'!$B$18:$AB$28,27,FALSE),TableBPA2[[#This Row],[Base Payment After Circumstance 12]])))</f>
        <v/>
      </c>
      <c r="S1364" s="24" t="str">
        <f>IF(S$3="Not used","",IFERROR(VLOOKUP($A1364,'Circumstance 14'!$B$6:$AB$15,27,FALSE),IFERROR(VLOOKUP($A1364,'Circumstance 14'!$B$18:$AB$28,27,FALSE),TableBPA2[[#This Row],[Base Payment After Circumstance 13]])))</f>
        <v/>
      </c>
      <c r="T1364" s="24" t="str">
        <f>IF(T$3="Not used","",IFERROR(VLOOKUP($A1364,'Circumstance 15'!$B$6:$AB$15,27,FALSE),IFERROR(VLOOKUP($A1364,'Circumstance 15'!$B$18:$AB$28,27,FALSE),TableBPA2[[#This Row],[Base Payment After Circumstance 14]])))</f>
        <v/>
      </c>
      <c r="U1364" s="24" t="str">
        <f>IF(U$3="Not used","",IFERROR(VLOOKUP($A1364,'Circumstance 16'!$B$6:$AB$15,27,FALSE),IFERROR(VLOOKUP($A1364,'Circumstance 16'!$B$18:$AB$28,27,FALSE),TableBPA2[[#This Row],[Base Payment After Circumstance 15]])))</f>
        <v/>
      </c>
      <c r="V1364" s="24" t="str">
        <f>IF(V$3="Not used","",IFERROR(VLOOKUP($A1364,'Circumstance 17'!$B$6:$AB$15,27,FALSE),IFERROR(VLOOKUP($A1364,'Circumstance 17'!$B$18:$AB$28,27,FALSE),TableBPA2[[#This Row],[Base Payment After Circumstance 16]])))</f>
        <v/>
      </c>
      <c r="W1364" s="24" t="str">
        <f>IF(W$3="Not used","",IFERROR(VLOOKUP($A1364,'Circumstance 18'!$B$6:$AB$15,27,FALSE),IFERROR(VLOOKUP($A1364,'Circumstance 18'!$B$18:$AB$28,27,FALSE),TableBPA2[[#This Row],[Base Payment After Circumstance 17]])))</f>
        <v/>
      </c>
      <c r="X1364" s="24" t="str">
        <f>IF(X$3="Not used","",IFERROR(VLOOKUP($A1364,'Circumstance 19'!$B$6:$AB$15,27,FALSE),IFERROR(VLOOKUP($A1364,'Circumstance 19'!$B$18:$AB$28,27,FALSE),TableBPA2[[#This Row],[Base Payment After Circumstance 18]])))</f>
        <v/>
      </c>
      <c r="Y1364" s="24" t="str">
        <f>IF(Y$3="Not used","",IFERROR(VLOOKUP($A1364,'Circumstance 20'!$B$6:$AB$15,27,FALSE),IFERROR(VLOOKUP($A1364,'Circumstance 20'!$B$18:$AB$28,27,FALSE),TableBPA2[[#This Row],[Base Payment After Circumstance 19]])))</f>
        <v/>
      </c>
    </row>
    <row r="1365" spans="1:25" x14ac:dyDescent="0.25">
      <c r="A1365" s="11" t="str">
        <f>IF('LEA Information'!A1374="","",'LEA Information'!A1374)</f>
        <v/>
      </c>
      <c r="B1365" s="11" t="str">
        <f>IF('LEA Information'!B1374="","",'LEA Information'!B1374)</f>
        <v/>
      </c>
      <c r="C1365" s="68" t="str">
        <f>IF('LEA Information'!C1374="","",'LEA Information'!C1374)</f>
        <v/>
      </c>
      <c r="D1365" s="8" t="str">
        <f>IF('LEA Information'!D1374="","",'LEA Information'!D1374)</f>
        <v/>
      </c>
      <c r="E1365" s="32" t="str">
        <f t="shared" si="21"/>
        <v/>
      </c>
      <c r="F1365" s="3" t="str">
        <f>IF(F$3="Not used","",IFERROR(VLOOKUP($A1365,'Circumstance 1'!$B$6:$AB$15,27,FALSE),IFERROR(VLOOKUP(A1365,'Circumstance 1'!$B$18:$AB$28,27,FALSE),TableBPA2[[#This Row],[Starting Base Payment]])))</f>
        <v/>
      </c>
      <c r="G1365" s="3" t="str">
        <f>IF(G$3="Not used","",IFERROR(VLOOKUP($A1365,'Circumstance 2'!$B$6:$AB$15,27,FALSE),IFERROR(VLOOKUP($A1365,'Circumstance 2'!$B$18:$AB$28,27,FALSE),TableBPA2[[#This Row],[Base Payment After Circumstance 1]])))</f>
        <v/>
      </c>
      <c r="H1365" s="3" t="str">
        <f>IF(H$3="Not used","",IFERROR(VLOOKUP($A1365,'Circumstance 3'!$B$6:$AB$15,27,FALSE),IFERROR(VLOOKUP($A1365,'Circumstance 3'!$B$18:$AB$28,27,FALSE),TableBPA2[[#This Row],[Base Payment After Circumstance 2]])))</f>
        <v/>
      </c>
      <c r="I1365" s="3" t="str">
        <f>IF(I$3="Not used","",IFERROR(VLOOKUP($A1365,'Circumstance 4'!$B$6:$AB$15,27,FALSE),IFERROR(VLOOKUP($A1365,'Circumstance 4'!$B$18:$AB$28,27,FALSE),TableBPA2[[#This Row],[Base Payment After Circumstance 3]])))</f>
        <v/>
      </c>
      <c r="J1365" s="3" t="str">
        <f>IF(J$3="Not used","",IFERROR(VLOOKUP($A1365,'Circumstance 5'!$B$6:$AB$15,27,FALSE),IFERROR(VLOOKUP($A1365,'Circumstance 5'!$B$18:$AB$28,27,FALSE),TableBPA2[[#This Row],[Base Payment After Circumstance 4]])))</f>
        <v/>
      </c>
      <c r="K1365" s="3" t="str">
        <f>IF(K$3="Not used","",IFERROR(VLOOKUP($A1365,'Circumstance 6'!$B$6:$AB$15,27,FALSE),IFERROR(VLOOKUP($A1365,'Circumstance 6'!$B$18:$AB$28,27,FALSE),TableBPA2[[#This Row],[Base Payment After Circumstance 5]])))</f>
        <v/>
      </c>
      <c r="L1365" s="3" t="str">
        <f>IF(L$3="Not used","",IFERROR(VLOOKUP($A1365,'Circumstance 7'!$B$6:$AB$15,27,FALSE),IFERROR(VLOOKUP($A1365,'Circumstance 7'!$B$18:$AB$28,27,FALSE),TableBPA2[[#This Row],[Base Payment After Circumstance 6]])))</f>
        <v/>
      </c>
      <c r="M1365" s="3" t="str">
        <f>IF(M$3="Not used","",IFERROR(VLOOKUP($A1365,'Circumstance 8'!$B$6:$AB$15,27,FALSE),IFERROR(VLOOKUP($A1365,'Circumstance 8'!$B$18:$AB$28,27,FALSE),TableBPA2[[#This Row],[Base Payment After Circumstance 7]])))</f>
        <v/>
      </c>
      <c r="N1365" s="3" t="str">
        <f>IF(N$3="Not used","",IFERROR(VLOOKUP($A1365,'Circumstance 9'!$B$6:$AB$15,27,FALSE),IFERROR(VLOOKUP($A1365,'Circumstance 9'!$B$18:$AB$28,27,FALSE),TableBPA2[[#This Row],[Base Payment After Circumstance 8]])))</f>
        <v/>
      </c>
      <c r="O1365" s="3" t="str">
        <f>IF(O$3="Not used","",IFERROR(VLOOKUP($A1365,'Circumstance 10'!$B$6:$AB$15,27,FALSE),IFERROR(VLOOKUP($A1365,'Circumstance 10'!$B$18:$AB$28,27,FALSE),TableBPA2[[#This Row],[Base Payment After Circumstance 9]])))</f>
        <v/>
      </c>
      <c r="P1365" s="24" t="str">
        <f>IF(P$3="Not used","",IFERROR(VLOOKUP($A1365,'Circumstance 11'!$B$6:$AB$15,27,FALSE),IFERROR(VLOOKUP($A1365,'Circumstance 11'!$B$18:$AB$28,27,FALSE),TableBPA2[[#This Row],[Base Payment After Circumstance 10]])))</f>
        <v/>
      </c>
      <c r="Q1365" s="24" t="str">
        <f>IF(Q$3="Not used","",IFERROR(VLOOKUP($A1365,'Circumstance 12'!$B$6:$AB$15,27,FALSE),IFERROR(VLOOKUP($A1365,'Circumstance 12'!$B$18:$AB$28,27,FALSE),TableBPA2[[#This Row],[Base Payment After Circumstance 11]])))</f>
        <v/>
      </c>
      <c r="R1365" s="24" t="str">
        <f>IF(R$3="Not used","",IFERROR(VLOOKUP($A1365,'Circumstance 13'!$B$6:$AB$15,27,FALSE),IFERROR(VLOOKUP($A1365,'Circumstance 13'!$B$18:$AB$28,27,FALSE),TableBPA2[[#This Row],[Base Payment After Circumstance 12]])))</f>
        <v/>
      </c>
      <c r="S1365" s="24" t="str">
        <f>IF(S$3="Not used","",IFERROR(VLOOKUP($A1365,'Circumstance 14'!$B$6:$AB$15,27,FALSE),IFERROR(VLOOKUP($A1365,'Circumstance 14'!$B$18:$AB$28,27,FALSE),TableBPA2[[#This Row],[Base Payment After Circumstance 13]])))</f>
        <v/>
      </c>
      <c r="T1365" s="24" t="str">
        <f>IF(T$3="Not used","",IFERROR(VLOOKUP($A1365,'Circumstance 15'!$B$6:$AB$15,27,FALSE),IFERROR(VLOOKUP($A1365,'Circumstance 15'!$B$18:$AB$28,27,FALSE),TableBPA2[[#This Row],[Base Payment After Circumstance 14]])))</f>
        <v/>
      </c>
      <c r="U1365" s="24" t="str">
        <f>IF(U$3="Not used","",IFERROR(VLOOKUP($A1365,'Circumstance 16'!$B$6:$AB$15,27,FALSE),IFERROR(VLOOKUP($A1365,'Circumstance 16'!$B$18:$AB$28,27,FALSE),TableBPA2[[#This Row],[Base Payment After Circumstance 15]])))</f>
        <v/>
      </c>
      <c r="V1365" s="24" t="str">
        <f>IF(V$3="Not used","",IFERROR(VLOOKUP($A1365,'Circumstance 17'!$B$6:$AB$15,27,FALSE),IFERROR(VLOOKUP($A1365,'Circumstance 17'!$B$18:$AB$28,27,FALSE),TableBPA2[[#This Row],[Base Payment After Circumstance 16]])))</f>
        <v/>
      </c>
      <c r="W1365" s="24" t="str">
        <f>IF(W$3="Not used","",IFERROR(VLOOKUP($A1365,'Circumstance 18'!$B$6:$AB$15,27,FALSE),IFERROR(VLOOKUP($A1365,'Circumstance 18'!$B$18:$AB$28,27,FALSE),TableBPA2[[#This Row],[Base Payment After Circumstance 17]])))</f>
        <v/>
      </c>
      <c r="X1365" s="24" t="str">
        <f>IF(X$3="Not used","",IFERROR(VLOOKUP($A1365,'Circumstance 19'!$B$6:$AB$15,27,FALSE),IFERROR(VLOOKUP($A1365,'Circumstance 19'!$B$18:$AB$28,27,FALSE),TableBPA2[[#This Row],[Base Payment After Circumstance 18]])))</f>
        <v/>
      </c>
      <c r="Y1365" s="24" t="str">
        <f>IF(Y$3="Not used","",IFERROR(VLOOKUP($A1365,'Circumstance 20'!$B$6:$AB$15,27,FALSE),IFERROR(VLOOKUP($A1365,'Circumstance 20'!$B$18:$AB$28,27,FALSE),TableBPA2[[#This Row],[Base Payment After Circumstance 19]])))</f>
        <v/>
      </c>
    </row>
    <row r="1366" spans="1:25" x14ac:dyDescent="0.25">
      <c r="A1366" s="11" t="str">
        <f>IF('LEA Information'!A1375="","",'LEA Information'!A1375)</f>
        <v/>
      </c>
      <c r="B1366" s="11" t="str">
        <f>IF('LEA Information'!B1375="","",'LEA Information'!B1375)</f>
        <v/>
      </c>
      <c r="C1366" s="68" t="str">
        <f>IF('LEA Information'!C1375="","",'LEA Information'!C1375)</f>
        <v/>
      </c>
      <c r="D1366" s="8" t="str">
        <f>IF('LEA Information'!D1375="","",'LEA Information'!D1375)</f>
        <v/>
      </c>
      <c r="E1366" s="32" t="str">
        <f t="shared" si="21"/>
        <v/>
      </c>
      <c r="F1366" s="3" t="str">
        <f>IF(F$3="Not used","",IFERROR(VLOOKUP($A1366,'Circumstance 1'!$B$6:$AB$15,27,FALSE),IFERROR(VLOOKUP(A1366,'Circumstance 1'!$B$18:$AB$28,27,FALSE),TableBPA2[[#This Row],[Starting Base Payment]])))</f>
        <v/>
      </c>
      <c r="G1366" s="3" t="str">
        <f>IF(G$3="Not used","",IFERROR(VLOOKUP($A1366,'Circumstance 2'!$B$6:$AB$15,27,FALSE),IFERROR(VLOOKUP($A1366,'Circumstance 2'!$B$18:$AB$28,27,FALSE),TableBPA2[[#This Row],[Base Payment After Circumstance 1]])))</f>
        <v/>
      </c>
      <c r="H1366" s="3" t="str">
        <f>IF(H$3="Not used","",IFERROR(VLOOKUP($A1366,'Circumstance 3'!$B$6:$AB$15,27,FALSE),IFERROR(VLOOKUP($A1366,'Circumstance 3'!$B$18:$AB$28,27,FALSE),TableBPA2[[#This Row],[Base Payment After Circumstance 2]])))</f>
        <v/>
      </c>
      <c r="I1366" s="3" t="str">
        <f>IF(I$3="Not used","",IFERROR(VLOOKUP($A1366,'Circumstance 4'!$B$6:$AB$15,27,FALSE),IFERROR(VLOOKUP($A1366,'Circumstance 4'!$B$18:$AB$28,27,FALSE),TableBPA2[[#This Row],[Base Payment After Circumstance 3]])))</f>
        <v/>
      </c>
      <c r="J1366" s="3" t="str">
        <f>IF(J$3="Not used","",IFERROR(VLOOKUP($A1366,'Circumstance 5'!$B$6:$AB$15,27,FALSE),IFERROR(VLOOKUP($A1366,'Circumstance 5'!$B$18:$AB$28,27,FALSE),TableBPA2[[#This Row],[Base Payment After Circumstance 4]])))</f>
        <v/>
      </c>
      <c r="K1366" s="3" t="str">
        <f>IF(K$3="Not used","",IFERROR(VLOOKUP($A1366,'Circumstance 6'!$B$6:$AB$15,27,FALSE),IFERROR(VLOOKUP($A1366,'Circumstance 6'!$B$18:$AB$28,27,FALSE),TableBPA2[[#This Row],[Base Payment After Circumstance 5]])))</f>
        <v/>
      </c>
      <c r="L1366" s="3" t="str">
        <f>IF(L$3="Not used","",IFERROR(VLOOKUP($A1366,'Circumstance 7'!$B$6:$AB$15,27,FALSE),IFERROR(VLOOKUP($A1366,'Circumstance 7'!$B$18:$AB$28,27,FALSE),TableBPA2[[#This Row],[Base Payment After Circumstance 6]])))</f>
        <v/>
      </c>
      <c r="M1366" s="3" t="str">
        <f>IF(M$3="Not used","",IFERROR(VLOOKUP($A1366,'Circumstance 8'!$B$6:$AB$15,27,FALSE),IFERROR(VLOOKUP($A1366,'Circumstance 8'!$B$18:$AB$28,27,FALSE),TableBPA2[[#This Row],[Base Payment After Circumstance 7]])))</f>
        <v/>
      </c>
      <c r="N1366" s="3" t="str">
        <f>IF(N$3="Not used","",IFERROR(VLOOKUP($A1366,'Circumstance 9'!$B$6:$AB$15,27,FALSE),IFERROR(VLOOKUP($A1366,'Circumstance 9'!$B$18:$AB$28,27,FALSE),TableBPA2[[#This Row],[Base Payment After Circumstance 8]])))</f>
        <v/>
      </c>
      <c r="O1366" s="3" t="str">
        <f>IF(O$3="Not used","",IFERROR(VLOOKUP($A1366,'Circumstance 10'!$B$6:$AB$15,27,FALSE),IFERROR(VLOOKUP($A1366,'Circumstance 10'!$B$18:$AB$28,27,FALSE),TableBPA2[[#This Row],[Base Payment After Circumstance 9]])))</f>
        <v/>
      </c>
      <c r="P1366" s="24" t="str">
        <f>IF(P$3="Not used","",IFERROR(VLOOKUP($A1366,'Circumstance 11'!$B$6:$AB$15,27,FALSE),IFERROR(VLOOKUP($A1366,'Circumstance 11'!$B$18:$AB$28,27,FALSE),TableBPA2[[#This Row],[Base Payment After Circumstance 10]])))</f>
        <v/>
      </c>
      <c r="Q1366" s="24" t="str">
        <f>IF(Q$3="Not used","",IFERROR(VLOOKUP($A1366,'Circumstance 12'!$B$6:$AB$15,27,FALSE),IFERROR(VLOOKUP($A1366,'Circumstance 12'!$B$18:$AB$28,27,FALSE),TableBPA2[[#This Row],[Base Payment After Circumstance 11]])))</f>
        <v/>
      </c>
      <c r="R1366" s="24" t="str">
        <f>IF(R$3="Not used","",IFERROR(VLOOKUP($A1366,'Circumstance 13'!$B$6:$AB$15,27,FALSE),IFERROR(VLOOKUP($A1366,'Circumstance 13'!$B$18:$AB$28,27,FALSE),TableBPA2[[#This Row],[Base Payment After Circumstance 12]])))</f>
        <v/>
      </c>
      <c r="S1366" s="24" t="str">
        <f>IF(S$3="Not used","",IFERROR(VLOOKUP($A1366,'Circumstance 14'!$B$6:$AB$15,27,FALSE),IFERROR(VLOOKUP($A1366,'Circumstance 14'!$B$18:$AB$28,27,FALSE),TableBPA2[[#This Row],[Base Payment After Circumstance 13]])))</f>
        <v/>
      </c>
      <c r="T1366" s="24" t="str">
        <f>IF(T$3="Not used","",IFERROR(VLOOKUP($A1366,'Circumstance 15'!$B$6:$AB$15,27,FALSE),IFERROR(VLOOKUP($A1366,'Circumstance 15'!$B$18:$AB$28,27,FALSE),TableBPA2[[#This Row],[Base Payment After Circumstance 14]])))</f>
        <v/>
      </c>
      <c r="U1366" s="24" t="str">
        <f>IF(U$3="Not used","",IFERROR(VLOOKUP($A1366,'Circumstance 16'!$B$6:$AB$15,27,FALSE),IFERROR(VLOOKUP($A1366,'Circumstance 16'!$B$18:$AB$28,27,FALSE),TableBPA2[[#This Row],[Base Payment After Circumstance 15]])))</f>
        <v/>
      </c>
      <c r="V1366" s="24" t="str">
        <f>IF(V$3="Not used","",IFERROR(VLOOKUP($A1366,'Circumstance 17'!$B$6:$AB$15,27,FALSE),IFERROR(VLOOKUP($A1366,'Circumstance 17'!$B$18:$AB$28,27,FALSE),TableBPA2[[#This Row],[Base Payment After Circumstance 16]])))</f>
        <v/>
      </c>
      <c r="W1366" s="24" t="str">
        <f>IF(W$3="Not used","",IFERROR(VLOOKUP($A1366,'Circumstance 18'!$B$6:$AB$15,27,FALSE),IFERROR(VLOOKUP($A1366,'Circumstance 18'!$B$18:$AB$28,27,FALSE),TableBPA2[[#This Row],[Base Payment After Circumstance 17]])))</f>
        <v/>
      </c>
      <c r="X1366" s="24" t="str">
        <f>IF(X$3="Not used","",IFERROR(VLOOKUP($A1366,'Circumstance 19'!$B$6:$AB$15,27,FALSE),IFERROR(VLOOKUP($A1366,'Circumstance 19'!$B$18:$AB$28,27,FALSE),TableBPA2[[#This Row],[Base Payment After Circumstance 18]])))</f>
        <v/>
      </c>
      <c r="Y1366" s="24" t="str">
        <f>IF(Y$3="Not used","",IFERROR(VLOOKUP($A1366,'Circumstance 20'!$B$6:$AB$15,27,FALSE),IFERROR(VLOOKUP($A1366,'Circumstance 20'!$B$18:$AB$28,27,FALSE),TableBPA2[[#This Row],[Base Payment After Circumstance 19]])))</f>
        <v/>
      </c>
    </row>
    <row r="1367" spans="1:25" x14ac:dyDescent="0.25">
      <c r="A1367" s="11" t="str">
        <f>IF('LEA Information'!A1376="","",'LEA Information'!A1376)</f>
        <v/>
      </c>
      <c r="B1367" s="11" t="str">
        <f>IF('LEA Information'!B1376="","",'LEA Information'!B1376)</f>
        <v/>
      </c>
      <c r="C1367" s="68" t="str">
        <f>IF('LEA Information'!C1376="","",'LEA Information'!C1376)</f>
        <v/>
      </c>
      <c r="D1367" s="8" t="str">
        <f>IF('LEA Information'!D1376="","",'LEA Information'!D1376)</f>
        <v/>
      </c>
      <c r="E1367" s="32" t="str">
        <f t="shared" si="21"/>
        <v/>
      </c>
      <c r="F1367" s="3" t="str">
        <f>IF(F$3="Not used","",IFERROR(VLOOKUP($A1367,'Circumstance 1'!$B$6:$AB$15,27,FALSE),IFERROR(VLOOKUP(A1367,'Circumstance 1'!$B$18:$AB$28,27,FALSE),TableBPA2[[#This Row],[Starting Base Payment]])))</f>
        <v/>
      </c>
      <c r="G1367" s="3" t="str">
        <f>IF(G$3="Not used","",IFERROR(VLOOKUP($A1367,'Circumstance 2'!$B$6:$AB$15,27,FALSE),IFERROR(VLOOKUP($A1367,'Circumstance 2'!$B$18:$AB$28,27,FALSE),TableBPA2[[#This Row],[Base Payment After Circumstance 1]])))</f>
        <v/>
      </c>
      <c r="H1367" s="3" t="str">
        <f>IF(H$3="Not used","",IFERROR(VLOOKUP($A1367,'Circumstance 3'!$B$6:$AB$15,27,FALSE),IFERROR(VLOOKUP($A1367,'Circumstance 3'!$B$18:$AB$28,27,FALSE),TableBPA2[[#This Row],[Base Payment After Circumstance 2]])))</f>
        <v/>
      </c>
      <c r="I1367" s="3" t="str">
        <f>IF(I$3="Not used","",IFERROR(VLOOKUP($A1367,'Circumstance 4'!$B$6:$AB$15,27,FALSE),IFERROR(VLOOKUP($A1367,'Circumstance 4'!$B$18:$AB$28,27,FALSE),TableBPA2[[#This Row],[Base Payment After Circumstance 3]])))</f>
        <v/>
      </c>
      <c r="J1367" s="3" t="str">
        <f>IF(J$3="Not used","",IFERROR(VLOOKUP($A1367,'Circumstance 5'!$B$6:$AB$15,27,FALSE),IFERROR(VLOOKUP($A1367,'Circumstance 5'!$B$18:$AB$28,27,FALSE),TableBPA2[[#This Row],[Base Payment After Circumstance 4]])))</f>
        <v/>
      </c>
      <c r="K1367" s="3" t="str">
        <f>IF(K$3="Not used","",IFERROR(VLOOKUP($A1367,'Circumstance 6'!$B$6:$AB$15,27,FALSE),IFERROR(VLOOKUP($A1367,'Circumstance 6'!$B$18:$AB$28,27,FALSE),TableBPA2[[#This Row],[Base Payment After Circumstance 5]])))</f>
        <v/>
      </c>
      <c r="L1367" s="3" t="str">
        <f>IF(L$3="Not used","",IFERROR(VLOOKUP($A1367,'Circumstance 7'!$B$6:$AB$15,27,FALSE),IFERROR(VLOOKUP($A1367,'Circumstance 7'!$B$18:$AB$28,27,FALSE),TableBPA2[[#This Row],[Base Payment After Circumstance 6]])))</f>
        <v/>
      </c>
      <c r="M1367" s="3" t="str">
        <f>IF(M$3="Not used","",IFERROR(VLOOKUP($A1367,'Circumstance 8'!$B$6:$AB$15,27,FALSE),IFERROR(VLOOKUP($A1367,'Circumstance 8'!$B$18:$AB$28,27,FALSE),TableBPA2[[#This Row],[Base Payment After Circumstance 7]])))</f>
        <v/>
      </c>
      <c r="N1367" s="3" t="str">
        <f>IF(N$3="Not used","",IFERROR(VLOOKUP($A1367,'Circumstance 9'!$B$6:$AB$15,27,FALSE),IFERROR(VLOOKUP($A1367,'Circumstance 9'!$B$18:$AB$28,27,FALSE),TableBPA2[[#This Row],[Base Payment After Circumstance 8]])))</f>
        <v/>
      </c>
      <c r="O1367" s="3" t="str">
        <f>IF(O$3="Not used","",IFERROR(VLOOKUP($A1367,'Circumstance 10'!$B$6:$AB$15,27,FALSE),IFERROR(VLOOKUP($A1367,'Circumstance 10'!$B$18:$AB$28,27,FALSE),TableBPA2[[#This Row],[Base Payment After Circumstance 9]])))</f>
        <v/>
      </c>
      <c r="P1367" s="24" t="str">
        <f>IF(P$3="Not used","",IFERROR(VLOOKUP($A1367,'Circumstance 11'!$B$6:$AB$15,27,FALSE),IFERROR(VLOOKUP($A1367,'Circumstance 11'!$B$18:$AB$28,27,FALSE),TableBPA2[[#This Row],[Base Payment After Circumstance 10]])))</f>
        <v/>
      </c>
      <c r="Q1367" s="24" t="str">
        <f>IF(Q$3="Not used","",IFERROR(VLOOKUP($A1367,'Circumstance 12'!$B$6:$AB$15,27,FALSE),IFERROR(VLOOKUP($A1367,'Circumstance 12'!$B$18:$AB$28,27,FALSE),TableBPA2[[#This Row],[Base Payment After Circumstance 11]])))</f>
        <v/>
      </c>
      <c r="R1367" s="24" t="str">
        <f>IF(R$3="Not used","",IFERROR(VLOOKUP($A1367,'Circumstance 13'!$B$6:$AB$15,27,FALSE),IFERROR(VLOOKUP($A1367,'Circumstance 13'!$B$18:$AB$28,27,FALSE),TableBPA2[[#This Row],[Base Payment After Circumstance 12]])))</f>
        <v/>
      </c>
      <c r="S1367" s="24" t="str">
        <f>IF(S$3="Not used","",IFERROR(VLOOKUP($A1367,'Circumstance 14'!$B$6:$AB$15,27,FALSE),IFERROR(VLOOKUP($A1367,'Circumstance 14'!$B$18:$AB$28,27,FALSE),TableBPA2[[#This Row],[Base Payment After Circumstance 13]])))</f>
        <v/>
      </c>
      <c r="T1367" s="24" t="str">
        <f>IF(T$3="Not used","",IFERROR(VLOOKUP($A1367,'Circumstance 15'!$B$6:$AB$15,27,FALSE),IFERROR(VLOOKUP($A1367,'Circumstance 15'!$B$18:$AB$28,27,FALSE),TableBPA2[[#This Row],[Base Payment After Circumstance 14]])))</f>
        <v/>
      </c>
      <c r="U1367" s="24" t="str">
        <f>IF(U$3="Not used","",IFERROR(VLOOKUP($A1367,'Circumstance 16'!$B$6:$AB$15,27,FALSE),IFERROR(VLOOKUP($A1367,'Circumstance 16'!$B$18:$AB$28,27,FALSE),TableBPA2[[#This Row],[Base Payment After Circumstance 15]])))</f>
        <v/>
      </c>
      <c r="V1367" s="24" t="str">
        <f>IF(V$3="Not used","",IFERROR(VLOOKUP($A1367,'Circumstance 17'!$B$6:$AB$15,27,FALSE),IFERROR(VLOOKUP($A1367,'Circumstance 17'!$B$18:$AB$28,27,FALSE),TableBPA2[[#This Row],[Base Payment After Circumstance 16]])))</f>
        <v/>
      </c>
      <c r="W1367" s="24" t="str">
        <f>IF(W$3="Not used","",IFERROR(VLOOKUP($A1367,'Circumstance 18'!$B$6:$AB$15,27,FALSE),IFERROR(VLOOKUP($A1367,'Circumstance 18'!$B$18:$AB$28,27,FALSE),TableBPA2[[#This Row],[Base Payment After Circumstance 17]])))</f>
        <v/>
      </c>
      <c r="X1367" s="24" t="str">
        <f>IF(X$3="Not used","",IFERROR(VLOOKUP($A1367,'Circumstance 19'!$B$6:$AB$15,27,FALSE),IFERROR(VLOOKUP($A1367,'Circumstance 19'!$B$18:$AB$28,27,FALSE),TableBPA2[[#This Row],[Base Payment After Circumstance 18]])))</f>
        <v/>
      </c>
      <c r="Y1367" s="24" t="str">
        <f>IF(Y$3="Not used","",IFERROR(VLOOKUP($A1367,'Circumstance 20'!$B$6:$AB$15,27,FALSE),IFERROR(VLOOKUP($A1367,'Circumstance 20'!$B$18:$AB$28,27,FALSE),TableBPA2[[#This Row],[Base Payment After Circumstance 19]])))</f>
        <v/>
      </c>
    </row>
    <row r="1368" spans="1:25" x14ac:dyDescent="0.25">
      <c r="A1368" s="11" t="str">
        <f>IF('LEA Information'!A1377="","",'LEA Information'!A1377)</f>
        <v/>
      </c>
      <c r="B1368" s="11" t="str">
        <f>IF('LEA Information'!B1377="","",'LEA Information'!B1377)</f>
        <v/>
      </c>
      <c r="C1368" s="68" t="str">
        <f>IF('LEA Information'!C1377="","",'LEA Information'!C1377)</f>
        <v/>
      </c>
      <c r="D1368" s="8" t="str">
        <f>IF('LEA Information'!D1377="","",'LEA Information'!D1377)</f>
        <v/>
      </c>
      <c r="E1368" s="32" t="str">
        <f t="shared" si="21"/>
        <v/>
      </c>
      <c r="F1368" s="3" t="str">
        <f>IF(F$3="Not used","",IFERROR(VLOOKUP($A1368,'Circumstance 1'!$B$6:$AB$15,27,FALSE),IFERROR(VLOOKUP(A1368,'Circumstance 1'!$B$18:$AB$28,27,FALSE),TableBPA2[[#This Row],[Starting Base Payment]])))</f>
        <v/>
      </c>
      <c r="G1368" s="3" t="str">
        <f>IF(G$3="Not used","",IFERROR(VLOOKUP($A1368,'Circumstance 2'!$B$6:$AB$15,27,FALSE),IFERROR(VLOOKUP($A1368,'Circumstance 2'!$B$18:$AB$28,27,FALSE),TableBPA2[[#This Row],[Base Payment After Circumstance 1]])))</f>
        <v/>
      </c>
      <c r="H1368" s="3" t="str">
        <f>IF(H$3="Not used","",IFERROR(VLOOKUP($A1368,'Circumstance 3'!$B$6:$AB$15,27,FALSE),IFERROR(VLOOKUP($A1368,'Circumstance 3'!$B$18:$AB$28,27,FALSE),TableBPA2[[#This Row],[Base Payment After Circumstance 2]])))</f>
        <v/>
      </c>
      <c r="I1368" s="3" t="str">
        <f>IF(I$3="Not used","",IFERROR(VLOOKUP($A1368,'Circumstance 4'!$B$6:$AB$15,27,FALSE),IFERROR(VLOOKUP($A1368,'Circumstance 4'!$B$18:$AB$28,27,FALSE),TableBPA2[[#This Row],[Base Payment After Circumstance 3]])))</f>
        <v/>
      </c>
      <c r="J1368" s="3" t="str">
        <f>IF(J$3="Not used","",IFERROR(VLOOKUP($A1368,'Circumstance 5'!$B$6:$AB$15,27,FALSE),IFERROR(VLOOKUP($A1368,'Circumstance 5'!$B$18:$AB$28,27,FALSE),TableBPA2[[#This Row],[Base Payment After Circumstance 4]])))</f>
        <v/>
      </c>
      <c r="K1368" s="3" t="str">
        <f>IF(K$3="Not used","",IFERROR(VLOOKUP($A1368,'Circumstance 6'!$B$6:$AB$15,27,FALSE),IFERROR(VLOOKUP($A1368,'Circumstance 6'!$B$18:$AB$28,27,FALSE),TableBPA2[[#This Row],[Base Payment After Circumstance 5]])))</f>
        <v/>
      </c>
      <c r="L1368" s="3" t="str">
        <f>IF(L$3="Not used","",IFERROR(VLOOKUP($A1368,'Circumstance 7'!$B$6:$AB$15,27,FALSE),IFERROR(VLOOKUP($A1368,'Circumstance 7'!$B$18:$AB$28,27,FALSE),TableBPA2[[#This Row],[Base Payment After Circumstance 6]])))</f>
        <v/>
      </c>
      <c r="M1368" s="3" t="str">
        <f>IF(M$3="Not used","",IFERROR(VLOOKUP($A1368,'Circumstance 8'!$B$6:$AB$15,27,FALSE),IFERROR(VLOOKUP($A1368,'Circumstance 8'!$B$18:$AB$28,27,FALSE),TableBPA2[[#This Row],[Base Payment After Circumstance 7]])))</f>
        <v/>
      </c>
      <c r="N1368" s="3" t="str">
        <f>IF(N$3="Not used","",IFERROR(VLOOKUP($A1368,'Circumstance 9'!$B$6:$AB$15,27,FALSE),IFERROR(VLOOKUP($A1368,'Circumstance 9'!$B$18:$AB$28,27,FALSE),TableBPA2[[#This Row],[Base Payment After Circumstance 8]])))</f>
        <v/>
      </c>
      <c r="O1368" s="3" t="str">
        <f>IF(O$3="Not used","",IFERROR(VLOOKUP($A1368,'Circumstance 10'!$B$6:$AB$15,27,FALSE),IFERROR(VLOOKUP($A1368,'Circumstance 10'!$B$18:$AB$28,27,FALSE),TableBPA2[[#This Row],[Base Payment After Circumstance 9]])))</f>
        <v/>
      </c>
      <c r="P1368" s="24" t="str">
        <f>IF(P$3="Not used","",IFERROR(VLOOKUP($A1368,'Circumstance 11'!$B$6:$AB$15,27,FALSE),IFERROR(VLOOKUP($A1368,'Circumstance 11'!$B$18:$AB$28,27,FALSE),TableBPA2[[#This Row],[Base Payment After Circumstance 10]])))</f>
        <v/>
      </c>
      <c r="Q1368" s="24" t="str">
        <f>IF(Q$3="Not used","",IFERROR(VLOOKUP($A1368,'Circumstance 12'!$B$6:$AB$15,27,FALSE),IFERROR(VLOOKUP($A1368,'Circumstance 12'!$B$18:$AB$28,27,FALSE),TableBPA2[[#This Row],[Base Payment After Circumstance 11]])))</f>
        <v/>
      </c>
      <c r="R1368" s="24" t="str">
        <f>IF(R$3="Not used","",IFERROR(VLOOKUP($A1368,'Circumstance 13'!$B$6:$AB$15,27,FALSE),IFERROR(VLOOKUP($A1368,'Circumstance 13'!$B$18:$AB$28,27,FALSE),TableBPA2[[#This Row],[Base Payment After Circumstance 12]])))</f>
        <v/>
      </c>
      <c r="S1368" s="24" t="str">
        <f>IF(S$3="Not used","",IFERROR(VLOOKUP($A1368,'Circumstance 14'!$B$6:$AB$15,27,FALSE),IFERROR(VLOOKUP($A1368,'Circumstance 14'!$B$18:$AB$28,27,FALSE),TableBPA2[[#This Row],[Base Payment After Circumstance 13]])))</f>
        <v/>
      </c>
      <c r="T1368" s="24" t="str">
        <f>IF(T$3="Not used","",IFERROR(VLOOKUP($A1368,'Circumstance 15'!$B$6:$AB$15,27,FALSE),IFERROR(VLOOKUP($A1368,'Circumstance 15'!$B$18:$AB$28,27,FALSE),TableBPA2[[#This Row],[Base Payment After Circumstance 14]])))</f>
        <v/>
      </c>
      <c r="U1368" s="24" t="str">
        <f>IF(U$3="Not used","",IFERROR(VLOOKUP($A1368,'Circumstance 16'!$B$6:$AB$15,27,FALSE),IFERROR(VLOOKUP($A1368,'Circumstance 16'!$B$18:$AB$28,27,FALSE),TableBPA2[[#This Row],[Base Payment After Circumstance 15]])))</f>
        <v/>
      </c>
      <c r="V1368" s="24" t="str">
        <f>IF(V$3="Not used","",IFERROR(VLOOKUP($A1368,'Circumstance 17'!$B$6:$AB$15,27,FALSE),IFERROR(VLOOKUP($A1368,'Circumstance 17'!$B$18:$AB$28,27,FALSE),TableBPA2[[#This Row],[Base Payment After Circumstance 16]])))</f>
        <v/>
      </c>
      <c r="W1368" s="24" t="str">
        <f>IF(W$3="Not used","",IFERROR(VLOOKUP($A1368,'Circumstance 18'!$B$6:$AB$15,27,FALSE),IFERROR(VLOOKUP($A1368,'Circumstance 18'!$B$18:$AB$28,27,FALSE),TableBPA2[[#This Row],[Base Payment After Circumstance 17]])))</f>
        <v/>
      </c>
      <c r="X1368" s="24" t="str">
        <f>IF(X$3="Not used","",IFERROR(VLOOKUP($A1368,'Circumstance 19'!$B$6:$AB$15,27,FALSE),IFERROR(VLOOKUP($A1368,'Circumstance 19'!$B$18:$AB$28,27,FALSE),TableBPA2[[#This Row],[Base Payment After Circumstance 18]])))</f>
        <v/>
      </c>
      <c r="Y1368" s="24" t="str">
        <f>IF(Y$3="Not used","",IFERROR(VLOOKUP($A1368,'Circumstance 20'!$B$6:$AB$15,27,FALSE),IFERROR(VLOOKUP($A1368,'Circumstance 20'!$B$18:$AB$28,27,FALSE),TableBPA2[[#This Row],[Base Payment After Circumstance 19]])))</f>
        <v/>
      </c>
    </row>
    <row r="1369" spans="1:25" x14ac:dyDescent="0.25">
      <c r="A1369" s="11" t="str">
        <f>IF('LEA Information'!A1378="","",'LEA Information'!A1378)</f>
        <v/>
      </c>
      <c r="B1369" s="11" t="str">
        <f>IF('LEA Information'!B1378="","",'LEA Information'!B1378)</f>
        <v/>
      </c>
      <c r="C1369" s="68" t="str">
        <f>IF('LEA Information'!C1378="","",'LEA Information'!C1378)</f>
        <v/>
      </c>
      <c r="D1369" s="8" t="str">
        <f>IF('LEA Information'!D1378="","",'LEA Information'!D1378)</f>
        <v/>
      </c>
      <c r="E1369" s="32" t="str">
        <f t="shared" si="21"/>
        <v/>
      </c>
      <c r="F1369" s="3" t="str">
        <f>IF(F$3="Not used","",IFERROR(VLOOKUP($A1369,'Circumstance 1'!$B$6:$AB$15,27,FALSE),IFERROR(VLOOKUP(A1369,'Circumstance 1'!$B$18:$AB$28,27,FALSE),TableBPA2[[#This Row],[Starting Base Payment]])))</f>
        <v/>
      </c>
      <c r="G1369" s="3" t="str">
        <f>IF(G$3="Not used","",IFERROR(VLOOKUP($A1369,'Circumstance 2'!$B$6:$AB$15,27,FALSE),IFERROR(VLOOKUP($A1369,'Circumstance 2'!$B$18:$AB$28,27,FALSE),TableBPA2[[#This Row],[Base Payment After Circumstance 1]])))</f>
        <v/>
      </c>
      <c r="H1369" s="3" t="str">
        <f>IF(H$3="Not used","",IFERROR(VLOOKUP($A1369,'Circumstance 3'!$B$6:$AB$15,27,FALSE),IFERROR(VLOOKUP($A1369,'Circumstance 3'!$B$18:$AB$28,27,FALSE),TableBPA2[[#This Row],[Base Payment After Circumstance 2]])))</f>
        <v/>
      </c>
      <c r="I1369" s="3" t="str">
        <f>IF(I$3="Not used","",IFERROR(VLOOKUP($A1369,'Circumstance 4'!$B$6:$AB$15,27,FALSE),IFERROR(VLOOKUP($A1369,'Circumstance 4'!$B$18:$AB$28,27,FALSE),TableBPA2[[#This Row],[Base Payment After Circumstance 3]])))</f>
        <v/>
      </c>
      <c r="J1369" s="3" t="str">
        <f>IF(J$3="Not used","",IFERROR(VLOOKUP($A1369,'Circumstance 5'!$B$6:$AB$15,27,FALSE),IFERROR(VLOOKUP($A1369,'Circumstance 5'!$B$18:$AB$28,27,FALSE),TableBPA2[[#This Row],[Base Payment After Circumstance 4]])))</f>
        <v/>
      </c>
      <c r="K1369" s="3" t="str">
        <f>IF(K$3="Not used","",IFERROR(VLOOKUP($A1369,'Circumstance 6'!$B$6:$AB$15,27,FALSE),IFERROR(VLOOKUP($A1369,'Circumstance 6'!$B$18:$AB$28,27,FALSE),TableBPA2[[#This Row],[Base Payment After Circumstance 5]])))</f>
        <v/>
      </c>
      <c r="L1369" s="3" t="str">
        <f>IF(L$3="Not used","",IFERROR(VLOOKUP($A1369,'Circumstance 7'!$B$6:$AB$15,27,FALSE),IFERROR(VLOOKUP($A1369,'Circumstance 7'!$B$18:$AB$28,27,FALSE),TableBPA2[[#This Row],[Base Payment After Circumstance 6]])))</f>
        <v/>
      </c>
      <c r="M1369" s="3" t="str">
        <f>IF(M$3="Not used","",IFERROR(VLOOKUP($A1369,'Circumstance 8'!$B$6:$AB$15,27,FALSE),IFERROR(VLOOKUP($A1369,'Circumstance 8'!$B$18:$AB$28,27,FALSE),TableBPA2[[#This Row],[Base Payment After Circumstance 7]])))</f>
        <v/>
      </c>
      <c r="N1369" s="3" t="str">
        <f>IF(N$3="Not used","",IFERROR(VLOOKUP($A1369,'Circumstance 9'!$B$6:$AB$15,27,FALSE),IFERROR(VLOOKUP($A1369,'Circumstance 9'!$B$18:$AB$28,27,FALSE),TableBPA2[[#This Row],[Base Payment After Circumstance 8]])))</f>
        <v/>
      </c>
      <c r="O1369" s="3" t="str">
        <f>IF(O$3="Not used","",IFERROR(VLOOKUP($A1369,'Circumstance 10'!$B$6:$AB$15,27,FALSE),IFERROR(VLOOKUP($A1369,'Circumstance 10'!$B$18:$AB$28,27,FALSE),TableBPA2[[#This Row],[Base Payment After Circumstance 9]])))</f>
        <v/>
      </c>
      <c r="P1369" s="24" t="str">
        <f>IF(P$3="Not used","",IFERROR(VLOOKUP($A1369,'Circumstance 11'!$B$6:$AB$15,27,FALSE),IFERROR(VLOOKUP($A1369,'Circumstance 11'!$B$18:$AB$28,27,FALSE),TableBPA2[[#This Row],[Base Payment After Circumstance 10]])))</f>
        <v/>
      </c>
      <c r="Q1369" s="24" t="str">
        <f>IF(Q$3="Not used","",IFERROR(VLOOKUP($A1369,'Circumstance 12'!$B$6:$AB$15,27,FALSE),IFERROR(VLOOKUP($A1369,'Circumstance 12'!$B$18:$AB$28,27,FALSE),TableBPA2[[#This Row],[Base Payment After Circumstance 11]])))</f>
        <v/>
      </c>
      <c r="R1369" s="24" t="str">
        <f>IF(R$3="Not used","",IFERROR(VLOOKUP($A1369,'Circumstance 13'!$B$6:$AB$15,27,FALSE),IFERROR(VLOOKUP($A1369,'Circumstance 13'!$B$18:$AB$28,27,FALSE),TableBPA2[[#This Row],[Base Payment After Circumstance 12]])))</f>
        <v/>
      </c>
      <c r="S1369" s="24" t="str">
        <f>IF(S$3="Not used","",IFERROR(VLOOKUP($A1369,'Circumstance 14'!$B$6:$AB$15,27,FALSE),IFERROR(VLOOKUP($A1369,'Circumstance 14'!$B$18:$AB$28,27,FALSE),TableBPA2[[#This Row],[Base Payment After Circumstance 13]])))</f>
        <v/>
      </c>
      <c r="T1369" s="24" t="str">
        <f>IF(T$3="Not used","",IFERROR(VLOOKUP($A1369,'Circumstance 15'!$B$6:$AB$15,27,FALSE),IFERROR(VLOOKUP($A1369,'Circumstance 15'!$B$18:$AB$28,27,FALSE),TableBPA2[[#This Row],[Base Payment After Circumstance 14]])))</f>
        <v/>
      </c>
      <c r="U1369" s="24" t="str">
        <f>IF(U$3="Not used","",IFERROR(VLOOKUP($A1369,'Circumstance 16'!$B$6:$AB$15,27,FALSE),IFERROR(VLOOKUP($A1369,'Circumstance 16'!$B$18:$AB$28,27,FALSE),TableBPA2[[#This Row],[Base Payment After Circumstance 15]])))</f>
        <v/>
      </c>
      <c r="V1369" s="24" t="str">
        <f>IF(V$3="Not used","",IFERROR(VLOOKUP($A1369,'Circumstance 17'!$B$6:$AB$15,27,FALSE),IFERROR(VLOOKUP($A1369,'Circumstance 17'!$B$18:$AB$28,27,FALSE),TableBPA2[[#This Row],[Base Payment After Circumstance 16]])))</f>
        <v/>
      </c>
      <c r="W1369" s="24" t="str">
        <f>IF(W$3="Not used","",IFERROR(VLOOKUP($A1369,'Circumstance 18'!$B$6:$AB$15,27,FALSE),IFERROR(VLOOKUP($A1369,'Circumstance 18'!$B$18:$AB$28,27,FALSE),TableBPA2[[#This Row],[Base Payment After Circumstance 17]])))</f>
        <v/>
      </c>
      <c r="X1369" s="24" t="str">
        <f>IF(X$3="Not used","",IFERROR(VLOOKUP($A1369,'Circumstance 19'!$B$6:$AB$15,27,FALSE),IFERROR(VLOOKUP($A1369,'Circumstance 19'!$B$18:$AB$28,27,FALSE),TableBPA2[[#This Row],[Base Payment After Circumstance 18]])))</f>
        <v/>
      </c>
      <c r="Y1369" s="24" t="str">
        <f>IF(Y$3="Not used","",IFERROR(VLOOKUP($A1369,'Circumstance 20'!$B$6:$AB$15,27,FALSE),IFERROR(VLOOKUP($A1369,'Circumstance 20'!$B$18:$AB$28,27,FALSE),TableBPA2[[#This Row],[Base Payment After Circumstance 19]])))</f>
        <v/>
      </c>
    </row>
    <row r="1370" spans="1:25" x14ac:dyDescent="0.25">
      <c r="A1370" s="11" t="str">
        <f>IF('LEA Information'!A1379="","",'LEA Information'!A1379)</f>
        <v/>
      </c>
      <c r="B1370" s="11" t="str">
        <f>IF('LEA Information'!B1379="","",'LEA Information'!B1379)</f>
        <v/>
      </c>
      <c r="C1370" s="68" t="str">
        <f>IF('LEA Information'!C1379="","",'LEA Information'!C1379)</f>
        <v/>
      </c>
      <c r="D1370" s="8" t="str">
        <f>IF('LEA Information'!D1379="","",'LEA Information'!D1379)</f>
        <v/>
      </c>
      <c r="E1370" s="32" t="str">
        <f t="shared" si="21"/>
        <v/>
      </c>
      <c r="F1370" s="3" t="str">
        <f>IF(F$3="Not used","",IFERROR(VLOOKUP($A1370,'Circumstance 1'!$B$6:$AB$15,27,FALSE),IFERROR(VLOOKUP(A1370,'Circumstance 1'!$B$18:$AB$28,27,FALSE),TableBPA2[[#This Row],[Starting Base Payment]])))</f>
        <v/>
      </c>
      <c r="G1370" s="3" t="str">
        <f>IF(G$3="Not used","",IFERROR(VLOOKUP($A1370,'Circumstance 2'!$B$6:$AB$15,27,FALSE),IFERROR(VLOOKUP($A1370,'Circumstance 2'!$B$18:$AB$28,27,FALSE),TableBPA2[[#This Row],[Base Payment After Circumstance 1]])))</f>
        <v/>
      </c>
      <c r="H1370" s="3" t="str">
        <f>IF(H$3="Not used","",IFERROR(VLOOKUP($A1370,'Circumstance 3'!$B$6:$AB$15,27,FALSE),IFERROR(VLOOKUP($A1370,'Circumstance 3'!$B$18:$AB$28,27,FALSE),TableBPA2[[#This Row],[Base Payment After Circumstance 2]])))</f>
        <v/>
      </c>
      <c r="I1370" s="3" t="str">
        <f>IF(I$3="Not used","",IFERROR(VLOOKUP($A1370,'Circumstance 4'!$B$6:$AB$15,27,FALSE),IFERROR(VLOOKUP($A1370,'Circumstance 4'!$B$18:$AB$28,27,FALSE),TableBPA2[[#This Row],[Base Payment After Circumstance 3]])))</f>
        <v/>
      </c>
      <c r="J1370" s="3" t="str">
        <f>IF(J$3="Not used","",IFERROR(VLOOKUP($A1370,'Circumstance 5'!$B$6:$AB$15,27,FALSE),IFERROR(VLOOKUP($A1370,'Circumstance 5'!$B$18:$AB$28,27,FALSE),TableBPA2[[#This Row],[Base Payment After Circumstance 4]])))</f>
        <v/>
      </c>
      <c r="K1370" s="3" t="str">
        <f>IF(K$3="Not used","",IFERROR(VLOOKUP($A1370,'Circumstance 6'!$B$6:$AB$15,27,FALSE),IFERROR(VLOOKUP($A1370,'Circumstance 6'!$B$18:$AB$28,27,FALSE),TableBPA2[[#This Row],[Base Payment After Circumstance 5]])))</f>
        <v/>
      </c>
      <c r="L1370" s="3" t="str">
        <f>IF(L$3="Not used","",IFERROR(VLOOKUP($A1370,'Circumstance 7'!$B$6:$AB$15,27,FALSE),IFERROR(VLOOKUP($A1370,'Circumstance 7'!$B$18:$AB$28,27,FALSE),TableBPA2[[#This Row],[Base Payment After Circumstance 6]])))</f>
        <v/>
      </c>
      <c r="M1370" s="3" t="str">
        <f>IF(M$3="Not used","",IFERROR(VLOOKUP($A1370,'Circumstance 8'!$B$6:$AB$15,27,FALSE),IFERROR(VLOOKUP($A1370,'Circumstance 8'!$B$18:$AB$28,27,FALSE),TableBPA2[[#This Row],[Base Payment After Circumstance 7]])))</f>
        <v/>
      </c>
      <c r="N1370" s="3" t="str">
        <f>IF(N$3="Not used","",IFERROR(VLOOKUP($A1370,'Circumstance 9'!$B$6:$AB$15,27,FALSE),IFERROR(VLOOKUP($A1370,'Circumstance 9'!$B$18:$AB$28,27,FALSE),TableBPA2[[#This Row],[Base Payment After Circumstance 8]])))</f>
        <v/>
      </c>
      <c r="O1370" s="3" t="str">
        <f>IF(O$3="Not used","",IFERROR(VLOOKUP($A1370,'Circumstance 10'!$B$6:$AB$15,27,FALSE),IFERROR(VLOOKUP($A1370,'Circumstance 10'!$B$18:$AB$28,27,FALSE),TableBPA2[[#This Row],[Base Payment After Circumstance 9]])))</f>
        <v/>
      </c>
      <c r="P1370" s="24" t="str">
        <f>IF(P$3="Not used","",IFERROR(VLOOKUP($A1370,'Circumstance 11'!$B$6:$AB$15,27,FALSE),IFERROR(VLOOKUP($A1370,'Circumstance 11'!$B$18:$AB$28,27,FALSE),TableBPA2[[#This Row],[Base Payment After Circumstance 10]])))</f>
        <v/>
      </c>
      <c r="Q1370" s="24" t="str">
        <f>IF(Q$3="Not used","",IFERROR(VLOOKUP($A1370,'Circumstance 12'!$B$6:$AB$15,27,FALSE),IFERROR(VLOOKUP($A1370,'Circumstance 12'!$B$18:$AB$28,27,FALSE),TableBPA2[[#This Row],[Base Payment After Circumstance 11]])))</f>
        <v/>
      </c>
      <c r="R1370" s="24" t="str">
        <f>IF(R$3="Not used","",IFERROR(VLOOKUP($A1370,'Circumstance 13'!$B$6:$AB$15,27,FALSE),IFERROR(VLOOKUP($A1370,'Circumstance 13'!$B$18:$AB$28,27,FALSE),TableBPA2[[#This Row],[Base Payment After Circumstance 12]])))</f>
        <v/>
      </c>
      <c r="S1370" s="24" t="str">
        <f>IF(S$3="Not used","",IFERROR(VLOOKUP($A1370,'Circumstance 14'!$B$6:$AB$15,27,FALSE),IFERROR(VLOOKUP($A1370,'Circumstance 14'!$B$18:$AB$28,27,FALSE),TableBPA2[[#This Row],[Base Payment After Circumstance 13]])))</f>
        <v/>
      </c>
      <c r="T1370" s="24" t="str">
        <f>IF(T$3="Not used","",IFERROR(VLOOKUP($A1370,'Circumstance 15'!$B$6:$AB$15,27,FALSE),IFERROR(VLOOKUP($A1370,'Circumstance 15'!$B$18:$AB$28,27,FALSE),TableBPA2[[#This Row],[Base Payment After Circumstance 14]])))</f>
        <v/>
      </c>
      <c r="U1370" s="24" t="str">
        <f>IF(U$3="Not used","",IFERROR(VLOOKUP($A1370,'Circumstance 16'!$B$6:$AB$15,27,FALSE),IFERROR(VLOOKUP($A1370,'Circumstance 16'!$B$18:$AB$28,27,FALSE),TableBPA2[[#This Row],[Base Payment After Circumstance 15]])))</f>
        <v/>
      </c>
      <c r="V1370" s="24" t="str">
        <f>IF(V$3="Not used","",IFERROR(VLOOKUP($A1370,'Circumstance 17'!$B$6:$AB$15,27,FALSE),IFERROR(VLOOKUP($A1370,'Circumstance 17'!$B$18:$AB$28,27,FALSE),TableBPA2[[#This Row],[Base Payment After Circumstance 16]])))</f>
        <v/>
      </c>
      <c r="W1370" s="24" t="str">
        <f>IF(W$3="Not used","",IFERROR(VLOOKUP($A1370,'Circumstance 18'!$B$6:$AB$15,27,FALSE),IFERROR(VLOOKUP($A1370,'Circumstance 18'!$B$18:$AB$28,27,FALSE),TableBPA2[[#This Row],[Base Payment After Circumstance 17]])))</f>
        <v/>
      </c>
      <c r="X1370" s="24" t="str">
        <f>IF(X$3="Not used","",IFERROR(VLOOKUP($A1370,'Circumstance 19'!$B$6:$AB$15,27,FALSE),IFERROR(VLOOKUP($A1370,'Circumstance 19'!$B$18:$AB$28,27,FALSE),TableBPA2[[#This Row],[Base Payment After Circumstance 18]])))</f>
        <v/>
      </c>
      <c r="Y1370" s="24" t="str">
        <f>IF(Y$3="Not used","",IFERROR(VLOOKUP($A1370,'Circumstance 20'!$B$6:$AB$15,27,FALSE),IFERROR(VLOOKUP($A1370,'Circumstance 20'!$B$18:$AB$28,27,FALSE),TableBPA2[[#This Row],[Base Payment After Circumstance 19]])))</f>
        <v/>
      </c>
    </row>
    <row r="1371" spans="1:25" x14ac:dyDescent="0.25">
      <c r="A1371" s="11" t="str">
        <f>IF('LEA Information'!A1380="","",'LEA Information'!A1380)</f>
        <v/>
      </c>
      <c r="B1371" s="11" t="str">
        <f>IF('LEA Information'!B1380="","",'LEA Information'!B1380)</f>
        <v/>
      </c>
      <c r="C1371" s="68" t="str">
        <f>IF('LEA Information'!C1380="","",'LEA Information'!C1380)</f>
        <v/>
      </c>
      <c r="D1371" s="8" t="str">
        <f>IF('LEA Information'!D1380="","",'LEA Information'!D1380)</f>
        <v/>
      </c>
      <c r="E1371" s="32" t="str">
        <f t="shared" si="21"/>
        <v/>
      </c>
      <c r="F1371" s="3" t="str">
        <f>IF(F$3="Not used","",IFERROR(VLOOKUP($A1371,'Circumstance 1'!$B$6:$AB$15,27,FALSE),IFERROR(VLOOKUP(A1371,'Circumstance 1'!$B$18:$AB$28,27,FALSE),TableBPA2[[#This Row],[Starting Base Payment]])))</f>
        <v/>
      </c>
      <c r="G1371" s="3" t="str">
        <f>IF(G$3="Not used","",IFERROR(VLOOKUP($A1371,'Circumstance 2'!$B$6:$AB$15,27,FALSE),IFERROR(VLOOKUP($A1371,'Circumstance 2'!$B$18:$AB$28,27,FALSE),TableBPA2[[#This Row],[Base Payment After Circumstance 1]])))</f>
        <v/>
      </c>
      <c r="H1371" s="3" t="str">
        <f>IF(H$3="Not used","",IFERROR(VLOOKUP($A1371,'Circumstance 3'!$B$6:$AB$15,27,FALSE),IFERROR(VLOOKUP($A1371,'Circumstance 3'!$B$18:$AB$28,27,FALSE),TableBPA2[[#This Row],[Base Payment After Circumstance 2]])))</f>
        <v/>
      </c>
      <c r="I1371" s="3" t="str">
        <f>IF(I$3="Not used","",IFERROR(VLOOKUP($A1371,'Circumstance 4'!$B$6:$AB$15,27,FALSE),IFERROR(VLOOKUP($A1371,'Circumstance 4'!$B$18:$AB$28,27,FALSE),TableBPA2[[#This Row],[Base Payment After Circumstance 3]])))</f>
        <v/>
      </c>
      <c r="J1371" s="3" t="str">
        <f>IF(J$3="Not used","",IFERROR(VLOOKUP($A1371,'Circumstance 5'!$B$6:$AB$15,27,FALSE),IFERROR(VLOOKUP($A1371,'Circumstance 5'!$B$18:$AB$28,27,FALSE),TableBPA2[[#This Row],[Base Payment After Circumstance 4]])))</f>
        <v/>
      </c>
      <c r="K1371" s="3" t="str">
        <f>IF(K$3="Not used","",IFERROR(VLOOKUP($A1371,'Circumstance 6'!$B$6:$AB$15,27,FALSE),IFERROR(VLOOKUP($A1371,'Circumstance 6'!$B$18:$AB$28,27,FALSE),TableBPA2[[#This Row],[Base Payment After Circumstance 5]])))</f>
        <v/>
      </c>
      <c r="L1371" s="3" t="str">
        <f>IF(L$3="Not used","",IFERROR(VLOOKUP($A1371,'Circumstance 7'!$B$6:$AB$15,27,FALSE),IFERROR(VLOOKUP($A1371,'Circumstance 7'!$B$18:$AB$28,27,FALSE),TableBPA2[[#This Row],[Base Payment After Circumstance 6]])))</f>
        <v/>
      </c>
      <c r="M1371" s="3" t="str">
        <f>IF(M$3="Not used","",IFERROR(VLOOKUP($A1371,'Circumstance 8'!$B$6:$AB$15,27,FALSE),IFERROR(VLOOKUP($A1371,'Circumstance 8'!$B$18:$AB$28,27,FALSE),TableBPA2[[#This Row],[Base Payment After Circumstance 7]])))</f>
        <v/>
      </c>
      <c r="N1371" s="3" t="str">
        <f>IF(N$3="Not used","",IFERROR(VLOOKUP($A1371,'Circumstance 9'!$B$6:$AB$15,27,FALSE),IFERROR(VLOOKUP($A1371,'Circumstance 9'!$B$18:$AB$28,27,FALSE),TableBPA2[[#This Row],[Base Payment After Circumstance 8]])))</f>
        <v/>
      </c>
      <c r="O1371" s="3" t="str">
        <f>IF(O$3="Not used","",IFERROR(VLOOKUP($A1371,'Circumstance 10'!$B$6:$AB$15,27,FALSE),IFERROR(VLOOKUP($A1371,'Circumstance 10'!$B$18:$AB$28,27,FALSE),TableBPA2[[#This Row],[Base Payment After Circumstance 9]])))</f>
        <v/>
      </c>
      <c r="P1371" s="24" t="str">
        <f>IF(P$3="Not used","",IFERROR(VLOOKUP($A1371,'Circumstance 11'!$B$6:$AB$15,27,FALSE),IFERROR(VLOOKUP($A1371,'Circumstance 11'!$B$18:$AB$28,27,FALSE),TableBPA2[[#This Row],[Base Payment After Circumstance 10]])))</f>
        <v/>
      </c>
      <c r="Q1371" s="24" t="str">
        <f>IF(Q$3="Not used","",IFERROR(VLOOKUP($A1371,'Circumstance 12'!$B$6:$AB$15,27,FALSE),IFERROR(VLOOKUP($A1371,'Circumstance 12'!$B$18:$AB$28,27,FALSE),TableBPA2[[#This Row],[Base Payment After Circumstance 11]])))</f>
        <v/>
      </c>
      <c r="R1371" s="24" t="str">
        <f>IF(R$3="Not used","",IFERROR(VLOOKUP($A1371,'Circumstance 13'!$B$6:$AB$15,27,FALSE),IFERROR(VLOOKUP($A1371,'Circumstance 13'!$B$18:$AB$28,27,FALSE),TableBPA2[[#This Row],[Base Payment After Circumstance 12]])))</f>
        <v/>
      </c>
      <c r="S1371" s="24" t="str">
        <f>IF(S$3="Not used","",IFERROR(VLOOKUP($A1371,'Circumstance 14'!$B$6:$AB$15,27,FALSE),IFERROR(VLOOKUP($A1371,'Circumstance 14'!$B$18:$AB$28,27,FALSE),TableBPA2[[#This Row],[Base Payment After Circumstance 13]])))</f>
        <v/>
      </c>
      <c r="T1371" s="24" t="str">
        <f>IF(T$3="Not used","",IFERROR(VLOOKUP($A1371,'Circumstance 15'!$B$6:$AB$15,27,FALSE),IFERROR(VLOOKUP($A1371,'Circumstance 15'!$B$18:$AB$28,27,FALSE),TableBPA2[[#This Row],[Base Payment After Circumstance 14]])))</f>
        <v/>
      </c>
      <c r="U1371" s="24" t="str">
        <f>IF(U$3="Not used","",IFERROR(VLOOKUP($A1371,'Circumstance 16'!$B$6:$AB$15,27,FALSE),IFERROR(VLOOKUP($A1371,'Circumstance 16'!$B$18:$AB$28,27,FALSE),TableBPA2[[#This Row],[Base Payment After Circumstance 15]])))</f>
        <v/>
      </c>
      <c r="V1371" s="24" t="str">
        <f>IF(V$3="Not used","",IFERROR(VLOOKUP($A1371,'Circumstance 17'!$B$6:$AB$15,27,FALSE),IFERROR(VLOOKUP($A1371,'Circumstance 17'!$B$18:$AB$28,27,FALSE),TableBPA2[[#This Row],[Base Payment After Circumstance 16]])))</f>
        <v/>
      </c>
      <c r="W1371" s="24" t="str">
        <f>IF(W$3="Not used","",IFERROR(VLOOKUP($A1371,'Circumstance 18'!$B$6:$AB$15,27,FALSE),IFERROR(VLOOKUP($A1371,'Circumstance 18'!$B$18:$AB$28,27,FALSE),TableBPA2[[#This Row],[Base Payment After Circumstance 17]])))</f>
        <v/>
      </c>
      <c r="X1371" s="24" t="str">
        <f>IF(X$3="Not used","",IFERROR(VLOOKUP($A1371,'Circumstance 19'!$B$6:$AB$15,27,FALSE),IFERROR(VLOOKUP($A1371,'Circumstance 19'!$B$18:$AB$28,27,FALSE),TableBPA2[[#This Row],[Base Payment After Circumstance 18]])))</f>
        <v/>
      </c>
      <c r="Y1371" s="24" t="str">
        <f>IF(Y$3="Not used","",IFERROR(VLOOKUP($A1371,'Circumstance 20'!$B$6:$AB$15,27,FALSE),IFERROR(VLOOKUP($A1371,'Circumstance 20'!$B$18:$AB$28,27,FALSE),TableBPA2[[#This Row],[Base Payment After Circumstance 19]])))</f>
        <v/>
      </c>
    </row>
    <row r="1372" spans="1:25" x14ac:dyDescent="0.25">
      <c r="A1372" s="11" t="str">
        <f>IF('LEA Information'!A1381="","",'LEA Information'!A1381)</f>
        <v/>
      </c>
      <c r="B1372" s="11" t="str">
        <f>IF('LEA Information'!B1381="","",'LEA Information'!B1381)</f>
        <v/>
      </c>
      <c r="C1372" s="68" t="str">
        <f>IF('LEA Information'!C1381="","",'LEA Information'!C1381)</f>
        <v/>
      </c>
      <c r="D1372" s="8" t="str">
        <f>IF('LEA Information'!D1381="","",'LEA Information'!D1381)</f>
        <v/>
      </c>
      <c r="E1372" s="32" t="str">
        <f t="shared" si="21"/>
        <v/>
      </c>
      <c r="F1372" s="3" t="str">
        <f>IF(F$3="Not used","",IFERROR(VLOOKUP($A1372,'Circumstance 1'!$B$6:$AB$15,27,FALSE),IFERROR(VLOOKUP(A1372,'Circumstance 1'!$B$18:$AB$28,27,FALSE),TableBPA2[[#This Row],[Starting Base Payment]])))</f>
        <v/>
      </c>
      <c r="G1372" s="3" t="str">
        <f>IF(G$3="Not used","",IFERROR(VLOOKUP($A1372,'Circumstance 2'!$B$6:$AB$15,27,FALSE),IFERROR(VLOOKUP($A1372,'Circumstance 2'!$B$18:$AB$28,27,FALSE),TableBPA2[[#This Row],[Base Payment After Circumstance 1]])))</f>
        <v/>
      </c>
      <c r="H1372" s="3" t="str">
        <f>IF(H$3="Not used","",IFERROR(VLOOKUP($A1372,'Circumstance 3'!$B$6:$AB$15,27,FALSE),IFERROR(VLOOKUP($A1372,'Circumstance 3'!$B$18:$AB$28,27,FALSE),TableBPA2[[#This Row],[Base Payment After Circumstance 2]])))</f>
        <v/>
      </c>
      <c r="I1372" s="3" t="str">
        <f>IF(I$3="Not used","",IFERROR(VLOOKUP($A1372,'Circumstance 4'!$B$6:$AB$15,27,FALSE),IFERROR(VLOOKUP($A1372,'Circumstance 4'!$B$18:$AB$28,27,FALSE),TableBPA2[[#This Row],[Base Payment After Circumstance 3]])))</f>
        <v/>
      </c>
      <c r="J1372" s="3" t="str">
        <f>IF(J$3="Not used","",IFERROR(VLOOKUP($A1372,'Circumstance 5'!$B$6:$AB$15,27,FALSE),IFERROR(VLOOKUP($A1372,'Circumstance 5'!$B$18:$AB$28,27,FALSE),TableBPA2[[#This Row],[Base Payment After Circumstance 4]])))</f>
        <v/>
      </c>
      <c r="K1372" s="3" t="str">
        <f>IF(K$3="Not used","",IFERROR(VLOOKUP($A1372,'Circumstance 6'!$B$6:$AB$15,27,FALSE),IFERROR(VLOOKUP($A1372,'Circumstance 6'!$B$18:$AB$28,27,FALSE),TableBPA2[[#This Row],[Base Payment After Circumstance 5]])))</f>
        <v/>
      </c>
      <c r="L1372" s="3" t="str">
        <f>IF(L$3="Not used","",IFERROR(VLOOKUP($A1372,'Circumstance 7'!$B$6:$AB$15,27,FALSE),IFERROR(VLOOKUP($A1372,'Circumstance 7'!$B$18:$AB$28,27,FALSE),TableBPA2[[#This Row],[Base Payment After Circumstance 6]])))</f>
        <v/>
      </c>
      <c r="M1372" s="3" t="str">
        <f>IF(M$3="Not used","",IFERROR(VLOOKUP($A1372,'Circumstance 8'!$B$6:$AB$15,27,FALSE),IFERROR(VLOOKUP($A1372,'Circumstance 8'!$B$18:$AB$28,27,FALSE),TableBPA2[[#This Row],[Base Payment After Circumstance 7]])))</f>
        <v/>
      </c>
      <c r="N1372" s="3" t="str">
        <f>IF(N$3="Not used","",IFERROR(VLOOKUP($A1372,'Circumstance 9'!$B$6:$AB$15,27,FALSE),IFERROR(VLOOKUP($A1372,'Circumstance 9'!$B$18:$AB$28,27,FALSE),TableBPA2[[#This Row],[Base Payment After Circumstance 8]])))</f>
        <v/>
      </c>
      <c r="O1372" s="3" t="str">
        <f>IF(O$3="Not used","",IFERROR(VLOOKUP($A1372,'Circumstance 10'!$B$6:$AB$15,27,FALSE),IFERROR(VLOOKUP($A1372,'Circumstance 10'!$B$18:$AB$28,27,FALSE),TableBPA2[[#This Row],[Base Payment After Circumstance 9]])))</f>
        <v/>
      </c>
      <c r="P1372" s="24" t="str">
        <f>IF(P$3="Not used","",IFERROR(VLOOKUP($A1372,'Circumstance 11'!$B$6:$AB$15,27,FALSE),IFERROR(VLOOKUP($A1372,'Circumstance 11'!$B$18:$AB$28,27,FALSE),TableBPA2[[#This Row],[Base Payment After Circumstance 10]])))</f>
        <v/>
      </c>
      <c r="Q1372" s="24" t="str">
        <f>IF(Q$3="Not used","",IFERROR(VLOOKUP($A1372,'Circumstance 12'!$B$6:$AB$15,27,FALSE),IFERROR(VLOOKUP($A1372,'Circumstance 12'!$B$18:$AB$28,27,FALSE),TableBPA2[[#This Row],[Base Payment After Circumstance 11]])))</f>
        <v/>
      </c>
      <c r="R1372" s="24" t="str">
        <f>IF(R$3="Not used","",IFERROR(VLOOKUP($A1372,'Circumstance 13'!$B$6:$AB$15,27,FALSE),IFERROR(VLOOKUP($A1372,'Circumstance 13'!$B$18:$AB$28,27,FALSE),TableBPA2[[#This Row],[Base Payment After Circumstance 12]])))</f>
        <v/>
      </c>
      <c r="S1372" s="24" t="str">
        <f>IF(S$3="Not used","",IFERROR(VLOOKUP($A1372,'Circumstance 14'!$B$6:$AB$15,27,FALSE),IFERROR(VLOOKUP($A1372,'Circumstance 14'!$B$18:$AB$28,27,FALSE),TableBPA2[[#This Row],[Base Payment After Circumstance 13]])))</f>
        <v/>
      </c>
      <c r="T1372" s="24" t="str">
        <f>IF(T$3="Not used","",IFERROR(VLOOKUP($A1372,'Circumstance 15'!$B$6:$AB$15,27,FALSE),IFERROR(VLOOKUP($A1372,'Circumstance 15'!$B$18:$AB$28,27,FALSE),TableBPA2[[#This Row],[Base Payment After Circumstance 14]])))</f>
        <v/>
      </c>
      <c r="U1372" s="24" t="str">
        <f>IF(U$3="Not used","",IFERROR(VLOOKUP($A1372,'Circumstance 16'!$B$6:$AB$15,27,FALSE),IFERROR(VLOOKUP($A1372,'Circumstance 16'!$B$18:$AB$28,27,FALSE),TableBPA2[[#This Row],[Base Payment After Circumstance 15]])))</f>
        <v/>
      </c>
      <c r="V1372" s="24" t="str">
        <f>IF(V$3="Not used","",IFERROR(VLOOKUP($A1372,'Circumstance 17'!$B$6:$AB$15,27,FALSE),IFERROR(VLOOKUP($A1372,'Circumstance 17'!$B$18:$AB$28,27,FALSE),TableBPA2[[#This Row],[Base Payment After Circumstance 16]])))</f>
        <v/>
      </c>
      <c r="W1372" s="24" t="str">
        <f>IF(W$3="Not used","",IFERROR(VLOOKUP($A1372,'Circumstance 18'!$B$6:$AB$15,27,FALSE),IFERROR(VLOOKUP($A1372,'Circumstance 18'!$B$18:$AB$28,27,FALSE),TableBPA2[[#This Row],[Base Payment After Circumstance 17]])))</f>
        <v/>
      </c>
      <c r="X1372" s="24" t="str">
        <f>IF(X$3="Not used","",IFERROR(VLOOKUP($A1372,'Circumstance 19'!$B$6:$AB$15,27,FALSE),IFERROR(VLOOKUP($A1372,'Circumstance 19'!$B$18:$AB$28,27,FALSE),TableBPA2[[#This Row],[Base Payment After Circumstance 18]])))</f>
        <v/>
      </c>
      <c r="Y1372" s="24" t="str">
        <f>IF(Y$3="Not used","",IFERROR(VLOOKUP($A1372,'Circumstance 20'!$B$6:$AB$15,27,FALSE),IFERROR(VLOOKUP($A1372,'Circumstance 20'!$B$18:$AB$28,27,FALSE),TableBPA2[[#This Row],[Base Payment After Circumstance 19]])))</f>
        <v/>
      </c>
    </row>
    <row r="1373" spans="1:25" x14ac:dyDescent="0.25">
      <c r="A1373" s="11" t="str">
        <f>IF('LEA Information'!A1382="","",'LEA Information'!A1382)</f>
        <v/>
      </c>
      <c r="B1373" s="11" t="str">
        <f>IF('LEA Information'!B1382="","",'LEA Information'!B1382)</f>
        <v/>
      </c>
      <c r="C1373" s="68" t="str">
        <f>IF('LEA Information'!C1382="","",'LEA Information'!C1382)</f>
        <v/>
      </c>
      <c r="D1373" s="8" t="str">
        <f>IF('LEA Information'!D1382="","",'LEA Information'!D1382)</f>
        <v/>
      </c>
      <c r="E1373" s="32" t="str">
        <f t="shared" si="21"/>
        <v/>
      </c>
      <c r="F1373" s="3" t="str">
        <f>IF(F$3="Not used","",IFERROR(VLOOKUP($A1373,'Circumstance 1'!$B$6:$AB$15,27,FALSE),IFERROR(VLOOKUP(A1373,'Circumstance 1'!$B$18:$AB$28,27,FALSE),TableBPA2[[#This Row],[Starting Base Payment]])))</f>
        <v/>
      </c>
      <c r="G1373" s="3" t="str">
        <f>IF(G$3="Not used","",IFERROR(VLOOKUP($A1373,'Circumstance 2'!$B$6:$AB$15,27,FALSE),IFERROR(VLOOKUP($A1373,'Circumstance 2'!$B$18:$AB$28,27,FALSE),TableBPA2[[#This Row],[Base Payment After Circumstance 1]])))</f>
        <v/>
      </c>
      <c r="H1373" s="3" t="str">
        <f>IF(H$3="Not used","",IFERROR(VLOOKUP($A1373,'Circumstance 3'!$B$6:$AB$15,27,FALSE),IFERROR(VLOOKUP($A1373,'Circumstance 3'!$B$18:$AB$28,27,FALSE),TableBPA2[[#This Row],[Base Payment After Circumstance 2]])))</f>
        <v/>
      </c>
      <c r="I1373" s="3" t="str">
        <f>IF(I$3="Not used","",IFERROR(VLOOKUP($A1373,'Circumstance 4'!$B$6:$AB$15,27,FALSE),IFERROR(VLOOKUP($A1373,'Circumstance 4'!$B$18:$AB$28,27,FALSE),TableBPA2[[#This Row],[Base Payment After Circumstance 3]])))</f>
        <v/>
      </c>
      <c r="J1373" s="3" t="str">
        <f>IF(J$3="Not used","",IFERROR(VLOOKUP($A1373,'Circumstance 5'!$B$6:$AB$15,27,FALSE),IFERROR(VLOOKUP($A1373,'Circumstance 5'!$B$18:$AB$28,27,FALSE),TableBPA2[[#This Row],[Base Payment After Circumstance 4]])))</f>
        <v/>
      </c>
      <c r="K1373" s="3" t="str">
        <f>IF(K$3="Not used","",IFERROR(VLOOKUP($A1373,'Circumstance 6'!$B$6:$AB$15,27,FALSE),IFERROR(VLOOKUP($A1373,'Circumstance 6'!$B$18:$AB$28,27,FALSE),TableBPA2[[#This Row],[Base Payment After Circumstance 5]])))</f>
        <v/>
      </c>
      <c r="L1373" s="3" t="str">
        <f>IF(L$3="Not used","",IFERROR(VLOOKUP($A1373,'Circumstance 7'!$B$6:$AB$15,27,FALSE),IFERROR(VLOOKUP($A1373,'Circumstance 7'!$B$18:$AB$28,27,FALSE),TableBPA2[[#This Row],[Base Payment After Circumstance 6]])))</f>
        <v/>
      </c>
      <c r="M1373" s="3" t="str">
        <f>IF(M$3="Not used","",IFERROR(VLOOKUP($A1373,'Circumstance 8'!$B$6:$AB$15,27,FALSE),IFERROR(VLOOKUP($A1373,'Circumstance 8'!$B$18:$AB$28,27,FALSE),TableBPA2[[#This Row],[Base Payment After Circumstance 7]])))</f>
        <v/>
      </c>
      <c r="N1373" s="3" t="str">
        <f>IF(N$3="Not used","",IFERROR(VLOOKUP($A1373,'Circumstance 9'!$B$6:$AB$15,27,FALSE),IFERROR(VLOOKUP($A1373,'Circumstance 9'!$B$18:$AB$28,27,FALSE),TableBPA2[[#This Row],[Base Payment After Circumstance 8]])))</f>
        <v/>
      </c>
      <c r="O1373" s="3" t="str">
        <f>IF(O$3="Not used","",IFERROR(VLOOKUP($A1373,'Circumstance 10'!$B$6:$AB$15,27,FALSE),IFERROR(VLOOKUP($A1373,'Circumstance 10'!$B$18:$AB$28,27,FALSE),TableBPA2[[#This Row],[Base Payment After Circumstance 9]])))</f>
        <v/>
      </c>
      <c r="P1373" s="24" t="str">
        <f>IF(P$3="Not used","",IFERROR(VLOOKUP($A1373,'Circumstance 11'!$B$6:$AB$15,27,FALSE),IFERROR(VLOOKUP($A1373,'Circumstance 11'!$B$18:$AB$28,27,FALSE),TableBPA2[[#This Row],[Base Payment After Circumstance 10]])))</f>
        <v/>
      </c>
      <c r="Q1373" s="24" t="str">
        <f>IF(Q$3="Not used","",IFERROR(VLOOKUP($A1373,'Circumstance 12'!$B$6:$AB$15,27,FALSE),IFERROR(VLOOKUP($A1373,'Circumstance 12'!$B$18:$AB$28,27,FALSE),TableBPA2[[#This Row],[Base Payment After Circumstance 11]])))</f>
        <v/>
      </c>
      <c r="R1373" s="24" t="str">
        <f>IF(R$3="Not used","",IFERROR(VLOOKUP($A1373,'Circumstance 13'!$B$6:$AB$15,27,FALSE),IFERROR(VLOOKUP($A1373,'Circumstance 13'!$B$18:$AB$28,27,FALSE),TableBPA2[[#This Row],[Base Payment After Circumstance 12]])))</f>
        <v/>
      </c>
      <c r="S1373" s="24" t="str">
        <f>IF(S$3="Not used","",IFERROR(VLOOKUP($A1373,'Circumstance 14'!$B$6:$AB$15,27,FALSE),IFERROR(VLOOKUP($A1373,'Circumstance 14'!$B$18:$AB$28,27,FALSE),TableBPA2[[#This Row],[Base Payment After Circumstance 13]])))</f>
        <v/>
      </c>
      <c r="T1373" s="24" t="str">
        <f>IF(T$3="Not used","",IFERROR(VLOOKUP($A1373,'Circumstance 15'!$B$6:$AB$15,27,FALSE),IFERROR(VLOOKUP($A1373,'Circumstance 15'!$B$18:$AB$28,27,FALSE),TableBPA2[[#This Row],[Base Payment After Circumstance 14]])))</f>
        <v/>
      </c>
      <c r="U1373" s="24" t="str">
        <f>IF(U$3="Not used","",IFERROR(VLOOKUP($A1373,'Circumstance 16'!$B$6:$AB$15,27,FALSE),IFERROR(VLOOKUP($A1373,'Circumstance 16'!$B$18:$AB$28,27,FALSE),TableBPA2[[#This Row],[Base Payment After Circumstance 15]])))</f>
        <v/>
      </c>
      <c r="V1373" s="24" t="str">
        <f>IF(V$3="Not used","",IFERROR(VLOOKUP($A1373,'Circumstance 17'!$B$6:$AB$15,27,FALSE),IFERROR(VLOOKUP($A1373,'Circumstance 17'!$B$18:$AB$28,27,FALSE),TableBPA2[[#This Row],[Base Payment After Circumstance 16]])))</f>
        <v/>
      </c>
      <c r="W1373" s="24" t="str">
        <f>IF(W$3="Not used","",IFERROR(VLOOKUP($A1373,'Circumstance 18'!$B$6:$AB$15,27,FALSE),IFERROR(VLOOKUP($A1373,'Circumstance 18'!$B$18:$AB$28,27,FALSE),TableBPA2[[#This Row],[Base Payment After Circumstance 17]])))</f>
        <v/>
      </c>
      <c r="X1373" s="24" t="str">
        <f>IF(X$3="Not used","",IFERROR(VLOOKUP($A1373,'Circumstance 19'!$B$6:$AB$15,27,FALSE),IFERROR(VLOOKUP($A1373,'Circumstance 19'!$B$18:$AB$28,27,FALSE),TableBPA2[[#This Row],[Base Payment After Circumstance 18]])))</f>
        <v/>
      </c>
      <c r="Y1373" s="24" t="str">
        <f>IF(Y$3="Not used","",IFERROR(VLOOKUP($A1373,'Circumstance 20'!$B$6:$AB$15,27,FALSE),IFERROR(VLOOKUP($A1373,'Circumstance 20'!$B$18:$AB$28,27,FALSE),TableBPA2[[#This Row],[Base Payment After Circumstance 19]])))</f>
        <v/>
      </c>
    </row>
    <row r="1374" spans="1:25" x14ac:dyDescent="0.25">
      <c r="A1374" s="11" t="str">
        <f>IF('LEA Information'!A1383="","",'LEA Information'!A1383)</f>
        <v/>
      </c>
      <c r="B1374" s="11" t="str">
        <f>IF('LEA Information'!B1383="","",'LEA Information'!B1383)</f>
        <v/>
      </c>
      <c r="C1374" s="68" t="str">
        <f>IF('LEA Information'!C1383="","",'LEA Information'!C1383)</f>
        <v/>
      </c>
      <c r="D1374" s="8" t="str">
        <f>IF('LEA Information'!D1383="","",'LEA Information'!D1383)</f>
        <v/>
      </c>
      <c r="E1374" s="32" t="str">
        <f t="shared" si="21"/>
        <v/>
      </c>
      <c r="F1374" s="3" t="str">
        <f>IF(F$3="Not used","",IFERROR(VLOOKUP($A1374,'Circumstance 1'!$B$6:$AB$15,27,FALSE),IFERROR(VLOOKUP(A1374,'Circumstance 1'!$B$18:$AB$28,27,FALSE),TableBPA2[[#This Row],[Starting Base Payment]])))</f>
        <v/>
      </c>
      <c r="G1374" s="3" t="str">
        <f>IF(G$3="Not used","",IFERROR(VLOOKUP($A1374,'Circumstance 2'!$B$6:$AB$15,27,FALSE),IFERROR(VLOOKUP($A1374,'Circumstance 2'!$B$18:$AB$28,27,FALSE),TableBPA2[[#This Row],[Base Payment After Circumstance 1]])))</f>
        <v/>
      </c>
      <c r="H1374" s="3" t="str">
        <f>IF(H$3="Not used","",IFERROR(VLOOKUP($A1374,'Circumstance 3'!$B$6:$AB$15,27,FALSE),IFERROR(VLOOKUP($A1374,'Circumstance 3'!$B$18:$AB$28,27,FALSE),TableBPA2[[#This Row],[Base Payment After Circumstance 2]])))</f>
        <v/>
      </c>
      <c r="I1374" s="3" t="str">
        <f>IF(I$3="Not used","",IFERROR(VLOOKUP($A1374,'Circumstance 4'!$B$6:$AB$15,27,FALSE),IFERROR(VLOOKUP($A1374,'Circumstance 4'!$B$18:$AB$28,27,FALSE),TableBPA2[[#This Row],[Base Payment After Circumstance 3]])))</f>
        <v/>
      </c>
      <c r="J1374" s="3" t="str">
        <f>IF(J$3="Not used","",IFERROR(VLOOKUP($A1374,'Circumstance 5'!$B$6:$AB$15,27,FALSE),IFERROR(VLOOKUP($A1374,'Circumstance 5'!$B$18:$AB$28,27,FALSE),TableBPA2[[#This Row],[Base Payment After Circumstance 4]])))</f>
        <v/>
      </c>
      <c r="K1374" s="3" t="str">
        <f>IF(K$3="Not used","",IFERROR(VLOOKUP($A1374,'Circumstance 6'!$B$6:$AB$15,27,FALSE),IFERROR(VLOOKUP($A1374,'Circumstance 6'!$B$18:$AB$28,27,FALSE),TableBPA2[[#This Row],[Base Payment After Circumstance 5]])))</f>
        <v/>
      </c>
      <c r="L1374" s="3" t="str">
        <f>IF(L$3="Not used","",IFERROR(VLOOKUP($A1374,'Circumstance 7'!$B$6:$AB$15,27,FALSE),IFERROR(VLOOKUP($A1374,'Circumstance 7'!$B$18:$AB$28,27,FALSE),TableBPA2[[#This Row],[Base Payment After Circumstance 6]])))</f>
        <v/>
      </c>
      <c r="M1374" s="3" t="str">
        <f>IF(M$3="Not used","",IFERROR(VLOOKUP($A1374,'Circumstance 8'!$B$6:$AB$15,27,FALSE),IFERROR(VLOOKUP($A1374,'Circumstance 8'!$B$18:$AB$28,27,FALSE),TableBPA2[[#This Row],[Base Payment After Circumstance 7]])))</f>
        <v/>
      </c>
      <c r="N1374" s="3" t="str">
        <f>IF(N$3="Not used","",IFERROR(VLOOKUP($A1374,'Circumstance 9'!$B$6:$AB$15,27,FALSE),IFERROR(VLOOKUP($A1374,'Circumstance 9'!$B$18:$AB$28,27,FALSE),TableBPA2[[#This Row],[Base Payment After Circumstance 8]])))</f>
        <v/>
      </c>
      <c r="O1374" s="3" t="str">
        <f>IF(O$3="Not used","",IFERROR(VLOOKUP($A1374,'Circumstance 10'!$B$6:$AB$15,27,FALSE),IFERROR(VLOOKUP($A1374,'Circumstance 10'!$B$18:$AB$28,27,FALSE),TableBPA2[[#This Row],[Base Payment After Circumstance 9]])))</f>
        <v/>
      </c>
      <c r="P1374" s="24" t="str">
        <f>IF(P$3="Not used","",IFERROR(VLOOKUP($A1374,'Circumstance 11'!$B$6:$AB$15,27,FALSE),IFERROR(VLOOKUP($A1374,'Circumstance 11'!$B$18:$AB$28,27,FALSE),TableBPA2[[#This Row],[Base Payment After Circumstance 10]])))</f>
        <v/>
      </c>
      <c r="Q1374" s="24" t="str">
        <f>IF(Q$3="Not used","",IFERROR(VLOOKUP($A1374,'Circumstance 12'!$B$6:$AB$15,27,FALSE),IFERROR(VLOOKUP($A1374,'Circumstance 12'!$B$18:$AB$28,27,FALSE),TableBPA2[[#This Row],[Base Payment After Circumstance 11]])))</f>
        <v/>
      </c>
      <c r="R1374" s="24" t="str">
        <f>IF(R$3="Not used","",IFERROR(VLOOKUP($A1374,'Circumstance 13'!$B$6:$AB$15,27,FALSE),IFERROR(VLOOKUP($A1374,'Circumstance 13'!$B$18:$AB$28,27,FALSE),TableBPA2[[#This Row],[Base Payment After Circumstance 12]])))</f>
        <v/>
      </c>
      <c r="S1374" s="24" t="str">
        <f>IF(S$3="Not used","",IFERROR(VLOOKUP($A1374,'Circumstance 14'!$B$6:$AB$15,27,FALSE),IFERROR(VLOOKUP($A1374,'Circumstance 14'!$B$18:$AB$28,27,FALSE),TableBPA2[[#This Row],[Base Payment After Circumstance 13]])))</f>
        <v/>
      </c>
      <c r="T1374" s="24" t="str">
        <f>IF(T$3="Not used","",IFERROR(VLOOKUP($A1374,'Circumstance 15'!$B$6:$AB$15,27,FALSE),IFERROR(VLOOKUP($A1374,'Circumstance 15'!$B$18:$AB$28,27,FALSE),TableBPA2[[#This Row],[Base Payment After Circumstance 14]])))</f>
        <v/>
      </c>
      <c r="U1374" s="24" t="str">
        <f>IF(U$3="Not used","",IFERROR(VLOOKUP($A1374,'Circumstance 16'!$B$6:$AB$15,27,FALSE),IFERROR(VLOOKUP($A1374,'Circumstance 16'!$B$18:$AB$28,27,FALSE),TableBPA2[[#This Row],[Base Payment After Circumstance 15]])))</f>
        <v/>
      </c>
      <c r="V1374" s="24" t="str">
        <f>IF(V$3="Not used","",IFERROR(VLOOKUP($A1374,'Circumstance 17'!$B$6:$AB$15,27,FALSE),IFERROR(VLOOKUP($A1374,'Circumstance 17'!$B$18:$AB$28,27,FALSE),TableBPA2[[#This Row],[Base Payment After Circumstance 16]])))</f>
        <v/>
      </c>
      <c r="W1374" s="24" t="str">
        <f>IF(W$3="Not used","",IFERROR(VLOOKUP($A1374,'Circumstance 18'!$B$6:$AB$15,27,FALSE),IFERROR(VLOOKUP($A1374,'Circumstance 18'!$B$18:$AB$28,27,FALSE),TableBPA2[[#This Row],[Base Payment After Circumstance 17]])))</f>
        <v/>
      </c>
      <c r="X1374" s="24" t="str">
        <f>IF(X$3="Not used","",IFERROR(VLOOKUP($A1374,'Circumstance 19'!$B$6:$AB$15,27,FALSE),IFERROR(VLOOKUP($A1374,'Circumstance 19'!$B$18:$AB$28,27,FALSE),TableBPA2[[#This Row],[Base Payment After Circumstance 18]])))</f>
        <v/>
      </c>
      <c r="Y1374" s="24" t="str">
        <f>IF(Y$3="Not used","",IFERROR(VLOOKUP($A1374,'Circumstance 20'!$B$6:$AB$15,27,FALSE),IFERROR(VLOOKUP($A1374,'Circumstance 20'!$B$18:$AB$28,27,FALSE),TableBPA2[[#This Row],[Base Payment After Circumstance 19]])))</f>
        <v/>
      </c>
    </row>
    <row r="1375" spans="1:25" x14ac:dyDescent="0.25">
      <c r="A1375" s="11" t="str">
        <f>IF('LEA Information'!A1384="","",'LEA Information'!A1384)</f>
        <v/>
      </c>
      <c r="B1375" s="11" t="str">
        <f>IF('LEA Information'!B1384="","",'LEA Information'!B1384)</f>
        <v/>
      </c>
      <c r="C1375" s="68" t="str">
        <f>IF('LEA Information'!C1384="","",'LEA Information'!C1384)</f>
        <v/>
      </c>
      <c r="D1375" s="8" t="str">
        <f>IF('LEA Information'!D1384="","",'LEA Information'!D1384)</f>
        <v/>
      </c>
      <c r="E1375" s="32" t="str">
        <f t="shared" si="21"/>
        <v/>
      </c>
      <c r="F1375" s="3" t="str">
        <f>IF(F$3="Not used","",IFERROR(VLOOKUP($A1375,'Circumstance 1'!$B$6:$AB$15,27,FALSE),IFERROR(VLOOKUP(A1375,'Circumstance 1'!$B$18:$AB$28,27,FALSE),TableBPA2[[#This Row],[Starting Base Payment]])))</f>
        <v/>
      </c>
      <c r="G1375" s="3" t="str">
        <f>IF(G$3="Not used","",IFERROR(VLOOKUP($A1375,'Circumstance 2'!$B$6:$AB$15,27,FALSE),IFERROR(VLOOKUP($A1375,'Circumstance 2'!$B$18:$AB$28,27,FALSE),TableBPA2[[#This Row],[Base Payment After Circumstance 1]])))</f>
        <v/>
      </c>
      <c r="H1375" s="3" t="str">
        <f>IF(H$3="Not used","",IFERROR(VLOOKUP($A1375,'Circumstance 3'!$B$6:$AB$15,27,FALSE),IFERROR(VLOOKUP($A1375,'Circumstance 3'!$B$18:$AB$28,27,FALSE),TableBPA2[[#This Row],[Base Payment After Circumstance 2]])))</f>
        <v/>
      </c>
      <c r="I1375" s="3" t="str">
        <f>IF(I$3="Not used","",IFERROR(VLOOKUP($A1375,'Circumstance 4'!$B$6:$AB$15,27,FALSE),IFERROR(VLOOKUP($A1375,'Circumstance 4'!$B$18:$AB$28,27,FALSE),TableBPA2[[#This Row],[Base Payment After Circumstance 3]])))</f>
        <v/>
      </c>
      <c r="J1375" s="3" t="str">
        <f>IF(J$3="Not used","",IFERROR(VLOOKUP($A1375,'Circumstance 5'!$B$6:$AB$15,27,FALSE),IFERROR(VLOOKUP($A1375,'Circumstance 5'!$B$18:$AB$28,27,FALSE),TableBPA2[[#This Row],[Base Payment After Circumstance 4]])))</f>
        <v/>
      </c>
      <c r="K1375" s="3" t="str">
        <f>IF(K$3="Not used","",IFERROR(VLOOKUP($A1375,'Circumstance 6'!$B$6:$AB$15,27,FALSE),IFERROR(VLOOKUP($A1375,'Circumstance 6'!$B$18:$AB$28,27,FALSE),TableBPA2[[#This Row],[Base Payment After Circumstance 5]])))</f>
        <v/>
      </c>
      <c r="L1375" s="3" t="str">
        <f>IF(L$3="Not used","",IFERROR(VLOOKUP($A1375,'Circumstance 7'!$B$6:$AB$15,27,FALSE),IFERROR(VLOOKUP($A1375,'Circumstance 7'!$B$18:$AB$28,27,FALSE),TableBPA2[[#This Row],[Base Payment After Circumstance 6]])))</f>
        <v/>
      </c>
      <c r="M1375" s="3" t="str">
        <f>IF(M$3="Not used","",IFERROR(VLOOKUP($A1375,'Circumstance 8'!$B$6:$AB$15,27,FALSE),IFERROR(VLOOKUP($A1375,'Circumstance 8'!$B$18:$AB$28,27,FALSE),TableBPA2[[#This Row],[Base Payment After Circumstance 7]])))</f>
        <v/>
      </c>
      <c r="N1375" s="3" t="str">
        <f>IF(N$3="Not used","",IFERROR(VLOOKUP($A1375,'Circumstance 9'!$B$6:$AB$15,27,FALSE),IFERROR(VLOOKUP($A1375,'Circumstance 9'!$B$18:$AB$28,27,FALSE),TableBPA2[[#This Row],[Base Payment After Circumstance 8]])))</f>
        <v/>
      </c>
      <c r="O1375" s="3" t="str">
        <f>IF(O$3="Not used","",IFERROR(VLOOKUP($A1375,'Circumstance 10'!$B$6:$AB$15,27,FALSE),IFERROR(VLOOKUP($A1375,'Circumstance 10'!$B$18:$AB$28,27,FALSE),TableBPA2[[#This Row],[Base Payment After Circumstance 9]])))</f>
        <v/>
      </c>
      <c r="P1375" s="24" t="str">
        <f>IF(P$3="Not used","",IFERROR(VLOOKUP($A1375,'Circumstance 11'!$B$6:$AB$15,27,FALSE),IFERROR(VLOOKUP($A1375,'Circumstance 11'!$B$18:$AB$28,27,FALSE),TableBPA2[[#This Row],[Base Payment After Circumstance 10]])))</f>
        <v/>
      </c>
      <c r="Q1375" s="24" t="str">
        <f>IF(Q$3="Not used","",IFERROR(VLOOKUP($A1375,'Circumstance 12'!$B$6:$AB$15,27,FALSE),IFERROR(VLOOKUP($A1375,'Circumstance 12'!$B$18:$AB$28,27,FALSE),TableBPA2[[#This Row],[Base Payment After Circumstance 11]])))</f>
        <v/>
      </c>
      <c r="R1375" s="24" t="str">
        <f>IF(R$3="Not used","",IFERROR(VLOOKUP($A1375,'Circumstance 13'!$B$6:$AB$15,27,FALSE),IFERROR(VLOOKUP($A1375,'Circumstance 13'!$B$18:$AB$28,27,FALSE),TableBPA2[[#This Row],[Base Payment After Circumstance 12]])))</f>
        <v/>
      </c>
      <c r="S1375" s="24" t="str">
        <f>IF(S$3="Not used","",IFERROR(VLOOKUP($A1375,'Circumstance 14'!$B$6:$AB$15,27,FALSE),IFERROR(VLOOKUP($A1375,'Circumstance 14'!$B$18:$AB$28,27,FALSE),TableBPA2[[#This Row],[Base Payment After Circumstance 13]])))</f>
        <v/>
      </c>
      <c r="T1375" s="24" t="str">
        <f>IF(T$3="Not used","",IFERROR(VLOOKUP($A1375,'Circumstance 15'!$B$6:$AB$15,27,FALSE),IFERROR(VLOOKUP($A1375,'Circumstance 15'!$B$18:$AB$28,27,FALSE),TableBPA2[[#This Row],[Base Payment After Circumstance 14]])))</f>
        <v/>
      </c>
      <c r="U1375" s="24" t="str">
        <f>IF(U$3="Not used","",IFERROR(VLOOKUP($A1375,'Circumstance 16'!$B$6:$AB$15,27,FALSE),IFERROR(VLOOKUP($A1375,'Circumstance 16'!$B$18:$AB$28,27,FALSE),TableBPA2[[#This Row],[Base Payment After Circumstance 15]])))</f>
        <v/>
      </c>
      <c r="V1375" s="24" t="str">
        <f>IF(V$3="Not used","",IFERROR(VLOOKUP($A1375,'Circumstance 17'!$B$6:$AB$15,27,FALSE),IFERROR(VLOOKUP($A1375,'Circumstance 17'!$B$18:$AB$28,27,FALSE),TableBPA2[[#This Row],[Base Payment After Circumstance 16]])))</f>
        <v/>
      </c>
      <c r="W1375" s="24" t="str">
        <f>IF(W$3="Not used","",IFERROR(VLOOKUP($A1375,'Circumstance 18'!$B$6:$AB$15,27,FALSE),IFERROR(VLOOKUP($A1375,'Circumstance 18'!$B$18:$AB$28,27,FALSE),TableBPA2[[#This Row],[Base Payment After Circumstance 17]])))</f>
        <v/>
      </c>
      <c r="X1375" s="24" t="str">
        <f>IF(X$3="Not used","",IFERROR(VLOOKUP($A1375,'Circumstance 19'!$B$6:$AB$15,27,FALSE),IFERROR(VLOOKUP($A1375,'Circumstance 19'!$B$18:$AB$28,27,FALSE),TableBPA2[[#This Row],[Base Payment After Circumstance 18]])))</f>
        <v/>
      </c>
      <c r="Y1375" s="24" t="str">
        <f>IF(Y$3="Not used","",IFERROR(VLOOKUP($A1375,'Circumstance 20'!$B$6:$AB$15,27,FALSE),IFERROR(VLOOKUP($A1375,'Circumstance 20'!$B$18:$AB$28,27,FALSE),TableBPA2[[#This Row],[Base Payment After Circumstance 19]])))</f>
        <v/>
      </c>
    </row>
    <row r="1376" spans="1:25" x14ac:dyDescent="0.25">
      <c r="A1376" s="11" t="str">
        <f>IF('LEA Information'!A1385="","",'LEA Information'!A1385)</f>
        <v/>
      </c>
      <c r="B1376" s="11" t="str">
        <f>IF('LEA Information'!B1385="","",'LEA Information'!B1385)</f>
        <v/>
      </c>
      <c r="C1376" s="68" t="str">
        <f>IF('LEA Information'!C1385="","",'LEA Information'!C1385)</f>
        <v/>
      </c>
      <c r="D1376" s="8" t="str">
        <f>IF('LEA Information'!D1385="","",'LEA Information'!D1385)</f>
        <v/>
      </c>
      <c r="E1376" s="32" t="str">
        <f t="shared" si="21"/>
        <v/>
      </c>
      <c r="F1376" s="3" t="str">
        <f>IF(F$3="Not used","",IFERROR(VLOOKUP($A1376,'Circumstance 1'!$B$6:$AB$15,27,FALSE),IFERROR(VLOOKUP(A1376,'Circumstance 1'!$B$18:$AB$28,27,FALSE),TableBPA2[[#This Row],[Starting Base Payment]])))</f>
        <v/>
      </c>
      <c r="G1376" s="3" t="str">
        <f>IF(G$3="Not used","",IFERROR(VLOOKUP($A1376,'Circumstance 2'!$B$6:$AB$15,27,FALSE),IFERROR(VLOOKUP($A1376,'Circumstance 2'!$B$18:$AB$28,27,FALSE),TableBPA2[[#This Row],[Base Payment After Circumstance 1]])))</f>
        <v/>
      </c>
      <c r="H1376" s="3" t="str">
        <f>IF(H$3="Not used","",IFERROR(VLOOKUP($A1376,'Circumstance 3'!$B$6:$AB$15,27,FALSE),IFERROR(VLOOKUP($A1376,'Circumstance 3'!$B$18:$AB$28,27,FALSE),TableBPA2[[#This Row],[Base Payment After Circumstance 2]])))</f>
        <v/>
      </c>
      <c r="I1376" s="3" t="str">
        <f>IF(I$3="Not used","",IFERROR(VLOOKUP($A1376,'Circumstance 4'!$B$6:$AB$15,27,FALSE),IFERROR(VLOOKUP($A1376,'Circumstance 4'!$B$18:$AB$28,27,FALSE),TableBPA2[[#This Row],[Base Payment After Circumstance 3]])))</f>
        <v/>
      </c>
      <c r="J1376" s="3" t="str">
        <f>IF(J$3="Not used","",IFERROR(VLOOKUP($A1376,'Circumstance 5'!$B$6:$AB$15,27,FALSE),IFERROR(VLOOKUP($A1376,'Circumstance 5'!$B$18:$AB$28,27,FALSE),TableBPA2[[#This Row],[Base Payment After Circumstance 4]])))</f>
        <v/>
      </c>
      <c r="K1376" s="3" t="str">
        <f>IF(K$3="Not used","",IFERROR(VLOOKUP($A1376,'Circumstance 6'!$B$6:$AB$15,27,FALSE),IFERROR(VLOOKUP($A1376,'Circumstance 6'!$B$18:$AB$28,27,FALSE),TableBPA2[[#This Row],[Base Payment After Circumstance 5]])))</f>
        <v/>
      </c>
      <c r="L1376" s="3" t="str">
        <f>IF(L$3="Not used","",IFERROR(VLOOKUP($A1376,'Circumstance 7'!$B$6:$AB$15,27,FALSE),IFERROR(VLOOKUP($A1376,'Circumstance 7'!$B$18:$AB$28,27,FALSE),TableBPA2[[#This Row],[Base Payment After Circumstance 6]])))</f>
        <v/>
      </c>
      <c r="M1376" s="3" t="str">
        <f>IF(M$3="Not used","",IFERROR(VLOOKUP($A1376,'Circumstance 8'!$B$6:$AB$15,27,FALSE),IFERROR(VLOOKUP($A1376,'Circumstance 8'!$B$18:$AB$28,27,FALSE),TableBPA2[[#This Row],[Base Payment After Circumstance 7]])))</f>
        <v/>
      </c>
      <c r="N1376" s="3" t="str">
        <f>IF(N$3="Not used","",IFERROR(VLOOKUP($A1376,'Circumstance 9'!$B$6:$AB$15,27,FALSE),IFERROR(VLOOKUP($A1376,'Circumstance 9'!$B$18:$AB$28,27,FALSE),TableBPA2[[#This Row],[Base Payment After Circumstance 8]])))</f>
        <v/>
      </c>
      <c r="O1376" s="3" t="str">
        <f>IF(O$3="Not used","",IFERROR(VLOOKUP($A1376,'Circumstance 10'!$B$6:$AB$15,27,FALSE),IFERROR(VLOOKUP($A1376,'Circumstance 10'!$B$18:$AB$28,27,FALSE),TableBPA2[[#This Row],[Base Payment After Circumstance 9]])))</f>
        <v/>
      </c>
      <c r="P1376" s="24" t="str">
        <f>IF(P$3="Not used","",IFERROR(VLOOKUP($A1376,'Circumstance 11'!$B$6:$AB$15,27,FALSE),IFERROR(VLOOKUP($A1376,'Circumstance 11'!$B$18:$AB$28,27,FALSE),TableBPA2[[#This Row],[Base Payment After Circumstance 10]])))</f>
        <v/>
      </c>
      <c r="Q1376" s="24" t="str">
        <f>IF(Q$3="Not used","",IFERROR(VLOOKUP($A1376,'Circumstance 12'!$B$6:$AB$15,27,FALSE),IFERROR(VLOOKUP($A1376,'Circumstance 12'!$B$18:$AB$28,27,FALSE),TableBPA2[[#This Row],[Base Payment After Circumstance 11]])))</f>
        <v/>
      </c>
      <c r="R1376" s="24" t="str">
        <f>IF(R$3="Not used","",IFERROR(VLOOKUP($A1376,'Circumstance 13'!$B$6:$AB$15,27,FALSE),IFERROR(VLOOKUP($A1376,'Circumstance 13'!$B$18:$AB$28,27,FALSE),TableBPA2[[#This Row],[Base Payment After Circumstance 12]])))</f>
        <v/>
      </c>
      <c r="S1376" s="24" t="str">
        <f>IF(S$3="Not used","",IFERROR(VLOOKUP($A1376,'Circumstance 14'!$B$6:$AB$15,27,FALSE),IFERROR(VLOOKUP($A1376,'Circumstance 14'!$B$18:$AB$28,27,FALSE),TableBPA2[[#This Row],[Base Payment After Circumstance 13]])))</f>
        <v/>
      </c>
      <c r="T1376" s="24" t="str">
        <f>IF(T$3="Not used","",IFERROR(VLOOKUP($A1376,'Circumstance 15'!$B$6:$AB$15,27,FALSE),IFERROR(VLOOKUP($A1376,'Circumstance 15'!$B$18:$AB$28,27,FALSE),TableBPA2[[#This Row],[Base Payment After Circumstance 14]])))</f>
        <v/>
      </c>
      <c r="U1376" s="24" t="str">
        <f>IF(U$3="Not used","",IFERROR(VLOOKUP($A1376,'Circumstance 16'!$B$6:$AB$15,27,FALSE),IFERROR(VLOOKUP($A1376,'Circumstance 16'!$B$18:$AB$28,27,FALSE),TableBPA2[[#This Row],[Base Payment After Circumstance 15]])))</f>
        <v/>
      </c>
      <c r="V1376" s="24" t="str">
        <f>IF(V$3="Not used","",IFERROR(VLOOKUP($A1376,'Circumstance 17'!$B$6:$AB$15,27,FALSE),IFERROR(VLOOKUP($A1376,'Circumstance 17'!$B$18:$AB$28,27,FALSE),TableBPA2[[#This Row],[Base Payment After Circumstance 16]])))</f>
        <v/>
      </c>
      <c r="W1376" s="24" t="str">
        <f>IF(W$3="Not used","",IFERROR(VLOOKUP($A1376,'Circumstance 18'!$B$6:$AB$15,27,FALSE),IFERROR(VLOOKUP($A1376,'Circumstance 18'!$B$18:$AB$28,27,FALSE),TableBPA2[[#This Row],[Base Payment After Circumstance 17]])))</f>
        <v/>
      </c>
      <c r="X1376" s="24" t="str">
        <f>IF(X$3="Not used","",IFERROR(VLOOKUP($A1376,'Circumstance 19'!$B$6:$AB$15,27,FALSE),IFERROR(VLOOKUP($A1376,'Circumstance 19'!$B$18:$AB$28,27,FALSE),TableBPA2[[#This Row],[Base Payment After Circumstance 18]])))</f>
        <v/>
      </c>
      <c r="Y1376" s="24" t="str">
        <f>IF(Y$3="Not used","",IFERROR(VLOOKUP($A1376,'Circumstance 20'!$B$6:$AB$15,27,FALSE),IFERROR(VLOOKUP($A1376,'Circumstance 20'!$B$18:$AB$28,27,FALSE),TableBPA2[[#This Row],[Base Payment After Circumstance 19]])))</f>
        <v/>
      </c>
    </row>
    <row r="1377" spans="1:25" x14ac:dyDescent="0.25">
      <c r="A1377" s="11" t="str">
        <f>IF('LEA Information'!A1386="","",'LEA Information'!A1386)</f>
        <v/>
      </c>
      <c r="B1377" s="11" t="str">
        <f>IF('LEA Information'!B1386="","",'LEA Information'!B1386)</f>
        <v/>
      </c>
      <c r="C1377" s="68" t="str">
        <f>IF('LEA Information'!C1386="","",'LEA Information'!C1386)</f>
        <v/>
      </c>
      <c r="D1377" s="8" t="str">
        <f>IF('LEA Information'!D1386="","",'LEA Information'!D1386)</f>
        <v/>
      </c>
      <c r="E1377" s="32" t="str">
        <f t="shared" si="21"/>
        <v/>
      </c>
      <c r="F1377" s="3" t="str">
        <f>IF(F$3="Not used","",IFERROR(VLOOKUP($A1377,'Circumstance 1'!$B$6:$AB$15,27,FALSE),IFERROR(VLOOKUP(A1377,'Circumstance 1'!$B$18:$AB$28,27,FALSE),TableBPA2[[#This Row],[Starting Base Payment]])))</f>
        <v/>
      </c>
      <c r="G1377" s="3" t="str">
        <f>IF(G$3="Not used","",IFERROR(VLOOKUP($A1377,'Circumstance 2'!$B$6:$AB$15,27,FALSE),IFERROR(VLOOKUP($A1377,'Circumstance 2'!$B$18:$AB$28,27,FALSE),TableBPA2[[#This Row],[Base Payment After Circumstance 1]])))</f>
        <v/>
      </c>
      <c r="H1377" s="3" t="str">
        <f>IF(H$3="Not used","",IFERROR(VLOOKUP($A1377,'Circumstance 3'!$B$6:$AB$15,27,FALSE),IFERROR(VLOOKUP($A1377,'Circumstance 3'!$B$18:$AB$28,27,FALSE),TableBPA2[[#This Row],[Base Payment After Circumstance 2]])))</f>
        <v/>
      </c>
      <c r="I1377" s="3" t="str">
        <f>IF(I$3="Not used","",IFERROR(VLOOKUP($A1377,'Circumstance 4'!$B$6:$AB$15,27,FALSE),IFERROR(VLOOKUP($A1377,'Circumstance 4'!$B$18:$AB$28,27,FALSE),TableBPA2[[#This Row],[Base Payment After Circumstance 3]])))</f>
        <v/>
      </c>
      <c r="J1377" s="3" t="str">
        <f>IF(J$3="Not used","",IFERROR(VLOOKUP($A1377,'Circumstance 5'!$B$6:$AB$15,27,FALSE),IFERROR(VLOOKUP($A1377,'Circumstance 5'!$B$18:$AB$28,27,FALSE),TableBPA2[[#This Row],[Base Payment After Circumstance 4]])))</f>
        <v/>
      </c>
      <c r="K1377" s="3" t="str">
        <f>IF(K$3="Not used","",IFERROR(VLOOKUP($A1377,'Circumstance 6'!$B$6:$AB$15,27,FALSE),IFERROR(VLOOKUP($A1377,'Circumstance 6'!$B$18:$AB$28,27,FALSE),TableBPA2[[#This Row],[Base Payment After Circumstance 5]])))</f>
        <v/>
      </c>
      <c r="L1377" s="3" t="str">
        <f>IF(L$3="Not used","",IFERROR(VLOOKUP($A1377,'Circumstance 7'!$B$6:$AB$15,27,FALSE),IFERROR(VLOOKUP($A1377,'Circumstance 7'!$B$18:$AB$28,27,FALSE),TableBPA2[[#This Row],[Base Payment After Circumstance 6]])))</f>
        <v/>
      </c>
      <c r="M1377" s="3" t="str">
        <f>IF(M$3="Not used","",IFERROR(VLOOKUP($A1377,'Circumstance 8'!$B$6:$AB$15,27,FALSE),IFERROR(VLOOKUP($A1377,'Circumstance 8'!$B$18:$AB$28,27,FALSE),TableBPA2[[#This Row],[Base Payment After Circumstance 7]])))</f>
        <v/>
      </c>
      <c r="N1377" s="3" t="str">
        <f>IF(N$3="Not used","",IFERROR(VLOOKUP($A1377,'Circumstance 9'!$B$6:$AB$15,27,FALSE),IFERROR(VLOOKUP($A1377,'Circumstance 9'!$B$18:$AB$28,27,FALSE),TableBPA2[[#This Row],[Base Payment After Circumstance 8]])))</f>
        <v/>
      </c>
      <c r="O1377" s="3" t="str">
        <f>IF(O$3="Not used","",IFERROR(VLOOKUP($A1377,'Circumstance 10'!$B$6:$AB$15,27,FALSE),IFERROR(VLOOKUP($A1377,'Circumstance 10'!$B$18:$AB$28,27,FALSE),TableBPA2[[#This Row],[Base Payment After Circumstance 9]])))</f>
        <v/>
      </c>
      <c r="P1377" s="24" t="str">
        <f>IF(P$3="Not used","",IFERROR(VLOOKUP($A1377,'Circumstance 11'!$B$6:$AB$15,27,FALSE),IFERROR(VLOOKUP($A1377,'Circumstance 11'!$B$18:$AB$28,27,FALSE),TableBPA2[[#This Row],[Base Payment After Circumstance 10]])))</f>
        <v/>
      </c>
      <c r="Q1377" s="24" t="str">
        <f>IF(Q$3="Not used","",IFERROR(VLOOKUP($A1377,'Circumstance 12'!$B$6:$AB$15,27,FALSE),IFERROR(VLOOKUP($A1377,'Circumstance 12'!$B$18:$AB$28,27,FALSE),TableBPA2[[#This Row],[Base Payment After Circumstance 11]])))</f>
        <v/>
      </c>
      <c r="R1377" s="24" t="str">
        <f>IF(R$3="Not used","",IFERROR(VLOOKUP($A1377,'Circumstance 13'!$B$6:$AB$15,27,FALSE),IFERROR(VLOOKUP($A1377,'Circumstance 13'!$B$18:$AB$28,27,FALSE),TableBPA2[[#This Row],[Base Payment After Circumstance 12]])))</f>
        <v/>
      </c>
      <c r="S1377" s="24" t="str">
        <f>IF(S$3="Not used","",IFERROR(VLOOKUP($A1377,'Circumstance 14'!$B$6:$AB$15,27,FALSE),IFERROR(VLOOKUP($A1377,'Circumstance 14'!$B$18:$AB$28,27,FALSE),TableBPA2[[#This Row],[Base Payment After Circumstance 13]])))</f>
        <v/>
      </c>
      <c r="T1377" s="24" t="str">
        <f>IF(T$3="Not used","",IFERROR(VLOOKUP($A1377,'Circumstance 15'!$B$6:$AB$15,27,FALSE),IFERROR(VLOOKUP($A1377,'Circumstance 15'!$B$18:$AB$28,27,FALSE),TableBPA2[[#This Row],[Base Payment After Circumstance 14]])))</f>
        <v/>
      </c>
      <c r="U1377" s="24" t="str">
        <f>IF(U$3="Not used","",IFERROR(VLOOKUP($A1377,'Circumstance 16'!$B$6:$AB$15,27,FALSE),IFERROR(VLOOKUP($A1377,'Circumstance 16'!$B$18:$AB$28,27,FALSE),TableBPA2[[#This Row],[Base Payment After Circumstance 15]])))</f>
        <v/>
      </c>
      <c r="V1377" s="24" t="str">
        <f>IF(V$3="Not used","",IFERROR(VLOOKUP($A1377,'Circumstance 17'!$B$6:$AB$15,27,FALSE),IFERROR(VLOOKUP($A1377,'Circumstance 17'!$B$18:$AB$28,27,FALSE),TableBPA2[[#This Row],[Base Payment After Circumstance 16]])))</f>
        <v/>
      </c>
      <c r="W1377" s="24" t="str">
        <f>IF(W$3="Not used","",IFERROR(VLOOKUP($A1377,'Circumstance 18'!$B$6:$AB$15,27,FALSE),IFERROR(VLOOKUP($A1377,'Circumstance 18'!$B$18:$AB$28,27,FALSE),TableBPA2[[#This Row],[Base Payment After Circumstance 17]])))</f>
        <v/>
      </c>
      <c r="X1377" s="24" t="str">
        <f>IF(X$3="Not used","",IFERROR(VLOOKUP($A1377,'Circumstance 19'!$B$6:$AB$15,27,FALSE),IFERROR(VLOOKUP($A1377,'Circumstance 19'!$B$18:$AB$28,27,FALSE),TableBPA2[[#This Row],[Base Payment After Circumstance 18]])))</f>
        <v/>
      </c>
      <c r="Y1377" s="24" t="str">
        <f>IF(Y$3="Not used","",IFERROR(VLOOKUP($A1377,'Circumstance 20'!$B$6:$AB$15,27,FALSE),IFERROR(VLOOKUP($A1377,'Circumstance 20'!$B$18:$AB$28,27,FALSE),TableBPA2[[#This Row],[Base Payment After Circumstance 19]])))</f>
        <v/>
      </c>
    </row>
    <row r="1378" spans="1:25" x14ac:dyDescent="0.25">
      <c r="A1378" s="11" t="str">
        <f>IF('LEA Information'!A1387="","",'LEA Information'!A1387)</f>
        <v/>
      </c>
      <c r="B1378" s="11" t="str">
        <f>IF('LEA Information'!B1387="","",'LEA Information'!B1387)</f>
        <v/>
      </c>
      <c r="C1378" s="68" t="str">
        <f>IF('LEA Information'!C1387="","",'LEA Information'!C1387)</f>
        <v/>
      </c>
      <c r="D1378" s="8" t="str">
        <f>IF('LEA Information'!D1387="","",'LEA Information'!D1387)</f>
        <v/>
      </c>
      <c r="E1378" s="32" t="str">
        <f t="shared" si="21"/>
        <v/>
      </c>
      <c r="F1378" s="3" t="str">
        <f>IF(F$3="Not used","",IFERROR(VLOOKUP($A1378,'Circumstance 1'!$B$6:$AB$15,27,FALSE),IFERROR(VLOOKUP(A1378,'Circumstance 1'!$B$18:$AB$28,27,FALSE),TableBPA2[[#This Row],[Starting Base Payment]])))</f>
        <v/>
      </c>
      <c r="G1378" s="3" t="str">
        <f>IF(G$3="Not used","",IFERROR(VLOOKUP($A1378,'Circumstance 2'!$B$6:$AB$15,27,FALSE),IFERROR(VLOOKUP($A1378,'Circumstance 2'!$B$18:$AB$28,27,FALSE),TableBPA2[[#This Row],[Base Payment After Circumstance 1]])))</f>
        <v/>
      </c>
      <c r="H1378" s="3" t="str">
        <f>IF(H$3="Not used","",IFERROR(VLOOKUP($A1378,'Circumstance 3'!$B$6:$AB$15,27,FALSE),IFERROR(VLOOKUP($A1378,'Circumstance 3'!$B$18:$AB$28,27,FALSE),TableBPA2[[#This Row],[Base Payment After Circumstance 2]])))</f>
        <v/>
      </c>
      <c r="I1378" s="3" t="str">
        <f>IF(I$3="Not used","",IFERROR(VLOOKUP($A1378,'Circumstance 4'!$B$6:$AB$15,27,FALSE),IFERROR(VLOOKUP($A1378,'Circumstance 4'!$B$18:$AB$28,27,FALSE),TableBPA2[[#This Row],[Base Payment After Circumstance 3]])))</f>
        <v/>
      </c>
      <c r="J1378" s="3" t="str">
        <f>IF(J$3="Not used","",IFERROR(VLOOKUP($A1378,'Circumstance 5'!$B$6:$AB$15,27,FALSE),IFERROR(VLOOKUP($A1378,'Circumstance 5'!$B$18:$AB$28,27,FALSE),TableBPA2[[#This Row],[Base Payment After Circumstance 4]])))</f>
        <v/>
      </c>
      <c r="K1378" s="3" t="str">
        <f>IF(K$3="Not used","",IFERROR(VLOOKUP($A1378,'Circumstance 6'!$B$6:$AB$15,27,FALSE),IFERROR(VLOOKUP($A1378,'Circumstance 6'!$B$18:$AB$28,27,FALSE),TableBPA2[[#This Row],[Base Payment After Circumstance 5]])))</f>
        <v/>
      </c>
      <c r="L1378" s="3" t="str">
        <f>IF(L$3="Not used","",IFERROR(VLOOKUP($A1378,'Circumstance 7'!$B$6:$AB$15,27,FALSE),IFERROR(VLOOKUP($A1378,'Circumstance 7'!$B$18:$AB$28,27,FALSE),TableBPA2[[#This Row],[Base Payment After Circumstance 6]])))</f>
        <v/>
      </c>
      <c r="M1378" s="3" t="str">
        <f>IF(M$3="Not used","",IFERROR(VLOOKUP($A1378,'Circumstance 8'!$B$6:$AB$15,27,FALSE),IFERROR(VLOOKUP($A1378,'Circumstance 8'!$B$18:$AB$28,27,FALSE),TableBPA2[[#This Row],[Base Payment After Circumstance 7]])))</f>
        <v/>
      </c>
      <c r="N1378" s="3" t="str">
        <f>IF(N$3="Not used","",IFERROR(VLOOKUP($A1378,'Circumstance 9'!$B$6:$AB$15,27,FALSE),IFERROR(VLOOKUP($A1378,'Circumstance 9'!$B$18:$AB$28,27,FALSE),TableBPA2[[#This Row],[Base Payment After Circumstance 8]])))</f>
        <v/>
      </c>
      <c r="O1378" s="3" t="str">
        <f>IF(O$3="Not used","",IFERROR(VLOOKUP($A1378,'Circumstance 10'!$B$6:$AB$15,27,FALSE),IFERROR(VLOOKUP($A1378,'Circumstance 10'!$B$18:$AB$28,27,FALSE),TableBPA2[[#This Row],[Base Payment After Circumstance 9]])))</f>
        <v/>
      </c>
      <c r="P1378" s="24" t="str">
        <f>IF(P$3="Not used","",IFERROR(VLOOKUP($A1378,'Circumstance 11'!$B$6:$AB$15,27,FALSE),IFERROR(VLOOKUP($A1378,'Circumstance 11'!$B$18:$AB$28,27,FALSE),TableBPA2[[#This Row],[Base Payment After Circumstance 10]])))</f>
        <v/>
      </c>
      <c r="Q1378" s="24" t="str">
        <f>IF(Q$3="Not used","",IFERROR(VLOOKUP($A1378,'Circumstance 12'!$B$6:$AB$15,27,FALSE),IFERROR(VLOOKUP($A1378,'Circumstance 12'!$B$18:$AB$28,27,FALSE),TableBPA2[[#This Row],[Base Payment After Circumstance 11]])))</f>
        <v/>
      </c>
      <c r="R1378" s="24" t="str">
        <f>IF(R$3="Not used","",IFERROR(VLOOKUP($A1378,'Circumstance 13'!$B$6:$AB$15,27,FALSE),IFERROR(VLOOKUP($A1378,'Circumstance 13'!$B$18:$AB$28,27,FALSE),TableBPA2[[#This Row],[Base Payment After Circumstance 12]])))</f>
        <v/>
      </c>
      <c r="S1378" s="24" t="str">
        <f>IF(S$3="Not used","",IFERROR(VLOOKUP($A1378,'Circumstance 14'!$B$6:$AB$15,27,FALSE),IFERROR(VLOOKUP($A1378,'Circumstance 14'!$B$18:$AB$28,27,FALSE),TableBPA2[[#This Row],[Base Payment After Circumstance 13]])))</f>
        <v/>
      </c>
      <c r="T1378" s="24" t="str">
        <f>IF(T$3="Not used","",IFERROR(VLOOKUP($A1378,'Circumstance 15'!$B$6:$AB$15,27,FALSE),IFERROR(VLOOKUP($A1378,'Circumstance 15'!$B$18:$AB$28,27,FALSE),TableBPA2[[#This Row],[Base Payment After Circumstance 14]])))</f>
        <v/>
      </c>
      <c r="U1378" s="24" t="str">
        <f>IF(U$3="Not used","",IFERROR(VLOOKUP($A1378,'Circumstance 16'!$B$6:$AB$15,27,FALSE),IFERROR(VLOOKUP($A1378,'Circumstance 16'!$B$18:$AB$28,27,FALSE),TableBPA2[[#This Row],[Base Payment After Circumstance 15]])))</f>
        <v/>
      </c>
      <c r="V1378" s="24" t="str">
        <f>IF(V$3="Not used","",IFERROR(VLOOKUP($A1378,'Circumstance 17'!$B$6:$AB$15,27,FALSE),IFERROR(VLOOKUP($A1378,'Circumstance 17'!$B$18:$AB$28,27,FALSE),TableBPA2[[#This Row],[Base Payment After Circumstance 16]])))</f>
        <v/>
      </c>
      <c r="W1378" s="24" t="str">
        <f>IF(W$3="Not used","",IFERROR(VLOOKUP($A1378,'Circumstance 18'!$B$6:$AB$15,27,FALSE),IFERROR(VLOOKUP($A1378,'Circumstance 18'!$B$18:$AB$28,27,FALSE),TableBPA2[[#This Row],[Base Payment After Circumstance 17]])))</f>
        <v/>
      </c>
      <c r="X1378" s="24" t="str">
        <f>IF(X$3="Not used","",IFERROR(VLOOKUP($A1378,'Circumstance 19'!$B$6:$AB$15,27,FALSE),IFERROR(VLOOKUP($A1378,'Circumstance 19'!$B$18:$AB$28,27,FALSE),TableBPA2[[#This Row],[Base Payment After Circumstance 18]])))</f>
        <v/>
      </c>
      <c r="Y1378" s="24" t="str">
        <f>IF(Y$3="Not used","",IFERROR(VLOOKUP($A1378,'Circumstance 20'!$B$6:$AB$15,27,FALSE),IFERROR(VLOOKUP($A1378,'Circumstance 20'!$B$18:$AB$28,27,FALSE),TableBPA2[[#This Row],[Base Payment After Circumstance 19]])))</f>
        <v/>
      </c>
    </row>
    <row r="1379" spans="1:25" x14ac:dyDescent="0.25">
      <c r="A1379" s="11" t="str">
        <f>IF('LEA Information'!A1388="","",'LEA Information'!A1388)</f>
        <v/>
      </c>
      <c r="B1379" s="11" t="str">
        <f>IF('LEA Information'!B1388="","",'LEA Information'!B1388)</f>
        <v/>
      </c>
      <c r="C1379" s="68" t="str">
        <f>IF('LEA Information'!C1388="","",'LEA Information'!C1388)</f>
        <v/>
      </c>
      <c r="D1379" s="8" t="str">
        <f>IF('LEA Information'!D1388="","",'LEA Information'!D1388)</f>
        <v/>
      </c>
      <c r="E1379" s="32" t="str">
        <f t="shared" si="21"/>
        <v/>
      </c>
      <c r="F1379" s="3" t="str">
        <f>IF(F$3="Not used","",IFERROR(VLOOKUP($A1379,'Circumstance 1'!$B$6:$AB$15,27,FALSE),IFERROR(VLOOKUP(A1379,'Circumstance 1'!$B$18:$AB$28,27,FALSE),TableBPA2[[#This Row],[Starting Base Payment]])))</f>
        <v/>
      </c>
      <c r="G1379" s="3" t="str">
        <f>IF(G$3="Not used","",IFERROR(VLOOKUP($A1379,'Circumstance 2'!$B$6:$AB$15,27,FALSE),IFERROR(VLOOKUP($A1379,'Circumstance 2'!$B$18:$AB$28,27,FALSE),TableBPA2[[#This Row],[Base Payment After Circumstance 1]])))</f>
        <v/>
      </c>
      <c r="H1379" s="3" t="str">
        <f>IF(H$3="Not used","",IFERROR(VLOOKUP($A1379,'Circumstance 3'!$B$6:$AB$15,27,FALSE),IFERROR(VLOOKUP($A1379,'Circumstance 3'!$B$18:$AB$28,27,FALSE),TableBPA2[[#This Row],[Base Payment After Circumstance 2]])))</f>
        <v/>
      </c>
      <c r="I1379" s="3" t="str">
        <f>IF(I$3="Not used","",IFERROR(VLOOKUP($A1379,'Circumstance 4'!$B$6:$AB$15,27,FALSE),IFERROR(VLOOKUP($A1379,'Circumstance 4'!$B$18:$AB$28,27,FALSE),TableBPA2[[#This Row],[Base Payment After Circumstance 3]])))</f>
        <v/>
      </c>
      <c r="J1379" s="3" t="str">
        <f>IF(J$3="Not used","",IFERROR(VLOOKUP($A1379,'Circumstance 5'!$B$6:$AB$15,27,FALSE),IFERROR(VLOOKUP($A1379,'Circumstance 5'!$B$18:$AB$28,27,FALSE),TableBPA2[[#This Row],[Base Payment After Circumstance 4]])))</f>
        <v/>
      </c>
      <c r="K1379" s="3" t="str">
        <f>IF(K$3="Not used","",IFERROR(VLOOKUP($A1379,'Circumstance 6'!$B$6:$AB$15,27,FALSE),IFERROR(VLOOKUP($A1379,'Circumstance 6'!$B$18:$AB$28,27,FALSE),TableBPA2[[#This Row],[Base Payment After Circumstance 5]])))</f>
        <v/>
      </c>
      <c r="L1379" s="3" t="str">
        <f>IF(L$3="Not used","",IFERROR(VLOOKUP($A1379,'Circumstance 7'!$B$6:$AB$15,27,FALSE),IFERROR(VLOOKUP($A1379,'Circumstance 7'!$B$18:$AB$28,27,FALSE),TableBPA2[[#This Row],[Base Payment After Circumstance 6]])))</f>
        <v/>
      </c>
      <c r="M1379" s="3" t="str">
        <f>IF(M$3="Not used","",IFERROR(VLOOKUP($A1379,'Circumstance 8'!$B$6:$AB$15,27,FALSE),IFERROR(VLOOKUP($A1379,'Circumstance 8'!$B$18:$AB$28,27,FALSE),TableBPA2[[#This Row],[Base Payment After Circumstance 7]])))</f>
        <v/>
      </c>
      <c r="N1379" s="3" t="str">
        <f>IF(N$3="Not used","",IFERROR(VLOOKUP($A1379,'Circumstance 9'!$B$6:$AB$15,27,FALSE),IFERROR(VLOOKUP($A1379,'Circumstance 9'!$B$18:$AB$28,27,FALSE),TableBPA2[[#This Row],[Base Payment After Circumstance 8]])))</f>
        <v/>
      </c>
      <c r="O1379" s="3" t="str">
        <f>IF(O$3="Not used","",IFERROR(VLOOKUP($A1379,'Circumstance 10'!$B$6:$AB$15,27,FALSE),IFERROR(VLOOKUP($A1379,'Circumstance 10'!$B$18:$AB$28,27,FALSE),TableBPA2[[#This Row],[Base Payment After Circumstance 9]])))</f>
        <v/>
      </c>
      <c r="P1379" s="24" t="str">
        <f>IF(P$3="Not used","",IFERROR(VLOOKUP($A1379,'Circumstance 11'!$B$6:$AB$15,27,FALSE),IFERROR(VLOOKUP($A1379,'Circumstance 11'!$B$18:$AB$28,27,FALSE),TableBPA2[[#This Row],[Base Payment After Circumstance 10]])))</f>
        <v/>
      </c>
      <c r="Q1379" s="24" t="str">
        <f>IF(Q$3="Not used","",IFERROR(VLOOKUP($A1379,'Circumstance 12'!$B$6:$AB$15,27,FALSE),IFERROR(VLOOKUP($A1379,'Circumstance 12'!$B$18:$AB$28,27,FALSE),TableBPA2[[#This Row],[Base Payment After Circumstance 11]])))</f>
        <v/>
      </c>
      <c r="R1379" s="24" t="str">
        <f>IF(R$3="Not used","",IFERROR(VLOOKUP($A1379,'Circumstance 13'!$B$6:$AB$15,27,FALSE),IFERROR(VLOOKUP($A1379,'Circumstance 13'!$B$18:$AB$28,27,FALSE),TableBPA2[[#This Row],[Base Payment After Circumstance 12]])))</f>
        <v/>
      </c>
      <c r="S1379" s="24" t="str">
        <f>IF(S$3="Not used","",IFERROR(VLOOKUP($A1379,'Circumstance 14'!$B$6:$AB$15,27,FALSE),IFERROR(VLOOKUP($A1379,'Circumstance 14'!$B$18:$AB$28,27,FALSE),TableBPA2[[#This Row],[Base Payment After Circumstance 13]])))</f>
        <v/>
      </c>
      <c r="T1379" s="24" t="str">
        <f>IF(T$3="Not used","",IFERROR(VLOOKUP($A1379,'Circumstance 15'!$B$6:$AB$15,27,FALSE),IFERROR(VLOOKUP($A1379,'Circumstance 15'!$B$18:$AB$28,27,FALSE),TableBPA2[[#This Row],[Base Payment After Circumstance 14]])))</f>
        <v/>
      </c>
      <c r="U1379" s="24" t="str">
        <f>IF(U$3="Not used","",IFERROR(VLOOKUP($A1379,'Circumstance 16'!$B$6:$AB$15,27,FALSE),IFERROR(VLOOKUP($A1379,'Circumstance 16'!$B$18:$AB$28,27,FALSE),TableBPA2[[#This Row],[Base Payment After Circumstance 15]])))</f>
        <v/>
      </c>
      <c r="V1379" s="24" t="str">
        <f>IF(V$3="Not used","",IFERROR(VLOOKUP($A1379,'Circumstance 17'!$B$6:$AB$15,27,FALSE),IFERROR(VLOOKUP($A1379,'Circumstance 17'!$B$18:$AB$28,27,FALSE),TableBPA2[[#This Row],[Base Payment After Circumstance 16]])))</f>
        <v/>
      </c>
      <c r="W1379" s="24" t="str">
        <f>IF(W$3="Not used","",IFERROR(VLOOKUP($A1379,'Circumstance 18'!$B$6:$AB$15,27,FALSE),IFERROR(VLOOKUP($A1379,'Circumstance 18'!$B$18:$AB$28,27,FALSE),TableBPA2[[#This Row],[Base Payment After Circumstance 17]])))</f>
        <v/>
      </c>
      <c r="X1379" s="24" t="str">
        <f>IF(X$3="Not used","",IFERROR(VLOOKUP($A1379,'Circumstance 19'!$B$6:$AB$15,27,FALSE),IFERROR(VLOOKUP($A1379,'Circumstance 19'!$B$18:$AB$28,27,FALSE),TableBPA2[[#This Row],[Base Payment After Circumstance 18]])))</f>
        <v/>
      </c>
      <c r="Y1379" s="24" t="str">
        <f>IF(Y$3="Not used","",IFERROR(VLOOKUP($A1379,'Circumstance 20'!$B$6:$AB$15,27,FALSE),IFERROR(VLOOKUP($A1379,'Circumstance 20'!$B$18:$AB$28,27,FALSE),TableBPA2[[#This Row],[Base Payment After Circumstance 19]])))</f>
        <v/>
      </c>
    </row>
    <row r="1380" spans="1:25" x14ac:dyDescent="0.25">
      <c r="A1380" s="11" t="str">
        <f>IF('LEA Information'!A1389="","",'LEA Information'!A1389)</f>
        <v/>
      </c>
      <c r="B1380" s="11" t="str">
        <f>IF('LEA Information'!B1389="","",'LEA Information'!B1389)</f>
        <v/>
      </c>
      <c r="C1380" s="68" t="str">
        <f>IF('LEA Information'!C1389="","",'LEA Information'!C1389)</f>
        <v/>
      </c>
      <c r="D1380" s="8" t="str">
        <f>IF('LEA Information'!D1389="","",'LEA Information'!D1389)</f>
        <v/>
      </c>
      <c r="E1380" s="32" t="str">
        <f t="shared" si="21"/>
        <v/>
      </c>
      <c r="F1380" s="3" t="str">
        <f>IF(F$3="Not used","",IFERROR(VLOOKUP($A1380,'Circumstance 1'!$B$6:$AB$15,27,FALSE),IFERROR(VLOOKUP(A1380,'Circumstance 1'!$B$18:$AB$28,27,FALSE),TableBPA2[[#This Row],[Starting Base Payment]])))</f>
        <v/>
      </c>
      <c r="G1380" s="3" t="str">
        <f>IF(G$3="Not used","",IFERROR(VLOOKUP($A1380,'Circumstance 2'!$B$6:$AB$15,27,FALSE),IFERROR(VLOOKUP($A1380,'Circumstance 2'!$B$18:$AB$28,27,FALSE),TableBPA2[[#This Row],[Base Payment After Circumstance 1]])))</f>
        <v/>
      </c>
      <c r="H1380" s="3" t="str">
        <f>IF(H$3="Not used","",IFERROR(VLOOKUP($A1380,'Circumstance 3'!$B$6:$AB$15,27,FALSE),IFERROR(VLOOKUP($A1380,'Circumstance 3'!$B$18:$AB$28,27,FALSE),TableBPA2[[#This Row],[Base Payment After Circumstance 2]])))</f>
        <v/>
      </c>
      <c r="I1380" s="3" t="str">
        <f>IF(I$3="Not used","",IFERROR(VLOOKUP($A1380,'Circumstance 4'!$B$6:$AB$15,27,FALSE),IFERROR(VLOOKUP($A1380,'Circumstance 4'!$B$18:$AB$28,27,FALSE),TableBPA2[[#This Row],[Base Payment After Circumstance 3]])))</f>
        <v/>
      </c>
      <c r="J1380" s="3" t="str">
        <f>IF(J$3="Not used","",IFERROR(VLOOKUP($A1380,'Circumstance 5'!$B$6:$AB$15,27,FALSE),IFERROR(VLOOKUP($A1380,'Circumstance 5'!$B$18:$AB$28,27,FALSE),TableBPA2[[#This Row],[Base Payment After Circumstance 4]])))</f>
        <v/>
      </c>
      <c r="K1380" s="3" t="str">
        <f>IF(K$3="Not used","",IFERROR(VLOOKUP($A1380,'Circumstance 6'!$B$6:$AB$15,27,FALSE),IFERROR(VLOOKUP($A1380,'Circumstance 6'!$B$18:$AB$28,27,FALSE),TableBPA2[[#This Row],[Base Payment After Circumstance 5]])))</f>
        <v/>
      </c>
      <c r="L1380" s="3" t="str">
        <f>IF(L$3="Not used","",IFERROR(VLOOKUP($A1380,'Circumstance 7'!$B$6:$AB$15,27,FALSE),IFERROR(VLOOKUP($A1380,'Circumstance 7'!$B$18:$AB$28,27,FALSE),TableBPA2[[#This Row],[Base Payment After Circumstance 6]])))</f>
        <v/>
      </c>
      <c r="M1380" s="3" t="str">
        <f>IF(M$3="Not used","",IFERROR(VLOOKUP($A1380,'Circumstance 8'!$B$6:$AB$15,27,FALSE),IFERROR(VLOOKUP($A1380,'Circumstance 8'!$B$18:$AB$28,27,FALSE),TableBPA2[[#This Row],[Base Payment After Circumstance 7]])))</f>
        <v/>
      </c>
      <c r="N1380" s="3" t="str">
        <f>IF(N$3="Not used","",IFERROR(VLOOKUP($A1380,'Circumstance 9'!$B$6:$AB$15,27,FALSE),IFERROR(VLOOKUP($A1380,'Circumstance 9'!$B$18:$AB$28,27,FALSE),TableBPA2[[#This Row],[Base Payment After Circumstance 8]])))</f>
        <v/>
      </c>
      <c r="O1380" s="3" t="str">
        <f>IF(O$3="Not used","",IFERROR(VLOOKUP($A1380,'Circumstance 10'!$B$6:$AB$15,27,FALSE),IFERROR(VLOOKUP($A1380,'Circumstance 10'!$B$18:$AB$28,27,FALSE),TableBPA2[[#This Row],[Base Payment After Circumstance 9]])))</f>
        <v/>
      </c>
      <c r="P1380" s="24" t="str">
        <f>IF(P$3="Not used","",IFERROR(VLOOKUP($A1380,'Circumstance 11'!$B$6:$AB$15,27,FALSE),IFERROR(VLOOKUP($A1380,'Circumstance 11'!$B$18:$AB$28,27,FALSE),TableBPA2[[#This Row],[Base Payment After Circumstance 10]])))</f>
        <v/>
      </c>
      <c r="Q1380" s="24" t="str">
        <f>IF(Q$3="Not used","",IFERROR(VLOOKUP($A1380,'Circumstance 12'!$B$6:$AB$15,27,FALSE),IFERROR(VLOOKUP($A1380,'Circumstance 12'!$B$18:$AB$28,27,FALSE),TableBPA2[[#This Row],[Base Payment After Circumstance 11]])))</f>
        <v/>
      </c>
      <c r="R1380" s="24" t="str">
        <f>IF(R$3="Not used","",IFERROR(VLOOKUP($A1380,'Circumstance 13'!$B$6:$AB$15,27,FALSE),IFERROR(VLOOKUP($A1380,'Circumstance 13'!$B$18:$AB$28,27,FALSE),TableBPA2[[#This Row],[Base Payment After Circumstance 12]])))</f>
        <v/>
      </c>
      <c r="S1380" s="24" t="str">
        <f>IF(S$3="Not used","",IFERROR(VLOOKUP($A1380,'Circumstance 14'!$B$6:$AB$15,27,FALSE),IFERROR(VLOOKUP($A1380,'Circumstance 14'!$B$18:$AB$28,27,FALSE),TableBPA2[[#This Row],[Base Payment After Circumstance 13]])))</f>
        <v/>
      </c>
      <c r="T1380" s="24" t="str">
        <f>IF(T$3="Not used","",IFERROR(VLOOKUP($A1380,'Circumstance 15'!$B$6:$AB$15,27,FALSE),IFERROR(VLOOKUP($A1380,'Circumstance 15'!$B$18:$AB$28,27,FALSE),TableBPA2[[#This Row],[Base Payment After Circumstance 14]])))</f>
        <v/>
      </c>
      <c r="U1380" s="24" t="str">
        <f>IF(U$3="Not used","",IFERROR(VLOOKUP($A1380,'Circumstance 16'!$B$6:$AB$15,27,FALSE),IFERROR(VLOOKUP($A1380,'Circumstance 16'!$B$18:$AB$28,27,FALSE),TableBPA2[[#This Row],[Base Payment After Circumstance 15]])))</f>
        <v/>
      </c>
      <c r="V1380" s="24" t="str">
        <f>IF(V$3="Not used","",IFERROR(VLOOKUP($A1380,'Circumstance 17'!$B$6:$AB$15,27,FALSE),IFERROR(VLOOKUP($A1380,'Circumstance 17'!$B$18:$AB$28,27,FALSE),TableBPA2[[#This Row],[Base Payment After Circumstance 16]])))</f>
        <v/>
      </c>
      <c r="W1380" s="24" t="str">
        <f>IF(W$3="Not used","",IFERROR(VLOOKUP($A1380,'Circumstance 18'!$B$6:$AB$15,27,FALSE),IFERROR(VLOOKUP($A1380,'Circumstance 18'!$B$18:$AB$28,27,FALSE),TableBPA2[[#This Row],[Base Payment After Circumstance 17]])))</f>
        <v/>
      </c>
      <c r="X1380" s="24" t="str">
        <f>IF(X$3="Not used","",IFERROR(VLOOKUP($A1380,'Circumstance 19'!$B$6:$AB$15,27,FALSE),IFERROR(VLOOKUP($A1380,'Circumstance 19'!$B$18:$AB$28,27,FALSE),TableBPA2[[#This Row],[Base Payment After Circumstance 18]])))</f>
        <v/>
      </c>
      <c r="Y1380" s="24" t="str">
        <f>IF(Y$3="Not used","",IFERROR(VLOOKUP($A1380,'Circumstance 20'!$B$6:$AB$15,27,FALSE),IFERROR(VLOOKUP($A1380,'Circumstance 20'!$B$18:$AB$28,27,FALSE),TableBPA2[[#This Row],[Base Payment After Circumstance 19]])))</f>
        <v/>
      </c>
    </row>
    <row r="1381" spans="1:25" x14ac:dyDescent="0.25">
      <c r="A1381" s="11" t="str">
        <f>IF('LEA Information'!A1390="","",'LEA Information'!A1390)</f>
        <v/>
      </c>
      <c r="B1381" s="11" t="str">
        <f>IF('LEA Information'!B1390="","",'LEA Information'!B1390)</f>
        <v/>
      </c>
      <c r="C1381" s="68" t="str">
        <f>IF('LEA Information'!C1390="","",'LEA Information'!C1390)</f>
        <v/>
      </c>
      <c r="D1381" s="8" t="str">
        <f>IF('LEA Information'!D1390="","",'LEA Information'!D1390)</f>
        <v/>
      </c>
      <c r="E1381" s="32" t="str">
        <f t="shared" si="21"/>
        <v/>
      </c>
      <c r="F1381" s="3" t="str">
        <f>IF(F$3="Not used","",IFERROR(VLOOKUP($A1381,'Circumstance 1'!$B$6:$AB$15,27,FALSE),IFERROR(VLOOKUP(A1381,'Circumstance 1'!$B$18:$AB$28,27,FALSE),TableBPA2[[#This Row],[Starting Base Payment]])))</f>
        <v/>
      </c>
      <c r="G1381" s="3" t="str">
        <f>IF(G$3="Not used","",IFERROR(VLOOKUP($A1381,'Circumstance 2'!$B$6:$AB$15,27,FALSE),IFERROR(VLOOKUP($A1381,'Circumstance 2'!$B$18:$AB$28,27,FALSE),TableBPA2[[#This Row],[Base Payment After Circumstance 1]])))</f>
        <v/>
      </c>
      <c r="H1381" s="3" t="str">
        <f>IF(H$3="Not used","",IFERROR(VLOOKUP($A1381,'Circumstance 3'!$B$6:$AB$15,27,FALSE),IFERROR(VLOOKUP($A1381,'Circumstance 3'!$B$18:$AB$28,27,FALSE),TableBPA2[[#This Row],[Base Payment After Circumstance 2]])))</f>
        <v/>
      </c>
      <c r="I1381" s="3" t="str">
        <f>IF(I$3="Not used","",IFERROR(VLOOKUP($A1381,'Circumstance 4'!$B$6:$AB$15,27,FALSE),IFERROR(VLOOKUP($A1381,'Circumstance 4'!$B$18:$AB$28,27,FALSE),TableBPA2[[#This Row],[Base Payment After Circumstance 3]])))</f>
        <v/>
      </c>
      <c r="J1381" s="3" t="str">
        <f>IF(J$3="Not used","",IFERROR(VLOOKUP($A1381,'Circumstance 5'!$B$6:$AB$15,27,FALSE),IFERROR(VLOOKUP($A1381,'Circumstance 5'!$B$18:$AB$28,27,FALSE),TableBPA2[[#This Row],[Base Payment After Circumstance 4]])))</f>
        <v/>
      </c>
      <c r="K1381" s="3" t="str">
        <f>IF(K$3="Not used","",IFERROR(VLOOKUP($A1381,'Circumstance 6'!$B$6:$AB$15,27,FALSE),IFERROR(VLOOKUP($A1381,'Circumstance 6'!$B$18:$AB$28,27,FALSE),TableBPA2[[#This Row],[Base Payment After Circumstance 5]])))</f>
        <v/>
      </c>
      <c r="L1381" s="3" t="str">
        <f>IF(L$3="Not used","",IFERROR(VLOOKUP($A1381,'Circumstance 7'!$B$6:$AB$15,27,FALSE),IFERROR(VLOOKUP($A1381,'Circumstance 7'!$B$18:$AB$28,27,FALSE),TableBPA2[[#This Row],[Base Payment After Circumstance 6]])))</f>
        <v/>
      </c>
      <c r="M1381" s="3" t="str">
        <f>IF(M$3="Not used","",IFERROR(VLOOKUP($A1381,'Circumstance 8'!$B$6:$AB$15,27,FALSE),IFERROR(VLOOKUP($A1381,'Circumstance 8'!$B$18:$AB$28,27,FALSE),TableBPA2[[#This Row],[Base Payment After Circumstance 7]])))</f>
        <v/>
      </c>
      <c r="N1381" s="3" t="str">
        <f>IF(N$3="Not used","",IFERROR(VLOOKUP($A1381,'Circumstance 9'!$B$6:$AB$15,27,FALSE),IFERROR(VLOOKUP($A1381,'Circumstance 9'!$B$18:$AB$28,27,FALSE),TableBPA2[[#This Row],[Base Payment After Circumstance 8]])))</f>
        <v/>
      </c>
      <c r="O1381" s="3" t="str">
        <f>IF(O$3="Not used","",IFERROR(VLOOKUP($A1381,'Circumstance 10'!$B$6:$AB$15,27,FALSE),IFERROR(VLOOKUP($A1381,'Circumstance 10'!$B$18:$AB$28,27,FALSE),TableBPA2[[#This Row],[Base Payment After Circumstance 9]])))</f>
        <v/>
      </c>
      <c r="P1381" s="24" t="str">
        <f>IF(P$3="Not used","",IFERROR(VLOOKUP($A1381,'Circumstance 11'!$B$6:$AB$15,27,FALSE),IFERROR(VLOOKUP($A1381,'Circumstance 11'!$B$18:$AB$28,27,FALSE),TableBPA2[[#This Row],[Base Payment After Circumstance 10]])))</f>
        <v/>
      </c>
      <c r="Q1381" s="24" t="str">
        <f>IF(Q$3="Not used","",IFERROR(VLOOKUP($A1381,'Circumstance 12'!$B$6:$AB$15,27,FALSE),IFERROR(VLOOKUP($A1381,'Circumstance 12'!$B$18:$AB$28,27,FALSE),TableBPA2[[#This Row],[Base Payment After Circumstance 11]])))</f>
        <v/>
      </c>
      <c r="R1381" s="24" t="str">
        <f>IF(R$3="Not used","",IFERROR(VLOOKUP($A1381,'Circumstance 13'!$B$6:$AB$15,27,FALSE),IFERROR(VLOOKUP($A1381,'Circumstance 13'!$B$18:$AB$28,27,FALSE),TableBPA2[[#This Row],[Base Payment After Circumstance 12]])))</f>
        <v/>
      </c>
      <c r="S1381" s="24" t="str">
        <f>IF(S$3="Not used","",IFERROR(VLOOKUP($A1381,'Circumstance 14'!$B$6:$AB$15,27,FALSE),IFERROR(VLOOKUP($A1381,'Circumstance 14'!$B$18:$AB$28,27,FALSE),TableBPA2[[#This Row],[Base Payment After Circumstance 13]])))</f>
        <v/>
      </c>
      <c r="T1381" s="24" t="str">
        <f>IF(T$3="Not used","",IFERROR(VLOOKUP($A1381,'Circumstance 15'!$B$6:$AB$15,27,FALSE),IFERROR(VLOOKUP($A1381,'Circumstance 15'!$B$18:$AB$28,27,FALSE),TableBPA2[[#This Row],[Base Payment After Circumstance 14]])))</f>
        <v/>
      </c>
      <c r="U1381" s="24" t="str">
        <f>IF(U$3="Not used","",IFERROR(VLOOKUP($A1381,'Circumstance 16'!$B$6:$AB$15,27,FALSE),IFERROR(VLOOKUP($A1381,'Circumstance 16'!$B$18:$AB$28,27,FALSE),TableBPA2[[#This Row],[Base Payment After Circumstance 15]])))</f>
        <v/>
      </c>
      <c r="V1381" s="24" t="str">
        <f>IF(V$3="Not used","",IFERROR(VLOOKUP($A1381,'Circumstance 17'!$B$6:$AB$15,27,FALSE),IFERROR(VLOOKUP($A1381,'Circumstance 17'!$B$18:$AB$28,27,FALSE),TableBPA2[[#This Row],[Base Payment After Circumstance 16]])))</f>
        <v/>
      </c>
      <c r="W1381" s="24" t="str">
        <f>IF(W$3="Not used","",IFERROR(VLOOKUP($A1381,'Circumstance 18'!$B$6:$AB$15,27,FALSE),IFERROR(VLOOKUP($A1381,'Circumstance 18'!$B$18:$AB$28,27,FALSE),TableBPA2[[#This Row],[Base Payment After Circumstance 17]])))</f>
        <v/>
      </c>
      <c r="X1381" s="24" t="str">
        <f>IF(X$3="Not used","",IFERROR(VLOOKUP($A1381,'Circumstance 19'!$B$6:$AB$15,27,FALSE),IFERROR(VLOOKUP($A1381,'Circumstance 19'!$B$18:$AB$28,27,FALSE),TableBPA2[[#This Row],[Base Payment After Circumstance 18]])))</f>
        <v/>
      </c>
      <c r="Y1381" s="24" t="str">
        <f>IF(Y$3="Not used","",IFERROR(VLOOKUP($A1381,'Circumstance 20'!$B$6:$AB$15,27,FALSE),IFERROR(VLOOKUP($A1381,'Circumstance 20'!$B$18:$AB$28,27,FALSE),TableBPA2[[#This Row],[Base Payment After Circumstance 19]])))</f>
        <v/>
      </c>
    </row>
    <row r="1382" spans="1:25" x14ac:dyDescent="0.25">
      <c r="A1382" s="11" t="str">
        <f>IF('LEA Information'!A1391="","",'LEA Information'!A1391)</f>
        <v/>
      </c>
      <c r="B1382" s="11" t="str">
        <f>IF('LEA Information'!B1391="","",'LEA Information'!B1391)</f>
        <v/>
      </c>
      <c r="C1382" s="68" t="str">
        <f>IF('LEA Information'!C1391="","",'LEA Information'!C1391)</f>
        <v/>
      </c>
      <c r="D1382" s="8" t="str">
        <f>IF('LEA Information'!D1391="","",'LEA Information'!D1391)</f>
        <v/>
      </c>
      <c r="E1382" s="32" t="str">
        <f t="shared" si="21"/>
        <v/>
      </c>
      <c r="F1382" s="3" t="str">
        <f>IF(F$3="Not used","",IFERROR(VLOOKUP($A1382,'Circumstance 1'!$B$6:$AB$15,27,FALSE),IFERROR(VLOOKUP(A1382,'Circumstance 1'!$B$18:$AB$28,27,FALSE),TableBPA2[[#This Row],[Starting Base Payment]])))</f>
        <v/>
      </c>
      <c r="G1382" s="3" t="str">
        <f>IF(G$3="Not used","",IFERROR(VLOOKUP($A1382,'Circumstance 2'!$B$6:$AB$15,27,FALSE),IFERROR(VLOOKUP($A1382,'Circumstance 2'!$B$18:$AB$28,27,FALSE),TableBPA2[[#This Row],[Base Payment After Circumstance 1]])))</f>
        <v/>
      </c>
      <c r="H1382" s="3" t="str">
        <f>IF(H$3="Not used","",IFERROR(VLOOKUP($A1382,'Circumstance 3'!$B$6:$AB$15,27,FALSE),IFERROR(VLOOKUP($A1382,'Circumstance 3'!$B$18:$AB$28,27,FALSE),TableBPA2[[#This Row],[Base Payment After Circumstance 2]])))</f>
        <v/>
      </c>
      <c r="I1382" s="3" t="str">
        <f>IF(I$3="Not used","",IFERROR(VLOOKUP($A1382,'Circumstance 4'!$B$6:$AB$15,27,FALSE),IFERROR(VLOOKUP($A1382,'Circumstance 4'!$B$18:$AB$28,27,FALSE),TableBPA2[[#This Row],[Base Payment After Circumstance 3]])))</f>
        <v/>
      </c>
      <c r="J1382" s="3" t="str">
        <f>IF(J$3="Not used","",IFERROR(VLOOKUP($A1382,'Circumstance 5'!$B$6:$AB$15,27,FALSE),IFERROR(VLOOKUP($A1382,'Circumstance 5'!$B$18:$AB$28,27,FALSE),TableBPA2[[#This Row],[Base Payment After Circumstance 4]])))</f>
        <v/>
      </c>
      <c r="K1382" s="3" t="str">
        <f>IF(K$3="Not used","",IFERROR(VLOOKUP($A1382,'Circumstance 6'!$B$6:$AB$15,27,FALSE),IFERROR(VLOOKUP($A1382,'Circumstance 6'!$B$18:$AB$28,27,FALSE),TableBPA2[[#This Row],[Base Payment After Circumstance 5]])))</f>
        <v/>
      </c>
      <c r="L1382" s="3" t="str">
        <f>IF(L$3="Not used","",IFERROR(VLOOKUP($A1382,'Circumstance 7'!$B$6:$AB$15,27,FALSE),IFERROR(VLOOKUP($A1382,'Circumstance 7'!$B$18:$AB$28,27,FALSE),TableBPA2[[#This Row],[Base Payment After Circumstance 6]])))</f>
        <v/>
      </c>
      <c r="M1382" s="3" t="str">
        <f>IF(M$3="Not used","",IFERROR(VLOOKUP($A1382,'Circumstance 8'!$B$6:$AB$15,27,FALSE),IFERROR(VLOOKUP($A1382,'Circumstance 8'!$B$18:$AB$28,27,FALSE),TableBPA2[[#This Row],[Base Payment After Circumstance 7]])))</f>
        <v/>
      </c>
      <c r="N1382" s="3" t="str">
        <f>IF(N$3="Not used","",IFERROR(VLOOKUP($A1382,'Circumstance 9'!$B$6:$AB$15,27,FALSE),IFERROR(VLOOKUP($A1382,'Circumstance 9'!$B$18:$AB$28,27,FALSE),TableBPA2[[#This Row],[Base Payment After Circumstance 8]])))</f>
        <v/>
      </c>
      <c r="O1382" s="3" t="str">
        <f>IF(O$3="Not used","",IFERROR(VLOOKUP($A1382,'Circumstance 10'!$B$6:$AB$15,27,FALSE),IFERROR(VLOOKUP($A1382,'Circumstance 10'!$B$18:$AB$28,27,FALSE),TableBPA2[[#This Row],[Base Payment After Circumstance 9]])))</f>
        <v/>
      </c>
      <c r="P1382" s="24" t="str">
        <f>IF(P$3="Not used","",IFERROR(VLOOKUP($A1382,'Circumstance 11'!$B$6:$AB$15,27,FALSE),IFERROR(VLOOKUP($A1382,'Circumstance 11'!$B$18:$AB$28,27,FALSE),TableBPA2[[#This Row],[Base Payment After Circumstance 10]])))</f>
        <v/>
      </c>
      <c r="Q1382" s="24" t="str">
        <f>IF(Q$3="Not used","",IFERROR(VLOOKUP($A1382,'Circumstance 12'!$B$6:$AB$15,27,FALSE),IFERROR(VLOOKUP($A1382,'Circumstance 12'!$B$18:$AB$28,27,FALSE),TableBPA2[[#This Row],[Base Payment After Circumstance 11]])))</f>
        <v/>
      </c>
      <c r="R1382" s="24" t="str">
        <f>IF(R$3="Not used","",IFERROR(VLOOKUP($A1382,'Circumstance 13'!$B$6:$AB$15,27,FALSE),IFERROR(VLOOKUP($A1382,'Circumstance 13'!$B$18:$AB$28,27,FALSE),TableBPA2[[#This Row],[Base Payment After Circumstance 12]])))</f>
        <v/>
      </c>
      <c r="S1382" s="24" t="str">
        <f>IF(S$3="Not used","",IFERROR(VLOOKUP($A1382,'Circumstance 14'!$B$6:$AB$15,27,FALSE),IFERROR(VLOOKUP($A1382,'Circumstance 14'!$B$18:$AB$28,27,FALSE),TableBPA2[[#This Row],[Base Payment After Circumstance 13]])))</f>
        <v/>
      </c>
      <c r="T1382" s="24" t="str">
        <f>IF(T$3="Not used","",IFERROR(VLOOKUP($A1382,'Circumstance 15'!$B$6:$AB$15,27,FALSE),IFERROR(VLOOKUP($A1382,'Circumstance 15'!$B$18:$AB$28,27,FALSE),TableBPA2[[#This Row],[Base Payment After Circumstance 14]])))</f>
        <v/>
      </c>
      <c r="U1382" s="24" t="str">
        <f>IF(U$3="Not used","",IFERROR(VLOOKUP($A1382,'Circumstance 16'!$B$6:$AB$15,27,FALSE),IFERROR(VLOOKUP($A1382,'Circumstance 16'!$B$18:$AB$28,27,FALSE),TableBPA2[[#This Row],[Base Payment After Circumstance 15]])))</f>
        <v/>
      </c>
      <c r="V1382" s="24" t="str">
        <f>IF(V$3="Not used","",IFERROR(VLOOKUP($A1382,'Circumstance 17'!$B$6:$AB$15,27,FALSE),IFERROR(VLOOKUP($A1382,'Circumstance 17'!$B$18:$AB$28,27,FALSE),TableBPA2[[#This Row],[Base Payment After Circumstance 16]])))</f>
        <v/>
      </c>
      <c r="W1382" s="24" t="str">
        <f>IF(W$3="Not used","",IFERROR(VLOOKUP($A1382,'Circumstance 18'!$B$6:$AB$15,27,FALSE),IFERROR(VLOOKUP($A1382,'Circumstance 18'!$B$18:$AB$28,27,FALSE),TableBPA2[[#This Row],[Base Payment After Circumstance 17]])))</f>
        <v/>
      </c>
      <c r="X1382" s="24" t="str">
        <f>IF(X$3="Not used","",IFERROR(VLOOKUP($A1382,'Circumstance 19'!$B$6:$AB$15,27,FALSE),IFERROR(VLOOKUP($A1382,'Circumstance 19'!$B$18:$AB$28,27,FALSE),TableBPA2[[#This Row],[Base Payment After Circumstance 18]])))</f>
        <v/>
      </c>
      <c r="Y1382" s="24" t="str">
        <f>IF(Y$3="Not used","",IFERROR(VLOOKUP($A1382,'Circumstance 20'!$B$6:$AB$15,27,FALSE),IFERROR(VLOOKUP($A1382,'Circumstance 20'!$B$18:$AB$28,27,FALSE),TableBPA2[[#This Row],[Base Payment After Circumstance 19]])))</f>
        <v/>
      </c>
    </row>
    <row r="1383" spans="1:25" x14ac:dyDescent="0.25">
      <c r="A1383" s="11" t="str">
        <f>IF('LEA Information'!A1392="","",'LEA Information'!A1392)</f>
        <v/>
      </c>
      <c r="B1383" s="11" t="str">
        <f>IF('LEA Information'!B1392="","",'LEA Information'!B1392)</f>
        <v/>
      </c>
      <c r="C1383" s="68" t="str">
        <f>IF('LEA Information'!C1392="","",'LEA Information'!C1392)</f>
        <v/>
      </c>
      <c r="D1383" s="8" t="str">
        <f>IF('LEA Information'!D1392="","",'LEA Information'!D1392)</f>
        <v/>
      </c>
      <c r="E1383" s="32" t="str">
        <f t="shared" si="21"/>
        <v/>
      </c>
      <c r="F1383" s="3" t="str">
        <f>IF(F$3="Not used","",IFERROR(VLOOKUP($A1383,'Circumstance 1'!$B$6:$AB$15,27,FALSE),IFERROR(VLOOKUP(A1383,'Circumstance 1'!$B$18:$AB$28,27,FALSE),TableBPA2[[#This Row],[Starting Base Payment]])))</f>
        <v/>
      </c>
      <c r="G1383" s="3" t="str">
        <f>IF(G$3="Not used","",IFERROR(VLOOKUP($A1383,'Circumstance 2'!$B$6:$AB$15,27,FALSE),IFERROR(VLOOKUP($A1383,'Circumstance 2'!$B$18:$AB$28,27,FALSE),TableBPA2[[#This Row],[Base Payment After Circumstance 1]])))</f>
        <v/>
      </c>
      <c r="H1383" s="3" t="str">
        <f>IF(H$3="Not used","",IFERROR(VLOOKUP($A1383,'Circumstance 3'!$B$6:$AB$15,27,FALSE),IFERROR(VLOOKUP($A1383,'Circumstance 3'!$B$18:$AB$28,27,FALSE),TableBPA2[[#This Row],[Base Payment After Circumstance 2]])))</f>
        <v/>
      </c>
      <c r="I1383" s="3" t="str">
        <f>IF(I$3="Not used","",IFERROR(VLOOKUP($A1383,'Circumstance 4'!$B$6:$AB$15,27,FALSE),IFERROR(VLOOKUP($A1383,'Circumstance 4'!$B$18:$AB$28,27,FALSE),TableBPA2[[#This Row],[Base Payment After Circumstance 3]])))</f>
        <v/>
      </c>
      <c r="J1383" s="3" t="str">
        <f>IF(J$3="Not used","",IFERROR(VLOOKUP($A1383,'Circumstance 5'!$B$6:$AB$15,27,FALSE),IFERROR(VLOOKUP($A1383,'Circumstance 5'!$B$18:$AB$28,27,FALSE),TableBPA2[[#This Row],[Base Payment After Circumstance 4]])))</f>
        <v/>
      </c>
      <c r="K1383" s="3" t="str">
        <f>IF(K$3="Not used","",IFERROR(VLOOKUP($A1383,'Circumstance 6'!$B$6:$AB$15,27,FALSE),IFERROR(VLOOKUP($A1383,'Circumstance 6'!$B$18:$AB$28,27,FALSE),TableBPA2[[#This Row],[Base Payment After Circumstance 5]])))</f>
        <v/>
      </c>
      <c r="L1383" s="3" t="str">
        <f>IF(L$3="Not used","",IFERROR(VLOOKUP($A1383,'Circumstance 7'!$B$6:$AB$15,27,FALSE),IFERROR(VLOOKUP($A1383,'Circumstance 7'!$B$18:$AB$28,27,FALSE),TableBPA2[[#This Row],[Base Payment After Circumstance 6]])))</f>
        <v/>
      </c>
      <c r="M1383" s="3" t="str">
        <f>IF(M$3="Not used","",IFERROR(VLOOKUP($A1383,'Circumstance 8'!$B$6:$AB$15,27,FALSE),IFERROR(VLOOKUP($A1383,'Circumstance 8'!$B$18:$AB$28,27,FALSE),TableBPA2[[#This Row],[Base Payment After Circumstance 7]])))</f>
        <v/>
      </c>
      <c r="N1383" s="3" t="str">
        <f>IF(N$3="Not used","",IFERROR(VLOOKUP($A1383,'Circumstance 9'!$B$6:$AB$15,27,FALSE),IFERROR(VLOOKUP($A1383,'Circumstance 9'!$B$18:$AB$28,27,FALSE),TableBPA2[[#This Row],[Base Payment After Circumstance 8]])))</f>
        <v/>
      </c>
      <c r="O1383" s="3" t="str">
        <f>IF(O$3="Not used","",IFERROR(VLOOKUP($A1383,'Circumstance 10'!$B$6:$AB$15,27,FALSE),IFERROR(VLOOKUP($A1383,'Circumstance 10'!$B$18:$AB$28,27,FALSE),TableBPA2[[#This Row],[Base Payment After Circumstance 9]])))</f>
        <v/>
      </c>
      <c r="P1383" s="24" t="str">
        <f>IF(P$3="Not used","",IFERROR(VLOOKUP($A1383,'Circumstance 11'!$B$6:$AB$15,27,FALSE),IFERROR(VLOOKUP($A1383,'Circumstance 11'!$B$18:$AB$28,27,FALSE),TableBPA2[[#This Row],[Base Payment After Circumstance 10]])))</f>
        <v/>
      </c>
      <c r="Q1383" s="24" t="str">
        <f>IF(Q$3="Not used","",IFERROR(VLOOKUP($A1383,'Circumstance 12'!$B$6:$AB$15,27,FALSE),IFERROR(VLOOKUP($A1383,'Circumstance 12'!$B$18:$AB$28,27,FALSE),TableBPA2[[#This Row],[Base Payment After Circumstance 11]])))</f>
        <v/>
      </c>
      <c r="R1383" s="24" t="str">
        <f>IF(R$3="Not used","",IFERROR(VLOOKUP($A1383,'Circumstance 13'!$B$6:$AB$15,27,FALSE),IFERROR(VLOOKUP($A1383,'Circumstance 13'!$B$18:$AB$28,27,FALSE),TableBPA2[[#This Row],[Base Payment After Circumstance 12]])))</f>
        <v/>
      </c>
      <c r="S1383" s="24" t="str">
        <f>IF(S$3="Not used","",IFERROR(VLOOKUP($A1383,'Circumstance 14'!$B$6:$AB$15,27,FALSE),IFERROR(VLOOKUP($A1383,'Circumstance 14'!$B$18:$AB$28,27,FALSE),TableBPA2[[#This Row],[Base Payment After Circumstance 13]])))</f>
        <v/>
      </c>
      <c r="T1383" s="24" t="str">
        <f>IF(T$3="Not used","",IFERROR(VLOOKUP($A1383,'Circumstance 15'!$B$6:$AB$15,27,FALSE),IFERROR(VLOOKUP($A1383,'Circumstance 15'!$B$18:$AB$28,27,FALSE),TableBPA2[[#This Row],[Base Payment After Circumstance 14]])))</f>
        <v/>
      </c>
      <c r="U1383" s="24" t="str">
        <f>IF(U$3="Not used","",IFERROR(VLOOKUP($A1383,'Circumstance 16'!$B$6:$AB$15,27,FALSE),IFERROR(VLOOKUP($A1383,'Circumstance 16'!$B$18:$AB$28,27,FALSE),TableBPA2[[#This Row],[Base Payment After Circumstance 15]])))</f>
        <v/>
      </c>
      <c r="V1383" s="24" t="str">
        <f>IF(V$3="Not used","",IFERROR(VLOOKUP($A1383,'Circumstance 17'!$B$6:$AB$15,27,FALSE),IFERROR(VLOOKUP($A1383,'Circumstance 17'!$B$18:$AB$28,27,FALSE),TableBPA2[[#This Row],[Base Payment After Circumstance 16]])))</f>
        <v/>
      </c>
      <c r="W1383" s="24" t="str">
        <f>IF(W$3="Not used","",IFERROR(VLOOKUP($A1383,'Circumstance 18'!$B$6:$AB$15,27,FALSE),IFERROR(VLOOKUP($A1383,'Circumstance 18'!$B$18:$AB$28,27,FALSE),TableBPA2[[#This Row],[Base Payment After Circumstance 17]])))</f>
        <v/>
      </c>
      <c r="X1383" s="24" t="str">
        <f>IF(X$3="Not used","",IFERROR(VLOOKUP($A1383,'Circumstance 19'!$B$6:$AB$15,27,FALSE),IFERROR(VLOOKUP($A1383,'Circumstance 19'!$B$18:$AB$28,27,FALSE),TableBPA2[[#This Row],[Base Payment After Circumstance 18]])))</f>
        <v/>
      </c>
      <c r="Y1383" s="24" t="str">
        <f>IF(Y$3="Not used","",IFERROR(VLOOKUP($A1383,'Circumstance 20'!$B$6:$AB$15,27,FALSE),IFERROR(VLOOKUP($A1383,'Circumstance 20'!$B$18:$AB$28,27,FALSE),TableBPA2[[#This Row],[Base Payment After Circumstance 19]])))</f>
        <v/>
      </c>
    </row>
    <row r="1384" spans="1:25" x14ac:dyDescent="0.25">
      <c r="A1384" s="11" t="str">
        <f>IF('LEA Information'!A1393="","",'LEA Information'!A1393)</f>
        <v/>
      </c>
      <c r="B1384" s="11" t="str">
        <f>IF('LEA Information'!B1393="","",'LEA Information'!B1393)</f>
        <v/>
      </c>
      <c r="C1384" s="68" t="str">
        <f>IF('LEA Information'!C1393="","",'LEA Information'!C1393)</f>
        <v/>
      </c>
      <c r="D1384" s="8" t="str">
        <f>IF('LEA Information'!D1393="","",'LEA Information'!D1393)</f>
        <v/>
      </c>
      <c r="E1384" s="32" t="str">
        <f t="shared" si="21"/>
        <v/>
      </c>
      <c r="F1384" s="3" t="str">
        <f>IF(F$3="Not used","",IFERROR(VLOOKUP($A1384,'Circumstance 1'!$B$6:$AB$15,27,FALSE),IFERROR(VLOOKUP(A1384,'Circumstance 1'!$B$18:$AB$28,27,FALSE),TableBPA2[[#This Row],[Starting Base Payment]])))</f>
        <v/>
      </c>
      <c r="G1384" s="3" t="str">
        <f>IF(G$3="Not used","",IFERROR(VLOOKUP($A1384,'Circumstance 2'!$B$6:$AB$15,27,FALSE),IFERROR(VLOOKUP($A1384,'Circumstance 2'!$B$18:$AB$28,27,FALSE),TableBPA2[[#This Row],[Base Payment After Circumstance 1]])))</f>
        <v/>
      </c>
      <c r="H1384" s="3" t="str">
        <f>IF(H$3="Not used","",IFERROR(VLOOKUP($A1384,'Circumstance 3'!$B$6:$AB$15,27,FALSE),IFERROR(VLOOKUP($A1384,'Circumstance 3'!$B$18:$AB$28,27,FALSE),TableBPA2[[#This Row],[Base Payment After Circumstance 2]])))</f>
        <v/>
      </c>
      <c r="I1384" s="3" t="str">
        <f>IF(I$3="Not used","",IFERROR(VLOOKUP($A1384,'Circumstance 4'!$B$6:$AB$15,27,FALSE),IFERROR(VLOOKUP($A1384,'Circumstance 4'!$B$18:$AB$28,27,FALSE),TableBPA2[[#This Row],[Base Payment After Circumstance 3]])))</f>
        <v/>
      </c>
      <c r="J1384" s="3" t="str">
        <f>IF(J$3="Not used","",IFERROR(VLOOKUP($A1384,'Circumstance 5'!$B$6:$AB$15,27,FALSE),IFERROR(VLOOKUP($A1384,'Circumstance 5'!$B$18:$AB$28,27,FALSE),TableBPA2[[#This Row],[Base Payment After Circumstance 4]])))</f>
        <v/>
      </c>
      <c r="K1384" s="3" t="str">
        <f>IF(K$3="Not used","",IFERROR(VLOOKUP($A1384,'Circumstance 6'!$B$6:$AB$15,27,FALSE),IFERROR(VLOOKUP($A1384,'Circumstance 6'!$B$18:$AB$28,27,FALSE),TableBPA2[[#This Row],[Base Payment After Circumstance 5]])))</f>
        <v/>
      </c>
      <c r="L1384" s="3" t="str">
        <f>IF(L$3="Not used","",IFERROR(VLOOKUP($A1384,'Circumstance 7'!$B$6:$AB$15,27,FALSE),IFERROR(VLOOKUP($A1384,'Circumstance 7'!$B$18:$AB$28,27,FALSE),TableBPA2[[#This Row],[Base Payment After Circumstance 6]])))</f>
        <v/>
      </c>
      <c r="M1384" s="3" t="str">
        <f>IF(M$3="Not used","",IFERROR(VLOOKUP($A1384,'Circumstance 8'!$B$6:$AB$15,27,FALSE),IFERROR(VLOOKUP($A1384,'Circumstance 8'!$B$18:$AB$28,27,FALSE),TableBPA2[[#This Row],[Base Payment After Circumstance 7]])))</f>
        <v/>
      </c>
      <c r="N1384" s="3" t="str">
        <f>IF(N$3="Not used","",IFERROR(VLOOKUP($A1384,'Circumstance 9'!$B$6:$AB$15,27,FALSE),IFERROR(VLOOKUP($A1384,'Circumstance 9'!$B$18:$AB$28,27,FALSE),TableBPA2[[#This Row],[Base Payment After Circumstance 8]])))</f>
        <v/>
      </c>
      <c r="O1384" s="3" t="str">
        <f>IF(O$3="Not used","",IFERROR(VLOOKUP($A1384,'Circumstance 10'!$B$6:$AB$15,27,FALSE),IFERROR(VLOOKUP($A1384,'Circumstance 10'!$B$18:$AB$28,27,FALSE),TableBPA2[[#This Row],[Base Payment After Circumstance 9]])))</f>
        <v/>
      </c>
      <c r="P1384" s="24" t="str">
        <f>IF(P$3="Not used","",IFERROR(VLOOKUP($A1384,'Circumstance 11'!$B$6:$AB$15,27,FALSE),IFERROR(VLOOKUP($A1384,'Circumstance 11'!$B$18:$AB$28,27,FALSE),TableBPA2[[#This Row],[Base Payment After Circumstance 10]])))</f>
        <v/>
      </c>
      <c r="Q1384" s="24" t="str">
        <f>IF(Q$3="Not used","",IFERROR(VLOOKUP($A1384,'Circumstance 12'!$B$6:$AB$15,27,FALSE),IFERROR(VLOOKUP($A1384,'Circumstance 12'!$B$18:$AB$28,27,FALSE),TableBPA2[[#This Row],[Base Payment After Circumstance 11]])))</f>
        <v/>
      </c>
      <c r="R1384" s="24" t="str">
        <f>IF(R$3="Not used","",IFERROR(VLOOKUP($A1384,'Circumstance 13'!$B$6:$AB$15,27,FALSE),IFERROR(VLOOKUP($A1384,'Circumstance 13'!$B$18:$AB$28,27,FALSE),TableBPA2[[#This Row],[Base Payment After Circumstance 12]])))</f>
        <v/>
      </c>
      <c r="S1384" s="24" t="str">
        <f>IF(S$3="Not used","",IFERROR(VLOOKUP($A1384,'Circumstance 14'!$B$6:$AB$15,27,FALSE),IFERROR(VLOOKUP($A1384,'Circumstance 14'!$B$18:$AB$28,27,FALSE),TableBPA2[[#This Row],[Base Payment After Circumstance 13]])))</f>
        <v/>
      </c>
      <c r="T1384" s="24" t="str">
        <f>IF(T$3="Not used","",IFERROR(VLOOKUP($A1384,'Circumstance 15'!$B$6:$AB$15,27,FALSE),IFERROR(VLOOKUP($A1384,'Circumstance 15'!$B$18:$AB$28,27,FALSE),TableBPA2[[#This Row],[Base Payment After Circumstance 14]])))</f>
        <v/>
      </c>
      <c r="U1384" s="24" t="str">
        <f>IF(U$3="Not used","",IFERROR(VLOOKUP($A1384,'Circumstance 16'!$B$6:$AB$15,27,FALSE),IFERROR(VLOOKUP($A1384,'Circumstance 16'!$B$18:$AB$28,27,FALSE),TableBPA2[[#This Row],[Base Payment After Circumstance 15]])))</f>
        <v/>
      </c>
      <c r="V1384" s="24" t="str">
        <f>IF(V$3="Not used","",IFERROR(VLOOKUP($A1384,'Circumstance 17'!$B$6:$AB$15,27,FALSE),IFERROR(VLOOKUP($A1384,'Circumstance 17'!$B$18:$AB$28,27,FALSE),TableBPA2[[#This Row],[Base Payment After Circumstance 16]])))</f>
        <v/>
      </c>
      <c r="W1384" s="24" t="str">
        <f>IF(W$3="Not used","",IFERROR(VLOOKUP($A1384,'Circumstance 18'!$B$6:$AB$15,27,FALSE),IFERROR(VLOOKUP($A1384,'Circumstance 18'!$B$18:$AB$28,27,FALSE),TableBPA2[[#This Row],[Base Payment After Circumstance 17]])))</f>
        <v/>
      </c>
      <c r="X1384" s="24" t="str">
        <f>IF(X$3="Not used","",IFERROR(VLOOKUP($A1384,'Circumstance 19'!$B$6:$AB$15,27,FALSE),IFERROR(VLOOKUP($A1384,'Circumstance 19'!$B$18:$AB$28,27,FALSE),TableBPA2[[#This Row],[Base Payment After Circumstance 18]])))</f>
        <v/>
      </c>
      <c r="Y1384" s="24" t="str">
        <f>IF(Y$3="Not used","",IFERROR(VLOOKUP($A1384,'Circumstance 20'!$B$6:$AB$15,27,FALSE),IFERROR(VLOOKUP($A1384,'Circumstance 20'!$B$18:$AB$28,27,FALSE),TableBPA2[[#This Row],[Base Payment After Circumstance 19]])))</f>
        <v/>
      </c>
    </row>
    <row r="1385" spans="1:25" x14ac:dyDescent="0.25">
      <c r="A1385" s="11" t="str">
        <f>IF('LEA Information'!A1394="","",'LEA Information'!A1394)</f>
        <v/>
      </c>
      <c r="B1385" s="11" t="str">
        <f>IF('LEA Information'!B1394="","",'LEA Information'!B1394)</f>
        <v/>
      </c>
      <c r="C1385" s="68" t="str">
        <f>IF('LEA Information'!C1394="","",'LEA Information'!C1394)</f>
        <v/>
      </c>
      <c r="D1385" s="8" t="str">
        <f>IF('LEA Information'!D1394="","",'LEA Information'!D1394)</f>
        <v/>
      </c>
      <c r="E1385" s="32" t="str">
        <f t="shared" si="21"/>
        <v/>
      </c>
      <c r="F1385" s="3" t="str">
        <f>IF(F$3="Not used","",IFERROR(VLOOKUP($A1385,'Circumstance 1'!$B$6:$AB$15,27,FALSE),IFERROR(VLOOKUP(A1385,'Circumstance 1'!$B$18:$AB$28,27,FALSE),TableBPA2[[#This Row],[Starting Base Payment]])))</f>
        <v/>
      </c>
      <c r="G1385" s="3" t="str">
        <f>IF(G$3="Not used","",IFERROR(VLOOKUP($A1385,'Circumstance 2'!$B$6:$AB$15,27,FALSE),IFERROR(VLOOKUP($A1385,'Circumstance 2'!$B$18:$AB$28,27,FALSE),TableBPA2[[#This Row],[Base Payment After Circumstance 1]])))</f>
        <v/>
      </c>
      <c r="H1385" s="3" t="str">
        <f>IF(H$3="Not used","",IFERROR(VLOOKUP($A1385,'Circumstance 3'!$B$6:$AB$15,27,FALSE),IFERROR(VLOOKUP($A1385,'Circumstance 3'!$B$18:$AB$28,27,FALSE),TableBPA2[[#This Row],[Base Payment After Circumstance 2]])))</f>
        <v/>
      </c>
      <c r="I1385" s="3" t="str">
        <f>IF(I$3="Not used","",IFERROR(VLOOKUP($A1385,'Circumstance 4'!$B$6:$AB$15,27,FALSE),IFERROR(VLOOKUP($A1385,'Circumstance 4'!$B$18:$AB$28,27,FALSE),TableBPA2[[#This Row],[Base Payment After Circumstance 3]])))</f>
        <v/>
      </c>
      <c r="J1385" s="3" t="str">
        <f>IF(J$3="Not used","",IFERROR(VLOOKUP($A1385,'Circumstance 5'!$B$6:$AB$15,27,FALSE),IFERROR(VLOOKUP($A1385,'Circumstance 5'!$B$18:$AB$28,27,FALSE),TableBPA2[[#This Row],[Base Payment After Circumstance 4]])))</f>
        <v/>
      </c>
      <c r="K1385" s="3" t="str">
        <f>IF(K$3="Not used","",IFERROR(VLOOKUP($A1385,'Circumstance 6'!$B$6:$AB$15,27,FALSE),IFERROR(VLOOKUP($A1385,'Circumstance 6'!$B$18:$AB$28,27,FALSE),TableBPA2[[#This Row],[Base Payment After Circumstance 5]])))</f>
        <v/>
      </c>
      <c r="L1385" s="3" t="str">
        <f>IF(L$3="Not used","",IFERROR(VLOOKUP($A1385,'Circumstance 7'!$B$6:$AB$15,27,FALSE),IFERROR(VLOOKUP($A1385,'Circumstance 7'!$B$18:$AB$28,27,FALSE),TableBPA2[[#This Row],[Base Payment After Circumstance 6]])))</f>
        <v/>
      </c>
      <c r="M1385" s="3" t="str">
        <f>IF(M$3="Not used","",IFERROR(VLOOKUP($A1385,'Circumstance 8'!$B$6:$AB$15,27,FALSE),IFERROR(VLOOKUP($A1385,'Circumstance 8'!$B$18:$AB$28,27,FALSE),TableBPA2[[#This Row],[Base Payment After Circumstance 7]])))</f>
        <v/>
      </c>
      <c r="N1385" s="3" t="str">
        <f>IF(N$3="Not used","",IFERROR(VLOOKUP($A1385,'Circumstance 9'!$B$6:$AB$15,27,FALSE),IFERROR(VLOOKUP($A1385,'Circumstance 9'!$B$18:$AB$28,27,FALSE),TableBPA2[[#This Row],[Base Payment After Circumstance 8]])))</f>
        <v/>
      </c>
      <c r="O1385" s="3" t="str">
        <f>IF(O$3="Not used","",IFERROR(VLOOKUP($A1385,'Circumstance 10'!$B$6:$AB$15,27,FALSE),IFERROR(VLOOKUP($A1385,'Circumstance 10'!$B$18:$AB$28,27,FALSE),TableBPA2[[#This Row],[Base Payment After Circumstance 9]])))</f>
        <v/>
      </c>
      <c r="P1385" s="24" t="str">
        <f>IF(P$3="Not used","",IFERROR(VLOOKUP($A1385,'Circumstance 11'!$B$6:$AB$15,27,FALSE),IFERROR(VLOOKUP($A1385,'Circumstance 11'!$B$18:$AB$28,27,FALSE),TableBPA2[[#This Row],[Base Payment After Circumstance 10]])))</f>
        <v/>
      </c>
      <c r="Q1385" s="24" t="str">
        <f>IF(Q$3="Not used","",IFERROR(VLOOKUP($A1385,'Circumstance 12'!$B$6:$AB$15,27,FALSE),IFERROR(VLOOKUP($A1385,'Circumstance 12'!$B$18:$AB$28,27,FALSE),TableBPA2[[#This Row],[Base Payment After Circumstance 11]])))</f>
        <v/>
      </c>
      <c r="R1385" s="24" t="str">
        <f>IF(R$3="Not used","",IFERROR(VLOOKUP($A1385,'Circumstance 13'!$B$6:$AB$15,27,FALSE),IFERROR(VLOOKUP($A1385,'Circumstance 13'!$B$18:$AB$28,27,FALSE),TableBPA2[[#This Row],[Base Payment After Circumstance 12]])))</f>
        <v/>
      </c>
      <c r="S1385" s="24" t="str">
        <f>IF(S$3="Not used","",IFERROR(VLOOKUP($A1385,'Circumstance 14'!$B$6:$AB$15,27,FALSE),IFERROR(VLOOKUP($A1385,'Circumstance 14'!$B$18:$AB$28,27,FALSE),TableBPA2[[#This Row],[Base Payment After Circumstance 13]])))</f>
        <v/>
      </c>
      <c r="T1385" s="24" t="str">
        <f>IF(T$3="Not used","",IFERROR(VLOOKUP($A1385,'Circumstance 15'!$B$6:$AB$15,27,FALSE),IFERROR(VLOOKUP($A1385,'Circumstance 15'!$B$18:$AB$28,27,FALSE),TableBPA2[[#This Row],[Base Payment After Circumstance 14]])))</f>
        <v/>
      </c>
      <c r="U1385" s="24" t="str">
        <f>IF(U$3="Not used","",IFERROR(VLOOKUP($A1385,'Circumstance 16'!$B$6:$AB$15,27,FALSE),IFERROR(VLOOKUP($A1385,'Circumstance 16'!$B$18:$AB$28,27,FALSE),TableBPA2[[#This Row],[Base Payment After Circumstance 15]])))</f>
        <v/>
      </c>
      <c r="V1385" s="24" t="str">
        <f>IF(V$3="Not used","",IFERROR(VLOOKUP($A1385,'Circumstance 17'!$B$6:$AB$15,27,FALSE),IFERROR(VLOOKUP($A1385,'Circumstance 17'!$B$18:$AB$28,27,FALSE),TableBPA2[[#This Row],[Base Payment After Circumstance 16]])))</f>
        <v/>
      </c>
      <c r="W1385" s="24" t="str">
        <f>IF(W$3="Not used","",IFERROR(VLOOKUP($A1385,'Circumstance 18'!$B$6:$AB$15,27,FALSE),IFERROR(VLOOKUP($A1385,'Circumstance 18'!$B$18:$AB$28,27,FALSE),TableBPA2[[#This Row],[Base Payment After Circumstance 17]])))</f>
        <v/>
      </c>
      <c r="X1385" s="24" t="str">
        <f>IF(X$3="Not used","",IFERROR(VLOOKUP($A1385,'Circumstance 19'!$B$6:$AB$15,27,FALSE),IFERROR(VLOOKUP($A1385,'Circumstance 19'!$B$18:$AB$28,27,FALSE),TableBPA2[[#This Row],[Base Payment After Circumstance 18]])))</f>
        <v/>
      </c>
      <c r="Y1385" s="24" t="str">
        <f>IF(Y$3="Not used","",IFERROR(VLOOKUP($A1385,'Circumstance 20'!$B$6:$AB$15,27,FALSE),IFERROR(VLOOKUP($A1385,'Circumstance 20'!$B$18:$AB$28,27,FALSE),TableBPA2[[#This Row],[Base Payment After Circumstance 19]])))</f>
        <v/>
      </c>
    </row>
    <row r="1386" spans="1:25" x14ac:dyDescent="0.25">
      <c r="A1386" s="11" t="str">
        <f>IF('LEA Information'!A1395="","",'LEA Information'!A1395)</f>
        <v/>
      </c>
      <c r="B1386" s="11" t="str">
        <f>IF('LEA Information'!B1395="","",'LEA Information'!B1395)</f>
        <v/>
      </c>
      <c r="C1386" s="68" t="str">
        <f>IF('LEA Information'!C1395="","",'LEA Information'!C1395)</f>
        <v/>
      </c>
      <c r="D1386" s="8" t="str">
        <f>IF('LEA Information'!D1395="","",'LEA Information'!D1395)</f>
        <v/>
      </c>
      <c r="E1386" s="32" t="str">
        <f t="shared" si="21"/>
        <v/>
      </c>
      <c r="F1386" s="3" t="str">
        <f>IF(F$3="Not used","",IFERROR(VLOOKUP($A1386,'Circumstance 1'!$B$6:$AB$15,27,FALSE),IFERROR(VLOOKUP(A1386,'Circumstance 1'!$B$18:$AB$28,27,FALSE),TableBPA2[[#This Row],[Starting Base Payment]])))</f>
        <v/>
      </c>
      <c r="G1386" s="3" t="str">
        <f>IF(G$3="Not used","",IFERROR(VLOOKUP($A1386,'Circumstance 2'!$B$6:$AB$15,27,FALSE),IFERROR(VLOOKUP($A1386,'Circumstance 2'!$B$18:$AB$28,27,FALSE),TableBPA2[[#This Row],[Base Payment After Circumstance 1]])))</f>
        <v/>
      </c>
      <c r="H1386" s="3" t="str">
        <f>IF(H$3="Not used","",IFERROR(VLOOKUP($A1386,'Circumstance 3'!$B$6:$AB$15,27,FALSE),IFERROR(VLOOKUP($A1386,'Circumstance 3'!$B$18:$AB$28,27,FALSE),TableBPA2[[#This Row],[Base Payment After Circumstance 2]])))</f>
        <v/>
      </c>
      <c r="I1386" s="3" t="str">
        <f>IF(I$3="Not used","",IFERROR(VLOOKUP($A1386,'Circumstance 4'!$B$6:$AB$15,27,FALSE),IFERROR(VLOOKUP($A1386,'Circumstance 4'!$B$18:$AB$28,27,FALSE),TableBPA2[[#This Row],[Base Payment After Circumstance 3]])))</f>
        <v/>
      </c>
      <c r="J1386" s="3" t="str">
        <f>IF(J$3="Not used","",IFERROR(VLOOKUP($A1386,'Circumstance 5'!$B$6:$AB$15,27,FALSE),IFERROR(VLOOKUP($A1386,'Circumstance 5'!$B$18:$AB$28,27,FALSE),TableBPA2[[#This Row],[Base Payment After Circumstance 4]])))</f>
        <v/>
      </c>
      <c r="K1386" s="3" t="str">
        <f>IF(K$3="Not used","",IFERROR(VLOOKUP($A1386,'Circumstance 6'!$B$6:$AB$15,27,FALSE),IFERROR(VLOOKUP($A1386,'Circumstance 6'!$B$18:$AB$28,27,FALSE),TableBPA2[[#This Row],[Base Payment After Circumstance 5]])))</f>
        <v/>
      </c>
      <c r="L1386" s="3" t="str">
        <f>IF(L$3="Not used","",IFERROR(VLOOKUP($A1386,'Circumstance 7'!$B$6:$AB$15,27,FALSE),IFERROR(VLOOKUP($A1386,'Circumstance 7'!$B$18:$AB$28,27,FALSE),TableBPA2[[#This Row],[Base Payment After Circumstance 6]])))</f>
        <v/>
      </c>
      <c r="M1386" s="3" t="str">
        <f>IF(M$3="Not used","",IFERROR(VLOOKUP($A1386,'Circumstance 8'!$B$6:$AB$15,27,FALSE),IFERROR(VLOOKUP($A1386,'Circumstance 8'!$B$18:$AB$28,27,FALSE),TableBPA2[[#This Row],[Base Payment After Circumstance 7]])))</f>
        <v/>
      </c>
      <c r="N1386" s="3" t="str">
        <f>IF(N$3="Not used","",IFERROR(VLOOKUP($A1386,'Circumstance 9'!$B$6:$AB$15,27,FALSE),IFERROR(VLOOKUP($A1386,'Circumstance 9'!$B$18:$AB$28,27,FALSE),TableBPA2[[#This Row],[Base Payment After Circumstance 8]])))</f>
        <v/>
      </c>
      <c r="O1386" s="3" t="str">
        <f>IF(O$3="Not used","",IFERROR(VLOOKUP($A1386,'Circumstance 10'!$B$6:$AB$15,27,FALSE),IFERROR(VLOOKUP($A1386,'Circumstance 10'!$B$18:$AB$28,27,FALSE),TableBPA2[[#This Row],[Base Payment After Circumstance 9]])))</f>
        <v/>
      </c>
      <c r="P1386" s="24" t="str">
        <f>IF(P$3="Not used","",IFERROR(VLOOKUP($A1386,'Circumstance 11'!$B$6:$AB$15,27,FALSE),IFERROR(VLOOKUP($A1386,'Circumstance 11'!$B$18:$AB$28,27,FALSE),TableBPA2[[#This Row],[Base Payment After Circumstance 10]])))</f>
        <v/>
      </c>
      <c r="Q1386" s="24" t="str">
        <f>IF(Q$3="Not used","",IFERROR(VLOOKUP($A1386,'Circumstance 12'!$B$6:$AB$15,27,FALSE),IFERROR(VLOOKUP($A1386,'Circumstance 12'!$B$18:$AB$28,27,FALSE),TableBPA2[[#This Row],[Base Payment After Circumstance 11]])))</f>
        <v/>
      </c>
      <c r="R1386" s="24" t="str">
        <f>IF(R$3="Not used","",IFERROR(VLOOKUP($A1386,'Circumstance 13'!$B$6:$AB$15,27,FALSE),IFERROR(VLOOKUP($A1386,'Circumstance 13'!$B$18:$AB$28,27,FALSE),TableBPA2[[#This Row],[Base Payment After Circumstance 12]])))</f>
        <v/>
      </c>
      <c r="S1386" s="24" t="str">
        <f>IF(S$3="Not used","",IFERROR(VLOOKUP($A1386,'Circumstance 14'!$B$6:$AB$15,27,FALSE),IFERROR(VLOOKUP($A1386,'Circumstance 14'!$B$18:$AB$28,27,FALSE),TableBPA2[[#This Row],[Base Payment After Circumstance 13]])))</f>
        <v/>
      </c>
      <c r="T1386" s="24" t="str">
        <f>IF(T$3="Not used","",IFERROR(VLOOKUP($A1386,'Circumstance 15'!$B$6:$AB$15,27,FALSE),IFERROR(VLOOKUP($A1386,'Circumstance 15'!$B$18:$AB$28,27,FALSE),TableBPA2[[#This Row],[Base Payment After Circumstance 14]])))</f>
        <v/>
      </c>
      <c r="U1386" s="24" t="str">
        <f>IF(U$3="Not used","",IFERROR(VLOOKUP($A1386,'Circumstance 16'!$B$6:$AB$15,27,FALSE),IFERROR(VLOOKUP($A1386,'Circumstance 16'!$B$18:$AB$28,27,FALSE),TableBPA2[[#This Row],[Base Payment After Circumstance 15]])))</f>
        <v/>
      </c>
      <c r="V1386" s="24" t="str">
        <f>IF(V$3="Not used","",IFERROR(VLOOKUP($A1386,'Circumstance 17'!$B$6:$AB$15,27,FALSE),IFERROR(VLOOKUP($A1386,'Circumstance 17'!$B$18:$AB$28,27,FALSE),TableBPA2[[#This Row],[Base Payment After Circumstance 16]])))</f>
        <v/>
      </c>
      <c r="W1386" s="24" t="str">
        <f>IF(W$3="Not used","",IFERROR(VLOOKUP($A1386,'Circumstance 18'!$B$6:$AB$15,27,FALSE),IFERROR(VLOOKUP($A1386,'Circumstance 18'!$B$18:$AB$28,27,FALSE),TableBPA2[[#This Row],[Base Payment After Circumstance 17]])))</f>
        <v/>
      </c>
      <c r="X1386" s="24" t="str">
        <f>IF(X$3="Not used","",IFERROR(VLOOKUP($A1386,'Circumstance 19'!$B$6:$AB$15,27,FALSE),IFERROR(VLOOKUP($A1386,'Circumstance 19'!$B$18:$AB$28,27,FALSE),TableBPA2[[#This Row],[Base Payment After Circumstance 18]])))</f>
        <v/>
      </c>
      <c r="Y1386" s="24" t="str">
        <f>IF(Y$3="Not used","",IFERROR(VLOOKUP($A1386,'Circumstance 20'!$B$6:$AB$15,27,FALSE),IFERROR(VLOOKUP($A1386,'Circumstance 20'!$B$18:$AB$28,27,FALSE),TableBPA2[[#This Row],[Base Payment After Circumstance 19]])))</f>
        <v/>
      </c>
    </row>
    <row r="1387" spans="1:25" x14ac:dyDescent="0.25">
      <c r="A1387" s="11" t="str">
        <f>IF('LEA Information'!A1396="","",'LEA Information'!A1396)</f>
        <v/>
      </c>
      <c r="B1387" s="11" t="str">
        <f>IF('LEA Information'!B1396="","",'LEA Information'!B1396)</f>
        <v/>
      </c>
      <c r="C1387" s="68" t="str">
        <f>IF('LEA Information'!C1396="","",'LEA Information'!C1396)</f>
        <v/>
      </c>
      <c r="D1387" s="8" t="str">
        <f>IF('LEA Information'!D1396="","",'LEA Information'!D1396)</f>
        <v/>
      </c>
      <c r="E1387" s="32" t="str">
        <f t="shared" si="21"/>
        <v/>
      </c>
      <c r="F1387" s="3" t="str">
        <f>IF(F$3="Not used","",IFERROR(VLOOKUP($A1387,'Circumstance 1'!$B$6:$AB$15,27,FALSE),IFERROR(VLOOKUP(A1387,'Circumstance 1'!$B$18:$AB$28,27,FALSE),TableBPA2[[#This Row],[Starting Base Payment]])))</f>
        <v/>
      </c>
      <c r="G1387" s="3" t="str">
        <f>IF(G$3="Not used","",IFERROR(VLOOKUP($A1387,'Circumstance 2'!$B$6:$AB$15,27,FALSE),IFERROR(VLOOKUP($A1387,'Circumstance 2'!$B$18:$AB$28,27,FALSE),TableBPA2[[#This Row],[Base Payment After Circumstance 1]])))</f>
        <v/>
      </c>
      <c r="H1387" s="3" t="str">
        <f>IF(H$3="Not used","",IFERROR(VLOOKUP($A1387,'Circumstance 3'!$B$6:$AB$15,27,FALSE),IFERROR(VLOOKUP($A1387,'Circumstance 3'!$B$18:$AB$28,27,FALSE),TableBPA2[[#This Row],[Base Payment After Circumstance 2]])))</f>
        <v/>
      </c>
      <c r="I1387" s="3" t="str">
        <f>IF(I$3="Not used","",IFERROR(VLOOKUP($A1387,'Circumstance 4'!$B$6:$AB$15,27,FALSE),IFERROR(VLOOKUP($A1387,'Circumstance 4'!$B$18:$AB$28,27,FALSE),TableBPA2[[#This Row],[Base Payment After Circumstance 3]])))</f>
        <v/>
      </c>
      <c r="J1387" s="3" t="str">
        <f>IF(J$3="Not used","",IFERROR(VLOOKUP($A1387,'Circumstance 5'!$B$6:$AB$15,27,FALSE),IFERROR(VLOOKUP($A1387,'Circumstance 5'!$B$18:$AB$28,27,FALSE),TableBPA2[[#This Row],[Base Payment After Circumstance 4]])))</f>
        <v/>
      </c>
      <c r="K1387" s="3" t="str">
        <f>IF(K$3="Not used","",IFERROR(VLOOKUP($A1387,'Circumstance 6'!$B$6:$AB$15,27,FALSE),IFERROR(VLOOKUP($A1387,'Circumstance 6'!$B$18:$AB$28,27,FALSE),TableBPA2[[#This Row],[Base Payment After Circumstance 5]])))</f>
        <v/>
      </c>
      <c r="L1387" s="3" t="str">
        <f>IF(L$3="Not used","",IFERROR(VLOOKUP($A1387,'Circumstance 7'!$B$6:$AB$15,27,FALSE),IFERROR(VLOOKUP($A1387,'Circumstance 7'!$B$18:$AB$28,27,FALSE),TableBPA2[[#This Row],[Base Payment After Circumstance 6]])))</f>
        <v/>
      </c>
      <c r="M1387" s="3" t="str">
        <f>IF(M$3="Not used","",IFERROR(VLOOKUP($A1387,'Circumstance 8'!$B$6:$AB$15,27,FALSE),IFERROR(VLOOKUP($A1387,'Circumstance 8'!$B$18:$AB$28,27,FALSE),TableBPA2[[#This Row],[Base Payment After Circumstance 7]])))</f>
        <v/>
      </c>
      <c r="N1387" s="3" t="str">
        <f>IF(N$3="Not used","",IFERROR(VLOOKUP($A1387,'Circumstance 9'!$B$6:$AB$15,27,FALSE),IFERROR(VLOOKUP($A1387,'Circumstance 9'!$B$18:$AB$28,27,FALSE),TableBPA2[[#This Row],[Base Payment After Circumstance 8]])))</f>
        <v/>
      </c>
      <c r="O1387" s="3" t="str">
        <f>IF(O$3="Not used","",IFERROR(VLOOKUP($A1387,'Circumstance 10'!$B$6:$AB$15,27,FALSE),IFERROR(VLOOKUP($A1387,'Circumstance 10'!$B$18:$AB$28,27,FALSE),TableBPA2[[#This Row],[Base Payment After Circumstance 9]])))</f>
        <v/>
      </c>
      <c r="P1387" s="24" t="str">
        <f>IF(P$3="Not used","",IFERROR(VLOOKUP($A1387,'Circumstance 11'!$B$6:$AB$15,27,FALSE),IFERROR(VLOOKUP($A1387,'Circumstance 11'!$B$18:$AB$28,27,FALSE),TableBPA2[[#This Row],[Base Payment After Circumstance 10]])))</f>
        <v/>
      </c>
      <c r="Q1387" s="24" t="str">
        <f>IF(Q$3="Not used","",IFERROR(VLOOKUP($A1387,'Circumstance 12'!$B$6:$AB$15,27,FALSE),IFERROR(VLOOKUP($A1387,'Circumstance 12'!$B$18:$AB$28,27,FALSE),TableBPA2[[#This Row],[Base Payment After Circumstance 11]])))</f>
        <v/>
      </c>
      <c r="R1387" s="24" t="str">
        <f>IF(R$3="Not used","",IFERROR(VLOOKUP($A1387,'Circumstance 13'!$B$6:$AB$15,27,FALSE),IFERROR(VLOOKUP($A1387,'Circumstance 13'!$B$18:$AB$28,27,FALSE),TableBPA2[[#This Row],[Base Payment After Circumstance 12]])))</f>
        <v/>
      </c>
      <c r="S1387" s="24" t="str">
        <f>IF(S$3="Not used","",IFERROR(VLOOKUP($A1387,'Circumstance 14'!$B$6:$AB$15,27,FALSE),IFERROR(VLOOKUP($A1387,'Circumstance 14'!$B$18:$AB$28,27,FALSE),TableBPA2[[#This Row],[Base Payment After Circumstance 13]])))</f>
        <v/>
      </c>
      <c r="T1387" s="24" t="str">
        <f>IF(T$3="Not used","",IFERROR(VLOOKUP($A1387,'Circumstance 15'!$B$6:$AB$15,27,FALSE),IFERROR(VLOOKUP($A1387,'Circumstance 15'!$B$18:$AB$28,27,FALSE),TableBPA2[[#This Row],[Base Payment After Circumstance 14]])))</f>
        <v/>
      </c>
      <c r="U1387" s="24" t="str">
        <f>IF(U$3="Not used","",IFERROR(VLOOKUP($A1387,'Circumstance 16'!$B$6:$AB$15,27,FALSE),IFERROR(VLOOKUP($A1387,'Circumstance 16'!$B$18:$AB$28,27,FALSE),TableBPA2[[#This Row],[Base Payment After Circumstance 15]])))</f>
        <v/>
      </c>
      <c r="V1387" s="24" t="str">
        <f>IF(V$3="Not used","",IFERROR(VLOOKUP($A1387,'Circumstance 17'!$B$6:$AB$15,27,FALSE),IFERROR(VLOOKUP($A1387,'Circumstance 17'!$B$18:$AB$28,27,FALSE),TableBPA2[[#This Row],[Base Payment After Circumstance 16]])))</f>
        <v/>
      </c>
      <c r="W1387" s="24" t="str">
        <f>IF(W$3="Not used","",IFERROR(VLOOKUP($A1387,'Circumstance 18'!$B$6:$AB$15,27,FALSE),IFERROR(VLOOKUP($A1387,'Circumstance 18'!$B$18:$AB$28,27,FALSE),TableBPA2[[#This Row],[Base Payment After Circumstance 17]])))</f>
        <v/>
      </c>
      <c r="X1387" s="24" t="str">
        <f>IF(X$3="Not used","",IFERROR(VLOOKUP($A1387,'Circumstance 19'!$B$6:$AB$15,27,FALSE),IFERROR(VLOOKUP($A1387,'Circumstance 19'!$B$18:$AB$28,27,FALSE),TableBPA2[[#This Row],[Base Payment After Circumstance 18]])))</f>
        <v/>
      </c>
      <c r="Y1387" s="24" t="str">
        <f>IF(Y$3="Not used","",IFERROR(VLOOKUP($A1387,'Circumstance 20'!$B$6:$AB$15,27,FALSE),IFERROR(VLOOKUP($A1387,'Circumstance 20'!$B$18:$AB$28,27,FALSE),TableBPA2[[#This Row],[Base Payment After Circumstance 19]])))</f>
        <v/>
      </c>
    </row>
    <row r="1388" spans="1:25" x14ac:dyDescent="0.25">
      <c r="A1388" s="11" t="str">
        <f>IF('LEA Information'!A1397="","",'LEA Information'!A1397)</f>
        <v/>
      </c>
      <c r="B1388" s="11" t="str">
        <f>IF('LEA Information'!B1397="","",'LEA Information'!B1397)</f>
        <v/>
      </c>
      <c r="C1388" s="68" t="str">
        <f>IF('LEA Information'!C1397="","",'LEA Information'!C1397)</f>
        <v/>
      </c>
      <c r="D1388" s="8" t="str">
        <f>IF('LEA Information'!D1397="","",'LEA Information'!D1397)</f>
        <v/>
      </c>
      <c r="E1388" s="32" t="str">
        <f t="shared" si="21"/>
        <v/>
      </c>
      <c r="F1388" s="3" t="str">
        <f>IF(F$3="Not used","",IFERROR(VLOOKUP($A1388,'Circumstance 1'!$B$6:$AB$15,27,FALSE),IFERROR(VLOOKUP(A1388,'Circumstance 1'!$B$18:$AB$28,27,FALSE),TableBPA2[[#This Row],[Starting Base Payment]])))</f>
        <v/>
      </c>
      <c r="G1388" s="3" t="str">
        <f>IF(G$3="Not used","",IFERROR(VLOOKUP($A1388,'Circumstance 2'!$B$6:$AB$15,27,FALSE),IFERROR(VLOOKUP($A1388,'Circumstance 2'!$B$18:$AB$28,27,FALSE),TableBPA2[[#This Row],[Base Payment After Circumstance 1]])))</f>
        <v/>
      </c>
      <c r="H1388" s="3" t="str">
        <f>IF(H$3="Not used","",IFERROR(VLOOKUP($A1388,'Circumstance 3'!$B$6:$AB$15,27,FALSE),IFERROR(VLOOKUP($A1388,'Circumstance 3'!$B$18:$AB$28,27,FALSE),TableBPA2[[#This Row],[Base Payment After Circumstance 2]])))</f>
        <v/>
      </c>
      <c r="I1388" s="3" t="str">
        <f>IF(I$3="Not used","",IFERROR(VLOOKUP($A1388,'Circumstance 4'!$B$6:$AB$15,27,FALSE),IFERROR(VLOOKUP($A1388,'Circumstance 4'!$B$18:$AB$28,27,FALSE),TableBPA2[[#This Row],[Base Payment After Circumstance 3]])))</f>
        <v/>
      </c>
      <c r="J1388" s="3" t="str">
        <f>IF(J$3="Not used","",IFERROR(VLOOKUP($A1388,'Circumstance 5'!$B$6:$AB$15,27,FALSE),IFERROR(VLOOKUP($A1388,'Circumstance 5'!$B$18:$AB$28,27,FALSE),TableBPA2[[#This Row],[Base Payment After Circumstance 4]])))</f>
        <v/>
      </c>
      <c r="K1388" s="3" t="str">
        <f>IF(K$3="Not used","",IFERROR(VLOOKUP($A1388,'Circumstance 6'!$B$6:$AB$15,27,FALSE),IFERROR(VLOOKUP($A1388,'Circumstance 6'!$B$18:$AB$28,27,FALSE),TableBPA2[[#This Row],[Base Payment After Circumstance 5]])))</f>
        <v/>
      </c>
      <c r="L1388" s="3" t="str">
        <f>IF(L$3="Not used","",IFERROR(VLOOKUP($A1388,'Circumstance 7'!$B$6:$AB$15,27,FALSE),IFERROR(VLOOKUP($A1388,'Circumstance 7'!$B$18:$AB$28,27,FALSE),TableBPA2[[#This Row],[Base Payment After Circumstance 6]])))</f>
        <v/>
      </c>
      <c r="M1388" s="3" t="str">
        <f>IF(M$3="Not used","",IFERROR(VLOOKUP($A1388,'Circumstance 8'!$B$6:$AB$15,27,FALSE),IFERROR(VLOOKUP($A1388,'Circumstance 8'!$B$18:$AB$28,27,FALSE),TableBPA2[[#This Row],[Base Payment After Circumstance 7]])))</f>
        <v/>
      </c>
      <c r="N1388" s="3" t="str">
        <f>IF(N$3="Not used","",IFERROR(VLOOKUP($A1388,'Circumstance 9'!$B$6:$AB$15,27,FALSE),IFERROR(VLOOKUP($A1388,'Circumstance 9'!$B$18:$AB$28,27,FALSE),TableBPA2[[#This Row],[Base Payment After Circumstance 8]])))</f>
        <v/>
      </c>
      <c r="O1388" s="3" t="str">
        <f>IF(O$3="Not used","",IFERROR(VLOOKUP($A1388,'Circumstance 10'!$B$6:$AB$15,27,FALSE),IFERROR(VLOOKUP($A1388,'Circumstance 10'!$B$18:$AB$28,27,FALSE),TableBPA2[[#This Row],[Base Payment After Circumstance 9]])))</f>
        <v/>
      </c>
      <c r="P1388" s="24" t="str">
        <f>IF(P$3="Not used","",IFERROR(VLOOKUP($A1388,'Circumstance 11'!$B$6:$AB$15,27,FALSE),IFERROR(VLOOKUP($A1388,'Circumstance 11'!$B$18:$AB$28,27,FALSE),TableBPA2[[#This Row],[Base Payment After Circumstance 10]])))</f>
        <v/>
      </c>
      <c r="Q1388" s="24" t="str">
        <f>IF(Q$3="Not used","",IFERROR(VLOOKUP($A1388,'Circumstance 12'!$B$6:$AB$15,27,FALSE),IFERROR(VLOOKUP($A1388,'Circumstance 12'!$B$18:$AB$28,27,FALSE),TableBPA2[[#This Row],[Base Payment After Circumstance 11]])))</f>
        <v/>
      </c>
      <c r="R1388" s="24" t="str">
        <f>IF(R$3="Not used","",IFERROR(VLOOKUP($A1388,'Circumstance 13'!$B$6:$AB$15,27,FALSE),IFERROR(VLOOKUP($A1388,'Circumstance 13'!$B$18:$AB$28,27,FALSE),TableBPA2[[#This Row],[Base Payment After Circumstance 12]])))</f>
        <v/>
      </c>
      <c r="S1388" s="24" t="str">
        <f>IF(S$3="Not used","",IFERROR(VLOOKUP($A1388,'Circumstance 14'!$B$6:$AB$15,27,FALSE),IFERROR(VLOOKUP($A1388,'Circumstance 14'!$B$18:$AB$28,27,FALSE),TableBPA2[[#This Row],[Base Payment After Circumstance 13]])))</f>
        <v/>
      </c>
      <c r="T1388" s="24" t="str">
        <f>IF(T$3="Not used","",IFERROR(VLOOKUP($A1388,'Circumstance 15'!$B$6:$AB$15,27,FALSE),IFERROR(VLOOKUP($A1388,'Circumstance 15'!$B$18:$AB$28,27,FALSE),TableBPA2[[#This Row],[Base Payment After Circumstance 14]])))</f>
        <v/>
      </c>
      <c r="U1388" s="24" t="str">
        <f>IF(U$3="Not used","",IFERROR(VLOOKUP($A1388,'Circumstance 16'!$B$6:$AB$15,27,FALSE),IFERROR(VLOOKUP($A1388,'Circumstance 16'!$B$18:$AB$28,27,FALSE),TableBPA2[[#This Row],[Base Payment After Circumstance 15]])))</f>
        <v/>
      </c>
      <c r="V1388" s="24" t="str">
        <f>IF(V$3="Not used","",IFERROR(VLOOKUP($A1388,'Circumstance 17'!$B$6:$AB$15,27,FALSE),IFERROR(VLOOKUP($A1388,'Circumstance 17'!$B$18:$AB$28,27,FALSE),TableBPA2[[#This Row],[Base Payment After Circumstance 16]])))</f>
        <v/>
      </c>
      <c r="W1388" s="24" t="str">
        <f>IF(W$3="Not used","",IFERROR(VLOOKUP($A1388,'Circumstance 18'!$B$6:$AB$15,27,FALSE),IFERROR(VLOOKUP($A1388,'Circumstance 18'!$B$18:$AB$28,27,FALSE),TableBPA2[[#This Row],[Base Payment After Circumstance 17]])))</f>
        <v/>
      </c>
      <c r="X1388" s="24" t="str">
        <f>IF(X$3="Not used","",IFERROR(VLOOKUP($A1388,'Circumstance 19'!$B$6:$AB$15,27,FALSE),IFERROR(VLOOKUP($A1388,'Circumstance 19'!$B$18:$AB$28,27,FALSE),TableBPA2[[#This Row],[Base Payment After Circumstance 18]])))</f>
        <v/>
      </c>
      <c r="Y1388" s="24" t="str">
        <f>IF(Y$3="Not used","",IFERROR(VLOOKUP($A1388,'Circumstance 20'!$B$6:$AB$15,27,FALSE),IFERROR(VLOOKUP($A1388,'Circumstance 20'!$B$18:$AB$28,27,FALSE),TableBPA2[[#This Row],[Base Payment After Circumstance 19]])))</f>
        <v/>
      </c>
    </row>
    <row r="1389" spans="1:25" x14ac:dyDescent="0.25">
      <c r="A1389" s="11" t="str">
        <f>IF('LEA Information'!A1398="","",'LEA Information'!A1398)</f>
        <v/>
      </c>
      <c r="B1389" s="11" t="str">
        <f>IF('LEA Information'!B1398="","",'LEA Information'!B1398)</f>
        <v/>
      </c>
      <c r="C1389" s="68" t="str">
        <f>IF('LEA Information'!C1398="","",'LEA Information'!C1398)</f>
        <v/>
      </c>
      <c r="D1389" s="8" t="str">
        <f>IF('LEA Information'!D1398="","",'LEA Information'!D1398)</f>
        <v/>
      </c>
      <c r="E1389" s="32" t="str">
        <f t="shared" si="21"/>
        <v/>
      </c>
      <c r="F1389" s="3" t="str">
        <f>IF(F$3="Not used","",IFERROR(VLOOKUP($A1389,'Circumstance 1'!$B$6:$AB$15,27,FALSE),IFERROR(VLOOKUP(A1389,'Circumstance 1'!$B$18:$AB$28,27,FALSE),TableBPA2[[#This Row],[Starting Base Payment]])))</f>
        <v/>
      </c>
      <c r="G1389" s="3" t="str">
        <f>IF(G$3="Not used","",IFERROR(VLOOKUP($A1389,'Circumstance 2'!$B$6:$AB$15,27,FALSE),IFERROR(VLOOKUP($A1389,'Circumstance 2'!$B$18:$AB$28,27,FALSE),TableBPA2[[#This Row],[Base Payment After Circumstance 1]])))</f>
        <v/>
      </c>
      <c r="H1389" s="3" t="str">
        <f>IF(H$3="Not used","",IFERROR(VLOOKUP($A1389,'Circumstance 3'!$B$6:$AB$15,27,FALSE),IFERROR(VLOOKUP($A1389,'Circumstance 3'!$B$18:$AB$28,27,FALSE),TableBPA2[[#This Row],[Base Payment After Circumstance 2]])))</f>
        <v/>
      </c>
      <c r="I1389" s="3" t="str">
        <f>IF(I$3="Not used","",IFERROR(VLOOKUP($A1389,'Circumstance 4'!$B$6:$AB$15,27,FALSE),IFERROR(VLOOKUP($A1389,'Circumstance 4'!$B$18:$AB$28,27,FALSE),TableBPA2[[#This Row],[Base Payment After Circumstance 3]])))</f>
        <v/>
      </c>
      <c r="J1389" s="3" t="str">
        <f>IF(J$3="Not used","",IFERROR(VLOOKUP($A1389,'Circumstance 5'!$B$6:$AB$15,27,FALSE),IFERROR(VLOOKUP($A1389,'Circumstance 5'!$B$18:$AB$28,27,FALSE),TableBPA2[[#This Row],[Base Payment After Circumstance 4]])))</f>
        <v/>
      </c>
      <c r="K1389" s="3" t="str">
        <f>IF(K$3="Not used","",IFERROR(VLOOKUP($A1389,'Circumstance 6'!$B$6:$AB$15,27,FALSE),IFERROR(VLOOKUP($A1389,'Circumstance 6'!$B$18:$AB$28,27,FALSE),TableBPA2[[#This Row],[Base Payment After Circumstance 5]])))</f>
        <v/>
      </c>
      <c r="L1389" s="3" t="str">
        <f>IF(L$3="Not used","",IFERROR(VLOOKUP($A1389,'Circumstance 7'!$B$6:$AB$15,27,FALSE),IFERROR(VLOOKUP($A1389,'Circumstance 7'!$B$18:$AB$28,27,FALSE),TableBPA2[[#This Row],[Base Payment After Circumstance 6]])))</f>
        <v/>
      </c>
      <c r="M1389" s="3" t="str">
        <f>IF(M$3="Not used","",IFERROR(VLOOKUP($A1389,'Circumstance 8'!$B$6:$AB$15,27,FALSE),IFERROR(VLOOKUP($A1389,'Circumstance 8'!$B$18:$AB$28,27,FALSE),TableBPA2[[#This Row],[Base Payment After Circumstance 7]])))</f>
        <v/>
      </c>
      <c r="N1389" s="3" t="str">
        <f>IF(N$3="Not used","",IFERROR(VLOOKUP($A1389,'Circumstance 9'!$B$6:$AB$15,27,FALSE),IFERROR(VLOOKUP($A1389,'Circumstance 9'!$B$18:$AB$28,27,FALSE),TableBPA2[[#This Row],[Base Payment After Circumstance 8]])))</f>
        <v/>
      </c>
      <c r="O1389" s="3" t="str">
        <f>IF(O$3="Not used","",IFERROR(VLOOKUP($A1389,'Circumstance 10'!$B$6:$AB$15,27,FALSE),IFERROR(VLOOKUP($A1389,'Circumstance 10'!$B$18:$AB$28,27,FALSE),TableBPA2[[#This Row],[Base Payment After Circumstance 9]])))</f>
        <v/>
      </c>
      <c r="P1389" s="24" t="str">
        <f>IF(P$3="Not used","",IFERROR(VLOOKUP($A1389,'Circumstance 11'!$B$6:$AB$15,27,FALSE),IFERROR(VLOOKUP($A1389,'Circumstance 11'!$B$18:$AB$28,27,FALSE),TableBPA2[[#This Row],[Base Payment After Circumstance 10]])))</f>
        <v/>
      </c>
      <c r="Q1389" s="24" t="str">
        <f>IF(Q$3="Not used","",IFERROR(VLOOKUP($A1389,'Circumstance 12'!$B$6:$AB$15,27,FALSE),IFERROR(VLOOKUP($A1389,'Circumstance 12'!$B$18:$AB$28,27,FALSE),TableBPA2[[#This Row],[Base Payment After Circumstance 11]])))</f>
        <v/>
      </c>
      <c r="R1389" s="24" t="str">
        <f>IF(R$3="Not used","",IFERROR(VLOOKUP($A1389,'Circumstance 13'!$B$6:$AB$15,27,FALSE),IFERROR(VLOOKUP($A1389,'Circumstance 13'!$B$18:$AB$28,27,FALSE),TableBPA2[[#This Row],[Base Payment After Circumstance 12]])))</f>
        <v/>
      </c>
      <c r="S1389" s="24" t="str">
        <f>IF(S$3="Not used","",IFERROR(VLOOKUP($A1389,'Circumstance 14'!$B$6:$AB$15,27,FALSE),IFERROR(VLOOKUP($A1389,'Circumstance 14'!$B$18:$AB$28,27,FALSE),TableBPA2[[#This Row],[Base Payment After Circumstance 13]])))</f>
        <v/>
      </c>
      <c r="T1389" s="24" t="str">
        <f>IF(T$3="Not used","",IFERROR(VLOOKUP($A1389,'Circumstance 15'!$B$6:$AB$15,27,FALSE),IFERROR(VLOOKUP($A1389,'Circumstance 15'!$B$18:$AB$28,27,FALSE),TableBPA2[[#This Row],[Base Payment After Circumstance 14]])))</f>
        <v/>
      </c>
      <c r="U1389" s="24" t="str">
        <f>IF(U$3="Not used","",IFERROR(VLOOKUP($A1389,'Circumstance 16'!$B$6:$AB$15,27,FALSE),IFERROR(VLOOKUP($A1389,'Circumstance 16'!$B$18:$AB$28,27,FALSE),TableBPA2[[#This Row],[Base Payment After Circumstance 15]])))</f>
        <v/>
      </c>
      <c r="V1389" s="24" t="str">
        <f>IF(V$3="Not used","",IFERROR(VLOOKUP($A1389,'Circumstance 17'!$B$6:$AB$15,27,FALSE),IFERROR(VLOOKUP($A1389,'Circumstance 17'!$B$18:$AB$28,27,FALSE),TableBPA2[[#This Row],[Base Payment After Circumstance 16]])))</f>
        <v/>
      </c>
      <c r="W1389" s="24" t="str">
        <f>IF(W$3="Not used","",IFERROR(VLOOKUP($A1389,'Circumstance 18'!$B$6:$AB$15,27,FALSE),IFERROR(VLOOKUP($A1389,'Circumstance 18'!$B$18:$AB$28,27,FALSE),TableBPA2[[#This Row],[Base Payment After Circumstance 17]])))</f>
        <v/>
      </c>
      <c r="X1389" s="24" t="str">
        <f>IF(X$3="Not used","",IFERROR(VLOOKUP($A1389,'Circumstance 19'!$B$6:$AB$15,27,FALSE),IFERROR(VLOOKUP($A1389,'Circumstance 19'!$B$18:$AB$28,27,FALSE),TableBPA2[[#This Row],[Base Payment After Circumstance 18]])))</f>
        <v/>
      </c>
      <c r="Y1389" s="24" t="str">
        <f>IF(Y$3="Not used","",IFERROR(VLOOKUP($A1389,'Circumstance 20'!$B$6:$AB$15,27,FALSE),IFERROR(VLOOKUP($A1389,'Circumstance 20'!$B$18:$AB$28,27,FALSE),TableBPA2[[#This Row],[Base Payment After Circumstance 19]])))</f>
        <v/>
      </c>
    </row>
    <row r="1390" spans="1:25" x14ac:dyDescent="0.25">
      <c r="A1390" s="11" t="str">
        <f>IF('LEA Information'!A1399="","",'LEA Information'!A1399)</f>
        <v/>
      </c>
      <c r="B1390" s="11" t="str">
        <f>IF('LEA Information'!B1399="","",'LEA Information'!B1399)</f>
        <v/>
      </c>
      <c r="C1390" s="68" t="str">
        <f>IF('LEA Information'!C1399="","",'LEA Information'!C1399)</f>
        <v/>
      </c>
      <c r="D1390" s="8" t="str">
        <f>IF('LEA Information'!D1399="","",'LEA Information'!D1399)</f>
        <v/>
      </c>
      <c r="E1390" s="32" t="str">
        <f t="shared" si="21"/>
        <v/>
      </c>
      <c r="F1390" s="3" t="str">
        <f>IF(F$3="Not used","",IFERROR(VLOOKUP($A1390,'Circumstance 1'!$B$6:$AB$15,27,FALSE),IFERROR(VLOOKUP(A1390,'Circumstance 1'!$B$18:$AB$28,27,FALSE),TableBPA2[[#This Row],[Starting Base Payment]])))</f>
        <v/>
      </c>
      <c r="G1390" s="3" t="str">
        <f>IF(G$3="Not used","",IFERROR(VLOOKUP($A1390,'Circumstance 2'!$B$6:$AB$15,27,FALSE),IFERROR(VLOOKUP($A1390,'Circumstance 2'!$B$18:$AB$28,27,FALSE),TableBPA2[[#This Row],[Base Payment After Circumstance 1]])))</f>
        <v/>
      </c>
      <c r="H1390" s="3" t="str">
        <f>IF(H$3="Not used","",IFERROR(VLOOKUP($A1390,'Circumstance 3'!$B$6:$AB$15,27,FALSE),IFERROR(VLOOKUP($A1390,'Circumstance 3'!$B$18:$AB$28,27,FALSE),TableBPA2[[#This Row],[Base Payment After Circumstance 2]])))</f>
        <v/>
      </c>
      <c r="I1390" s="3" t="str">
        <f>IF(I$3="Not used","",IFERROR(VLOOKUP($A1390,'Circumstance 4'!$B$6:$AB$15,27,FALSE),IFERROR(VLOOKUP($A1390,'Circumstance 4'!$B$18:$AB$28,27,FALSE),TableBPA2[[#This Row],[Base Payment After Circumstance 3]])))</f>
        <v/>
      </c>
      <c r="J1390" s="3" t="str">
        <f>IF(J$3="Not used","",IFERROR(VLOOKUP($A1390,'Circumstance 5'!$B$6:$AB$15,27,FALSE),IFERROR(VLOOKUP($A1390,'Circumstance 5'!$B$18:$AB$28,27,FALSE),TableBPA2[[#This Row],[Base Payment After Circumstance 4]])))</f>
        <v/>
      </c>
      <c r="K1390" s="3" t="str">
        <f>IF(K$3="Not used","",IFERROR(VLOOKUP($A1390,'Circumstance 6'!$B$6:$AB$15,27,FALSE),IFERROR(VLOOKUP($A1390,'Circumstance 6'!$B$18:$AB$28,27,FALSE),TableBPA2[[#This Row],[Base Payment After Circumstance 5]])))</f>
        <v/>
      </c>
      <c r="L1390" s="3" t="str">
        <f>IF(L$3="Not used","",IFERROR(VLOOKUP($A1390,'Circumstance 7'!$B$6:$AB$15,27,FALSE),IFERROR(VLOOKUP($A1390,'Circumstance 7'!$B$18:$AB$28,27,FALSE),TableBPA2[[#This Row],[Base Payment After Circumstance 6]])))</f>
        <v/>
      </c>
      <c r="M1390" s="3" t="str">
        <f>IF(M$3="Not used","",IFERROR(VLOOKUP($A1390,'Circumstance 8'!$B$6:$AB$15,27,FALSE),IFERROR(VLOOKUP($A1390,'Circumstance 8'!$B$18:$AB$28,27,FALSE),TableBPA2[[#This Row],[Base Payment After Circumstance 7]])))</f>
        <v/>
      </c>
      <c r="N1390" s="3" t="str">
        <f>IF(N$3="Not used","",IFERROR(VLOOKUP($A1390,'Circumstance 9'!$B$6:$AB$15,27,FALSE),IFERROR(VLOOKUP($A1390,'Circumstance 9'!$B$18:$AB$28,27,FALSE),TableBPA2[[#This Row],[Base Payment After Circumstance 8]])))</f>
        <v/>
      </c>
      <c r="O1390" s="3" t="str">
        <f>IF(O$3="Not used","",IFERROR(VLOOKUP($A1390,'Circumstance 10'!$B$6:$AB$15,27,FALSE),IFERROR(VLOOKUP($A1390,'Circumstance 10'!$B$18:$AB$28,27,FALSE),TableBPA2[[#This Row],[Base Payment After Circumstance 9]])))</f>
        <v/>
      </c>
      <c r="P1390" s="24" t="str">
        <f>IF(P$3="Not used","",IFERROR(VLOOKUP($A1390,'Circumstance 11'!$B$6:$AB$15,27,FALSE),IFERROR(VLOOKUP($A1390,'Circumstance 11'!$B$18:$AB$28,27,FALSE),TableBPA2[[#This Row],[Base Payment After Circumstance 10]])))</f>
        <v/>
      </c>
      <c r="Q1390" s="24" t="str">
        <f>IF(Q$3="Not used","",IFERROR(VLOOKUP($A1390,'Circumstance 12'!$B$6:$AB$15,27,FALSE),IFERROR(VLOOKUP($A1390,'Circumstance 12'!$B$18:$AB$28,27,FALSE),TableBPA2[[#This Row],[Base Payment After Circumstance 11]])))</f>
        <v/>
      </c>
      <c r="R1390" s="24" t="str">
        <f>IF(R$3="Not used","",IFERROR(VLOOKUP($A1390,'Circumstance 13'!$B$6:$AB$15,27,FALSE),IFERROR(VLOOKUP($A1390,'Circumstance 13'!$B$18:$AB$28,27,FALSE),TableBPA2[[#This Row],[Base Payment After Circumstance 12]])))</f>
        <v/>
      </c>
      <c r="S1390" s="24" t="str">
        <f>IF(S$3="Not used","",IFERROR(VLOOKUP($A1390,'Circumstance 14'!$B$6:$AB$15,27,FALSE),IFERROR(VLOOKUP($A1390,'Circumstance 14'!$B$18:$AB$28,27,FALSE),TableBPA2[[#This Row],[Base Payment After Circumstance 13]])))</f>
        <v/>
      </c>
      <c r="T1390" s="24" t="str">
        <f>IF(T$3="Not used","",IFERROR(VLOOKUP($A1390,'Circumstance 15'!$B$6:$AB$15,27,FALSE),IFERROR(VLOOKUP($A1390,'Circumstance 15'!$B$18:$AB$28,27,FALSE),TableBPA2[[#This Row],[Base Payment After Circumstance 14]])))</f>
        <v/>
      </c>
      <c r="U1390" s="24" t="str">
        <f>IF(U$3="Not used","",IFERROR(VLOOKUP($A1390,'Circumstance 16'!$B$6:$AB$15,27,FALSE),IFERROR(VLOOKUP($A1390,'Circumstance 16'!$B$18:$AB$28,27,FALSE),TableBPA2[[#This Row],[Base Payment After Circumstance 15]])))</f>
        <v/>
      </c>
      <c r="V1390" s="24" t="str">
        <f>IF(V$3="Not used","",IFERROR(VLOOKUP($A1390,'Circumstance 17'!$B$6:$AB$15,27,FALSE),IFERROR(VLOOKUP($A1390,'Circumstance 17'!$B$18:$AB$28,27,FALSE),TableBPA2[[#This Row],[Base Payment After Circumstance 16]])))</f>
        <v/>
      </c>
      <c r="W1390" s="24" t="str">
        <f>IF(W$3="Not used","",IFERROR(VLOOKUP($A1390,'Circumstance 18'!$B$6:$AB$15,27,FALSE),IFERROR(VLOOKUP($A1390,'Circumstance 18'!$B$18:$AB$28,27,FALSE),TableBPA2[[#This Row],[Base Payment After Circumstance 17]])))</f>
        <v/>
      </c>
      <c r="X1390" s="24" t="str">
        <f>IF(X$3="Not used","",IFERROR(VLOOKUP($A1390,'Circumstance 19'!$B$6:$AB$15,27,FALSE),IFERROR(VLOOKUP($A1390,'Circumstance 19'!$B$18:$AB$28,27,FALSE),TableBPA2[[#This Row],[Base Payment After Circumstance 18]])))</f>
        <v/>
      </c>
      <c r="Y1390" s="24" t="str">
        <f>IF(Y$3="Not used","",IFERROR(VLOOKUP($A1390,'Circumstance 20'!$B$6:$AB$15,27,FALSE),IFERROR(VLOOKUP($A1390,'Circumstance 20'!$B$18:$AB$28,27,FALSE),TableBPA2[[#This Row],[Base Payment After Circumstance 19]])))</f>
        <v/>
      </c>
    </row>
    <row r="1391" spans="1:25" x14ac:dyDescent="0.25">
      <c r="A1391" s="11" t="str">
        <f>IF('LEA Information'!A1400="","",'LEA Information'!A1400)</f>
        <v/>
      </c>
      <c r="B1391" s="11" t="str">
        <f>IF('LEA Information'!B1400="","",'LEA Information'!B1400)</f>
        <v/>
      </c>
      <c r="C1391" s="68" t="str">
        <f>IF('LEA Information'!C1400="","",'LEA Information'!C1400)</f>
        <v/>
      </c>
      <c r="D1391" s="8" t="str">
        <f>IF('LEA Information'!D1400="","",'LEA Information'!D1400)</f>
        <v/>
      </c>
      <c r="E1391" s="32" t="str">
        <f t="shared" si="21"/>
        <v/>
      </c>
      <c r="F1391" s="3" t="str">
        <f>IF(F$3="Not used","",IFERROR(VLOOKUP($A1391,'Circumstance 1'!$B$6:$AB$15,27,FALSE),IFERROR(VLOOKUP(A1391,'Circumstance 1'!$B$18:$AB$28,27,FALSE),TableBPA2[[#This Row],[Starting Base Payment]])))</f>
        <v/>
      </c>
      <c r="G1391" s="3" t="str">
        <f>IF(G$3="Not used","",IFERROR(VLOOKUP($A1391,'Circumstance 2'!$B$6:$AB$15,27,FALSE),IFERROR(VLOOKUP($A1391,'Circumstance 2'!$B$18:$AB$28,27,FALSE),TableBPA2[[#This Row],[Base Payment After Circumstance 1]])))</f>
        <v/>
      </c>
      <c r="H1391" s="3" t="str">
        <f>IF(H$3="Not used","",IFERROR(VLOOKUP($A1391,'Circumstance 3'!$B$6:$AB$15,27,FALSE),IFERROR(VLOOKUP($A1391,'Circumstance 3'!$B$18:$AB$28,27,FALSE),TableBPA2[[#This Row],[Base Payment After Circumstance 2]])))</f>
        <v/>
      </c>
      <c r="I1391" s="3" t="str">
        <f>IF(I$3="Not used","",IFERROR(VLOOKUP($A1391,'Circumstance 4'!$B$6:$AB$15,27,FALSE),IFERROR(VLOOKUP($A1391,'Circumstance 4'!$B$18:$AB$28,27,FALSE),TableBPA2[[#This Row],[Base Payment After Circumstance 3]])))</f>
        <v/>
      </c>
      <c r="J1391" s="3" t="str">
        <f>IF(J$3="Not used","",IFERROR(VLOOKUP($A1391,'Circumstance 5'!$B$6:$AB$15,27,FALSE),IFERROR(VLOOKUP($A1391,'Circumstance 5'!$B$18:$AB$28,27,FALSE),TableBPA2[[#This Row],[Base Payment After Circumstance 4]])))</f>
        <v/>
      </c>
      <c r="K1391" s="3" t="str">
        <f>IF(K$3="Not used","",IFERROR(VLOOKUP($A1391,'Circumstance 6'!$B$6:$AB$15,27,FALSE),IFERROR(VLOOKUP($A1391,'Circumstance 6'!$B$18:$AB$28,27,FALSE),TableBPA2[[#This Row],[Base Payment After Circumstance 5]])))</f>
        <v/>
      </c>
      <c r="L1391" s="3" t="str">
        <f>IF(L$3="Not used","",IFERROR(VLOOKUP($A1391,'Circumstance 7'!$B$6:$AB$15,27,FALSE),IFERROR(VLOOKUP($A1391,'Circumstance 7'!$B$18:$AB$28,27,FALSE),TableBPA2[[#This Row],[Base Payment After Circumstance 6]])))</f>
        <v/>
      </c>
      <c r="M1391" s="3" t="str">
        <f>IF(M$3="Not used","",IFERROR(VLOOKUP($A1391,'Circumstance 8'!$B$6:$AB$15,27,FALSE),IFERROR(VLOOKUP($A1391,'Circumstance 8'!$B$18:$AB$28,27,FALSE),TableBPA2[[#This Row],[Base Payment After Circumstance 7]])))</f>
        <v/>
      </c>
      <c r="N1391" s="3" t="str">
        <f>IF(N$3="Not used","",IFERROR(VLOOKUP($A1391,'Circumstance 9'!$B$6:$AB$15,27,FALSE),IFERROR(VLOOKUP($A1391,'Circumstance 9'!$B$18:$AB$28,27,FALSE),TableBPA2[[#This Row],[Base Payment After Circumstance 8]])))</f>
        <v/>
      </c>
      <c r="O1391" s="3" t="str">
        <f>IF(O$3="Not used","",IFERROR(VLOOKUP($A1391,'Circumstance 10'!$B$6:$AB$15,27,FALSE),IFERROR(VLOOKUP($A1391,'Circumstance 10'!$B$18:$AB$28,27,FALSE),TableBPA2[[#This Row],[Base Payment After Circumstance 9]])))</f>
        <v/>
      </c>
      <c r="P1391" s="24" t="str">
        <f>IF(P$3="Not used","",IFERROR(VLOOKUP($A1391,'Circumstance 11'!$B$6:$AB$15,27,FALSE),IFERROR(VLOOKUP($A1391,'Circumstance 11'!$B$18:$AB$28,27,FALSE),TableBPA2[[#This Row],[Base Payment After Circumstance 10]])))</f>
        <v/>
      </c>
      <c r="Q1391" s="24" t="str">
        <f>IF(Q$3="Not used","",IFERROR(VLOOKUP($A1391,'Circumstance 12'!$B$6:$AB$15,27,FALSE),IFERROR(VLOOKUP($A1391,'Circumstance 12'!$B$18:$AB$28,27,FALSE),TableBPA2[[#This Row],[Base Payment After Circumstance 11]])))</f>
        <v/>
      </c>
      <c r="R1391" s="24" t="str">
        <f>IF(R$3="Not used","",IFERROR(VLOOKUP($A1391,'Circumstance 13'!$B$6:$AB$15,27,FALSE),IFERROR(VLOOKUP($A1391,'Circumstance 13'!$B$18:$AB$28,27,FALSE),TableBPA2[[#This Row],[Base Payment After Circumstance 12]])))</f>
        <v/>
      </c>
      <c r="S1391" s="24" t="str">
        <f>IF(S$3="Not used","",IFERROR(VLOOKUP($A1391,'Circumstance 14'!$B$6:$AB$15,27,FALSE),IFERROR(VLOOKUP($A1391,'Circumstance 14'!$B$18:$AB$28,27,FALSE),TableBPA2[[#This Row],[Base Payment After Circumstance 13]])))</f>
        <v/>
      </c>
      <c r="T1391" s="24" t="str">
        <f>IF(T$3="Not used","",IFERROR(VLOOKUP($A1391,'Circumstance 15'!$B$6:$AB$15,27,FALSE),IFERROR(VLOOKUP($A1391,'Circumstance 15'!$B$18:$AB$28,27,FALSE),TableBPA2[[#This Row],[Base Payment After Circumstance 14]])))</f>
        <v/>
      </c>
      <c r="U1391" s="24" t="str">
        <f>IF(U$3="Not used","",IFERROR(VLOOKUP($A1391,'Circumstance 16'!$B$6:$AB$15,27,FALSE),IFERROR(VLOOKUP($A1391,'Circumstance 16'!$B$18:$AB$28,27,FALSE),TableBPA2[[#This Row],[Base Payment After Circumstance 15]])))</f>
        <v/>
      </c>
      <c r="V1391" s="24" t="str">
        <f>IF(V$3="Not used","",IFERROR(VLOOKUP($A1391,'Circumstance 17'!$B$6:$AB$15,27,FALSE),IFERROR(VLOOKUP($A1391,'Circumstance 17'!$B$18:$AB$28,27,FALSE),TableBPA2[[#This Row],[Base Payment After Circumstance 16]])))</f>
        <v/>
      </c>
      <c r="W1391" s="24" t="str">
        <f>IF(W$3="Not used","",IFERROR(VLOOKUP($A1391,'Circumstance 18'!$B$6:$AB$15,27,FALSE),IFERROR(VLOOKUP($A1391,'Circumstance 18'!$B$18:$AB$28,27,FALSE),TableBPA2[[#This Row],[Base Payment After Circumstance 17]])))</f>
        <v/>
      </c>
      <c r="X1391" s="24" t="str">
        <f>IF(X$3="Not used","",IFERROR(VLOOKUP($A1391,'Circumstance 19'!$B$6:$AB$15,27,FALSE),IFERROR(VLOOKUP($A1391,'Circumstance 19'!$B$18:$AB$28,27,FALSE),TableBPA2[[#This Row],[Base Payment After Circumstance 18]])))</f>
        <v/>
      </c>
      <c r="Y1391" s="24" t="str">
        <f>IF(Y$3="Not used","",IFERROR(VLOOKUP($A1391,'Circumstance 20'!$B$6:$AB$15,27,FALSE),IFERROR(VLOOKUP($A1391,'Circumstance 20'!$B$18:$AB$28,27,FALSE),TableBPA2[[#This Row],[Base Payment After Circumstance 19]])))</f>
        <v/>
      </c>
    </row>
    <row r="1392" spans="1:25" x14ac:dyDescent="0.25">
      <c r="A1392" s="11" t="str">
        <f>IF('LEA Information'!A1401="","",'LEA Information'!A1401)</f>
        <v/>
      </c>
      <c r="B1392" s="11" t="str">
        <f>IF('LEA Information'!B1401="","",'LEA Information'!B1401)</f>
        <v/>
      </c>
      <c r="C1392" s="68" t="str">
        <f>IF('LEA Information'!C1401="","",'LEA Information'!C1401)</f>
        <v/>
      </c>
      <c r="D1392" s="8" t="str">
        <f>IF('LEA Information'!D1401="","",'LEA Information'!D1401)</f>
        <v/>
      </c>
      <c r="E1392" s="32" t="str">
        <f t="shared" si="21"/>
        <v/>
      </c>
      <c r="F1392" s="3" t="str">
        <f>IF(F$3="Not used","",IFERROR(VLOOKUP($A1392,'Circumstance 1'!$B$6:$AB$15,27,FALSE),IFERROR(VLOOKUP(A1392,'Circumstance 1'!$B$18:$AB$28,27,FALSE),TableBPA2[[#This Row],[Starting Base Payment]])))</f>
        <v/>
      </c>
      <c r="G1392" s="3" t="str">
        <f>IF(G$3="Not used","",IFERROR(VLOOKUP($A1392,'Circumstance 2'!$B$6:$AB$15,27,FALSE),IFERROR(VLOOKUP($A1392,'Circumstance 2'!$B$18:$AB$28,27,FALSE),TableBPA2[[#This Row],[Base Payment After Circumstance 1]])))</f>
        <v/>
      </c>
      <c r="H1392" s="3" t="str">
        <f>IF(H$3="Not used","",IFERROR(VLOOKUP($A1392,'Circumstance 3'!$B$6:$AB$15,27,FALSE),IFERROR(VLOOKUP($A1392,'Circumstance 3'!$B$18:$AB$28,27,FALSE),TableBPA2[[#This Row],[Base Payment After Circumstance 2]])))</f>
        <v/>
      </c>
      <c r="I1392" s="3" t="str">
        <f>IF(I$3="Not used","",IFERROR(VLOOKUP($A1392,'Circumstance 4'!$B$6:$AB$15,27,FALSE),IFERROR(VLOOKUP($A1392,'Circumstance 4'!$B$18:$AB$28,27,FALSE),TableBPA2[[#This Row],[Base Payment After Circumstance 3]])))</f>
        <v/>
      </c>
      <c r="J1392" s="3" t="str">
        <f>IF(J$3="Not used","",IFERROR(VLOOKUP($A1392,'Circumstance 5'!$B$6:$AB$15,27,FALSE),IFERROR(VLOOKUP($A1392,'Circumstance 5'!$B$18:$AB$28,27,FALSE),TableBPA2[[#This Row],[Base Payment After Circumstance 4]])))</f>
        <v/>
      </c>
      <c r="K1392" s="3" t="str">
        <f>IF(K$3="Not used","",IFERROR(VLOOKUP($A1392,'Circumstance 6'!$B$6:$AB$15,27,FALSE),IFERROR(VLOOKUP($A1392,'Circumstance 6'!$B$18:$AB$28,27,FALSE),TableBPA2[[#This Row],[Base Payment After Circumstance 5]])))</f>
        <v/>
      </c>
      <c r="L1392" s="3" t="str">
        <f>IF(L$3="Not used","",IFERROR(VLOOKUP($A1392,'Circumstance 7'!$B$6:$AB$15,27,FALSE),IFERROR(VLOOKUP($A1392,'Circumstance 7'!$B$18:$AB$28,27,FALSE),TableBPA2[[#This Row],[Base Payment After Circumstance 6]])))</f>
        <v/>
      </c>
      <c r="M1392" s="3" t="str">
        <f>IF(M$3="Not used","",IFERROR(VLOOKUP($A1392,'Circumstance 8'!$B$6:$AB$15,27,FALSE),IFERROR(VLOOKUP($A1392,'Circumstance 8'!$B$18:$AB$28,27,FALSE),TableBPA2[[#This Row],[Base Payment After Circumstance 7]])))</f>
        <v/>
      </c>
      <c r="N1392" s="3" t="str">
        <f>IF(N$3="Not used","",IFERROR(VLOOKUP($A1392,'Circumstance 9'!$B$6:$AB$15,27,FALSE),IFERROR(VLOOKUP($A1392,'Circumstance 9'!$B$18:$AB$28,27,FALSE),TableBPA2[[#This Row],[Base Payment After Circumstance 8]])))</f>
        <v/>
      </c>
      <c r="O1392" s="3" t="str">
        <f>IF(O$3="Not used","",IFERROR(VLOOKUP($A1392,'Circumstance 10'!$B$6:$AB$15,27,FALSE),IFERROR(VLOOKUP($A1392,'Circumstance 10'!$B$18:$AB$28,27,FALSE),TableBPA2[[#This Row],[Base Payment After Circumstance 9]])))</f>
        <v/>
      </c>
      <c r="P1392" s="24" t="str">
        <f>IF(P$3="Not used","",IFERROR(VLOOKUP($A1392,'Circumstance 11'!$B$6:$AB$15,27,FALSE),IFERROR(VLOOKUP($A1392,'Circumstance 11'!$B$18:$AB$28,27,FALSE),TableBPA2[[#This Row],[Base Payment After Circumstance 10]])))</f>
        <v/>
      </c>
      <c r="Q1392" s="24" t="str">
        <f>IF(Q$3="Not used","",IFERROR(VLOOKUP($A1392,'Circumstance 12'!$B$6:$AB$15,27,FALSE),IFERROR(VLOOKUP($A1392,'Circumstance 12'!$B$18:$AB$28,27,FALSE),TableBPA2[[#This Row],[Base Payment After Circumstance 11]])))</f>
        <v/>
      </c>
      <c r="R1392" s="24" t="str">
        <f>IF(R$3="Not used","",IFERROR(VLOOKUP($A1392,'Circumstance 13'!$B$6:$AB$15,27,FALSE),IFERROR(VLOOKUP($A1392,'Circumstance 13'!$B$18:$AB$28,27,FALSE),TableBPA2[[#This Row],[Base Payment After Circumstance 12]])))</f>
        <v/>
      </c>
      <c r="S1392" s="24" t="str">
        <f>IF(S$3="Not used","",IFERROR(VLOOKUP($A1392,'Circumstance 14'!$B$6:$AB$15,27,FALSE),IFERROR(VLOOKUP($A1392,'Circumstance 14'!$B$18:$AB$28,27,FALSE),TableBPA2[[#This Row],[Base Payment After Circumstance 13]])))</f>
        <v/>
      </c>
      <c r="T1392" s="24" t="str">
        <f>IF(T$3="Not used","",IFERROR(VLOOKUP($A1392,'Circumstance 15'!$B$6:$AB$15,27,FALSE),IFERROR(VLOOKUP($A1392,'Circumstance 15'!$B$18:$AB$28,27,FALSE),TableBPA2[[#This Row],[Base Payment After Circumstance 14]])))</f>
        <v/>
      </c>
      <c r="U1392" s="24" t="str">
        <f>IF(U$3="Not used","",IFERROR(VLOOKUP($A1392,'Circumstance 16'!$B$6:$AB$15,27,FALSE),IFERROR(VLOOKUP($A1392,'Circumstance 16'!$B$18:$AB$28,27,FALSE),TableBPA2[[#This Row],[Base Payment After Circumstance 15]])))</f>
        <v/>
      </c>
      <c r="V1392" s="24" t="str">
        <f>IF(V$3="Not used","",IFERROR(VLOOKUP($A1392,'Circumstance 17'!$B$6:$AB$15,27,FALSE),IFERROR(VLOOKUP($A1392,'Circumstance 17'!$B$18:$AB$28,27,FALSE),TableBPA2[[#This Row],[Base Payment After Circumstance 16]])))</f>
        <v/>
      </c>
      <c r="W1392" s="24" t="str">
        <f>IF(W$3="Not used","",IFERROR(VLOOKUP($A1392,'Circumstance 18'!$B$6:$AB$15,27,FALSE),IFERROR(VLOOKUP($A1392,'Circumstance 18'!$B$18:$AB$28,27,FALSE),TableBPA2[[#This Row],[Base Payment After Circumstance 17]])))</f>
        <v/>
      </c>
      <c r="X1392" s="24" t="str">
        <f>IF(X$3="Not used","",IFERROR(VLOOKUP($A1392,'Circumstance 19'!$B$6:$AB$15,27,FALSE),IFERROR(VLOOKUP($A1392,'Circumstance 19'!$B$18:$AB$28,27,FALSE),TableBPA2[[#This Row],[Base Payment After Circumstance 18]])))</f>
        <v/>
      </c>
      <c r="Y1392" s="24" t="str">
        <f>IF(Y$3="Not used","",IFERROR(VLOOKUP($A1392,'Circumstance 20'!$B$6:$AB$15,27,FALSE),IFERROR(VLOOKUP($A1392,'Circumstance 20'!$B$18:$AB$28,27,FALSE),TableBPA2[[#This Row],[Base Payment After Circumstance 19]])))</f>
        <v/>
      </c>
    </row>
    <row r="1393" spans="1:25" x14ac:dyDescent="0.25">
      <c r="A1393" s="11" t="str">
        <f>IF('LEA Information'!A1402="","",'LEA Information'!A1402)</f>
        <v/>
      </c>
      <c r="B1393" s="11" t="str">
        <f>IF('LEA Information'!B1402="","",'LEA Information'!B1402)</f>
        <v/>
      </c>
      <c r="C1393" s="68" t="str">
        <f>IF('LEA Information'!C1402="","",'LEA Information'!C1402)</f>
        <v/>
      </c>
      <c r="D1393" s="8" t="str">
        <f>IF('LEA Information'!D1402="","",'LEA Information'!D1402)</f>
        <v/>
      </c>
      <c r="E1393" s="32" t="str">
        <f t="shared" si="21"/>
        <v/>
      </c>
      <c r="F1393" s="3" t="str">
        <f>IF(F$3="Not used","",IFERROR(VLOOKUP($A1393,'Circumstance 1'!$B$6:$AB$15,27,FALSE),IFERROR(VLOOKUP(A1393,'Circumstance 1'!$B$18:$AB$28,27,FALSE),TableBPA2[[#This Row],[Starting Base Payment]])))</f>
        <v/>
      </c>
      <c r="G1393" s="3" t="str">
        <f>IF(G$3="Not used","",IFERROR(VLOOKUP($A1393,'Circumstance 2'!$B$6:$AB$15,27,FALSE),IFERROR(VLOOKUP($A1393,'Circumstance 2'!$B$18:$AB$28,27,FALSE),TableBPA2[[#This Row],[Base Payment After Circumstance 1]])))</f>
        <v/>
      </c>
      <c r="H1393" s="3" t="str">
        <f>IF(H$3="Not used","",IFERROR(VLOOKUP($A1393,'Circumstance 3'!$B$6:$AB$15,27,FALSE),IFERROR(VLOOKUP($A1393,'Circumstance 3'!$B$18:$AB$28,27,FALSE),TableBPA2[[#This Row],[Base Payment After Circumstance 2]])))</f>
        <v/>
      </c>
      <c r="I1393" s="3" t="str">
        <f>IF(I$3="Not used","",IFERROR(VLOOKUP($A1393,'Circumstance 4'!$B$6:$AB$15,27,FALSE),IFERROR(VLOOKUP($A1393,'Circumstance 4'!$B$18:$AB$28,27,FALSE),TableBPA2[[#This Row],[Base Payment After Circumstance 3]])))</f>
        <v/>
      </c>
      <c r="J1393" s="3" t="str">
        <f>IF(J$3="Not used","",IFERROR(VLOOKUP($A1393,'Circumstance 5'!$B$6:$AB$15,27,FALSE),IFERROR(VLOOKUP($A1393,'Circumstance 5'!$B$18:$AB$28,27,FALSE),TableBPA2[[#This Row],[Base Payment After Circumstance 4]])))</f>
        <v/>
      </c>
      <c r="K1393" s="3" t="str">
        <f>IF(K$3="Not used","",IFERROR(VLOOKUP($A1393,'Circumstance 6'!$B$6:$AB$15,27,FALSE),IFERROR(VLOOKUP($A1393,'Circumstance 6'!$B$18:$AB$28,27,FALSE),TableBPA2[[#This Row],[Base Payment After Circumstance 5]])))</f>
        <v/>
      </c>
      <c r="L1393" s="3" t="str">
        <f>IF(L$3="Not used","",IFERROR(VLOOKUP($A1393,'Circumstance 7'!$B$6:$AB$15,27,FALSE),IFERROR(VLOOKUP($A1393,'Circumstance 7'!$B$18:$AB$28,27,FALSE),TableBPA2[[#This Row],[Base Payment After Circumstance 6]])))</f>
        <v/>
      </c>
      <c r="M1393" s="3" t="str">
        <f>IF(M$3="Not used","",IFERROR(VLOOKUP($A1393,'Circumstance 8'!$B$6:$AB$15,27,FALSE),IFERROR(VLOOKUP($A1393,'Circumstance 8'!$B$18:$AB$28,27,FALSE),TableBPA2[[#This Row],[Base Payment After Circumstance 7]])))</f>
        <v/>
      </c>
      <c r="N1393" s="3" t="str">
        <f>IF(N$3="Not used","",IFERROR(VLOOKUP($A1393,'Circumstance 9'!$B$6:$AB$15,27,FALSE),IFERROR(VLOOKUP($A1393,'Circumstance 9'!$B$18:$AB$28,27,FALSE),TableBPA2[[#This Row],[Base Payment After Circumstance 8]])))</f>
        <v/>
      </c>
      <c r="O1393" s="3" t="str">
        <f>IF(O$3="Not used","",IFERROR(VLOOKUP($A1393,'Circumstance 10'!$B$6:$AB$15,27,FALSE),IFERROR(VLOOKUP($A1393,'Circumstance 10'!$B$18:$AB$28,27,FALSE),TableBPA2[[#This Row],[Base Payment After Circumstance 9]])))</f>
        <v/>
      </c>
      <c r="P1393" s="24" t="str">
        <f>IF(P$3="Not used","",IFERROR(VLOOKUP($A1393,'Circumstance 11'!$B$6:$AB$15,27,FALSE),IFERROR(VLOOKUP($A1393,'Circumstance 11'!$B$18:$AB$28,27,FALSE),TableBPA2[[#This Row],[Base Payment After Circumstance 10]])))</f>
        <v/>
      </c>
      <c r="Q1393" s="24" t="str">
        <f>IF(Q$3="Not used","",IFERROR(VLOOKUP($A1393,'Circumstance 12'!$B$6:$AB$15,27,FALSE),IFERROR(VLOOKUP($A1393,'Circumstance 12'!$B$18:$AB$28,27,FALSE),TableBPA2[[#This Row],[Base Payment After Circumstance 11]])))</f>
        <v/>
      </c>
      <c r="R1393" s="24" t="str">
        <f>IF(R$3="Not used","",IFERROR(VLOOKUP($A1393,'Circumstance 13'!$B$6:$AB$15,27,FALSE),IFERROR(VLOOKUP($A1393,'Circumstance 13'!$B$18:$AB$28,27,FALSE),TableBPA2[[#This Row],[Base Payment After Circumstance 12]])))</f>
        <v/>
      </c>
      <c r="S1393" s="24" t="str">
        <f>IF(S$3="Not used","",IFERROR(VLOOKUP($A1393,'Circumstance 14'!$B$6:$AB$15,27,FALSE),IFERROR(VLOOKUP($A1393,'Circumstance 14'!$B$18:$AB$28,27,FALSE),TableBPA2[[#This Row],[Base Payment After Circumstance 13]])))</f>
        <v/>
      </c>
      <c r="T1393" s="24" t="str">
        <f>IF(T$3="Not used","",IFERROR(VLOOKUP($A1393,'Circumstance 15'!$B$6:$AB$15,27,FALSE),IFERROR(VLOOKUP($A1393,'Circumstance 15'!$B$18:$AB$28,27,FALSE),TableBPA2[[#This Row],[Base Payment After Circumstance 14]])))</f>
        <v/>
      </c>
      <c r="U1393" s="24" t="str">
        <f>IF(U$3="Not used","",IFERROR(VLOOKUP($A1393,'Circumstance 16'!$B$6:$AB$15,27,FALSE),IFERROR(VLOOKUP($A1393,'Circumstance 16'!$B$18:$AB$28,27,FALSE),TableBPA2[[#This Row],[Base Payment After Circumstance 15]])))</f>
        <v/>
      </c>
      <c r="V1393" s="24" t="str">
        <f>IF(V$3="Not used","",IFERROR(VLOOKUP($A1393,'Circumstance 17'!$B$6:$AB$15,27,FALSE),IFERROR(VLOOKUP($A1393,'Circumstance 17'!$B$18:$AB$28,27,FALSE),TableBPA2[[#This Row],[Base Payment After Circumstance 16]])))</f>
        <v/>
      </c>
      <c r="W1393" s="24" t="str">
        <f>IF(W$3="Not used","",IFERROR(VLOOKUP($A1393,'Circumstance 18'!$B$6:$AB$15,27,FALSE),IFERROR(VLOOKUP($A1393,'Circumstance 18'!$B$18:$AB$28,27,FALSE),TableBPA2[[#This Row],[Base Payment After Circumstance 17]])))</f>
        <v/>
      </c>
      <c r="X1393" s="24" t="str">
        <f>IF(X$3="Not used","",IFERROR(VLOOKUP($A1393,'Circumstance 19'!$B$6:$AB$15,27,FALSE),IFERROR(VLOOKUP($A1393,'Circumstance 19'!$B$18:$AB$28,27,FALSE),TableBPA2[[#This Row],[Base Payment After Circumstance 18]])))</f>
        <v/>
      </c>
      <c r="Y1393" s="24" t="str">
        <f>IF(Y$3="Not used","",IFERROR(VLOOKUP($A1393,'Circumstance 20'!$B$6:$AB$15,27,FALSE),IFERROR(VLOOKUP($A1393,'Circumstance 20'!$B$18:$AB$28,27,FALSE),TableBPA2[[#This Row],[Base Payment After Circumstance 19]])))</f>
        <v/>
      </c>
    </row>
    <row r="1394" spans="1:25" x14ac:dyDescent="0.25">
      <c r="A1394" s="11" t="str">
        <f>IF('LEA Information'!A1403="","",'LEA Information'!A1403)</f>
        <v/>
      </c>
      <c r="B1394" s="11" t="str">
        <f>IF('LEA Information'!B1403="","",'LEA Information'!B1403)</f>
        <v/>
      </c>
      <c r="C1394" s="68" t="str">
        <f>IF('LEA Information'!C1403="","",'LEA Information'!C1403)</f>
        <v/>
      </c>
      <c r="D1394" s="8" t="str">
        <f>IF('LEA Information'!D1403="","",'LEA Information'!D1403)</f>
        <v/>
      </c>
      <c r="E1394" s="32" t="str">
        <f t="shared" si="21"/>
        <v/>
      </c>
      <c r="F1394" s="3" t="str">
        <f>IF(F$3="Not used","",IFERROR(VLOOKUP($A1394,'Circumstance 1'!$B$6:$AB$15,27,FALSE),IFERROR(VLOOKUP(A1394,'Circumstance 1'!$B$18:$AB$28,27,FALSE),TableBPA2[[#This Row],[Starting Base Payment]])))</f>
        <v/>
      </c>
      <c r="G1394" s="3" t="str">
        <f>IF(G$3="Not used","",IFERROR(VLOOKUP($A1394,'Circumstance 2'!$B$6:$AB$15,27,FALSE),IFERROR(VLOOKUP($A1394,'Circumstance 2'!$B$18:$AB$28,27,FALSE),TableBPA2[[#This Row],[Base Payment After Circumstance 1]])))</f>
        <v/>
      </c>
      <c r="H1394" s="3" t="str">
        <f>IF(H$3="Not used","",IFERROR(VLOOKUP($A1394,'Circumstance 3'!$B$6:$AB$15,27,FALSE),IFERROR(VLOOKUP($A1394,'Circumstance 3'!$B$18:$AB$28,27,FALSE),TableBPA2[[#This Row],[Base Payment After Circumstance 2]])))</f>
        <v/>
      </c>
      <c r="I1394" s="3" t="str">
        <f>IF(I$3="Not used","",IFERROR(VLOOKUP($A1394,'Circumstance 4'!$B$6:$AB$15,27,FALSE),IFERROR(VLOOKUP($A1394,'Circumstance 4'!$B$18:$AB$28,27,FALSE),TableBPA2[[#This Row],[Base Payment After Circumstance 3]])))</f>
        <v/>
      </c>
      <c r="J1394" s="3" t="str">
        <f>IF(J$3="Not used","",IFERROR(VLOOKUP($A1394,'Circumstance 5'!$B$6:$AB$15,27,FALSE),IFERROR(VLOOKUP($A1394,'Circumstance 5'!$B$18:$AB$28,27,FALSE),TableBPA2[[#This Row],[Base Payment After Circumstance 4]])))</f>
        <v/>
      </c>
      <c r="K1394" s="3" t="str">
        <f>IF(K$3="Not used","",IFERROR(VLOOKUP($A1394,'Circumstance 6'!$B$6:$AB$15,27,FALSE),IFERROR(VLOOKUP($A1394,'Circumstance 6'!$B$18:$AB$28,27,FALSE),TableBPA2[[#This Row],[Base Payment After Circumstance 5]])))</f>
        <v/>
      </c>
      <c r="L1394" s="3" t="str">
        <f>IF(L$3="Not used","",IFERROR(VLOOKUP($A1394,'Circumstance 7'!$B$6:$AB$15,27,FALSE),IFERROR(VLOOKUP($A1394,'Circumstance 7'!$B$18:$AB$28,27,FALSE),TableBPA2[[#This Row],[Base Payment After Circumstance 6]])))</f>
        <v/>
      </c>
      <c r="M1394" s="3" t="str">
        <f>IF(M$3="Not used","",IFERROR(VLOOKUP($A1394,'Circumstance 8'!$B$6:$AB$15,27,FALSE),IFERROR(VLOOKUP($A1394,'Circumstance 8'!$B$18:$AB$28,27,FALSE),TableBPA2[[#This Row],[Base Payment After Circumstance 7]])))</f>
        <v/>
      </c>
      <c r="N1394" s="3" t="str">
        <f>IF(N$3="Not used","",IFERROR(VLOOKUP($A1394,'Circumstance 9'!$B$6:$AB$15,27,FALSE),IFERROR(VLOOKUP($A1394,'Circumstance 9'!$B$18:$AB$28,27,FALSE),TableBPA2[[#This Row],[Base Payment After Circumstance 8]])))</f>
        <v/>
      </c>
      <c r="O1394" s="3" t="str">
        <f>IF(O$3="Not used","",IFERROR(VLOOKUP($A1394,'Circumstance 10'!$B$6:$AB$15,27,FALSE),IFERROR(VLOOKUP($A1394,'Circumstance 10'!$B$18:$AB$28,27,FALSE),TableBPA2[[#This Row],[Base Payment After Circumstance 9]])))</f>
        <v/>
      </c>
      <c r="P1394" s="24" t="str">
        <f>IF(P$3="Not used","",IFERROR(VLOOKUP($A1394,'Circumstance 11'!$B$6:$AB$15,27,FALSE),IFERROR(VLOOKUP($A1394,'Circumstance 11'!$B$18:$AB$28,27,FALSE),TableBPA2[[#This Row],[Base Payment After Circumstance 10]])))</f>
        <v/>
      </c>
      <c r="Q1394" s="24" t="str">
        <f>IF(Q$3="Not used","",IFERROR(VLOOKUP($A1394,'Circumstance 12'!$B$6:$AB$15,27,FALSE),IFERROR(VLOOKUP($A1394,'Circumstance 12'!$B$18:$AB$28,27,FALSE),TableBPA2[[#This Row],[Base Payment After Circumstance 11]])))</f>
        <v/>
      </c>
      <c r="R1394" s="24" t="str">
        <f>IF(R$3="Not used","",IFERROR(VLOOKUP($A1394,'Circumstance 13'!$B$6:$AB$15,27,FALSE),IFERROR(VLOOKUP($A1394,'Circumstance 13'!$B$18:$AB$28,27,FALSE),TableBPA2[[#This Row],[Base Payment After Circumstance 12]])))</f>
        <v/>
      </c>
      <c r="S1394" s="24" t="str">
        <f>IF(S$3="Not used","",IFERROR(VLOOKUP($A1394,'Circumstance 14'!$B$6:$AB$15,27,FALSE),IFERROR(VLOOKUP($A1394,'Circumstance 14'!$B$18:$AB$28,27,FALSE),TableBPA2[[#This Row],[Base Payment After Circumstance 13]])))</f>
        <v/>
      </c>
      <c r="T1394" s="24" t="str">
        <f>IF(T$3="Not used","",IFERROR(VLOOKUP($A1394,'Circumstance 15'!$B$6:$AB$15,27,FALSE),IFERROR(VLOOKUP($A1394,'Circumstance 15'!$B$18:$AB$28,27,FALSE),TableBPA2[[#This Row],[Base Payment After Circumstance 14]])))</f>
        <v/>
      </c>
      <c r="U1394" s="24" t="str">
        <f>IF(U$3="Not used","",IFERROR(VLOOKUP($A1394,'Circumstance 16'!$B$6:$AB$15,27,FALSE),IFERROR(VLOOKUP($A1394,'Circumstance 16'!$B$18:$AB$28,27,FALSE),TableBPA2[[#This Row],[Base Payment After Circumstance 15]])))</f>
        <v/>
      </c>
      <c r="V1394" s="24" t="str">
        <f>IF(V$3="Not used","",IFERROR(VLOOKUP($A1394,'Circumstance 17'!$B$6:$AB$15,27,FALSE),IFERROR(VLOOKUP($A1394,'Circumstance 17'!$B$18:$AB$28,27,FALSE),TableBPA2[[#This Row],[Base Payment After Circumstance 16]])))</f>
        <v/>
      </c>
      <c r="W1394" s="24" t="str">
        <f>IF(W$3="Not used","",IFERROR(VLOOKUP($A1394,'Circumstance 18'!$B$6:$AB$15,27,FALSE),IFERROR(VLOOKUP($A1394,'Circumstance 18'!$B$18:$AB$28,27,FALSE),TableBPA2[[#This Row],[Base Payment After Circumstance 17]])))</f>
        <v/>
      </c>
      <c r="X1394" s="24" t="str">
        <f>IF(X$3="Not used","",IFERROR(VLOOKUP($A1394,'Circumstance 19'!$B$6:$AB$15,27,FALSE),IFERROR(VLOOKUP($A1394,'Circumstance 19'!$B$18:$AB$28,27,FALSE),TableBPA2[[#This Row],[Base Payment After Circumstance 18]])))</f>
        <v/>
      </c>
      <c r="Y1394" s="24" t="str">
        <f>IF(Y$3="Not used","",IFERROR(VLOOKUP($A1394,'Circumstance 20'!$B$6:$AB$15,27,FALSE),IFERROR(VLOOKUP($A1394,'Circumstance 20'!$B$18:$AB$28,27,FALSE),TableBPA2[[#This Row],[Base Payment After Circumstance 19]])))</f>
        <v/>
      </c>
    </row>
    <row r="1395" spans="1:25" x14ac:dyDescent="0.25">
      <c r="A1395" s="11" t="str">
        <f>IF('LEA Information'!A1404="","",'LEA Information'!A1404)</f>
        <v/>
      </c>
      <c r="B1395" s="11" t="str">
        <f>IF('LEA Information'!B1404="","",'LEA Information'!B1404)</f>
        <v/>
      </c>
      <c r="C1395" s="68" t="str">
        <f>IF('LEA Information'!C1404="","",'LEA Information'!C1404)</f>
        <v/>
      </c>
      <c r="D1395" s="8" t="str">
        <f>IF('LEA Information'!D1404="","",'LEA Information'!D1404)</f>
        <v/>
      </c>
      <c r="E1395" s="32" t="str">
        <f t="shared" si="21"/>
        <v/>
      </c>
      <c r="F1395" s="3" t="str">
        <f>IF(F$3="Not used","",IFERROR(VLOOKUP($A1395,'Circumstance 1'!$B$6:$AB$15,27,FALSE),IFERROR(VLOOKUP(A1395,'Circumstance 1'!$B$18:$AB$28,27,FALSE),TableBPA2[[#This Row],[Starting Base Payment]])))</f>
        <v/>
      </c>
      <c r="G1395" s="3" t="str">
        <f>IF(G$3="Not used","",IFERROR(VLOOKUP($A1395,'Circumstance 2'!$B$6:$AB$15,27,FALSE),IFERROR(VLOOKUP($A1395,'Circumstance 2'!$B$18:$AB$28,27,FALSE),TableBPA2[[#This Row],[Base Payment After Circumstance 1]])))</f>
        <v/>
      </c>
      <c r="H1395" s="3" t="str">
        <f>IF(H$3="Not used","",IFERROR(VLOOKUP($A1395,'Circumstance 3'!$B$6:$AB$15,27,FALSE),IFERROR(VLOOKUP($A1395,'Circumstance 3'!$B$18:$AB$28,27,FALSE),TableBPA2[[#This Row],[Base Payment After Circumstance 2]])))</f>
        <v/>
      </c>
      <c r="I1395" s="3" t="str">
        <f>IF(I$3="Not used","",IFERROR(VLOOKUP($A1395,'Circumstance 4'!$B$6:$AB$15,27,FALSE),IFERROR(VLOOKUP($A1395,'Circumstance 4'!$B$18:$AB$28,27,FALSE),TableBPA2[[#This Row],[Base Payment After Circumstance 3]])))</f>
        <v/>
      </c>
      <c r="J1395" s="3" t="str">
        <f>IF(J$3="Not used","",IFERROR(VLOOKUP($A1395,'Circumstance 5'!$B$6:$AB$15,27,FALSE),IFERROR(VLOOKUP($A1395,'Circumstance 5'!$B$18:$AB$28,27,FALSE),TableBPA2[[#This Row],[Base Payment After Circumstance 4]])))</f>
        <v/>
      </c>
      <c r="K1395" s="3" t="str">
        <f>IF(K$3="Not used","",IFERROR(VLOOKUP($A1395,'Circumstance 6'!$B$6:$AB$15,27,FALSE),IFERROR(VLOOKUP($A1395,'Circumstance 6'!$B$18:$AB$28,27,FALSE),TableBPA2[[#This Row],[Base Payment After Circumstance 5]])))</f>
        <v/>
      </c>
      <c r="L1395" s="3" t="str">
        <f>IF(L$3="Not used","",IFERROR(VLOOKUP($A1395,'Circumstance 7'!$B$6:$AB$15,27,FALSE),IFERROR(VLOOKUP($A1395,'Circumstance 7'!$B$18:$AB$28,27,FALSE),TableBPA2[[#This Row],[Base Payment After Circumstance 6]])))</f>
        <v/>
      </c>
      <c r="M1395" s="3" t="str">
        <f>IF(M$3="Not used","",IFERROR(VLOOKUP($A1395,'Circumstance 8'!$B$6:$AB$15,27,FALSE),IFERROR(VLOOKUP($A1395,'Circumstance 8'!$B$18:$AB$28,27,FALSE),TableBPA2[[#This Row],[Base Payment After Circumstance 7]])))</f>
        <v/>
      </c>
      <c r="N1395" s="3" t="str">
        <f>IF(N$3="Not used","",IFERROR(VLOOKUP($A1395,'Circumstance 9'!$B$6:$AB$15,27,FALSE),IFERROR(VLOOKUP($A1395,'Circumstance 9'!$B$18:$AB$28,27,FALSE),TableBPA2[[#This Row],[Base Payment After Circumstance 8]])))</f>
        <v/>
      </c>
      <c r="O1395" s="3" t="str">
        <f>IF(O$3="Not used","",IFERROR(VLOOKUP($A1395,'Circumstance 10'!$B$6:$AB$15,27,FALSE),IFERROR(VLOOKUP($A1395,'Circumstance 10'!$B$18:$AB$28,27,FALSE),TableBPA2[[#This Row],[Base Payment After Circumstance 9]])))</f>
        <v/>
      </c>
      <c r="P1395" s="24" t="str">
        <f>IF(P$3="Not used","",IFERROR(VLOOKUP($A1395,'Circumstance 11'!$B$6:$AB$15,27,FALSE),IFERROR(VLOOKUP($A1395,'Circumstance 11'!$B$18:$AB$28,27,FALSE),TableBPA2[[#This Row],[Base Payment After Circumstance 10]])))</f>
        <v/>
      </c>
      <c r="Q1395" s="24" t="str">
        <f>IF(Q$3="Not used","",IFERROR(VLOOKUP($A1395,'Circumstance 12'!$B$6:$AB$15,27,FALSE),IFERROR(VLOOKUP($A1395,'Circumstance 12'!$B$18:$AB$28,27,FALSE),TableBPA2[[#This Row],[Base Payment After Circumstance 11]])))</f>
        <v/>
      </c>
      <c r="R1395" s="24" t="str">
        <f>IF(R$3="Not used","",IFERROR(VLOOKUP($A1395,'Circumstance 13'!$B$6:$AB$15,27,FALSE),IFERROR(VLOOKUP($A1395,'Circumstance 13'!$B$18:$AB$28,27,FALSE),TableBPA2[[#This Row],[Base Payment After Circumstance 12]])))</f>
        <v/>
      </c>
      <c r="S1395" s="24" t="str">
        <f>IF(S$3="Not used","",IFERROR(VLOOKUP($A1395,'Circumstance 14'!$B$6:$AB$15,27,FALSE),IFERROR(VLOOKUP($A1395,'Circumstance 14'!$B$18:$AB$28,27,FALSE),TableBPA2[[#This Row],[Base Payment After Circumstance 13]])))</f>
        <v/>
      </c>
      <c r="T1395" s="24" t="str">
        <f>IF(T$3="Not used","",IFERROR(VLOOKUP($A1395,'Circumstance 15'!$B$6:$AB$15,27,FALSE),IFERROR(VLOOKUP($A1395,'Circumstance 15'!$B$18:$AB$28,27,FALSE),TableBPA2[[#This Row],[Base Payment After Circumstance 14]])))</f>
        <v/>
      </c>
      <c r="U1395" s="24" t="str">
        <f>IF(U$3="Not used","",IFERROR(VLOOKUP($A1395,'Circumstance 16'!$B$6:$AB$15,27,FALSE),IFERROR(VLOOKUP($A1395,'Circumstance 16'!$B$18:$AB$28,27,FALSE),TableBPA2[[#This Row],[Base Payment After Circumstance 15]])))</f>
        <v/>
      </c>
      <c r="V1395" s="24" t="str">
        <f>IF(V$3="Not used","",IFERROR(VLOOKUP($A1395,'Circumstance 17'!$B$6:$AB$15,27,FALSE),IFERROR(VLOOKUP($A1395,'Circumstance 17'!$B$18:$AB$28,27,FALSE),TableBPA2[[#This Row],[Base Payment After Circumstance 16]])))</f>
        <v/>
      </c>
      <c r="W1395" s="24" t="str">
        <f>IF(W$3="Not used","",IFERROR(VLOOKUP($A1395,'Circumstance 18'!$B$6:$AB$15,27,FALSE),IFERROR(VLOOKUP($A1395,'Circumstance 18'!$B$18:$AB$28,27,FALSE),TableBPA2[[#This Row],[Base Payment After Circumstance 17]])))</f>
        <v/>
      </c>
      <c r="X1395" s="24" t="str">
        <f>IF(X$3="Not used","",IFERROR(VLOOKUP($A1395,'Circumstance 19'!$B$6:$AB$15,27,FALSE),IFERROR(VLOOKUP($A1395,'Circumstance 19'!$B$18:$AB$28,27,FALSE),TableBPA2[[#This Row],[Base Payment After Circumstance 18]])))</f>
        <v/>
      </c>
      <c r="Y1395" s="24" t="str">
        <f>IF(Y$3="Not used","",IFERROR(VLOOKUP($A1395,'Circumstance 20'!$B$6:$AB$15,27,FALSE),IFERROR(VLOOKUP($A1395,'Circumstance 20'!$B$18:$AB$28,27,FALSE),TableBPA2[[#This Row],[Base Payment After Circumstance 19]])))</f>
        <v/>
      </c>
    </row>
    <row r="1396" spans="1:25" x14ac:dyDescent="0.25">
      <c r="A1396" s="11" t="str">
        <f>IF('LEA Information'!A1405="","",'LEA Information'!A1405)</f>
        <v/>
      </c>
      <c r="B1396" s="11" t="str">
        <f>IF('LEA Information'!B1405="","",'LEA Information'!B1405)</f>
        <v/>
      </c>
      <c r="C1396" s="68" t="str">
        <f>IF('LEA Information'!C1405="","",'LEA Information'!C1405)</f>
        <v/>
      </c>
      <c r="D1396" s="8" t="str">
        <f>IF('LEA Information'!D1405="","",'LEA Information'!D1405)</f>
        <v/>
      </c>
      <c r="E1396" s="32" t="str">
        <f t="shared" si="21"/>
        <v/>
      </c>
      <c r="F1396" s="3" t="str">
        <f>IF(F$3="Not used","",IFERROR(VLOOKUP($A1396,'Circumstance 1'!$B$6:$AB$15,27,FALSE),IFERROR(VLOOKUP(A1396,'Circumstance 1'!$B$18:$AB$28,27,FALSE),TableBPA2[[#This Row],[Starting Base Payment]])))</f>
        <v/>
      </c>
      <c r="G1396" s="3" t="str">
        <f>IF(G$3="Not used","",IFERROR(VLOOKUP($A1396,'Circumstance 2'!$B$6:$AB$15,27,FALSE),IFERROR(VLOOKUP($A1396,'Circumstance 2'!$B$18:$AB$28,27,FALSE),TableBPA2[[#This Row],[Base Payment After Circumstance 1]])))</f>
        <v/>
      </c>
      <c r="H1396" s="3" t="str">
        <f>IF(H$3="Not used","",IFERROR(VLOOKUP($A1396,'Circumstance 3'!$B$6:$AB$15,27,FALSE),IFERROR(VLOOKUP($A1396,'Circumstance 3'!$B$18:$AB$28,27,FALSE),TableBPA2[[#This Row],[Base Payment After Circumstance 2]])))</f>
        <v/>
      </c>
      <c r="I1396" s="3" t="str">
        <f>IF(I$3="Not used","",IFERROR(VLOOKUP($A1396,'Circumstance 4'!$B$6:$AB$15,27,FALSE),IFERROR(VLOOKUP($A1396,'Circumstance 4'!$B$18:$AB$28,27,FALSE),TableBPA2[[#This Row],[Base Payment After Circumstance 3]])))</f>
        <v/>
      </c>
      <c r="J1396" s="3" t="str">
        <f>IF(J$3="Not used","",IFERROR(VLOOKUP($A1396,'Circumstance 5'!$B$6:$AB$15,27,FALSE),IFERROR(VLOOKUP($A1396,'Circumstance 5'!$B$18:$AB$28,27,FALSE),TableBPA2[[#This Row],[Base Payment After Circumstance 4]])))</f>
        <v/>
      </c>
      <c r="K1396" s="3" t="str">
        <f>IF(K$3="Not used","",IFERROR(VLOOKUP($A1396,'Circumstance 6'!$B$6:$AB$15,27,FALSE),IFERROR(VLOOKUP($A1396,'Circumstance 6'!$B$18:$AB$28,27,FALSE),TableBPA2[[#This Row],[Base Payment After Circumstance 5]])))</f>
        <v/>
      </c>
      <c r="L1396" s="3" t="str">
        <f>IF(L$3="Not used","",IFERROR(VLOOKUP($A1396,'Circumstance 7'!$B$6:$AB$15,27,FALSE),IFERROR(VLOOKUP($A1396,'Circumstance 7'!$B$18:$AB$28,27,FALSE),TableBPA2[[#This Row],[Base Payment After Circumstance 6]])))</f>
        <v/>
      </c>
      <c r="M1396" s="3" t="str">
        <f>IF(M$3="Not used","",IFERROR(VLOOKUP($A1396,'Circumstance 8'!$B$6:$AB$15,27,FALSE),IFERROR(VLOOKUP($A1396,'Circumstance 8'!$B$18:$AB$28,27,FALSE),TableBPA2[[#This Row],[Base Payment After Circumstance 7]])))</f>
        <v/>
      </c>
      <c r="N1396" s="3" t="str">
        <f>IF(N$3="Not used","",IFERROR(VLOOKUP($A1396,'Circumstance 9'!$B$6:$AB$15,27,FALSE),IFERROR(VLOOKUP($A1396,'Circumstance 9'!$B$18:$AB$28,27,FALSE),TableBPA2[[#This Row],[Base Payment After Circumstance 8]])))</f>
        <v/>
      </c>
      <c r="O1396" s="3" t="str">
        <f>IF(O$3="Not used","",IFERROR(VLOOKUP($A1396,'Circumstance 10'!$B$6:$AB$15,27,FALSE),IFERROR(VLOOKUP($A1396,'Circumstance 10'!$B$18:$AB$28,27,FALSE),TableBPA2[[#This Row],[Base Payment After Circumstance 9]])))</f>
        <v/>
      </c>
      <c r="P1396" s="24" t="str">
        <f>IF(P$3="Not used","",IFERROR(VLOOKUP($A1396,'Circumstance 11'!$B$6:$AB$15,27,FALSE),IFERROR(VLOOKUP($A1396,'Circumstance 11'!$B$18:$AB$28,27,FALSE),TableBPA2[[#This Row],[Base Payment After Circumstance 10]])))</f>
        <v/>
      </c>
      <c r="Q1396" s="24" t="str">
        <f>IF(Q$3="Not used","",IFERROR(VLOOKUP($A1396,'Circumstance 12'!$B$6:$AB$15,27,FALSE),IFERROR(VLOOKUP($A1396,'Circumstance 12'!$B$18:$AB$28,27,FALSE),TableBPA2[[#This Row],[Base Payment After Circumstance 11]])))</f>
        <v/>
      </c>
      <c r="R1396" s="24" t="str">
        <f>IF(R$3="Not used","",IFERROR(VLOOKUP($A1396,'Circumstance 13'!$B$6:$AB$15,27,FALSE),IFERROR(VLOOKUP($A1396,'Circumstance 13'!$B$18:$AB$28,27,FALSE),TableBPA2[[#This Row],[Base Payment After Circumstance 12]])))</f>
        <v/>
      </c>
      <c r="S1396" s="24" t="str">
        <f>IF(S$3="Not used","",IFERROR(VLOOKUP($A1396,'Circumstance 14'!$B$6:$AB$15,27,FALSE),IFERROR(VLOOKUP($A1396,'Circumstance 14'!$B$18:$AB$28,27,FALSE),TableBPA2[[#This Row],[Base Payment After Circumstance 13]])))</f>
        <v/>
      </c>
      <c r="T1396" s="24" t="str">
        <f>IF(T$3="Not used","",IFERROR(VLOOKUP($A1396,'Circumstance 15'!$B$6:$AB$15,27,FALSE),IFERROR(VLOOKUP($A1396,'Circumstance 15'!$B$18:$AB$28,27,FALSE),TableBPA2[[#This Row],[Base Payment After Circumstance 14]])))</f>
        <v/>
      </c>
      <c r="U1396" s="24" t="str">
        <f>IF(U$3="Not used","",IFERROR(VLOOKUP($A1396,'Circumstance 16'!$B$6:$AB$15,27,FALSE),IFERROR(VLOOKUP($A1396,'Circumstance 16'!$B$18:$AB$28,27,FALSE),TableBPA2[[#This Row],[Base Payment After Circumstance 15]])))</f>
        <v/>
      </c>
      <c r="V1396" s="24" t="str">
        <f>IF(V$3="Not used","",IFERROR(VLOOKUP($A1396,'Circumstance 17'!$B$6:$AB$15,27,FALSE),IFERROR(VLOOKUP($A1396,'Circumstance 17'!$B$18:$AB$28,27,FALSE),TableBPA2[[#This Row],[Base Payment After Circumstance 16]])))</f>
        <v/>
      </c>
      <c r="W1396" s="24" t="str">
        <f>IF(W$3="Not used","",IFERROR(VLOOKUP($A1396,'Circumstance 18'!$B$6:$AB$15,27,FALSE),IFERROR(VLOOKUP($A1396,'Circumstance 18'!$B$18:$AB$28,27,FALSE),TableBPA2[[#This Row],[Base Payment After Circumstance 17]])))</f>
        <v/>
      </c>
      <c r="X1396" s="24" t="str">
        <f>IF(X$3="Not used","",IFERROR(VLOOKUP($A1396,'Circumstance 19'!$B$6:$AB$15,27,FALSE),IFERROR(VLOOKUP($A1396,'Circumstance 19'!$B$18:$AB$28,27,FALSE),TableBPA2[[#This Row],[Base Payment After Circumstance 18]])))</f>
        <v/>
      </c>
      <c r="Y1396" s="24" t="str">
        <f>IF(Y$3="Not used","",IFERROR(VLOOKUP($A1396,'Circumstance 20'!$B$6:$AB$15,27,FALSE),IFERROR(VLOOKUP($A1396,'Circumstance 20'!$B$18:$AB$28,27,FALSE),TableBPA2[[#This Row],[Base Payment After Circumstance 19]])))</f>
        <v/>
      </c>
    </row>
    <row r="1397" spans="1:25" x14ac:dyDescent="0.25">
      <c r="A1397" s="11" t="str">
        <f>IF('LEA Information'!A1406="","",'LEA Information'!A1406)</f>
        <v/>
      </c>
      <c r="B1397" s="11" t="str">
        <f>IF('LEA Information'!B1406="","",'LEA Information'!B1406)</f>
        <v/>
      </c>
      <c r="C1397" s="68" t="str">
        <f>IF('LEA Information'!C1406="","",'LEA Information'!C1406)</f>
        <v/>
      </c>
      <c r="D1397" s="8" t="str">
        <f>IF('LEA Information'!D1406="","",'LEA Information'!D1406)</f>
        <v/>
      </c>
      <c r="E1397" s="32" t="str">
        <f t="shared" si="21"/>
        <v/>
      </c>
      <c r="F1397" s="3" t="str">
        <f>IF(F$3="Not used","",IFERROR(VLOOKUP($A1397,'Circumstance 1'!$B$6:$AB$15,27,FALSE),IFERROR(VLOOKUP(A1397,'Circumstance 1'!$B$18:$AB$28,27,FALSE),TableBPA2[[#This Row],[Starting Base Payment]])))</f>
        <v/>
      </c>
      <c r="G1397" s="3" t="str">
        <f>IF(G$3="Not used","",IFERROR(VLOOKUP($A1397,'Circumstance 2'!$B$6:$AB$15,27,FALSE),IFERROR(VLOOKUP($A1397,'Circumstance 2'!$B$18:$AB$28,27,FALSE),TableBPA2[[#This Row],[Base Payment After Circumstance 1]])))</f>
        <v/>
      </c>
      <c r="H1397" s="3" t="str">
        <f>IF(H$3="Not used","",IFERROR(VLOOKUP($A1397,'Circumstance 3'!$B$6:$AB$15,27,FALSE),IFERROR(VLOOKUP($A1397,'Circumstance 3'!$B$18:$AB$28,27,FALSE),TableBPA2[[#This Row],[Base Payment After Circumstance 2]])))</f>
        <v/>
      </c>
      <c r="I1397" s="3" t="str">
        <f>IF(I$3="Not used","",IFERROR(VLOOKUP($A1397,'Circumstance 4'!$B$6:$AB$15,27,FALSE),IFERROR(VLOOKUP($A1397,'Circumstance 4'!$B$18:$AB$28,27,FALSE),TableBPA2[[#This Row],[Base Payment After Circumstance 3]])))</f>
        <v/>
      </c>
      <c r="J1397" s="3" t="str">
        <f>IF(J$3="Not used","",IFERROR(VLOOKUP($A1397,'Circumstance 5'!$B$6:$AB$15,27,FALSE),IFERROR(VLOOKUP($A1397,'Circumstance 5'!$B$18:$AB$28,27,FALSE),TableBPA2[[#This Row],[Base Payment After Circumstance 4]])))</f>
        <v/>
      </c>
      <c r="K1397" s="3" t="str">
        <f>IF(K$3="Not used","",IFERROR(VLOOKUP($A1397,'Circumstance 6'!$B$6:$AB$15,27,FALSE),IFERROR(VLOOKUP($A1397,'Circumstance 6'!$B$18:$AB$28,27,FALSE),TableBPA2[[#This Row],[Base Payment After Circumstance 5]])))</f>
        <v/>
      </c>
      <c r="L1397" s="3" t="str">
        <f>IF(L$3="Not used","",IFERROR(VLOOKUP($A1397,'Circumstance 7'!$B$6:$AB$15,27,FALSE),IFERROR(VLOOKUP($A1397,'Circumstance 7'!$B$18:$AB$28,27,FALSE),TableBPA2[[#This Row],[Base Payment After Circumstance 6]])))</f>
        <v/>
      </c>
      <c r="M1397" s="3" t="str">
        <f>IF(M$3="Not used","",IFERROR(VLOOKUP($A1397,'Circumstance 8'!$B$6:$AB$15,27,FALSE),IFERROR(VLOOKUP($A1397,'Circumstance 8'!$B$18:$AB$28,27,FALSE),TableBPA2[[#This Row],[Base Payment After Circumstance 7]])))</f>
        <v/>
      </c>
      <c r="N1397" s="3" t="str">
        <f>IF(N$3="Not used","",IFERROR(VLOOKUP($A1397,'Circumstance 9'!$B$6:$AB$15,27,FALSE),IFERROR(VLOOKUP($A1397,'Circumstance 9'!$B$18:$AB$28,27,FALSE),TableBPA2[[#This Row],[Base Payment After Circumstance 8]])))</f>
        <v/>
      </c>
      <c r="O1397" s="3" t="str">
        <f>IF(O$3="Not used","",IFERROR(VLOOKUP($A1397,'Circumstance 10'!$B$6:$AB$15,27,FALSE),IFERROR(VLOOKUP($A1397,'Circumstance 10'!$B$18:$AB$28,27,FALSE),TableBPA2[[#This Row],[Base Payment After Circumstance 9]])))</f>
        <v/>
      </c>
      <c r="P1397" s="24" t="str">
        <f>IF(P$3="Not used","",IFERROR(VLOOKUP($A1397,'Circumstance 11'!$B$6:$AB$15,27,FALSE),IFERROR(VLOOKUP($A1397,'Circumstance 11'!$B$18:$AB$28,27,FALSE),TableBPA2[[#This Row],[Base Payment After Circumstance 10]])))</f>
        <v/>
      </c>
      <c r="Q1397" s="24" t="str">
        <f>IF(Q$3="Not used","",IFERROR(VLOOKUP($A1397,'Circumstance 12'!$B$6:$AB$15,27,FALSE),IFERROR(VLOOKUP($A1397,'Circumstance 12'!$B$18:$AB$28,27,FALSE),TableBPA2[[#This Row],[Base Payment After Circumstance 11]])))</f>
        <v/>
      </c>
      <c r="R1397" s="24" t="str">
        <f>IF(R$3="Not used","",IFERROR(VLOOKUP($A1397,'Circumstance 13'!$B$6:$AB$15,27,FALSE),IFERROR(VLOOKUP($A1397,'Circumstance 13'!$B$18:$AB$28,27,FALSE),TableBPA2[[#This Row],[Base Payment After Circumstance 12]])))</f>
        <v/>
      </c>
      <c r="S1397" s="24" t="str">
        <f>IF(S$3="Not used","",IFERROR(VLOOKUP($A1397,'Circumstance 14'!$B$6:$AB$15,27,FALSE),IFERROR(VLOOKUP($A1397,'Circumstance 14'!$B$18:$AB$28,27,FALSE),TableBPA2[[#This Row],[Base Payment After Circumstance 13]])))</f>
        <v/>
      </c>
      <c r="T1397" s="24" t="str">
        <f>IF(T$3="Not used","",IFERROR(VLOOKUP($A1397,'Circumstance 15'!$B$6:$AB$15,27,FALSE),IFERROR(VLOOKUP($A1397,'Circumstance 15'!$B$18:$AB$28,27,FALSE),TableBPA2[[#This Row],[Base Payment After Circumstance 14]])))</f>
        <v/>
      </c>
      <c r="U1397" s="24" t="str">
        <f>IF(U$3="Not used","",IFERROR(VLOOKUP($A1397,'Circumstance 16'!$B$6:$AB$15,27,FALSE),IFERROR(VLOOKUP($A1397,'Circumstance 16'!$B$18:$AB$28,27,FALSE),TableBPA2[[#This Row],[Base Payment After Circumstance 15]])))</f>
        <v/>
      </c>
      <c r="V1397" s="24" t="str">
        <f>IF(V$3="Not used","",IFERROR(VLOOKUP($A1397,'Circumstance 17'!$B$6:$AB$15,27,FALSE),IFERROR(VLOOKUP($A1397,'Circumstance 17'!$B$18:$AB$28,27,FALSE),TableBPA2[[#This Row],[Base Payment After Circumstance 16]])))</f>
        <v/>
      </c>
      <c r="W1397" s="24" t="str">
        <f>IF(W$3="Not used","",IFERROR(VLOOKUP($A1397,'Circumstance 18'!$B$6:$AB$15,27,FALSE),IFERROR(VLOOKUP($A1397,'Circumstance 18'!$B$18:$AB$28,27,FALSE),TableBPA2[[#This Row],[Base Payment After Circumstance 17]])))</f>
        <v/>
      </c>
      <c r="X1397" s="24" t="str">
        <f>IF(X$3="Not used","",IFERROR(VLOOKUP($A1397,'Circumstance 19'!$B$6:$AB$15,27,FALSE),IFERROR(VLOOKUP($A1397,'Circumstance 19'!$B$18:$AB$28,27,FALSE),TableBPA2[[#This Row],[Base Payment After Circumstance 18]])))</f>
        <v/>
      </c>
      <c r="Y1397" s="24" t="str">
        <f>IF(Y$3="Not used","",IFERROR(VLOOKUP($A1397,'Circumstance 20'!$B$6:$AB$15,27,FALSE),IFERROR(VLOOKUP($A1397,'Circumstance 20'!$B$18:$AB$28,27,FALSE),TableBPA2[[#This Row],[Base Payment After Circumstance 19]])))</f>
        <v/>
      </c>
    </row>
    <row r="1398" spans="1:25" x14ac:dyDescent="0.25">
      <c r="A1398" s="11" t="str">
        <f>IF('LEA Information'!A1407="","",'LEA Information'!A1407)</f>
        <v/>
      </c>
      <c r="B1398" s="11" t="str">
        <f>IF('LEA Information'!B1407="","",'LEA Information'!B1407)</f>
        <v/>
      </c>
      <c r="C1398" s="68" t="str">
        <f>IF('LEA Information'!C1407="","",'LEA Information'!C1407)</f>
        <v/>
      </c>
      <c r="D1398" s="8" t="str">
        <f>IF('LEA Information'!D1407="","",'LEA Information'!D1407)</f>
        <v/>
      </c>
      <c r="E1398" s="32" t="str">
        <f t="shared" si="21"/>
        <v/>
      </c>
      <c r="F1398" s="3" t="str">
        <f>IF(F$3="Not used","",IFERROR(VLOOKUP($A1398,'Circumstance 1'!$B$6:$AB$15,27,FALSE),IFERROR(VLOOKUP(A1398,'Circumstance 1'!$B$18:$AB$28,27,FALSE),TableBPA2[[#This Row],[Starting Base Payment]])))</f>
        <v/>
      </c>
      <c r="G1398" s="3" t="str">
        <f>IF(G$3="Not used","",IFERROR(VLOOKUP($A1398,'Circumstance 2'!$B$6:$AB$15,27,FALSE),IFERROR(VLOOKUP($A1398,'Circumstance 2'!$B$18:$AB$28,27,FALSE),TableBPA2[[#This Row],[Base Payment After Circumstance 1]])))</f>
        <v/>
      </c>
      <c r="H1398" s="3" t="str">
        <f>IF(H$3="Not used","",IFERROR(VLOOKUP($A1398,'Circumstance 3'!$B$6:$AB$15,27,FALSE),IFERROR(VLOOKUP($A1398,'Circumstance 3'!$B$18:$AB$28,27,FALSE),TableBPA2[[#This Row],[Base Payment After Circumstance 2]])))</f>
        <v/>
      </c>
      <c r="I1398" s="3" t="str">
        <f>IF(I$3="Not used","",IFERROR(VLOOKUP($A1398,'Circumstance 4'!$B$6:$AB$15,27,FALSE),IFERROR(VLOOKUP($A1398,'Circumstance 4'!$B$18:$AB$28,27,FALSE),TableBPA2[[#This Row],[Base Payment After Circumstance 3]])))</f>
        <v/>
      </c>
      <c r="J1398" s="3" t="str">
        <f>IF(J$3="Not used","",IFERROR(VLOOKUP($A1398,'Circumstance 5'!$B$6:$AB$15,27,FALSE),IFERROR(VLOOKUP($A1398,'Circumstance 5'!$B$18:$AB$28,27,FALSE),TableBPA2[[#This Row],[Base Payment After Circumstance 4]])))</f>
        <v/>
      </c>
      <c r="K1398" s="3" t="str">
        <f>IF(K$3="Not used","",IFERROR(VLOOKUP($A1398,'Circumstance 6'!$B$6:$AB$15,27,FALSE),IFERROR(VLOOKUP($A1398,'Circumstance 6'!$B$18:$AB$28,27,FALSE),TableBPA2[[#This Row],[Base Payment After Circumstance 5]])))</f>
        <v/>
      </c>
      <c r="L1398" s="3" t="str">
        <f>IF(L$3="Not used","",IFERROR(VLOOKUP($A1398,'Circumstance 7'!$B$6:$AB$15,27,FALSE),IFERROR(VLOOKUP($A1398,'Circumstance 7'!$B$18:$AB$28,27,FALSE),TableBPA2[[#This Row],[Base Payment After Circumstance 6]])))</f>
        <v/>
      </c>
      <c r="M1398" s="3" t="str">
        <f>IF(M$3="Not used","",IFERROR(VLOOKUP($A1398,'Circumstance 8'!$B$6:$AB$15,27,FALSE),IFERROR(VLOOKUP($A1398,'Circumstance 8'!$B$18:$AB$28,27,FALSE),TableBPA2[[#This Row],[Base Payment After Circumstance 7]])))</f>
        <v/>
      </c>
      <c r="N1398" s="3" t="str">
        <f>IF(N$3="Not used","",IFERROR(VLOOKUP($A1398,'Circumstance 9'!$B$6:$AB$15,27,FALSE),IFERROR(VLOOKUP($A1398,'Circumstance 9'!$B$18:$AB$28,27,FALSE),TableBPA2[[#This Row],[Base Payment After Circumstance 8]])))</f>
        <v/>
      </c>
      <c r="O1398" s="3" t="str">
        <f>IF(O$3="Not used","",IFERROR(VLOOKUP($A1398,'Circumstance 10'!$B$6:$AB$15,27,FALSE),IFERROR(VLOOKUP($A1398,'Circumstance 10'!$B$18:$AB$28,27,FALSE),TableBPA2[[#This Row],[Base Payment After Circumstance 9]])))</f>
        <v/>
      </c>
      <c r="P1398" s="24" t="str">
        <f>IF(P$3="Not used","",IFERROR(VLOOKUP($A1398,'Circumstance 11'!$B$6:$AB$15,27,FALSE),IFERROR(VLOOKUP($A1398,'Circumstance 11'!$B$18:$AB$28,27,FALSE),TableBPA2[[#This Row],[Base Payment After Circumstance 10]])))</f>
        <v/>
      </c>
      <c r="Q1398" s="24" t="str">
        <f>IF(Q$3="Not used","",IFERROR(VLOOKUP($A1398,'Circumstance 12'!$B$6:$AB$15,27,FALSE),IFERROR(VLOOKUP($A1398,'Circumstance 12'!$B$18:$AB$28,27,FALSE),TableBPA2[[#This Row],[Base Payment After Circumstance 11]])))</f>
        <v/>
      </c>
      <c r="R1398" s="24" t="str">
        <f>IF(R$3="Not used","",IFERROR(VLOOKUP($A1398,'Circumstance 13'!$B$6:$AB$15,27,FALSE),IFERROR(VLOOKUP($A1398,'Circumstance 13'!$B$18:$AB$28,27,FALSE),TableBPA2[[#This Row],[Base Payment After Circumstance 12]])))</f>
        <v/>
      </c>
      <c r="S1398" s="24" t="str">
        <f>IF(S$3="Not used","",IFERROR(VLOOKUP($A1398,'Circumstance 14'!$B$6:$AB$15,27,FALSE),IFERROR(VLOOKUP($A1398,'Circumstance 14'!$B$18:$AB$28,27,FALSE),TableBPA2[[#This Row],[Base Payment After Circumstance 13]])))</f>
        <v/>
      </c>
      <c r="T1398" s="24" t="str">
        <f>IF(T$3="Not used","",IFERROR(VLOOKUP($A1398,'Circumstance 15'!$B$6:$AB$15,27,FALSE),IFERROR(VLOOKUP($A1398,'Circumstance 15'!$B$18:$AB$28,27,FALSE),TableBPA2[[#This Row],[Base Payment After Circumstance 14]])))</f>
        <v/>
      </c>
      <c r="U1398" s="24" t="str">
        <f>IF(U$3="Not used","",IFERROR(VLOOKUP($A1398,'Circumstance 16'!$B$6:$AB$15,27,FALSE),IFERROR(VLOOKUP($A1398,'Circumstance 16'!$B$18:$AB$28,27,FALSE),TableBPA2[[#This Row],[Base Payment After Circumstance 15]])))</f>
        <v/>
      </c>
      <c r="V1398" s="24" t="str">
        <f>IF(V$3="Not used","",IFERROR(VLOOKUP($A1398,'Circumstance 17'!$B$6:$AB$15,27,FALSE),IFERROR(VLOOKUP($A1398,'Circumstance 17'!$B$18:$AB$28,27,FALSE),TableBPA2[[#This Row],[Base Payment After Circumstance 16]])))</f>
        <v/>
      </c>
      <c r="W1398" s="24" t="str">
        <f>IF(W$3="Not used","",IFERROR(VLOOKUP($A1398,'Circumstance 18'!$B$6:$AB$15,27,FALSE),IFERROR(VLOOKUP($A1398,'Circumstance 18'!$B$18:$AB$28,27,FALSE),TableBPA2[[#This Row],[Base Payment After Circumstance 17]])))</f>
        <v/>
      </c>
      <c r="X1398" s="24" t="str">
        <f>IF(X$3="Not used","",IFERROR(VLOOKUP($A1398,'Circumstance 19'!$B$6:$AB$15,27,FALSE),IFERROR(VLOOKUP($A1398,'Circumstance 19'!$B$18:$AB$28,27,FALSE),TableBPA2[[#This Row],[Base Payment After Circumstance 18]])))</f>
        <v/>
      </c>
      <c r="Y1398" s="24" t="str">
        <f>IF(Y$3="Not used","",IFERROR(VLOOKUP($A1398,'Circumstance 20'!$B$6:$AB$15,27,FALSE),IFERROR(VLOOKUP($A1398,'Circumstance 20'!$B$18:$AB$28,27,FALSE),TableBPA2[[#This Row],[Base Payment After Circumstance 19]])))</f>
        <v/>
      </c>
    </row>
    <row r="1399" spans="1:25" x14ac:dyDescent="0.25">
      <c r="A1399" s="11" t="str">
        <f>IF('LEA Information'!A1408="","",'LEA Information'!A1408)</f>
        <v/>
      </c>
      <c r="B1399" s="11" t="str">
        <f>IF('LEA Information'!B1408="","",'LEA Information'!B1408)</f>
        <v/>
      </c>
      <c r="C1399" s="68" t="str">
        <f>IF('LEA Information'!C1408="","",'LEA Information'!C1408)</f>
        <v/>
      </c>
      <c r="D1399" s="8" t="str">
        <f>IF('LEA Information'!D1408="","",'LEA Information'!D1408)</f>
        <v/>
      </c>
      <c r="E1399" s="32" t="str">
        <f t="shared" si="21"/>
        <v/>
      </c>
      <c r="F1399" s="3" t="str">
        <f>IF(F$3="Not used","",IFERROR(VLOOKUP($A1399,'Circumstance 1'!$B$6:$AB$15,27,FALSE),IFERROR(VLOOKUP(A1399,'Circumstance 1'!$B$18:$AB$28,27,FALSE),TableBPA2[[#This Row],[Starting Base Payment]])))</f>
        <v/>
      </c>
      <c r="G1399" s="3" t="str">
        <f>IF(G$3="Not used","",IFERROR(VLOOKUP($A1399,'Circumstance 2'!$B$6:$AB$15,27,FALSE),IFERROR(VLOOKUP($A1399,'Circumstance 2'!$B$18:$AB$28,27,FALSE),TableBPA2[[#This Row],[Base Payment After Circumstance 1]])))</f>
        <v/>
      </c>
      <c r="H1399" s="3" t="str">
        <f>IF(H$3="Not used","",IFERROR(VLOOKUP($A1399,'Circumstance 3'!$B$6:$AB$15,27,FALSE),IFERROR(VLOOKUP($A1399,'Circumstance 3'!$B$18:$AB$28,27,FALSE),TableBPA2[[#This Row],[Base Payment After Circumstance 2]])))</f>
        <v/>
      </c>
      <c r="I1399" s="3" t="str">
        <f>IF(I$3="Not used","",IFERROR(VLOOKUP($A1399,'Circumstance 4'!$B$6:$AB$15,27,FALSE),IFERROR(VLOOKUP($A1399,'Circumstance 4'!$B$18:$AB$28,27,FALSE),TableBPA2[[#This Row],[Base Payment After Circumstance 3]])))</f>
        <v/>
      </c>
      <c r="J1399" s="3" t="str">
        <f>IF(J$3="Not used","",IFERROR(VLOOKUP($A1399,'Circumstance 5'!$B$6:$AB$15,27,FALSE),IFERROR(VLOOKUP($A1399,'Circumstance 5'!$B$18:$AB$28,27,FALSE),TableBPA2[[#This Row],[Base Payment After Circumstance 4]])))</f>
        <v/>
      </c>
      <c r="K1399" s="3" t="str">
        <f>IF(K$3="Not used","",IFERROR(VLOOKUP($A1399,'Circumstance 6'!$B$6:$AB$15,27,FALSE),IFERROR(VLOOKUP($A1399,'Circumstance 6'!$B$18:$AB$28,27,FALSE),TableBPA2[[#This Row],[Base Payment After Circumstance 5]])))</f>
        <v/>
      </c>
      <c r="L1399" s="3" t="str">
        <f>IF(L$3="Not used","",IFERROR(VLOOKUP($A1399,'Circumstance 7'!$B$6:$AB$15,27,FALSE),IFERROR(VLOOKUP($A1399,'Circumstance 7'!$B$18:$AB$28,27,FALSE),TableBPA2[[#This Row],[Base Payment After Circumstance 6]])))</f>
        <v/>
      </c>
      <c r="M1399" s="3" t="str">
        <f>IF(M$3="Not used","",IFERROR(VLOOKUP($A1399,'Circumstance 8'!$B$6:$AB$15,27,FALSE),IFERROR(VLOOKUP($A1399,'Circumstance 8'!$B$18:$AB$28,27,FALSE),TableBPA2[[#This Row],[Base Payment After Circumstance 7]])))</f>
        <v/>
      </c>
      <c r="N1399" s="3" t="str">
        <f>IF(N$3="Not used","",IFERROR(VLOOKUP($A1399,'Circumstance 9'!$B$6:$AB$15,27,FALSE),IFERROR(VLOOKUP($A1399,'Circumstance 9'!$B$18:$AB$28,27,FALSE),TableBPA2[[#This Row],[Base Payment After Circumstance 8]])))</f>
        <v/>
      </c>
      <c r="O1399" s="3" t="str">
        <f>IF(O$3="Not used","",IFERROR(VLOOKUP($A1399,'Circumstance 10'!$B$6:$AB$15,27,FALSE),IFERROR(VLOOKUP($A1399,'Circumstance 10'!$B$18:$AB$28,27,FALSE),TableBPA2[[#This Row],[Base Payment After Circumstance 9]])))</f>
        <v/>
      </c>
      <c r="P1399" s="24" t="str">
        <f>IF(P$3="Not used","",IFERROR(VLOOKUP($A1399,'Circumstance 11'!$B$6:$AB$15,27,FALSE),IFERROR(VLOOKUP($A1399,'Circumstance 11'!$B$18:$AB$28,27,FALSE),TableBPA2[[#This Row],[Base Payment After Circumstance 10]])))</f>
        <v/>
      </c>
      <c r="Q1399" s="24" t="str">
        <f>IF(Q$3="Not used","",IFERROR(VLOOKUP($A1399,'Circumstance 12'!$B$6:$AB$15,27,FALSE),IFERROR(VLOOKUP($A1399,'Circumstance 12'!$B$18:$AB$28,27,FALSE),TableBPA2[[#This Row],[Base Payment After Circumstance 11]])))</f>
        <v/>
      </c>
      <c r="R1399" s="24" t="str">
        <f>IF(R$3="Not used","",IFERROR(VLOOKUP($A1399,'Circumstance 13'!$B$6:$AB$15,27,FALSE),IFERROR(VLOOKUP($A1399,'Circumstance 13'!$B$18:$AB$28,27,FALSE),TableBPA2[[#This Row],[Base Payment After Circumstance 12]])))</f>
        <v/>
      </c>
      <c r="S1399" s="24" t="str">
        <f>IF(S$3="Not used","",IFERROR(VLOOKUP($A1399,'Circumstance 14'!$B$6:$AB$15,27,FALSE),IFERROR(VLOOKUP($A1399,'Circumstance 14'!$B$18:$AB$28,27,FALSE),TableBPA2[[#This Row],[Base Payment After Circumstance 13]])))</f>
        <v/>
      </c>
      <c r="T1399" s="24" t="str">
        <f>IF(T$3="Not used","",IFERROR(VLOOKUP($A1399,'Circumstance 15'!$B$6:$AB$15,27,FALSE),IFERROR(VLOOKUP($A1399,'Circumstance 15'!$B$18:$AB$28,27,FALSE),TableBPA2[[#This Row],[Base Payment After Circumstance 14]])))</f>
        <v/>
      </c>
      <c r="U1399" s="24" t="str">
        <f>IF(U$3="Not used","",IFERROR(VLOOKUP($A1399,'Circumstance 16'!$B$6:$AB$15,27,FALSE),IFERROR(VLOOKUP($A1399,'Circumstance 16'!$B$18:$AB$28,27,FALSE),TableBPA2[[#This Row],[Base Payment After Circumstance 15]])))</f>
        <v/>
      </c>
      <c r="V1399" s="24" t="str">
        <f>IF(V$3="Not used","",IFERROR(VLOOKUP($A1399,'Circumstance 17'!$B$6:$AB$15,27,FALSE),IFERROR(VLOOKUP($A1399,'Circumstance 17'!$B$18:$AB$28,27,FALSE),TableBPA2[[#This Row],[Base Payment After Circumstance 16]])))</f>
        <v/>
      </c>
      <c r="W1399" s="24" t="str">
        <f>IF(W$3="Not used","",IFERROR(VLOOKUP($A1399,'Circumstance 18'!$B$6:$AB$15,27,FALSE),IFERROR(VLOOKUP($A1399,'Circumstance 18'!$B$18:$AB$28,27,FALSE),TableBPA2[[#This Row],[Base Payment After Circumstance 17]])))</f>
        <v/>
      </c>
      <c r="X1399" s="24" t="str">
        <f>IF(X$3="Not used","",IFERROR(VLOOKUP($A1399,'Circumstance 19'!$B$6:$AB$15,27,FALSE),IFERROR(VLOOKUP($A1399,'Circumstance 19'!$B$18:$AB$28,27,FALSE),TableBPA2[[#This Row],[Base Payment After Circumstance 18]])))</f>
        <v/>
      </c>
      <c r="Y1399" s="24" t="str">
        <f>IF(Y$3="Not used","",IFERROR(VLOOKUP($A1399,'Circumstance 20'!$B$6:$AB$15,27,FALSE),IFERROR(VLOOKUP($A1399,'Circumstance 20'!$B$18:$AB$28,27,FALSE),TableBPA2[[#This Row],[Base Payment After Circumstance 19]])))</f>
        <v/>
      </c>
    </row>
    <row r="1400" spans="1:25" x14ac:dyDescent="0.25">
      <c r="A1400" s="11" t="str">
        <f>IF('LEA Information'!A1409="","",'LEA Information'!A1409)</f>
        <v/>
      </c>
      <c r="B1400" s="11" t="str">
        <f>IF('LEA Information'!B1409="","",'LEA Information'!B1409)</f>
        <v/>
      </c>
      <c r="C1400" s="68" t="str">
        <f>IF('LEA Information'!C1409="","",'LEA Information'!C1409)</f>
        <v/>
      </c>
      <c r="D1400" s="8" t="str">
        <f>IF('LEA Information'!D1409="","",'LEA Information'!D1409)</f>
        <v/>
      </c>
      <c r="E1400" s="32" t="str">
        <f t="shared" si="21"/>
        <v/>
      </c>
      <c r="F1400" s="3" t="str">
        <f>IF(F$3="Not used","",IFERROR(VLOOKUP($A1400,'Circumstance 1'!$B$6:$AB$15,27,FALSE),IFERROR(VLOOKUP(A1400,'Circumstance 1'!$B$18:$AB$28,27,FALSE),TableBPA2[[#This Row],[Starting Base Payment]])))</f>
        <v/>
      </c>
      <c r="G1400" s="3" t="str">
        <f>IF(G$3="Not used","",IFERROR(VLOOKUP($A1400,'Circumstance 2'!$B$6:$AB$15,27,FALSE),IFERROR(VLOOKUP($A1400,'Circumstance 2'!$B$18:$AB$28,27,FALSE),TableBPA2[[#This Row],[Base Payment After Circumstance 1]])))</f>
        <v/>
      </c>
      <c r="H1400" s="3" t="str">
        <f>IF(H$3="Not used","",IFERROR(VLOOKUP($A1400,'Circumstance 3'!$B$6:$AB$15,27,FALSE),IFERROR(VLOOKUP($A1400,'Circumstance 3'!$B$18:$AB$28,27,FALSE),TableBPA2[[#This Row],[Base Payment After Circumstance 2]])))</f>
        <v/>
      </c>
      <c r="I1400" s="3" t="str">
        <f>IF(I$3="Not used","",IFERROR(VLOOKUP($A1400,'Circumstance 4'!$B$6:$AB$15,27,FALSE),IFERROR(VLOOKUP($A1400,'Circumstance 4'!$B$18:$AB$28,27,FALSE),TableBPA2[[#This Row],[Base Payment After Circumstance 3]])))</f>
        <v/>
      </c>
      <c r="J1400" s="3" t="str">
        <f>IF(J$3="Not used","",IFERROR(VLOOKUP($A1400,'Circumstance 5'!$B$6:$AB$15,27,FALSE),IFERROR(VLOOKUP($A1400,'Circumstance 5'!$B$18:$AB$28,27,FALSE),TableBPA2[[#This Row],[Base Payment After Circumstance 4]])))</f>
        <v/>
      </c>
      <c r="K1400" s="3" t="str">
        <f>IF(K$3="Not used","",IFERROR(VLOOKUP($A1400,'Circumstance 6'!$B$6:$AB$15,27,FALSE),IFERROR(VLOOKUP($A1400,'Circumstance 6'!$B$18:$AB$28,27,FALSE),TableBPA2[[#This Row],[Base Payment After Circumstance 5]])))</f>
        <v/>
      </c>
      <c r="L1400" s="3" t="str">
        <f>IF(L$3="Not used","",IFERROR(VLOOKUP($A1400,'Circumstance 7'!$B$6:$AB$15,27,FALSE),IFERROR(VLOOKUP($A1400,'Circumstance 7'!$B$18:$AB$28,27,FALSE),TableBPA2[[#This Row],[Base Payment After Circumstance 6]])))</f>
        <v/>
      </c>
      <c r="M1400" s="3" t="str">
        <f>IF(M$3="Not used","",IFERROR(VLOOKUP($A1400,'Circumstance 8'!$B$6:$AB$15,27,FALSE),IFERROR(VLOOKUP($A1400,'Circumstance 8'!$B$18:$AB$28,27,FALSE),TableBPA2[[#This Row],[Base Payment After Circumstance 7]])))</f>
        <v/>
      </c>
      <c r="N1400" s="3" t="str">
        <f>IF(N$3="Not used","",IFERROR(VLOOKUP($A1400,'Circumstance 9'!$B$6:$AB$15,27,FALSE),IFERROR(VLOOKUP($A1400,'Circumstance 9'!$B$18:$AB$28,27,FALSE),TableBPA2[[#This Row],[Base Payment After Circumstance 8]])))</f>
        <v/>
      </c>
      <c r="O1400" s="3" t="str">
        <f>IF(O$3="Not used","",IFERROR(VLOOKUP($A1400,'Circumstance 10'!$B$6:$AB$15,27,FALSE),IFERROR(VLOOKUP($A1400,'Circumstance 10'!$B$18:$AB$28,27,FALSE),TableBPA2[[#This Row],[Base Payment After Circumstance 9]])))</f>
        <v/>
      </c>
      <c r="P1400" s="24" t="str">
        <f>IF(P$3="Not used","",IFERROR(VLOOKUP($A1400,'Circumstance 11'!$B$6:$AB$15,27,FALSE),IFERROR(VLOOKUP($A1400,'Circumstance 11'!$B$18:$AB$28,27,FALSE),TableBPA2[[#This Row],[Base Payment After Circumstance 10]])))</f>
        <v/>
      </c>
      <c r="Q1400" s="24" t="str">
        <f>IF(Q$3="Not used","",IFERROR(VLOOKUP($A1400,'Circumstance 12'!$B$6:$AB$15,27,FALSE),IFERROR(VLOOKUP($A1400,'Circumstance 12'!$B$18:$AB$28,27,FALSE),TableBPA2[[#This Row],[Base Payment After Circumstance 11]])))</f>
        <v/>
      </c>
      <c r="R1400" s="24" t="str">
        <f>IF(R$3="Not used","",IFERROR(VLOOKUP($A1400,'Circumstance 13'!$B$6:$AB$15,27,FALSE),IFERROR(VLOOKUP($A1400,'Circumstance 13'!$B$18:$AB$28,27,FALSE),TableBPA2[[#This Row],[Base Payment After Circumstance 12]])))</f>
        <v/>
      </c>
      <c r="S1400" s="24" t="str">
        <f>IF(S$3="Not used","",IFERROR(VLOOKUP($A1400,'Circumstance 14'!$B$6:$AB$15,27,FALSE),IFERROR(VLOOKUP($A1400,'Circumstance 14'!$B$18:$AB$28,27,FALSE),TableBPA2[[#This Row],[Base Payment After Circumstance 13]])))</f>
        <v/>
      </c>
      <c r="T1400" s="24" t="str">
        <f>IF(T$3="Not used","",IFERROR(VLOOKUP($A1400,'Circumstance 15'!$B$6:$AB$15,27,FALSE),IFERROR(VLOOKUP($A1400,'Circumstance 15'!$B$18:$AB$28,27,FALSE),TableBPA2[[#This Row],[Base Payment After Circumstance 14]])))</f>
        <v/>
      </c>
      <c r="U1400" s="24" t="str">
        <f>IF(U$3="Not used","",IFERROR(VLOOKUP($A1400,'Circumstance 16'!$B$6:$AB$15,27,FALSE),IFERROR(VLOOKUP($A1400,'Circumstance 16'!$B$18:$AB$28,27,FALSE),TableBPA2[[#This Row],[Base Payment After Circumstance 15]])))</f>
        <v/>
      </c>
      <c r="V1400" s="24" t="str">
        <f>IF(V$3="Not used","",IFERROR(VLOOKUP($A1400,'Circumstance 17'!$B$6:$AB$15,27,FALSE),IFERROR(VLOOKUP($A1400,'Circumstance 17'!$B$18:$AB$28,27,FALSE),TableBPA2[[#This Row],[Base Payment After Circumstance 16]])))</f>
        <v/>
      </c>
      <c r="W1400" s="24" t="str">
        <f>IF(W$3="Not used","",IFERROR(VLOOKUP($A1400,'Circumstance 18'!$B$6:$AB$15,27,FALSE),IFERROR(VLOOKUP($A1400,'Circumstance 18'!$B$18:$AB$28,27,FALSE),TableBPA2[[#This Row],[Base Payment After Circumstance 17]])))</f>
        <v/>
      </c>
      <c r="X1400" s="24" t="str">
        <f>IF(X$3="Not used","",IFERROR(VLOOKUP($A1400,'Circumstance 19'!$B$6:$AB$15,27,FALSE),IFERROR(VLOOKUP($A1400,'Circumstance 19'!$B$18:$AB$28,27,FALSE),TableBPA2[[#This Row],[Base Payment After Circumstance 18]])))</f>
        <v/>
      </c>
      <c r="Y1400" s="24" t="str">
        <f>IF(Y$3="Not used","",IFERROR(VLOOKUP($A1400,'Circumstance 20'!$B$6:$AB$15,27,FALSE),IFERROR(VLOOKUP($A1400,'Circumstance 20'!$B$18:$AB$28,27,FALSE),TableBPA2[[#This Row],[Base Payment After Circumstance 19]])))</f>
        <v/>
      </c>
    </row>
    <row r="1401" spans="1:25" x14ac:dyDescent="0.25">
      <c r="A1401" s="11" t="str">
        <f>IF('LEA Information'!A1410="","",'LEA Information'!A1410)</f>
        <v/>
      </c>
      <c r="B1401" s="11" t="str">
        <f>IF('LEA Information'!B1410="","",'LEA Information'!B1410)</f>
        <v/>
      </c>
      <c r="C1401" s="68" t="str">
        <f>IF('LEA Information'!C1410="","",'LEA Information'!C1410)</f>
        <v/>
      </c>
      <c r="D1401" s="8" t="str">
        <f>IF('LEA Information'!D1410="","",'LEA Information'!D1410)</f>
        <v/>
      </c>
      <c r="E1401" s="32" t="str">
        <f t="shared" si="21"/>
        <v/>
      </c>
      <c r="F1401" s="3" t="str">
        <f>IF(F$3="Not used","",IFERROR(VLOOKUP($A1401,'Circumstance 1'!$B$6:$AB$15,27,FALSE),IFERROR(VLOOKUP(A1401,'Circumstance 1'!$B$18:$AB$28,27,FALSE),TableBPA2[[#This Row],[Starting Base Payment]])))</f>
        <v/>
      </c>
      <c r="G1401" s="3" t="str">
        <f>IF(G$3="Not used","",IFERROR(VLOOKUP($A1401,'Circumstance 2'!$B$6:$AB$15,27,FALSE),IFERROR(VLOOKUP($A1401,'Circumstance 2'!$B$18:$AB$28,27,FALSE),TableBPA2[[#This Row],[Base Payment After Circumstance 1]])))</f>
        <v/>
      </c>
      <c r="H1401" s="3" t="str">
        <f>IF(H$3="Not used","",IFERROR(VLOOKUP($A1401,'Circumstance 3'!$B$6:$AB$15,27,FALSE),IFERROR(VLOOKUP($A1401,'Circumstance 3'!$B$18:$AB$28,27,FALSE),TableBPA2[[#This Row],[Base Payment After Circumstance 2]])))</f>
        <v/>
      </c>
      <c r="I1401" s="3" t="str">
        <f>IF(I$3="Not used","",IFERROR(VLOOKUP($A1401,'Circumstance 4'!$B$6:$AB$15,27,FALSE),IFERROR(VLOOKUP($A1401,'Circumstance 4'!$B$18:$AB$28,27,FALSE),TableBPA2[[#This Row],[Base Payment After Circumstance 3]])))</f>
        <v/>
      </c>
      <c r="J1401" s="3" t="str">
        <f>IF(J$3="Not used","",IFERROR(VLOOKUP($A1401,'Circumstance 5'!$B$6:$AB$15,27,FALSE),IFERROR(VLOOKUP($A1401,'Circumstance 5'!$B$18:$AB$28,27,FALSE),TableBPA2[[#This Row],[Base Payment After Circumstance 4]])))</f>
        <v/>
      </c>
      <c r="K1401" s="3" t="str">
        <f>IF(K$3="Not used","",IFERROR(VLOOKUP($A1401,'Circumstance 6'!$B$6:$AB$15,27,FALSE),IFERROR(VLOOKUP($A1401,'Circumstance 6'!$B$18:$AB$28,27,FALSE),TableBPA2[[#This Row],[Base Payment After Circumstance 5]])))</f>
        <v/>
      </c>
      <c r="L1401" s="3" t="str">
        <f>IF(L$3="Not used","",IFERROR(VLOOKUP($A1401,'Circumstance 7'!$B$6:$AB$15,27,FALSE),IFERROR(VLOOKUP($A1401,'Circumstance 7'!$B$18:$AB$28,27,FALSE),TableBPA2[[#This Row],[Base Payment After Circumstance 6]])))</f>
        <v/>
      </c>
      <c r="M1401" s="3" t="str">
        <f>IF(M$3="Not used","",IFERROR(VLOOKUP($A1401,'Circumstance 8'!$B$6:$AB$15,27,FALSE),IFERROR(VLOOKUP($A1401,'Circumstance 8'!$B$18:$AB$28,27,FALSE),TableBPA2[[#This Row],[Base Payment After Circumstance 7]])))</f>
        <v/>
      </c>
      <c r="N1401" s="3" t="str">
        <f>IF(N$3="Not used","",IFERROR(VLOOKUP($A1401,'Circumstance 9'!$B$6:$AB$15,27,FALSE),IFERROR(VLOOKUP($A1401,'Circumstance 9'!$B$18:$AB$28,27,FALSE),TableBPA2[[#This Row],[Base Payment After Circumstance 8]])))</f>
        <v/>
      </c>
      <c r="O1401" s="3" t="str">
        <f>IF(O$3="Not used","",IFERROR(VLOOKUP($A1401,'Circumstance 10'!$B$6:$AB$15,27,FALSE),IFERROR(VLOOKUP($A1401,'Circumstance 10'!$B$18:$AB$28,27,FALSE),TableBPA2[[#This Row],[Base Payment After Circumstance 9]])))</f>
        <v/>
      </c>
      <c r="P1401" s="24" t="str">
        <f>IF(P$3="Not used","",IFERROR(VLOOKUP($A1401,'Circumstance 11'!$B$6:$AB$15,27,FALSE),IFERROR(VLOOKUP($A1401,'Circumstance 11'!$B$18:$AB$28,27,FALSE),TableBPA2[[#This Row],[Base Payment After Circumstance 10]])))</f>
        <v/>
      </c>
      <c r="Q1401" s="24" t="str">
        <f>IF(Q$3="Not used","",IFERROR(VLOOKUP($A1401,'Circumstance 12'!$B$6:$AB$15,27,FALSE),IFERROR(VLOOKUP($A1401,'Circumstance 12'!$B$18:$AB$28,27,FALSE),TableBPA2[[#This Row],[Base Payment After Circumstance 11]])))</f>
        <v/>
      </c>
      <c r="R1401" s="24" t="str">
        <f>IF(R$3="Not used","",IFERROR(VLOOKUP($A1401,'Circumstance 13'!$B$6:$AB$15,27,FALSE),IFERROR(VLOOKUP($A1401,'Circumstance 13'!$B$18:$AB$28,27,FALSE),TableBPA2[[#This Row],[Base Payment After Circumstance 12]])))</f>
        <v/>
      </c>
      <c r="S1401" s="24" t="str">
        <f>IF(S$3="Not used","",IFERROR(VLOOKUP($A1401,'Circumstance 14'!$B$6:$AB$15,27,FALSE),IFERROR(VLOOKUP($A1401,'Circumstance 14'!$B$18:$AB$28,27,FALSE),TableBPA2[[#This Row],[Base Payment After Circumstance 13]])))</f>
        <v/>
      </c>
      <c r="T1401" s="24" t="str">
        <f>IF(T$3="Not used","",IFERROR(VLOOKUP($A1401,'Circumstance 15'!$B$6:$AB$15,27,FALSE),IFERROR(VLOOKUP($A1401,'Circumstance 15'!$B$18:$AB$28,27,FALSE),TableBPA2[[#This Row],[Base Payment After Circumstance 14]])))</f>
        <v/>
      </c>
      <c r="U1401" s="24" t="str">
        <f>IF(U$3="Not used","",IFERROR(VLOOKUP($A1401,'Circumstance 16'!$B$6:$AB$15,27,FALSE),IFERROR(VLOOKUP($A1401,'Circumstance 16'!$B$18:$AB$28,27,FALSE),TableBPA2[[#This Row],[Base Payment After Circumstance 15]])))</f>
        <v/>
      </c>
      <c r="V1401" s="24" t="str">
        <f>IF(V$3="Not used","",IFERROR(VLOOKUP($A1401,'Circumstance 17'!$B$6:$AB$15,27,FALSE),IFERROR(VLOOKUP($A1401,'Circumstance 17'!$B$18:$AB$28,27,FALSE),TableBPA2[[#This Row],[Base Payment After Circumstance 16]])))</f>
        <v/>
      </c>
      <c r="W1401" s="24" t="str">
        <f>IF(W$3="Not used","",IFERROR(VLOOKUP($A1401,'Circumstance 18'!$B$6:$AB$15,27,FALSE),IFERROR(VLOOKUP($A1401,'Circumstance 18'!$B$18:$AB$28,27,FALSE),TableBPA2[[#This Row],[Base Payment After Circumstance 17]])))</f>
        <v/>
      </c>
      <c r="X1401" s="24" t="str">
        <f>IF(X$3="Not used","",IFERROR(VLOOKUP($A1401,'Circumstance 19'!$B$6:$AB$15,27,FALSE),IFERROR(VLOOKUP($A1401,'Circumstance 19'!$B$18:$AB$28,27,FALSE),TableBPA2[[#This Row],[Base Payment After Circumstance 18]])))</f>
        <v/>
      </c>
      <c r="Y1401" s="24" t="str">
        <f>IF(Y$3="Not used","",IFERROR(VLOOKUP($A1401,'Circumstance 20'!$B$6:$AB$15,27,FALSE),IFERROR(VLOOKUP($A1401,'Circumstance 20'!$B$18:$AB$28,27,FALSE),TableBPA2[[#This Row],[Base Payment After Circumstance 19]])))</f>
        <v/>
      </c>
    </row>
    <row r="1402" spans="1:25" x14ac:dyDescent="0.25">
      <c r="A1402" s="11" t="str">
        <f>IF('LEA Information'!A1411="","",'LEA Information'!A1411)</f>
        <v/>
      </c>
      <c r="B1402" s="11" t="str">
        <f>IF('LEA Information'!B1411="","",'LEA Information'!B1411)</f>
        <v/>
      </c>
      <c r="C1402" s="68" t="str">
        <f>IF('LEA Information'!C1411="","",'LEA Information'!C1411)</f>
        <v/>
      </c>
      <c r="D1402" s="8" t="str">
        <f>IF('LEA Information'!D1411="","",'LEA Information'!D1411)</f>
        <v/>
      </c>
      <c r="E1402" s="32" t="str">
        <f t="shared" si="21"/>
        <v/>
      </c>
      <c r="F1402" s="3" t="str">
        <f>IF(F$3="Not used","",IFERROR(VLOOKUP($A1402,'Circumstance 1'!$B$6:$AB$15,27,FALSE),IFERROR(VLOOKUP(A1402,'Circumstance 1'!$B$18:$AB$28,27,FALSE),TableBPA2[[#This Row],[Starting Base Payment]])))</f>
        <v/>
      </c>
      <c r="G1402" s="3" t="str">
        <f>IF(G$3="Not used","",IFERROR(VLOOKUP($A1402,'Circumstance 2'!$B$6:$AB$15,27,FALSE),IFERROR(VLOOKUP($A1402,'Circumstance 2'!$B$18:$AB$28,27,FALSE),TableBPA2[[#This Row],[Base Payment After Circumstance 1]])))</f>
        <v/>
      </c>
      <c r="H1402" s="3" t="str">
        <f>IF(H$3="Not used","",IFERROR(VLOOKUP($A1402,'Circumstance 3'!$B$6:$AB$15,27,FALSE),IFERROR(VLOOKUP($A1402,'Circumstance 3'!$B$18:$AB$28,27,FALSE),TableBPA2[[#This Row],[Base Payment After Circumstance 2]])))</f>
        <v/>
      </c>
      <c r="I1402" s="3" t="str">
        <f>IF(I$3="Not used","",IFERROR(VLOOKUP($A1402,'Circumstance 4'!$B$6:$AB$15,27,FALSE),IFERROR(VLOOKUP($A1402,'Circumstance 4'!$B$18:$AB$28,27,FALSE),TableBPA2[[#This Row],[Base Payment After Circumstance 3]])))</f>
        <v/>
      </c>
      <c r="J1402" s="3" t="str">
        <f>IF(J$3="Not used","",IFERROR(VLOOKUP($A1402,'Circumstance 5'!$B$6:$AB$15,27,FALSE),IFERROR(VLOOKUP($A1402,'Circumstance 5'!$B$18:$AB$28,27,FALSE),TableBPA2[[#This Row],[Base Payment After Circumstance 4]])))</f>
        <v/>
      </c>
      <c r="K1402" s="3" t="str">
        <f>IF(K$3="Not used","",IFERROR(VLOOKUP($A1402,'Circumstance 6'!$B$6:$AB$15,27,FALSE),IFERROR(VLOOKUP($A1402,'Circumstance 6'!$B$18:$AB$28,27,FALSE),TableBPA2[[#This Row],[Base Payment After Circumstance 5]])))</f>
        <v/>
      </c>
      <c r="L1402" s="3" t="str">
        <f>IF(L$3="Not used","",IFERROR(VLOOKUP($A1402,'Circumstance 7'!$B$6:$AB$15,27,FALSE),IFERROR(VLOOKUP($A1402,'Circumstance 7'!$B$18:$AB$28,27,FALSE),TableBPA2[[#This Row],[Base Payment After Circumstance 6]])))</f>
        <v/>
      </c>
      <c r="M1402" s="3" t="str">
        <f>IF(M$3="Not used","",IFERROR(VLOOKUP($A1402,'Circumstance 8'!$B$6:$AB$15,27,FALSE),IFERROR(VLOOKUP($A1402,'Circumstance 8'!$B$18:$AB$28,27,FALSE),TableBPA2[[#This Row],[Base Payment After Circumstance 7]])))</f>
        <v/>
      </c>
      <c r="N1402" s="3" t="str">
        <f>IF(N$3="Not used","",IFERROR(VLOOKUP($A1402,'Circumstance 9'!$B$6:$AB$15,27,FALSE),IFERROR(VLOOKUP($A1402,'Circumstance 9'!$B$18:$AB$28,27,FALSE),TableBPA2[[#This Row],[Base Payment After Circumstance 8]])))</f>
        <v/>
      </c>
      <c r="O1402" s="3" t="str">
        <f>IF(O$3="Not used","",IFERROR(VLOOKUP($A1402,'Circumstance 10'!$B$6:$AB$15,27,FALSE),IFERROR(VLOOKUP($A1402,'Circumstance 10'!$B$18:$AB$28,27,FALSE),TableBPA2[[#This Row],[Base Payment After Circumstance 9]])))</f>
        <v/>
      </c>
      <c r="P1402" s="24" t="str">
        <f>IF(P$3="Not used","",IFERROR(VLOOKUP($A1402,'Circumstance 11'!$B$6:$AB$15,27,FALSE),IFERROR(VLOOKUP($A1402,'Circumstance 11'!$B$18:$AB$28,27,FALSE),TableBPA2[[#This Row],[Base Payment After Circumstance 10]])))</f>
        <v/>
      </c>
      <c r="Q1402" s="24" t="str">
        <f>IF(Q$3="Not used","",IFERROR(VLOOKUP($A1402,'Circumstance 12'!$B$6:$AB$15,27,FALSE),IFERROR(VLOOKUP($A1402,'Circumstance 12'!$B$18:$AB$28,27,FALSE),TableBPA2[[#This Row],[Base Payment After Circumstance 11]])))</f>
        <v/>
      </c>
      <c r="R1402" s="24" t="str">
        <f>IF(R$3="Not used","",IFERROR(VLOOKUP($A1402,'Circumstance 13'!$B$6:$AB$15,27,FALSE),IFERROR(VLOOKUP($A1402,'Circumstance 13'!$B$18:$AB$28,27,FALSE),TableBPA2[[#This Row],[Base Payment After Circumstance 12]])))</f>
        <v/>
      </c>
      <c r="S1402" s="24" t="str">
        <f>IF(S$3="Not used","",IFERROR(VLOOKUP($A1402,'Circumstance 14'!$B$6:$AB$15,27,FALSE),IFERROR(VLOOKUP($A1402,'Circumstance 14'!$B$18:$AB$28,27,FALSE),TableBPA2[[#This Row],[Base Payment After Circumstance 13]])))</f>
        <v/>
      </c>
      <c r="T1402" s="24" t="str">
        <f>IF(T$3="Not used","",IFERROR(VLOOKUP($A1402,'Circumstance 15'!$B$6:$AB$15,27,FALSE),IFERROR(VLOOKUP($A1402,'Circumstance 15'!$B$18:$AB$28,27,FALSE),TableBPA2[[#This Row],[Base Payment After Circumstance 14]])))</f>
        <v/>
      </c>
      <c r="U1402" s="24" t="str">
        <f>IF(U$3="Not used","",IFERROR(VLOOKUP($A1402,'Circumstance 16'!$B$6:$AB$15,27,FALSE),IFERROR(VLOOKUP($A1402,'Circumstance 16'!$B$18:$AB$28,27,FALSE),TableBPA2[[#This Row],[Base Payment After Circumstance 15]])))</f>
        <v/>
      </c>
      <c r="V1402" s="24" t="str">
        <f>IF(V$3="Not used","",IFERROR(VLOOKUP($A1402,'Circumstance 17'!$B$6:$AB$15,27,FALSE),IFERROR(VLOOKUP($A1402,'Circumstance 17'!$B$18:$AB$28,27,FALSE),TableBPA2[[#This Row],[Base Payment After Circumstance 16]])))</f>
        <v/>
      </c>
      <c r="W1402" s="24" t="str">
        <f>IF(W$3="Not used","",IFERROR(VLOOKUP($A1402,'Circumstance 18'!$B$6:$AB$15,27,FALSE),IFERROR(VLOOKUP($A1402,'Circumstance 18'!$B$18:$AB$28,27,FALSE),TableBPA2[[#This Row],[Base Payment After Circumstance 17]])))</f>
        <v/>
      </c>
      <c r="X1402" s="24" t="str">
        <f>IF(X$3="Not used","",IFERROR(VLOOKUP($A1402,'Circumstance 19'!$B$6:$AB$15,27,FALSE),IFERROR(VLOOKUP($A1402,'Circumstance 19'!$B$18:$AB$28,27,FALSE),TableBPA2[[#This Row],[Base Payment After Circumstance 18]])))</f>
        <v/>
      </c>
      <c r="Y1402" s="24" t="str">
        <f>IF(Y$3="Not used","",IFERROR(VLOOKUP($A1402,'Circumstance 20'!$B$6:$AB$15,27,FALSE),IFERROR(VLOOKUP($A1402,'Circumstance 20'!$B$18:$AB$28,27,FALSE),TableBPA2[[#This Row],[Base Payment After Circumstance 19]])))</f>
        <v/>
      </c>
    </row>
    <row r="1403" spans="1:25" x14ac:dyDescent="0.25">
      <c r="A1403" s="11" t="str">
        <f>IF('LEA Information'!A1412="","",'LEA Information'!A1412)</f>
        <v/>
      </c>
      <c r="B1403" s="11" t="str">
        <f>IF('LEA Information'!B1412="","",'LEA Information'!B1412)</f>
        <v/>
      </c>
      <c r="C1403" s="68" t="str">
        <f>IF('LEA Information'!C1412="","",'LEA Information'!C1412)</f>
        <v/>
      </c>
      <c r="D1403" s="8" t="str">
        <f>IF('LEA Information'!D1412="","",'LEA Information'!D1412)</f>
        <v/>
      </c>
      <c r="E1403" s="32" t="str">
        <f t="shared" si="21"/>
        <v/>
      </c>
      <c r="F1403" s="3" t="str">
        <f>IF(F$3="Not used","",IFERROR(VLOOKUP($A1403,'Circumstance 1'!$B$6:$AB$15,27,FALSE),IFERROR(VLOOKUP(A1403,'Circumstance 1'!$B$18:$AB$28,27,FALSE),TableBPA2[[#This Row],[Starting Base Payment]])))</f>
        <v/>
      </c>
      <c r="G1403" s="3" t="str">
        <f>IF(G$3="Not used","",IFERROR(VLOOKUP($A1403,'Circumstance 2'!$B$6:$AB$15,27,FALSE),IFERROR(VLOOKUP($A1403,'Circumstance 2'!$B$18:$AB$28,27,FALSE),TableBPA2[[#This Row],[Base Payment After Circumstance 1]])))</f>
        <v/>
      </c>
      <c r="H1403" s="3" t="str">
        <f>IF(H$3="Not used","",IFERROR(VLOOKUP($A1403,'Circumstance 3'!$B$6:$AB$15,27,FALSE),IFERROR(VLOOKUP($A1403,'Circumstance 3'!$B$18:$AB$28,27,FALSE),TableBPA2[[#This Row],[Base Payment After Circumstance 2]])))</f>
        <v/>
      </c>
      <c r="I1403" s="3" t="str">
        <f>IF(I$3="Not used","",IFERROR(VLOOKUP($A1403,'Circumstance 4'!$B$6:$AB$15,27,FALSE),IFERROR(VLOOKUP($A1403,'Circumstance 4'!$B$18:$AB$28,27,FALSE),TableBPA2[[#This Row],[Base Payment After Circumstance 3]])))</f>
        <v/>
      </c>
      <c r="J1403" s="3" t="str">
        <f>IF(J$3="Not used","",IFERROR(VLOOKUP($A1403,'Circumstance 5'!$B$6:$AB$15,27,FALSE),IFERROR(VLOOKUP($A1403,'Circumstance 5'!$B$18:$AB$28,27,FALSE),TableBPA2[[#This Row],[Base Payment After Circumstance 4]])))</f>
        <v/>
      </c>
      <c r="K1403" s="3" t="str">
        <f>IF(K$3="Not used","",IFERROR(VLOOKUP($A1403,'Circumstance 6'!$B$6:$AB$15,27,FALSE),IFERROR(VLOOKUP($A1403,'Circumstance 6'!$B$18:$AB$28,27,FALSE),TableBPA2[[#This Row],[Base Payment After Circumstance 5]])))</f>
        <v/>
      </c>
      <c r="L1403" s="3" t="str">
        <f>IF(L$3="Not used","",IFERROR(VLOOKUP($A1403,'Circumstance 7'!$B$6:$AB$15,27,FALSE),IFERROR(VLOOKUP($A1403,'Circumstance 7'!$B$18:$AB$28,27,FALSE),TableBPA2[[#This Row],[Base Payment After Circumstance 6]])))</f>
        <v/>
      </c>
      <c r="M1403" s="3" t="str">
        <f>IF(M$3="Not used","",IFERROR(VLOOKUP($A1403,'Circumstance 8'!$B$6:$AB$15,27,FALSE),IFERROR(VLOOKUP($A1403,'Circumstance 8'!$B$18:$AB$28,27,FALSE),TableBPA2[[#This Row],[Base Payment After Circumstance 7]])))</f>
        <v/>
      </c>
      <c r="N1403" s="3" t="str">
        <f>IF(N$3="Not used","",IFERROR(VLOOKUP($A1403,'Circumstance 9'!$B$6:$AB$15,27,FALSE),IFERROR(VLOOKUP($A1403,'Circumstance 9'!$B$18:$AB$28,27,FALSE),TableBPA2[[#This Row],[Base Payment After Circumstance 8]])))</f>
        <v/>
      </c>
      <c r="O1403" s="3" t="str">
        <f>IF(O$3="Not used","",IFERROR(VLOOKUP($A1403,'Circumstance 10'!$B$6:$AB$15,27,FALSE),IFERROR(VLOOKUP($A1403,'Circumstance 10'!$B$18:$AB$28,27,FALSE),TableBPA2[[#This Row],[Base Payment After Circumstance 9]])))</f>
        <v/>
      </c>
      <c r="P1403" s="24" t="str">
        <f>IF(P$3="Not used","",IFERROR(VLOOKUP($A1403,'Circumstance 11'!$B$6:$AB$15,27,FALSE),IFERROR(VLOOKUP($A1403,'Circumstance 11'!$B$18:$AB$28,27,FALSE),TableBPA2[[#This Row],[Base Payment After Circumstance 10]])))</f>
        <v/>
      </c>
      <c r="Q1403" s="24" t="str">
        <f>IF(Q$3="Not used","",IFERROR(VLOOKUP($A1403,'Circumstance 12'!$B$6:$AB$15,27,FALSE),IFERROR(VLOOKUP($A1403,'Circumstance 12'!$B$18:$AB$28,27,FALSE),TableBPA2[[#This Row],[Base Payment After Circumstance 11]])))</f>
        <v/>
      </c>
      <c r="R1403" s="24" t="str">
        <f>IF(R$3="Not used","",IFERROR(VLOOKUP($A1403,'Circumstance 13'!$B$6:$AB$15,27,FALSE),IFERROR(VLOOKUP($A1403,'Circumstance 13'!$B$18:$AB$28,27,FALSE),TableBPA2[[#This Row],[Base Payment After Circumstance 12]])))</f>
        <v/>
      </c>
      <c r="S1403" s="24" t="str">
        <f>IF(S$3="Not used","",IFERROR(VLOOKUP($A1403,'Circumstance 14'!$B$6:$AB$15,27,FALSE),IFERROR(VLOOKUP($A1403,'Circumstance 14'!$B$18:$AB$28,27,FALSE),TableBPA2[[#This Row],[Base Payment After Circumstance 13]])))</f>
        <v/>
      </c>
      <c r="T1403" s="24" t="str">
        <f>IF(T$3="Not used","",IFERROR(VLOOKUP($A1403,'Circumstance 15'!$B$6:$AB$15,27,FALSE),IFERROR(VLOOKUP($A1403,'Circumstance 15'!$B$18:$AB$28,27,FALSE),TableBPA2[[#This Row],[Base Payment After Circumstance 14]])))</f>
        <v/>
      </c>
      <c r="U1403" s="24" t="str">
        <f>IF(U$3="Not used","",IFERROR(VLOOKUP($A1403,'Circumstance 16'!$B$6:$AB$15,27,FALSE),IFERROR(VLOOKUP($A1403,'Circumstance 16'!$B$18:$AB$28,27,FALSE),TableBPA2[[#This Row],[Base Payment After Circumstance 15]])))</f>
        <v/>
      </c>
      <c r="V1403" s="24" t="str">
        <f>IF(V$3="Not used","",IFERROR(VLOOKUP($A1403,'Circumstance 17'!$B$6:$AB$15,27,FALSE),IFERROR(VLOOKUP($A1403,'Circumstance 17'!$B$18:$AB$28,27,FALSE),TableBPA2[[#This Row],[Base Payment After Circumstance 16]])))</f>
        <v/>
      </c>
      <c r="W1403" s="24" t="str">
        <f>IF(W$3="Not used","",IFERROR(VLOOKUP($A1403,'Circumstance 18'!$B$6:$AB$15,27,FALSE),IFERROR(VLOOKUP($A1403,'Circumstance 18'!$B$18:$AB$28,27,FALSE),TableBPA2[[#This Row],[Base Payment After Circumstance 17]])))</f>
        <v/>
      </c>
      <c r="X1403" s="24" t="str">
        <f>IF(X$3="Not used","",IFERROR(VLOOKUP($A1403,'Circumstance 19'!$B$6:$AB$15,27,FALSE),IFERROR(VLOOKUP($A1403,'Circumstance 19'!$B$18:$AB$28,27,FALSE),TableBPA2[[#This Row],[Base Payment After Circumstance 18]])))</f>
        <v/>
      </c>
      <c r="Y1403" s="24" t="str">
        <f>IF(Y$3="Not used","",IFERROR(VLOOKUP($A1403,'Circumstance 20'!$B$6:$AB$15,27,FALSE),IFERROR(VLOOKUP($A1403,'Circumstance 20'!$B$18:$AB$28,27,FALSE),TableBPA2[[#This Row],[Base Payment After Circumstance 19]])))</f>
        <v/>
      </c>
    </row>
    <row r="1404" spans="1:25" x14ac:dyDescent="0.25">
      <c r="A1404" s="11" t="str">
        <f>IF('LEA Information'!A1413="","",'LEA Information'!A1413)</f>
        <v/>
      </c>
      <c r="B1404" s="11" t="str">
        <f>IF('LEA Information'!B1413="","",'LEA Information'!B1413)</f>
        <v/>
      </c>
      <c r="C1404" s="68" t="str">
        <f>IF('LEA Information'!C1413="","",'LEA Information'!C1413)</f>
        <v/>
      </c>
      <c r="D1404" s="8" t="str">
        <f>IF('LEA Information'!D1413="","",'LEA Information'!D1413)</f>
        <v/>
      </c>
      <c r="E1404" s="32" t="str">
        <f t="shared" si="21"/>
        <v/>
      </c>
      <c r="F1404" s="3" t="str">
        <f>IF(F$3="Not used","",IFERROR(VLOOKUP($A1404,'Circumstance 1'!$B$6:$AB$15,27,FALSE),IFERROR(VLOOKUP(A1404,'Circumstance 1'!$B$18:$AB$28,27,FALSE),TableBPA2[[#This Row],[Starting Base Payment]])))</f>
        <v/>
      </c>
      <c r="G1404" s="3" t="str">
        <f>IF(G$3="Not used","",IFERROR(VLOOKUP($A1404,'Circumstance 2'!$B$6:$AB$15,27,FALSE),IFERROR(VLOOKUP($A1404,'Circumstance 2'!$B$18:$AB$28,27,FALSE),TableBPA2[[#This Row],[Base Payment After Circumstance 1]])))</f>
        <v/>
      </c>
      <c r="H1404" s="3" t="str">
        <f>IF(H$3="Not used","",IFERROR(VLOOKUP($A1404,'Circumstance 3'!$B$6:$AB$15,27,FALSE),IFERROR(VLOOKUP($A1404,'Circumstance 3'!$B$18:$AB$28,27,FALSE),TableBPA2[[#This Row],[Base Payment After Circumstance 2]])))</f>
        <v/>
      </c>
      <c r="I1404" s="3" t="str">
        <f>IF(I$3="Not used","",IFERROR(VLOOKUP($A1404,'Circumstance 4'!$B$6:$AB$15,27,FALSE),IFERROR(VLOOKUP($A1404,'Circumstance 4'!$B$18:$AB$28,27,FALSE),TableBPA2[[#This Row],[Base Payment After Circumstance 3]])))</f>
        <v/>
      </c>
      <c r="J1404" s="3" t="str">
        <f>IF(J$3="Not used","",IFERROR(VLOOKUP($A1404,'Circumstance 5'!$B$6:$AB$15,27,FALSE),IFERROR(VLOOKUP($A1404,'Circumstance 5'!$B$18:$AB$28,27,FALSE),TableBPA2[[#This Row],[Base Payment After Circumstance 4]])))</f>
        <v/>
      </c>
      <c r="K1404" s="3" t="str">
        <f>IF(K$3="Not used","",IFERROR(VLOOKUP($A1404,'Circumstance 6'!$B$6:$AB$15,27,FALSE),IFERROR(VLOOKUP($A1404,'Circumstance 6'!$B$18:$AB$28,27,FALSE),TableBPA2[[#This Row],[Base Payment After Circumstance 5]])))</f>
        <v/>
      </c>
      <c r="L1404" s="3" t="str">
        <f>IF(L$3="Not used","",IFERROR(VLOOKUP($A1404,'Circumstance 7'!$B$6:$AB$15,27,FALSE),IFERROR(VLOOKUP($A1404,'Circumstance 7'!$B$18:$AB$28,27,FALSE),TableBPA2[[#This Row],[Base Payment After Circumstance 6]])))</f>
        <v/>
      </c>
      <c r="M1404" s="3" t="str">
        <f>IF(M$3="Not used","",IFERROR(VLOOKUP($A1404,'Circumstance 8'!$B$6:$AB$15,27,FALSE),IFERROR(VLOOKUP($A1404,'Circumstance 8'!$B$18:$AB$28,27,FALSE),TableBPA2[[#This Row],[Base Payment After Circumstance 7]])))</f>
        <v/>
      </c>
      <c r="N1404" s="3" t="str">
        <f>IF(N$3="Not used","",IFERROR(VLOOKUP($A1404,'Circumstance 9'!$B$6:$AB$15,27,FALSE),IFERROR(VLOOKUP($A1404,'Circumstance 9'!$B$18:$AB$28,27,FALSE),TableBPA2[[#This Row],[Base Payment After Circumstance 8]])))</f>
        <v/>
      </c>
      <c r="O1404" s="3" t="str">
        <f>IF(O$3="Not used","",IFERROR(VLOOKUP($A1404,'Circumstance 10'!$B$6:$AB$15,27,FALSE),IFERROR(VLOOKUP($A1404,'Circumstance 10'!$B$18:$AB$28,27,FALSE),TableBPA2[[#This Row],[Base Payment After Circumstance 9]])))</f>
        <v/>
      </c>
      <c r="P1404" s="24" t="str">
        <f>IF(P$3="Not used","",IFERROR(VLOOKUP($A1404,'Circumstance 11'!$B$6:$AB$15,27,FALSE),IFERROR(VLOOKUP($A1404,'Circumstance 11'!$B$18:$AB$28,27,FALSE),TableBPA2[[#This Row],[Base Payment After Circumstance 10]])))</f>
        <v/>
      </c>
      <c r="Q1404" s="24" t="str">
        <f>IF(Q$3="Not used","",IFERROR(VLOOKUP($A1404,'Circumstance 12'!$B$6:$AB$15,27,FALSE),IFERROR(VLOOKUP($A1404,'Circumstance 12'!$B$18:$AB$28,27,FALSE),TableBPA2[[#This Row],[Base Payment After Circumstance 11]])))</f>
        <v/>
      </c>
      <c r="R1404" s="24" t="str">
        <f>IF(R$3="Not used","",IFERROR(VLOOKUP($A1404,'Circumstance 13'!$B$6:$AB$15,27,FALSE),IFERROR(VLOOKUP($A1404,'Circumstance 13'!$B$18:$AB$28,27,FALSE),TableBPA2[[#This Row],[Base Payment After Circumstance 12]])))</f>
        <v/>
      </c>
      <c r="S1404" s="24" t="str">
        <f>IF(S$3="Not used","",IFERROR(VLOOKUP($A1404,'Circumstance 14'!$B$6:$AB$15,27,FALSE),IFERROR(VLOOKUP($A1404,'Circumstance 14'!$B$18:$AB$28,27,FALSE),TableBPA2[[#This Row],[Base Payment After Circumstance 13]])))</f>
        <v/>
      </c>
      <c r="T1404" s="24" t="str">
        <f>IF(T$3="Not used","",IFERROR(VLOOKUP($A1404,'Circumstance 15'!$B$6:$AB$15,27,FALSE),IFERROR(VLOOKUP($A1404,'Circumstance 15'!$B$18:$AB$28,27,FALSE),TableBPA2[[#This Row],[Base Payment After Circumstance 14]])))</f>
        <v/>
      </c>
      <c r="U1404" s="24" t="str">
        <f>IF(U$3="Not used","",IFERROR(VLOOKUP($A1404,'Circumstance 16'!$B$6:$AB$15,27,FALSE),IFERROR(VLOOKUP($A1404,'Circumstance 16'!$B$18:$AB$28,27,FALSE),TableBPA2[[#This Row],[Base Payment After Circumstance 15]])))</f>
        <v/>
      </c>
      <c r="V1404" s="24" t="str">
        <f>IF(V$3="Not used","",IFERROR(VLOOKUP($A1404,'Circumstance 17'!$B$6:$AB$15,27,FALSE),IFERROR(VLOOKUP($A1404,'Circumstance 17'!$B$18:$AB$28,27,FALSE),TableBPA2[[#This Row],[Base Payment After Circumstance 16]])))</f>
        <v/>
      </c>
      <c r="W1404" s="24" t="str">
        <f>IF(W$3="Not used","",IFERROR(VLOOKUP($A1404,'Circumstance 18'!$B$6:$AB$15,27,FALSE),IFERROR(VLOOKUP($A1404,'Circumstance 18'!$B$18:$AB$28,27,FALSE),TableBPA2[[#This Row],[Base Payment After Circumstance 17]])))</f>
        <v/>
      </c>
      <c r="X1404" s="24" t="str">
        <f>IF(X$3="Not used","",IFERROR(VLOOKUP($A1404,'Circumstance 19'!$B$6:$AB$15,27,FALSE),IFERROR(VLOOKUP($A1404,'Circumstance 19'!$B$18:$AB$28,27,FALSE),TableBPA2[[#This Row],[Base Payment After Circumstance 18]])))</f>
        <v/>
      </c>
      <c r="Y1404" s="24" t="str">
        <f>IF(Y$3="Not used","",IFERROR(VLOOKUP($A1404,'Circumstance 20'!$B$6:$AB$15,27,FALSE),IFERROR(VLOOKUP($A1404,'Circumstance 20'!$B$18:$AB$28,27,FALSE),TableBPA2[[#This Row],[Base Payment After Circumstance 19]])))</f>
        <v/>
      </c>
    </row>
    <row r="1405" spans="1:25" x14ac:dyDescent="0.25">
      <c r="A1405" s="11" t="str">
        <f>IF('LEA Information'!A1414="","",'LEA Information'!A1414)</f>
        <v/>
      </c>
      <c r="B1405" s="11" t="str">
        <f>IF('LEA Information'!B1414="","",'LEA Information'!B1414)</f>
        <v/>
      </c>
      <c r="C1405" s="68" t="str">
        <f>IF('LEA Information'!C1414="","",'LEA Information'!C1414)</f>
        <v/>
      </c>
      <c r="D1405" s="8" t="str">
        <f>IF('LEA Information'!D1414="","",'LEA Information'!D1414)</f>
        <v/>
      </c>
      <c r="E1405" s="32" t="str">
        <f t="shared" si="21"/>
        <v/>
      </c>
      <c r="F1405" s="3" t="str">
        <f>IF(F$3="Not used","",IFERROR(VLOOKUP($A1405,'Circumstance 1'!$B$6:$AB$15,27,FALSE),IFERROR(VLOOKUP(A1405,'Circumstance 1'!$B$18:$AB$28,27,FALSE),TableBPA2[[#This Row],[Starting Base Payment]])))</f>
        <v/>
      </c>
      <c r="G1405" s="3" t="str">
        <f>IF(G$3="Not used","",IFERROR(VLOOKUP($A1405,'Circumstance 2'!$B$6:$AB$15,27,FALSE),IFERROR(VLOOKUP($A1405,'Circumstance 2'!$B$18:$AB$28,27,FALSE),TableBPA2[[#This Row],[Base Payment After Circumstance 1]])))</f>
        <v/>
      </c>
      <c r="H1405" s="3" t="str">
        <f>IF(H$3="Not used","",IFERROR(VLOOKUP($A1405,'Circumstance 3'!$B$6:$AB$15,27,FALSE),IFERROR(VLOOKUP($A1405,'Circumstance 3'!$B$18:$AB$28,27,FALSE),TableBPA2[[#This Row],[Base Payment After Circumstance 2]])))</f>
        <v/>
      </c>
      <c r="I1405" s="3" t="str">
        <f>IF(I$3="Not used","",IFERROR(VLOOKUP($A1405,'Circumstance 4'!$B$6:$AB$15,27,FALSE),IFERROR(VLOOKUP($A1405,'Circumstance 4'!$B$18:$AB$28,27,FALSE),TableBPA2[[#This Row],[Base Payment After Circumstance 3]])))</f>
        <v/>
      </c>
      <c r="J1405" s="3" t="str">
        <f>IF(J$3="Not used","",IFERROR(VLOOKUP($A1405,'Circumstance 5'!$B$6:$AB$15,27,FALSE),IFERROR(VLOOKUP($A1405,'Circumstance 5'!$B$18:$AB$28,27,FALSE),TableBPA2[[#This Row],[Base Payment After Circumstance 4]])))</f>
        <v/>
      </c>
      <c r="K1405" s="3" t="str">
        <f>IF(K$3="Not used","",IFERROR(VLOOKUP($A1405,'Circumstance 6'!$B$6:$AB$15,27,FALSE),IFERROR(VLOOKUP($A1405,'Circumstance 6'!$B$18:$AB$28,27,FALSE),TableBPA2[[#This Row],[Base Payment After Circumstance 5]])))</f>
        <v/>
      </c>
      <c r="L1405" s="3" t="str">
        <f>IF(L$3="Not used","",IFERROR(VLOOKUP($A1405,'Circumstance 7'!$B$6:$AB$15,27,FALSE),IFERROR(VLOOKUP($A1405,'Circumstance 7'!$B$18:$AB$28,27,FALSE),TableBPA2[[#This Row],[Base Payment After Circumstance 6]])))</f>
        <v/>
      </c>
      <c r="M1405" s="3" t="str">
        <f>IF(M$3="Not used","",IFERROR(VLOOKUP($A1405,'Circumstance 8'!$B$6:$AB$15,27,FALSE),IFERROR(VLOOKUP($A1405,'Circumstance 8'!$B$18:$AB$28,27,FALSE),TableBPA2[[#This Row],[Base Payment After Circumstance 7]])))</f>
        <v/>
      </c>
      <c r="N1405" s="3" t="str">
        <f>IF(N$3="Not used","",IFERROR(VLOOKUP($A1405,'Circumstance 9'!$B$6:$AB$15,27,FALSE),IFERROR(VLOOKUP($A1405,'Circumstance 9'!$B$18:$AB$28,27,FALSE),TableBPA2[[#This Row],[Base Payment After Circumstance 8]])))</f>
        <v/>
      </c>
      <c r="O1405" s="3" t="str">
        <f>IF(O$3="Not used","",IFERROR(VLOOKUP($A1405,'Circumstance 10'!$B$6:$AB$15,27,FALSE),IFERROR(VLOOKUP($A1405,'Circumstance 10'!$B$18:$AB$28,27,FALSE),TableBPA2[[#This Row],[Base Payment After Circumstance 9]])))</f>
        <v/>
      </c>
      <c r="P1405" s="24" t="str">
        <f>IF(P$3="Not used","",IFERROR(VLOOKUP($A1405,'Circumstance 11'!$B$6:$AB$15,27,FALSE),IFERROR(VLOOKUP($A1405,'Circumstance 11'!$B$18:$AB$28,27,FALSE),TableBPA2[[#This Row],[Base Payment After Circumstance 10]])))</f>
        <v/>
      </c>
      <c r="Q1405" s="24" t="str">
        <f>IF(Q$3="Not used","",IFERROR(VLOOKUP($A1405,'Circumstance 12'!$B$6:$AB$15,27,FALSE),IFERROR(VLOOKUP($A1405,'Circumstance 12'!$B$18:$AB$28,27,FALSE),TableBPA2[[#This Row],[Base Payment After Circumstance 11]])))</f>
        <v/>
      </c>
      <c r="R1405" s="24" t="str">
        <f>IF(R$3="Not used","",IFERROR(VLOOKUP($A1405,'Circumstance 13'!$B$6:$AB$15,27,FALSE),IFERROR(VLOOKUP($A1405,'Circumstance 13'!$B$18:$AB$28,27,FALSE),TableBPA2[[#This Row],[Base Payment After Circumstance 12]])))</f>
        <v/>
      </c>
      <c r="S1405" s="24" t="str">
        <f>IF(S$3="Not used","",IFERROR(VLOOKUP($A1405,'Circumstance 14'!$B$6:$AB$15,27,FALSE),IFERROR(VLOOKUP($A1405,'Circumstance 14'!$B$18:$AB$28,27,FALSE),TableBPA2[[#This Row],[Base Payment After Circumstance 13]])))</f>
        <v/>
      </c>
      <c r="T1405" s="24" t="str">
        <f>IF(T$3="Not used","",IFERROR(VLOOKUP($A1405,'Circumstance 15'!$B$6:$AB$15,27,FALSE),IFERROR(VLOOKUP($A1405,'Circumstance 15'!$B$18:$AB$28,27,FALSE),TableBPA2[[#This Row],[Base Payment After Circumstance 14]])))</f>
        <v/>
      </c>
      <c r="U1405" s="24" t="str">
        <f>IF(U$3="Not used","",IFERROR(VLOOKUP($A1405,'Circumstance 16'!$B$6:$AB$15,27,FALSE),IFERROR(VLOOKUP($A1405,'Circumstance 16'!$B$18:$AB$28,27,FALSE),TableBPA2[[#This Row],[Base Payment After Circumstance 15]])))</f>
        <v/>
      </c>
      <c r="V1405" s="24" t="str">
        <f>IF(V$3="Not used","",IFERROR(VLOOKUP($A1405,'Circumstance 17'!$B$6:$AB$15,27,FALSE),IFERROR(VLOOKUP($A1405,'Circumstance 17'!$B$18:$AB$28,27,FALSE),TableBPA2[[#This Row],[Base Payment After Circumstance 16]])))</f>
        <v/>
      </c>
      <c r="W1405" s="24" t="str">
        <f>IF(W$3="Not used","",IFERROR(VLOOKUP($A1405,'Circumstance 18'!$B$6:$AB$15,27,FALSE),IFERROR(VLOOKUP($A1405,'Circumstance 18'!$B$18:$AB$28,27,FALSE),TableBPA2[[#This Row],[Base Payment After Circumstance 17]])))</f>
        <v/>
      </c>
      <c r="X1405" s="24" t="str">
        <f>IF(X$3="Not used","",IFERROR(VLOOKUP($A1405,'Circumstance 19'!$B$6:$AB$15,27,FALSE),IFERROR(VLOOKUP($A1405,'Circumstance 19'!$B$18:$AB$28,27,FALSE),TableBPA2[[#This Row],[Base Payment After Circumstance 18]])))</f>
        <v/>
      </c>
      <c r="Y1405" s="24" t="str">
        <f>IF(Y$3="Not used","",IFERROR(VLOOKUP($A1405,'Circumstance 20'!$B$6:$AB$15,27,FALSE),IFERROR(VLOOKUP($A1405,'Circumstance 20'!$B$18:$AB$28,27,FALSE),TableBPA2[[#This Row],[Base Payment After Circumstance 19]])))</f>
        <v/>
      </c>
    </row>
    <row r="1406" spans="1:25" x14ac:dyDescent="0.25">
      <c r="A1406" s="11" t="str">
        <f>IF('LEA Information'!A1415="","",'LEA Information'!A1415)</f>
        <v/>
      </c>
      <c r="B1406" s="11" t="str">
        <f>IF('LEA Information'!B1415="","",'LEA Information'!B1415)</f>
        <v/>
      </c>
      <c r="C1406" s="68" t="str">
        <f>IF('LEA Information'!C1415="","",'LEA Information'!C1415)</f>
        <v/>
      </c>
      <c r="D1406" s="8" t="str">
        <f>IF('LEA Information'!D1415="","",'LEA Information'!D1415)</f>
        <v/>
      </c>
      <c r="E1406" s="32" t="str">
        <f t="shared" si="21"/>
        <v/>
      </c>
      <c r="F1406" s="3" t="str">
        <f>IF(F$3="Not used","",IFERROR(VLOOKUP($A1406,'Circumstance 1'!$B$6:$AB$15,27,FALSE),IFERROR(VLOOKUP(A1406,'Circumstance 1'!$B$18:$AB$28,27,FALSE),TableBPA2[[#This Row],[Starting Base Payment]])))</f>
        <v/>
      </c>
      <c r="G1406" s="3" t="str">
        <f>IF(G$3="Not used","",IFERROR(VLOOKUP($A1406,'Circumstance 2'!$B$6:$AB$15,27,FALSE),IFERROR(VLOOKUP($A1406,'Circumstance 2'!$B$18:$AB$28,27,FALSE),TableBPA2[[#This Row],[Base Payment After Circumstance 1]])))</f>
        <v/>
      </c>
      <c r="H1406" s="3" t="str">
        <f>IF(H$3="Not used","",IFERROR(VLOOKUP($A1406,'Circumstance 3'!$B$6:$AB$15,27,FALSE),IFERROR(VLOOKUP($A1406,'Circumstance 3'!$B$18:$AB$28,27,FALSE),TableBPA2[[#This Row],[Base Payment After Circumstance 2]])))</f>
        <v/>
      </c>
      <c r="I1406" s="3" t="str">
        <f>IF(I$3="Not used","",IFERROR(VLOOKUP($A1406,'Circumstance 4'!$B$6:$AB$15,27,FALSE),IFERROR(VLOOKUP($A1406,'Circumstance 4'!$B$18:$AB$28,27,FALSE),TableBPA2[[#This Row],[Base Payment After Circumstance 3]])))</f>
        <v/>
      </c>
      <c r="J1406" s="3" t="str">
        <f>IF(J$3="Not used","",IFERROR(VLOOKUP($A1406,'Circumstance 5'!$B$6:$AB$15,27,FALSE),IFERROR(VLOOKUP($A1406,'Circumstance 5'!$B$18:$AB$28,27,FALSE),TableBPA2[[#This Row],[Base Payment After Circumstance 4]])))</f>
        <v/>
      </c>
      <c r="K1406" s="3" t="str">
        <f>IF(K$3="Not used","",IFERROR(VLOOKUP($A1406,'Circumstance 6'!$B$6:$AB$15,27,FALSE),IFERROR(VLOOKUP($A1406,'Circumstance 6'!$B$18:$AB$28,27,FALSE),TableBPA2[[#This Row],[Base Payment After Circumstance 5]])))</f>
        <v/>
      </c>
      <c r="L1406" s="3" t="str">
        <f>IF(L$3="Not used","",IFERROR(VLOOKUP($A1406,'Circumstance 7'!$B$6:$AB$15,27,FALSE),IFERROR(VLOOKUP($A1406,'Circumstance 7'!$B$18:$AB$28,27,FALSE),TableBPA2[[#This Row],[Base Payment After Circumstance 6]])))</f>
        <v/>
      </c>
      <c r="M1406" s="3" t="str">
        <f>IF(M$3="Not used","",IFERROR(VLOOKUP($A1406,'Circumstance 8'!$B$6:$AB$15,27,FALSE),IFERROR(VLOOKUP($A1406,'Circumstance 8'!$B$18:$AB$28,27,FALSE),TableBPA2[[#This Row],[Base Payment After Circumstance 7]])))</f>
        <v/>
      </c>
      <c r="N1406" s="3" t="str">
        <f>IF(N$3="Not used","",IFERROR(VLOOKUP($A1406,'Circumstance 9'!$B$6:$AB$15,27,FALSE),IFERROR(VLOOKUP($A1406,'Circumstance 9'!$B$18:$AB$28,27,FALSE),TableBPA2[[#This Row],[Base Payment After Circumstance 8]])))</f>
        <v/>
      </c>
      <c r="O1406" s="3" t="str">
        <f>IF(O$3="Not used","",IFERROR(VLOOKUP($A1406,'Circumstance 10'!$B$6:$AB$15,27,FALSE),IFERROR(VLOOKUP($A1406,'Circumstance 10'!$B$18:$AB$28,27,FALSE),TableBPA2[[#This Row],[Base Payment After Circumstance 9]])))</f>
        <v/>
      </c>
      <c r="P1406" s="24" t="str">
        <f>IF(P$3="Not used","",IFERROR(VLOOKUP($A1406,'Circumstance 11'!$B$6:$AB$15,27,FALSE),IFERROR(VLOOKUP($A1406,'Circumstance 11'!$B$18:$AB$28,27,FALSE),TableBPA2[[#This Row],[Base Payment After Circumstance 10]])))</f>
        <v/>
      </c>
      <c r="Q1406" s="24" t="str">
        <f>IF(Q$3="Not used","",IFERROR(VLOOKUP($A1406,'Circumstance 12'!$B$6:$AB$15,27,FALSE),IFERROR(VLOOKUP($A1406,'Circumstance 12'!$B$18:$AB$28,27,FALSE),TableBPA2[[#This Row],[Base Payment After Circumstance 11]])))</f>
        <v/>
      </c>
      <c r="R1406" s="24" t="str">
        <f>IF(R$3="Not used","",IFERROR(VLOOKUP($A1406,'Circumstance 13'!$B$6:$AB$15,27,FALSE),IFERROR(VLOOKUP($A1406,'Circumstance 13'!$B$18:$AB$28,27,FALSE),TableBPA2[[#This Row],[Base Payment After Circumstance 12]])))</f>
        <v/>
      </c>
      <c r="S1406" s="24" t="str">
        <f>IF(S$3="Not used","",IFERROR(VLOOKUP($A1406,'Circumstance 14'!$B$6:$AB$15,27,FALSE),IFERROR(VLOOKUP($A1406,'Circumstance 14'!$B$18:$AB$28,27,FALSE),TableBPA2[[#This Row],[Base Payment After Circumstance 13]])))</f>
        <v/>
      </c>
      <c r="T1406" s="24" t="str">
        <f>IF(T$3="Not used","",IFERROR(VLOOKUP($A1406,'Circumstance 15'!$B$6:$AB$15,27,FALSE),IFERROR(VLOOKUP($A1406,'Circumstance 15'!$B$18:$AB$28,27,FALSE),TableBPA2[[#This Row],[Base Payment After Circumstance 14]])))</f>
        <v/>
      </c>
      <c r="U1406" s="24" t="str">
        <f>IF(U$3="Not used","",IFERROR(VLOOKUP($A1406,'Circumstance 16'!$B$6:$AB$15,27,FALSE),IFERROR(VLOOKUP($A1406,'Circumstance 16'!$B$18:$AB$28,27,FALSE),TableBPA2[[#This Row],[Base Payment After Circumstance 15]])))</f>
        <v/>
      </c>
      <c r="V1406" s="24" t="str">
        <f>IF(V$3="Not used","",IFERROR(VLOOKUP($A1406,'Circumstance 17'!$B$6:$AB$15,27,FALSE),IFERROR(VLOOKUP($A1406,'Circumstance 17'!$B$18:$AB$28,27,FALSE),TableBPA2[[#This Row],[Base Payment After Circumstance 16]])))</f>
        <v/>
      </c>
      <c r="W1406" s="24" t="str">
        <f>IF(W$3="Not used","",IFERROR(VLOOKUP($A1406,'Circumstance 18'!$B$6:$AB$15,27,FALSE),IFERROR(VLOOKUP($A1406,'Circumstance 18'!$B$18:$AB$28,27,FALSE),TableBPA2[[#This Row],[Base Payment After Circumstance 17]])))</f>
        <v/>
      </c>
      <c r="X1406" s="24" t="str">
        <f>IF(X$3="Not used","",IFERROR(VLOOKUP($A1406,'Circumstance 19'!$B$6:$AB$15,27,FALSE),IFERROR(VLOOKUP($A1406,'Circumstance 19'!$B$18:$AB$28,27,FALSE),TableBPA2[[#This Row],[Base Payment After Circumstance 18]])))</f>
        <v/>
      </c>
      <c r="Y1406" s="24" t="str">
        <f>IF(Y$3="Not used","",IFERROR(VLOOKUP($A1406,'Circumstance 20'!$B$6:$AB$15,27,FALSE),IFERROR(VLOOKUP($A1406,'Circumstance 20'!$B$18:$AB$28,27,FALSE),TableBPA2[[#This Row],[Base Payment After Circumstance 19]])))</f>
        <v/>
      </c>
    </row>
    <row r="1407" spans="1:25" x14ac:dyDescent="0.25">
      <c r="A1407" s="11" t="str">
        <f>IF('LEA Information'!A1416="","",'LEA Information'!A1416)</f>
        <v/>
      </c>
      <c r="B1407" s="11" t="str">
        <f>IF('LEA Information'!B1416="","",'LEA Information'!B1416)</f>
        <v/>
      </c>
      <c r="C1407" s="68" t="str">
        <f>IF('LEA Information'!C1416="","",'LEA Information'!C1416)</f>
        <v/>
      </c>
      <c r="D1407" s="8" t="str">
        <f>IF('LEA Information'!D1416="","",'LEA Information'!D1416)</f>
        <v/>
      </c>
      <c r="E1407" s="32" t="str">
        <f t="shared" si="21"/>
        <v/>
      </c>
      <c r="F1407" s="3" t="str">
        <f>IF(F$3="Not used","",IFERROR(VLOOKUP($A1407,'Circumstance 1'!$B$6:$AB$15,27,FALSE),IFERROR(VLOOKUP(A1407,'Circumstance 1'!$B$18:$AB$28,27,FALSE),TableBPA2[[#This Row],[Starting Base Payment]])))</f>
        <v/>
      </c>
      <c r="G1407" s="3" t="str">
        <f>IF(G$3="Not used","",IFERROR(VLOOKUP($A1407,'Circumstance 2'!$B$6:$AB$15,27,FALSE),IFERROR(VLOOKUP($A1407,'Circumstance 2'!$B$18:$AB$28,27,FALSE),TableBPA2[[#This Row],[Base Payment After Circumstance 1]])))</f>
        <v/>
      </c>
      <c r="H1407" s="3" t="str">
        <f>IF(H$3="Not used","",IFERROR(VLOOKUP($A1407,'Circumstance 3'!$B$6:$AB$15,27,FALSE),IFERROR(VLOOKUP($A1407,'Circumstance 3'!$B$18:$AB$28,27,FALSE),TableBPA2[[#This Row],[Base Payment After Circumstance 2]])))</f>
        <v/>
      </c>
      <c r="I1407" s="3" t="str">
        <f>IF(I$3="Not used","",IFERROR(VLOOKUP($A1407,'Circumstance 4'!$B$6:$AB$15,27,FALSE),IFERROR(VLOOKUP($A1407,'Circumstance 4'!$B$18:$AB$28,27,FALSE),TableBPA2[[#This Row],[Base Payment After Circumstance 3]])))</f>
        <v/>
      </c>
      <c r="J1407" s="3" t="str">
        <f>IF(J$3="Not used","",IFERROR(VLOOKUP($A1407,'Circumstance 5'!$B$6:$AB$15,27,FALSE),IFERROR(VLOOKUP($A1407,'Circumstance 5'!$B$18:$AB$28,27,FALSE),TableBPA2[[#This Row],[Base Payment After Circumstance 4]])))</f>
        <v/>
      </c>
      <c r="K1407" s="3" t="str">
        <f>IF(K$3="Not used","",IFERROR(VLOOKUP($A1407,'Circumstance 6'!$B$6:$AB$15,27,FALSE),IFERROR(VLOOKUP($A1407,'Circumstance 6'!$B$18:$AB$28,27,FALSE),TableBPA2[[#This Row],[Base Payment After Circumstance 5]])))</f>
        <v/>
      </c>
      <c r="L1407" s="3" t="str">
        <f>IF(L$3="Not used","",IFERROR(VLOOKUP($A1407,'Circumstance 7'!$B$6:$AB$15,27,FALSE),IFERROR(VLOOKUP($A1407,'Circumstance 7'!$B$18:$AB$28,27,FALSE),TableBPA2[[#This Row],[Base Payment After Circumstance 6]])))</f>
        <v/>
      </c>
      <c r="M1407" s="3" t="str">
        <f>IF(M$3="Not used","",IFERROR(VLOOKUP($A1407,'Circumstance 8'!$B$6:$AB$15,27,FALSE),IFERROR(VLOOKUP($A1407,'Circumstance 8'!$B$18:$AB$28,27,FALSE),TableBPA2[[#This Row],[Base Payment After Circumstance 7]])))</f>
        <v/>
      </c>
      <c r="N1407" s="3" t="str">
        <f>IF(N$3="Not used","",IFERROR(VLOOKUP($A1407,'Circumstance 9'!$B$6:$AB$15,27,FALSE),IFERROR(VLOOKUP($A1407,'Circumstance 9'!$B$18:$AB$28,27,FALSE),TableBPA2[[#This Row],[Base Payment After Circumstance 8]])))</f>
        <v/>
      </c>
      <c r="O1407" s="3" t="str">
        <f>IF(O$3="Not used","",IFERROR(VLOOKUP($A1407,'Circumstance 10'!$B$6:$AB$15,27,FALSE),IFERROR(VLOOKUP($A1407,'Circumstance 10'!$B$18:$AB$28,27,FALSE),TableBPA2[[#This Row],[Base Payment After Circumstance 9]])))</f>
        <v/>
      </c>
      <c r="P1407" s="24" t="str">
        <f>IF(P$3="Not used","",IFERROR(VLOOKUP($A1407,'Circumstance 11'!$B$6:$AB$15,27,FALSE),IFERROR(VLOOKUP($A1407,'Circumstance 11'!$B$18:$AB$28,27,FALSE),TableBPA2[[#This Row],[Base Payment After Circumstance 10]])))</f>
        <v/>
      </c>
      <c r="Q1407" s="24" t="str">
        <f>IF(Q$3="Not used","",IFERROR(VLOOKUP($A1407,'Circumstance 12'!$B$6:$AB$15,27,FALSE),IFERROR(VLOOKUP($A1407,'Circumstance 12'!$B$18:$AB$28,27,FALSE),TableBPA2[[#This Row],[Base Payment After Circumstance 11]])))</f>
        <v/>
      </c>
      <c r="R1407" s="24" t="str">
        <f>IF(R$3="Not used","",IFERROR(VLOOKUP($A1407,'Circumstance 13'!$B$6:$AB$15,27,FALSE),IFERROR(VLOOKUP($A1407,'Circumstance 13'!$B$18:$AB$28,27,FALSE),TableBPA2[[#This Row],[Base Payment After Circumstance 12]])))</f>
        <v/>
      </c>
      <c r="S1407" s="24" t="str">
        <f>IF(S$3="Not used","",IFERROR(VLOOKUP($A1407,'Circumstance 14'!$B$6:$AB$15,27,FALSE),IFERROR(VLOOKUP($A1407,'Circumstance 14'!$B$18:$AB$28,27,FALSE),TableBPA2[[#This Row],[Base Payment After Circumstance 13]])))</f>
        <v/>
      </c>
      <c r="T1407" s="24" t="str">
        <f>IF(T$3="Not used","",IFERROR(VLOOKUP($A1407,'Circumstance 15'!$B$6:$AB$15,27,FALSE),IFERROR(VLOOKUP($A1407,'Circumstance 15'!$B$18:$AB$28,27,FALSE),TableBPA2[[#This Row],[Base Payment After Circumstance 14]])))</f>
        <v/>
      </c>
      <c r="U1407" s="24" t="str">
        <f>IF(U$3="Not used","",IFERROR(VLOOKUP($A1407,'Circumstance 16'!$B$6:$AB$15,27,FALSE),IFERROR(VLOOKUP($A1407,'Circumstance 16'!$B$18:$AB$28,27,FALSE),TableBPA2[[#This Row],[Base Payment After Circumstance 15]])))</f>
        <v/>
      </c>
      <c r="V1407" s="24" t="str">
        <f>IF(V$3="Not used","",IFERROR(VLOOKUP($A1407,'Circumstance 17'!$B$6:$AB$15,27,FALSE),IFERROR(VLOOKUP($A1407,'Circumstance 17'!$B$18:$AB$28,27,FALSE),TableBPA2[[#This Row],[Base Payment After Circumstance 16]])))</f>
        <v/>
      </c>
      <c r="W1407" s="24" t="str">
        <f>IF(W$3="Not used","",IFERROR(VLOOKUP($A1407,'Circumstance 18'!$B$6:$AB$15,27,FALSE),IFERROR(VLOOKUP($A1407,'Circumstance 18'!$B$18:$AB$28,27,FALSE),TableBPA2[[#This Row],[Base Payment After Circumstance 17]])))</f>
        <v/>
      </c>
      <c r="X1407" s="24" t="str">
        <f>IF(X$3="Not used","",IFERROR(VLOOKUP($A1407,'Circumstance 19'!$B$6:$AB$15,27,FALSE),IFERROR(VLOOKUP($A1407,'Circumstance 19'!$B$18:$AB$28,27,FALSE),TableBPA2[[#This Row],[Base Payment After Circumstance 18]])))</f>
        <v/>
      </c>
      <c r="Y1407" s="24" t="str">
        <f>IF(Y$3="Not used","",IFERROR(VLOOKUP($A1407,'Circumstance 20'!$B$6:$AB$15,27,FALSE),IFERROR(VLOOKUP($A1407,'Circumstance 20'!$B$18:$AB$28,27,FALSE),TableBPA2[[#This Row],[Base Payment After Circumstance 19]])))</f>
        <v/>
      </c>
    </row>
    <row r="1408" spans="1:25" x14ac:dyDescent="0.25">
      <c r="A1408" s="11" t="str">
        <f>IF('LEA Information'!A1417="","",'LEA Information'!A1417)</f>
        <v/>
      </c>
      <c r="B1408" s="11" t="str">
        <f>IF('LEA Information'!B1417="","",'LEA Information'!B1417)</f>
        <v/>
      </c>
      <c r="C1408" s="68" t="str">
        <f>IF('LEA Information'!C1417="","",'LEA Information'!C1417)</f>
        <v/>
      </c>
      <c r="D1408" s="8" t="str">
        <f>IF('LEA Information'!D1417="","",'LEA Information'!D1417)</f>
        <v/>
      </c>
      <c r="E1408" s="32" t="str">
        <f t="shared" si="21"/>
        <v/>
      </c>
      <c r="F1408" s="3" t="str">
        <f>IF(F$3="Not used","",IFERROR(VLOOKUP($A1408,'Circumstance 1'!$B$6:$AB$15,27,FALSE),IFERROR(VLOOKUP(A1408,'Circumstance 1'!$B$18:$AB$28,27,FALSE),TableBPA2[[#This Row],[Starting Base Payment]])))</f>
        <v/>
      </c>
      <c r="G1408" s="3" t="str">
        <f>IF(G$3="Not used","",IFERROR(VLOOKUP($A1408,'Circumstance 2'!$B$6:$AB$15,27,FALSE),IFERROR(VLOOKUP($A1408,'Circumstance 2'!$B$18:$AB$28,27,FALSE),TableBPA2[[#This Row],[Base Payment After Circumstance 1]])))</f>
        <v/>
      </c>
      <c r="H1408" s="3" t="str">
        <f>IF(H$3="Not used","",IFERROR(VLOOKUP($A1408,'Circumstance 3'!$B$6:$AB$15,27,FALSE),IFERROR(VLOOKUP($A1408,'Circumstance 3'!$B$18:$AB$28,27,FALSE),TableBPA2[[#This Row],[Base Payment After Circumstance 2]])))</f>
        <v/>
      </c>
      <c r="I1408" s="3" t="str">
        <f>IF(I$3="Not used","",IFERROR(VLOOKUP($A1408,'Circumstance 4'!$B$6:$AB$15,27,FALSE),IFERROR(VLOOKUP($A1408,'Circumstance 4'!$B$18:$AB$28,27,FALSE),TableBPA2[[#This Row],[Base Payment After Circumstance 3]])))</f>
        <v/>
      </c>
      <c r="J1408" s="3" t="str">
        <f>IF(J$3="Not used","",IFERROR(VLOOKUP($A1408,'Circumstance 5'!$B$6:$AB$15,27,FALSE),IFERROR(VLOOKUP($A1408,'Circumstance 5'!$B$18:$AB$28,27,FALSE),TableBPA2[[#This Row],[Base Payment After Circumstance 4]])))</f>
        <v/>
      </c>
      <c r="K1408" s="3" t="str">
        <f>IF(K$3="Not used","",IFERROR(VLOOKUP($A1408,'Circumstance 6'!$B$6:$AB$15,27,FALSE),IFERROR(VLOOKUP($A1408,'Circumstance 6'!$B$18:$AB$28,27,FALSE),TableBPA2[[#This Row],[Base Payment After Circumstance 5]])))</f>
        <v/>
      </c>
      <c r="L1408" s="3" t="str">
        <f>IF(L$3="Not used","",IFERROR(VLOOKUP($A1408,'Circumstance 7'!$B$6:$AB$15,27,FALSE),IFERROR(VLOOKUP($A1408,'Circumstance 7'!$B$18:$AB$28,27,FALSE),TableBPA2[[#This Row],[Base Payment After Circumstance 6]])))</f>
        <v/>
      </c>
      <c r="M1408" s="3" t="str">
        <f>IF(M$3="Not used","",IFERROR(VLOOKUP($A1408,'Circumstance 8'!$B$6:$AB$15,27,FALSE),IFERROR(VLOOKUP($A1408,'Circumstance 8'!$B$18:$AB$28,27,FALSE),TableBPA2[[#This Row],[Base Payment After Circumstance 7]])))</f>
        <v/>
      </c>
      <c r="N1408" s="3" t="str">
        <f>IF(N$3="Not used","",IFERROR(VLOOKUP($A1408,'Circumstance 9'!$B$6:$AB$15,27,FALSE),IFERROR(VLOOKUP($A1408,'Circumstance 9'!$B$18:$AB$28,27,FALSE),TableBPA2[[#This Row],[Base Payment After Circumstance 8]])))</f>
        <v/>
      </c>
      <c r="O1408" s="3" t="str">
        <f>IF(O$3="Not used","",IFERROR(VLOOKUP($A1408,'Circumstance 10'!$B$6:$AB$15,27,FALSE),IFERROR(VLOOKUP($A1408,'Circumstance 10'!$B$18:$AB$28,27,FALSE),TableBPA2[[#This Row],[Base Payment After Circumstance 9]])))</f>
        <v/>
      </c>
      <c r="P1408" s="24" t="str">
        <f>IF(P$3="Not used","",IFERROR(VLOOKUP($A1408,'Circumstance 11'!$B$6:$AB$15,27,FALSE),IFERROR(VLOOKUP($A1408,'Circumstance 11'!$B$18:$AB$28,27,FALSE),TableBPA2[[#This Row],[Base Payment After Circumstance 10]])))</f>
        <v/>
      </c>
      <c r="Q1408" s="24" t="str">
        <f>IF(Q$3="Not used","",IFERROR(VLOOKUP($A1408,'Circumstance 12'!$B$6:$AB$15,27,FALSE),IFERROR(VLOOKUP($A1408,'Circumstance 12'!$B$18:$AB$28,27,FALSE),TableBPA2[[#This Row],[Base Payment After Circumstance 11]])))</f>
        <v/>
      </c>
      <c r="R1408" s="24" t="str">
        <f>IF(R$3="Not used","",IFERROR(VLOOKUP($A1408,'Circumstance 13'!$B$6:$AB$15,27,FALSE),IFERROR(VLOOKUP($A1408,'Circumstance 13'!$B$18:$AB$28,27,FALSE),TableBPA2[[#This Row],[Base Payment After Circumstance 12]])))</f>
        <v/>
      </c>
      <c r="S1408" s="24" t="str">
        <f>IF(S$3="Not used","",IFERROR(VLOOKUP($A1408,'Circumstance 14'!$B$6:$AB$15,27,FALSE),IFERROR(VLOOKUP($A1408,'Circumstance 14'!$B$18:$AB$28,27,FALSE),TableBPA2[[#This Row],[Base Payment After Circumstance 13]])))</f>
        <v/>
      </c>
      <c r="T1408" s="24" t="str">
        <f>IF(T$3="Not used","",IFERROR(VLOOKUP($A1408,'Circumstance 15'!$B$6:$AB$15,27,FALSE),IFERROR(VLOOKUP($A1408,'Circumstance 15'!$B$18:$AB$28,27,FALSE),TableBPA2[[#This Row],[Base Payment After Circumstance 14]])))</f>
        <v/>
      </c>
      <c r="U1408" s="24" t="str">
        <f>IF(U$3="Not used","",IFERROR(VLOOKUP($A1408,'Circumstance 16'!$B$6:$AB$15,27,FALSE),IFERROR(VLOOKUP($A1408,'Circumstance 16'!$B$18:$AB$28,27,FALSE),TableBPA2[[#This Row],[Base Payment After Circumstance 15]])))</f>
        <v/>
      </c>
      <c r="V1408" s="24" t="str">
        <f>IF(V$3="Not used","",IFERROR(VLOOKUP($A1408,'Circumstance 17'!$B$6:$AB$15,27,FALSE),IFERROR(VLOOKUP($A1408,'Circumstance 17'!$B$18:$AB$28,27,FALSE),TableBPA2[[#This Row],[Base Payment After Circumstance 16]])))</f>
        <v/>
      </c>
      <c r="W1408" s="24" t="str">
        <f>IF(W$3="Not used","",IFERROR(VLOOKUP($A1408,'Circumstance 18'!$B$6:$AB$15,27,FALSE),IFERROR(VLOOKUP($A1408,'Circumstance 18'!$B$18:$AB$28,27,FALSE),TableBPA2[[#This Row],[Base Payment After Circumstance 17]])))</f>
        <v/>
      </c>
      <c r="X1408" s="24" t="str">
        <f>IF(X$3="Not used","",IFERROR(VLOOKUP($A1408,'Circumstance 19'!$B$6:$AB$15,27,FALSE),IFERROR(VLOOKUP($A1408,'Circumstance 19'!$B$18:$AB$28,27,FALSE),TableBPA2[[#This Row],[Base Payment After Circumstance 18]])))</f>
        <v/>
      </c>
      <c r="Y1408" s="24" t="str">
        <f>IF(Y$3="Not used","",IFERROR(VLOOKUP($A1408,'Circumstance 20'!$B$6:$AB$15,27,FALSE),IFERROR(VLOOKUP($A1408,'Circumstance 20'!$B$18:$AB$28,27,FALSE),TableBPA2[[#This Row],[Base Payment After Circumstance 19]])))</f>
        <v/>
      </c>
    </row>
    <row r="1409" spans="1:25" x14ac:dyDescent="0.25">
      <c r="A1409" s="11" t="str">
        <f>IF('LEA Information'!A1418="","",'LEA Information'!A1418)</f>
        <v/>
      </c>
      <c r="B1409" s="11" t="str">
        <f>IF('LEA Information'!B1418="","",'LEA Information'!B1418)</f>
        <v/>
      </c>
      <c r="C1409" s="68" t="str">
        <f>IF('LEA Information'!C1418="","",'LEA Information'!C1418)</f>
        <v/>
      </c>
      <c r="D1409" s="8" t="str">
        <f>IF('LEA Information'!D1418="","",'LEA Information'!D1418)</f>
        <v/>
      </c>
      <c r="E1409" s="32" t="str">
        <f t="shared" si="21"/>
        <v/>
      </c>
      <c r="F1409" s="3" t="str">
        <f>IF(F$3="Not used","",IFERROR(VLOOKUP($A1409,'Circumstance 1'!$B$6:$AB$15,27,FALSE),IFERROR(VLOOKUP(A1409,'Circumstance 1'!$B$18:$AB$28,27,FALSE),TableBPA2[[#This Row],[Starting Base Payment]])))</f>
        <v/>
      </c>
      <c r="G1409" s="3" t="str">
        <f>IF(G$3="Not used","",IFERROR(VLOOKUP($A1409,'Circumstance 2'!$B$6:$AB$15,27,FALSE),IFERROR(VLOOKUP($A1409,'Circumstance 2'!$B$18:$AB$28,27,FALSE),TableBPA2[[#This Row],[Base Payment After Circumstance 1]])))</f>
        <v/>
      </c>
      <c r="H1409" s="3" t="str">
        <f>IF(H$3="Not used","",IFERROR(VLOOKUP($A1409,'Circumstance 3'!$B$6:$AB$15,27,FALSE),IFERROR(VLOOKUP($A1409,'Circumstance 3'!$B$18:$AB$28,27,FALSE),TableBPA2[[#This Row],[Base Payment After Circumstance 2]])))</f>
        <v/>
      </c>
      <c r="I1409" s="3" t="str">
        <f>IF(I$3="Not used","",IFERROR(VLOOKUP($A1409,'Circumstance 4'!$B$6:$AB$15,27,FALSE),IFERROR(VLOOKUP($A1409,'Circumstance 4'!$B$18:$AB$28,27,FALSE),TableBPA2[[#This Row],[Base Payment After Circumstance 3]])))</f>
        <v/>
      </c>
      <c r="J1409" s="3" t="str">
        <f>IF(J$3="Not used","",IFERROR(VLOOKUP($A1409,'Circumstance 5'!$B$6:$AB$15,27,FALSE),IFERROR(VLOOKUP($A1409,'Circumstance 5'!$B$18:$AB$28,27,FALSE),TableBPA2[[#This Row],[Base Payment After Circumstance 4]])))</f>
        <v/>
      </c>
      <c r="K1409" s="3" t="str">
        <f>IF(K$3="Not used","",IFERROR(VLOOKUP($A1409,'Circumstance 6'!$B$6:$AB$15,27,FALSE),IFERROR(VLOOKUP($A1409,'Circumstance 6'!$B$18:$AB$28,27,FALSE),TableBPA2[[#This Row],[Base Payment After Circumstance 5]])))</f>
        <v/>
      </c>
      <c r="L1409" s="3" t="str">
        <f>IF(L$3="Not used","",IFERROR(VLOOKUP($A1409,'Circumstance 7'!$B$6:$AB$15,27,FALSE),IFERROR(VLOOKUP($A1409,'Circumstance 7'!$B$18:$AB$28,27,FALSE),TableBPA2[[#This Row],[Base Payment After Circumstance 6]])))</f>
        <v/>
      </c>
      <c r="M1409" s="3" t="str">
        <f>IF(M$3="Not used","",IFERROR(VLOOKUP($A1409,'Circumstance 8'!$B$6:$AB$15,27,FALSE),IFERROR(VLOOKUP($A1409,'Circumstance 8'!$B$18:$AB$28,27,FALSE),TableBPA2[[#This Row],[Base Payment After Circumstance 7]])))</f>
        <v/>
      </c>
      <c r="N1409" s="3" t="str">
        <f>IF(N$3="Not used","",IFERROR(VLOOKUP($A1409,'Circumstance 9'!$B$6:$AB$15,27,FALSE),IFERROR(VLOOKUP($A1409,'Circumstance 9'!$B$18:$AB$28,27,FALSE),TableBPA2[[#This Row],[Base Payment After Circumstance 8]])))</f>
        <v/>
      </c>
      <c r="O1409" s="3" t="str">
        <f>IF(O$3="Not used","",IFERROR(VLOOKUP($A1409,'Circumstance 10'!$B$6:$AB$15,27,FALSE),IFERROR(VLOOKUP($A1409,'Circumstance 10'!$B$18:$AB$28,27,FALSE),TableBPA2[[#This Row],[Base Payment After Circumstance 9]])))</f>
        <v/>
      </c>
      <c r="P1409" s="24" t="str">
        <f>IF(P$3="Not used","",IFERROR(VLOOKUP($A1409,'Circumstance 11'!$B$6:$AB$15,27,FALSE),IFERROR(VLOOKUP($A1409,'Circumstance 11'!$B$18:$AB$28,27,FALSE),TableBPA2[[#This Row],[Base Payment After Circumstance 10]])))</f>
        <v/>
      </c>
      <c r="Q1409" s="24" t="str">
        <f>IF(Q$3="Not used","",IFERROR(VLOOKUP($A1409,'Circumstance 12'!$B$6:$AB$15,27,FALSE),IFERROR(VLOOKUP($A1409,'Circumstance 12'!$B$18:$AB$28,27,FALSE),TableBPA2[[#This Row],[Base Payment After Circumstance 11]])))</f>
        <v/>
      </c>
      <c r="R1409" s="24" t="str">
        <f>IF(R$3="Not used","",IFERROR(VLOOKUP($A1409,'Circumstance 13'!$B$6:$AB$15,27,FALSE),IFERROR(VLOOKUP($A1409,'Circumstance 13'!$B$18:$AB$28,27,FALSE),TableBPA2[[#This Row],[Base Payment After Circumstance 12]])))</f>
        <v/>
      </c>
      <c r="S1409" s="24" t="str">
        <f>IF(S$3="Not used","",IFERROR(VLOOKUP($A1409,'Circumstance 14'!$B$6:$AB$15,27,FALSE),IFERROR(VLOOKUP($A1409,'Circumstance 14'!$B$18:$AB$28,27,FALSE),TableBPA2[[#This Row],[Base Payment After Circumstance 13]])))</f>
        <v/>
      </c>
      <c r="T1409" s="24" t="str">
        <f>IF(T$3="Not used","",IFERROR(VLOOKUP($A1409,'Circumstance 15'!$B$6:$AB$15,27,FALSE),IFERROR(VLOOKUP($A1409,'Circumstance 15'!$B$18:$AB$28,27,FALSE),TableBPA2[[#This Row],[Base Payment After Circumstance 14]])))</f>
        <v/>
      </c>
      <c r="U1409" s="24" t="str">
        <f>IF(U$3="Not used","",IFERROR(VLOOKUP($A1409,'Circumstance 16'!$B$6:$AB$15,27,FALSE),IFERROR(VLOOKUP($A1409,'Circumstance 16'!$B$18:$AB$28,27,FALSE),TableBPA2[[#This Row],[Base Payment After Circumstance 15]])))</f>
        <v/>
      </c>
      <c r="V1409" s="24" t="str">
        <f>IF(V$3="Not used","",IFERROR(VLOOKUP($A1409,'Circumstance 17'!$B$6:$AB$15,27,FALSE),IFERROR(VLOOKUP($A1409,'Circumstance 17'!$B$18:$AB$28,27,FALSE),TableBPA2[[#This Row],[Base Payment After Circumstance 16]])))</f>
        <v/>
      </c>
      <c r="W1409" s="24" t="str">
        <f>IF(W$3="Not used","",IFERROR(VLOOKUP($A1409,'Circumstance 18'!$B$6:$AB$15,27,FALSE),IFERROR(VLOOKUP($A1409,'Circumstance 18'!$B$18:$AB$28,27,FALSE),TableBPA2[[#This Row],[Base Payment After Circumstance 17]])))</f>
        <v/>
      </c>
      <c r="X1409" s="24" t="str">
        <f>IF(X$3="Not used","",IFERROR(VLOOKUP($A1409,'Circumstance 19'!$B$6:$AB$15,27,FALSE),IFERROR(VLOOKUP($A1409,'Circumstance 19'!$B$18:$AB$28,27,FALSE),TableBPA2[[#This Row],[Base Payment After Circumstance 18]])))</f>
        <v/>
      </c>
      <c r="Y1409" s="24" t="str">
        <f>IF(Y$3="Not used","",IFERROR(VLOOKUP($A1409,'Circumstance 20'!$B$6:$AB$15,27,FALSE),IFERROR(VLOOKUP($A1409,'Circumstance 20'!$B$18:$AB$28,27,FALSE),TableBPA2[[#This Row],[Base Payment After Circumstance 19]])))</f>
        <v/>
      </c>
    </row>
    <row r="1410" spans="1:25" x14ac:dyDescent="0.25">
      <c r="A1410" s="11" t="str">
        <f>IF('LEA Information'!A1419="","",'LEA Information'!A1419)</f>
        <v/>
      </c>
      <c r="B1410" s="11" t="str">
        <f>IF('LEA Information'!B1419="","",'LEA Information'!B1419)</f>
        <v/>
      </c>
      <c r="C1410" s="68" t="str">
        <f>IF('LEA Information'!C1419="","",'LEA Information'!C1419)</f>
        <v/>
      </c>
      <c r="D1410" s="8" t="str">
        <f>IF('LEA Information'!D1419="","",'LEA Information'!D1419)</f>
        <v/>
      </c>
      <c r="E1410" s="32" t="str">
        <f t="shared" si="21"/>
        <v/>
      </c>
      <c r="F1410" s="3" t="str">
        <f>IF(F$3="Not used","",IFERROR(VLOOKUP($A1410,'Circumstance 1'!$B$6:$AB$15,27,FALSE),IFERROR(VLOOKUP(A1410,'Circumstance 1'!$B$18:$AB$28,27,FALSE),TableBPA2[[#This Row],[Starting Base Payment]])))</f>
        <v/>
      </c>
      <c r="G1410" s="3" t="str">
        <f>IF(G$3="Not used","",IFERROR(VLOOKUP($A1410,'Circumstance 2'!$B$6:$AB$15,27,FALSE),IFERROR(VLOOKUP($A1410,'Circumstance 2'!$B$18:$AB$28,27,FALSE),TableBPA2[[#This Row],[Base Payment After Circumstance 1]])))</f>
        <v/>
      </c>
      <c r="H1410" s="3" t="str">
        <f>IF(H$3="Not used","",IFERROR(VLOOKUP($A1410,'Circumstance 3'!$B$6:$AB$15,27,FALSE),IFERROR(VLOOKUP($A1410,'Circumstance 3'!$B$18:$AB$28,27,FALSE),TableBPA2[[#This Row],[Base Payment After Circumstance 2]])))</f>
        <v/>
      </c>
      <c r="I1410" s="3" t="str">
        <f>IF(I$3="Not used","",IFERROR(VLOOKUP($A1410,'Circumstance 4'!$B$6:$AB$15,27,FALSE),IFERROR(VLOOKUP($A1410,'Circumstance 4'!$B$18:$AB$28,27,FALSE),TableBPA2[[#This Row],[Base Payment After Circumstance 3]])))</f>
        <v/>
      </c>
      <c r="J1410" s="3" t="str">
        <f>IF(J$3="Not used","",IFERROR(VLOOKUP($A1410,'Circumstance 5'!$B$6:$AB$15,27,FALSE),IFERROR(VLOOKUP($A1410,'Circumstance 5'!$B$18:$AB$28,27,FALSE),TableBPA2[[#This Row],[Base Payment After Circumstance 4]])))</f>
        <v/>
      </c>
      <c r="K1410" s="3" t="str">
        <f>IF(K$3="Not used","",IFERROR(VLOOKUP($A1410,'Circumstance 6'!$B$6:$AB$15,27,FALSE),IFERROR(VLOOKUP($A1410,'Circumstance 6'!$B$18:$AB$28,27,FALSE),TableBPA2[[#This Row],[Base Payment After Circumstance 5]])))</f>
        <v/>
      </c>
      <c r="L1410" s="3" t="str">
        <f>IF(L$3="Not used","",IFERROR(VLOOKUP($A1410,'Circumstance 7'!$B$6:$AB$15,27,FALSE),IFERROR(VLOOKUP($A1410,'Circumstance 7'!$B$18:$AB$28,27,FALSE),TableBPA2[[#This Row],[Base Payment After Circumstance 6]])))</f>
        <v/>
      </c>
      <c r="M1410" s="3" t="str">
        <f>IF(M$3="Not used","",IFERROR(VLOOKUP($A1410,'Circumstance 8'!$B$6:$AB$15,27,FALSE),IFERROR(VLOOKUP($A1410,'Circumstance 8'!$B$18:$AB$28,27,FALSE),TableBPA2[[#This Row],[Base Payment After Circumstance 7]])))</f>
        <v/>
      </c>
      <c r="N1410" s="3" t="str">
        <f>IF(N$3="Not used","",IFERROR(VLOOKUP($A1410,'Circumstance 9'!$B$6:$AB$15,27,FALSE),IFERROR(VLOOKUP($A1410,'Circumstance 9'!$B$18:$AB$28,27,FALSE),TableBPA2[[#This Row],[Base Payment After Circumstance 8]])))</f>
        <v/>
      </c>
      <c r="O1410" s="3" t="str">
        <f>IF(O$3="Not used","",IFERROR(VLOOKUP($A1410,'Circumstance 10'!$B$6:$AB$15,27,FALSE),IFERROR(VLOOKUP($A1410,'Circumstance 10'!$B$18:$AB$28,27,FALSE),TableBPA2[[#This Row],[Base Payment After Circumstance 9]])))</f>
        <v/>
      </c>
      <c r="P1410" s="24" t="str">
        <f>IF(P$3="Not used","",IFERROR(VLOOKUP($A1410,'Circumstance 11'!$B$6:$AB$15,27,FALSE),IFERROR(VLOOKUP($A1410,'Circumstance 11'!$B$18:$AB$28,27,FALSE),TableBPA2[[#This Row],[Base Payment After Circumstance 10]])))</f>
        <v/>
      </c>
      <c r="Q1410" s="24" t="str">
        <f>IF(Q$3="Not used","",IFERROR(VLOOKUP($A1410,'Circumstance 12'!$B$6:$AB$15,27,FALSE),IFERROR(VLOOKUP($A1410,'Circumstance 12'!$B$18:$AB$28,27,FALSE),TableBPA2[[#This Row],[Base Payment After Circumstance 11]])))</f>
        <v/>
      </c>
      <c r="R1410" s="24" t="str">
        <f>IF(R$3="Not used","",IFERROR(VLOOKUP($A1410,'Circumstance 13'!$B$6:$AB$15,27,FALSE),IFERROR(VLOOKUP($A1410,'Circumstance 13'!$B$18:$AB$28,27,FALSE),TableBPA2[[#This Row],[Base Payment After Circumstance 12]])))</f>
        <v/>
      </c>
      <c r="S1410" s="24" t="str">
        <f>IF(S$3="Not used","",IFERROR(VLOOKUP($A1410,'Circumstance 14'!$B$6:$AB$15,27,FALSE),IFERROR(VLOOKUP($A1410,'Circumstance 14'!$B$18:$AB$28,27,FALSE),TableBPA2[[#This Row],[Base Payment After Circumstance 13]])))</f>
        <v/>
      </c>
      <c r="T1410" s="24" t="str">
        <f>IF(T$3="Not used","",IFERROR(VLOOKUP($A1410,'Circumstance 15'!$B$6:$AB$15,27,FALSE),IFERROR(VLOOKUP($A1410,'Circumstance 15'!$B$18:$AB$28,27,FALSE),TableBPA2[[#This Row],[Base Payment After Circumstance 14]])))</f>
        <v/>
      </c>
      <c r="U1410" s="24" t="str">
        <f>IF(U$3="Not used","",IFERROR(VLOOKUP($A1410,'Circumstance 16'!$B$6:$AB$15,27,FALSE),IFERROR(VLOOKUP($A1410,'Circumstance 16'!$B$18:$AB$28,27,FALSE),TableBPA2[[#This Row],[Base Payment After Circumstance 15]])))</f>
        <v/>
      </c>
      <c r="V1410" s="24" t="str">
        <f>IF(V$3="Not used","",IFERROR(VLOOKUP($A1410,'Circumstance 17'!$B$6:$AB$15,27,FALSE),IFERROR(VLOOKUP($A1410,'Circumstance 17'!$B$18:$AB$28,27,FALSE),TableBPA2[[#This Row],[Base Payment After Circumstance 16]])))</f>
        <v/>
      </c>
      <c r="W1410" s="24" t="str">
        <f>IF(W$3="Not used","",IFERROR(VLOOKUP($A1410,'Circumstance 18'!$B$6:$AB$15,27,FALSE),IFERROR(VLOOKUP($A1410,'Circumstance 18'!$B$18:$AB$28,27,FALSE),TableBPA2[[#This Row],[Base Payment After Circumstance 17]])))</f>
        <v/>
      </c>
      <c r="X1410" s="24" t="str">
        <f>IF(X$3="Not used","",IFERROR(VLOOKUP($A1410,'Circumstance 19'!$B$6:$AB$15,27,FALSE),IFERROR(VLOOKUP($A1410,'Circumstance 19'!$B$18:$AB$28,27,FALSE),TableBPA2[[#This Row],[Base Payment After Circumstance 18]])))</f>
        <v/>
      </c>
      <c r="Y1410" s="24" t="str">
        <f>IF(Y$3="Not used","",IFERROR(VLOOKUP($A1410,'Circumstance 20'!$B$6:$AB$15,27,FALSE),IFERROR(VLOOKUP($A1410,'Circumstance 20'!$B$18:$AB$28,27,FALSE),TableBPA2[[#This Row],[Base Payment After Circumstance 19]])))</f>
        <v/>
      </c>
    </row>
    <row r="1411" spans="1:25" x14ac:dyDescent="0.25">
      <c r="A1411" s="11" t="str">
        <f>IF('LEA Information'!A1420="","",'LEA Information'!A1420)</f>
        <v/>
      </c>
      <c r="B1411" s="11" t="str">
        <f>IF('LEA Information'!B1420="","",'LEA Information'!B1420)</f>
        <v/>
      </c>
      <c r="C1411" s="68" t="str">
        <f>IF('LEA Information'!C1420="","",'LEA Information'!C1420)</f>
        <v/>
      </c>
      <c r="D1411" s="8" t="str">
        <f>IF('LEA Information'!D1420="","",'LEA Information'!D1420)</f>
        <v/>
      </c>
      <c r="E1411" s="32" t="str">
        <f t="shared" si="21"/>
        <v/>
      </c>
      <c r="F1411" s="3" t="str">
        <f>IF(F$3="Not used","",IFERROR(VLOOKUP($A1411,'Circumstance 1'!$B$6:$AB$15,27,FALSE),IFERROR(VLOOKUP(A1411,'Circumstance 1'!$B$18:$AB$28,27,FALSE),TableBPA2[[#This Row],[Starting Base Payment]])))</f>
        <v/>
      </c>
      <c r="G1411" s="3" t="str">
        <f>IF(G$3="Not used","",IFERROR(VLOOKUP($A1411,'Circumstance 2'!$B$6:$AB$15,27,FALSE),IFERROR(VLOOKUP($A1411,'Circumstance 2'!$B$18:$AB$28,27,FALSE),TableBPA2[[#This Row],[Base Payment After Circumstance 1]])))</f>
        <v/>
      </c>
      <c r="H1411" s="3" t="str">
        <f>IF(H$3="Not used","",IFERROR(VLOOKUP($A1411,'Circumstance 3'!$B$6:$AB$15,27,FALSE),IFERROR(VLOOKUP($A1411,'Circumstance 3'!$B$18:$AB$28,27,FALSE),TableBPA2[[#This Row],[Base Payment After Circumstance 2]])))</f>
        <v/>
      </c>
      <c r="I1411" s="3" t="str">
        <f>IF(I$3="Not used","",IFERROR(VLOOKUP($A1411,'Circumstance 4'!$B$6:$AB$15,27,FALSE),IFERROR(VLOOKUP($A1411,'Circumstance 4'!$B$18:$AB$28,27,FALSE),TableBPA2[[#This Row],[Base Payment After Circumstance 3]])))</f>
        <v/>
      </c>
      <c r="J1411" s="3" t="str">
        <f>IF(J$3="Not used","",IFERROR(VLOOKUP($A1411,'Circumstance 5'!$B$6:$AB$15,27,FALSE),IFERROR(VLOOKUP($A1411,'Circumstance 5'!$B$18:$AB$28,27,FALSE),TableBPA2[[#This Row],[Base Payment After Circumstance 4]])))</f>
        <v/>
      </c>
      <c r="K1411" s="3" t="str">
        <f>IF(K$3="Not used","",IFERROR(VLOOKUP($A1411,'Circumstance 6'!$B$6:$AB$15,27,FALSE),IFERROR(VLOOKUP($A1411,'Circumstance 6'!$B$18:$AB$28,27,FALSE),TableBPA2[[#This Row],[Base Payment After Circumstance 5]])))</f>
        <v/>
      </c>
      <c r="L1411" s="3" t="str">
        <f>IF(L$3="Not used","",IFERROR(VLOOKUP($A1411,'Circumstance 7'!$B$6:$AB$15,27,FALSE),IFERROR(VLOOKUP($A1411,'Circumstance 7'!$B$18:$AB$28,27,FALSE),TableBPA2[[#This Row],[Base Payment After Circumstance 6]])))</f>
        <v/>
      </c>
      <c r="M1411" s="3" t="str">
        <f>IF(M$3="Not used","",IFERROR(VLOOKUP($A1411,'Circumstance 8'!$B$6:$AB$15,27,FALSE),IFERROR(VLOOKUP($A1411,'Circumstance 8'!$B$18:$AB$28,27,FALSE),TableBPA2[[#This Row],[Base Payment After Circumstance 7]])))</f>
        <v/>
      </c>
      <c r="N1411" s="3" t="str">
        <f>IF(N$3="Not used","",IFERROR(VLOOKUP($A1411,'Circumstance 9'!$B$6:$AB$15,27,FALSE),IFERROR(VLOOKUP($A1411,'Circumstance 9'!$B$18:$AB$28,27,FALSE),TableBPA2[[#This Row],[Base Payment After Circumstance 8]])))</f>
        <v/>
      </c>
      <c r="O1411" s="3" t="str">
        <f>IF(O$3="Not used","",IFERROR(VLOOKUP($A1411,'Circumstance 10'!$B$6:$AB$15,27,FALSE),IFERROR(VLOOKUP($A1411,'Circumstance 10'!$B$18:$AB$28,27,FALSE),TableBPA2[[#This Row],[Base Payment After Circumstance 9]])))</f>
        <v/>
      </c>
      <c r="P1411" s="24" t="str">
        <f>IF(P$3="Not used","",IFERROR(VLOOKUP($A1411,'Circumstance 11'!$B$6:$AB$15,27,FALSE),IFERROR(VLOOKUP($A1411,'Circumstance 11'!$B$18:$AB$28,27,FALSE),TableBPA2[[#This Row],[Base Payment After Circumstance 10]])))</f>
        <v/>
      </c>
      <c r="Q1411" s="24" t="str">
        <f>IF(Q$3="Not used","",IFERROR(VLOOKUP($A1411,'Circumstance 12'!$B$6:$AB$15,27,FALSE),IFERROR(VLOOKUP($A1411,'Circumstance 12'!$B$18:$AB$28,27,FALSE),TableBPA2[[#This Row],[Base Payment After Circumstance 11]])))</f>
        <v/>
      </c>
      <c r="R1411" s="24" t="str">
        <f>IF(R$3="Not used","",IFERROR(VLOOKUP($A1411,'Circumstance 13'!$B$6:$AB$15,27,FALSE),IFERROR(VLOOKUP($A1411,'Circumstance 13'!$B$18:$AB$28,27,FALSE),TableBPA2[[#This Row],[Base Payment After Circumstance 12]])))</f>
        <v/>
      </c>
      <c r="S1411" s="24" t="str">
        <f>IF(S$3="Not used","",IFERROR(VLOOKUP($A1411,'Circumstance 14'!$B$6:$AB$15,27,FALSE),IFERROR(VLOOKUP($A1411,'Circumstance 14'!$B$18:$AB$28,27,FALSE),TableBPA2[[#This Row],[Base Payment After Circumstance 13]])))</f>
        <v/>
      </c>
      <c r="T1411" s="24" t="str">
        <f>IF(T$3="Not used","",IFERROR(VLOOKUP($A1411,'Circumstance 15'!$B$6:$AB$15,27,FALSE),IFERROR(VLOOKUP($A1411,'Circumstance 15'!$B$18:$AB$28,27,FALSE),TableBPA2[[#This Row],[Base Payment After Circumstance 14]])))</f>
        <v/>
      </c>
      <c r="U1411" s="24" t="str">
        <f>IF(U$3="Not used","",IFERROR(VLOOKUP($A1411,'Circumstance 16'!$B$6:$AB$15,27,FALSE),IFERROR(VLOOKUP($A1411,'Circumstance 16'!$B$18:$AB$28,27,FALSE),TableBPA2[[#This Row],[Base Payment After Circumstance 15]])))</f>
        <v/>
      </c>
      <c r="V1411" s="24" t="str">
        <f>IF(V$3="Not used","",IFERROR(VLOOKUP($A1411,'Circumstance 17'!$B$6:$AB$15,27,FALSE),IFERROR(VLOOKUP($A1411,'Circumstance 17'!$B$18:$AB$28,27,FALSE),TableBPA2[[#This Row],[Base Payment After Circumstance 16]])))</f>
        <v/>
      </c>
      <c r="W1411" s="24" t="str">
        <f>IF(W$3="Not used","",IFERROR(VLOOKUP($A1411,'Circumstance 18'!$B$6:$AB$15,27,FALSE),IFERROR(VLOOKUP($A1411,'Circumstance 18'!$B$18:$AB$28,27,FALSE),TableBPA2[[#This Row],[Base Payment After Circumstance 17]])))</f>
        <v/>
      </c>
      <c r="X1411" s="24" t="str">
        <f>IF(X$3="Not used","",IFERROR(VLOOKUP($A1411,'Circumstance 19'!$B$6:$AB$15,27,FALSE),IFERROR(VLOOKUP($A1411,'Circumstance 19'!$B$18:$AB$28,27,FALSE),TableBPA2[[#This Row],[Base Payment After Circumstance 18]])))</f>
        <v/>
      </c>
      <c r="Y1411" s="24" t="str">
        <f>IF(Y$3="Not used","",IFERROR(VLOOKUP($A1411,'Circumstance 20'!$B$6:$AB$15,27,FALSE),IFERROR(VLOOKUP($A1411,'Circumstance 20'!$B$18:$AB$28,27,FALSE),TableBPA2[[#This Row],[Base Payment After Circumstance 19]])))</f>
        <v/>
      </c>
    </row>
    <row r="1412" spans="1:25" x14ac:dyDescent="0.25">
      <c r="A1412" s="11" t="str">
        <f>IF('LEA Information'!A1421="","",'LEA Information'!A1421)</f>
        <v/>
      </c>
      <c r="B1412" s="11" t="str">
        <f>IF('LEA Information'!B1421="","",'LEA Information'!B1421)</f>
        <v/>
      </c>
      <c r="C1412" s="68" t="str">
        <f>IF('LEA Information'!C1421="","",'LEA Information'!C1421)</f>
        <v/>
      </c>
      <c r="D1412" s="8" t="str">
        <f>IF('LEA Information'!D1421="","",'LEA Information'!D1421)</f>
        <v/>
      </c>
      <c r="E1412" s="32" t="str">
        <f t="shared" si="21"/>
        <v/>
      </c>
      <c r="F1412" s="3" t="str">
        <f>IF(F$3="Not used","",IFERROR(VLOOKUP($A1412,'Circumstance 1'!$B$6:$AB$15,27,FALSE),IFERROR(VLOOKUP(A1412,'Circumstance 1'!$B$18:$AB$28,27,FALSE),TableBPA2[[#This Row],[Starting Base Payment]])))</f>
        <v/>
      </c>
      <c r="G1412" s="3" t="str">
        <f>IF(G$3="Not used","",IFERROR(VLOOKUP($A1412,'Circumstance 2'!$B$6:$AB$15,27,FALSE),IFERROR(VLOOKUP($A1412,'Circumstance 2'!$B$18:$AB$28,27,FALSE),TableBPA2[[#This Row],[Base Payment After Circumstance 1]])))</f>
        <v/>
      </c>
      <c r="H1412" s="3" t="str">
        <f>IF(H$3="Not used","",IFERROR(VLOOKUP($A1412,'Circumstance 3'!$B$6:$AB$15,27,FALSE),IFERROR(VLOOKUP($A1412,'Circumstance 3'!$B$18:$AB$28,27,FALSE),TableBPA2[[#This Row],[Base Payment After Circumstance 2]])))</f>
        <v/>
      </c>
      <c r="I1412" s="3" t="str">
        <f>IF(I$3="Not used","",IFERROR(VLOOKUP($A1412,'Circumstance 4'!$B$6:$AB$15,27,FALSE),IFERROR(VLOOKUP($A1412,'Circumstance 4'!$B$18:$AB$28,27,FALSE),TableBPA2[[#This Row],[Base Payment After Circumstance 3]])))</f>
        <v/>
      </c>
      <c r="J1412" s="3" t="str">
        <f>IF(J$3="Not used","",IFERROR(VLOOKUP($A1412,'Circumstance 5'!$B$6:$AB$15,27,FALSE),IFERROR(VLOOKUP($A1412,'Circumstance 5'!$B$18:$AB$28,27,FALSE),TableBPA2[[#This Row],[Base Payment After Circumstance 4]])))</f>
        <v/>
      </c>
      <c r="K1412" s="3" t="str">
        <f>IF(K$3="Not used","",IFERROR(VLOOKUP($A1412,'Circumstance 6'!$B$6:$AB$15,27,FALSE),IFERROR(VLOOKUP($A1412,'Circumstance 6'!$B$18:$AB$28,27,FALSE),TableBPA2[[#This Row],[Base Payment After Circumstance 5]])))</f>
        <v/>
      </c>
      <c r="L1412" s="3" t="str">
        <f>IF(L$3="Not used","",IFERROR(VLOOKUP($A1412,'Circumstance 7'!$B$6:$AB$15,27,FALSE),IFERROR(VLOOKUP($A1412,'Circumstance 7'!$B$18:$AB$28,27,FALSE),TableBPA2[[#This Row],[Base Payment After Circumstance 6]])))</f>
        <v/>
      </c>
      <c r="M1412" s="3" t="str">
        <f>IF(M$3="Not used","",IFERROR(VLOOKUP($A1412,'Circumstance 8'!$B$6:$AB$15,27,FALSE),IFERROR(VLOOKUP($A1412,'Circumstance 8'!$B$18:$AB$28,27,FALSE),TableBPA2[[#This Row],[Base Payment After Circumstance 7]])))</f>
        <v/>
      </c>
      <c r="N1412" s="3" t="str">
        <f>IF(N$3="Not used","",IFERROR(VLOOKUP($A1412,'Circumstance 9'!$B$6:$AB$15,27,FALSE),IFERROR(VLOOKUP($A1412,'Circumstance 9'!$B$18:$AB$28,27,FALSE),TableBPA2[[#This Row],[Base Payment After Circumstance 8]])))</f>
        <v/>
      </c>
      <c r="O1412" s="3" t="str">
        <f>IF(O$3="Not used","",IFERROR(VLOOKUP($A1412,'Circumstance 10'!$B$6:$AB$15,27,FALSE),IFERROR(VLOOKUP($A1412,'Circumstance 10'!$B$18:$AB$28,27,FALSE),TableBPA2[[#This Row],[Base Payment After Circumstance 9]])))</f>
        <v/>
      </c>
      <c r="P1412" s="24" t="str">
        <f>IF(P$3="Not used","",IFERROR(VLOOKUP($A1412,'Circumstance 11'!$B$6:$AB$15,27,FALSE),IFERROR(VLOOKUP($A1412,'Circumstance 11'!$B$18:$AB$28,27,FALSE),TableBPA2[[#This Row],[Base Payment After Circumstance 10]])))</f>
        <v/>
      </c>
      <c r="Q1412" s="24" t="str">
        <f>IF(Q$3="Not used","",IFERROR(VLOOKUP($A1412,'Circumstance 12'!$B$6:$AB$15,27,FALSE),IFERROR(VLOOKUP($A1412,'Circumstance 12'!$B$18:$AB$28,27,FALSE),TableBPA2[[#This Row],[Base Payment After Circumstance 11]])))</f>
        <v/>
      </c>
      <c r="R1412" s="24" t="str">
        <f>IF(R$3="Not used","",IFERROR(VLOOKUP($A1412,'Circumstance 13'!$B$6:$AB$15,27,FALSE),IFERROR(VLOOKUP($A1412,'Circumstance 13'!$B$18:$AB$28,27,FALSE),TableBPA2[[#This Row],[Base Payment After Circumstance 12]])))</f>
        <v/>
      </c>
      <c r="S1412" s="24" t="str">
        <f>IF(S$3="Not used","",IFERROR(VLOOKUP($A1412,'Circumstance 14'!$B$6:$AB$15,27,FALSE),IFERROR(VLOOKUP($A1412,'Circumstance 14'!$B$18:$AB$28,27,FALSE),TableBPA2[[#This Row],[Base Payment After Circumstance 13]])))</f>
        <v/>
      </c>
      <c r="T1412" s="24" t="str">
        <f>IF(T$3="Not used","",IFERROR(VLOOKUP($A1412,'Circumstance 15'!$B$6:$AB$15,27,FALSE),IFERROR(VLOOKUP($A1412,'Circumstance 15'!$B$18:$AB$28,27,FALSE),TableBPA2[[#This Row],[Base Payment After Circumstance 14]])))</f>
        <v/>
      </c>
      <c r="U1412" s="24" t="str">
        <f>IF(U$3="Not used","",IFERROR(VLOOKUP($A1412,'Circumstance 16'!$B$6:$AB$15,27,FALSE),IFERROR(VLOOKUP($A1412,'Circumstance 16'!$B$18:$AB$28,27,FALSE),TableBPA2[[#This Row],[Base Payment After Circumstance 15]])))</f>
        <v/>
      </c>
      <c r="V1412" s="24" t="str">
        <f>IF(V$3="Not used","",IFERROR(VLOOKUP($A1412,'Circumstance 17'!$B$6:$AB$15,27,FALSE),IFERROR(VLOOKUP($A1412,'Circumstance 17'!$B$18:$AB$28,27,FALSE),TableBPA2[[#This Row],[Base Payment After Circumstance 16]])))</f>
        <v/>
      </c>
      <c r="W1412" s="24" t="str">
        <f>IF(W$3="Not used","",IFERROR(VLOOKUP($A1412,'Circumstance 18'!$B$6:$AB$15,27,FALSE),IFERROR(VLOOKUP($A1412,'Circumstance 18'!$B$18:$AB$28,27,FALSE),TableBPA2[[#This Row],[Base Payment After Circumstance 17]])))</f>
        <v/>
      </c>
      <c r="X1412" s="24" t="str">
        <f>IF(X$3="Not used","",IFERROR(VLOOKUP($A1412,'Circumstance 19'!$B$6:$AB$15,27,FALSE),IFERROR(VLOOKUP($A1412,'Circumstance 19'!$B$18:$AB$28,27,FALSE),TableBPA2[[#This Row],[Base Payment After Circumstance 18]])))</f>
        <v/>
      </c>
      <c r="Y1412" s="24" t="str">
        <f>IF(Y$3="Not used","",IFERROR(VLOOKUP($A1412,'Circumstance 20'!$B$6:$AB$15,27,FALSE),IFERROR(VLOOKUP($A1412,'Circumstance 20'!$B$18:$AB$28,27,FALSE),TableBPA2[[#This Row],[Base Payment After Circumstance 19]])))</f>
        <v/>
      </c>
    </row>
    <row r="1413" spans="1:25" x14ac:dyDescent="0.25">
      <c r="A1413" s="11" t="str">
        <f>IF('LEA Information'!A1422="","",'LEA Information'!A1422)</f>
        <v/>
      </c>
      <c r="B1413" s="11" t="str">
        <f>IF('LEA Information'!B1422="","",'LEA Information'!B1422)</f>
        <v/>
      </c>
      <c r="C1413" s="68" t="str">
        <f>IF('LEA Information'!C1422="","",'LEA Information'!C1422)</f>
        <v/>
      </c>
      <c r="D1413" s="8" t="str">
        <f>IF('LEA Information'!D1422="","",'LEA Information'!D1422)</f>
        <v/>
      </c>
      <c r="E1413" s="32" t="str">
        <f t="shared" si="21"/>
        <v/>
      </c>
      <c r="F1413" s="3" t="str">
        <f>IF(F$3="Not used","",IFERROR(VLOOKUP($A1413,'Circumstance 1'!$B$6:$AB$15,27,FALSE),IFERROR(VLOOKUP(A1413,'Circumstance 1'!$B$18:$AB$28,27,FALSE),TableBPA2[[#This Row],[Starting Base Payment]])))</f>
        <v/>
      </c>
      <c r="G1413" s="3" t="str">
        <f>IF(G$3="Not used","",IFERROR(VLOOKUP($A1413,'Circumstance 2'!$B$6:$AB$15,27,FALSE),IFERROR(VLOOKUP($A1413,'Circumstance 2'!$B$18:$AB$28,27,FALSE),TableBPA2[[#This Row],[Base Payment After Circumstance 1]])))</f>
        <v/>
      </c>
      <c r="H1413" s="3" t="str">
        <f>IF(H$3="Not used","",IFERROR(VLOOKUP($A1413,'Circumstance 3'!$B$6:$AB$15,27,FALSE),IFERROR(VLOOKUP($A1413,'Circumstance 3'!$B$18:$AB$28,27,FALSE),TableBPA2[[#This Row],[Base Payment After Circumstance 2]])))</f>
        <v/>
      </c>
      <c r="I1413" s="3" t="str">
        <f>IF(I$3="Not used","",IFERROR(VLOOKUP($A1413,'Circumstance 4'!$B$6:$AB$15,27,FALSE),IFERROR(VLOOKUP($A1413,'Circumstance 4'!$B$18:$AB$28,27,FALSE),TableBPA2[[#This Row],[Base Payment After Circumstance 3]])))</f>
        <v/>
      </c>
      <c r="J1413" s="3" t="str">
        <f>IF(J$3="Not used","",IFERROR(VLOOKUP($A1413,'Circumstance 5'!$B$6:$AB$15,27,FALSE),IFERROR(VLOOKUP($A1413,'Circumstance 5'!$B$18:$AB$28,27,FALSE),TableBPA2[[#This Row],[Base Payment After Circumstance 4]])))</f>
        <v/>
      </c>
      <c r="K1413" s="3" t="str">
        <f>IF(K$3="Not used","",IFERROR(VLOOKUP($A1413,'Circumstance 6'!$B$6:$AB$15,27,FALSE),IFERROR(VLOOKUP($A1413,'Circumstance 6'!$B$18:$AB$28,27,FALSE),TableBPA2[[#This Row],[Base Payment After Circumstance 5]])))</f>
        <v/>
      </c>
      <c r="L1413" s="3" t="str">
        <f>IF(L$3="Not used","",IFERROR(VLOOKUP($A1413,'Circumstance 7'!$B$6:$AB$15,27,FALSE),IFERROR(VLOOKUP($A1413,'Circumstance 7'!$B$18:$AB$28,27,FALSE),TableBPA2[[#This Row],[Base Payment After Circumstance 6]])))</f>
        <v/>
      </c>
      <c r="M1413" s="3" t="str">
        <f>IF(M$3="Not used","",IFERROR(VLOOKUP($A1413,'Circumstance 8'!$B$6:$AB$15,27,FALSE),IFERROR(VLOOKUP($A1413,'Circumstance 8'!$B$18:$AB$28,27,FALSE),TableBPA2[[#This Row],[Base Payment After Circumstance 7]])))</f>
        <v/>
      </c>
      <c r="N1413" s="3" t="str">
        <f>IF(N$3="Not used","",IFERROR(VLOOKUP($A1413,'Circumstance 9'!$B$6:$AB$15,27,FALSE),IFERROR(VLOOKUP($A1413,'Circumstance 9'!$B$18:$AB$28,27,FALSE),TableBPA2[[#This Row],[Base Payment After Circumstance 8]])))</f>
        <v/>
      </c>
      <c r="O1413" s="3" t="str">
        <f>IF(O$3="Not used","",IFERROR(VLOOKUP($A1413,'Circumstance 10'!$B$6:$AB$15,27,FALSE),IFERROR(VLOOKUP($A1413,'Circumstance 10'!$B$18:$AB$28,27,FALSE),TableBPA2[[#This Row],[Base Payment After Circumstance 9]])))</f>
        <v/>
      </c>
      <c r="P1413" s="24" t="str">
        <f>IF(P$3="Not used","",IFERROR(VLOOKUP($A1413,'Circumstance 11'!$B$6:$AB$15,27,FALSE),IFERROR(VLOOKUP($A1413,'Circumstance 11'!$B$18:$AB$28,27,FALSE),TableBPA2[[#This Row],[Base Payment After Circumstance 10]])))</f>
        <v/>
      </c>
      <c r="Q1413" s="24" t="str">
        <f>IF(Q$3="Not used","",IFERROR(VLOOKUP($A1413,'Circumstance 12'!$B$6:$AB$15,27,FALSE),IFERROR(VLOOKUP($A1413,'Circumstance 12'!$B$18:$AB$28,27,FALSE),TableBPA2[[#This Row],[Base Payment After Circumstance 11]])))</f>
        <v/>
      </c>
      <c r="R1413" s="24" t="str">
        <f>IF(R$3="Not used","",IFERROR(VLOOKUP($A1413,'Circumstance 13'!$B$6:$AB$15,27,FALSE),IFERROR(VLOOKUP($A1413,'Circumstance 13'!$B$18:$AB$28,27,FALSE),TableBPA2[[#This Row],[Base Payment After Circumstance 12]])))</f>
        <v/>
      </c>
      <c r="S1413" s="24" t="str">
        <f>IF(S$3="Not used","",IFERROR(VLOOKUP($A1413,'Circumstance 14'!$B$6:$AB$15,27,FALSE),IFERROR(VLOOKUP($A1413,'Circumstance 14'!$B$18:$AB$28,27,FALSE),TableBPA2[[#This Row],[Base Payment After Circumstance 13]])))</f>
        <v/>
      </c>
      <c r="T1413" s="24" t="str">
        <f>IF(T$3="Not used","",IFERROR(VLOOKUP($A1413,'Circumstance 15'!$B$6:$AB$15,27,FALSE),IFERROR(VLOOKUP($A1413,'Circumstance 15'!$B$18:$AB$28,27,FALSE),TableBPA2[[#This Row],[Base Payment After Circumstance 14]])))</f>
        <v/>
      </c>
      <c r="U1413" s="24" t="str">
        <f>IF(U$3="Not used","",IFERROR(VLOOKUP($A1413,'Circumstance 16'!$B$6:$AB$15,27,FALSE),IFERROR(VLOOKUP($A1413,'Circumstance 16'!$B$18:$AB$28,27,FALSE),TableBPA2[[#This Row],[Base Payment After Circumstance 15]])))</f>
        <v/>
      </c>
      <c r="V1413" s="24" t="str">
        <f>IF(V$3="Not used","",IFERROR(VLOOKUP($A1413,'Circumstance 17'!$B$6:$AB$15,27,FALSE),IFERROR(VLOOKUP($A1413,'Circumstance 17'!$B$18:$AB$28,27,FALSE),TableBPA2[[#This Row],[Base Payment After Circumstance 16]])))</f>
        <v/>
      </c>
      <c r="W1413" s="24" t="str">
        <f>IF(W$3="Not used","",IFERROR(VLOOKUP($A1413,'Circumstance 18'!$B$6:$AB$15,27,FALSE),IFERROR(VLOOKUP($A1413,'Circumstance 18'!$B$18:$AB$28,27,FALSE),TableBPA2[[#This Row],[Base Payment After Circumstance 17]])))</f>
        <v/>
      </c>
      <c r="X1413" s="24" t="str">
        <f>IF(X$3="Not used","",IFERROR(VLOOKUP($A1413,'Circumstance 19'!$B$6:$AB$15,27,FALSE),IFERROR(VLOOKUP($A1413,'Circumstance 19'!$B$18:$AB$28,27,FALSE),TableBPA2[[#This Row],[Base Payment After Circumstance 18]])))</f>
        <v/>
      </c>
      <c r="Y1413" s="24" t="str">
        <f>IF(Y$3="Not used","",IFERROR(VLOOKUP($A1413,'Circumstance 20'!$B$6:$AB$15,27,FALSE),IFERROR(VLOOKUP($A1413,'Circumstance 20'!$B$18:$AB$28,27,FALSE),TableBPA2[[#This Row],[Base Payment After Circumstance 19]])))</f>
        <v/>
      </c>
    </row>
    <row r="1414" spans="1:25" x14ac:dyDescent="0.25">
      <c r="A1414" s="11" t="str">
        <f>IF('LEA Information'!A1423="","",'LEA Information'!A1423)</f>
        <v/>
      </c>
      <c r="B1414" s="11" t="str">
        <f>IF('LEA Information'!B1423="","",'LEA Information'!B1423)</f>
        <v/>
      </c>
      <c r="C1414" s="68" t="str">
        <f>IF('LEA Information'!C1423="","",'LEA Information'!C1423)</f>
        <v/>
      </c>
      <c r="D1414" s="8" t="str">
        <f>IF('LEA Information'!D1423="","",'LEA Information'!D1423)</f>
        <v/>
      </c>
      <c r="E1414" s="32" t="str">
        <f t="shared" si="21"/>
        <v/>
      </c>
      <c r="F1414" s="3" t="str">
        <f>IF(F$3="Not used","",IFERROR(VLOOKUP($A1414,'Circumstance 1'!$B$6:$AB$15,27,FALSE),IFERROR(VLOOKUP(A1414,'Circumstance 1'!$B$18:$AB$28,27,FALSE),TableBPA2[[#This Row],[Starting Base Payment]])))</f>
        <v/>
      </c>
      <c r="G1414" s="3" t="str">
        <f>IF(G$3="Not used","",IFERROR(VLOOKUP($A1414,'Circumstance 2'!$B$6:$AB$15,27,FALSE),IFERROR(VLOOKUP($A1414,'Circumstance 2'!$B$18:$AB$28,27,FALSE),TableBPA2[[#This Row],[Base Payment After Circumstance 1]])))</f>
        <v/>
      </c>
      <c r="H1414" s="3" t="str">
        <f>IF(H$3="Not used","",IFERROR(VLOOKUP($A1414,'Circumstance 3'!$B$6:$AB$15,27,FALSE),IFERROR(VLOOKUP($A1414,'Circumstance 3'!$B$18:$AB$28,27,FALSE),TableBPA2[[#This Row],[Base Payment After Circumstance 2]])))</f>
        <v/>
      </c>
      <c r="I1414" s="3" t="str">
        <f>IF(I$3="Not used","",IFERROR(VLOOKUP($A1414,'Circumstance 4'!$B$6:$AB$15,27,FALSE),IFERROR(VLOOKUP($A1414,'Circumstance 4'!$B$18:$AB$28,27,FALSE),TableBPA2[[#This Row],[Base Payment After Circumstance 3]])))</f>
        <v/>
      </c>
      <c r="J1414" s="3" t="str">
        <f>IF(J$3="Not used","",IFERROR(VLOOKUP($A1414,'Circumstance 5'!$B$6:$AB$15,27,FALSE),IFERROR(VLOOKUP($A1414,'Circumstance 5'!$B$18:$AB$28,27,FALSE),TableBPA2[[#This Row],[Base Payment After Circumstance 4]])))</f>
        <v/>
      </c>
      <c r="K1414" s="3" t="str">
        <f>IF(K$3="Not used","",IFERROR(VLOOKUP($A1414,'Circumstance 6'!$B$6:$AB$15,27,FALSE),IFERROR(VLOOKUP($A1414,'Circumstance 6'!$B$18:$AB$28,27,FALSE),TableBPA2[[#This Row],[Base Payment After Circumstance 5]])))</f>
        <v/>
      </c>
      <c r="L1414" s="3" t="str">
        <f>IF(L$3="Not used","",IFERROR(VLOOKUP($A1414,'Circumstance 7'!$B$6:$AB$15,27,FALSE),IFERROR(VLOOKUP($A1414,'Circumstance 7'!$B$18:$AB$28,27,FALSE),TableBPA2[[#This Row],[Base Payment After Circumstance 6]])))</f>
        <v/>
      </c>
      <c r="M1414" s="3" t="str">
        <f>IF(M$3="Not used","",IFERROR(VLOOKUP($A1414,'Circumstance 8'!$B$6:$AB$15,27,FALSE),IFERROR(VLOOKUP($A1414,'Circumstance 8'!$B$18:$AB$28,27,FALSE),TableBPA2[[#This Row],[Base Payment After Circumstance 7]])))</f>
        <v/>
      </c>
      <c r="N1414" s="3" t="str">
        <f>IF(N$3="Not used","",IFERROR(VLOOKUP($A1414,'Circumstance 9'!$B$6:$AB$15,27,FALSE),IFERROR(VLOOKUP($A1414,'Circumstance 9'!$B$18:$AB$28,27,FALSE),TableBPA2[[#This Row],[Base Payment After Circumstance 8]])))</f>
        <v/>
      </c>
      <c r="O1414" s="3" t="str">
        <f>IF(O$3="Not used","",IFERROR(VLOOKUP($A1414,'Circumstance 10'!$B$6:$AB$15,27,FALSE),IFERROR(VLOOKUP($A1414,'Circumstance 10'!$B$18:$AB$28,27,FALSE),TableBPA2[[#This Row],[Base Payment After Circumstance 9]])))</f>
        <v/>
      </c>
      <c r="P1414" s="24" t="str">
        <f>IF(P$3="Not used","",IFERROR(VLOOKUP($A1414,'Circumstance 11'!$B$6:$AB$15,27,FALSE),IFERROR(VLOOKUP($A1414,'Circumstance 11'!$B$18:$AB$28,27,FALSE),TableBPA2[[#This Row],[Base Payment After Circumstance 10]])))</f>
        <v/>
      </c>
      <c r="Q1414" s="24" t="str">
        <f>IF(Q$3="Not used","",IFERROR(VLOOKUP($A1414,'Circumstance 12'!$B$6:$AB$15,27,FALSE),IFERROR(VLOOKUP($A1414,'Circumstance 12'!$B$18:$AB$28,27,FALSE),TableBPA2[[#This Row],[Base Payment After Circumstance 11]])))</f>
        <v/>
      </c>
      <c r="R1414" s="24" t="str">
        <f>IF(R$3="Not used","",IFERROR(VLOOKUP($A1414,'Circumstance 13'!$B$6:$AB$15,27,FALSE),IFERROR(VLOOKUP($A1414,'Circumstance 13'!$B$18:$AB$28,27,FALSE),TableBPA2[[#This Row],[Base Payment After Circumstance 12]])))</f>
        <v/>
      </c>
      <c r="S1414" s="24" t="str">
        <f>IF(S$3="Not used","",IFERROR(VLOOKUP($A1414,'Circumstance 14'!$B$6:$AB$15,27,FALSE),IFERROR(VLOOKUP($A1414,'Circumstance 14'!$B$18:$AB$28,27,FALSE),TableBPA2[[#This Row],[Base Payment After Circumstance 13]])))</f>
        <v/>
      </c>
      <c r="T1414" s="24" t="str">
        <f>IF(T$3="Not used","",IFERROR(VLOOKUP($A1414,'Circumstance 15'!$B$6:$AB$15,27,FALSE),IFERROR(VLOOKUP($A1414,'Circumstance 15'!$B$18:$AB$28,27,FALSE),TableBPA2[[#This Row],[Base Payment After Circumstance 14]])))</f>
        <v/>
      </c>
      <c r="U1414" s="24" t="str">
        <f>IF(U$3="Not used","",IFERROR(VLOOKUP($A1414,'Circumstance 16'!$B$6:$AB$15,27,FALSE),IFERROR(VLOOKUP($A1414,'Circumstance 16'!$B$18:$AB$28,27,FALSE),TableBPA2[[#This Row],[Base Payment After Circumstance 15]])))</f>
        <v/>
      </c>
      <c r="V1414" s="24" t="str">
        <f>IF(V$3="Not used","",IFERROR(VLOOKUP($A1414,'Circumstance 17'!$B$6:$AB$15,27,FALSE),IFERROR(VLOOKUP($A1414,'Circumstance 17'!$B$18:$AB$28,27,FALSE),TableBPA2[[#This Row],[Base Payment After Circumstance 16]])))</f>
        <v/>
      </c>
      <c r="W1414" s="24" t="str">
        <f>IF(W$3="Not used","",IFERROR(VLOOKUP($A1414,'Circumstance 18'!$B$6:$AB$15,27,FALSE),IFERROR(VLOOKUP($A1414,'Circumstance 18'!$B$18:$AB$28,27,FALSE),TableBPA2[[#This Row],[Base Payment After Circumstance 17]])))</f>
        <v/>
      </c>
      <c r="X1414" s="24" t="str">
        <f>IF(X$3="Not used","",IFERROR(VLOOKUP($A1414,'Circumstance 19'!$B$6:$AB$15,27,FALSE),IFERROR(VLOOKUP($A1414,'Circumstance 19'!$B$18:$AB$28,27,FALSE),TableBPA2[[#This Row],[Base Payment After Circumstance 18]])))</f>
        <v/>
      </c>
      <c r="Y1414" s="24" t="str">
        <f>IF(Y$3="Not used","",IFERROR(VLOOKUP($A1414,'Circumstance 20'!$B$6:$AB$15,27,FALSE),IFERROR(VLOOKUP($A1414,'Circumstance 20'!$B$18:$AB$28,27,FALSE),TableBPA2[[#This Row],[Base Payment After Circumstance 19]])))</f>
        <v/>
      </c>
    </row>
    <row r="1415" spans="1:25" x14ac:dyDescent="0.25">
      <c r="A1415" s="11" t="str">
        <f>IF('LEA Information'!A1424="","",'LEA Information'!A1424)</f>
        <v/>
      </c>
      <c r="B1415" s="11" t="str">
        <f>IF('LEA Information'!B1424="","",'LEA Information'!B1424)</f>
        <v/>
      </c>
      <c r="C1415" s="68" t="str">
        <f>IF('LEA Information'!C1424="","",'LEA Information'!C1424)</f>
        <v/>
      </c>
      <c r="D1415" s="8" t="str">
        <f>IF('LEA Information'!D1424="","",'LEA Information'!D1424)</f>
        <v/>
      </c>
      <c r="E1415" s="32" t="str">
        <f t="shared" ref="E1415:E1478" si="22">IF(A1415="","",(LOOKUP(2,1/(ISNUMBER($F1415:$Y1415)),$F1415:$Y1415)))</f>
        <v/>
      </c>
      <c r="F1415" s="3" t="str">
        <f>IF(F$3="Not used","",IFERROR(VLOOKUP($A1415,'Circumstance 1'!$B$6:$AB$15,27,FALSE),IFERROR(VLOOKUP(A1415,'Circumstance 1'!$B$18:$AB$28,27,FALSE),TableBPA2[[#This Row],[Starting Base Payment]])))</f>
        <v/>
      </c>
      <c r="G1415" s="3" t="str">
        <f>IF(G$3="Not used","",IFERROR(VLOOKUP($A1415,'Circumstance 2'!$B$6:$AB$15,27,FALSE),IFERROR(VLOOKUP($A1415,'Circumstance 2'!$B$18:$AB$28,27,FALSE),TableBPA2[[#This Row],[Base Payment After Circumstance 1]])))</f>
        <v/>
      </c>
      <c r="H1415" s="3" t="str">
        <f>IF(H$3="Not used","",IFERROR(VLOOKUP($A1415,'Circumstance 3'!$B$6:$AB$15,27,FALSE),IFERROR(VLOOKUP($A1415,'Circumstance 3'!$B$18:$AB$28,27,FALSE),TableBPA2[[#This Row],[Base Payment After Circumstance 2]])))</f>
        <v/>
      </c>
      <c r="I1415" s="3" t="str">
        <f>IF(I$3="Not used","",IFERROR(VLOOKUP($A1415,'Circumstance 4'!$B$6:$AB$15,27,FALSE),IFERROR(VLOOKUP($A1415,'Circumstance 4'!$B$18:$AB$28,27,FALSE),TableBPA2[[#This Row],[Base Payment After Circumstance 3]])))</f>
        <v/>
      </c>
      <c r="J1415" s="3" t="str">
        <f>IF(J$3="Not used","",IFERROR(VLOOKUP($A1415,'Circumstance 5'!$B$6:$AB$15,27,FALSE),IFERROR(VLOOKUP($A1415,'Circumstance 5'!$B$18:$AB$28,27,FALSE),TableBPA2[[#This Row],[Base Payment After Circumstance 4]])))</f>
        <v/>
      </c>
      <c r="K1415" s="3" t="str">
        <f>IF(K$3="Not used","",IFERROR(VLOOKUP($A1415,'Circumstance 6'!$B$6:$AB$15,27,FALSE),IFERROR(VLOOKUP($A1415,'Circumstance 6'!$B$18:$AB$28,27,FALSE),TableBPA2[[#This Row],[Base Payment After Circumstance 5]])))</f>
        <v/>
      </c>
      <c r="L1415" s="3" t="str">
        <f>IF(L$3="Not used","",IFERROR(VLOOKUP($A1415,'Circumstance 7'!$B$6:$AB$15,27,FALSE),IFERROR(VLOOKUP($A1415,'Circumstance 7'!$B$18:$AB$28,27,FALSE),TableBPA2[[#This Row],[Base Payment After Circumstance 6]])))</f>
        <v/>
      </c>
      <c r="M1415" s="3" t="str">
        <f>IF(M$3="Not used","",IFERROR(VLOOKUP($A1415,'Circumstance 8'!$B$6:$AB$15,27,FALSE),IFERROR(VLOOKUP($A1415,'Circumstance 8'!$B$18:$AB$28,27,FALSE),TableBPA2[[#This Row],[Base Payment After Circumstance 7]])))</f>
        <v/>
      </c>
      <c r="N1415" s="3" t="str">
        <f>IF(N$3="Not used","",IFERROR(VLOOKUP($A1415,'Circumstance 9'!$B$6:$AB$15,27,FALSE),IFERROR(VLOOKUP($A1415,'Circumstance 9'!$B$18:$AB$28,27,FALSE),TableBPA2[[#This Row],[Base Payment After Circumstance 8]])))</f>
        <v/>
      </c>
      <c r="O1415" s="3" t="str">
        <f>IF(O$3="Not used","",IFERROR(VLOOKUP($A1415,'Circumstance 10'!$B$6:$AB$15,27,FALSE),IFERROR(VLOOKUP($A1415,'Circumstance 10'!$B$18:$AB$28,27,FALSE),TableBPA2[[#This Row],[Base Payment After Circumstance 9]])))</f>
        <v/>
      </c>
      <c r="P1415" s="24" t="str">
        <f>IF(P$3="Not used","",IFERROR(VLOOKUP($A1415,'Circumstance 11'!$B$6:$AB$15,27,FALSE),IFERROR(VLOOKUP($A1415,'Circumstance 11'!$B$18:$AB$28,27,FALSE),TableBPA2[[#This Row],[Base Payment After Circumstance 10]])))</f>
        <v/>
      </c>
      <c r="Q1415" s="24" t="str">
        <f>IF(Q$3="Not used","",IFERROR(VLOOKUP($A1415,'Circumstance 12'!$B$6:$AB$15,27,FALSE),IFERROR(VLOOKUP($A1415,'Circumstance 12'!$B$18:$AB$28,27,FALSE),TableBPA2[[#This Row],[Base Payment After Circumstance 11]])))</f>
        <v/>
      </c>
      <c r="R1415" s="24" t="str">
        <f>IF(R$3="Not used","",IFERROR(VLOOKUP($A1415,'Circumstance 13'!$B$6:$AB$15,27,FALSE),IFERROR(VLOOKUP($A1415,'Circumstance 13'!$B$18:$AB$28,27,FALSE),TableBPA2[[#This Row],[Base Payment After Circumstance 12]])))</f>
        <v/>
      </c>
      <c r="S1415" s="24" t="str">
        <f>IF(S$3="Not used","",IFERROR(VLOOKUP($A1415,'Circumstance 14'!$B$6:$AB$15,27,FALSE),IFERROR(VLOOKUP($A1415,'Circumstance 14'!$B$18:$AB$28,27,FALSE),TableBPA2[[#This Row],[Base Payment After Circumstance 13]])))</f>
        <v/>
      </c>
      <c r="T1415" s="24" t="str">
        <f>IF(T$3="Not used","",IFERROR(VLOOKUP($A1415,'Circumstance 15'!$B$6:$AB$15,27,FALSE),IFERROR(VLOOKUP($A1415,'Circumstance 15'!$B$18:$AB$28,27,FALSE),TableBPA2[[#This Row],[Base Payment After Circumstance 14]])))</f>
        <v/>
      </c>
      <c r="U1415" s="24" t="str">
        <f>IF(U$3="Not used","",IFERROR(VLOOKUP($A1415,'Circumstance 16'!$B$6:$AB$15,27,FALSE),IFERROR(VLOOKUP($A1415,'Circumstance 16'!$B$18:$AB$28,27,FALSE),TableBPA2[[#This Row],[Base Payment After Circumstance 15]])))</f>
        <v/>
      </c>
      <c r="V1415" s="24" t="str">
        <f>IF(V$3="Not used","",IFERROR(VLOOKUP($A1415,'Circumstance 17'!$B$6:$AB$15,27,FALSE),IFERROR(VLOOKUP($A1415,'Circumstance 17'!$B$18:$AB$28,27,FALSE),TableBPA2[[#This Row],[Base Payment After Circumstance 16]])))</f>
        <v/>
      </c>
      <c r="W1415" s="24" t="str">
        <f>IF(W$3="Not used","",IFERROR(VLOOKUP($A1415,'Circumstance 18'!$B$6:$AB$15,27,FALSE),IFERROR(VLOOKUP($A1415,'Circumstance 18'!$B$18:$AB$28,27,FALSE),TableBPA2[[#This Row],[Base Payment After Circumstance 17]])))</f>
        <v/>
      </c>
      <c r="X1415" s="24" t="str">
        <f>IF(X$3="Not used","",IFERROR(VLOOKUP($A1415,'Circumstance 19'!$B$6:$AB$15,27,FALSE),IFERROR(VLOOKUP($A1415,'Circumstance 19'!$B$18:$AB$28,27,FALSE),TableBPA2[[#This Row],[Base Payment After Circumstance 18]])))</f>
        <v/>
      </c>
      <c r="Y1415" s="24" t="str">
        <f>IF(Y$3="Not used","",IFERROR(VLOOKUP($A1415,'Circumstance 20'!$B$6:$AB$15,27,FALSE),IFERROR(VLOOKUP($A1415,'Circumstance 20'!$B$18:$AB$28,27,FALSE),TableBPA2[[#This Row],[Base Payment After Circumstance 19]])))</f>
        <v/>
      </c>
    </row>
    <row r="1416" spans="1:25" x14ac:dyDescent="0.25">
      <c r="A1416" s="11" t="str">
        <f>IF('LEA Information'!A1425="","",'LEA Information'!A1425)</f>
        <v/>
      </c>
      <c r="B1416" s="11" t="str">
        <f>IF('LEA Information'!B1425="","",'LEA Information'!B1425)</f>
        <v/>
      </c>
      <c r="C1416" s="68" t="str">
        <f>IF('LEA Information'!C1425="","",'LEA Information'!C1425)</f>
        <v/>
      </c>
      <c r="D1416" s="8" t="str">
        <f>IF('LEA Information'!D1425="","",'LEA Information'!D1425)</f>
        <v/>
      </c>
      <c r="E1416" s="32" t="str">
        <f t="shared" si="22"/>
        <v/>
      </c>
      <c r="F1416" s="3" t="str">
        <f>IF(F$3="Not used","",IFERROR(VLOOKUP($A1416,'Circumstance 1'!$B$6:$AB$15,27,FALSE),IFERROR(VLOOKUP(A1416,'Circumstance 1'!$B$18:$AB$28,27,FALSE),TableBPA2[[#This Row],[Starting Base Payment]])))</f>
        <v/>
      </c>
      <c r="G1416" s="3" t="str">
        <f>IF(G$3="Not used","",IFERROR(VLOOKUP($A1416,'Circumstance 2'!$B$6:$AB$15,27,FALSE),IFERROR(VLOOKUP($A1416,'Circumstance 2'!$B$18:$AB$28,27,FALSE),TableBPA2[[#This Row],[Base Payment After Circumstance 1]])))</f>
        <v/>
      </c>
      <c r="H1416" s="3" t="str">
        <f>IF(H$3="Not used","",IFERROR(VLOOKUP($A1416,'Circumstance 3'!$B$6:$AB$15,27,FALSE),IFERROR(VLOOKUP($A1416,'Circumstance 3'!$B$18:$AB$28,27,FALSE),TableBPA2[[#This Row],[Base Payment After Circumstance 2]])))</f>
        <v/>
      </c>
      <c r="I1416" s="3" t="str">
        <f>IF(I$3="Not used","",IFERROR(VLOOKUP($A1416,'Circumstance 4'!$B$6:$AB$15,27,FALSE),IFERROR(VLOOKUP($A1416,'Circumstance 4'!$B$18:$AB$28,27,FALSE),TableBPA2[[#This Row],[Base Payment After Circumstance 3]])))</f>
        <v/>
      </c>
      <c r="J1416" s="3" t="str">
        <f>IF(J$3="Not used","",IFERROR(VLOOKUP($A1416,'Circumstance 5'!$B$6:$AB$15,27,FALSE),IFERROR(VLOOKUP($A1416,'Circumstance 5'!$B$18:$AB$28,27,FALSE),TableBPA2[[#This Row],[Base Payment After Circumstance 4]])))</f>
        <v/>
      </c>
      <c r="K1416" s="3" t="str">
        <f>IF(K$3="Not used","",IFERROR(VLOOKUP($A1416,'Circumstance 6'!$B$6:$AB$15,27,FALSE),IFERROR(VLOOKUP($A1416,'Circumstance 6'!$B$18:$AB$28,27,FALSE),TableBPA2[[#This Row],[Base Payment After Circumstance 5]])))</f>
        <v/>
      </c>
      <c r="L1416" s="3" t="str">
        <f>IF(L$3="Not used","",IFERROR(VLOOKUP($A1416,'Circumstance 7'!$B$6:$AB$15,27,FALSE),IFERROR(VLOOKUP($A1416,'Circumstance 7'!$B$18:$AB$28,27,FALSE),TableBPA2[[#This Row],[Base Payment After Circumstance 6]])))</f>
        <v/>
      </c>
      <c r="M1416" s="3" t="str">
        <f>IF(M$3="Not used","",IFERROR(VLOOKUP($A1416,'Circumstance 8'!$B$6:$AB$15,27,FALSE),IFERROR(VLOOKUP($A1416,'Circumstance 8'!$B$18:$AB$28,27,FALSE),TableBPA2[[#This Row],[Base Payment After Circumstance 7]])))</f>
        <v/>
      </c>
      <c r="N1416" s="3" t="str">
        <f>IF(N$3="Not used","",IFERROR(VLOOKUP($A1416,'Circumstance 9'!$B$6:$AB$15,27,FALSE),IFERROR(VLOOKUP($A1416,'Circumstance 9'!$B$18:$AB$28,27,FALSE),TableBPA2[[#This Row],[Base Payment After Circumstance 8]])))</f>
        <v/>
      </c>
      <c r="O1416" s="3" t="str">
        <f>IF(O$3="Not used","",IFERROR(VLOOKUP($A1416,'Circumstance 10'!$B$6:$AB$15,27,FALSE),IFERROR(VLOOKUP($A1416,'Circumstance 10'!$B$18:$AB$28,27,FALSE),TableBPA2[[#This Row],[Base Payment After Circumstance 9]])))</f>
        <v/>
      </c>
      <c r="P1416" s="24" t="str">
        <f>IF(P$3="Not used","",IFERROR(VLOOKUP($A1416,'Circumstance 11'!$B$6:$AB$15,27,FALSE),IFERROR(VLOOKUP($A1416,'Circumstance 11'!$B$18:$AB$28,27,FALSE),TableBPA2[[#This Row],[Base Payment After Circumstance 10]])))</f>
        <v/>
      </c>
      <c r="Q1416" s="24" t="str">
        <f>IF(Q$3="Not used","",IFERROR(VLOOKUP($A1416,'Circumstance 12'!$B$6:$AB$15,27,FALSE),IFERROR(VLOOKUP($A1416,'Circumstance 12'!$B$18:$AB$28,27,FALSE),TableBPA2[[#This Row],[Base Payment After Circumstance 11]])))</f>
        <v/>
      </c>
      <c r="R1416" s="24" t="str">
        <f>IF(R$3="Not used","",IFERROR(VLOOKUP($A1416,'Circumstance 13'!$B$6:$AB$15,27,FALSE),IFERROR(VLOOKUP($A1416,'Circumstance 13'!$B$18:$AB$28,27,FALSE),TableBPA2[[#This Row],[Base Payment After Circumstance 12]])))</f>
        <v/>
      </c>
      <c r="S1416" s="24" t="str">
        <f>IF(S$3="Not used","",IFERROR(VLOOKUP($A1416,'Circumstance 14'!$B$6:$AB$15,27,FALSE),IFERROR(VLOOKUP($A1416,'Circumstance 14'!$B$18:$AB$28,27,FALSE),TableBPA2[[#This Row],[Base Payment After Circumstance 13]])))</f>
        <v/>
      </c>
      <c r="T1416" s="24" t="str">
        <f>IF(T$3="Not used","",IFERROR(VLOOKUP($A1416,'Circumstance 15'!$B$6:$AB$15,27,FALSE),IFERROR(VLOOKUP($A1416,'Circumstance 15'!$B$18:$AB$28,27,FALSE),TableBPA2[[#This Row],[Base Payment After Circumstance 14]])))</f>
        <v/>
      </c>
      <c r="U1416" s="24" t="str">
        <f>IF(U$3="Not used","",IFERROR(VLOOKUP($A1416,'Circumstance 16'!$B$6:$AB$15,27,FALSE),IFERROR(VLOOKUP($A1416,'Circumstance 16'!$B$18:$AB$28,27,FALSE),TableBPA2[[#This Row],[Base Payment After Circumstance 15]])))</f>
        <v/>
      </c>
      <c r="V1416" s="24" t="str">
        <f>IF(V$3="Not used","",IFERROR(VLOOKUP($A1416,'Circumstance 17'!$B$6:$AB$15,27,FALSE),IFERROR(VLOOKUP($A1416,'Circumstance 17'!$B$18:$AB$28,27,FALSE),TableBPA2[[#This Row],[Base Payment After Circumstance 16]])))</f>
        <v/>
      </c>
      <c r="W1416" s="24" t="str">
        <f>IF(W$3="Not used","",IFERROR(VLOOKUP($A1416,'Circumstance 18'!$B$6:$AB$15,27,FALSE),IFERROR(VLOOKUP($A1416,'Circumstance 18'!$B$18:$AB$28,27,FALSE),TableBPA2[[#This Row],[Base Payment After Circumstance 17]])))</f>
        <v/>
      </c>
      <c r="X1416" s="24" t="str">
        <f>IF(X$3="Not used","",IFERROR(VLOOKUP($A1416,'Circumstance 19'!$B$6:$AB$15,27,FALSE),IFERROR(VLOOKUP($A1416,'Circumstance 19'!$B$18:$AB$28,27,FALSE),TableBPA2[[#This Row],[Base Payment After Circumstance 18]])))</f>
        <v/>
      </c>
      <c r="Y1416" s="24" t="str">
        <f>IF(Y$3="Not used","",IFERROR(VLOOKUP($A1416,'Circumstance 20'!$B$6:$AB$15,27,FALSE),IFERROR(VLOOKUP($A1416,'Circumstance 20'!$B$18:$AB$28,27,FALSE),TableBPA2[[#This Row],[Base Payment After Circumstance 19]])))</f>
        <v/>
      </c>
    </row>
    <row r="1417" spans="1:25" x14ac:dyDescent="0.25">
      <c r="A1417" s="11" t="str">
        <f>IF('LEA Information'!A1426="","",'LEA Information'!A1426)</f>
        <v/>
      </c>
      <c r="B1417" s="11" t="str">
        <f>IF('LEA Information'!B1426="","",'LEA Information'!B1426)</f>
        <v/>
      </c>
      <c r="C1417" s="68" t="str">
        <f>IF('LEA Information'!C1426="","",'LEA Information'!C1426)</f>
        <v/>
      </c>
      <c r="D1417" s="8" t="str">
        <f>IF('LEA Information'!D1426="","",'LEA Information'!D1426)</f>
        <v/>
      </c>
      <c r="E1417" s="32" t="str">
        <f t="shared" si="22"/>
        <v/>
      </c>
      <c r="F1417" s="3" t="str">
        <f>IF(F$3="Not used","",IFERROR(VLOOKUP($A1417,'Circumstance 1'!$B$6:$AB$15,27,FALSE),IFERROR(VLOOKUP(A1417,'Circumstance 1'!$B$18:$AB$28,27,FALSE),TableBPA2[[#This Row],[Starting Base Payment]])))</f>
        <v/>
      </c>
      <c r="G1417" s="3" t="str">
        <f>IF(G$3="Not used","",IFERROR(VLOOKUP($A1417,'Circumstance 2'!$B$6:$AB$15,27,FALSE),IFERROR(VLOOKUP($A1417,'Circumstance 2'!$B$18:$AB$28,27,FALSE),TableBPA2[[#This Row],[Base Payment After Circumstance 1]])))</f>
        <v/>
      </c>
      <c r="H1417" s="3" t="str">
        <f>IF(H$3="Not used","",IFERROR(VLOOKUP($A1417,'Circumstance 3'!$B$6:$AB$15,27,FALSE),IFERROR(VLOOKUP($A1417,'Circumstance 3'!$B$18:$AB$28,27,FALSE),TableBPA2[[#This Row],[Base Payment After Circumstance 2]])))</f>
        <v/>
      </c>
      <c r="I1417" s="3" t="str">
        <f>IF(I$3="Not used","",IFERROR(VLOOKUP($A1417,'Circumstance 4'!$B$6:$AB$15,27,FALSE),IFERROR(VLOOKUP($A1417,'Circumstance 4'!$B$18:$AB$28,27,FALSE),TableBPA2[[#This Row],[Base Payment After Circumstance 3]])))</f>
        <v/>
      </c>
      <c r="J1417" s="3" t="str">
        <f>IF(J$3="Not used","",IFERROR(VLOOKUP($A1417,'Circumstance 5'!$B$6:$AB$15,27,FALSE),IFERROR(VLOOKUP($A1417,'Circumstance 5'!$B$18:$AB$28,27,FALSE),TableBPA2[[#This Row],[Base Payment After Circumstance 4]])))</f>
        <v/>
      </c>
      <c r="K1417" s="3" t="str">
        <f>IF(K$3="Not used","",IFERROR(VLOOKUP($A1417,'Circumstance 6'!$B$6:$AB$15,27,FALSE),IFERROR(VLOOKUP($A1417,'Circumstance 6'!$B$18:$AB$28,27,FALSE),TableBPA2[[#This Row],[Base Payment After Circumstance 5]])))</f>
        <v/>
      </c>
      <c r="L1417" s="3" t="str">
        <f>IF(L$3="Not used","",IFERROR(VLOOKUP($A1417,'Circumstance 7'!$B$6:$AB$15,27,FALSE),IFERROR(VLOOKUP($A1417,'Circumstance 7'!$B$18:$AB$28,27,FALSE),TableBPA2[[#This Row],[Base Payment After Circumstance 6]])))</f>
        <v/>
      </c>
      <c r="M1417" s="3" t="str">
        <f>IF(M$3="Not used","",IFERROR(VLOOKUP($A1417,'Circumstance 8'!$B$6:$AB$15,27,FALSE),IFERROR(VLOOKUP($A1417,'Circumstance 8'!$B$18:$AB$28,27,FALSE),TableBPA2[[#This Row],[Base Payment After Circumstance 7]])))</f>
        <v/>
      </c>
      <c r="N1417" s="3" t="str">
        <f>IF(N$3="Not used","",IFERROR(VLOOKUP($A1417,'Circumstance 9'!$B$6:$AB$15,27,FALSE),IFERROR(VLOOKUP($A1417,'Circumstance 9'!$B$18:$AB$28,27,FALSE),TableBPA2[[#This Row],[Base Payment After Circumstance 8]])))</f>
        <v/>
      </c>
      <c r="O1417" s="3" t="str">
        <f>IF(O$3="Not used","",IFERROR(VLOOKUP($A1417,'Circumstance 10'!$B$6:$AB$15,27,FALSE),IFERROR(VLOOKUP($A1417,'Circumstance 10'!$B$18:$AB$28,27,FALSE),TableBPA2[[#This Row],[Base Payment After Circumstance 9]])))</f>
        <v/>
      </c>
      <c r="P1417" s="24" t="str">
        <f>IF(P$3="Not used","",IFERROR(VLOOKUP($A1417,'Circumstance 11'!$B$6:$AB$15,27,FALSE),IFERROR(VLOOKUP($A1417,'Circumstance 11'!$B$18:$AB$28,27,FALSE),TableBPA2[[#This Row],[Base Payment After Circumstance 10]])))</f>
        <v/>
      </c>
      <c r="Q1417" s="24" t="str">
        <f>IF(Q$3="Not used","",IFERROR(VLOOKUP($A1417,'Circumstance 12'!$B$6:$AB$15,27,FALSE),IFERROR(VLOOKUP($A1417,'Circumstance 12'!$B$18:$AB$28,27,FALSE),TableBPA2[[#This Row],[Base Payment After Circumstance 11]])))</f>
        <v/>
      </c>
      <c r="R1417" s="24" t="str">
        <f>IF(R$3="Not used","",IFERROR(VLOOKUP($A1417,'Circumstance 13'!$B$6:$AB$15,27,FALSE),IFERROR(VLOOKUP($A1417,'Circumstance 13'!$B$18:$AB$28,27,FALSE),TableBPA2[[#This Row],[Base Payment After Circumstance 12]])))</f>
        <v/>
      </c>
      <c r="S1417" s="24" t="str">
        <f>IF(S$3="Not used","",IFERROR(VLOOKUP($A1417,'Circumstance 14'!$B$6:$AB$15,27,FALSE),IFERROR(VLOOKUP($A1417,'Circumstance 14'!$B$18:$AB$28,27,FALSE),TableBPA2[[#This Row],[Base Payment After Circumstance 13]])))</f>
        <v/>
      </c>
      <c r="T1417" s="24" t="str">
        <f>IF(T$3="Not used","",IFERROR(VLOOKUP($A1417,'Circumstance 15'!$B$6:$AB$15,27,FALSE),IFERROR(VLOOKUP($A1417,'Circumstance 15'!$B$18:$AB$28,27,FALSE),TableBPA2[[#This Row],[Base Payment After Circumstance 14]])))</f>
        <v/>
      </c>
      <c r="U1417" s="24" t="str">
        <f>IF(U$3="Not used","",IFERROR(VLOOKUP($A1417,'Circumstance 16'!$B$6:$AB$15,27,FALSE),IFERROR(VLOOKUP($A1417,'Circumstance 16'!$B$18:$AB$28,27,FALSE),TableBPA2[[#This Row],[Base Payment After Circumstance 15]])))</f>
        <v/>
      </c>
      <c r="V1417" s="24" t="str">
        <f>IF(V$3="Not used","",IFERROR(VLOOKUP($A1417,'Circumstance 17'!$B$6:$AB$15,27,FALSE),IFERROR(VLOOKUP($A1417,'Circumstance 17'!$B$18:$AB$28,27,FALSE),TableBPA2[[#This Row],[Base Payment After Circumstance 16]])))</f>
        <v/>
      </c>
      <c r="W1417" s="24" t="str">
        <f>IF(W$3="Not used","",IFERROR(VLOOKUP($A1417,'Circumstance 18'!$B$6:$AB$15,27,FALSE),IFERROR(VLOOKUP($A1417,'Circumstance 18'!$B$18:$AB$28,27,FALSE),TableBPA2[[#This Row],[Base Payment After Circumstance 17]])))</f>
        <v/>
      </c>
      <c r="X1417" s="24" t="str">
        <f>IF(X$3="Not used","",IFERROR(VLOOKUP($A1417,'Circumstance 19'!$B$6:$AB$15,27,FALSE),IFERROR(VLOOKUP($A1417,'Circumstance 19'!$B$18:$AB$28,27,FALSE),TableBPA2[[#This Row],[Base Payment After Circumstance 18]])))</f>
        <v/>
      </c>
      <c r="Y1417" s="24" t="str">
        <f>IF(Y$3="Not used","",IFERROR(VLOOKUP($A1417,'Circumstance 20'!$B$6:$AB$15,27,FALSE),IFERROR(VLOOKUP($A1417,'Circumstance 20'!$B$18:$AB$28,27,FALSE),TableBPA2[[#This Row],[Base Payment After Circumstance 19]])))</f>
        <v/>
      </c>
    </row>
    <row r="1418" spans="1:25" x14ac:dyDescent="0.25">
      <c r="A1418" s="11" t="str">
        <f>IF('LEA Information'!A1427="","",'LEA Information'!A1427)</f>
        <v/>
      </c>
      <c r="B1418" s="11" t="str">
        <f>IF('LEA Information'!B1427="","",'LEA Information'!B1427)</f>
        <v/>
      </c>
      <c r="C1418" s="68" t="str">
        <f>IF('LEA Information'!C1427="","",'LEA Information'!C1427)</f>
        <v/>
      </c>
      <c r="D1418" s="8" t="str">
        <f>IF('LEA Information'!D1427="","",'LEA Information'!D1427)</f>
        <v/>
      </c>
      <c r="E1418" s="32" t="str">
        <f t="shared" si="22"/>
        <v/>
      </c>
      <c r="F1418" s="3" t="str">
        <f>IF(F$3="Not used","",IFERROR(VLOOKUP($A1418,'Circumstance 1'!$B$6:$AB$15,27,FALSE),IFERROR(VLOOKUP(A1418,'Circumstance 1'!$B$18:$AB$28,27,FALSE),TableBPA2[[#This Row],[Starting Base Payment]])))</f>
        <v/>
      </c>
      <c r="G1418" s="3" t="str">
        <f>IF(G$3="Not used","",IFERROR(VLOOKUP($A1418,'Circumstance 2'!$B$6:$AB$15,27,FALSE),IFERROR(VLOOKUP($A1418,'Circumstance 2'!$B$18:$AB$28,27,FALSE),TableBPA2[[#This Row],[Base Payment After Circumstance 1]])))</f>
        <v/>
      </c>
      <c r="H1418" s="3" t="str">
        <f>IF(H$3="Not used","",IFERROR(VLOOKUP($A1418,'Circumstance 3'!$B$6:$AB$15,27,FALSE),IFERROR(VLOOKUP($A1418,'Circumstance 3'!$B$18:$AB$28,27,FALSE),TableBPA2[[#This Row],[Base Payment After Circumstance 2]])))</f>
        <v/>
      </c>
      <c r="I1418" s="3" t="str">
        <f>IF(I$3="Not used","",IFERROR(VLOOKUP($A1418,'Circumstance 4'!$B$6:$AB$15,27,FALSE),IFERROR(VLOOKUP($A1418,'Circumstance 4'!$B$18:$AB$28,27,FALSE),TableBPA2[[#This Row],[Base Payment After Circumstance 3]])))</f>
        <v/>
      </c>
      <c r="J1418" s="3" t="str">
        <f>IF(J$3="Not used","",IFERROR(VLOOKUP($A1418,'Circumstance 5'!$B$6:$AB$15,27,FALSE),IFERROR(VLOOKUP($A1418,'Circumstance 5'!$B$18:$AB$28,27,FALSE),TableBPA2[[#This Row],[Base Payment After Circumstance 4]])))</f>
        <v/>
      </c>
      <c r="K1418" s="3" t="str">
        <f>IF(K$3="Not used","",IFERROR(VLOOKUP($A1418,'Circumstance 6'!$B$6:$AB$15,27,FALSE),IFERROR(VLOOKUP($A1418,'Circumstance 6'!$B$18:$AB$28,27,FALSE),TableBPA2[[#This Row],[Base Payment After Circumstance 5]])))</f>
        <v/>
      </c>
      <c r="L1418" s="3" t="str">
        <f>IF(L$3="Not used","",IFERROR(VLOOKUP($A1418,'Circumstance 7'!$B$6:$AB$15,27,FALSE),IFERROR(VLOOKUP($A1418,'Circumstance 7'!$B$18:$AB$28,27,FALSE),TableBPA2[[#This Row],[Base Payment After Circumstance 6]])))</f>
        <v/>
      </c>
      <c r="M1418" s="3" t="str">
        <f>IF(M$3="Not used","",IFERROR(VLOOKUP($A1418,'Circumstance 8'!$B$6:$AB$15,27,FALSE),IFERROR(VLOOKUP($A1418,'Circumstance 8'!$B$18:$AB$28,27,FALSE),TableBPA2[[#This Row],[Base Payment After Circumstance 7]])))</f>
        <v/>
      </c>
      <c r="N1418" s="3" t="str">
        <f>IF(N$3="Not used","",IFERROR(VLOOKUP($A1418,'Circumstance 9'!$B$6:$AB$15,27,FALSE),IFERROR(VLOOKUP($A1418,'Circumstance 9'!$B$18:$AB$28,27,FALSE),TableBPA2[[#This Row],[Base Payment After Circumstance 8]])))</f>
        <v/>
      </c>
      <c r="O1418" s="3" t="str">
        <f>IF(O$3="Not used","",IFERROR(VLOOKUP($A1418,'Circumstance 10'!$B$6:$AB$15,27,FALSE),IFERROR(VLOOKUP($A1418,'Circumstance 10'!$B$18:$AB$28,27,FALSE),TableBPA2[[#This Row],[Base Payment After Circumstance 9]])))</f>
        <v/>
      </c>
      <c r="P1418" s="24" t="str">
        <f>IF(P$3="Not used","",IFERROR(VLOOKUP($A1418,'Circumstance 11'!$B$6:$AB$15,27,FALSE),IFERROR(VLOOKUP($A1418,'Circumstance 11'!$B$18:$AB$28,27,FALSE),TableBPA2[[#This Row],[Base Payment After Circumstance 10]])))</f>
        <v/>
      </c>
      <c r="Q1418" s="24" t="str">
        <f>IF(Q$3="Not used","",IFERROR(VLOOKUP($A1418,'Circumstance 12'!$B$6:$AB$15,27,FALSE),IFERROR(VLOOKUP($A1418,'Circumstance 12'!$B$18:$AB$28,27,FALSE),TableBPA2[[#This Row],[Base Payment After Circumstance 11]])))</f>
        <v/>
      </c>
      <c r="R1418" s="24" t="str">
        <f>IF(R$3="Not used","",IFERROR(VLOOKUP($A1418,'Circumstance 13'!$B$6:$AB$15,27,FALSE),IFERROR(VLOOKUP($A1418,'Circumstance 13'!$B$18:$AB$28,27,FALSE),TableBPA2[[#This Row],[Base Payment After Circumstance 12]])))</f>
        <v/>
      </c>
      <c r="S1418" s="24" t="str">
        <f>IF(S$3="Not used","",IFERROR(VLOOKUP($A1418,'Circumstance 14'!$B$6:$AB$15,27,FALSE),IFERROR(VLOOKUP($A1418,'Circumstance 14'!$B$18:$AB$28,27,FALSE),TableBPA2[[#This Row],[Base Payment After Circumstance 13]])))</f>
        <v/>
      </c>
      <c r="T1418" s="24" t="str">
        <f>IF(T$3="Not used","",IFERROR(VLOOKUP($A1418,'Circumstance 15'!$B$6:$AB$15,27,FALSE),IFERROR(VLOOKUP($A1418,'Circumstance 15'!$B$18:$AB$28,27,FALSE),TableBPA2[[#This Row],[Base Payment After Circumstance 14]])))</f>
        <v/>
      </c>
      <c r="U1418" s="24" t="str">
        <f>IF(U$3="Not used","",IFERROR(VLOOKUP($A1418,'Circumstance 16'!$B$6:$AB$15,27,FALSE),IFERROR(VLOOKUP($A1418,'Circumstance 16'!$B$18:$AB$28,27,FALSE),TableBPA2[[#This Row],[Base Payment After Circumstance 15]])))</f>
        <v/>
      </c>
      <c r="V1418" s="24" t="str">
        <f>IF(V$3="Not used","",IFERROR(VLOOKUP($A1418,'Circumstance 17'!$B$6:$AB$15,27,FALSE),IFERROR(VLOOKUP($A1418,'Circumstance 17'!$B$18:$AB$28,27,FALSE),TableBPA2[[#This Row],[Base Payment After Circumstance 16]])))</f>
        <v/>
      </c>
      <c r="W1418" s="24" t="str">
        <f>IF(W$3="Not used","",IFERROR(VLOOKUP($A1418,'Circumstance 18'!$B$6:$AB$15,27,FALSE),IFERROR(VLOOKUP($A1418,'Circumstance 18'!$B$18:$AB$28,27,FALSE),TableBPA2[[#This Row],[Base Payment After Circumstance 17]])))</f>
        <v/>
      </c>
      <c r="X1418" s="24" t="str">
        <f>IF(X$3="Not used","",IFERROR(VLOOKUP($A1418,'Circumstance 19'!$B$6:$AB$15,27,FALSE),IFERROR(VLOOKUP($A1418,'Circumstance 19'!$B$18:$AB$28,27,FALSE),TableBPA2[[#This Row],[Base Payment After Circumstance 18]])))</f>
        <v/>
      </c>
      <c r="Y1418" s="24" t="str">
        <f>IF(Y$3="Not used","",IFERROR(VLOOKUP($A1418,'Circumstance 20'!$B$6:$AB$15,27,FALSE),IFERROR(VLOOKUP($A1418,'Circumstance 20'!$B$18:$AB$28,27,FALSE),TableBPA2[[#This Row],[Base Payment After Circumstance 19]])))</f>
        <v/>
      </c>
    </row>
    <row r="1419" spans="1:25" x14ac:dyDescent="0.25">
      <c r="A1419" s="11" t="str">
        <f>IF('LEA Information'!A1428="","",'LEA Information'!A1428)</f>
        <v/>
      </c>
      <c r="B1419" s="11" t="str">
        <f>IF('LEA Information'!B1428="","",'LEA Information'!B1428)</f>
        <v/>
      </c>
      <c r="C1419" s="68" t="str">
        <f>IF('LEA Information'!C1428="","",'LEA Information'!C1428)</f>
        <v/>
      </c>
      <c r="D1419" s="8" t="str">
        <f>IF('LEA Information'!D1428="","",'LEA Information'!D1428)</f>
        <v/>
      </c>
      <c r="E1419" s="32" t="str">
        <f t="shared" si="22"/>
        <v/>
      </c>
      <c r="F1419" s="3" t="str">
        <f>IF(F$3="Not used","",IFERROR(VLOOKUP($A1419,'Circumstance 1'!$B$6:$AB$15,27,FALSE),IFERROR(VLOOKUP(A1419,'Circumstance 1'!$B$18:$AB$28,27,FALSE),TableBPA2[[#This Row],[Starting Base Payment]])))</f>
        <v/>
      </c>
      <c r="G1419" s="3" t="str">
        <f>IF(G$3="Not used","",IFERROR(VLOOKUP($A1419,'Circumstance 2'!$B$6:$AB$15,27,FALSE),IFERROR(VLOOKUP($A1419,'Circumstance 2'!$B$18:$AB$28,27,FALSE),TableBPA2[[#This Row],[Base Payment After Circumstance 1]])))</f>
        <v/>
      </c>
      <c r="H1419" s="3" t="str">
        <f>IF(H$3="Not used","",IFERROR(VLOOKUP($A1419,'Circumstance 3'!$B$6:$AB$15,27,FALSE),IFERROR(VLOOKUP($A1419,'Circumstance 3'!$B$18:$AB$28,27,FALSE),TableBPA2[[#This Row],[Base Payment After Circumstance 2]])))</f>
        <v/>
      </c>
      <c r="I1419" s="3" t="str">
        <f>IF(I$3="Not used","",IFERROR(VLOOKUP($A1419,'Circumstance 4'!$B$6:$AB$15,27,FALSE),IFERROR(VLOOKUP($A1419,'Circumstance 4'!$B$18:$AB$28,27,FALSE),TableBPA2[[#This Row],[Base Payment After Circumstance 3]])))</f>
        <v/>
      </c>
      <c r="J1419" s="3" t="str">
        <f>IF(J$3="Not used","",IFERROR(VLOOKUP($A1419,'Circumstance 5'!$B$6:$AB$15,27,FALSE),IFERROR(VLOOKUP($A1419,'Circumstance 5'!$B$18:$AB$28,27,FALSE),TableBPA2[[#This Row],[Base Payment After Circumstance 4]])))</f>
        <v/>
      </c>
      <c r="K1419" s="3" t="str">
        <f>IF(K$3="Not used","",IFERROR(VLOOKUP($A1419,'Circumstance 6'!$B$6:$AB$15,27,FALSE),IFERROR(VLOOKUP($A1419,'Circumstance 6'!$B$18:$AB$28,27,FALSE),TableBPA2[[#This Row],[Base Payment After Circumstance 5]])))</f>
        <v/>
      </c>
      <c r="L1419" s="3" t="str">
        <f>IF(L$3="Not used","",IFERROR(VLOOKUP($A1419,'Circumstance 7'!$B$6:$AB$15,27,FALSE),IFERROR(VLOOKUP($A1419,'Circumstance 7'!$B$18:$AB$28,27,FALSE),TableBPA2[[#This Row],[Base Payment After Circumstance 6]])))</f>
        <v/>
      </c>
      <c r="M1419" s="3" t="str">
        <f>IF(M$3="Not used","",IFERROR(VLOOKUP($A1419,'Circumstance 8'!$B$6:$AB$15,27,FALSE),IFERROR(VLOOKUP($A1419,'Circumstance 8'!$B$18:$AB$28,27,FALSE),TableBPA2[[#This Row],[Base Payment After Circumstance 7]])))</f>
        <v/>
      </c>
      <c r="N1419" s="3" t="str">
        <f>IF(N$3="Not used","",IFERROR(VLOOKUP($A1419,'Circumstance 9'!$B$6:$AB$15,27,FALSE),IFERROR(VLOOKUP($A1419,'Circumstance 9'!$B$18:$AB$28,27,FALSE),TableBPA2[[#This Row],[Base Payment After Circumstance 8]])))</f>
        <v/>
      </c>
      <c r="O1419" s="3" t="str">
        <f>IF(O$3="Not used","",IFERROR(VLOOKUP($A1419,'Circumstance 10'!$B$6:$AB$15,27,FALSE),IFERROR(VLOOKUP($A1419,'Circumstance 10'!$B$18:$AB$28,27,FALSE),TableBPA2[[#This Row],[Base Payment After Circumstance 9]])))</f>
        <v/>
      </c>
      <c r="P1419" s="24" t="str">
        <f>IF(P$3="Not used","",IFERROR(VLOOKUP($A1419,'Circumstance 11'!$B$6:$AB$15,27,FALSE),IFERROR(VLOOKUP($A1419,'Circumstance 11'!$B$18:$AB$28,27,FALSE),TableBPA2[[#This Row],[Base Payment After Circumstance 10]])))</f>
        <v/>
      </c>
      <c r="Q1419" s="24" t="str">
        <f>IF(Q$3="Not used","",IFERROR(VLOOKUP($A1419,'Circumstance 12'!$B$6:$AB$15,27,FALSE),IFERROR(VLOOKUP($A1419,'Circumstance 12'!$B$18:$AB$28,27,FALSE),TableBPA2[[#This Row],[Base Payment After Circumstance 11]])))</f>
        <v/>
      </c>
      <c r="R1419" s="24" t="str">
        <f>IF(R$3="Not used","",IFERROR(VLOOKUP($A1419,'Circumstance 13'!$B$6:$AB$15,27,FALSE),IFERROR(VLOOKUP($A1419,'Circumstance 13'!$B$18:$AB$28,27,FALSE),TableBPA2[[#This Row],[Base Payment After Circumstance 12]])))</f>
        <v/>
      </c>
      <c r="S1419" s="24" t="str">
        <f>IF(S$3="Not used","",IFERROR(VLOOKUP($A1419,'Circumstance 14'!$B$6:$AB$15,27,FALSE),IFERROR(VLOOKUP($A1419,'Circumstance 14'!$B$18:$AB$28,27,FALSE),TableBPA2[[#This Row],[Base Payment After Circumstance 13]])))</f>
        <v/>
      </c>
      <c r="T1419" s="24" t="str">
        <f>IF(T$3="Not used","",IFERROR(VLOOKUP($A1419,'Circumstance 15'!$B$6:$AB$15,27,FALSE),IFERROR(VLOOKUP($A1419,'Circumstance 15'!$B$18:$AB$28,27,FALSE),TableBPA2[[#This Row],[Base Payment After Circumstance 14]])))</f>
        <v/>
      </c>
      <c r="U1419" s="24" t="str">
        <f>IF(U$3="Not used","",IFERROR(VLOOKUP($A1419,'Circumstance 16'!$B$6:$AB$15,27,FALSE),IFERROR(VLOOKUP($A1419,'Circumstance 16'!$B$18:$AB$28,27,FALSE),TableBPA2[[#This Row],[Base Payment After Circumstance 15]])))</f>
        <v/>
      </c>
      <c r="V1419" s="24" t="str">
        <f>IF(V$3="Not used","",IFERROR(VLOOKUP($A1419,'Circumstance 17'!$B$6:$AB$15,27,FALSE),IFERROR(VLOOKUP($A1419,'Circumstance 17'!$B$18:$AB$28,27,FALSE),TableBPA2[[#This Row],[Base Payment After Circumstance 16]])))</f>
        <v/>
      </c>
      <c r="W1419" s="24" t="str">
        <f>IF(W$3="Not used","",IFERROR(VLOOKUP($A1419,'Circumstance 18'!$B$6:$AB$15,27,FALSE),IFERROR(VLOOKUP($A1419,'Circumstance 18'!$B$18:$AB$28,27,FALSE),TableBPA2[[#This Row],[Base Payment After Circumstance 17]])))</f>
        <v/>
      </c>
      <c r="X1419" s="24" t="str">
        <f>IF(X$3="Not used","",IFERROR(VLOOKUP($A1419,'Circumstance 19'!$B$6:$AB$15,27,FALSE),IFERROR(VLOOKUP($A1419,'Circumstance 19'!$B$18:$AB$28,27,FALSE),TableBPA2[[#This Row],[Base Payment After Circumstance 18]])))</f>
        <v/>
      </c>
      <c r="Y1419" s="24" t="str">
        <f>IF(Y$3="Not used","",IFERROR(VLOOKUP($A1419,'Circumstance 20'!$B$6:$AB$15,27,FALSE),IFERROR(VLOOKUP($A1419,'Circumstance 20'!$B$18:$AB$28,27,FALSE),TableBPA2[[#This Row],[Base Payment After Circumstance 19]])))</f>
        <v/>
      </c>
    </row>
    <row r="1420" spans="1:25" x14ac:dyDescent="0.25">
      <c r="A1420" s="11" t="str">
        <f>IF('LEA Information'!A1429="","",'LEA Information'!A1429)</f>
        <v/>
      </c>
      <c r="B1420" s="11" t="str">
        <f>IF('LEA Information'!B1429="","",'LEA Information'!B1429)</f>
        <v/>
      </c>
      <c r="C1420" s="68" t="str">
        <f>IF('LEA Information'!C1429="","",'LEA Information'!C1429)</f>
        <v/>
      </c>
      <c r="D1420" s="8" t="str">
        <f>IF('LEA Information'!D1429="","",'LEA Information'!D1429)</f>
        <v/>
      </c>
      <c r="E1420" s="32" t="str">
        <f t="shared" si="22"/>
        <v/>
      </c>
      <c r="F1420" s="3" t="str">
        <f>IF(F$3="Not used","",IFERROR(VLOOKUP($A1420,'Circumstance 1'!$B$6:$AB$15,27,FALSE),IFERROR(VLOOKUP(A1420,'Circumstance 1'!$B$18:$AB$28,27,FALSE),TableBPA2[[#This Row],[Starting Base Payment]])))</f>
        <v/>
      </c>
      <c r="G1420" s="3" t="str">
        <f>IF(G$3="Not used","",IFERROR(VLOOKUP($A1420,'Circumstance 2'!$B$6:$AB$15,27,FALSE),IFERROR(VLOOKUP($A1420,'Circumstance 2'!$B$18:$AB$28,27,FALSE),TableBPA2[[#This Row],[Base Payment After Circumstance 1]])))</f>
        <v/>
      </c>
      <c r="H1420" s="3" t="str">
        <f>IF(H$3="Not used","",IFERROR(VLOOKUP($A1420,'Circumstance 3'!$B$6:$AB$15,27,FALSE),IFERROR(VLOOKUP($A1420,'Circumstance 3'!$B$18:$AB$28,27,FALSE),TableBPA2[[#This Row],[Base Payment After Circumstance 2]])))</f>
        <v/>
      </c>
      <c r="I1420" s="3" t="str">
        <f>IF(I$3="Not used","",IFERROR(VLOOKUP($A1420,'Circumstance 4'!$B$6:$AB$15,27,FALSE),IFERROR(VLOOKUP($A1420,'Circumstance 4'!$B$18:$AB$28,27,FALSE),TableBPA2[[#This Row],[Base Payment After Circumstance 3]])))</f>
        <v/>
      </c>
      <c r="J1420" s="3" t="str">
        <f>IF(J$3="Not used","",IFERROR(VLOOKUP($A1420,'Circumstance 5'!$B$6:$AB$15,27,FALSE),IFERROR(VLOOKUP($A1420,'Circumstance 5'!$B$18:$AB$28,27,FALSE),TableBPA2[[#This Row],[Base Payment After Circumstance 4]])))</f>
        <v/>
      </c>
      <c r="K1420" s="3" t="str">
        <f>IF(K$3="Not used","",IFERROR(VLOOKUP($A1420,'Circumstance 6'!$B$6:$AB$15,27,FALSE),IFERROR(VLOOKUP($A1420,'Circumstance 6'!$B$18:$AB$28,27,FALSE),TableBPA2[[#This Row],[Base Payment After Circumstance 5]])))</f>
        <v/>
      </c>
      <c r="L1420" s="3" t="str">
        <f>IF(L$3="Not used","",IFERROR(VLOOKUP($A1420,'Circumstance 7'!$B$6:$AB$15,27,FALSE),IFERROR(VLOOKUP($A1420,'Circumstance 7'!$B$18:$AB$28,27,FALSE),TableBPA2[[#This Row],[Base Payment After Circumstance 6]])))</f>
        <v/>
      </c>
      <c r="M1420" s="3" t="str">
        <f>IF(M$3="Not used","",IFERROR(VLOOKUP($A1420,'Circumstance 8'!$B$6:$AB$15,27,FALSE),IFERROR(VLOOKUP($A1420,'Circumstance 8'!$B$18:$AB$28,27,FALSE),TableBPA2[[#This Row],[Base Payment After Circumstance 7]])))</f>
        <v/>
      </c>
      <c r="N1420" s="3" t="str">
        <f>IF(N$3="Not used","",IFERROR(VLOOKUP($A1420,'Circumstance 9'!$B$6:$AB$15,27,FALSE),IFERROR(VLOOKUP($A1420,'Circumstance 9'!$B$18:$AB$28,27,FALSE),TableBPA2[[#This Row],[Base Payment After Circumstance 8]])))</f>
        <v/>
      </c>
      <c r="O1420" s="3" t="str">
        <f>IF(O$3="Not used","",IFERROR(VLOOKUP($A1420,'Circumstance 10'!$B$6:$AB$15,27,FALSE),IFERROR(VLOOKUP($A1420,'Circumstance 10'!$B$18:$AB$28,27,FALSE),TableBPA2[[#This Row],[Base Payment After Circumstance 9]])))</f>
        <v/>
      </c>
      <c r="P1420" s="24" t="str">
        <f>IF(P$3="Not used","",IFERROR(VLOOKUP($A1420,'Circumstance 11'!$B$6:$AB$15,27,FALSE),IFERROR(VLOOKUP($A1420,'Circumstance 11'!$B$18:$AB$28,27,FALSE),TableBPA2[[#This Row],[Base Payment After Circumstance 10]])))</f>
        <v/>
      </c>
      <c r="Q1420" s="24" t="str">
        <f>IF(Q$3="Not used","",IFERROR(VLOOKUP($A1420,'Circumstance 12'!$B$6:$AB$15,27,FALSE),IFERROR(VLOOKUP($A1420,'Circumstance 12'!$B$18:$AB$28,27,FALSE),TableBPA2[[#This Row],[Base Payment After Circumstance 11]])))</f>
        <v/>
      </c>
      <c r="R1420" s="24" t="str">
        <f>IF(R$3="Not used","",IFERROR(VLOOKUP($A1420,'Circumstance 13'!$B$6:$AB$15,27,FALSE),IFERROR(VLOOKUP($A1420,'Circumstance 13'!$B$18:$AB$28,27,FALSE),TableBPA2[[#This Row],[Base Payment After Circumstance 12]])))</f>
        <v/>
      </c>
      <c r="S1420" s="24" t="str">
        <f>IF(S$3="Not used","",IFERROR(VLOOKUP($A1420,'Circumstance 14'!$B$6:$AB$15,27,FALSE),IFERROR(VLOOKUP($A1420,'Circumstance 14'!$B$18:$AB$28,27,FALSE),TableBPA2[[#This Row],[Base Payment After Circumstance 13]])))</f>
        <v/>
      </c>
      <c r="T1420" s="24" t="str">
        <f>IF(T$3="Not used","",IFERROR(VLOOKUP($A1420,'Circumstance 15'!$B$6:$AB$15,27,FALSE),IFERROR(VLOOKUP($A1420,'Circumstance 15'!$B$18:$AB$28,27,FALSE),TableBPA2[[#This Row],[Base Payment After Circumstance 14]])))</f>
        <v/>
      </c>
      <c r="U1420" s="24" t="str">
        <f>IF(U$3="Not used","",IFERROR(VLOOKUP($A1420,'Circumstance 16'!$B$6:$AB$15,27,FALSE),IFERROR(VLOOKUP($A1420,'Circumstance 16'!$B$18:$AB$28,27,FALSE),TableBPA2[[#This Row],[Base Payment After Circumstance 15]])))</f>
        <v/>
      </c>
      <c r="V1420" s="24" t="str">
        <f>IF(V$3="Not used","",IFERROR(VLOOKUP($A1420,'Circumstance 17'!$B$6:$AB$15,27,FALSE),IFERROR(VLOOKUP($A1420,'Circumstance 17'!$B$18:$AB$28,27,FALSE),TableBPA2[[#This Row],[Base Payment After Circumstance 16]])))</f>
        <v/>
      </c>
      <c r="W1420" s="24" t="str">
        <f>IF(W$3="Not used","",IFERROR(VLOOKUP($A1420,'Circumstance 18'!$B$6:$AB$15,27,FALSE),IFERROR(VLOOKUP($A1420,'Circumstance 18'!$B$18:$AB$28,27,FALSE),TableBPA2[[#This Row],[Base Payment After Circumstance 17]])))</f>
        <v/>
      </c>
      <c r="X1420" s="24" t="str">
        <f>IF(X$3="Not used","",IFERROR(VLOOKUP($A1420,'Circumstance 19'!$B$6:$AB$15,27,FALSE),IFERROR(VLOOKUP($A1420,'Circumstance 19'!$B$18:$AB$28,27,FALSE),TableBPA2[[#This Row],[Base Payment After Circumstance 18]])))</f>
        <v/>
      </c>
      <c r="Y1420" s="24" t="str">
        <f>IF(Y$3="Not used","",IFERROR(VLOOKUP($A1420,'Circumstance 20'!$B$6:$AB$15,27,FALSE),IFERROR(VLOOKUP($A1420,'Circumstance 20'!$B$18:$AB$28,27,FALSE),TableBPA2[[#This Row],[Base Payment After Circumstance 19]])))</f>
        <v/>
      </c>
    </row>
    <row r="1421" spans="1:25" x14ac:dyDescent="0.25">
      <c r="A1421" s="11" t="str">
        <f>IF('LEA Information'!A1430="","",'LEA Information'!A1430)</f>
        <v/>
      </c>
      <c r="B1421" s="11" t="str">
        <f>IF('LEA Information'!B1430="","",'LEA Information'!B1430)</f>
        <v/>
      </c>
      <c r="C1421" s="68" t="str">
        <f>IF('LEA Information'!C1430="","",'LEA Information'!C1430)</f>
        <v/>
      </c>
      <c r="D1421" s="8" t="str">
        <f>IF('LEA Information'!D1430="","",'LEA Information'!D1430)</f>
        <v/>
      </c>
      <c r="E1421" s="32" t="str">
        <f t="shared" si="22"/>
        <v/>
      </c>
      <c r="F1421" s="3" t="str">
        <f>IF(F$3="Not used","",IFERROR(VLOOKUP($A1421,'Circumstance 1'!$B$6:$AB$15,27,FALSE),IFERROR(VLOOKUP(A1421,'Circumstance 1'!$B$18:$AB$28,27,FALSE),TableBPA2[[#This Row],[Starting Base Payment]])))</f>
        <v/>
      </c>
      <c r="G1421" s="3" t="str">
        <f>IF(G$3="Not used","",IFERROR(VLOOKUP($A1421,'Circumstance 2'!$B$6:$AB$15,27,FALSE),IFERROR(VLOOKUP($A1421,'Circumstance 2'!$B$18:$AB$28,27,FALSE),TableBPA2[[#This Row],[Base Payment After Circumstance 1]])))</f>
        <v/>
      </c>
      <c r="H1421" s="3" t="str">
        <f>IF(H$3="Not used","",IFERROR(VLOOKUP($A1421,'Circumstance 3'!$B$6:$AB$15,27,FALSE),IFERROR(VLOOKUP($A1421,'Circumstance 3'!$B$18:$AB$28,27,FALSE),TableBPA2[[#This Row],[Base Payment After Circumstance 2]])))</f>
        <v/>
      </c>
      <c r="I1421" s="3" t="str">
        <f>IF(I$3="Not used","",IFERROR(VLOOKUP($A1421,'Circumstance 4'!$B$6:$AB$15,27,FALSE),IFERROR(VLOOKUP($A1421,'Circumstance 4'!$B$18:$AB$28,27,FALSE),TableBPA2[[#This Row],[Base Payment After Circumstance 3]])))</f>
        <v/>
      </c>
      <c r="J1421" s="3" t="str">
        <f>IF(J$3="Not used","",IFERROR(VLOOKUP($A1421,'Circumstance 5'!$B$6:$AB$15,27,FALSE),IFERROR(VLOOKUP($A1421,'Circumstance 5'!$B$18:$AB$28,27,FALSE),TableBPA2[[#This Row],[Base Payment After Circumstance 4]])))</f>
        <v/>
      </c>
      <c r="K1421" s="3" t="str">
        <f>IF(K$3="Not used","",IFERROR(VLOOKUP($A1421,'Circumstance 6'!$B$6:$AB$15,27,FALSE),IFERROR(VLOOKUP($A1421,'Circumstance 6'!$B$18:$AB$28,27,FALSE),TableBPA2[[#This Row],[Base Payment After Circumstance 5]])))</f>
        <v/>
      </c>
      <c r="L1421" s="3" t="str">
        <f>IF(L$3="Not used","",IFERROR(VLOOKUP($A1421,'Circumstance 7'!$B$6:$AB$15,27,FALSE),IFERROR(VLOOKUP($A1421,'Circumstance 7'!$B$18:$AB$28,27,FALSE),TableBPA2[[#This Row],[Base Payment After Circumstance 6]])))</f>
        <v/>
      </c>
      <c r="M1421" s="3" t="str">
        <f>IF(M$3="Not used","",IFERROR(VLOOKUP($A1421,'Circumstance 8'!$B$6:$AB$15,27,FALSE),IFERROR(VLOOKUP($A1421,'Circumstance 8'!$B$18:$AB$28,27,FALSE),TableBPA2[[#This Row],[Base Payment After Circumstance 7]])))</f>
        <v/>
      </c>
      <c r="N1421" s="3" t="str">
        <f>IF(N$3="Not used","",IFERROR(VLOOKUP($A1421,'Circumstance 9'!$B$6:$AB$15,27,FALSE),IFERROR(VLOOKUP($A1421,'Circumstance 9'!$B$18:$AB$28,27,FALSE),TableBPA2[[#This Row],[Base Payment After Circumstance 8]])))</f>
        <v/>
      </c>
      <c r="O1421" s="3" t="str">
        <f>IF(O$3="Not used","",IFERROR(VLOOKUP($A1421,'Circumstance 10'!$B$6:$AB$15,27,FALSE),IFERROR(VLOOKUP($A1421,'Circumstance 10'!$B$18:$AB$28,27,FALSE),TableBPA2[[#This Row],[Base Payment After Circumstance 9]])))</f>
        <v/>
      </c>
      <c r="P1421" s="24" t="str">
        <f>IF(P$3="Not used","",IFERROR(VLOOKUP($A1421,'Circumstance 11'!$B$6:$AB$15,27,FALSE),IFERROR(VLOOKUP($A1421,'Circumstance 11'!$B$18:$AB$28,27,FALSE),TableBPA2[[#This Row],[Base Payment After Circumstance 10]])))</f>
        <v/>
      </c>
      <c r="Q1421" s="24" t="str">
        <f>IF(Q$3="Not used","",IFERROR(VLOOKUP($A1421,'Circumstance 12'!$B$6:$AB$15,27,FALSE),IFERROR(VLOOKUP($A1421,'Circumstance 12'!$B$18:$AB$28,27,FALSE),TableBPA2[[#This Row],[Base Payment After Circumstance 11]])))</f>
        <v/>
      </c>
      <c r="R1421" s="24" t="str">
        <f>IF(R$3="Not used","",IFERROR(VLOOKUP($A1421,'Circumstance 13'!$B$6:$AB$15,27,FALSE),IFERROR(VLOOKUP($A1421,'Circumstance 13'!$B$18:$AB$28,27,FALSE),TableBPA2[[#This Row],[Base Payment After Circumstance 12]])))</f>
        <v/>
      </c>
      <c r="S1421" s="24" t="str">
        <f>IF(S$3="Not used","",IFERROR(VLOOKUP($A1421,'Circumstance 14'!$B$6:$AB$15,27,FALSE),IFERROR(VLOOKUP($A1421,'Circumstance 14'!$B$18:$AB$28,27,FALSE),TableBPA2[[#This Row],[Base Payment After Circumstance 13]])))</f>
        <v/>
      </c>
      <c r="T1421" s="24" t="str">
        <f>IF(T$3="Not used","",IFERROR(VLOOKUP($A1421,'Circumstance 15'!$B$6:$AB$15,27,FALSE),IFERROR(VLOOKUP($A1421,'Circumstance 15'!$B$18:$AB$28,27,FALSE),TableBPA2[[#This Row],[Base Payment After Circumstance 14]])))</f>
        <v/>
      </c>
      <c r="U1421" s="24" t="str">
        <f>IF(U$3="Not used","",IFERROR(VLOOKUP($A1421,'Circumstance 16'!$B$6:$AB$15,27,FALSE),IFERROR(VLOOKUP($A1421,'Circumstance 16'!$B$18:$AB$28,27,FALSE),TableBPA2[[#This Row],[Base Payment After Circumstance 15]])))</f>
        <v/>
      </c>
      <c r="V1421" s="24" t="str">
        <f>IF(V$3="Not used","",IFERROR(VLOOKUP($A1421,'Circumstance 17'!$B$6:$AB$15,27,FALSE),IFERROR(VLOOKUP($A1421,'Circumstance 17'!$B$18:$AB$28,27,FALSE),TableBPA2[[#This Row],[Base Payment After Circumstance 16]])))</f>
        <v/>
      </c>
      <c r="W1421" s="24" t="str">
        <f>IF(W$3="Not used","",IFERROR(VLOOKUP($A1421,'Circumstance 18'!$B$6:$AB$15,27,FALSE),IFERROR(VLOOKUP($A1421,'Circumstance 18'!$B$18:$AB$28,27,FALSE),TableBPA2[[#This Row],[Base Payment After Circumstance 17]])))</f>
        <v/>
      </c>
      <c r="X1421" s="24" t="str">
        <f>IF(X$3="Not used","",IFERROR(VLOOKUP($A1421,'Circumstance 19'!$B$6:$AB$15,27,FALSE),IFERROR(VLOOKUP($A1421,'Circumstance 19'!$B$18:$AB$28,27,FALSE),TableBPA2[[#This Row],[Base Payment After Circumstance 18]])))</f>
        <v/>
      </c>
      <c r="Y1421" s="24" t="str">
        <f>IF(Y$3="Not used","",IFERROR(VLOOKUP($A1421,'Circumstance 20'!$B$6:$AB$15,27,FALSE),IFERROR(VLOOKUP($A1421,'Circumstance 20'!$B$18:$AB$28,27,FALSE),TableBPA2[[#This Row],[Base Payment After Circumstance 19]])))</f>
        <v/>
      </c>
    </row>
    <row r="1422" spans="1:25" x14ac:dyDescent="0.25">
      <c r="A1422" s="11" t="str">
        <f>IF('LEA Information'!A1431="","",'LEA Information'!A1431)</f>
        <v/>
      </c>
      <c r="B1422" s="11" t="str">
        <f>IF('LEA Information'!B1431="","",'LEA Information'!B1431)</f>
        <v/>
      </c>
      <c r="C1422" s="68" t="str">
        <f>IF('LEA Information'!C1431="","",'LEA Information'!C1431)</f>
        <v/>
      </c>
      <c r="D1422" s="8" t="str">
        <f>IF('LEA Information'!D1431="","",'LEA Information'!D1431)</f>
        <v/>
      </c>
      <c r="E1422" s="32" t="str">
        <f t="shared" si="22"/>
        <v/>
      </c>
      <c r="F1422" s="3" t="str">
        <f>IF(F$3="Not used","",IFERROR(VLOOKUP($A1422,'Circumstance 1'!$B$6:$AB$15,27,FALSE),IFERROR(VLOOKUP(A1422,'Circumstance 1'!$B$18:$AB$28,27,FALSE),TableBPA2[[#This Row],[Starting Base Payment]])))</f>
        <v/>
      </c>
      <c r="G1422" s="3" t="str">
        <f>IF(G$3="Not used","",IFERROR(VLOOKUP($A1422,'Circumstance 2'!$B$6:$AB$15,27,FALSE),IFERROR(VLOOKUP($A1422,'Circumstance 2'!$B$18:$AB$28,27,FALSE),TableBPA2[[#This Row],[Base Payment After Circumstance 1]])))</f>
        <v/>
      </c>
      <c r="H1422" s="3" t="str">
        <f>IF(H$3="Not used","",IFERROR(VLOOKUP($A1422,'Circumstance 3'!$B$6:$AB$15,27,FALSE),IFERROR(VLOOKUP($A1422,'Circumstance 3'!$B$18:$AB$28,27,FALSE),TableBPA2[[#This Row],[Base Payment After Circumstance 2]])))</f>
        <v/>
      </c>
      <c r="I1422" s="3" t="str">
        <f>IF(I$3="Not used","",IFERROR(VLOOKUP($A1422,'Circumstance 4'!$B$6:$AB$15,27,FALSE),IFERROR(VLOOKUP($A1422,'Circumstance 4'!$B$18:$AB$28,27,FALSE),TableBPA2[[#This Row],[Base Payment After Circumstance 3]])))</f>
        <v/>
      </c>
      <c r="J1422" s="3" t="str">
        <f>IF(J$3="Not used","",IFERROR(VLOOKUP($A1422,'Circumstance 5'!$B$6:$AB$15,27,FALSE),IFERROR(VLOOKUP($A1422,'Circumstance 5'!$B$18:$AB$28,27,FALSE),TableBPA2[[#This Row],[Base Payment After Circumstance 4]])))</f>
        <v/>
      </c>
      <c r="K1422" s="3" t="str">
        <f>IF(K$3="Not used","",IFERROR(VLOOKUP($A1422,'Circumstance 6'!$B$6:$AB$15,27,FALSE),IFERROR(VLOOKUP($A1422,'Circumstance 6'!$B$18:$AB$28,27,FALSE),TableBPA2[[#This Row],[Base Payment After Circumstance 5]])))</f>
        <v/>
      </c>
      <c r="L1422" s="3" t="str">
        <f>IF(L$3="Not used","",IFERROR(VLOOKUP($A1422,'Circumstance 7'!$B$6:$AB$15,27,FALSE),IFERROR(VLOOKUP($A1422,'Circumstance 7'!$B$18:$AB$28,27,FALSE),TableBPA2[[#This Row],[Base Payment After Circumstance 6]])))</f>
        <v/>
      </c>
      <c r="M1422" s="3" t="str">
        <f>IF(M$3="Not used","",IFERROR(VLOOKUP($A1422,'Circumstance 8'!$B$6:$AB$15,27,FALSE),IFERROR(VLOOKUP($A1422,'Circumstance 8'!$B$18:$AB$28,27,FALSE),TableBPA2[[#This Row],[Base Payment After Circumstance 7]])))</f>
        <v/>
      </c>
      <c r="N1422" s="3" t="str">
        <f>IF(N$3="Not used","",IFERROR(VLOOKUP($A1422,'Circumstance 9'!$B$6:$AB$15,27,FALSE),IFERROR(VLOOKUP($A1422,'Circumstance 9'!$B$18:$AB$28,27,FALSE),TableBPA2[[#This Row],[Base Payment After Circumstance 8]])))</f>
        <v/>
      </c>
      <c r="O1422" s="3" t="str">
        <f>IF(O$3="Not used","",IFERROR(VLOOKUP($A1422,'Circumstance 10'!$B$6:$AB$15,27,FALSE),IFERROR(VLOOKUP($A1422,'Circumstance 10'!$B$18:$AB$28,27,FALSE),TableBPA2[[#This Row],[Base Payment After Circumstance 9]])))</f>
        <v/>
      </c>
      <c r="P1422" s="24" t="str">
        <f>IF(P$3="Not used","",IFERROR(VLOOKUP($A1422,'Circumstance 11'!$B$6:$AB$15,27,FALSE),IFERROR(VLOOKUP($A1422,'Circumstance 11'!$B$18:$AB$28,27,FALSE),TableBPA2[[#This Row],[Base Payment After Circumstance 10]])))</f>
        <v/>
      </c>
      <c r="Q1422" s="24" t="str">
        <f>IF(Q$3="Not used","",IFERROR(VLOOKUP($A1422,'Circumstance 12'!$B$6:$AB$15,27,FALSE),IFERROR(VLOOKUP($A1422,'Circumstance 12'!$B$18:$AB$28,27,FALSE),TableBPA2[[#This Row],[Base Payment After Circumstance 11]])))</f>
        <v/>
      </c>
      <c r="R1422" s="24" t="str">
        <f>IF(R$3="Not used","",IFERROR(VLOOKUP($A1422,'Circumstance 13'!$B$6:$AB$15,27,FALSE),IFERROR(VLOOKUP($A1422,'Circumstance 13'!$B$18:$AB$28,27,FALSE),TableBPA2[[#This Row],[Base Payment After Circumstance 12]])))</f>
        <v/>
      </c>
      <c r="S1422" s="24" t="str">
        <f>IF(S$3="Not used","",IFERROR(VLOOKUP($A1422,'Circumstance 14'!$B$6:$AB$15,27,FALSE),IFERROR(VLOOKUP($A1422,'Circumstance 14'!$B$18:$AB$28,27,FALSE),TableBPA2[[#This Row],[Base Payment After Circumstance 13]])))</f>
        <v/>
      </c>
      <c r="T1422" s="24" t="str">
        <f>IF(T$3="Not used","",IFERROR(VLOOKUP($A1422,'Circumstance 15'!$B$6:$AB$15,27,FALSE),IFERROR(VLOOKUP($A1422,'Circumstance 15'!$B$18:$AB$28,27,FALSE),TableBPA2[[#This Row],[Base Payment After Circumstance 14]])))</f>
        <v/>
      </c>
      <c r="U1422" s="24" t="str">
        <f>IF(U$3="Not used","",IFERROR(VLOOKUP($A1422,'Circumstance 16'!$B$6:$AB$15,27,FALSE),IFERROR(VLOOKUP($A1422,'Circumstance 16'!$B$18:$AB$28,27,FALSE),TableBPA2[[#This Row],[Base Payment After Circumstance 15]])))</f>
        <v/>
      </c>
      <c r="V1422" s="24" t="str">
        <f>IF(V$3="Not used","",IFERROR(VLOOKUP($A1422,'Circumstance 17'!$B$6:$AB$15,27,FALSE),IFERROR(VLOOKUP($A1422,'Circumstance 17'!$B$18:$AB$28,27,FALSE),TableBPA2[[#This Row],[Base Payment After Circumstance 16]])))</f>
        <v/>
      </c>
      <c r="W1422" s="24" t="str">
        <f>IF(W$3="Not used","",IFERROR(VLOOKUP($A1422,'Circumstance 18'!$B$6:$AB$15,27,FALSE),IFERROR(VLOOKUP($A1422,'Circumstance 18'!$B$18:$AB$28,27,FALSE),TableBPA2[[#This Row],[Base Payment After Circumstance 17]])))</f>
        <v/>
      </c>
      <c r="X1422" s="24" t="str">
        <f>IF(X$3="Not used","",IFERROR(VLOOKUP($A1422,'Circumstance 19'!$B$6:$AB$15,27,FALSE),IFERROR(VLOOKUP($A1422,'Circumstance 19'!$B$18:$AB$28,27,FALSE),TableBPA2[[#This Row],[Base Payment After Circumstance 18]])))</f>
        <v/>
      </c>
      <c r="Y1422" s="24" t="str">
        <f>IF(Y$3="Not used","",IFERROR(VLOOKUP($A1422,'Circumstance 20'!$B$6:$AB$15,27,FALSE),IFERROR(VLOOKUP($A1422,'Circumstance 20'!$B$18:$AB$28,27,FALSE),TableBPA2[[#This Row],[Base Payment After Circumstance 19]])))</f>
        <v/>
      </c>
    </row>
    <row r="1423" spans="1:25" x14ac:dyDescent="0.25">
      <c r="A1423" s="11" t="str">
        <f>IF('LEA Information'!A1432="","",'LEA Information'!A1432)</f>
        <v/>
      </c>
      <c r="B1423" s="11" t="str">
        <f>IF('LEA Information'!B1432="","",'LEA Information'!B1432)</f>
        <v/>
      </c>
      <c r="C1423" s="68" t="str">
        <f>IF('LEA Information'!C1432="","",'LEA Information'!C1432)</f>
        <v/>
      </c>
      <c r="D1423" s="8" t="str">
        <f>IF('LEA Information'!D1432="","",'LEA Information'!D1432)</f>
        <v/>
      </c>
      <c r="E1423" s="32" t="str">
        <f t="shared" si="22"/>
        <v/>
      </c>
      <c r="F1423" s="3" t="str">
        <f>IF(F$3="Not used","",IFERROR(VLOOKUP($A1423,'Circumstance 1'!$B$6:$AB$15,27,FALSE),IFERROR(VLOOKUP(A1423,'Circumstance 1'!$B$18:$AB$28,27,FALSE),TableBPA2[[#This Row],[Starting Base Payment]])))</f>
        <v/>
      </c>
      <c r="G1423" s="3" t="str">
        <f>IF(G$3="Not used","",IFERROR(VLOOKUP($A1423,'Circumstance 2'!$B$6:$AB$15,27,FALSE),IFERROR(VLOOKUP($A1423,'Circumstance 2'!$B$18:$AB$28,27,FALSE),TableBPA2[[#This Row],[Base Payment After Circumstance 1]])))</f>
        <v/>
      </c>
      <c r="H1423" s="3" t="str">
        <f>IF(H$3="Not used","",IFERROR(VLOOKUP($A1423,'Circumstance 3'!$B$6:$AB$15,27,FALSE),IFERROR(VLOOKUP($A1423,'Circumstance 3'!$B$18:$AB$28,27,FALSE),TableBPA2[[#This Row],[Base Payment After Circumstance 2]])))</f>
        <v/>
      </c>
      <c r="I1423" s="3" t="str">
        <f>IF(I$3="Not used","",IFERROR(VLOOKUP($A1423,'Circumstance 4'!$B$6:$AB$15,27,FALSE),IFERROR(VLOOKUP($A1423,'Circumstance 4'!$B$18:$AB$28,27,FALSE),TableBPA2[[#This Row],[Base Payment After Circumstance 3]])))</f>
        <v/>
      </c>
      <c r="J1423" s="3" t="str">
        <f>IF(J$3="Not used","",IFERROR(VLOOKUP($A1423,'Circumstance 5'!$B$6:$AB$15,27,FALSE),IFERROR(VLOOKUP($A1423,'Circumstance 5'!$B$18:$AB$28,27,FALSE),TableBPA2[[#This Row],[Base Payment After Circumstance 4]])))</f>
        <v/>
      </c>
      <c r="K1423" s="3" t="str">
        <f>IF(K$3="Not used","",IFERROR(VLOOKUP($A1423,'Circumstance 6'!$B$6:$AB$15,27,FALSE),IFERROR(VLOOKUP($A1423,'Circumstance 6'!$B$18:$AB$28,27,FALSE),TableBPA2[[#This Row],[Base Payment After Circumstance 5]])))</f>
        <v/>
      </c>
      <c r="L1423" s="3" t="str">
        <f>IF(L$3="Not used","",IFERROR(VLOOKUP($A1423,'Circumstance 7'!$B$6:$AB$15,27,FALSE),IFERROR(VLOOKUP($A1423,'Circumstance 7'!$B$18:$AB$28,27,FALSE),TableBPA2[[#This Row],[Base Payment After Circumstance 6]])))</f>
        <v/>
      </c>
      <c r="M1423" s="3" t="str">
        <f>IF(M$3="Not used","",IFERROR(VLOOKUP($A1423,'Circumstance 8'!$B$6:$AB$15,27,FALSE),IFERROR(VLOOKUP($A1423,'Circumstance 8'!$B$18:$AB$28,27,FALSE),TableBPA2[[#This Row],[Base Payment After Circumstance 7]])))</f>
        <v/>
      </c>
      <c r="N1423" s="3" t="str">
        <f>IF(N$3="Not used","",IFERROR(VLOOKUP($A1423,'Circumstance 9'!$B$6:$AB$15,27,FALSE),IFERROR(VLOOKUP($A1423,'Circumstance 9'!$B$18:$AB$28,27,FALSE),TableBPA2[[#This Row],[Base Payment After Circumstance 8]])))</f>
        <v/>
      </c>
      <c r="O1423" s="3" t="str">
        <f>IF(O$3="Not used","",IFERROR(VLOOKUP($A1423,'Circumstance 10'!$B$6:$AB$15,27,FALSE),IFERROR(VLOOKUP($A1423,'Circumstance 10'!$B$18:$AB$28,27,FALSE),TableBPA2[[#This Row],[Base Payment After Circumstance 9]])))</f>
        <v/>
      </c>
      <c r="P1423" s="24" t="str">
        <f>IF(P$3="Not used","",IFERROR(VLOOKUP($A1423,'Circumstance 11'!$B$6:$AB$15,27,FALSE),IFERROR(VLOOKUP($A1423,'Circumstance 11'!$B$18:$AB$28,27,FALSE),TableBPA2[[#This Row],[Base Payment After Circumstance 10]])))</f>
        <v/>
      </c>
      <c r="Q1423" s="24" t="str">
        <f>IF(Q$3="Not used","",IFERROR(VLOOKUP($A1423,'Circumstance 12'!$B$6:$AB$15,27,FALSE),IFERROR(VLOOKUP($A1423,'Circumstance 12'!$B$18:$AB$28,27,FALSE),TableBPA2[[#This Row],[Base Payment After Circumstance 11]])))</f>
        <v/>
      </c>
      <c r="R1423" s="24" t="str">
        <f>IF(R$3="Not used","",IFERROR(VLOOKUP($A1423,'Circumstance 13'!$B$6:$AB$15,27,FALSE),IFERROR(VLOOKUP($A1423,'Circumstance 13'!$B$18:$AB$28,27,FALSE),TableBPA2[[#This Row],[Base Payment After Circumstance 12]])))</f>
        <v/>
      </c>
      <c r="S1423" s="24" t="str">
        <f>IF(S$3="Not used","",IFERROR(VLOOKUP($A1423,'Circumstance 14'!$B$6:$AB$15,27,FALSE),IFERROR(VLOOKUP($A1423,'Circumstance 14'!$B$18:$AB$28,27,FALSE),TableBPA2[[#This Row],[Base Payment After Circumstance 13]])))</f>
        <v/>
      </c>
      <c r="T1423" s="24" t="str">
        <f>IF(T$3="Not used","",IFERROR(VLOOKUP($A1423,'Circumstance 15'!$B$6:$AB$15,27,FALSE),IFERROR(VLOOKUP($A1423,'Circumstance 15'!$B$18:$AB$28,27,FALSE),TableBPA2[[#This Row],[Base Payment After Circumstance 14]])))</f>
        <v/>
      </c>
      <c r="U1423" s="24" t="str">
        <f>IF(U$3="Not used","",IFERROR(VLOOKUP($A1423,'Circumstance 16'!$B$6:$AB$15,27,FALSE),IFERROR(VLOOKUP($A1423,'Circumstance 16'!$B$18:$AB$28,27,FALSE),TableBPA2[[#This Row],[Base Payment After Circumstance 15]])))</f>
        <v/>
      </c>
      <c r="V1423" s="24" t="str">
        <f>IF(V$3="Not used","",IFERROR(VLOOKUP($A1423,'Circumstance 17'!$B$6:$AB$15,27,FALSE),IFERROR(VLOOKUP($A1423,'Circumstance 17'!$B$18:$AB$28,27,FALSE),TableBPA2[[#This Row],[Base Payment After Circumstance 16]])))</f>
        <v/>
      </c>
      <c r="W1423" s="24" t="str">
        <f>IF(W$3="Not used","",IFERROR(VLOOKUP($A1423,'Circumstance 18'!$B$6:$AB$15,27,FALSE),IFERROR(VLOOKUP($A1423,'Circumstance 18'!$B$18:$AB$28,27,FALSE),TableBPA2[[#This Row],[Base Payment After Circumstance 17]])))</f>
        <v/>
      </c>
      <c r="X1423" s="24" t="str">
        <f>IF(X$3="Not used","",IFERROR(VLOOKUP($A1423,'Circumstance 19'!$B$6:$AB$15,27,FALSE),IFERROR(VLOOKUP($A1423,'Circumstance 19'!$B$18:$AB$28,27,FALSE),TableBPA2[[#This Row],[Base Payment After Circumstance 18]])))</f>
        <v/>
      </c>
      <c r="Y1423" s="24" t="str">
        <f>IF(Y$3="Not used","",IFERROR(VLOOKUP($A1423,'Circumstance 20'!$B$6:$AB$15,27,FALSE),IFERROR(VLOOKUP($A1423,'Circumstance 20'!$B$18:$AB$28,27,FALSE),TableBPA2[[#This Row],[Base Payment After Circumstance 19]])))</f>
        <v/>
      </c>
    </row>
    <row r="1424" spans="1:25" x14ac:dyDescent="0.25">
      <c r="A1424" s="11" t="str">
        <f>IF('LEA Information'!A1433="","",'LEA Information'!A1433)</f>
        <v/>
      </c>
      <c r="B1424" s="11" t="str">
        <f>IF('LEA Information'!B1433="","",'LEA Information'!B1433)</f>
        <v/>
      </c>
      <c r="C1424" s="68" t="str">
        <f>IF('LEA Information'!C1433="","",'LEA Information'!C1433)</f>
        <v/>
      </c>
      <c r="D1424" s="8" t="str">
        <f>IF('LEA Information'!D1433="","",'LEA Information'!D1433)</f>
        <v/>
      </c>
      <c r="E1424" s="32" t="str">
        <f t="shared" si="22"/>
        <v/>
      </c>
      <c r="F1424" s="3" t="str">
        <f>IF(F$3="Not used","",IFERROR(VLOOKUP($A1424,'Circumstance 1'!$B$6:$AB$15,27,FALSE),IFERROR(VLOOKUP(A1424,'Circumstance 1'!$B$18:$AB$28,27,FALSE),TableBPA2[[#This Row],[Starting Base Payment]])))</f>
        <v/>
      </c>
      <c r="G1424" s="3" t="str">
        <f>IF(G$3="Not used","",IFERROR(VLOOKUP($A1424,'Circumstance 2'!$B$6:$AB$15,27,FALSE),IFERROR(VLOOKUP($A1424,'Circumstance 2'!$B$18:$AB$28,27,FALSE),TableBPA2[[#This Row],[Base Payment After Circumstance 1]])))</f>
        <v/>
      </c>
      <c r="H1424" s="3" t="str">
        <f>IF(H$3="Not used","",IFERROR(VLOOKUP($A1424,'Circumstance 3'!$B$6:$AB$15,27,FALSE),IFERROR(VLOOKUP($A1424,'Circumstance 3'!$B$18:$AB$28,27,FALSE),TableBPA2[[#This Row],[Base Payment After Circumstance 2]])))</f>
        <v/>
      </c>
      <c r="I1424" s="3" t="str">
        <f>IF(I$3="Not used","",IFERROR(VLOOKUP($A1424,'Circumstance 4'!$B$6:$AB$15,27,FALSE),IFERROR(VLOOKUP($A1424,'Circumstance 4'!$B$18:$AB$28,27,FALSE),TableBPA2[[#This Row],[Base Payment After Circumstance 3]])))</f>
        <v/>
      </c>
      <c r="J1424" s="3" t="str">
        <f>IF(J$3="Not used","",IFERROR(VLOOKUP($A1424,'Circumstance 5'!$B$6:$AB$15,27,FALSE),IFERROR(VLOOKUP($A1424,'Circumstance 5'!$B$18:$AB$28,27,FALSE),TableBPA2[[#This Row],[Base Payment After Circumstance 4]])))</f>
        <v/>
      </c>
      <c r="K1424" s="3" t="str">
        <f>IF(K$3="Not used","",IFERROR(VLOOKUP($A1424,'Circumstance 6'!$B$6:$AB$15,27,FALSE),IFERROR(VLOOKUP($A1424,'Circumstance 6'!$B$18:$AB$28,27,FALSE),TableBPA2[[#This Row],[Base Payment After Circumstance 5]])))</f>
        <v/>
      </c>
      <c r="L1424" s="3" t="str">
        <f>IF(L$3="Not used","",IFERROR(VLOOKUP($A1424,'Circumstance 7'!$B$6:$AB$15,27,FALSE),IFERROR(VLOOKUP($A1424,'Circumstance 7'!$B$18:$AB$28,27,FALSE),TableBPA2[[#This Row],[Base Payment After Circumstance 6]])))</f>
        <v/>
      </c>
      <c r="M1424" s="3" t="str">
        <f>IF(M$3="Not used","",IFERROR(VLOOKUP($A1424,'Circumstance 8'!$B$6:$AB$15,27,FALSE),IFERROR(VLOOKUP($A1424,'Circumstance 8'!$B$18:$AB$28,27,FALSE),TableBPA2[[#This Row],[Base Payment After Circumstance 7]])))</f>
        <v/>
      </c>
      <c r="N1424" s="3" t="str">
        <f>IF(N$3="Not used","",IFERROR(VLOOKUP($A1424,'Circumstance 9'!$B$6:$AB$15,27,FALSE),IFERROR(VLOOKUP($A1424,'Circumstance 9'!$B$18:$AB$28,27,FALSE),TableBPA2[[#This Row],[Base Payment After Circumstance 8]])))</f>
        <v/>
      </c>
      <c r="O1424" s="3" t="str">
        <f>IF(O$3="Not used","",IFERROR(VLOOKUP($A1424,'Circumstance 10'!$B$6:$AB$15,27,FALSE),IFERROR(VLOOKUP($A1424,'Circumstance 10'!$B$18:$AB$28,27,FALSE),TableBPA2[[#This Row],[Base Payment After Circumstance 9]])))</f>
        <v/>
      </c>
      <c r="P1424" s="24" t="str">
        <f>IF(P$3="Not used","",IFERROR(VLOOKUP($A1424,'Circumstance 11'!$B$6:$AB$15,27,FALSE),IFERROR(VLOOKUP($A1424,'Circumstance 11'!$B$18:$AB$28,27,FALSE),TableBPA2[[#This Row],[Base Payment After Circumstance 10]])))</f>
        <v/>
      </c>
      <c r="Q1424" s="24" t="str">
        <f>IF(Q$3="Not used","",IFERROR(VLOOKUP($A1424,'Circumstance 12'!$B$6:$AB$15,27,FALSE),IFERROR(VLOOKUP($A1424,'Circumstance 12'!$B$18:$AB$28,27,FALSE),TableBPA2[[#This Row],[Base Payment After Circumstance 11]])))</f>
        <v/>
      </c>
      <c r="R1424" s="24" t="str">
        <f>IF(R$3="Not used","",IFERROR(VLOOKUP($A1424,'Circumstance 13'!$B$6:$AB$15,27,FALSE),IFERROR(VLOOKUP($A1424,'Circumstance 13'!$B$18:$AB$28,27,FALSE),TableBPA2[[#This Row],[Base Payment After Circumstance 12]])))</f>
        <v/>
      </c>
      <c r="S1424" s="24" t="str">
        <f>IF(S$3="Not used","",IFERROR(VLOOKUP($A1424,'Circumstance 14'!$B$6:$AB$15,27,FALSE),IFERROR(VLOOKUP($A1424,'Circumstance 14'!$B$18:$AB$28,27,FALSE),TableBPA2[[#This Row],[Base Payment After Circumstance 13]])))</f>
        <v/>
      </c>
      <c r="T1424" s="24" t="str">
        <f>IF(T$3="Not used","",IFERROR(VLOOKUP($A1424,'Circumstance 15'!$B$6:$AB$15,27,FALSE),IFERROR(VLOOKUP($A1424,'Circumstance 15'!$B$18:$AB$28,27,FALSE),TableBPA2[[#This Row],[Base Payment After Circumstance 14]])))</f>
        <v/>
      </c>
      <c r="U1424" s="24" t="str">
        <f>IF(U$3="Not used","",IFERROR(VLOOKUP($A1424,'Circumstance 16'!$B$6:$AB$15,27,FALSE),IFERROR(VLOOKUP($A1424,'Circumstance 16'!$B$18:$AB$28,27,FALSE),TableBPA2[[#This Row],[Base Payment After Circumstance 15]])))</f>
        <v/>
      </c>
      <c r="V1424" s="24" t="str">
        <f>IF(V$3="Not used","",IFERROR(VLOOKUP($A1424,'Circumstance 17'!$B$6:$AB$15,27,FALSE),IFERROR(VLOOKUP($A1424,'Circumstance 17'!$B$18:$AB$28,27,FALSE),TableBPA2[[#This Row],[Base Payment After Circumstance 16]])))</f>
        <v/>
      </c>
      <c r="W1424" s="24" t="str">
        <f>IF(W$3="Not used","",IFERROR(VLOOKUP($A1424,'Circumstance 18'!$B$6:$AB$15,27,FALSE),IFERROR(VLOOKUP($A1424,'Circumstance 18'!$B$18:$AB$28,27,FALSE),TableBPA2[[#This Row],[Base Payment After Circumstance 17]])))</f>
        <v/>
      </c>
      <c r="X1424" s="24" t="str">
        <f>IF(X$3="Not used","",IFERROR(VLOOKUP($A1424,'Circumstance 19'!$B$6:$AB$15,27,FALSE),IFERROR(VLOOKUP($A1424,'Circumstance 19'!$B$18:$AB$28,27,FALSE),TableBPA2[[#This Row],[Base Payment After Circumstance 18]])))</f>
        <v/>
      </c>
      <c r="Y1424" s="24" t="str">
        <f>IF(Y$3="Not used","",IFERROR(VLOOKUP($A1424,'Circumstance 20'!$B$6:$AB$15,27,FALSE),IFERROR(VLOOKUP($A1424,'Circumstance 20'!$B$18:$AB$28,27,FALSE),TableBPA2[[#This Row],[Base Payment After Circumstance 19]])))</f>
        <v/>
      </c>
    </row>
    <row r="1425" spans="1:25" x14ac:dyDescent="0.25">
      <c r="A1425" s="11" t="str">
        <f>IF('LEA Information'!A1434="","",'LEA Information'!A1434)</f>
        <v/>
      </c>
      <c r="B1425" s="11" t="str">
        <f>IF('LEA Information'!B1434="","",'LEA Information'!B1434)</f>
        <v/>
      </c>
      <c r="C1425" s="68" t="str">
        <f>IF('LEA Information'!C1434="","",'LEA Information'!C1434)</f>
        <v/>
      </c>
      <c r="D1425" s="8" t="str">
        <f>IF('LEA Information'!D1434="","",'LEA Information'!D1434)</f>
        <v/>
      </c>
      <c r="E1425" s="32" t="str">
        <f t="shared" si="22"/>
        <v/>
      </c>
      <c r="F1425" s="3" t="str">
        <f>IF(F$3="Not used","",IFERROR(VLOOKUP($A1425,'Circumstance 1'!$B$6:$AB$15,27,FALSE),IFERROR(VLOOKUP(A1425,'Circumstance 1'!$B$18:$AB$28,27,FALSE),TableBPA2[[#This Row],[Starting Base Payment]])))</f>
        <v/>
      </c>
      <c r="G1425" s="3" t="str">
        <f>IF(G$3="Not used","",IFERROR(VLOOKUP($A1425,'Circumstance 2'!$B$6:$AB$15,27,FALSE),IFERROR(VLOOKUP($A1425,'Circumstance 2'!$B$18:$AB$28,27,FALSE),TableBPA2[[#This Row],[Base Payment After Circumstance 1]])))</f>
        <v/>
      </c>
      <c r="H1425" s="3" t="str">
        <f>IF(H$3="Not used","",IFERROR(VLOOKUP($A1425,'Circumstance 3'!$B$6:$AB$15,27,FALSE),IFERROR(VLOOKUP($A1425,'Circumstance 3'!$B$18:$AB$28,27,FALSE),TableBPA2[[#This Row],[Base Payment After Circumstance 2]])))</f>
        <v/>
      </c>
      <c r="I1425" s="3" t="str">
        <f>IF(I$3="Not used","",IFERROR(VLOOKUP($A1425,'Circumstance 4'!$B$6:$AB$15,27,FALSE),IFERROR(VLOOKUP($A1425,'Circumstance 4'!$B$18:$AB$28,27,FALSE),TableBPA2[[#This Row],[Base Payment After Circumstance 3]])))</f>
        <v/>
      </c>
      <c r="J1425" s="3" t="str">
        <f>IF(J$3="Not used","",IFERROR(VLOOKUP($A1425,'Circumstance 5'!$B$6:$AB$15,27,FALSE),IFERROR(VLOOKUP($A1425,'Circumstance 5'!$B$18:$AB$28,27,FALSE),TableBPA2[[#This Row],[Base Payment After Circumstance 4]])))</f>
        <v/>
      </c>
      <c r="K1425" s="3" t="str">
        <f>IF(K$3="Not used","",IFERROR(VLOOKUP($A1425,'Circumstance 6'!$B$6:$AB$15,27,FALSE),IFERROR(VLOOKUP($A1425,'Circumstance 6'!$B$18:$AB$28,27,FALSE),TableBPA2[[#This Row],[Base Payment After Circumstance 5]])))</f>
        <v/>
      </c>
      <c r="L1425" s="3" t="str">
        <f>IF(L$3="Not used","",IFERROR(VLOOKUP($A1425,'Circumstance 7'!$B$6:$AB$15,27,FALSE),IFERROR(VLOOKUP($A1425,'Circumstance 7'!$B$18:$AB$28,27,FALSE),TableBPA2[[#This Row],[Base Payment After Circumstance 6]])))</f>
        <v/>
      </c>
      <c r="M1425" s="3" t="str">
        <f>IF(M$3="Not used","",IFERROR(VLOOKUP($A1425,'Circumstance 8'!$B$6:$AB$15,27,FALSE),IFERROR(VLOOKUP($A1425,'Circumstance 8'!$B$18:$AB$28,27,FALSE),TableBPA2[[#This Row],[Base Payment After Circumstance 7]])))</f>
        <v/>
      </c>
      <c r="N1425" s="3" t="str">
        <f>IF(N$3="Not used","",IFERROR(VLOOKUP($A1425,'Circumstance 9'!$B$6:$AB$15,27,FALSE),IFERROR(VLOOKUP($A1425,'Circumstance 9'!$B$18:$AB$28,27,FALSE),TableBPA2[[#This Row],[Base Payment After Circumstance 8]])))</f>
        <v/>
      </c>
      <c r="O1425" s="3" t="str">
        <f>IF(O$3="Not used","",IFERROR(VLOOKUP($A1425,'Circumstance 10'!$B$6:$AB$15,27,FALSE),IFERROR(VLOOKUP($A1425,'Circumstance 10'!$B$18:$AB$28,27,FALSE),TableBPA2[[#This Row],[Base Payment After Circumstance 9]])))</f>
        <v/>
      </c>
      <c r="P1425" s="24" t="str">
        <f>IF(P$3="Not used","",IFERROR(VLOOKUP($A1425,'Circumstance 11'!$B$6:$AB$15,27,FALSE),IFERROR(VLOOKUP($A1425,'Circumstance 11'!$B$18:$AB$28,27,FALSE),TableBPA2[[#This Row],[Base Payment After Circumstance 10]])))</f>
        <v/>
      </c>
      <c r="Q1425" s="24" t="str">
        <f>IF(Q$3="Not used","",IFERROR(VLOOKUP($A1425,'Circumstance 12'!$B$6:$AB$15,27,FALSE),IFERROR(VLOOKUP($A1425,'Circumstance 12'!$B$18:$AB$28,27,FALSE),TableBPA2[[#This Row],[Base Payment After Circumstance 11]])))</f>
        <v/>
      </c>
      <c r="R1425" s="24" t="str">
        <f>IF(R$3="Not used","",IFERROR(VLOOKUP($A1425,'Circumstance 13'!$B$6:$AB$15,27,FALSE),IFERROR(VLOOKUP($A1425,'Circumstance 13'!$B$18:$AB$28,27,FALSE),TableBPA2[[#This Row],[Base Payment After Circumstance 12]])))</f>
        <v/>
      </c>
      <c r="S1425" s="24" t="str">
        <f>IF(S$3="Not used","",IFERROR(VLOOKUP($A1425,'Circumstance 14'!$B$6:$AB$15,27,FALSE),IFERROR(VLOOKUP($A1425,'Circumstance 14'!$B$18:$AB$28,27,FALSE),TableBPA2[[#This Row],[Base Payment After Circumstance 13]])))</f>
        <v/>
      </c>
      <c r="T1425" s="24" t="str">
        <f>IF(T$3="Not used","",IFERROR(VLOOKUP($A1425,'Circumstance 15'!$B$6:$AB$15,27,FALSE),IFERROR(VLOOKUP($A1425,'Circumstance 15'!$B$18:$AB$28,27,FALSE),TableBPA2[[#This Row],[Base Payment After Circumstance 14]])))</f>
        <v/>
      </c>
      <c r="U1425" s="24" t="str">
        <f>IF(U$3="Not used","",IFERROR(VLOOKUP($A1425,'Circumstance 16'!$B$6:$AB$15,27,FALSE),IFERROR(VLOOKUP($A1425,'Circumstance 16'!$B$18:$AB$28,27,FALSE),TableBPA2[[#This Row],[Base Payment After Circumstance 15]])))</f>
        <v/>
      </c>
      <c r="V1425" s="24" t="str">
        <f>IF(V$3="Not used","",IFERROR(VLOOKUP($A1425,'Circumstance 17'!$B$6:$AB$15,27,FALSE),IFERROR(VLOOKUP($A1425,'Circumstance 17'!$B$18:$AB$28,27,FALSE),TableBPA2[[#This Row],[Base Payment After Circumstance 16]])))</f>
        <v/>
      </c>
      <c r="W1425" s="24" t="str">
        <f>IF(W$3="Not used","",IFERROR(VLOOKUP($A1425,'Circumstance 18'!$B$6:$AB$15,27,FALSE),IFERROR(VLOOKUP($A1425,'Circumstance 18'!$B$18:$AB$28,27,FALSE),TableBPA2[[#This Row],[Base Payment After Circumstance 17]])))</f>
        <v/>
      </c>
      <c r="X1425" s="24" t="str">
        <f>IF(X$3="Not used","",IFERROR(VLOOKUP($A1425,'Circumstance 19'!$B$6:$AB$15,27,FALSE),IFERROR(VLOOKUP($A1425,'Circumstance 19'!$B$18:$AB$28,27,FALSE),TableBPA2[[#This Row],[Base Payment After Circumstance 18]])))</f>
        <v/>
      </c>
      <c r="Y1425" s="24" t="str">
        <f>IF(Y$3="Not used","",IFERROR(VLOOKUP($A1425,'Circumstance 20'!$B$6:$AB$15,27,FALSE),IFERROR(VLOOKUP($A1425,'Circumstance 20'!$B$18:$AB$28,27,FALSE),TableBPA2[[#This Row],[Base Payment After Circumstance 19]])))</f>
        <v/>
      </c>
    </row>
    <row r="1426" spans="1:25" x14ac:dyDescent="0.25">
      <c r="A1426" s="11" t="str">
        <f>IF('LEA Information'!A1435="","",'LEA Information'!A1435)</f>
        <v/>
      </c>
      <c r="B1426" s="11" t="str">
        <f>IF('LEA Information'!B1435="","",'LEA Information'!B1435)</f>
        <v/>
      </c>
      <c r="C1426" s="68" t="str">
        <f>IF('LEA Information'!C1435="","",'LEA Information'!C1435)</f>
        <v/>
      </c>
      <c r="D1426" s="8" t="str">
        <f>IF('LEA Information'!D1435="","",'LEA Information'!D1435)</f>
        <v/>
      </c>
      <c r="E1426" s="32" t="str">
        <f t="shared" si="22"/>
        <v/>
      </c>
      <c r="F1426" s="3" t="str">
        <f>IF(F$3="Not used","",IFERROR(VLOOKUP($A1426,'Circumstance 1'!$B$6:$AB$15,27,FALSE),IFERROR(VLOOKUP(A1426,'Circumstance 1'!$B$18:$AB$28,27,FALSE),TableBPA2[[#This Row],[Starting Base Payment]])))</f>
        <v/>
      </c>
      <c r="G1426" s="3" t="str">
        <f>IF(G$3="Not used","",IFERROR(VLOOKUP($A1426,'Circumstance 2'!$B$6:$AB$15,27,FALSE),IFERROR(VLOOKUP($A1426,'Circumstance 2'!$B$18:$AB$28,27,FALSE),TableBPA2[[#This Row],[Base Payment After Circumstance 1]])))</f>
        <v/>
      </c>
      <c r="H1426" s="3" t="str">
        <f>IF(H$3="Not used","",IFERROR(VLOOKUP($A1426,'Circumstance 3'!$B$6:$AB$15,27,FALSE),IFERROR(VLOOKUP($A1426,'Circumstance 3'!$B$18:$AB$28,27,FALSE),TableBPA2[[#This Row],[Base Payment After Circumstance 2]])))</f>
        <v/>
      </c>
      <c r="I1426" s="3" t="str">
        <f>IF(I$3="Not used","",IFERROR(VLOOKUP($A1426,'Circumstance 4'!$B$6:$AB$15,27,FALSE),IFERROR(VLOOKUP($A1426,'Circumstance 4'!$B$18:$AB$28,27,FALSE),TableBPA2[[#This Row],[Base Payment After Circumstance 3]])))</f>
        <v/>
      </c>
      <c r="J1426" s="3" t="str">
        <f>IF(J$3="Not used","",IFERROR(VLOOKUP($A1426,'Circumstance 5'!$B$6:$AB$15,27,FALSE),IFERROR(VLOOKUP($A1426,'Circumstance 5'!$B$18:$AB$28,27,FALSE),TableBPA2[[#This Row],[Base Payment After Circumstance 4]])))</f>
        <v/>
      </c>
      <c r="K1426" s="3" t="str">
        <f>IF(K$3="Not used","",IFERROR(VLOOKUP($A1426,'Circumstance 6'!$B$6:$AB$15,27,FALSE),IFERROR(VLOOKUP($A1426,'Circumstance 6'!$B$18:$AB$28,27,FALSE),TableBPA2[[#This Row],[Base Payment After Circumstance 5]])))</f>
        <v/>
      </c>
      <c r="L1426" s="3" t="str">
        <f>IF(L$3="Not used","",IFERROR(VLOOKUP($A1426,'Circumstance 7'!$B$6:$AB$15,27,FALSE),IFERROR(VLOOKUP($A1426,'Circumstance 7'!$B$18:$AB$28,27,FALSE),TableBPA2[[#This Row],[Base Payment After Circumstance 6]])))</f>
        <v/>
      </c>
      <c r="M1426" s="3" t="str">
        <f>IF(M$3="Not used","",IFERROR(VLOOKUP($A1426,'Circumstance 8'!$B$6:$AB$15,27,FALSE),IFERROR(VLOOKUP($A1426,'Circumstance 8'!$B$18:$AB$28,27,FALSE),TableBPA2[[#This Row],[Base Payment After Circumstance 7]])))</f>
        <v/>
      </c>
      <c r="N1426" s="3" t="str">
        <f>IF(N$3="Not used","",IFERROR(VLOOKUP($A1426,'Circumstance 9'!$B$6:$AB$15,27,FALSE),IFERROR(VLOOKUP($A1426,'Circumstance 9'!$B$18:$AB$28,27,FALSE),TableBPA2[[#This Row],[Base Payment After Circumstance 8]])))</f>
        <v/>
      </c>
      <c r="O1426" s="3" t="str">
        <f>IF(O$3="Not used","",IFERROR(VLOOKUP($A1426,'Circumstance 10'!$B$6:$AB$15,27,FALSE),IFERROR(VLOOKUP($A1426,'Circumstance 10'!$B$18:$AB$28,27,FALSE),TableBPA2[[#This Row],[Base Payment After Circumstance 9]])))</f>
        <v/>
      </c>
      <c r="P1426" s="24" t="str">
        <f>IF(P$3="Not used","",IFERROR(VLOOKUP($A1426,'Circumstance 11'!$B$6:$AB$15,27,FALSE),IFERROR(VLOOKUP($A1426,'Circumstance 11'!$B$18:$AB$28,27,FALSE),TableBPA2[[#This Row],[Base Payment After Circumstance 10]])))</f>
        <v/>
      </c>
      <c r="Q1426" s="24" t="str">
        <f>IF(Q$3="Not used","",IFERROR(VLOOKUP($A1426,'Circumstance 12'!$B$6:$AB$15,27,FALSE),IFERROR(VLOOKUP($A1426,'Circumstance 12'!$B$18:$AB$28,27,FALSE),TableBPA2[[#This Row],[Base Payment After Circumstance 11]])))</f>
        <v/>
      </c>
      <c r="R1426" s="24" t="str">
        <f>IF(R$3="Not used","",IFERROR(VLOOKUP($A1426,'Circumstance 13'!$B$6:$AB$15,27,FALSE),IFERROR(VLOOKUP($A1426,'Circumstance 13'!$B$18:$AB$28,27,FALSE),TableBPA2[[#This Row],[Base Payment After Circumstance 12]])))</f>
        <v/>
      </c>
      <c r="S1426" s="24" t="str">
        <f>IF(S$3="Not used","",IFERROR(VLOOKUP($A1426,'Circumstance 14'!$B$6:$AB$15,27,FALSE),IFERROR(VLOOKUP($A1426,'Circumstance 14'!$B$18:$AB$28,27,FALSE),TableBPA2[[#This Row],[Base Payment After Circumstance 13]])))</f>
        <v/>
      </c>
      <c r="T1426" s="24" t="str">
        <f>IF(T$3="Not used","",IFERROR(VLOOKUP($A1426,'Circumstance 15'!$B$6:$AB$15,27,FALSE),IFERROR(VLOOKUP($A1426,'Circumstance 15'!$B$18:$AB$28,27,FALSE),TableBPA2[[#This Row],[Base Payment After Circumstance 14]])))</f>
        <v/>
      </c>
      <c r="U1426" s="24" t="str">
        <f>IF(U$3="Not used","",IFERROR(VLOOKUP($A1426,'Circumstance 16'!$B$6:$AB$15,27,FALSE),IFERROR(VLOOKUP($A1426,'Circumstance 16'!$B$18:$AB$28,27,FALSE),TableBPA2[[#This Row],[Base Payment After Circumstance 15]])))</f>
        <v/>
      </c>
      <c r="V1426" s="24" t="str">
        <f>IF(V$3="Not used","",IFERROR(VLOOKUP($A1426,'Circumstance 17'!$B$6:$AB$15,27,FALSE),IFERROR(VLOOKUP($A1426,'Circumstance 17'!$B$18:$AB$28,27,FALSE),TableBPA2[[#This Row],[Base Payment After Circumstance 16]])))</f>
        <v/>
      </c>
      <c r="W1426" s="24" t="str">
        <f>IF(W$3="Not used","",IFERROR(VLOOKUP($A1426,'Circumstance 18'!$B$6:$AB$15,27,FALSE),IFERROR(VLOOKUP($A1426,'Circumstance 18'!$B$18:$AB$28,27,FALSE),TableBPA2[[#This Row],[Base Payment After Circumstance 17]])))</f>
        <v/>
      </c>
      <c r="X1426" s="24" t="str">
        <f>IF(X$3="Not used","",IFERROR(VLOOKUP($A1426,'Circumstance 19'!$B$6:$AB$15,27,FALSE),IFERROR(VLOOKUP($A1426,'Circumstance 19'!$B$18:$AB$28,27,FALSE),TableBPA2[[#This Row],[Base Payment After Circumstance 18]])))</f>
        <v/>
      </c>
      <c r="Y1426" s="24" t="str">
        <f>IF(Y$3="Not used","",IFERROR(VLOOKUP($A1426,'Circumstance 20'!$B$6:$AB$15,27,FALSE),IFERROR(VLOOKUP($A1426,'Circumstance 20'!$B$18:$AB$28,27,FALSE),TableBPA2[[#This Row],[Base Payment After Circumstance 19]])))</f>
        <v/>
      </c>
    </row>
    <row r="1427" spans="1:25" x14ac:dyDescent="0.25">
      <c r="A1427" s="11" t="str">
        <f>IF('LEA Information'!A1436="","",'LEA Information'!A1436)</f>
        <v/>
      </c>
      <c r="B1427" s="11" t="str">
        <f>IF('LEA Information'!B1436="","",'LEA Information'!B1436)</f>
        <v/>
      </c>
      <c r="C1427" s="68" t="str">
        <f>IF('LEA Information'!C1436="","",'LEA Information'!C1436)</f>
        <v/>
      </c>
      <c r="D1427" s="8" t="str">
        <f>IF('LEA Information'!D1436="","",'LEA Information'!D1436)</f>
        <v/>
      </c>
      <c r="E1427" s="32" t="str">
        <f t="shared" si="22"/>
        <v/>
      </c>
      <c r="F1427" s="3" t="str">
        <f>IF(F$3="Not used","",IFERROR(VLOOKUP($A1427,'Circumstance 1'!$B$6:$AB$15,27,FALSE),IFERROR(VLOOKUP(A1427,'Circumstance 1'!$B$18:$AB$28,27,FALSE),TableBPA2[[#This Row],[Starting Base Payment]])))</f>
        <v/>
      </c>
      <c r="G1427" s="3" t="str">
        <f>IF(G$3="Not used","",IFERROR(VLOOKUP($A1427,'Circumstance 2'!$B$6:$AB$15,27,FALSE),IFERROR(VLOOKUP($A1427,'Circumstance 2'!$B$18:$AB$28,27,FALSE),TableBPA2[[#This Row],[Base Payment After Circumstance 1]])))</f>
        <v/>
      </c>
      <c r="H1427" s="3" t="str">
        <f>IF(H$3="Not used","",IFERROR(VLOOKUP($A1427,'Circumstance 3'!$B$6:$AB$15,27,FALSE),IFERROR(VLOOKUP($A1427,'Circumstance 3'!$B$18:$AB$28,27,FALSE),TableBPA2[[#This Row],[Base Payment After Circumstance 2]])))</f>
        <v/>
      </c>
      <c r="I1427" s="3" t="str">
        <f>IF(I$3="Not used","",IFERROR(VLOOKUP($A1427,'Circumstance 4'!$B$6:$AB$15,27,FALSE),IFERROR(VLOOKUP($A1427,'Circumstance 4'!$B$18:$AB$28,27,FALSE),TableBPA2[[#This Row],[Base Payment After Circumstance 3]])))</f>
        <v/>
      </c>
      <c r="J1427" s="3" t="str">
        <f>IF(J$3="Not used","",IFERROR(VLOOKUP($A1427,'Circumstance 5'!$B$6:$AB$15,27,FALSE),IFERROR(VLOOKUP($A1427,'Circumstance 5'!$B$18:$AB$28,27,FALSE),TableBPA2[[#This Row],[Base Payment After Circumstance 4]])))</f>
        <v/>
      </c>
      <c r="K1427" s="3" t="str">
        <f>IF(K$3="Not used","",IFERROR(VLOOKUP($A1427,'Circumstance 6'!$B$6:$AB$15,27,FALSE),IFERROR(VLOOKUP($A1427,'Circumstance 6'!$B$18:$AB$28,27,FALSE),TableBPA2[[#This Row],[Base Payment After Circumstance 5]])))</f>
        <v/>
      </c>
      <c r="L1427" s="3" t="str">
        <f>IF(L$3="Not used","",IFERROR(VLOOKUP($A1427,'Circumstance 7'!$B$6:$AB$15,27,FALSE),IFERROR(VLOOKUP($A1427,'Circumstance 7'!$B$18:$AB$28,27,FALSE),TableBPA2[[#This Row],[Base Payment After Circumstance 6]])))</f>
        <v/>
      </c>
      <c r="M1427" s="3" t="str">
        <f>IF(M$3="Not used","",IFERROR(VLOOKUP($A1427,'Circumstance 8'!$B$6:$AB$15,27,FALSE),IFERROR(VLOOKUP($A1427,'Circumstance 8'!$B$18:$AB$28,27,FALSE),TableBPA2[[#This Row],[Base Payment After Circumstance 7]])))</f>
        <v/>
      </c>
      <c r="N1427" s="3" t="str">
        <f>IF(N$3="Not used","",IFERROR(VLOOKUP($A1427,'Circumstance 9'!$B$6:$AB$15,27,FALSE),IFERROR(VLOOKUP($A1427,'Circumstance 9'!$B$18:$AB$28,27,FALSE),TableBPA2[[#This Row],[Base Payment After Circumstance 8]])))</f>
        <v/>
      </c>
      <c r="O1427" s="3" t="str">
        <f>IF(O$3="Not used","",IFERROR(VLOOKUP($A1427,'Circumstance 10'!$B$6:$AB$15,27,FALSE),IFERROR(VLOOKUP($A1427,'Circumstance 10'!$B$18:$AB$28,27,FALSE),TableBPA2[[#This Row],[Base Payment After Circumstance 9]])))</f>
        <v/>
      </c>
      <c r="P1427" s="24" t="str">
        <f>IF(P$3="Not used","",IFERROR(VLOOKUP($A1427,'Circumstance 11'!$B$6:$AB$15,27,FALSE),IFERROR(VLOOKUP($A1427,'Circumstance 11'!$B$18:$AB$28,27,FALSE),TableBPA2[[#This Row],[Base Payment After Circumstance 10]])))</f>
        <v/>
      </c>
      <c r="Q1427" s="24" t="str">
        <f>IF(Q$3="Not used","",IFERROR(VLOOKUP($A1427,'Circumstance 12'!$B$6:$AB$15,27,FALSE),IFERROR(VLOOKUP($A1427,'Circumstance 12'!$B$18:$AB$28,27,FALSE),TableBPA2[[#This Row],[Base Payment After Circumstance 11]])))</f>
        <v/>
      </c>
      <c r="R1427" s="24" t="str">
        <f>IF(R$3="Not used","",IFERROR(VLOOKUP($A1427,'Circumstance 13'!$B$6:$AB$15,27,FALSE),IFERROR(VLOOKUP($A1427,'Circumstance 13'!$B$18:$AB$28,27,FALSE),TableBPA2[[#This Row],[Base Payment After Circumstance 12]])))</f>
        <v/>
      </c>
      <c r="S1427" s="24" t="str">
        <f>IF(S$3="Not used","",IFERROR(VLOOKUP($A1427,'Circumstance 14'!$B$6:$AB$15,27,FALSE),IFERROR(VLOOKUP($A1427,'Circumstance 14'!$B$18:$AB$28,27,FALSE),TableBPA2[[#This Row],[Base Payment After Circumstance 13]])))</f>
        <v/>
      </c>
      <c r="T1427" s="24" t="str">
        <f>IF(T$3="Not used","",IFERROR(VLOOKUP($A1427,'Circumstance 15'!$B$6:$AB$15,27,FALSE),IFERROR(VLOOKUP($A1427,'Circumstance 15'!$B$18:$AB$28,27,FALSE),TableBPA2[[#This Row],[Base Payment After Circumstance 14]])))</f>
        <v/>
      </c>
      <c r="U1427" s="24" t="str">
        <f>IF(U$3="Not used","",IFERROR(VLOOKUP($A1427,'Circumstance 16'!$B$6:$AB$15,27,FALSE),IFERROR(VLOOKUP($A1427,'Circumstance 16'!$B$18:$AB$28,27,FALSE),TableBPA2[[#This Row],[Base Payment After Circumstance 15]])))</f>
        <v/>
      </c>
      <c r="V1427" s="24" t="str">
        <f>IF(V$3="Not used","",IFERROR(VLOOKUP($A1427,'Circumstance 17'!$B$6:$AB$15,27,FALSE),IFERROR(VLOOKUP($A1427,'Circumstance 17'!$B$18:$AB$28,27,FALSE),TableBPA2[[#This Row],[Base Payment After Circumstance 16]])))</f>
        <v/>
      </c>
      <c r="W1427" s="24" t="str">
        <f>IF(W$3="Not used","",IFERROR(VLOOKUP($A1427,'Circumstance 18'!$B$6:$AB$15,27,FALSE),IFERROR(VLOOKUP($A1427,'Circumstance 18'!$B$18:$AB$28,27,FALSE),TableBPA2[[#This Row],[Base Payment After Circumstance 17]])))</f>
        <v/>
      </c>
      <c r="X1427" s="24" t="str">
        <f>IF(X$3="Not used","",IFERROR(VLOOKUP($A1427,'Circumstance 19'!$B$6:$AB$15,27,FALSE),IFERROR(VLOOKUP($A1427,'Circumstance 19'!$B$18:$AB$28,27,FALSE),TableBPA2[[#This Row],[Base Payment After Circumstance 18]])))</f>
        <v/>
      </c>
      <c r="Y1427" s="24" t="str">
        <f>IF(Y$3="Not used","",IFERROR(VLOOKUP($A1427,'Circumstance 20'!$B$6:$AB$15,27,FALSE),IFERROR(VLOOKUP($A1427,'Circumstance 20'!$B$18:$AB$28,27,FALSE),TableBPA2[[#This Row],[Base Payment After Circumstance 19]])))</f>
        <v/>
      </c>
    </row>
    <row r="1428" spans="1:25" x14ac:dyDescent="0.25">
      <c r="A1428" s="11" t="str">
        <f>IF('LEA Information'!A1437="","",'LEA Information'!A1437)</f>
        <v/>
      </c>
      <c r="B1428" s="11" t="str">
        <f>IF('LEA Information'!B1437="","",'LEA Information'!B1437)</f>
        <v/>
      </c>
      <c r="C1428" s="68" t="str">
        <f>IF('LEA Information'!C1437="","",'LEA Information'!C1437)</f>
        <v/>
      </c>
      <c r="D1428" s="8" t="str">
        <f>IF('LEA Information'!D1437="","",'LEA Information'!D1437)</f>
        <v/>
      </c>
      <c r="E1428" s="32" t="str">
        <f t="shared" si="22"/>
        <v/>
      </c>
      <c r="F1428" s="3" t="str">
        <f>IF(F$3="Not used","",IFERROR(VLOOKUP($A1428,'Circumstance 1'!$B$6:$AB$15,27,FALSE),IFERROR(VLOOKUP(A1428,'Circumstance 1'!$B$18:$AB$28,27,FALSE),TableBPA2[[#This Row],[Starting Base Payment]])))</f>
        <v/>
      </c>
      <c r="G1428" s="3" t="str">
        <f>IF(G$3="Not used","",IFERROR(VLOOKUP($A1428,'Circumstance 2'!$B$6:$AB$15,27,FALSE),IFERROR(VLOOKUP($A1428,'Circumstance 2'!$B$18:$AB$28,27,FALSE),TableBPA2[[#This Row],[Base Payment After Circumstance 1]])))</f>
        <v/>
      </c>
      <c r="H1428" s="3" t="str">
        <f>IF(H$3="Not used","",IFERROR(VLOOKUP($A1428,'Circumstance 3'!$B$6:$AB$15,27,FALSE),IFERROR(VLOOKUP($A1428,'Circumstance 3'!$B$18:$AB$28,27,FALSE),TableBPA2[[#This Row],[Base Payment After Circumstance 2]])))</f>
        <v/>
      </c>
      <c r="I1428" s="3" t="str">
        <f>IF(I$3="Not used","",IFERROR(VLOOKUP($A1428,'Circumstance 4'!$B$6:$AB$15,27,FALSE),IFERROR(VLOOKUP($A1428,'Circumstance 4'!$B$18:$AB$28,27,FALSE),TableBPA2[[#This Row],[Base Payment After Circumstance 3]])))</f>
        <v/>
      </c>
      <c r="J1428" s="3" t="str">
        <f>IF(J$3="Not used","",IFERROR(VLOOKUP($A1428,'Circumstance 5'!$B$6:$AB$15,27,FALSE),IFERROR(VLOOKUP($A1428,'Circumstance 5'!$B$18:$AB$28,27,FALSE),TableBPA2[[#This Row],[Base Payment After Circumstance 4]])))</f>
        <v/>
      </c>
      <c r="K1428" s="3" t="str">
        <f>IF(K$3="Not used","",IFERROR(VLOOKUP($A1428,'Circumstance 6'!$B$6:$AB$15,27,FALSE),IFERROR(VLOOKUP($A1428,'Circumstance 6'!$B$18:$AB$28,27,FALSE),TableBPA2[[#This Row],[Base Payment After Circumstance 5]])))</f>
        <v/>
      </c>
      <c r="L1428" s="3" t="str">
        <f>IF(L$3="Not used","",IFERROR(VLOOKUP($A1428,'Circumstance 7'!$B$6:$AB$15,27,FALSE),IFERROR(VLOOKUP($A1428,'Circumstance 7'!$B$18:$AB$28,27,FALSE),TableBPA2[[#This Row],[Base Payment After Circumstance 6]])))</f>
        <v/>
      </c>
      <c r="M1428" s="3" t="str">
        <f>IF(M$3="Not used","",IFERROR(VLOOKUP($A1428,'Circumstance 8'!$B$6:$AB$15,27,FALSE),IFERROR(VLOOKUP($A1428,'Circumstance 8'!$B$18:$AB$28,27,FALSE),TableBPA2[[#This Row],[Base Payment After Circumstance 7]])))</f>
        <v/>
      </c>
      <c r="N1428" s="3" t="str">
        <f>IF(N$3="Not used","",IFERROR(VLOOKUP($A1428,'Circumstance 9'!$B$6:$AB$15,27,FALSE),IFERROR(VLOOKUP($A1428,'Circumstance 9'!$B$18:$AB$28,27,FALSE),TableBPA2[[#This Row],[Base Payment After Circumstance 8]])))</f>
        <v/>
      </c>
      <c r="O1428" s="3" t="str">
        <f>IF(O$3="Not used","",IFERROR(VLOOKUP($A1428,'Circumstance 10'!$B$6:$AB$15,27,FALSE),IFERROR(VLOOKUP($A1428,'Circumstance 10'!$B$18:$AB$28,27,FALSE),TableBPA2[[#This Row],[Base Payment After Circumstance 9]])))</f>
        <v/>
      </c>
      <c r="P1428" s="24" t="str">
        <f>IF(P$3="Not used","",IFERROR(VLOOKUP($A1428,'Circumstance 11'!$B$6:$AB$15,27,FALSE),IFERROR(VLOOKUP($A1428,'Circumstance 11'!$B$18:$AB$28,27,FALSE),TableBPA2[[#This Row],[Base Payment After Circumstance 10]])))</f>
        <v/>
      </c>
      <c r="Q1428" s="24" t="str">
        <f>IF(Q$3="Not used","",IFERROR(VLOOKUP($A1428,'Circumstance 12'!$B$6:$AB$15,27,FALSE),IFERROR(VLOOKUP($A1428,'Circumstance 12'!$B$18:$AB$28,27,FALSE),TableBPA2[[#This Row],[Base Payment After Circumstance 11]])))</f>
        <v/>
      </c>
      <c r="R1428" s="24" t="str">
        <f>IF(R$3="Not used","",IFERROR(VLOOKUP($A1428,'Circumstance 13'!$B$6:$AB$15,27,FALSE),IFERROR(VLOOKUP($A1428,'Circumstance 13'!$B$18:$AB$28,27,FALSE),TableBPA2[[#This Row],[Base Payment After Circumstance 12]])))</f>
        <v/>
      </c>
      <c r="S1428" s="24" t="str">
        <f>IF(S$3="Not used","",IFERROR(VLOOKUP($A1428,'Circumstance 14'!$B$6:$AB$15,27,FALSE),IFERROR(VLOOKUP($A1428,'Circumstance 14'!$B$18:$AB$28,27,FALSE),TableBPA2[[#This Row],[Base Payment After Circumstance 13]])))</f>
        <v/>
      </c>
      <c r="T1428" s="24" t="str">
        <f>IF(T$3="Not used","",IFERROR(VLOOKUP($A1428,'Circumstance 15'!$B$6:$AB$15,27,FALSE),IFERROR(VLOOKUP($A1428,'Circumstance 15'!$B$18:$AB$28,27,FALSE),TableBPA2[[#This Row],[Base Payment After Circumstance 14]])))</f>
        <v/>
      </c>
      <c r="U1428" s="24" t="str">
        <f>IF(U$3="Not used","",IFERROR(VLOOKUP($A1428,'Circumstance 16'!$B$6:$AB$15,27,FALSE),IFERROR(VLOOKUP($A1428,'Circumstance 16'!$B$18:$AB$28,27,FALSE),TableBPA2[[#This Row],[Base Payment After Circumstance 15]])))</f>
        <v/>
      </c>
      <c r="V1428" s="24" t="str">
        <f>IF(V$3="Not used","",IFERROR(VLOOKUP($A1428,'Circumstance 17'!$B$6:$AB$15,27,FALSE),IFERROR(VLOOKUP($A1428,'Circumstance 17'!$B$18:$AB$28,27,FALSE),TableBPA2[[#This Row],[Base Payment After Circumstance 16]])))</f>
        <v/>
      </c>
      <c r="W1428" s="24" t="str">
        <f>IF(W$3="Not used","",IFERROR(VLOOKUP($A1428,'Circumstance 18'!$B$6:$AB$15,27,FALSE),IFERROR(VLOOKUP($A1428,'Circumstance 18'!$B$18:$AB$28,27,FALSE),TableBPA2[[#This Row],[Base Payment After Circumstance 17]])))</f>
        <v/>
      </c>
      <c r="X1428" s="24" t="str">
        <f>IF(X$3="Not used","",IFERROR(VLOOKUP($A1428,'Circumstance 19'!$B$6:$AB$15,27,FALSE),IFERROR(VLOOKUP($A1428,'Circumstance 19'!$B$18:$AB$28,27,FALSE),TableBPA2[[#This Row],[Base Payment After Circumstance 18]])))</f>
        <v/>
      </c>
      <c r="Y1428" s="24" t="str">
        <f>IF(Y$3="Not used","",IFERROR(VLOOKUP($A1428,'Circumstance 20'!$B$6:$AB$15,27,FALSE),IFERROR(VLOOKUP($A1428,'Circumstance 20'!$B$18:$AB$28,27,FALSE),TableBPA2[[#This Row],[Base Payment After Circumstance 19]])))</f>
        <v/>
      </c>
    </row>
    <row r="1429" spans="1:25" x14ac:dyDescent="0.25">
      <c r="A1429" s="11" t="str">
        <f>IF('LEA Information'!A1438="","",'LEA Information'!A1438)</f>
        <v/>
      </c>
      <c r="B1429" s="11" t="str">
        <f>IF('LEA Information'!B1438="","",'LEA Information'!B1438)</f>
        <v/>
      </c>
      <c r="C1429" s="68" t="str">
        <f>IF('LEA Information'!C1438="","",'LEA Information'!C1438)</f>
        <v/>
      </c>
      <c r="D1429" s="8" t="str">
        <f>IF('LEA Information'!D1438="","",'LEA Information'!D1438)</f>
        <v/>
      </c>
      <c r="E1429" s="32" t="str">
        <f t="shared" si="22"/>
        <v/>
      </c>
      <c r="F1429" s="3" t="str">
        <f>IF(F$3="Not used","",IFERROR(VLOOKUP($A1429,'Circumstance 1'!$B$6:$AB$15,27,FALSE),IFERROR(VLOOKUP(A1429,'Circumstance 1'!$B$18:$AB$28,27,FALSE),TableBPA2[[#This Row],[Starting Base Payment]])))</f>
        <v/>
      </c>
      <c r="G1429" s="3" t="str">
        <f>IF(G$3="Not used","",IFERROR(VLOOKUP($A1429,'Circumstance 2'!$B$6:$AB$15,27,FALSE),IFERROR(VLOOKUP($A1429,'Circumstance 2'!$B$18:$AB$28,27,FALSE),TableBPA2[[#This Row],[Base Payment After Circumstance 1]])))</f>
        <v/>
      </c>
      <c r="H1429" s="3" t="str">
        <f>IF(H$3="Not used","",IFERROR(VLOOKUP($A1429,'Circumstance 3'!$B$6:$AB$15,27,FALSE),IFERROR(VLOOKUP($A1429,'Circumstance 3'!$B$18:$AB$28,27,FALSE),TableBPA2[[#This Row],[Base Payment After Circumstance 2]])))</f>
        <v/>
      </c>
      <c r="I1429" s="3" t="str">
        <f>IF(I$3="Not used","",IFERROR(VLOOKUP($A1429,'Circumstance 4'!$B$6:$AB$15,27,FALSE),IFERROR(VLOOKUP($A1429,'Circumstance 4'!$B$18:$AB$28,27,FALSE),TableBPA2[[#This Row],[Base Payment After Circumstance 3]])))</f>
        <v/>
      </c>
      <c r="J1429" s="3" t="str">
        <f>IF(J$3="Not used","",IFERROR(VLOOKUP($A1429,'Circumstance 5'!$B$6:$AB$15,27,FALSE),IFERROR(VLOOKUP($A1429,'Circumstance 5'!$B$18:$AB$28,27,FALSE),TableBPA2[[#This Row],[Base Payment After Circumstance 4]])))</f>
        <v/>
      </c>
      <c r="K1429" s="3" t="str">
        <f>IF(K$3="Not used","",IFERROR(VLOOKUP($A1429,'Circumstance 6'!$B$6:$AB$15,27,FALSE),IFERROR(VLOOKUP($A1429,'Circumstance 6'!$B$18:$AB$28,27,FALSE),TableBPA2[[#This Row],[Base Payment After Circumstance 5]])))</f>
        <v/>
      </c>
      <c r="L1429" s="3" t="str">
        <f>IF(L$3="Not used","",IFERROR(VLOOKUP($A1429,'Circumstance 7'!$B$6:$AB$15,27,FALSE),IFERROR(VLOOKUP($A1429,'Circumstance 7'!$B$18:$AB$28,27,FALSE),TableBPA2[[#This Row],[Base Payment After Circumstance 6]])))</f>
        <v/>
      </c>
      <c r="M1429" s="3" t="str">
        <f>IF(M$3="Not used","",IFERROR(VLOOKUP($A1429,'Circumstance 8'!$B$6:$AB$15,27,FALSE),IFERROR(VLOOKUP($A1429,'Circumstance 8'!$B$18:$AB$28,27,FALSE),TableBPA2[[#This Row],[Base Payment After Circumstance 7]])))</f>
        <v/>
      </c>
      <c r="N1429" s="3" t="str">
        <f>IF(N$3="Not used","",IFERROR(VLOOKUP($A1429,'Circumstance 9'!$B$6:$AB$15,27,FALSE),IFERROR(VLOOKUP($A1429,'Circumstance 9'!$B$18:$AB$28,27,FALSE),TableBPA2[[#This Row],[Base Payment After Circumstance 8]])))</f>
        <v/>
      </c>
      <c r="O1429" s="3" t="str">
        <f>IF(O$3="Not used","",IFERROR(VLOOKUP($A1429,'Circumstance 10'!$B$6:$AB$15,27,FALSE),IFERROR(VLOOKUP($A1429,'Circumstance 10'!$B$18:$AB$28,27,FALSE),TableBPA2[[#This Row],[Base Payment After Circumstance 9]])))</f>
        <v/>
      </c>
      <c r="P1429" s="24" t="str">
        <f>IF(P$3="Not used","",IFERROR(VLOOKUP($A1429,'Circumstance 11'!$B$6:$AB$15,27,FALSE),IFERROR(VLOOKUP($A1429,'Circumstance 11'!$B$18:$AB$28,27,FALSE),TableBPA2[[#This Row],[Base Payment After Circumstance 10]])))</f>
        <v/>
      </c>
      <c r="Q1429" s="24" t="str">
        <f>IF(Q$3="Not used","",IFERROR(VLOOKUP($A1429,'Circumstance 12'!$B$6:$AB$15,27,FALSE),IFERROR(VLOOKUP($A1429,'Circumstance 12'!$B$18:$AB$28,27,FALSE),TableBPA2[[#This Row],[Base Payment After Circumstance 11]])))</f>
        <v/>
      </c>
      <c r="R1429" s="24" t="str">
        <f>IF(R$3="Not used","",IFERROR(VLOOKUP($A1429,'Circumstance 13'!$B$6:$AB$15,27,FALSE),IFERROR(VLOOKUP($A1429,'Circumstance 13'!$B$18:$AB$28,27,FALSE),TableBPA2[[#This Row],[Base Payment After Circumstance 12]])))</f>
        <v/>
      </c>
      <c r="S1429" s="24" t="str">
        <f>IF(S$3="Not used","",IFERROR(VLOOKUP($A1429,'Circumstance 14'!$B$6:$AB$15,27,FALSE),IFERROR(VLOOKUP($A1429,'Circumstance 14'!$B$18:$AB$28,27,FALSE),TableBPA2[[#This Row],[Base Payment After Circumstance 13]])))</f>
        <v/>
      </c>
      <c r="T1429" s="24" t="str">
        <f>IF(T$3="Not used","",IFERROR(VLOOKUP($A1429,'Circumstance 15'!$B$6:$AB$15,27,FALSE),IFERROR(VLOOKUP($A1429,'Circumstance 15'!$B$18:$AB$28,27,FALSE),TableBPA2[[#This Row],[Base Payment After Circumstance 14]])))</f>
        <v/>
      </c>
      <c r="U1429" s="24" t="str">
        <f>IF(U$3="Not used","",IFERROR(VLOOKUP($A1429,'Circumstance 16'!$B$6:$AB$15,27,FALSE),IFERROR(VLOOKUP($A1429,'Circumstance 16'!$B$18:$AB$28,27,FALSE),TableBPA2[[#This Row],[Base Payment After Circumstance 15]])))</f>
        <v/>
      </c>
      <c r="V1429" s="24" t="str">
        <f>IF(V$3="Not used","",IFERROR(VLOOKUP($A1429,'Circumstance 17'!$B$6:$AB$15,27,FALSE),IFERROR(VLOOKUP($A1429,'Circumstance 17'!$B$18:$AB$28,27,FALSE),TableBPA2[[#This Row],[Base Payment After Circumstance 16]])))</f>
        <v/>
      </c>
      <c r="W1429" s="24" t="str">
        <f>IF(W$3="Not used","",IFERROR(VLOOKUP($A1429,'Circumstance 18'!$B$6:$AB$15,27,FALSE),IFERROR(VLOOKUP($A1429,'Circumstance 18'!$B$18:$AB$28,27,FALSE),TableBPA2[[#This Row],[Base Payment After Circumstance 17]])))</f>
        <v/>
      </c>
      <c r="X1429" s="24" t="str">
        <f>IF(X$3="Not used","",IFERROR(VLOOKUP($A1429,'Circumstance 19'!$B$6:$AB$15,27,FALSE),IFERROR(VLOOKUP($A1429,'Circumstance 19'!$B$18:$AB$28,27,FALSE),TableBPA2[[#This Row],[Base Payment After Circumstance 18]])))</f>
        <v/>
      </c>
      <c r="Y1429" s="24" t="str">
        <f>IF(Y$3="Not used","",IFERROR(VLOOKUP($A1429,'Circumstance 20'!$B$6:$AB$15,27,FALSE),IFERROR(VLOOKUP($A1429,'Circumstance 20'!$B$18:$AB$28,27,FALSE),TableBPA2[[#This Row],[Base Payment After Circumstance 19]])))</f>
        <v/>
      </c>
    </row>
    <row r="1430" spans="1:25" x14ac:dyDescent="0.25">
      <c r="A1430" s="11" t="str">
        <f>IF('LEA Information'!A1439="","",'LEA Information'!A1439)</f>
        <v/>
      </c>
      <c r="B1430" s="11" t="str">
        <f>IF('LEA Information'!B1439="","",'LEA Information'!B1439)</f>
        <v/>
      </c>
      <c r="C1430" s="68" t="str">
        <f>IF('LEA Information'!C1439="","",'LEA Information'!C1439)</f>
        <v/>
      </c>
      <c r="D1430" s="8" t="str">
        <f>IF('LEA Information'!D1439="","",'LEA Information'!D1439)</f>
        <v/>
      </c>
      <c r="E1430" s="32" t="str">
        <f t="shared" si="22"/>
        <v/>
      </c>
      <c r="F1430" s="3" t="str">
        <f>IF(F$3="Not used","",IFERROR(VLOOKUP($A1430,'Circumstance 1'!$B$6:$AB$15,27,FALSE),IFERROR(VLOOKUP(A1430,'Circumstance 1'!$B$18:$AB$28,27,FALSE),TableBPA2[[#This Row],[Starting Base Payment]])))</f>
        <v/>
      </c>
      <c r="G1430" s="3" t="str">
        <f>IF(G$3="Not used","",IFERROR(VLOOKUP($A1430,'Circumstance 2'!$B$6:$AB$15,27,FALSE),IFERROR(VLOOKUP($A1430,'Circumstance 2'!$B$18:$AB$28,27,FALSE),TableBPA2[[#This Row],[Base Payment After Circumstance 1]])))</f>
        <v/>
      </c>
      <c r="H1430" s="3" t="str">
        <f>IF(H$3="Not used","",IFERROR(VLOOKUP($A1430,'Circumstance 3'!$B$6:$AB$15,27,FALSE),IFERROR(VLOOKUP($A1430,'Circumstance 3'!$B$18:$AB$28,27,FALSE),TableBPA2[[#This Row],[Base Payment After Circumstance 2]])))</f>
        <v/>
      </c>
      <c r="I1430" s="3" t="str">
        <f>IF(I$3="Not used","",IFERROR(VLOOKUP($A1430,'Circumstance 4'!$B$6:$AB$15,27,FALSE),IFERROR(VLOOKUP($A1430,'Circumstance 4'!$B$18:$AB$28,27,FALSE),TableBPA2[[#This Row],[Base Payment After Circumstance 3]])))</f>
        <v/>
      </c>
      <c r="J1430" s="3" t="str">
        <f>IF(J$3="Not used","",IFERROR(VLOOKUP($A1430,'Circumstance 5'!$B$6:$AB$15,27,FALSE),IFERROR(VLOOKUP($A1430,'Circumstance 5'!$B$18:$AB$28,27,FALSE),TableBPA2[[#This Row],[Base Payment After Circumstance 4]])))</f>
        <v/>
      </c>
      <c r="K1430" s="3" t="str">
        <f>IF(K$3="Not used","",IFERROR(VLOOKUP($A1430,'Circumstance 6'!$B$6:$AB$15,27,FALSE),IFERROR(VLOOKUP($A1430,'Circumstance 6'!$B$18:$AB$28,27,FALSE),TableBPA2[[#This Row],[Base Payment After Circumstance 5]])))</f>
        <v/>
      </c>
      <c r="L1430" s="3" t="str">
        <f>IF(L$3="Not used","",IFERROR(VLOOKUP($A1430,'Circumstance 7'!$B$6:$AB$15,27,FALSE),IFERROR(VLOOKUP($A1430,'Circumstance 7'!$B$18:$AB$28,27,FALSE),TableBPA2[[#This Row],[Base Payment After Circumstance 6]])))</f>
        <v/>
      </c>
      <c r="M1430" s="3" t="str">
        <f>IF(M$3="Not used","",IFERROR(VLOOKUP($A1430,'Circumstance 8'!$B$6:$AB$15,27,FALSE),IFERROR(VLOOKUP($A1430,'Circumstance 8'!$B$18:$AB$28,27,FALSE),TableBPA2[[#This Row],[Base Payment After Circumstance 7]])))</f>
        <v/>
      </c>
      <c r="N1430" s="3" t="str">
        <f>IF(N$3="Not used","",IFERROR(VLOOKUP($A1430,'Circumstance 9'!$B$6:$AB$15,27,FALSE),IFERROR(VLOOKUP($A1430,'Circumstance 9'!$B$18:$AB$28,27,FALSE),TableBPA2[[#This Row],[Base Payment After Circumstance 8]])))</f>
        <v/>
      </c>
      <c r="O1430" s="3" t="str">
        <f>IF(O$3="Not used","",IFERROR(VLOOKUP($A1430,'Circumstance 10'!$B$6:$AB$15,27,FALSE),IFERROR(VLOOKUP($A1430,'Circumstance 10'!$B$18:$AB$28,27,FALSE),TableBPA2[[#This Row],[Base Payment After Circumstance 9]])))</f>
        <v/>
      </c>
      <c r="P1430" s="24" t="str">
        <f>IF(P$3="Not used","",IFERROR(VLOOKUP($A1430,'Circumstance 11'!$B$6:$AB$15,27,FALSE),IFERROR(VLOOKUP($A1430,'Circumstance 11'!$B$18:$AB$28,27,FALSE),TableBPA2[[#This Row],[Base Payment After Circumstance 10]])))</f>
        <v/>
      </c>
      <c r="Q1430" s="24" t="str">
        <f>IF(Q$3="Not used","",IFERROR(VLOOKUP($A1430,'Circumstance 12'!$B$6:$AB$15,27,FALSE),IFERROR(VLOOKUP($A1430,'Circumstance 12'!$B$18:$AB$28,27,FALSE),TableBPA2[[#This Row],[Base Payment After Circumstance 11]])))</f>
        <v/>
      </c>
      <c r="R1430" s="24" t="str">
        <f>IF(R$3="Not used","",IFERROR(VLOOKUP($A1430,'Circumstance 13'!$B$6:$AB$15,27,FALSE),IFERROR(VLOOKUP($A1430,'Circumstance 13'!$B$18:$AB$28,27,FALSE),TableBPA2[[#This Row],[Base Payment After Circumstance 12]])))</f>
        <v/>
      </c>
      <c r="S1430" s="24" t="str">
        <f>IF(S$3="Not used","",IFERROR(VLOOKUP($A1430,'Circumstance 14'!$B$6:$AB$15,27,FALSE),IFERROR(VLOOKUP($A1430,'Circumstance 14'!$B$18:$AB$28,27,FALSE),TableBPA2[[#This Row],[Base Payment After Circumstance 13]])))</f>
        <v/>
      </c>
      <c r="T1430" s="24" t="str">
        <f>IF(T$3="Not used","",IFERROR(VLOOKUP($A1430,'Circumstance 15'!$B$6:$AB$15,27,FALSE),IFERROR(VLOOKUP($A1430,'Circumstance 15'!$B$18:$AB$28,27,FALSE),TableBPA2[[#This Row],[Base Payment After Circumstance 14]])))</f>
        <v/>
      </c>
      <c r="U1430" s="24" t="str">
        <f>IF(U$3="Not used","",IFERROR(VLOOKUP($A1430,'Circumstance 16'!$B$6:$AB$15,27,FALSE),IFERROR(VLOOKUP($A1430,'Circumstance 16'!$B$18:$AB$28,27,FALSE),TableBPA2[[#This Row],[Base Payment After Circumstance 15]])))</f>
        <v/>
      </c>
      <c r="V1430" s="24" t="str">
        <f>IF(V$3="Not used","",IFERROR(VLOOKUP($A1430,'Circumstance 17'!$B$6:$AB$15,27,FALSE),IFERROR(VLOOKUP($A1430,'Circumstance 17'!$B$18:$AB$28,27,FALSE),TableBPA2[[#This Row],[Base Payment After Circumstance 16]])))</f>
        <v/>
      </c>
      <c r="W1430" s="24" t="str">
        <f>IF(W$3="Not used","",IFERROR(VLOOKUP($A1430,'Circumstance 18'!$B$6:$AB$15,27,FALSE),IFERROR(VLOOKUP($A1430,'Circumstance 18'!$B$18:$AB$28,27,FALSE),TableBPA2[[#This Row],[Base Payment After Circumstance 17]])))</f>
        <v/>
      </c>
      <c r="X1430" s="24" t="str">
        <f>IF(X$3="Not used","",IFERROR(VLOOKUP($A1430,'Circumstance 19'!$B$6:$AB$15,27,FALSE),IFERROR(VLOOKUP($A1430,'Circumstance 19'!$B$18:$AB$28,27,FALSE),TableBPA2[[#This Row],[Base Payment After Circumstance 18]])))</f>
        <v/>
      </c>
      <c r="Y1430" s="24" t="str">
        <f>IF(Y$3="Not used","",IFERROR(VLOOKUP($A1430,'Circumstance 20'!$B$6:$AB$15,27,FALSE),IFERROR(VLOOKUP($A1430,'Circumstance 20'!$B$18:$AB$28,27,FALSE),TableBPA2[[#This Row],[Base Payment After Circumstance 19]])))</f>
        <v/>
      </c>
    </row>
    <row r="1431" spans="1:25" x14ac:dyDescent="0.25">
      <c r="A1431" s="11" t="str">
        <f>IF('LEA Information'!A1440="","",'LEA Information'!A1440)</f>
        <v/>
      </c>
      <c r="B1431" s="11" t="str">
        <f>IF('LEA Information'!B1440="","",'LEA Information'!B1440)</f>
        <v/>
      </c>
      <c r="C1431" s="68" t="str">
        <f>IF('LEA Information'!C1440="","",'LEA Information'!C1440)</f>
        <v/>
      </c>
      <c r="D1431" s="8" t="str">
        <f>IF('LEA Information'!D1440="","",'LEA Information'!D1440)</f>
        <v/>
      </c>
      <c r="E1431" s="32" t="str">
        <f t="shared" si="22"/>
        <v/>
      </c>
      <c r="F1431" s="3" t="str">
        <f>IF(F$3="Not used","",IFERROR(VLOOKUP($A1431,'Circumstance 1'!$B$6:$AB$15,27,FALSE),IFERROR(VLOOKUP(A1431,'Circumstance 1'!$B$18:$AB$28,27,FALSE),TableBPA2[[#This Row],[Starting Base Payment]])))</f>
        <v/>
      </c>
      <c r="G1431" s="3" t="str">
        <f>IF(G$3="Not used","",IFERROR(VLOOKUP($A1431,'Circumstance 2'!$B$6:$AB$15,27,FALSE),IFERROR(VLOOKUP($A1431,'Circumstance 2'!$B$18:$AB$28,27,FALSE),TableBPA2[[#This Row],[Base Payment After Circumstance 1]])))</f>
        <v/>
      </c>
      <c r="H1431" s="3" t="str">
        <f>IF(H$3="Not used","",IFERROR(VLOOKUP($A1431,'Circumstance 3'!$B$6:$AB$15,27,FALSE),IFERROR(VLOOKUP($A1431,'Circumstance 3'!$B$18:$AB$28,27,FALSE),TableBPA2[[#This Row],[Base Payment After Circumstance 2]])))</f>
        <v/>
      </c>
      <c r="I1431" s="3" t="str">
        <f>IF(I$3="Not used","",IFERROR(VLOOKUP($A1431,'Circumstance 4'!$B$6:$AB$15,27,FALSE),IFERROR(VLOOKUP($A1431,'Circumstance 4'!$B$18:$AB$28,27,FALSE),TableBPA2[[#This Row],[Base Payment After Circumstance 3]])))</f>
        <v/>
      </c>
      <c r="J1431" s="3" t="str">
        <f>IF(J$3="Not used","",IFERROR(VLOOKUP($A1431,'Circumstance 5'!$B$6:$AB$15,27,FALSE),IFERROR(VLOOKUP($A1431,'Circumstance 5'!$B$18:$AB$28,27,FALSE),TableBPA2[[#This Row],[Base Payment After Circumstance 4]])))</f>
        <v/>
      </c>
      <c r="K1431" s="3" t="str">
        <f>IF(K$3="Not used","",IFERROR(VLOOKUP($A1431,'Circumstance 6'!$B$6:$AB$15,27,FALSE),IFERROR(VLOOKUP($A1431,'Circumstance 6'!$B$18:$AB$28,27,FALSE),TableBPA2[[#This Row],[Base Payment After Circumstance 5]])))</f>
        <v/>
      </c>
      <c r="L1431" s="3" t="str">
        <f>IF(L$3="Not used","",IFERROR(VLOOKUP($A1431,'Circumstance 7'!$B$6:$AB$15,27,FALSE),IFERROR(VLOOKUP($A1431,'Circumstance 7'!$B$18:$AB$28,27,FALSE),TableBPA2[[#This Row],[Base Payment After Circumstance 6]])))</f>
        <v/>
      </c>
      <c r="M1431" s="3" t="str">
        <f>IF(M$3="Not used","",IFERROR(VLOOKUP($A1431,'Circumstance 8'!$B$6:$AB$15,27,FALSE),IFERROR(VLOOKUP($A1431,'Circumstance 8'!$B$18:$AB$28,27,FALSE),TableBPA2[[#This Row],[Base Payment After Circumstance 7]])))</f>
        <v/>
      </c>
      <c r="N1431" s="3" t="str">
        <f>IF(N$3="Not used","",IFERROR(VLOOKUP($A1431,'Circumstance 9'!$B$6:$AB$15,27,FALSE),IFERROR(VLOOKUP($A1431,'Circumstance 9'!$B$18:$AB$28,27,FALSE),TableBPA2[[#This Row],[Base Payment After Circumstance 8]])))</f>
        <v/>
      </c>
      <c r="O1431" s="3" t="str">
        <f>IF(O$3="Not used","",IFERROR(VLOOKUP($A1431,'Circumstance 10'!$B$6:$AB$15,27,FALSE),IFERROR(VLOOKUP($A1431,'Circumstance 10'!$B$18:$AB$28,27,FALSE),TableBPA2[[#This Row],[Base Payment After Circumstance 9]])))</f>
        <v/>
      </c>
      <c r="P1431" s="24" t="str">
        <f>IF(P$3="Not used","",IFERROR(VLOOKUP($A1431,'Circumstance 11'!$B$6:$AB$15,27,FALSE),IFERROR(VLOOKUP($A1431,'Circumstance 11'!$B$18:$AB$28,27,FALSE),TableBPA2[[#This Row],[Base Payment After Circumstance 10]])))</f>
        <v/>
      </c>
      <c r="Q1431" s="24" t="str">
        <f>IF(Q$3="Not used","",IFERROR(VLOOKUP($A1431,'Circumstance 12'!$B$6:$AB$15,27,FALSE),IFERROR(VLOOKUP($A1431,'Circumstance 12'!$B$18:$AB$28,27,FALSE),TableBPA2[[#This Row],[Base Payment After Circumstance 11]])))</f>
        <v/>
      </c>
      <c r="R1431" s="24" t="str">
        <f>IF(R$3="Not used","",IFERROR(VLOOKUP($A1431,'Circumstance 13'!$B$6:$AB$15,27,FALSE),IFERROR(VLOOKUP($A1431,'Circumstance 13'!$B$18:$AB$28,27,FALSE),TableBPA2[[#This Row],[Base Payment After Circumstance 12]])))</f>
        <v/>
      </c>
      <c r="S1431" s="24" t="str">
        <f>IF(S$3="Not used","",IFERROR(VLOOKUP($A1431,'Circumstance 14'!$B$6:$AB$15,27,FALSE),IFERROR(VLOOKUP($A1431,'Circumstance 14'!$B$18:$AB$28,27,FALSE),TableBPA2[[#This Row],[Base Payment After Circumstance 13]])))</f>
        <v/>
      </c>
      <c r="T1431" s="24" t="str">
        <f>IF(T$3="Not used","",IFERROR(VLOOKUP($A1431,'Circumstance 15'!$B$6:$AB$15,27,FALSE),IFERROR(VLOOKUP($A1431,'Circumstance 15'!$B$18:$AB$28,27,FALSE),TableBPA2[[#This Row],[Base Payment After Circumstance 14]])))</f>
        <v/>
      </c>
      <c r="U1431" s="24" t="str">
        <f>IF(U$3="Not used","",IFERROR(VLOOKUP($A1431,'Circumstance 16'!$B$6:$AB$15,27,FALSE),IFERROR(VLOOKUP($A1431,'Circumstance 16'!$B$18:$AB$28,27,FALSE),TableBPA2[[#This Row],[Base Payment After Circumstance 15]])))</f>
        <v/>
      </c>
      <c r="V1431" s="24" t="str">
        <f>IF(V$3="Not used","",IFERROR(VLOOKUP($A1431,'Circumstance 17'!$B$6:$AB$15,27,FALSE),IFERROR(VLOOKUP($A1431,'Circumstance 17'!$B$18:$AB$28,27,FALSE),TableBPA2[[#This Row],[Base Payment After Circumstance 16]])))</f>
        <v/>
      </c>
      <c r="W1431" s="24" t="str">
        <f>IF(W$3="Not used","",IFERROR(VLOOKUP($A1431,'Circumstance 18'!$B$6:$AB$15,27,FALSE),IFERROR(VLOOKUP($A1431,'Circumstance 18'!$B$18:$AB$28,27,FALSE),TableBPA2[[#This Row],[Base Payment After Circumstance 17]])))</f>
        <v/>
      </c>
      <c r="X1431" s="24" t="str">
        <f>IF(X$3="Not used","",IFERROR(VLOOKUP($A1431,'Circumstance 19'!$B$6:$AB$15,27,FALSE),IFERROR(VLOOKUP($A1431,'Circumstance 19'!$B$18:$AB$28,27,FALSE),TableBPA2[[#This Row],[Base Payment After Circumstance 18]])))</f>
        <v/>
      </c>
      <c r="Y1431" s="24" t="str">
        <f>IF(Y$3="Not used","",IFERROR(VLOOKUP($A1431,'Circumstance 20'!$B$6:$AB$15,27,FALSE),IFERROR(VLOOKUP($A1431,'Circumstance 20'!$B$18:$AB$28,27,FALSE),TableBPA2[[#This Row],[Base Payment After Circumstance 19]])))</f>
        <v/>
      </c>
    </row>
    <row r="1432" spans="1:25" x14ac:dyDescent="0.25">
      <c r="A1432" s="11" t="str">
        <f>IF('LEA Information'!A1441="","",'LEA Information'!A1441)</f>
        <v/>
      </c>
      <c r="B1432" s="11" t="str">
        <f>IF('LEA Information'!B1441="","",'LEA Information'!B1441)</f>
        <v/>
      </c>
      <c r="C1432" s="68" t="str">
        <f>IF('LEA Information'!C1441="","",'LEA Information'!C1441)</f>
        <v/>
      </c>
      <c r="D1432" s="8" t="str">
        <f>IF('LEA Information'!D1441="","",'LEA Information'!D1441)</f>
        <v/>
      </c>
      <c r="E1432" s="32" t="str">
        <f t="shared" si="22"/>
        <v/>
      </c>
      <c r="F1432" s="3" t="str">
        <f>IF(F$3="Not used","",IFERROR(VLOOKUP($A1432,'Circumstance 1'!$B$6:$AB$15,27,FALSE),IFERROR(VLOOKUP(A1432,'Circumstance 1'!$B$18:$AB$28,27,FALSE),TableBPA2[[#This Row],[Starting Base Payment]])))</f>
        <v/>
      </c>
      <c r="G1432" s="3" t="str">
        <f>IF(G$3="Not used","",IFERROR(VLOOKUP($A1432,'Circumstance 2'!$B$6:$AB$15,27,FALSE),IFERROR(VLOOKUP($A1432,'Circumstance 2'!$B$18:$AB$28,27,FALSE),TableBPA2[[#This Row],[Base Payment After Circumstance 1]])))</f>
        <v/>
      </c>
      <c r="H1432" s="3" t="str">
        <f>IF(H$3="Not used","",IFERROR(VLOOKUP($A1432,'Circumstance 3'!$B$6:$AB$15,27,FALSE),IFERROR(VLOOKUP($A1432,'Circumstance 3'!$B$18:$AB$28,27,FALSE),TableBPA2[[#This Row],[Base Payment After Circumstance 2]])))</f>
        <v/>
      </c>
      <c r="I1432" s="3" t="str">
        <f>IF(I$3="Not used","",IFERROR(VLOOKUP($A1432,'Circumstance 4'!$B$6:$AB$15,27,FALSE),IFERROR(VLOOKUP($A1432,'Circumstance 4'!$B$18:$AB$28,27,FALSE),TableBPA2[[#This Row],[Base Payment After Circumstance 3]])))</f>
        <v/>
      </c>
      <c r="J1432" s="3" t="str">
        <f>IF(J$3="Not used","",IFERROR(VLOOKUP($A1432,'Circumstance 5'!$B$6:$AB$15,27,FALSE),IFERROR(VLOOKUP($A1432,'Circumstance 5'!$B$18:$AB$28,27,FALSE),TableBPA2[[#This Row],[Base Payment After Circumstance 4]])))</f>
        <v/>
      </c>
      <c r="K1432" s="3" t="str">
        <f>IF(K$3="Not used","",IFERROR(VLOOKUP($A1432,'Circumstance 6'!$B$6:$AB$15,27,FALSE),IFERROR(VLOOKUP($A1432,'Circumstance 6'!$B$18:$AB$28,27,FALSE),TableBPA2[[#This Row],[Base Payment After Circumstance 5]])))</f>
        <v/>
      </c>
      <c r="L1432" s="3" t="str">
        <f>IF(L$3="Not used","",IFERROR(VLOOKUP($A1432,'Circumstance 7'!$B$6:$AB$15,27,FALSE),IFERROR(VLOOKUP($A1432,'Circumstance 7'!$B$18:$AB$28,27,FALSE),TableBPA2[[#This Row],[Base Payment After Circumstance 6]])))</f>
        <v/>
      </c>
      <c r="M1432" s="3" t="str">
        <f>IF(M$3="Not used","",IFERROR(VLOOKUP($A1432,'Circumstance 8'!$B$6:$AB$15,27,FALSE),IFERROR(VLOOKUP($A1432,'Circumstance 8'!$B$18:$AB$28,27,FALSE),TableBPA2[[#This Row],[Base Payment After Circumstance 7]])))</f>
        <v/>
      </c>
      <c r="N1432" s="3" t="str">
        <f>IF(N$3="Not used","",IFERROR(VLOOKUP($A1432,'Circumstance 9'!$B$6:$AB$15,27,FALSE),IFERROR(VLOOKUP($A1432,'Circumstance 9'!$B$18:$AB$28,27,FALSE),TableBPA2[[#This Row],[Base Payment After Circumstance 8]])))</f>
        <v/>
      </c>
      <c r="O1432" s="3" t="str">
        <f>IF(O$3="Not used","",IFERROR(VLOOKUP($A1432,'Circumstance 10'!$B$6:$AB$15,27,FALSE),IFERROR(VLOOKUP($A1432,'Circumstance 10'!$B$18:$AB$28,27,FALSE),TableBPA2[[#This Row],[Base Payment After Circumstance 9]])))</f>
        <v/>
      </c>
      <c r="P1432" s="24" t="str">
        <f>IF(P$3="Not used","",IFERROR(VLOOKUP($A1432,'Circumstance 11'!$B$6:$AB$15,27,FALSE),IFERROR(VLOOKUP($A1432,'Circumstance 11'!$B$18:$AB$28,27,FALSE),TableBPA2[[#This Row],[Base Payment After Circumstance 10]])))</f>
        <v/>
      </c>
      <c r="Q1432" s="24" t="str">
        <f>IF(Q$3="Not used","",IFERROR(VLOOKUP($A1432,'Circumstance 12'!$B$6:$AB$15,27,FALSE),IFERROR(VLOOKUP($A1432,'Circumstance 12'!$B$18:$AB$28,27,FALSE),TableBPA2[[#This Row],[Base Payment After Circumstance 11]])))</f>
        <v/>
      </c>
      <c r="R1432" s="24" t="str">
        <f>IF(R$3="Not used","",IFERROR(VLOOKUP($A1432,'Circumstance 13'!$B$6:$AB$15,27,FALSE),IFERROR(VLOOKUP($A1432,'Circumstance 13'!$B$18:$AB$28,27,FALSE),TableBPA2[[#This Row],[Base Payment After Circumstance 12]])))</f>
        <v/>
      </c>
      <c r="S1432" s="24" t="str">
        <f>IF(S$3="Not used","",IFERROR(VLOOKUP($A1432,'Circumstance 14'!$B$6:$AB$15,27,FALSE),IFERROR(VLOOKUP($A1432,'Circumstance 14'!$B$18:$AB$28,27,FALSE),TableBPA2[[#This Row],[Base Payment After Circumstance 13]])))</f>
        <v/>
      </c>
      <c r="T1432" s="24" t="str">
        <f>IF(T$3="Not used","",IFERROR(VLOOKUP($A1432,'Circumstance 15'!$B$6:$AB$15,27,FALSE),IFERROR(VLOOKUP($A1432,'Circumstance 15'!$B$18:$AB$28,27,FALSE),TableBPA2[[#This Row],[Base Payment After Circumstance 14]])))</f>
        <v/>
      </c>
      <c r="U1432" s="24" t="str">
        <f>IF(U$3="Not used","",IFERROR(VLOOKUP($A1432,'Circumstance 16'!$B$6:$AB$15,27,FALSE),IFERROR(VLOOKUP($A1432,'Circumstance 16'!$B$18:$AB$28,27,FALSE),TableBPA2[[#This Row],[Base Payment After Circumstance 15]])))</f>
        <v/>
      </c>
      <c r="V1432" s="24" t="str">
        <f>IF(V$3="Not used","",IFERROR(VLOOKUP($A1432,'Circumstance 17'!$B$6:$AB$15,27,FALSE),IFERROR(VLOOKUP($A1432,'Circumstance 17'!$B$18:$AB$28,27,FALSE),TableBPA2[[#This Row],[Base Payment After Circumstance 16]])))</f>
        <v/>
      </c>
      <c r="W1432" s="24" t="str">
        <f>IF(W$3="Not used","",IFERROR(VLOOKUP($A1432,'Circumstance 18'!$B$6:$AB$15,27,FALSE),IFERROR(VLOOKUP($A1432,'Circumstance 18'!$B$18:$AB$28,27,FALSE),TableBPA2[[#This Row],[Base Payment After Circumstance 17]])))</f>
        <v/>
      </c>
      <c r="X1432" s="24" t="str">
        <f>IF(X$3="Not used","",IFERROR(VLOOKUP($A1432,'Circumstance 19'!$B$6:$AB$15,27,FALSE),IFERROR(VLOOKUP($A1432,'Circumstance 19'!$B$18:$AB$28,27,FALSE),TableBPA2[[#This Row],[Base Payment After Circumstance 18]])))</f>
        <v/>
      </c>
      <c r="Y1432" s="24" t="str">
        <f>IF(Y$3="Not used","",IFERROR(VLOOKUP($A1432,'Circumstance 20'!$B$6:$AB$15,27,FALSE),IFERROR(VLOOKUP($A1432,'Circumstance 20'!$B$18:$AB$28,27,FALSE),TableBPA2[[#This Row],[Base Payment After Circumstance 19]])))</f>
        <v/>
      </c>
    </row>
    <row r="1433" spans="1:25" x14ac:dyDescent="0.25">
      <c r="A1433" s="11" t="str">
        <f>IF('LEA Information'!A1442="","",'LEA Information'!A1442)</f>
        <v/>
      </c>
      <c r="B1433" s="11" t="str">
        <f>IF('LEA Information'!B1442="","",'LEA Information'!B1442)</f>
        <v/>
      </c>
      <c r="C1433" s="68" t="str">
        <f>IF('LEA Information'!C1442="","",'LEA Information'!C1442)</f>
        <v/>
      </c>
      <c r="D1433" s="8" t="str">
        <f>IF('LEA Information'!D1442="","",'LEA Information'!D1442)</f>
        <v/>
      </c>
      <c r="E1433" s="32" t="str">
        <f t="shared" si="22"/>
        <v/>
      </c>
      <c r="F1433" s="3" t="str">
        <f>IF(F$3="Not used","",IFERROR(VLOOKUP($A1433,'Circumstance 1'!$B$6:$AB$15,27,FALSE),IFERROR(VLOOKUP(A1433,'Circumstance 1'!$B$18:$AB$28,27,FALSE),TableBPA2[[#This Row],[Starting Base Payment]])))</f>
        <v/>
      </c>
      <c r="G1433" s="3" t="str">
        <f>IF(G$3="Not used","",IFERROR(VLOOKUP($A1433,'Circumstance 2'!$B$6:$AB$15,27,FALSE),IFERROR(VLOOKUP($A1433,'Circumstance 2'!$B$18:$AB$28,27,FALSE),TableBPA2[[#This Row],[Base Payment After Circumstance 1]])))</f>
        <v/>
      </c>
      <c r="H1433" s="3" t="str">
        <f>IF(H$3="Not used","",IFERROR(VLOOKUP($A1433,'Circumstance 3'!$B$6:$AB$15,27,FALSE),IFERROR(VLOOKUP($A1433,'Circumstance 3'!$B$18:$AB$28,27,FALSE),TableBPA2[[#This Row],[Base Payment After Circumstance 2]])))</f>
        <v/>
      </c>
      <c r="I1433" s="3" t="str">
        <f>IF(I$3="Not used","",IFERROR(VLOOKUP($A1433,'Circumstance 4'!$B$6:$AB$15,27,FALSE),IFERROR(VLOOKUP($A1433,'Circumstance 4'!$B$18:$AB$28,27,FALSE),TableBPA2[[#This Row],[Base Payment After Circumstance 3]])))</f>
        <v/>
      </c>
      <c r="J1433" s="3" t="str">
        <f>IF(J$3="Not used","",IFERROR(VLOOKUP($A1433,'Circumstance 5'!$B$6:$AB$15,27,FALSE),IFERROR(VLOOKUP($A1433,'Circumstance 5'!$B$18:$AB$28,27,FALSE),TableBPA2[[#This Row],[Base Payment After Circumstance 4]])))</f>
        <v/>
      </c>
      <c r="K1433" s="3" t="str">
        <f>IF(K$3="Not used","",IFERROR(VLOOKUP($A1433,'Circumstance 6'!$B$6:$AB$15,27,FALSE),IFERROR(VLOOKUP($A1433,'Circumstance 6'!$B$18:$AB$28,27,FALSE),TableBPA2[[#This Row],[Base Payment After Circumstance 5]])))</f>
        <v/>
      </c>
      <c r="L1433" s="3" t="str">
        <f>IF(L$3="Not used","",IFERROR(VLOOKUP($A1433,'Circumstance 7'!$B$6:$AB$15,27,FALSE),IFERROR(VLOOKUP($A1433,'Circumstance 7'!$B$18:$AB$28,27,FALSE),TableBPA2[[#This Row],[Base Payment After Circumstance 6]])))</f>
        <v/>
      </c>
      <c r="M1433" s="3" t="str">
        <f>IF(M$3="Not used","",IFERROR(VLOOKUP($A1433,'Circumstance 8'!$B$6:$AB$15,27,FALSE),IFERROR(VLOOKUP($A1433,'Circumstance 8'!$B$18:$AB$28,27,FALSE),TableBPA2[[#This Row],[Base Payment After Circumstance 7]])))</f>
        <v/>
      </c>
      <c r="N1433" s="3" t="str">
        <f>IF(N$3="Not used","",IFERROR(VLOOKUP($A1433,'Circumstance 9'!$B$6:$AB$15,27,FALSE),IFERROR(VLOOKUP($A1433,'Circumstance 9'!$B$18:$AB$28,27,FALSE),TableBPA2[[#This Row],[Base Payment After Circumstance 8]])))</f>
        <v/>
      </c>
      <c r="O1433" s="3" t="str">
        <f>IF(O$3="Not used","",IFERROR(VLOOKUP($A1433,'Circumstance 10'!$B$6:$AB$15,27,FALSE),IFERROR(VLOOKUP($A1433,'Circumstance 10'!$B$18:$AB$28,27,FALSE),TableBPA2[[#This Row],[Base Payment After Circumstance 9]])))</f>
        <v/>
      </c>
      <c r="P1433" s="24" t="str">
        <f>IF(P$3="Not used","",IFERROR(VLOOKUP($A1433,'Circumstance 11'!$B$6:$AB$15,27,FALSE),IFERROR(VLOOKUP($A1433,'Circumstance 11'!$B$18:$AB$28,27,FALSE),TableBPA2[[#This Row],[Base Payment After Circumstance 10]])))</f>
        <v/>
      </c>
      <c r="Q1433" s="24" t="str">
        <f>IF(Q$3="Not used","",IFERROR(VLOOKUP($A1433,'Circumstance 12'!$B$6:$AB$15,27,FALSE),IFERROR(VLOOKUP($A1433,'Circumstance 12'!$B$18:$AB$28,27,FALSE),TableBPA2[[#This Row],[Base Payment After Circumstance 11]])))</f>
        <v/>
      </c>
      <c r="R1433" s="24" t="str">
        <f>IF(R$3="Not used","",IFERROR(VLOOKUP($A1433,'Circumstance 13'!$B$6:$AB$15,27,FALSE),IFERROR(VLOOKUP($A1433,'Circumstance 13'!$B$18:$AB$28,27,FALSE),TableBPA2[[#This Row],[Base Payment After Circumstance 12]])))</f>
        <v/>
      </c>
      <c r="S1433" s="24" t="str">
        <f>IF(S$3="Not used","",IFERROR(VLOOKUP($A1433,'Circumstance 14'!$B$6:$AB$15,27,FALSE),IFERROR(VLOOKUP($A1433,'Circumstance 14'!$B$18:$AB$28,27,FALSE),TableBPA2[[#This Row],[Base Payment After Circumstance 13]])))</f>
        <v/>
      </c>
      <c r="T1433" s="24" t="str">
        <f>IF(T$3="Not used","",IFERROR(VLOOKUP($A1433,'Circumstance 15'!$B$6:$AB$15,27,FALSE),IFERROR(VLOOKUP($A1433,'Circumstance 15'!$B$18:$AB$28,27,FALSE),TableBPA2[[#This Row],[Base Payment After Circumstance 14]])))</f>
        <v/>
      </c>
      <c r="U1433" s="24" t="str">
        <f>IF(U$3="Not used","",IFERROR(VLOOKUP($A1433,'Circumstance 16'!$B$6:$AB$15,27,FALSE),IFERROR(VLOOKUP($A1433,'Circumstance 16'!$B$18:$AB$28,27,FALSE),TableBPA2[[#This Row],[Base Payment After Circumstance 15]])))</f>
        <v/>
      </c>
      <c r="V1433" s="24" t="str">
        <f>IF(V$3="Not used","",IFERROR(VLOOKUP($A1433,'Circumstance 17'!$B$6:$AB$15,27,FALSE),IFERROR(VLOOKUP($A1433,'Circumstance 17'!$B$18:$AB$28,27,FALSE),TableBPA2[[#This Row],[Base Payment After Circumstance 16]])))</f>
        <v/>
      </c>
      <c r="W1433" s="24" t="str">
        <f>IF(W$3="Not used","",IFERROR(VLOOKUP($A1433,'Circumstance 18'!$B$6:$AB$15,27,FALSE),IFERROR(VLOOKUP($A1433,'Circumstance 18'!$B$18:$AB$28,27,FALSE),TableBPA2[[#This Row],[Base Payment After Circumstance 17]])))</f>
        <v/>
      </c>
      <c r="X1433" s="24" t="str">
        <f>IF(X$3="Not used","",IFERROR(VLOOKUP($A1433,'Circumstance 19'!$B$6:$AB$15,27,FALSE),IFERROR(VLOOKUP($A1433,'Circumstance 19'!$B$18:$AB$28,27,FALSE),TableBPA2[[#This Row],[Base Payment After Circumstance 18]])))</f>
        <v/>
      </c>
      <c r="Y1433" s="24" t="str">
        <f>IF(Y$3="Not used","",IFERROR(VLOOKUP($A1433,'Circumstance 20'!$B$6:$AB$15,27,FALSE),IFERROR(VLOOKUP($A1433,'Circumstance 20'!$B$18:$AB$28,27,FALSE),TableBPA2[[#This Row],[Base Payment After Circumstance 19]])))</f>
        <v/>
      </c>
    </row>
    <row r="1434" spans="1:25" x14ac:dyDescent="0.25">
      <c r="A1434" s="11" t="str">
        <f>IF('LEA Information'!A1443="","",'LEA Information'!A1443)</f>
        <v/>
      </c>
      <c r="B1434" s="11" t="str">
        <f>IF('LEA Information'!B1443="","",'LEA Information'!B1443)</f>
        <v/>
      </c>
      <c r="C1434" s="68" t="str">
        <f>IF('LEA Information'!C1443="","",'LEA Information'!C1443)</f>
        <v/>
      </c>
      <c r="D1434" s="8" t="str">
        <f>IF('LEA Information'!D1443="","",'LEA Information'!D1443)</f>
        <v/>
      </c>
      <c r="E1434" s="32" t="str">
        <f t="shared" si="22"/>
        <v/>
      </c>
      <c r="F1434" s="3" t="str">
        <f>IF(F$3="Not used","",IFERROR(VLOOKUP($A1434,'Circumstance 1'!$B$6:$AB$15,27,FALSE),IFERROR(VLOOKUP(A1434,'Circumstance 1'!$B$18:$AB$28,27,FALSE),TableBPA2[[#This Row],[Starting Base Payment]])))</f>
        <v/>
      </c>
      <c r="G1434" s="3" t="str">
        <f>IF(G$3="Not used","",IFERROR(VLOOKUP($A1434,'Circumstance 2'!$B$6:$AB$15,27,FALSE),IFERROR(VLOOKUP($A1434,'Circumstance 2'!$B$18:$AB$28,27,FALSE),TableBPA2[[#This Row],[Base Payment After Circumstance 1]])))</f>
        <v/>
      </c>
      <c r="H1434" s="3" t="str">
        <f>IF(H$3="Not used","",IFERROR(VLOOKUP($A1434,'Circumstance 3'!$B$6:$AB$15,27,FALSE),IFERROR(VLOOKUP($A1434,'Circumstance 3'!$B$18:$AB$28,27,FALSE),TableBPA2[[#This Row],[Base Payment After Circumstance 2]])))</f>
        <v/>
      </c>
      <c r="I1434" s="3" t="str">
        <f>IF(I$3="Not used","",IFERROR(VLOOKUP($A1434,'Circumstance 4'!$B$6:$AB$15,27,FALSE),IFERROR(VLOOKUP($A1434,'Circumstance 4'!$B$18:$AB$28,27,FALSE),TableBPA2[[#This Row],[Base Payment After Circumstance 3]])))</f>
        <v/>
      </c>
      <c r="J1434" s="3" t="str">
        <f>IF(J$3="Not used","",IFERROR(VLOOKUP($A1434,'Circumstance 5'!$B$6:$AB$15,27,FALSE),IFERROR(VLOOKUP($A1434,'Circumstance 5'!$B$18:$AB$28,27,FALSE),TableBPA2[[#This Row],[Base Payment After Circumstance 4]])))</f>
        <v/>
      </c>
      <c r="K1434" s="3" t="str">
        <f>IF(K$3="Not used","",IFERROR(VLOOKUP($A1434,'Circumstance 6'!$B$6:$AB$15,27,FALSE),IFERROR(VLOOKUP($A1434,'Circumstance 6'!$B$18:$AB$28,27,FALSE),TableBPA2[[#This Row],[Base Payment After Circumstance 5]])))</f>
        <v/>
      </c>
      <c r="L1434" s="3" t="str">
        <f>IF(L$3="Not used","",IFERROR(VLOOKUP($A1434,'Circumstance 7'!$B$6:$AB$15,27,FALSE),IFERROR(VLOOKUP($A1434,'Circumstance 7'!$B$18:$AB$28,27,FALSE),TableBPA2[[#This Row],[Base Payment After Circumstance 6]])))</f>
        <v/>
      </c>
      <c r="M1434" s="3" t="str">
        <f>IF(M$3="Not used","",IFERROR(VLOOKUP($A1434,'Circumstance 8'!$B$6:$AB$15,27,FALSE),IFERROR(VLOOKUP($A1434,'Circumstance 8'!$B$18:$AB$28,27,FALSE),TableBPA2[[#This Row],[Base Payment After Circumstance 7]])))</f>
        <v/>
      </c>
      <c r="N1434" s="3" t="str">
        <f>IF(N$3="Not used","",IFERROR(VLOOKUP($A1434,'Circumstance 9'!$B$6:$AB$15,27,FALSE),IFERROR(VLOOKUP($A1434,'Circumstance 9'!$B$18:$AB$28,27,FALSE),TableBPA2[[#This Row],[Base Payment After Circumstance 8]])))</f>
        <v/>
      </c>
      <c r="O1434" s="3" t="str">
        <f>IF(O$3="Not used","",IFERROR(VLOOKUP($A1434,'Circumstance 10'!$B$6:$AB$15,27,FALSE),IFERROR(VLOOKUP($A1434,'Circumstance 10'!$B$18:$AB$28,27,FALSE),TableBPA2[[#This Row],[Base Payment After Circumstance 9]])))</f>
        <v/>
      </c>
      <c r="P1434" s="24" t="str">
        <f>IF(P$3="Not used","",IFERROR(VLOOKUP($A1434,'Circumstance 11'!$B$6:$AB$15,27,FALSE),IFERROR(VLOOKUP($A1434,'Circumstance 11'!$B$18:$AB$28,27,FALSE),TableBPA2[[#This Row],[Base Payment After Circumstance 10]])))</f>
        <v/>
      </c>
      <c r="Q1434" s="24" t="str">
        <f>IF(Q$3="Not used","",IFERROR(VLOOKUP($A1434,'Circumstance 12'!$B$6:$AB$15,27,FALSE),IFERROR(VLOOKUP($A1434,'Circumstance 12'!$B$18:$AB$28,27,FALSE),TableBPA2[[#This Row],[Base Payment After Circumstance 11]])))</f>
        <v/>
      </c>
      <c r="R1434" s="24" t="str">
        <f>IF(R$3="Not used","",IFERROR(VLOOKUP($A1434,'Circumstance 13'!$B$6:$AB$15,27,FALSE),IFERROR(VLOOKUP($A1434,'Circumstance 13'!$B$18:$AB$28,27,FALSE),TableBPA2[[#This Row],[Base Payment After Circumstance 12]])))</f>
        <v/>
      </c>
      <c r="S1434" s="24" t="str">
        <f>IF(S$3="Not used","",IFERROR(VLOOKUP($A1434,'Circumstance 14'!$B$6:$AB$15,27,FALSE),IFERROR(VLOOKUP($A1434,'Circumstance 14'!$B$18:$AB$28,27,FALSE),TableBPA2[[#This Row],[Base Payment After Circumstance 13]])))</f>
        <v/>
      </c>
      <c r="T1434" s="24" t="str">
        <f>IF(T$3="Not used","",IFERROR(VLOOKUP($A1434,'Circumstance 15'!$B$6:$AB$15,27,FALSE),IFERROR(VLOOKUP($A1434,'Circumstance 15'!$B$18:$AB$28,27,FALSE),TableBPA2[[#This Row],[Base Payment After Circumstance 14]])))</f>
        <v/>
      </c>
      <c r="U1434" s="24" t="str">
        <f>IF(U$3="Not used","",IFERROR(VLOOKUP($A1434,'Circumstance 16'!$B$6:$AB$15,27,FALSE),IFERROR(VLOOKUP($A1434,'Circumstance 16'!$B$18:$AB$28,27,FALSE),TableBPA2[[#This Row],[Base Payment After Circumstance 15]])))</f>
        <v/>
      </c>
      <c r="V1434" s="24" t="str">
        <f>IF(V$3="Not used","",IFERROR(VLOOKUP($A1434,'Circumstance 17'!$B$6:$AB$15,27,FALSE),IFERROR(VLOOKUP($A1434,'Circumstance 17'!$B$18:$AB$28,27,FALSE),TableBPA2[[#This Row],[Base Payment After Circumstance 16]])))</f>
        <v/>
      </c>
      <c r="W1434" s="24" t="str">
        <f>IF(W$3="Not used","",IFERROR(VLOOKUP($A1434,'Circumstance 18'!$B$6:$AB$15,27,FALSE),IFERROR(VLOOKUP($A1434,'Circumstance 18'!$B$18:$AB$28,27,FALSE),TableBPA2[[#This Row],[Base Payment After Circumstance 17]])))</f>
        <v/>
      </c>
      <c r="X1434" s="24" t="str">
        <f>IF(X$3="Not used","",IFERROR(VLOOKUP($A1434,'Circumstance 19'!$B$6:$AB$15,27,FALSE),IFERROR(VLOOKUP($A1434,'Circumstance 19'!$B$18:$AB$28,27,FALSE),TableBPA2[[#This Row],[Base Payment After Circumstance 18]])))</f>
        <v/>
      </c>
      <c r="Y1434" s="24" t="str">
        <f>IF(Y$3="Not used","",IFERROR(VLOOKUP($A1434,'Circumstance 20'!$B$6:$AB$15,27,FALSE),IFERROR(VLOOKUP($A1434,'Circumstance 20'!$B$18:$AB$28,27,FALSE),TableBPA2[[#This Row],[Base Payment After Circumstance 19]])))</f>
        <v/>
      </c>
    </row>
    <row r="1435" spans="1:25" x14ac:dyDescent="0.25">
      <c r="A1435" s="11" t="str">
        <f>IF('LEA Information'!A1444="","",'LEA Information'!A1444)</f>
        <v/>
      </c>
      <c r="B1435" s="11" t="str">
        <f>IF('LEA Information'!B1444="","",'LEA Information'!B1444)</f>
        <v/>
      </c>
      <c r="C1435" s="68" t="str">
        <f>IF('LEA Information'!C1444="","",'LEA Information'!C1444)</f>
        <v/>
      </c>
      <c r="D1435" s="8" t="str">
        <f>IF('LEA Information'!D1444="","",'LEA Information'!D1444)</f>
        <v/>
      </c>
      <c r="E1435" s="32" t="str">
        <f t="shared" si="22"/>
        <v/>
      </c>
      <c r="F1435" s="3" t="str">
        <f>IF(F$3="Not used","",IFERROR(VLOOKUP($A1435,'Circumstance 1'!$B$6:$AB$15,27,FALSE),IFERROR(VLOOKUP(A1435,'Circumstance 1'!$B$18:$AB$28,27,FALSE),TableBPA2[[#This Row],[Starting Base Payment]])))</f>
        <v/>
      </c>
      <c r="G1435" s="3" t="str">
        <f>IF(G$3="Not used","",IFERROR(VLOOKUP($A1435,'Circumstance 2'!$B$6:$AB$15,27,FALSE),IFERROR(VLOOKUP($A1435,'Circumstance 2'!$B$18:$AB$28,27,FALSE),TableBPA2[[#This Row],[Base Payment After Circumstance 1]])))</f>
        <v/>
      </c>
      <c r="H1435" s="3" t="str">
        <f>IF(H$3="Not used","",IFERROR(VLOOKUP($A1435,'Circumstance 3'!$B$6:$AB$15,27,FALSE),IFERROR(VLOOKUP($A1435,'Circumstance 3'!$B$18:$AB$28,27,FALSE),TableBPA2[[#This Row],[Base Payment After Circumstance 2]])))</f>
        <v/>
      </c>
      <c r="I1435" s="3" t="str">
        <f>IF(I$3="Not used","",IFERROR(VLOOKUP($A1435,'Circumstance 4'!$B$6:$AB$15,27,FALSE),IFERROR(VLOOKUP($A1435,'Circumstance 4'!$B$18:$AB$28,27,FALSE),TableBPA2[[#This Row],[Base Payment After Circumstance 3]])))</f>
        <v/>
      </c>
      <c r="J1435" s="3" t="str">
        <f>IF(J$3="Not used","",IFERROR(VLOOKUP($A1435,'Circumstance 5'!$B$6:$AB$15,27,FALSE),IFERROR(VLOOKUP($A1435,'Circumstance 5'!$B$18:$AB$28,27,FALSE),TableBPA2[[#This Row],[Base Payment After Circumstance 4]])))</f>
        <v/>
      </c>
      <c r="K1435" s="3" t="str">
        <f>IF(K$3="Not used","",IFERROR(VLOOKUP($A1435,'Circumstance 6'!$B$6:$AB$15,27,FALSE),IFERROR(VLOOKUP($A1435,'Circumstance 6'!$B$18:$AB$28,27,FALSE),TableBPA2[[#This Row],[Base Payment After Circumstance 5]])))</f>
        <v/>
      </c>
      <c r="L1435" s="3" t="str">
        <f>IF(L$3="Not used","",IFERROR(VLOOKUP($A1435,'Circumstance 7'!$B$6:$AB$15,27,FALSE),IFERROR(VLOOKUP($A1435,'Circumstance 7'!$B$18:$AB$28,27,FALSE),TableBPA2[[#This Row],[Base Payment After Circumstance 6]])))</f>
        <v/>
      </c>
      <c r="M1435" s="3" t="str">
        <f>IF(M$3="Not used","",IFERROR(VLOOKUP($A1435,'Circumstance 8'!$B$6:$AB$15,27,FALSE),IFERROR(VLOOKUP($A1435,'Circumstance 8'!$B$18:$AB$28,27,FALSE),TableBPA2[[#This Row],[Base Payment After Circumstance 7]])))</f>
        <v/>
      </c>
      <c r="N1435" s="3" t="str">
        <f>IF(N$3="Not used","",IFERROR(VLOOKUP($A1435,'Circumstance 9'!$B$6:$AB$15,27,FALSE),IFERROR(VLOOKUP($A1435,'Circumstance 9'!$B$18:$AB$28,27,FALSE),TableBPA2[[#This Row],[Base Payment After Circumstance 8]])))</f>
        <v/>
      </c>
      <c r="O1435" s="3" t="str">
        <f>IF(O$3="Not used","",IFERROR(VLOOKUP($A1435,'Circumstance 10'!$B$6:$AB$15,27,FALSE),IFERROR(VLOOKUP($A1435,'Circumstance 10'!$B$18:$AB$28,27,FALSE),TableBPA2[[#This Row],[Base Payment After Circumstance 9]])))</f>
        <v/>
      </c>
      <c r="P1435" s="24" t="str">
        <f>IF(P$3="Not used","",IFERROR(VLOOKUP($A1435,'Circumstance 11'!$B$6:$AB$15,27,FALSE),IFERROR(VLOOKUP($A1435,'Circumstance 11'!$B$18:$AB$28,27,FALSE),TableBPA2[[#This Row],[Base Payment After Circumstance 10]])))</f>
        <v/>
      </c>
      <c r="Q1435" s="24" t="str">
        <f>IF(Q$3="Not used","",IFERROR(VLOOKUP($A1435,'Circumstance 12'!$B$6:$AB$15,27,FALSE),IFERROR(VLOOKUP($A1435,'Circumstance 12'!$B$18:$AB$28,27,FALSE),TableBPA2[[#This Row],[Base Payment After Circumstance 11]])))</f>
        <v/>
      </c>
      <c r="R1435" s="24" t="str">
        <f>IF(R$3="Not used","",IFERROR(VLOOKUP($A1435,'Circumstance 13'!$B$6:$AB$15,27,FALSE),IFERROR(VLOOKUP($A1435,'Circumstance 13'!$B$18:$AB$28,27,FALSE),TableBPA2[[#This Row],[Base Payment After Circumstance 12]])))</f>
        <v/>
      </c>
      <c r="S1435" s="24" t="str">
        <f>IF(S$3="Not used","",IFERROR(VLOOKUP($A1435,'Circumstance 14'!$B$6:$AB$15,27,FALSE),IFERROR(VLOOKUP($A1435,'Circumstance 14'!$B$18:$AB$28,27,FALSE),TableBPA2[[#This Row],[Base Payment After Circumstance 13]])))</f>
        <v/>
      </c>
      <c r="T1435" s="24" t="str">
        <f>IF(T$3="Not used","",IFERROR(VLOOKUP($A1435,'Circumstance 15'!$B$6:$AB$15,27,FALSE),IFERROR(VLOOKUP($A1435,'Circumstance 15'!$B$18:$AB$28,27,FALSE),TableBPA2[[#This Row],[Base Payment After Circumstance 14]])))</f>
        <v/>
      </c>
      <c r="U1435" s="24" t="str">
        <f>IF(U$3="Not used","",IFERROR(VLOOKUP($A1435,'Circumstance 16'!$B$6:$AB$15,27,FALSE),IFERROR(VLOOKUP($A1435,'Circumstance 16'!$B$18:$AB$28,27,FALSE),TableBPA2[[#This Row],[Base Payment After Circumstance 15]])))</f>
        <v/>
      </c>
      <c r="V1435" s="24" t="str">
        <f>IF(V$3="Not used","",IFERROR(VLOOKUP($A1435,'Circumstance 17'!$B$6:$AB$15,27,FALSE),IFERROR(VLOOKUP($A1435,'Circumstance 17'!$B$18:$AB$28,27,FALSE),TableBPA2[[#This Row],[Base Payment After Circumstance 16]])))</f>
        <v/>
      </c>
      <c r="W1435" s="24" t="str">
        <f>IF(W$3="Not used","",IFERROR(VLOOKUP($A1435,'Circumstance 18'!$B$6:$AB$15,27,FALSE),IFERROR(VLOOKUP($A1435,'Circumstance 18'!$B$18:$AB$28,27,FALSE),TableBPA2[[#This Row],[Base Payment After Circumstance 17]])))</f>
        <v/>
      </c>
      <c r="X1435" s="24" t="str">
        <f>IF(X$3="Not used","",IFERROR(VLOOKUP($A1435,'Circumstance 19'!$B$6:$AB$15,27,FALSE),IFERROR(VLOOKUP($A1435,'Circumstance 19'!$B$18:$AB$28,27,FALSE),TableBPA2[[#This Row],[Base Payment After Circumstance 18]])))</f>
        <v/>
      </c>
      <c r="Y1435" s="24" t="str">
        <f>IF(Y$3="Not used","",IFERROR(VLOOKUP($A1435,'Circumstance 20'!$B$6:$AB$15,27,FALSE),IFERROR(VLOOKUP($A1435,'Circumstance 20'!$B$18:$AB$28,27,FALSE),TableBPA2[[#This Row],[Base Payment After Circumstance 19]])))</f>
        <v/>
      </c>
    </row>
    <row r="1436" spans="1:25" x14ac:dyDescent="0.25">
      <c r="A1436" s="11" t="str">
        <f>IF('LEA Information'!A1445="","",'LEA Information'!A1445)</f>
        <v/>
      </c>
      <c r="B1436" s="11" t="str">
        <f>IF('LEA Information'!B1445="","",'LEA Information'!B1445)</f>
        <v/>
      </c>
      <c r="C1436" s="68" t="str">
        <f>IF('LEA Information'!C1445="","",'LEA Information'!C1445)</f>
        <v/>
      </c>
      <c r="D1436" s="8" t="str">
        <f>IF('LEA Information'!D1445="","",'LEA Information'!D1445)</f>
        <v/>
      </c>
      <c r="E1436" s="32" t="str">
        <f t="shared" si="22"/>
        <v/>
      </c>
      <c r="F1436" s="3" t="str">
        <f>IF(F$3="Not used","",IFERROR(VLOOKUP($A1436,'Circumstance 1'!$B$6:$AB$15,27,FALSE),IFERROR(VLOOKUP(A1436,'Circumstance 1'!$B$18:$AB$28,27,FALSE),TableBPA2[[#This Row],[Starting Base Payment]])))</f>
        <v/>
      </c>
      <c r="G1436" s="3" t="str">
        <f>IF(G$3="Not used","",IFERROR(VLOOKUP($A1436,'Circumstance 2'!$B$6:$AB$15,27,FALSE),IFERROR(VLOOKUP($A1436,'Circumstance 2'!$B$18:$AB$28,27,FALSE),TableBPA2[[#This Row],[Base Payment After Circumstance 1]])))</f>
        <v/>
      </c>
      <c r="H1436" s="3" t="str">
        <f>IF(H$3="Not used","",IFERROR(VLOOKUP($A1436,'Circumstance 3'!$B$6:$AB$15,27,FALSE),IFERROR(VLOOKUP($A1436,'Circumstance 3'!$B$18:$AB$28,27,FALSE),TableBPA2[[#This Row],[Base Payment After Circumstance 2]])))</f>
        <v/>
      </c>
      <c r="I1436" s="3" t="str">
        <f>IF(I$3="Not used","",IFERROR(VLOOKUP($A1436,'Circumstance 4'!$B$6:$AB$15,27,FALSE),IFERROR(VLOOKUP($A1436,'Circumstance 4'!$B$18:$AB$28,27,FALSE),TableBPA2[[#This Row],[Base Payment After Circumstance 3]])))</f>
        <v/>
      </c>
      <c r="J1436" s="3" t="str">
        <f>IF(J$3="Not used","",IFERROR(VLOOKUP($A1436,'Circumstance 5'!$B$6:$AB$15,27,FALSE),IFERROR(VLOOKUP($A1436,'Circumstance 5'!$B$18:$AB$28,27,FALSE),TableBPA2[[#This Row],[Base Payment After Circumstance 4]])))</f>
        <v/>
      </c>
      <c r="K1436" s="3" t="str">
        <f>IF(K$3="Not used","",IFERROR(VLOOKUP($A1436,'Circumstance 6'!$B$6:$AB$15,27,FALSE),IFERROR(VLOOKUP($A1436,'Circumstance 6'!$B$18:$AB$28,27,FALSE),TableBPA2[[#This Row],[Base Payment After Circumstance 5]])))</f>
        <v/>
      </c>
      <c r="L1436" s="3" t="str">
        <f>IF(L$3="Not used","",IFERROR(VLOOKUP($A1436,'Circumstance 7'!$B$6:$AB$15,27,FALSE),IFERROR(VLOOKUP($A1436,'Circumstance 7'!$B$18:$AB$28,27,FALSE),TableBPA2[[#This Row],[Base Payment After Circumstance 6]])))</f>
        <v/>
      </c>
      <c r="M1436" s="3" t="str">
        <f>IF(M$3="Not used","",IFERROR(VLOOKUP($A1436,'Circumstance 8'!$B$6:$AB$15,27,FALSE),IFERROR(VLOOKUP($A1436,'Circumstance 8'!$B$18:$AB$28,27,FALSE),TableBPA2[[#This Row],[Base Payment After Circumstance 7]])))</f>
        <v/>
      </c>
      <c r="N1436" s="3" t="str">
        <f>IF(N$3="Not used","",IFERROR(VLOOKUP($A1436,'Circumstance 9'!$B$6:$AB$15,27,FALSE),IFERROR(VLOOKUP($A1436,'Circumstance 9'!$B$18:$AB$28,27,FALSE),TableBPA2[[#This Row],[Base Payment After Circumstance 8]])))</f>
        <v/>
      </c>
      <c r="O1436" s="3" t="str">
        <f>IF(O$3="Not used","",IFERROR(VLOOKUP($A1436,'Circumstance 10'!$B$6:$AB$15,27,FALSE),IFERROR(VLOOKUP($A1436,'Circumstance 10'!$B$18:$AB$28,27,FALSE),TableBPA2[[#This Row],[Base Payment After Circumstance 9]])))</f>
        <v/>
      </c>
      <c r="P1436" s="24" t="str">
        <f>IF(P$3="Not used","",IFERROR(VLOOKUP($A1436,'Circumstance 11'!$B$6:$AB$15,27,FALSE),IFERROR(VLOOKUP($A1436,'Circumstance 11'!$B$18:$AB$28,27,FALSE),TableBPA2[[#This Row],[Base Payment After Circumstance 10]])))</f>
        <v/>
      </c>
      <c r="Q1436" s="24" t="str">
        <f>IF(Q$3="Not used","",IFERROR(VLOOKUP($A1436,'Circumstance 12'!$B$6:$AB$15,27,FALSE),IFERROR(VLOOKUP($A1436,'Circumstance 12'!$B$18:$AB$28,27,FALSE),TableBPA2[[#This Row],[Base Payment After Circumstance 11]])))</f>
        <v/>
      </c>
      <c r="R1436" s="24" t="str">
        <f>IF(R$3="Not used","",IFERROR(VLOOKUP($A1436,'Circumstance 13'!$B$6:$AB$15,27,FALSE),IFERROR(VLOOKUP($A1436,'Circumstance 13'!$B$18:$AB$28,27,FALSE),TableBPA2[[#This Row],[Base Payment After Circumstance 12]])))</f>
        <v/>
      </c>
      <c r="S1436" s="24" t="str">
        <f>IF(S$3="Not used","",IFERROR(VLOOKUP($A1436,'Circumstance 14'!$B$6:$AB$15,27,FALSE),IFERROR(VLOOKUP($A1436,'Circumstance 14'!$B$18:$AB$28,27,FALSE),TableBPA2[[#This Row],[Base Payment After Circumstance 13]])))</f>
        <v/>
      </c>
      <c r="T1436" s="24" t="str">
        <f>IF(T$3="Not used","",IFERROR(VLOOKUP($A1436,'Circumstance 15'!$B$6:$AB$15,27,FALSE),IFERROR(VLOOKUP($A1436,'Circumstance 15'!$B$18:$AB$28,27,FALSE),TableBPA2[[#This Row],[Base Payment After Circumstance 14]])))</f>
        <v/>
      </c>
      <c r="U1436" s="24" t="str">
        <f>IF(U$3="Not used","",IFERROR(VLOOKUP($A1436,'Circumstance 16'!$B$6:$AB$15,27,FALSE),IFERROR(VLOOKUP($A1436,'Circumstance 16'!$B$18:$AB$28,27,FALSE),TableBPA2[[#This Row],[Base Payment After Circumstance 15]])))</f>
        <v/>
      </c>
      <c r="V1436" s="24" t="str">
        <f>IF(V$3="Not used","",IFERROR(VLOOKUP($A1436,'Circumstance 17'!$B$6:$AB$15,27,FALSE),IFERROR(VLOOKUP($A1436,'Circumstance 17'!$B$18:$AB$28,27,FALSE),TableBPA2[[#This Row],[Base Payment After Circumstance 16]])))</f>
        <v/>
      </c>
      <c r="W1436" s="24" t="str">
        <f>IF(W$3="Not used","",IFERROR(VLOOKUP($A1436,'Circumstance 18'!$B$6:$AB$15,27,FALSE),IFERROR(VLOOKUP($A1436,'Circumstance 18'!$B$18:$AB$28,27,FALSE),TableBPA2[[#This Row],[Base Payment After Circumstance 17]])))</f>
        <v/>
      </c>
      <c r="X1436" s="24" t="str">
        <f>IF(X$3="Not used","",IFERROR(VLOOKUP($A1436,'Circumstance 19'!$B$6:$AB$15,27,FALSE),IFERROR(VLOOKUP($A1436,'Circumstance 19'!$B$18:$AB$28,27,FALSE),TableBPA2[[#This Row],[Base Payment After Circumstance 18]])))</f>
        <v/>
      </c>
      <c r="Y1436" s="24" t="str">
        <f>IF(Y$3="Not used","",IFERROR(VLOOKUP($A1436,'Circumstance 20'!$B$6:$AB$15,27,FALSE),IFERROR(VLOOKUP($A1436,'Circumstance 20'!$B$18:$AB$28,27,FALSE),TableBPA2[[#This Row],[Base Payment After Circumstance 19]])))</f>
        <v/>
      </c>
    </row>
    <row r="1437" spans="1:25" x14ac:dyDescent="0.25">
      <c r="A1437" s="11" t="str">
        <f>IF('LEA Information'!A1446="","",'LEA Information'!A1446)</f>
        <v/>
      </c>
      <c r="B1437" s="11" t="str">
        <f>IF('LEA Information'!B1446="","",'LEA Information'!B1446)</f>
        <v/>
      </c>
      <c r="C1437" s="68" t="str">
        <f>IF('LEA Information'!C1446="","",'LEA Information'!C1446)</f>
        <v/>
      </c>
      <c r="D1437" s="8" t="str">
        <f>IF('LEA Information'!D1446="","",'LEA Information'!D1446)</f>
        <v/>
      </c>
      <c r="E1437" s="32" t="str">
        <f t="shared" si="22"/>
        <v/>
      </c>
      <c r="F1437" s="3" t="str">
        <f>IF(F$3="Not used","",IFERROR(VLOOKUP($A1437,'Circumstance 1'!$B$6:$AB$15,27,FALSE),IFERROR(VLOOKUP(A1437,'Circumstance 1'!$B$18:$AB$28,27,FALSE),TableBPA2[[#This Row],[Starting Base Payment]])))</f>
        <v/>
      </c>
      <c r="G1437" s="3" t="str">
        <f>IF(G$3="Not used","",IFERROR(VLOOKUP($A1437,'Circumstance 2'!$B$6:$AB$15,27,FALSE),IFERROR(VLOOKUP($A1437,'Circumstance 2'!$B$18:$AB$28,27,FALSE),TableBPA2[[#This Row],[Base Payment After Circumstance 1]])))</f>
        <v/>
      </c>
      <c r="H1437" s="3" t="str">
        <f>IF(H$3="Not used","",IFERROR(VLOOKUP($A1437,'Circumstance 3'!$B$6:$AB$15,27,FALSE),IFERROR(VLOOKUP($A1437,'Circumstance 3'!$B$18:$AB$28,27,FALSE),TableBPA2[[#This Row],[Base Payment After Circumstance 2]])))</f>
        <v/>
      </c>
      <c r="I1437" s="3" t="str">
        <f>IF(I$3="Not used","",IFERROR(VLOOKUP($A1437,'Circumstance 4'!$B$6:$AB$15,27,FALSE),IFERROR(VLOOKUP($A1437,'Circumstance 4'!$B$18:$AB$28,27,FALSE),TableBPA2[[#This Row],[Base Payment After Circumstance 3]])))</f>
        <v/>
      </c>
      <c r="J1437" s="3" t="str">
        <f>IF(J$3="Not used","",IFERROR(VLOOKUP($A1437,'Circumstance 5'!$B$6:$AB$15,27,FALSE),IFERROR(VLOOKUP($A1437,'Circumstance 5'!$B$18:$AB$28,27,FALSE),TableBPA2[[#This Row],[Base Payment After Circumstance 4]])))</f>
        <v/>
      </c>
      <c r="K1437" s="3" t="str">
        <f>IF(K$3="Not used","",IFERROR(VLOOKUP($A1437,'Circumstance 6'!$B$6:$AB$15,27,FALSE),IFERROR(VLOOKUP($A1437,'Circumstance 6'!$B$18:$AB$28,27,FALSE),TableBPA2[[#This Row],[Base Payment After Circumstance 5]])))</f>
        <v/>
      </c>
      <c r="L1437" s="3" t="str">
        <f>IF(L$3="Not used","",IFERROR(VLOOKUP($A1437,'Circumstance 7'!$B$6:$AB$15,27,FALSE),IFERROR(VLOOKUP($A1437,'Circumstance 7'!$B$18:$AB$28,27,FALSE),TableBPA2[[#This Row],[Base Payment After Circumstance 6]])))</f>
        <v/>
      </c>
      <c r="M1437" s="3" t="str">
        <f>IF(M$3="Not used","",IFERROR(VLOOKUP($A1437,'Circumstance 8'!$B$6:$AB$15,27,FALSE),IFERROR(VLOOKUP($A1437,'Circumstance 8'!$B$18:$AB$28,27,FALSE),TableBPA2[[#This Row],[Base Payment After Circumstance 7]])))</f>
        <v/>
      </c>
      <c r="N1437" s="3" t="str">
        <f>IF(N$3="Not used","",IFERROR(VLOOKUP($A1437,'Circumstance 9'!$B$6:$AB$15,27,FALSE),IFERROR(VLOOKUP($A1437,'Circumstance 9'!$B$18:$AB$28,27,FALSE),TableBPA2[[#This Row],[Base Payment After Circumstance 8]])))</f>
        <v/>
      </c>
      <c r="O1437" s="3" t="str">
        <f>IF(O$3="Not used","",IFERROR(VLOOKUP($A1437,'Circumstance 10'!$B$6:$AB$15,27,FALSE),IFERROR(VLOOKUP($A1437,'Circumstance 10'!$B$18:$AB$28,27,FALSE),TableBPA2[[#This Row],[Base Payment After Circumstance 9]])))</f>
        <v/>
      </c>
      <c r="P1437" s="24" t="str">
        <f>IF(P$3="Not used","",IFERROR(VLOOKUP($A1437,'Circumstance 11'!$B$6:$AB$15,27,FALSE),IFERROR(VLOOKUP($A1437,'Circumstance 11'!$B$18:$AB$28,27,FALSE),TableBPA2[[#This Row],[Base Payment After Circumstance 10]])))</f>
        <v/>
      </c>
      <c r="Q1437" s="24" t="str">
        <f>IF(Q$3="Not used","",IFERROR(VLOOKUP($A1437,'Circumstance 12'!$B$6:$AB$15,27,FALSE),IFERROR(VLOOKUP($A1437,'Circumstance 12'!$B$18:$AB$28,27,FALSE),TableBPA2[[#This Row],[Base Payment After Circumstance 11]])))</f>
        <v/>
      </c>
      <c r="R1437" s="24" t="str">
        <f>IF(R$3="Not used","",IFERROR(VLOOKUP($A1437,'Circumstance 13'!$B$6:$AB$15,27,FALSE),IFERROR(VLOOKUP($A1437,'Circumstance 13'!$B$18:$AB$28,27,FALSE),TableBPA2[[#This Row],[Base Payment After Circumstance 12]])))</f>
        <v/>
      </c>
      <c r="S1437" s="24" t="str">
        <f>IF(S$3="Not used","",IFERROR(VLOOKUP($A1437,'Circumstance 14'!$B$6:$AB$15,27,FALSE),IFERROR(VLOOKUP($A1437,'Circumstance 14'!$B$18:$AB$28,27,FALSE),TableBPA2[[#This Row],[Base Payment After Circumstance 13]])))</f>
        <v/>
      </c>
      <c r="T1437" s="24" t="str">
        <f>IF(T$3="Not used","",IFERROR(VLOOKUP($A1437,'Circumstance 15'!$B$6:$AB$15,27,FALSE),IFERROR(VLOOKUP($A1437,'Circumstance 15'!$B$18:$AB$28,27,FALSE),TableBPA2[[#This Row],[Base Payment After Circumstance 14]])))</f>
        <v/>
      </c>
      <c r="U1437" s="24" t="str">
        <f>IF(U$3="Not used","",IFERROR(VLOOKUP($A1437,'Circumstance 16'!$B$6:$AB$15,27,FALSE),IFERROR(VLOOKUP($A1437,'Circumstance 16'!$B$18:$AB$28,27,FALSE),TableBPA2[[#This Row],[Base Payment After Circumstance 15]])))</f>
        <v/>
      </c>
      <c r="V1437" s="24" t="str">
        <f>IF(V$3="Not used","",IFERROR(VLOOKUP($A1437,'Circumstance 17'!$B$6:$AB$15,27,FALSE),IFERROR(VLOOKUP($A1437,'Circumstance 17'!$B$18:$AB$28,27,FALSE),TableBPA2[[#This Row],[Base Payment After Circumstance 16]])))</f>
        <v/>
      </c>
      <c r="W1437" s="24" t="str">
        <f>IF(W$3="Not used","",IFERROR(VLOOKUP($A1437,'Circumstance 18'!$B$6:$AB$15,27,FALSE),IFERROR(VLOOKUP($A1437,'Circumstance 18'!$B$18:$AB$28,27,FALSE),TableBPA2[[#This Row],[Base Payment After Circumstance 17]])))</f>
        <v/>
      </c>
      <c r="X1437" s="24" t="str">
        <f>IF(X$3="Not used","",IFERROR(VLOOKUP($A1437,'Circumstance 19'!$B$6:$AB$15,27,FALSE),IFERROR(VLOOKUP($A1437,'Circumstance 19'!$B$18:$AB$28,27,FALSE),TableBPA2[[#This Row],[Base Payment After Circumstance 18]])))</f>
        <v/>
      </c>
      <c r="Y1437" s="24" t="str">
        <f>IF(Y$3="Not used","",IFERROR(VLOOKUP($A1437,'Circumstance 20'!$B$6:$AB$15,27,FALSE),IFERROR(VLOOKUP($A1437,'Circumstance 20'!$B$18:$AB$28,27,FALSE),TableBPA2[[#This Row],[Base Payment After Circumstance 19]])))</f>
        <v/>
      </c>
    </row>
    <row r="1438" spans="1:25" x14ac:dyDescent="0.25">
      <c r="A1438" s="11" t="str">
        <f>IF('LEA Information'!A1447="","",'LEA Information'!A1447)</f>
        <v/>
      </c>
      <c r="B1438" s="11" t="str">
        <f>IF('LEA Information'!B1447="","",'LEA Information'!B1447)</f>
        <v/>
      </c>
      <c r="C1438" s="68" t="str">
        <f>IF('LEA Information'!C1447="","",'LEA Information'!C1447)</f>
        <v/>
      </c>
      <c r="D1438" s="8" t="str">
        <f>IF('LEA Information'!D1447="","",'LEA Information'!D1447)</f>
        <v/>
      </c>
      <c r="E1438" s="32" t="str">
        <f t="shared" si="22"/>
        <v/>
      </c>
      <c r="F1438" s="3" t="str">
        <f>IF(F$3="Not used","",IFERROR(VLOOKUP($A1438,'Circumstance 1'!$B$6:$AB$15,27,FALSE),IFERROR(VLOOKUP(A1438,'Circumstance 1'!$B$18:$AB$28,27,FALSE),TableBPA2[[#This Row],[Starting Base Payment]])))</f>
        <v/>
      </c>
      <c r="G1438" s="3" t="str">
        <f>IF(G$3="Not used","",IFERROR(VLOOKUP($A1438,'Circumstance 2'!$B$6:$AB$15,27,FALSE),IFERROR(VLOOKUP($A1438,'Circumstance 2'!$B$18:$AB$28,27,FALSE),TableBPA2[[#This Row],[Base Payment After Circumstance 1]])))</f>
        <v/>
      </c>
      <c r="H1438" s="3" t="str">
        <f>IF(H$3="Not used","",IFERROR(VLOOKUP($A1438,'Circumstance 3'!$B$6:$AB$15,27,FALSE),IFERROR(VLOOKUP($A1438,'Circumstance 3'!$B$18:$AB$28,27,FALSE),TableBPA2[[#This Row],[Base Payment After Circumstance 2]])))</f>
        <v/>
      </c>
      <c r="I1438" s="3" t="str">
        <f>IF(I$3="Not used","",IFERROR(VLOOKUP($A1438,'Circumstance 4'!$B$6:$AB$15,27,FALSE),IFERROR(VLOOKUP($A1438,'Circumstance 4'!$B$18:$AB$28,27,FALSE),TableBPA2[[#This Row],[Base Payment After Circumstance 3]])))</f>
        <v/>
      </c>
      <c r="J1438" s="3" t="str">
        <f>IF(J$3="Not used","",IFERROR(VLOOKUP($A1438,'Circumstance 5'!$B$6:$AB$15,27,FALSE),IFERROR(VLOOKUP($A1438,'Circumstance 5'!$B$18:$AB$28,27,FALSE),TableBPA2[[#This Row],[Base Payment After Circumstance 4]])))</f>
        <v/>
      </c>
      <c r="K1438" s="3" t="str">
        <f>IF(K$3="Not used","",IFERROR(VLOOKUP($A1438,'Circumstance 6'!$B$6:$AB$15,27,FALSE),IFERROR(VLOOKUP($A1438,'Circumstance 6'!$B$18:$AB$28,27,FALSE),TableBPA2[[#This Row],[Base Payment After Circumstance 5]])))</f>
        <v/>
      </c>
      <c r="L1438" s="3" t="str">
        <f>IF(L$3="Not used","",IFERROR(VLOOKUP($A1438,'Circumstance 7'!$B$6:$AB$15,27,FALSE),IFERROR(VLOOKUP($A1438,'Circumstance 7'!$B$18:$AB$28,27,FALSE),TableBPA2[[#This Row],[Base Payment After Circumstance 6]])))</f>
        <v/>
      </c>
      <c r="M1438" s="3" t="str">
        <f>IF(M$3="Not used","",IFERROR(VLOOKUP($A1438,'Circumstance 8'!$B$6:$AB$15,27,FALSE),IFERROR(VLOOKUP($A1438,'Circumstance 8'!$B$18:$AB$28,27,FALSE),TableBPA2[[#This Row],[Base Payment After Circumstance 7]])))</f>
        <v/>
      </c>
      <c r="N1438" s="3" t="str">
        <f>IF(N$3="Not used","",IFERROR(VLOOKUP($A1438,'Circumstance 9'!$B$6:$AB$15,27,FALSE),IFERROR(VLOOKUP($A1438,'Circumstance 9'!$B$18:$AB$28,27,FALSE),TableBPA2[[#This Row],[Base Payment After Circumstance 8]])))</f>
        <v/>
      </c>
      <c r="O1438" s="3" t="str">
        <f>IF(O$3="Not used","",IFERROR(VLOOKUP($A1438,'Circumstance 10'!$B$6:$AB$15,27,FALSE),IFERROR(VLOOKUP($A1438,'Circumstance 10'!$B$18:$AB$28,27,FALSE),TableBPA2[[#This Row],[Base Payment After Circumstance 9]])))</f>
        <v/>
      </c>
      <c r="P1438" s="24" t="str">
        <f>IF(P$3="Not used","",IFERROR(VLOOKUP($A1438,'Circumstance 11'!$B$6:$AB$15,27,FALSE),IFERROR(VLOOKUP($A1438,'Circumstance 11'!$B$18:$AB$28,27,FALSE),TableBPA2[[#This Row],[Base Payment After Circumstance 10]])))</f>
        <v/>
      </c>
      <c r="Q1438" s="24" t="str">
        <f>IF(Q$3="Not used","",IFERROR(VLOOKUP($A1438,'Circumstance 12'!$B$6:$AB$15,27,FALSE),IFERROR(VLOOKUP($A1438,'Circumstance 12'!$B$18:$AB$28,27,FALSE),TableBPA2[[#This Row],[Base Payment After Circumstance 11]])))</f>
        <v/>
      </c>
      <c r="R1438" s="24" t="str">
        <f>IF(R$3="Not used","",IFERROR(VLOOKUP($A1438,'Circumstance 13'!$B$6:$AB$15,27,FALSE),IFERROR(VLOOKUP($A1438,'Circumstance 13'!$B$18:$AB$28,27,FALSE),TableBPA2[[#This Row],[Base Payment After Circumstance 12]])))</f>
        <v/>
      </c>
      <c r="S1438" s="24" t="str">
        <f>IF(S$3="Not used","",IFERROR(VLOOKUP($A1438,'Circumstance 14'!$B$6:$AB$15,27,FALSE),IFERROR(VLOOKUP($A1438,'Circumstance 14'!$B$18:$AB$28,27,FALSE),TableBPA2[[#This Row],[Base Payment After Circumstance 13]])))</f>
        <v/>
      </c>
      <c r="T1438" s="24" t="str">
        <f>IF(T$3="Not used","",IFERROR(VLOOKUP($A1438,'Circumstance 15'!$B$6:$AB$15,27,FALSE),IFERROR(VLOOKUP($A1438,'Circumstance 15'!$B$18:$AB$28,27,FALSE),TableBPA2[[#This Row],[Base Payment After Circumstance 14]])))</f>
        <v/>
      </c>
      <c r="U1438" s="24" t="str">
        <f>IF(U$3="Not used","",IFERROR(VLOOKUP($A1438,'Circumstance 16'!$B$6:$AB$15,27,FALSE),IFERROR(VLOOKUP($A1438,'Circumstance 16'!$B$18:$AB$28,27,FALSE),TableBPA2[[#This Row],[Base Payment After Circumstance 15]])))</f>
        <v/>
      </c>
      <c r="V1438" s="24" t="str">
        <f>IF(V$3="Not used","",IFERROR(VLOOKUP($A1438,'Circumstance 17'!$B$6:$AB$15,27,FALSE),IFERROR(VLOOKUP($A1438,'Circumstance 17'!$B$18:$AB$28,27,FALSE),TableBPA2[[#This Row],[Base Payment After Circumstance 16]])))</f>
        <v/>
      </c>
      <c r="W1438" s="24" t="str">
        <f>IF(W$3="Not used","",IFERROR(VLOOKUP($A1438,'Circumstance 18'!$B$6:$AB$15,27,FALSE),IFERROR(VLOOKUP($A1438,'Circumstance 18'!$B$18:$AB$28,27,FALSE),TableBPA2[[#This Row],[Base Payment After Circumstance 17]])))</f>
        <v/>
      </c>
      <c r="X1438" s="24" t="str">
        <f>IF(X$3="Not used","",IFERROR(VLOOKUP($A1438,'Circumstance 19'!$B$6:$AB$15,27,FALSE),IFERROR(VLOOKUP($A1438,'Circumstance 19'!$B$18:$AB$28,27,FALSE),TableBPA2[[#This Row],[Base Payment After Circumstance 18]])))</f>
        <v/>
      </c>
      <c r="Y1438" s="24" t="str">
        <f>IF(Y$3="Not used","",IFERROR(VLOOKUP($A1438,'Circumstance 20'!$B$6:$AB$15,27,FALSE),IFERROR(VLOOKUP($A1438,'Circumstance 20'!$B$18:$AB$28,27,FALSE),TableBPA2[[#This Row],[Base Payment After Circumstance 19]])))</f>
        <v/>
      </c>
    </row>
    <row r="1439" spans="1:25" x14ac:dyDescent="0.25">
      <c r="A1439" s="11" t="str">
        <f>IF('LEA Information'!A1448="","",'LEA Information'!A1448)</f>
        <v/>
      </c>
      <c r="B1439" s="11" t="str">
        <f>IF('LEA Information'!B1448="","",'LEA Information'!B1448)</f>
        <v/>
      </c>
      <c r="C1439" s="68" t="str">
        <f>IF('LEA Information'!C1448="","",'LEA Information'!C1448)</f>
        <v/>
      </c>
      <c r="D1439" s="8" t="str">
        <f>IF('LEA Information'!D1448="","",'LEA Information'!D1448)</f>
        <v/>
      </c>
      <c r="E1439" s="32" t="str">
        <f t="shared" si="22"/>
        <v/>
      </c>
      <c r="F1439" s="3" t="str">
        <f>IF(F$3="Not used","",IFERROR(VLOOKUP($A1439,'Circumstance 1'!$B$6:$AB$15,27,FALSE),IFERROR(VLOOKUP(A1439,'Circumstance 1'!$B$18:$AB$28,27,FALSE),TableBPA2[[#This Row],[Starting Base Payment]])))</f>
        <v/>
      </c>
      <c r="G1439" s="3" t="str">
        <f>IF(G$3="Not used","",IFERROR(VLOOKUP($A1439,'Circumstance 2'!$B$6:$AB$15,27,FALSE),IFERROR(VLOOKUP($A1439,'Circumstance 2'!$B$18:$AB$28,27,FALSE),TableBPA2[[#This Row],[Base Payment After Circumstance 1]])))</f>
        <v/>
      </c>
      <c r="H1439" s="3" t="str">
        <f>IF(H$3="Not used","",IFERROR(VLOOKUP($A1439,'Circumstance 3'!$B$6:$AB$15,27,FALSE),IFERROR(VLOOKUP($A1439,'Circumstance 3'!$B$18:$AB$28,27,FALSE),TableBPA2[[#This Row],[Base Payment After Circumstance 2]])))</f>
        <v/>
      </c>
      <c r="I1439" s="3" t="str">
        <f>IF(I$3="Not used","",IFERROR(VLOOKUP($A1439,'Circumstance 4'!$B$6:$AB$15,27,FALSE),IFERROR(VLOOKUP($A1439,'Circumstance 4'!$B$18:$AB$28,27,FALSE),TableBPA2[[#This Row],[Base Payment After Circumstance 3]])))</f>
        <v/>
      </c>
      <c r="J1439" s="3" t="str">
        <f>IF(J$3="Not used","",IFERROR(VLOOKUP($A1439,'Circumstance 5'!$B$6:$AB$15,27,FALSE),IFERROR(VLOOKUP($A1439,'Circumstance 5'!$B$18:$AB$28,27,FALSE),TableBPA2[[#This Row],[Base Payment After Circumstance 4]])))</f>
        <v/>
      </c>
      <c r="K1439" s="3" t="str">
        <f>IF(K$3="Not used","",IFERROR(VLOOKUP($A1439,'Circumstance 6'!$B$6:$AB$15,27,FALSE),IFERROR(VLOOKUP($A1439,'Circumstance 6'!$B$18:$AB$28,27,FALSE),TableBPA2[[#This Row],[Base Payment After Circumstance 5]])))</f>
        <v/>
      </c>
      <c r="L1439" s="3" t="str">
        <f>IF(L$3="Not used","",IFERROR(VLOOKUP($A1439,'Circumstance 7'!$B$6:$AB$15,27,FALSE),IFERROR(VLOOKUP($A1439,'Circumstance 7'!$B$18:$AB$28,27,FALSE),TableBPA2[[#This Row],[Base Payment After Circumstance 6]])))</f>
        <v/>
      </c>
      <c r="M1439" s="3" t="str">
        <f>IF(M$3="Not used","",IFERROR(VLOOKUP($A1439,'Circumstance 8'!$B$6:$AB$15,27,FALSE),IFERROR(VLOOKUP($A1439,'Circumstance 8'!$B$18:$AB$28,27,FALSE),TableBPA2[[#This Row],[Base Payment After Circumstance 7]])))</f>
        <v/>
      </c>
      <c r="N1439" s="3" t="str">
        <f>IF(N$3="Not used","",IFERROR(VLOOKUP($A1439,'Circumstance 9'!$B$6:$AB$15,27,FALSE),IFERROR(VLOOKUP($A1439,'Circumstance 9'!$B$18:$AB$28,27,FALSE),TableBPA2[[#This Row],[Base Payment After Circumstance 8]])))</f>
        <v/>
      </c>
      <c r="O1439" s="3" t="str">
        <f>IF(O$3="Not used","",IFERROR(VLOOKUP($A1439,'Circumstance 10'!$B$6:$AB$15,27,FALSE),IFERROR(VLOOKUP($A1439,'Circumstance 10'!$B$18:$AB$28,27,FALSE),TableBPA2[[#This Row],[Base Payment After Circumstance 9]])))</f>
        <v/>
      </c>
      <c r="P1439" s="24" t="str">
        <f>IF(P$3="Not used","",IFERROR(VLOOKUP($A1439,'Circumstance 11'!$B$6:$AB$15,27,FALSE),IFERROR(VLOOKUP($A1439,'Circumstance 11'!$B$18:$AB$28,27,FALSE),TableBPA2[[#This Row],[Base Payment After Circumstance 10]])))</f>
        <v/>
      </c>
      <c r="Q1439" s="24" t="str">
        <f>IF(Q$3="Not used","",IFERROR(VLOOKUP($A1439,'Circumstance 12'!$B$6:$AB$15,27,FALSE),IFERROR(VLOOKUP($A1439,'Circumstance 12'!$B$18:$AB$28,27,FALSE),TableBPA2[[#This Row],[Base Payment After Circumstance 11]])))</f>
        <v/>
      </c>
      <c r="R1439" s="24" t="str">
        <f>IF(R$3="Not used","",IFERROR(VLOOKUP($A1439,'Circumstance 13'!$B$6:$AB$15,27,FALSE),IFERROR(VLOOKUP($A1439,'Circumstance 13'!$B$18:$AB$28,27,FALSE),TableBPA2[[#This Row],[Base Payment After Circumstance 12]])))</f>
        <v/>
      </c>
      <c r="S1439" s="24" t="str">
        <f>IF(S$3="Not used","",IFERROR(VLOOKUP($A1439,'Circumstance 14'!$B$6:$AB$15,27,FALSE),IFERROR(VLOOKUP($A1439,'Circumstance 14'!$B$18:$AB$28,27,FALSE),TableBPA2[[#This Row],[Base Payment After Circumstance 13]])))</f>
        <v/>
      </c>
      <c r="T1439" s="24" t="str">
        <f>IF(T$3="Not used","",IFERROR(VLOOKUP($A1439,'Circumstance 15'!$B$6:$AB$15,27,FALSE),IFERROR(VLOOKUP($A1439,'Circumstance 15'!$B$18:$AB$28,27,FALSE),TableBPA2[[#This Row],[Base Payment After Circumstance 14]])))</f>
        <v/>
      </c>
      <c r="U1439" s="24" t="str">
        <f>IF(U$3="Not used","",IFERROR(VLOOKUP($A1439,'Circumstance 16'!$B$6:$AB$15,27,FALSE),IFERROR(VLOOKUP($A1439,'Circumstance 16'!$B$18:$AB$28,27,FALSE),TableBPA2[[#This Row],[Base Payment After Circumstance 15]])))</f>
        <v/>
      </c>
      <c r="V1439" s="24" t="str">
        <f>IF(V$3="Not used","",IFERROR(VLOOKUP($A1439,'Circumstance 17'!$B$6:$AB$15,27,FALSE),IFERROR(VLOOKUP($A1439,'Circumstance 17'!$B$18:$AB$28,27,FALSE),TableBPA2[[#This Row],[Base Payment After Circumstance 16]])))</f>
        <v/>
      </c>
      <c r="W1439" s="24" t="str">
        <f>IF(W$3="Not used","",IFERROR(VLOOKUP($A1439,'Circumstance 18'!$B$6:$AB$15,27,FALSE),IFERROR(VLOOKUP($A1439,'Circumstance 18'!$B$18:$AB$28,27,FALSE),TableBPA2[[#This Row],[Base Payment After Circumstance 17]])))</f>
        <v/>
      </c>
      <c r="X1439" s="24" t="str">
        <f>IF(X$3="Not used","",IFERROR(VLOOKUP($A1439,'Circumstance 19'!$B$6:$AB$15,27,FALSE),IFERROR(VLOOKUP($A1439,'Circumstance 19'!$B$18:$AB$28,27,FALSE),TableBPA2[[#This Row],[Base Payment After Circumstance 18]])))</f>
        <v/>
      </c>
      <c r="Y1439" s="24" t="str">
        <f>IF(Y$3="Not used","",IFERROR(VLOOKUP($A1439,'Circumstance 20'!$B$6:$AB$15,27,FALSE),IFERROR(VLOOKUP($A1439,'Circumstance 20'!$B$18:$AB$28,27,FALSE),TableBPA2[[#This Row],[Base Payment After Circumstance 19]])))</f>
        <v/>
      </c>
    </row>
    <row r="1440" spans="1:25" x14ac:dyDescent="0.25">
      <c r="A1440" s="11" t="str">
        <f>IF('LEA Information'!A1449="","",'LEA Information'!A1449)</f>
        <v/>
      </c>
      <c r="B1440" s="11" t="str">
        <f>IF('LEA Information'!B1449="","",'LEA Information'!B1449)</f>
        <v/>
      </c>
      <c r="C1440" s="68" t="str">
        <f>IF('LEA Information'!C1449="","",'LEA Information'!C1449)</f>
        <v/>
      </c>
      <c r="D1440" s="8" t="str">
        <f>IF('LEA Information'!D1449="","",'LEA Information'!D1449)</f>
        <v/>
      </c>
      <c r="E1440" s="32" t="str">
        <f t="shared" si="22"/>
        <v/>
      </c>
      <c r="F1440" s="3" t="str">
        <f>IF(F$3="Not used","",IFERROR(VLOOKUP($A1440,'Circumstance 1'!$B$6:$AB$15,27,FALSE),IFERROR(VLOOKUP(A1440,'Circumstance 1'!$B$18:$AB$28,27,FALSE),TableBPA2[[#This Row],[Starting Base Payment]])))</f>
        <v/>
      </c>
      <c r="G1440" s="3" t="str">
        <f>IF(G$3="Not used","",IFERROR(VLOOKUP($A1440,'Circumstance 2'!$B$6:$AB$15,27,FALSE),IFERROR(VLOOKUP($A1440,'Circumstance 2'!$B$18:$AB$28,27,FALSE),TableBPA2[[#This Row],[Base Payment After Circumstance 1]])))</f>
        <v/>
      </c>
      <c r="H1440" s="3" t="str">
        <f>IF(H$3="Not used","",IFERROR(VLOOKUP($A1440,'Circumstance 3'!$B$6:$AB$15,27,FALSE),IFERROR(VLOOKUP($A1440,'Circumstance 3'!$B$18:$AB$28,27,FALSE),TableBPA2[[#This Row],[Base Payment After Circumstance 2]])))</f>
        <v/>
      </c>
      <c r="I1440" s="3" t="str">
        <f>IF(I$3="Not used","",IFERROR(VLOOKUP($A1440,'Circumstance 4'!$B$6:$AB$15,27,FALSE),IFERROR(VLOOKUP($A1440,'Circumstance 4'!$B$18:$AB$28,27,FALSE),TableBPA2[[#This Row],[Base Payment After Circumstance 3]])))</f>
        <v/>
      </c>
      <c r="J1440" s="3" t="str">
        <f>IF(J$3="Not used","",IFERROR(VLOOKUP($A1440,'Circumstance 5'!$B$6:$AB$15,27,FALSE),IFERROR(VLOOKUP($A1440,'Circumstance 5'!$B$18:$AB$28,27,FALSE),TableBPA2[[#This Row],[Base Payment After Circumstance 4]])))</f>
        <v/>
      </c>
      <c r="K1440" s="3" t="str">
        <f>IF(K$3="Not used","",IFERROR(VLOOKUP($A1440,'Circumstance 6'!$B$6:$AB$15,27,FALSE),IFERROR(VLOOKUP($A1440,'Circumstance 6'!$B$18:$AB$28,27,FALSE),TableBPA2[[#This Row],[Base Payment After Circumstance 5]])))</f>
        <v/>
      </c>
      <c r="L1440" s="3" t="str">
        <f>IF(L$3="Not used","",IFERROR(VLOOKUP($A1440,'Circumstance 7'!$B$6:$AB$15,27,FALSE),IFERROR(VLOOKUP($A1440,'Circumstance 7'!$B$18:$AB$28,27,FALSE),TableBPA2[[#This Row],[Base Payment After Circumstance 6]])))</f>
        <v/>
      </c>
      <c r="M1440" s="3" t="str">
        <f>IF(M$3="Not used","",IFERROR(VLOOKUP($A1440,'Circumstance 8'!$B$6:$AB$15,27,FALSE),IFERROR(VLOOKUP($A1440,'Circumstance 8'!$B$18:$AB$28,27,FALSE),TableBPA2[[#This Row],[Base Payment After Circumstance 7]])))</f>
        <v/>
      </c>
      <c r="N1440" s="3" t="str">
        <f>IF(N$3="Not used","",IFERROR(VLOOKUP($A1440,'Circumstance 9'!$B$6:$AB$15,27,FALSE),IFERROR(VLOOKUP($A1440,'Circumstance 9'!$B$18:$AB$28,27,FALSE),TableBPA2[[#This Row],[Base Payment After Circumstance 8]])))</f>
        <v/>
      </c>
      <c r="O1440" s="3" t="str">
        <f>IF(O$3="Not used","",IFERROR(VLOOKUP($A1440,'Circumstance 10'!$B$6:$AB$15,27,FALSE),IFERROR(VLOOKUP($A1440,'Circumstance 10'!$B$18:$AB$28,27,FALSE),TableBPA2[[#This Row],[Base Payment After Circumstance 9]])))</f>
        <v/>
      </c>
      <c r="P1440" s="24" t="str">
        <f>IF(P$3="Not used","",IFERROR(VLOOKUP($A1440,'Circumstance 11'!$B$6:$AB$15,27,FALSE),IFERROR(VLOOKUP($A1440,'Circumstance 11'!$B$18:$AB$28,27,FALSE),TableBPA2[[#This Row],[Base Payment After Circumstance 10]])))</f>
        <v/>
      </c>
      <c r="Q1440" s="24" t="str">
        <f>IF(Q$3="Not used","",IFERROR(VLOOKUP($A1440,'Circumstance 12'!$B$6:$AB$15,27,FALSE),IFERROR(VLOOKUP($A1440,'Circumstance 12'!$B$18:$AB$28,27,FALSE),TableBPA2[[#This Row],[Base Payment After Circumstance 11]])))</f>
        <v/>
      </c>
      <c r="R1440" s="24" t="str">
        <f>IF(R$3="Not used","",IFERROR(VLOOKUP($A1440,'Circumstance 13'!$B$6:$AB$15,27,FALSE),IFERROR(VLOOKUP($A1440,'Circumstance 13'!$B$18:$AB$28,27,FALSE),TableBPA2[[#This Row],[Base Payment After Circumstance 12]])))</f>
        <v/>
      </c>
      <c r="S1440" s="24" t="str">
        <f>IF(S$3="Not used","",IFERROR(VLOOKUP($A1440,'Circumstance 14'!$B$6:$AB$15,27,FALSE),IFERROR(VLOOKUP($A1440,'Circumstance 14'!$B$18:$AB$28,27,FALSE),TableBPA2[[#This Row],[Base Payment After Circumstance 13]])))</f>
        <v/>
      </c>
      <c r="T1440" s="24" t="str">
        <f>IF(T$3="Not used","",IFERROR(VLOOKUP($A1440,'Circumstance 15'!$B$6:$AB$15,27,FALSE),IFERROR(VLOOKUP($A1440,'Circumstance 15'!$B$18:$AB$28,27,FALSE),TableBPA2[[#This Row],[Base Payment After Circumstance 14]])))</f>
        <v/>
      </c>
      <c r="U1440" s="24" t="str">
        <f>IF(U$3="Not used","",IFERROR(VLOOKUP($A1440,'Circumstance 16'!$B$6:$AB$15,27,FALSE),IFERROR(VLOOKUP($A1440,'Circumstance 16'!$B$18:$AB$28,27,FALSE),TableBPA2[[#This Row],[Base Payment After Circumstance 15]])))</f>
        <v/>
      </c>
      <c r="V1440" s="24" t="str">
        <f>IF(V$3="Not used","",IFERROR(VLOOKUP($A1440,'Circumstance 17'!$B$6:$AB$15,27,FALSE),IFERROR(VLOOKUP($A1440,'Circumstance 17'!$B$18:$AB$28,27,FALSE),TableBPA2[[#This Row],[Base Payment After Circumstance 16]])))</f>
        <v/>
      </c>
      <c r="W1440" s="24" t="str">
        <f>IF(W$3="Not used","",IFERROR(VLOOKUP($A1440,'Circumstance 18'!$B$6:$AB$15,27,FALSE),IFERROR(VLOOKUP($A1440,'Circumstance 18'!$B$18:$AB$28,27,FALSE),TableBPA2[[#This Row],[Base Payment After Circumstance 17]])))</f>
        <v/>
      </c>
      <c r="X1440" s="24" t="str">
        <f>IF(X$3="Not used","",IFERROR(VLOOKUP($A1440,'Circumstance 19'!$B$6:$AB$15,27,FALSE),IFERROR(VLOOKUP($A1440,'Circumstance 19'!$B$18:$AB$28,27,FALSE),TableBPA2[[#This Row],[Base Payment After Circumstance 18]])))</f>
        <v/>
      </c>
      <c r="Y1440" s="24" t="str">
        <f>IF(Y$3="Not used","",IFERROR(VLOOKUP($A1440,'Circumstance 20'!$B$6:$AB$15,27,FALSE),IFERROR(VLOOKUP($A1440,'Circumstance 20'!$B$18:$AB$28,27,FALSE),TableBPA2[[#This Row],[Base Payment After Circumstance 19]])))</f>
        <v/>
      </c>
    </row>
    <row r="1441" spans="1:25" x14ac:dyDescent="0.25">
      <c r="A1441" s="11" t="str">
        <f>IF('LEA Information'!A1450="","",'LEA Information'!A1450)</f>
        <v/>
      </c>
      <c r="B1441" s="11" t="str">
        <f>IF('LEA Information'!B1450="","",'LEA Information'!B1450)</f>
        <v/>
      </c>
      <c r="C1441" s="68" t="str">
        <f>IF('LEA Information'!C1450="","",'LEA Information'!C1450)</f>
        <v/>
      </c>
      <c r="D1441" s="8" t="str">
        <f>IF('LEA Information'!D1450="","",'LEA Information'!D1450)</f>
        <v/>
      </c>
      <c r="E1441" s="32" t="str">
        <f t="shared" si="22"/>
        <v/>
      </c>
      <c r="F1441" s="3" t="str">
        <f>IF(F$3="Not used","",IFERROR(VLOOKUP($A1441,'Circumstance 1'!$B$6:$AB$15,27,FALSE),IFERROR(VLOOKUP(A1441,'Circumstance 1'!$B$18:$AB$28,27,FALSE),TableBPA2[[#This Row],[Starting Base Payment]])))</f>
        <v/>
      </c>
      <c r="G1441" s="3" t="str">
        <f>IF(G$3="Not used","",IFERROR(VLOOKUP($A1441,'Circumstance 2'!$B$6:$AB$15,27,FALSE),IFERROR(VLOOKUP($A1441,'Circumstance 2'!$B$18:$AB$28,27,FALSE),TableBPA2[[#This Row],[Base Payment After Circumstance 1]])))</f>
        <v/>
      </c>
      <c r="H1441" s="3" t="str">
        <f>IF(H$3="Not used","",IFERROR(VLOOKUP($A1441,'Circumstance 3'!$B$6:$AB$15,27,FALSE),IFERROR(VLOOKUP($A1441,'Circumstance 3'!$B$18:$AB$28,27,FALSE),TableBPA2[[#This Row],[Base Payment After Circumstance 2]])))</f>
        <v/>
      </c>
      <c r="I1441" s="3" t="str">
        <f>IF(I$3="Not used","",IFERROR(VLOOKUP($A1441,'Circumstance 4'!$B$6:$AB$15,27,FALSE),IFERROR(VLOOKUP($A1441,'Circumstance 4'!$B$18:$AB$28,27,FALSE),TableBPA2[[#This Row],[Base Payment After Circumstance 3]])))</f>
        <v/>
      </c>
      <c r="J1441" s="3" t="str">
        <f>IF(J$3="Not used","",IFERROR(VLOOKUP($A1441,'Circumstance 5'!$B$6:$AB$15,27,FALSE),IFERROR(VLOOKUP($A1441,'Circumstance 5'!$B$18:$AB$28,27,FALSE),TableBPA2[[#This Row],[Base Payment After Circumstance 4]])))</f>
        <v/>
      </c>
      <c r="K1441" s="3" t="str">
        <f>IF(K$3="Not used","",IFERROR(VLOOKUP($A1441,'Circumstance 6'!$B$6:$AB$15,27,FALSE),IFERROR(VLOOKUP($A1441,'Circumstance 6'!$B$18:$AB$28,27,FALSE),TableBPA2[[#This Row],[Base Payment After Circumstance 5]])))</f>
        <v/>
      </c>
      <c r="L1441" s="3" t="str">
        <f>IF(L$3="Not used","",IFERROR(VLOOKUP($A1441,'Circumstance 7'!$B$6:$AB$15,27,FALSE),IFERROR(VLOOKUP($A1441,'Circumstance 7'!$B$18:$AB$28,27,FALSE),TableBPA2[[#This Row],[Base Payment After Circumstance 6]])))</f>
        <v/>
      </c>
      <c r="M1441" s="3" t="str">
        <f>IF(M$3="Not used","",IFERROR(VLOOKUP($A1441,'Circumstance 8'!$B$6:$AB$15,27,FALSE),IFERROR(VLOOKUP($A1441,'Circumstance 8'!$B$18:$AB$28,27,FALSE),TableBPA2[[#This Row],[Base Payment After Circumstance 7]])))</f>
        <v/>
      </c>
      <c r="N1441" s="3" t="str">
        <f>IF(N$3="Not used","",IFERROR(VLOOKUP($A1441,'Circumstance 9'!$B$6:$AB$15,27,FALSE),IFERROR(VLOOKUP($A1441,'Circumstance 9'!$B$18:$AB$28,27,FALSE),TableBPA2[[#This Row],[Base Payment After Circumstance 8]])))</f>
        <v/>
      </c>
      <c r="O1441" s="3" t="str">
        <f>IF(O$3="Not used","",IFERROR(VLOOKUP($A1441,'Circumstance 10'!$B$6:$AB$15,27,FALSE),IFERROR(VLOOKUP($A1441,'Circumstance 10'!$B$18:$AB$28,27,FALSE),TableBPA2[[#This Row],[Base Payment After Circumstance 9]])))</f>
        <v/>
      </c>
      <c r="P1441" s="24" t="str">
        <f>IF(P$3="Not used","",IFERROR(VLOOKUP($A1441,'Circumstance 11'!$B$6:$AB$15,27,FALSE),IFERROR(VLOOKUP($A1441,'Circumstance 11'!$B$18:$AB$28,27,FALSE),TableBPA2[[#This Row],[Base Payment After Circumstance 10]])))</f>
        <v/>
      </c>
      <c r="Q1441" s="24" t="str">
        <f>IF(Q$3="Not used","",IFERROR(VLOOKUP($A1441,'Circumstance 12'!$B$6:$AB$15,27,FALSE),IFERROR(VLOOKUP($A1441,'Circumstance 12'!$B$18:$AB$28,27,FALSE),TableBPA2[[#This Row],[Base Payment After Circumstance 11]])))</f>
        <v/>
      </c>
      <c r="R1441" s="24" t="str">
        <f>IF(R$3="Not used","",IFERROR(VLOOKUP($A1441,'Circumstance 13'!$B$6:$AB$15,27,FALSE),IFERROR(VLOOKUP($A1441,'Circumstance 13'!$B$18:$AB$28,27,FALSE),TableBPA2[[#This Row],[Base Payment After Circumstance 12]])))</f>
        <v/>
      </c>
      <c r="S1441" s="24" t="str">
        <f>IF(S$3="Not used","",IFERROR(VLOOKUP($A1441,'Circumstance 14'!$B$6:$AB$15,27,FALSE),IFERROR(VLOOKUP($A1441,'Circumstance 14'!$B$18:$AB$28,27,FALSE),TableBPA2[[#This Row],[Base Payment After Circumstance 13]])))</f>
        <v/>
      </c>
      <c r="T1441" s="24" t="str">
        <f>IF(T$3="Not used","",IFERROR(VLOOKUP($A1441,'Circumstance 15'!$B$6:$AB$15,27,FALSE),IFERROR(VLOOKUP($A1441,'Circumstance 15'!$B$18:$AB$28,27,FALSE),TableBPA2[[#This Row],[Base Payment After Circumstance 14]])))</f>
        <v/>
      </c>
      <c r="U1441" s="24" t="str">
        <f>IF(U$3="Not used","",IFERROR(VLOOKUP($A1441,'Circumstance 16'!$B$6:$AB$15,27,FALSE),IFERROR(VLOOKUP($A1441,'Circumstance 16'!$B$18:$AB$28,27,FALSE),TableBPA2[[#This Row],[Base Payment After Circumstance 15]])))</f>
        <v/>
      </c>
      <c r="V1441" s="24" t="str">
        <f>IF(V$3="Not used","",IFERROR(VLOOKUP($A1441,'Circumstance 17'!$B$6:$AB$15,27,FALSE),IFERROR(VLOOKUP($A1441,'Circumstance 17'!$B$18:$AB$28,27,FALSE),TableBPA2[[#This Row],[Base Payment After Circumstance 16]])))</f>
        <v/>
      </c>
      <c r="W1441" s="24" t="str">
        <f>IF(W$3="Not used","",IFERROR(VLOOKUP($A1441,'Circumstance 18'!$B$6:$AB$15,27,FALSE),IFERROR(VLOOKUP($A1441,'Circumstance 18'!$B$18:$AB$28,27,FALSE),TableBPA2[[#This Row],[Base Payment After Circumstance 17]])))</f>
        <v/>
      </c>
      <c r="X1441" s="24" t="str">
        <f>IF(X$3="Not used","",IFERROR(VLOOKUP($A1441,'Circumstance 19'!$B$6:$AB$15,27,FALSE),IFERROR(VLOOKUP($A1441,'Circumstance 19'!$B$18:$AB$28,27,FALSE),TableBPA2[[#This Row],[Base Payment After Circumstance 18]])))</f>
        <v/>
      </c>
      <c r="Y1441" s="24" t="str">
        <f>IF(Y$3="Not used","",IFERROR(VLOOKUP($A1441,'Circumstance 20'!$B$6:$AB$15,27,FALSE),IFERROR(VLOOKUP($A1441,'Circumstance 20'!$B$18:$AB$28,27,FALSE),TableBPA2[[#This Row],[Base Payment After Circumstance 19]])))</f>
        <v/>
      </c>
    </row>
    <row r="1442" spans="1:25" x14ac:dyDescent="0.25">
      <c r="A1442" s="11" t="str">
        <f>IF('LEA Information'!A1451="","",'LEA Information'!A1451)</f>
        <v/>
      </c>
      <c r="B1442" s="11" t="str">
        <f>IF('LEA Information'!B1451="","",'LEA Information'!B1451)</f>
        <v/>
      </c>
      <c r="C1442" s="68" t="str">
        <f>IF('LEA Information'!C1451="","",'LEA Information'!C1451)</f>
        <v/>
      </c>
      <c r="D1442" s="8" t="str">
        <f>IF('LEA Information'!D1451="","",'LEA Information'!D1451)</f>
        <v/>
      </c>
      <c r="E1442" s="32" t="str">
        <f t="shared" si="22"/>
        <v/>
      </c>
      <c r="F1442" s="3" t="str">
        <f>IF(F$3="Not used","",IFERROR(VLOOKUP($A1442,'Circumstance 1'!$B$6:$AB$15,27,FALSE),IFERROR(VLOOKUP(A1442,'Circumstance 1'!$B$18:$AB$28,27,FALSE),TableBPA2[[#This Row],[Starting Base Payment]])))</f>
        <v/>
      </c>
      <c r="G1442" s="3" t="str">
        <f>IF(G$3="Not used","",IFERROR(VLOOKUP($A1442,'Circumstance 2'!$B$6:$AB$15,27,FALSE),IFERROR(VLOOKUP($A1442,'Circumstance 2'!$B$18:$AB$28,27,FALSE),TableBPA2[[#This Row],[Base Payment After Circumstance 1]])))</f>
        <v/>
      </c>
      <c r="H1442" s="3" t="str">
        <f>IF(H$3="Not used","",IFERROR(VLOOKUP($A1442,'Circumstance 3'!$B$6:$AB$15,27,FALSE),IFERROR(VLOOKUP($A1442,'Circumstance 3'!$B$18:$AB$28,27,FALSE),TableBPA2[[#This Row],[Base Payment After Circumstance 2]])))</f>
        <v/>
      </c>
      <c r="I1442" s="3" t="str">
        <f>IF(I$3="Not used","",IFERROR(VLOOKUP($A1442,'Circumstance 4'!$B$6:$AB$15,27,FALSE),IFERROR(VLOOKUP($A1442,'Circumstance 4'!$B$18:$AB$28,27,FALSE),TableBPA2[[#This Row],[Base Payment After Circumstance 3]])))</f>
        <v/>
      </c>
      <c r="J1442" s="3" t="str">
        <f>IF(J$3="Not used","",IFERROR(VLOOKUP($A1442,'Circumstance 5'!$B$6:$AB$15,27,FALSE),IFERROR(VLOOKUP($A1442,'Circumstance 5'!$B$18:$AB$28,27,FALSE),TableBPA2[[#This Row],[Base Payment After Circumstance 4]])))</f>
        <v/>
      </c>
      <c r="K1442" s="3" t="str">
        <f>IF(K$3="Not used","",IFERROR(VLOOKUP($A1442,'Circumstance 6'!$B$6:$AB$15,27,FALSE),IFERROR(VLOOKUP($A1442,'Circumstance 6'!$B$18:$AB$28,27,FALSE),TableBPA2[[#This Row],[Base Payment After Circumstance 5]])))</f>
        <v/>
      </c>
      <c r="L1442" s="3" t="str">
        <f>IF(L$3="Not used","",IFERROR(VLOOKUP($A1442,'Circumstance 7'!$B$6:$AB$15,27,FALSE),IFERROR(VLOOKUP($A1442,'Circumstance 7'!$B$18:$AB$28,27,FALSE),TableBPA2[[#This Row],[Base Payment After Circumstance 6]])))</f>
        <v/>
      </c>
      <c r="M1442" s="3" t="str">
        <f>IF(M$3="Not used","",IFERROR(VLOOKUP($A1442,'Circumstance 8'!$B$6:$AB$15,27,FALSE),IFERROR(VLOOKUP($A1442,'Circumstance 8'!$B$18:$AB$28,27,FALSE),TableBPA2[[#This Row],[Base Payment After Circumstance 7]])))</f>
        <v/>
      </c>
      <c r="N1442" s="3" t="str">
        <f>IF(N$3="Not used","",IFERROR(VLOOKUP($A1442,'Circumstance 9'!$B$6:$AB$15,27,FALSE),IFERROR(VLOOKUP($A1442,'Circumstance 9'!$B$18:$AB$28,27,FALSE),TableBPA2[[#This Row],[Base Payment After Circumstance 8]])))</f>
        <v/>
      </c>
      <c r="O1442" s="3" t="str">
        <f>IF(O$3="Not used","",IFERROR(VLOOKUP($A1442,'Circumstance 10'!$B$6:$AB$15,27,FALSE),IFERROR(VLOOKUP($A1442,'Circumstance 10'!$B$18:$AB$28,27,FALSE),TableBPA2[[#This Row],[Base Payment After Circumstance 9]])))</f>
        <v/>
      </c>
      <c r="P1442" s="24" t="str">
        <f>IF(P$3="Not used","",IFERROR(VLOOKUP($A1442,'Circumstance 11'!$B$6:$AB$15,27,FALSE),IFERROR(VLOOKUP($A1442,'Circumstance 11'!$B$18:$AB$28,27,FALSE),TableBPA2[[#This Row],[Base Payment After Circumstance 10]])))</f>
        <v/>
      </c>
      <c r="Q1442" s="24" t="str">
        <f>IF(Q$3="Not used","",IFERROR(VLOOKUP($A1442,'Circumstance 12'!$B$6:$AB$15,27,FALSE),IFERROR(VLOOKUP($A1442,'Circumstance 12'!$B$18:$AB$28,27,FALSE),TableBPA2[[#This Row],[Base Payment After Circumstance 11]])))</f>
        <v/>
      </c>
      <c r="R1442" s="24" t="str">
        <f>IF(R$3="Not used","",IFERROR(VLOOKUP($A1442,'Circumstance 13'!$B$6:$AB$15,27,FALSE),IFERROR(VLOOKUP($A1442,'Circumstance 13'!$B$18:$AB$28,27,FALSE),TableBPA2[[#This Row],[Base Payment After Circumstance 12]])))</f>
        <v/>
      </c>
      <c r="S1442" s="24" t="str">
        <f>IF(S$3="Not used","",IFERROR(VLOOKUP($A1442,'Circumstance 14'!$B$6:$AB$15,27,FALSE),IFERROR(VLOOKUP($A1442,'Circumstance 14'!$B$18:$AB$28,27,FALSE),TableBPA2[[#This Row],[Base Payment After Circumstance 13]])))</f>
        <v/>
      </c>
      <c r="T1442" s="24" t="str">
        <f>IF(T$3="Not used","",IFERROR(VLOOKUP($A1442,'Circumstance 15'!$B$6:$AB$15,27,FALSE),IFERROR(VLOOKUP($A1442,'Circumstance 15'!$B$18:$AB$28,27,FALSE),TableBPA2[[#This Row],[Base Payment After Circumstance 14]])))</f>
        <v/>
      </c>
      <c r="U1442" s="24" t="str">
        <f>IF(U$3="Not used","",IFERROR(VLOOKUP($A1442,'Circumstance 16'!$B$6:$AB$15,27,FALSE),IFERROR(VLOOKUP($A1442,'Circumstance 16'!$B$18:$AB$28,27,FALSE),TableBPA2[[#This Row],[Base Payment After Circumstance 15]])))</f>
        <v/>
      </c>
      <c r="V1442" s="24" t="str">
        <f>IF(V$3="Not used","",IFERROR(VLOOKUP($A1442,'Circumstance 17'!$B$6:$AB$15,27,FALSE),IFERROR(VLOOKUP($A1442,'Circumstance 17'!$B$18:$AB$28,27,FALSE),TableBPA2[[#This Row],[Base Payment After Circumstance 16]])))</f>
        <v/>
      </c>
      <c r="W1442" s="24" t="str">
        <f>IF(W$3="Not used","",IFERROR(VLOOKUP($A1442,'Circumstance 18'!$B$6:$AB$15,27,FALSE),IFERROR(VLOOKUP($A1442,'Circumstance 18'!$B$18:$AB$28,27,FALSE),TableBPA2[[#This Row],[Base Payment After Circumstance 17]])))</f>
        <v/>
      </c>
      <c r="X1442" s="24" t="str">
        <f>IF(X$3="Not used","",IFERROR(VLOOKUP($A1442,'Circumstance 19'!$B$6:$AB$15,27,FALSE),IFERROR(VLOOKUP($A1442,'Circumstance 19'!$B$18:$AB$28,27,FALSE),TableBPA2[[#This Row],[Base Payment After Circumstance 18]])))</f>
        <v/>
      </c>
      <c r="Y1442" s="24" t="str">
        <f>IF(Y$3="Not used","",IFERROR(VLOOKUP($A1442,'Circumstance 20'!$B$6:$AB$15,27,FALSE),IFERROR(VLOOKUP($A1442,'Circumstance 20'!$B$18:$AB$28,27,FALSE),TableBPA2[[#This Row],[Base Payment After Circumstance 19]])))</f>
        <v/>
      </c>
    </row>
    <row r="1443" spans="1:25" x14ac:dyDescent="0.25">
      <c r="A1443" s="11" t="str">
        <f>IF('LEA Information'!A1452="","",'LEA Information'!A1452)</f>
        <v/>
      </c>
      <c r="B1443" s="11" t="str">
        <f>IF('LEA Information'!B1452="","",'LEA Information'!B1452)</f>
        <v/>
      </c>
      <c r="C1443" s="68" t="str">
        <f>IF('LEA Information'!C1452="","",'LEA Information'!C1452)</f>
        <v/>
      </c>
      <c r="D1443" s="8" t="str">
        <f>IF('LEA Information'!D1452="","",'LEA Information'!D1452)</f>
        <v/>
      </c>
      <c r="E1443" s="32" t="str">
        <f t="shared" si="22"/>
        <v/>
      </c>
      <c r="F1443" s="3" t="str">
        <f>IF(F$3="Not used","",IFERROR(VLOOKUP($A1443,'Circumstance 1'!$B$6:$AB$15,27,FALSE),IFERROR(VLOOKUP(A1443,'Circumstance 1'!$B$18:$AB$28,27,FALSE),TableBPA2[[#This Row],[Starting Base Payment]])))</f>
        <v/>
      </c>
      <c r="G1443" s="3" t="str">
        <f>IF(G$3="Not used","",IFERROR(VLOOKUP($A1443,'Circumstance 2'!$B$6:$AB$15,27,FALSE),IFERROR(VLOOKUP($A1443,'Circumstance 2'!$B$18:$AB$28,27,FALSE),TableBPA2[[#This Row],[Base Payment After Circumstance 1]])))</f>
        <v/>
      </c>
      <c r="H1443" s="3" t="str">
        <f>IF(H$3="Not used","",IFERROR(VLOOKUP($A1443,'Circumstance 3'!$B$6:$AB$15,27,FALSE),IFERROR(VLOOKUP($A1443,'Circumstance 3'!$B$18:$AB$28,27,FALSE),TableBPA2[[#This Row],[Base Payment After Circumstance 2]])))</f>
        <v/>
      </c>
      <c r="I1443" s="3" t="str">
        <f>IF(I$3="Not used","",IFERROR(VLOOKUP($A1443,'Circumstance 4'!$B$6:$AB$15,27,FALSE),IFERROR(VLOOKUP($A1443,'Circumstance 4'!$B$18:$AB$28,27,FALSE),TableBPA2[[#This Row],[Base Payment After Circumstance 3]])))</f>
        <v/>
      </c>
      <c r="J1443" s="3" t="str">
        <f>IF(J$3="Not used","",IFERROR(VLOOKUP($A1443,'Circumstance 5'!$B$6:$AB$15,27,FALSE),IFERROR(VLOOKUP($A1443,'Circumstance 5'!$B$18:$AB$28,27,FALSE),TableBPA2[[#This Row],[Base Payment After Circumstance 4]])))</f>
        <v/>
      </c>
      <c r="K1443" s="3" t="str">
        <f>IF(K$3="Not used","",IFERROR(VLOOKUP($A1443,'Circumstance 6'!$B$6:$AB$15,27,FALSE),IFERROR(VLOOKUP($A1443,'Circumstance 6'!$B$18:$AB$28,27,FALSE),TableBPA2[[#This Row],[Base Payment After Circumstance 5]])))</f>
        <v/>
      </c>
      <c r="L1443" s="3" t="str">
        <f>IF(L$3="Not used","",IFERROR(VLOOKUP($A1443,'Circumstance 7'!$B$6:$AB$15,27,FALSE),IFERROR(VLOOKUP($A1443,'Circumstance 7'!$B$18:$AB$28,27,FALSE),TableBPA2[[#This Row],[Base Payment After Circumstance 6]])))</f>
        <v/>
      </c>
      <c r="M1443" s="3" t="str">
        <f>IF(M$3="Not used","",IFERROR(VLOOKUP($A1443,'Circumstance 8'!$B$6:$AB$15,27,FALSE),IFERROR(VLOOKUP($A1443,'Circumstance 8'!$B$18:$AB$28,27,FALSE),TableBPA2[[#This Row],[Base Payment After Circumstance 7]])))</f>
        <v/>
      </c>
      <c r="N1443" s="3" t="str">
        <f>IF(N$3="Not used","",IFERROR(VLOOKUP($A1443,'Circumstance 9'!$B$6:$AB$15,27,FALSE),IFERROR(VLOOKUP($A1443,'Circumstance 9'!$B$18:$AB$28,27,FALSE),TableBPA2[[#This Row],[Base Payment After Circumstance 8]])))</f>
        <v/>
      </c>
      <c r="O1443" s="3" t="str">
        <f>IF(O$3="Not used","",IFERROR(VLOOKUP($A1443,'Circumstance 10'!$B$6:$AB$15,27,FALSE),IFERROR(VLOOKUP($A1443,'Circumstance 10'!$B$18:$AB$28,27,FALSE),TableBPA2[[#This Row],[Base Payment After Circumstance 9]])))</f>
        <v/>
      </c>
      <c r="P1443" s="24" t="str">
        <f>IF(P$3="Not used","",IFERROR(VLOOKUP($A1443,'Circumstance 11'!$B$6:$AB$15,27,FALSE),IFERROR(VLOOKUP($A1443,'Circumstance 11'!$B$18:$AB$28,27,FALSE),TableBPA2[[#This Row],[Base Payment After Circumstance 10]])))</f>
        <v/>
      </c>
      <c r="Q1443" s="24" t="str">
        <f>IF(Q$3="Not used","",IFERROR(VLOOKUP($A1443,'Circumstance 12'!$B$6:$AB$15,27,FALSE),IFERROR(VLOOKUP($A1443,'Circumstance 12'!$B$18:$AB$28,27,FALSE),TableBPA2[[#This Row],[Base Payment After Circumstance 11]])))</f>
        <v/>
      </c>
      <c r="R1443" s="24" t="str">
        <f>IF(R$3="Not used","",IFERROR(VLOOKUP($A1443,'Circumstance 13'!$B$6:$AB$15,27,FALSE),IFERROR(VLOOKUP($A1443,'Circumstance 13'!$B$18:$AB$28,27,FALSE),TableBPA2[[#This Row],[Base Payment After Circumstance 12]])))</f>
        <v/>
      </c>
      <c r="S1443" s="24" t="str">
        <f>IF(S$3="Not used","",IFERROR(VLOOKUP($A1443,'Circumstance 14'!$B$6:$AB$15,27,FALSE),IFERROR(VLOOKUP($A1443,'Circumstance 14'!$B$18:$AB$28,27,FALSE),TableBPA2[[#This Row],[Base Payment After Circumstance 13]])))</f>
        <v/>
      </c>
      <c r="T1443" s="24" t="str">
        <f>IF(T$3="Not used","",IFERROR(VLOOKUP($A1443,'Circumstance 15'!$B$6:$AB$15,27,FALSE),IFERROR(VLOOKUP($A1443,'Circumstance 15'!$B$18:$AB$28,27,FALSE),TableBPA2[[#This Row],[Base Payment After Circumstance 14]])))</f>
        <v/>
      </c>
      <c r="U1443" s="24" t="str">
        <f>IF(U$3="Not used","",IFERROR(VLOOKUP($A1443,'Circumstance 16'!$B$6:$AB$15,27,FALSE),IFERROR(VLOOKUP($A1443,'Circumstance 16'!$B$18:$AB$28,27,FALSE),TableBPA2[[#This Row],[Base Payment After Circumstance 15]])))</f>
        <v/>
      </c>
      <c r="V1443" s="24" t="str">
        <f>IF(V$3="Not used","",IFERROR(VLOOKUP($A1443,'Circumstance 17'!$B$6:$AB$15,27,FALSE),IFERROR(VLOOKUP($A1443,'Circumstance 17'!$B$18:$AB$28,27,FALSE),TableBPA2[[#This Row],[Base Payment After Circumstance 16]])))</f>
        <v/>
      </c>
      <c r="W1443" s="24" t="str">
        <f>IF(W$3="Not used","",IFERROR(VLOOKUP($A1443,'Circumstance 18'!$B$6:$AB$15,27,FALSE),IFERROR(VLOOKUP($A1443,'Circumstance 18'!$B$18:$AB$28,27,FALSE),TableBPA2[[#This Row],[Base Payment After Circumstance 17]])))</f>
        <v/>
      </c>
      <c r="X1443" s="24" t="str">
        <f>IF(X$3="Not used","",IFERROR(VLOOKUP($A1443,'Circumstance 19'!$B$6:$AB$15,27,FALSE),IFERROR(VLOOKUP($A1443,'Circumstance 19'!$B$18:$AB$28,27,FALSE),TableBPA2[[#This Row],[Base Payment After Circumstance 18]])))</f>
        <v/>
      </c>
      <c r="Y1443" s="24" t="str">
        <f>IF(Y$3="Not used","",IFERROR(VLOOKUP($A1443,'Circumstance 20'!$B$6:$AB$15,27,FALSE),IFERROR(VLOOKUP($A1443,'Circumstance 20'!$B$18:$AB$28,27,FALSE),TableBPA2[[#This Row],[Base Payment After Circumstance 19]])))</f>
        <v/>
      </c>
    </row>
    <row r="1444" spans="1:25" x14ac:dyDescent="0.25">
      <c r="A1444" s="11" t="str">
        <f>IF('LEA Information'!A1453="","",'LEA Information'!A1453)</f>
        <v/>
      </c>
      <c r="B1444" s="11" t="str">
        <f>IF('LEA Information'!B1453="","",'LEA Information'!B1453)</f>
        <v/>
      </c>
      <c r="C1444" s="68" t="str">
        <f>IF('LEA Information'!C1453="","",'LEA Information'!C1453)</f>
        <v/>
      </c>
      <c r="D1444" s="8" t="str">
        <f>IF('LEA Information'!D1453="","",'LEA Information'!D1453)</f>
        <v/>
      </c>
      <c r="E1444" s="32" t="str">
        <f t="shared" si="22"/>
        <v/>
      </c>
      <c r="F1444" s="3" t="str">
        <f>IF(F$3="Not used","",IFERROR(VLOOKUP($A1444,'Circumstance 1'!$B$6:$AB$15,27,FALSE),IFERROR(VLOOKUP(A1444,'Circumstance 1'!$B$18:$AB$28,27,FALSE),TableBPA2[[#This Row],[Starting Base Payment]])))</f>
        <v/>
      </c>
      <c r="G1444" s="3" t="str">
        <f>IF(G$3="Not used","",IFERROR(VLOOKUP($A1444,'Circumstance 2'!$B$6:$AB$15,27,FALSE),IFERROR(VLOOKUP($A1444,'Circumstance 2'!$B$18:$AB$28,27,FALSE),TableBPA2[[#This Row],[Base Payment After Circumstance 1]])))</f>
        <v/>
      </c>
      <c r="H1444" s="3" t="str">
        <f>IF(H$3="Not used","",IFERROR(VLOOKUP($A1444,'Circumstance 3'!$B$6:$AB$15,27,FALSE),IFERROR(VLOOKUP($A1444,'Circumstance 3'!$B$18:$AB$28,27,FALSE),TableBPA2[[#This Row],[Base Payment After Circumstance 2]])))</f>
        <v/>
      </c>
      <c r="I1444" s="3" t="str">
        <f>IF(I$3="Not used","",IFERROR(VLOOKUP($A1444,'Circumstance 4'!$B$6:$AB$15,27,FALSE),IFERROR(VLOOKUP($A1444,'Circumstance 4'!$B$18:$AB$28,27,FALSE),TableBPA2[[#This Row],[Base Payment After Circumstance 3]])))</f>
        <v/>
      </c>
      <c r="J1444" s="3" t="str">
        <f>IF(J$3="Not used","",IFERROR(VLOOKUP($A1444,'Circumstance 5'!$B$6:$AB$15,27,FALSE),IFERROR(VLOOKUP($A1444,'Circumstance 5'!$B$18:$AB$28,27,FALSE),TableBPA2[[#This Row],[Base Payment After Circumstance 4]])))</f>
        <v/>
      </c>
      <c r="K1444" s="3" t="str">
        <f>IF(K$3="Not used","",IFERROR(VLOOKUP($A1444,'Circumstance 6'!$B$6:$AB$15,27,FALSE),IFERROR(VLOOKUP($A1444,'Circumstance 6'!$B$18:$AB$28,27,FALSE),TableBPA2[[#This Row],[Base Payment After Circumstance 5]])))</f>
        <v/>
      </c>
      <c r="L1444" s="3" t="str">
        <f>IF(L$3="Not used","",IFERROR(VLOOKUP($A1444,'Circumstance 7'!$B$6:$AB$15,27,FALSE),IFERROR(VLOOKUP($A1444,'Circumstance 7'!$B$18:$AB$28,27,FALSE),TableBPA2[[#This Row],[Base Payment After Circumstance 6]])))</f>
        <v/>
      </c>
      <c r="M1444" s="3" t="str">
        <f>IF(M$3="Not used","",IFERROR(VLOOKUP($A1444,'Circumstance 8'!$B$6:$AB$15,27,FALSE),IFERROR(VLOOKUP($A1444,'Circumstance 8'!$B$18:$AB$28,27,FALSE),TableBPA2[[#This Row],[Base Payment After Circumstance 7]])))</f>
        <v/>
      </c>
      <c r="N1444" s="3" t="str">
        <f>IF(N$3="Not used","",IFERROR(VLOOKUP($A1444,'Circumstance 9'!$B$6:$AB$15,27,FALSE),IFERROR(VLOOKUP($A1444,'Circumstance 9'!$B$18:$AB$28,27,FALSE),TableBPA2[[#This Row],[Base Payment After Circumstance 8]])))</f>
        <v/>
      </c>
      <c r="O1444" s="3" t="str">
        <f>IF(O$3="Not used","",IFERROR(VLOOKUP($A1444,'Circumstance 10'!$B$6:$AB$15,27,FALSE),IFERROR(VLOOKUP($A1444,'Circumstance 10'!$B$18:$AB$28,27,FALSE),TableBPA2[[#This Row],[Base Payment After Circumstance 9]])))</f>
        <v/>
      </c>
      <c r="P1444" s="24" t="str">
        <f>IF(P$3="Not used","",IFERROR(VLOOKUP($A1444,'Circumstance 11'!$B$6:$AB$15,27,FALSE),IFERROR(VLOOKUP($A1444,'Circumstance 11'!$B$18:$AB$28,27,FALSE),TableBPA2[[#This Row],[Base Payment After Circumstance 10]])))</f>
        <v/>
      </c>
      <c r="Q1444" s="24" t="str">
        <f>IF(Q$3="Not used","",IFERROR(VLOOKUP($A1444,'Circumstance 12'!$B$6:$AB$15,27,FALSE),IFERROR(VLOOKUP($A1444,'Circumstance 12'!$B$18:$AB$28,27,FALSE),TableBPA2[[#This Row],[Base Payment After Circumstance 11]])))</f>
        <v/>
      </c>
      <c r="R1444" s="24" t="str">
        <f>IF(R$3="Not used","",IFERROR(VLOOKUP($A1444,'Circumstance 13'!$B$6:$AB$15,27,FALSE),IFERROR(VLOOKUP($A1444,'Circumstance 13'!$B$18:$AB$28,27,FALSE),TableBPA2[[#This Row],[Base Payment After Circumstance 12]])))</f>
        <v/>
      </c>
      <c r="S1444" s="24" t="str">
        <f>IF(S$3="Not used","",IFERROR(VLOOKUP($A1444,'Circumstance 14'!$B$6:$AB$15,27,FALSE),IFERROR(VLOOKUP($A1444,'Circumstance 14'!$B$18:$AB$28,27,FALSE),TableBPA2[[#This Row],[Base Payment After Circumstance 13]])))</f>
        <v/>
      </c>
      <c r="T1444" s="24" t="str">
        <f>IF(T$3="Not used","",IFERROR(VLOOKUP($A1444,'Circumstance 15'!$B$6:$AB$15,27,FALSE),IFERROR(VLOOKUP($A1444,'Circumstance 15'!$B$18:$AB$28,27,FALSE),TableBPA2[[#This Row],[Base Payment After Circumstance 14]])))</f>
        <v/>
      </c>
      <c r="U1444" s="24" t="str">
        <f>IF(U$3="Not used","",IFERROR(VLOOKUP($A1444,'Circumstance 16'!$B$6:$AB$15,27,FALSE),IFERROR(VLOOKUP($A1444,'Circumstance 16'!$B$18:$AB$28,27,FALSE),TableBPA2[[#This Row],[Base Payment After Circumstance 15]])))</f>
        <v/>
      </c>
      <c r="V1444" s="24" t="str">
        <f>IF(V$3="Not used","",IFERROR(VLOOKUP($A1444,'Circumstance 17'!$B$6:$AB$15,27,FALSE),IFERROR(VLOOKUP($A1444,'Circumstance 17'!$B$18:$AB$28,27,FALSE),TableBPA2[[#This Row],[Base Payment After Circumstance 16]])))</f>
        <v/>
      </c>
      <c r="W1444" s="24" t="str">
        <f>IF(W$3="Not used","",IFERROR(VLOOKUP($A1444,'Circumstance 18'!$B$6:$AB$15,27,FALSE),IFERROR(VLOOKUP($A1444,'Circumstance 18'!$B$18:$AB$28,27,FALSE),TableBPA2[[#This Row],[Base Payment After Circumstance 17]])))</f>
        <v/>
      </c>
      <c r="X1444" s="24" t="str">
        <f>IF(X$3="Not used","",IFERROR(VLOOKUP($A1444,'Circumstance 19'!$B$6:$AB$15,27,FALSE),IFERROR(VLOOKUP($A1444,'Circumstance 19'!$B$18:$AB$28,27,FALSE),TableBPA2[[#This Row],[Base Payment After Circumstance 18]])))</f>
        <v/>
      </c>
      <c r="Y1444" s="24" t="str">
        <f>IF(Y$3="Not used","",IFERROR(VLOOKUP($A1444,'Circumstance 20'!$B$6:$AB$15,27,FALSE),IFERROR(VLOOKUP($A1444,'Circumstance 20'!$B$18:$AB$28,27,FALSE),TableBPA2[[#This Row],[Base Payment After Circumstance 19]])))</f>
        <v/>
      </c>
    </row>
    <row r="1445" spans="1:25" x14ac:dyDescent="0.25">
      <c r="A1445" s="11" t="str">
        <f>IF('LEA Information'!A1454="","",'LEA Information'!A1454)</f>
        <v/>
      </c>
      <c r="B1445" s="11" t="str">
        <f>IF('LEA Information'!B1454="","",'LEA Information'!B1454)</f>
        <v/>
      </c>
      <c r="C1445" s="68" t="str">
        <f>IF('LEA Information'!C1454="","",'LEA Information'!C1454)</f>
        <v/>
      </c>
      <c r="D1445" s="8" t="str">
        <f>IF('LEA Information'!D1454="","",'LEA Information'!D1454)</f>
        <v/>
      </c>
      <c r="E1445" s="32" t="str">
        <f t="shared" si="22"/>
        <v/>
      </c>
      <c r="F1445" s="3" t="str">
        <f>IF(F$3="Not used","",IFERROR(VLOOKUP($A1445,'Circumstance 1'!$B$6:$AB$15,27,FALSE),IFERROR(VLOOKUP(A1445,'Circumstance 1'!$B$18:$AB$28,27,FALSE),TableBPA2[[#This Row],[Starting Base Payment]])))</f>
        <v/>
      </c>
      <c r="G1445" s="3" t="str">
        <f>IF(G$3="Not used","",IFERROR(VLOOKUP($A1445,'Circumstance 2'!$B$6:$AB$15,27,FALSE),IFERROR(VLOOKUP($A1445,'Circumstance 2'!$B$18:$AB$28,27,FALSE),TableBPA2[[#This Row],[Base Payment After Circumstance 1]])))</f>
        <v/>
      </c>
      <c r="H1445" s="3" t="str">
        <f>IF(H$3="Not used","",IFERROR(VLOOKUP($A1445,'Circumstance 3'!$B$6:$AB$15,27,FALSE),IFERROR(VLOOKUP($A1445,'Circumstance 3'!$B$18:$AB$28,27,FALSE),TableBPA2[[#This Row],[Base Payment After Circumstance 2]])))</f>
        <v/>
      </c>
      <c r="I1445" s="3" t="str">
        <f>IF(I$3="Not used","",IFERROR(VLOOKUP($A1445,'Circumstance 4'!$B$6:$AB$15,27,FALSE),IFERROR(VLOOKUP($A1445,'Circumstance 4'!$B$18:$AB$28,27,FALSE),TableBPA2[[#This Row],[Base Payment After Circumstance 3]])))</f>
        <v/>
      </c>
      <c r="J1445" s="3" t="str">
        <f>IF(J$3="Not used","",IFERROR(VLOOKUP($A1445,'Circumstance 5'!$B$6:$AB$15,27,FALSE),IFERROR(VLOOKUP($A1445,'Circumstance 5'!$B$18:$AB$28,27,FALSE),TableBPA2[[#This Row],[Base Payment After Circumstance 4]])))</f>
        <v/>
      </c>
      <c r="K1445" s="3" t="str">
        <f>IF(K$3="Not used","",IFERROR(VLOOKUP($A1445,'Circumstance 6'!$B$6:$AB$15,27,FALSE),IFERROR(VLOOKUP($A1445,'Circumstance 6'!$B$18:$AB$28,27,FALSE),TableBPA2[[#This Row],[Base Payment After Circumstance 5]])))</f>
        <v/>
      </c>
      <c r="L1445" s="3" t="str">
        <f>IF(L$3="Not used","",IFERROR(VLOOKUP($A1445,'Circumstance 7'!$B$6:$AB$15,27,FALSE),IFERROR(VLOOKUP($A1445,'Circumstance 7'!$B$18:$AB$28,27,FALSE),TableBPA2[[#This Row],[Base Payment After Circumstance 6]])))</f>
        <v/>
      </c>
      <c r="M1445" s="3" t="str">
        <f>IF(M$3="Not used","",IFERROR(VLOOKUP($A1445,'Circumstance 8'!$B$6:$AB$15,27,FALSE),IFERROR(VLOOKUP($A1445,'Circumstance 8'!$B$18:$AB$28,27,FALSE),TableBPA2[[#This Row],[Base Payment After Circumstance 7]])))</f>
        <v/>
      </c>
      <c r="N1445" s="3" t="str">
        <f>IF(N$3="Not used","",IFERROR(VLOOKUP($A1445,'Circumstance 9'!$B$6:$AB$15,27,FALSE),IFERROR(VLOOKUP($A1445,'Circumstance 9'!$B$18:$AB$28,27,FALSE),TableBPA2[[#This Row],[Base Payment After Circumstance 8]])))</f>
        <v/>
      </c>
      <c r="O1445" s="3" t="str">
        <f>IF(O$3="Not used","",IFERROR(VLOOKUP($A1445,'Circumstance 10'!$B$6:$AB$15,27,FALSE),IFERROR(VLOOKUP($A1445,'Circumstance 10'!$B$18:$AB$28,27,FALSE),TableBPA2[[#This Row],[Base Payment After Circumstance 9]])))</f>
        <v/>
      </c>
      <c r="P1445" s="24" t="str">
        <f>IF(P$3="Not used","",IFERROR(VLOOKUP($A1445,'Circumstance 11'!$B$6:$AB$15,27,FALSE),IFERROR(VLOOKUP($A1445,'Circumstance 11'!$B$18:$AB$28,27,FALSE),TableBPA2[[#This Row],[Base Payment After Circumstance 10]])))</f>
        <v/>
      </c>
      <c r="Q1445" s="24" t="str">
        <f>IF(Q$3="Not used","",IFERROR(VLOOKUP($A1445,'Circumstance 12'!$B$6:$AB$15,27,FALSE),IFERROR(VLOOKUP($A1445,'Circumstance 12'!$B$18:$AB$28,27,FALSE),TableBPA2[[#This Row],[Base Payment After Circumstance 11]])))</f>
        <v/>
      </c>
      <c r="R1445" s="24" t="str">
        <f>IF(R$3="Not used","",IFERROR(VLOOKUP($A1445,'Circumstance 13'!$B$6:$AB$15,27,FALSE),IFERROR(VLOOKUP($A1445,'Circumstance 13'!$B$18:$AB$28,27,FALSE),TableBPA2[[#This Row],[Base Payment After Circumstance 12]])))</f>
        <v/>
      </c>
      <c r="S1445" s="24" t="str">
        <f>IF(S$3="Not used","",IFERROR(VLOOKUP($A1445,'Circumstance 14'!$B$6:$AB$15,27,FALSE),IFERROR(VLOOKUP($A1445,'Circumstance 14'!$B$18:$AB$28,27,FALSE),TableBPA2[[#This Row],[Base Payment After Circumstance 13]])))</f>
        <v/>
      </c>
      <c r="T1445" s="24" t="str">
        <f>IF(T$3="Not used","",IFERROR(VLOOKUP($A1445,'Circumstance 15'!$B$6:$AB$15,27,FALSE),IFERROR(VLOOKUP($A1445,'Circumstance 15'!$B$18:$AB$28,27,FALSE),TableBPA2[[#This Row],[Base Payment After Circumstance 14]])))</f>
        <v/>
      </c>
      <c r="U1445" s="24" t="str">
        <f>IF(U$3="Not used","",IFERROR(VLOOKUP($A1445,'Circumstance 16'!$B$6:$AB$15,27,FALSE),IFERROR(VLOOKUP($A1445,'Circumstance 16'!$B$18:$AB$28,27,FALSE),TableBPA2[[#This Row],[Base Payment After Circumstance 15]])))</f>
        <v/>
      </c>
      <c r="V1445" s="24" t="str">
        <f>IF(V$3="Not used","",IFERROR(VLOOKUP($A1445,'Circumstance 17'!$B$6:$AB$15,27,FALSE),IFERROR(VLOOKUP($A1445,'Circumstance 17'!$B$18:$AB$28,27,FALSE),TableBPA2[[#This Row],[Base Payment After Circumstance 16]])))</f>
        <v/>
      </c>
      <c r="W1445" s="24" t="str">
        <f>IF(W$3="Not used","",IFERROR(VLOOKUP($A1445,'Circumstance 18'!$B$6:$AB$15,27,FALSE),IFERROR(VLOOKUP($A1445,'Circumstance 18'!$B$18:$AB$28,27,FALSE),TableBPA2[[#This Row],[Base Payment After Circumstance 17]])))</f>
        <v/>
      </c>
      <c r="X1445" s="24" t="str">
        <f>IF(X$3="Not used","",IFERROR(VLOOKUP($A1445,'Circumstance 19'!$B$6:$AB$15,27,FALSE),IFERROR(VLOOKUP($A1445,'Circumstance 19'!$B$18:$AB$28,27,FALSE),TableBPA2[[#This Row],[Base Payment After Circumstance 18]])))</f>
        <v/>
      </c>
      <c r="Y1445" s="24" t="str">
        <f>IF(Y$3="Not used","",IFERROR(VLOOKUP($A1445,'Circumstance 20'!$B$6:$AB$15,27,FALSE),IFERROR(VLOOKUP($A1445,'Circumstance 20'!$B$18:$AB$28,27,FALSE),TableBPA2[[#This Row],[Base Payment After Circumstance 19]])))</f>
        <v/>
      </c>
    </row>
    <row r="1446" spans="1:25" x14ac:dyDescent="0.25">
      <c r="A1446" s="11" t="str">
        <f>IF('LEA Information'!A1455="","",'LEA Information'!A1455)</f>
        <v/>
      </c>
      <c r="B1446" s="11" t="str">
        <f>IF('LEA Information'!B1455="","",'LEA Information'!B1455)</f>
        <v/>
      </c>
      <c r="C1446" s="68" t="str">
        <f>IF('LEA Information'!C1455="","",'LEA Information'!C1455)</f>
        <v/>
      </c>
      <c r="D1446" s="8" t="str">
        <f>IF('LEA Information'!D1455="","",'LEA Information'!D1455)</f>
        <v/>
      </c>
      <c r="E1446" s="32" t="str">
        <f t="shared" si="22"/>
        <v/>
      </c>
      <c r="F1446" s="3" t="str">
        <f>IF(F$3="Not used","",IFERROR(VLOOKUP($A1446,'Circumstance 1'!$B$6:$AB$15,27,FALSE),IFERROR(VLOOKUP(A1446,'Circumstance 1'!$B$18:$AB$28,27,FALSE),TableBPA2[[#This Row],[Starting Base Payment]])))</f>
        <v/>
      </c>
      <c r="G1446" s="3" t="str">
        <f>IF(G$3="Not used","",IFERROR(VLOOKUP($A1446,'Circumstance 2'!$B$6:$AB$15,27,FALSE),IFERROR(VLOOKUP($A1446,'Circumstance 2'!$B$18:$AB$28,27,FALSE),TableBPA2[[#This Row],[Base Payment After Circumstance 1]])))</f>
        <v/>
      </c>
      <c r="H1446" s="3" t="str">
        <f>IF(H$3="Not used","",IFERROR(VLOOKUP($A1446,'Circumstance 3'!$B$6:$AB$15,27,FALSE),IFERROR(VLOOKUP($A1446,'Circumstance 3'!$B$18:$AB$28,27,FALSE),TableBPA2[[#This Row],[Base Payment After Circumstance 2]])))</f>
        <v/>
      </c>
      <c r="I1446" s="3" t="str">
        <f>IF(I$3="Not used","",IFERROR(VLOOKUP($A1446,'Circumstance 4'!$B$6:$AB$15,27,FALSE),IFERROR(VLOOKUP($A1446,'Circumstance 4'!$B$18:$AB$28,27,FALSE),TableBPA2[[#This Row],[Base Payment After Circumstance 3]])))</f>
        <v/>
      </c>
      <c r="J1446" s="3" t="str">
        <f>IF(J$3="Not used","",IFERROR(VLOOKUP($A1446,'Circumstance 5'!$B$6:$AB$15,27,FALSE),IFERROR(VLOOKUP($A1446,'Circumstance 5'!$B$18:$AB$28,27,FALSE),TableBPA2[[#This Row],[Base Payment After Circumstance 4]])))</f>
        <v/>
      </c>
      <c r="K1446" s="3" t="str">
        <f>IF(K$3="Not used","",IFERROR(VLOOKUP($A1446,'Circumstance 6'!$B$6:$AB$15,27,FALSE),IFERROR(VLOOKUP($A1446,'Circumstance 6'!$B$18:$AB$28,27,FALSE),TableBPA2[[#This Row],[Base Payment After Circumstance 5]])))</f>
        <v/>
      </c>
      <c r="L1446" s="3" t="str">
        <f>IF(L$3="Not used","",IFERROR(VLOOKUP($A1446,'Circumstance 7'!$B$6:$AB$15,27,FALSE),IFERROR(VLOOKUP($A1446,'Circumstance 7'!$B$18:$AB$28,27,FALSE),TableBPA2[[#This Row],[Base Payment After Circumstance 6]])))</f>
        <v/>
      </c>
      <c r="M1446" s="3" t="str">
        <f>IF(M$3="Not used","",IFERROR(VLOOKUP($A1446,'Circumstance 8'!$B$6:$AB$15,27,FALSE),IFERROR(VLOOKUP($A1446,'Circumstance 8'!$B$18:$AB$28,27,FALSE),TableBPA2[[#This Row],[Base Payment After Circumstance 7]])))</f>
        <v/>
      </c>
      <c r="N1446" s="3" t="str">
        <f>IF(N$3="Not used","",IFERROR(VLOOKUP($A1446,'Circumstance 9'!$B$6:$AB$15,27,FALSE),IFERROR(VLOOKUP($A1446,'Circumstance 9'!$B$18:$AB$28,27,FALSE),TableBPA2[[#This Row],[Base Payment After Circumstance 8]])))</f>
        <v/>
      </c>
      <c r="O1446" s="3" t="str">
        <f>IF(O$3="Not used","",IFERROR(VLOOKUP($A1446,'Circumstance 10'!$B$6:$AB$15,27,FALSE),IFERROR(VLOOKUP($A1446,'Circumstance 10'!$B$18:$AB$28,27,FALSE),TableBPA2[[#This Row],[Base Payment After Circumstance 9]])))</f>
        <v/>
      </c>
      <c r="P1446" s="24" t="str">
        <f>IF(P$3="Not used","",IFERROR(VLOOKUP($A1446,'Circumstance 11'!$B$6:$AB$15,27,FALSE),IFERROR(VLOOKUP($A1446,'Circumstance 11'!$B$18:$AB$28,27,FALSE),TableBPA2[[#This Row],[Base Payment After Circumstance 10]])))</f>
        <v/>
      </c>
      <c r="Q1446" s="24" t="str">
        <f>IF(Q$3="Not used","",IFERROR(VLOOKUP($A1446,'Circumstance 12'!$B$6:$AB$15,27,FALSE),IFERROR(VLOOKUP($A1446,'Circumstance 12'!$B$18:$AB$28,27,FALSE),TableBPA2[[#This Row],[Base Payment After Circumstance 11]])))</f>
        <v/>
      </c>
      <c r="R1446" s="24" t="str">
        <f>IF(R$3="Not used","",IFERROR(VLOOKUP($A1446,'Circumstance 13'!$B$6:$AB$15,27,FALSE),IFERROR(VLOOKUP($A1446,'Circumstance 13'!$B$18:$AB$28,27,FALSE),TableBPA2[[#This Row],[Base Payment After Circumstance 12]])))</f>
        <v/>
      </c>
      <c r="S1446" s="24" t="str">
        <f>IF(S$3="Not used","",IFERROR(VLOOKUP($A1446,'Circumstance 14'!$B$6:$AB$15,27,FALSE),IFERROR(VLOOKUP($A1446,'Circumstance 14'!$B$18:$AB$28,27,FALSE),TableBPA2[[#This Row],[Base Payment After Circumstance 13]])))</f>
        <v/>
      </c>
      <c r="T1446" s="24" t="str">
        <f>IF(T$3="Not used","",IFERROR(VLOOKUP($A1446,'Circumstance 15'!$B$6:$AB$15,27,FALSE),IFERROR(VLOOKUP($A1446,'Circumstance 15'!$B$18:$AB$28,27,FALSE),TableBPA2[[#This Row],[Base Payment After Circumstance 14]])))</f>
        <v/>
      </c>
      <c r="U1446" s="24" t="str">
        <f>IF(U$3="Not used","",IFERROR(VLOOKUP($A1446,'Circumstance 16'!$B$6:$AB$15,27,FALSE),IFERROR(VLOOKUP($A1446,'Circumstance 16'!$B$18:$AB$28,27,FALSE),TableBPA2[[#This Row],[Base Payment After Circumstance 15]])))</f>
        <v/>
      </c>
      <c r="V1446" s="24" t="str">
        <f>IF(V$3="Not used","",IFERROR(VLOOKUP($A1446,'Circumstance 17'!$B$6:$AB$15,27,FALSE),IFERROR(VLOOKUP($A1446,'Circumstance 17'!$B$18:$AB$28,27,FALSE),TableBPA2[[#This Row],[Base Payment After Circumstance 16]])))</f>
        <v/>
      </c>
      <c r="W1446" s="24" t="str">
        <f>IF(W$3="Not used","",IFERROR(VLOOKUP($A1446,'Circumstance 18'!$B$6:$AB$15,27,FALSE),IFERROR(VLOOKUP($A1446,'Circumstance 18'!$B$18:$AB$28,27,FALSE),TableBPA2[[#This Row],[Base Payment After Circumstance 17]])))</f>
        <v/>
      </c>
      <c r="X1446" s="24" t="str">
        <f>IF(X$3="Not used","",IFERROR(VLOOKUP($A1446,'Circumstance 19'!$B$6:$AB$15,27,FALSE),IFERROR(VLOOKUP($A1446,'Circumstance 19'!$B$18:$AB$28,27,FALSE),TableBPA2[[#This Row],[Base Payment After Circumstance 18]])))</f>
        <v/>
      </c>
      <c r="Y1446" s="24" t="str">
        <f>IF(Y$3="Not used","",IFERROR(VLOOKUP($A1446,'Circumstance 20'!$B$6:$AB$15,27,FALSE),IFERROR(VLOOKUP($A1446,'Circumstance 20'!$B$18:$AB$28,27,FALSE),TableBPA2[[#This Row],[Base Payment After Circumstance 19]])))</f>
        <v/>
      </c>
    </row>
    <row r="1447" spans="1:25" x14ac:dyDescent="0.25">
      <c r="A1447" s="11" t="str">
        <f>IF('LEA Information'!A1456="","",'LEA Information'!A1456)</f>
        <v/>
      </c>
      <c r="B1447" s="11" t="str">
        <f>IF('LEA Information'!B1456="","",'LEA Information'!B1456)</f>
        <v/>
      </c>
      <c r="C1447" s="68" t="str">
        <f>IF('LEA Information'!C1456="","",'LEA Information'!C1456)</f>
        <v/>
      </c>
      <c r="D1447" s="8" t="str">
        <f>IF('LEA Information'!D1456="","",'LEA Information'!D1456)</f>
        <v/>
      </c>
      <c r="E1447" s="32" t="str">
        <f t="shared" si="22"/>
        <v/>
      </c>
      <c r="F1447" s="3" t="str">
        <f>IF(F$3="Not used","",IFERROR(VLOOKUP($A1447,'Circumstance 1'!$B$6:$AB$15,27,FALSE),IFERROR(VLOOKUP(A1447,'Circumstance 1'!$B$18:$AB$28,27,FALSE),TableBPA2[[#This Row],[Starting Base Payment]])))</f>
        <v/>
      </c>
      <c r="G1447" s="3" t="str">
        <f>IF(G$3="Not used","",IFERROR(VLOOKUP($A1447,'Circumstance 2'!$B$6:$AB$15,27,FALSE),IFERROR(VLOOKUP($A1447,'Circumstance 2'!$B$18:$AB$28,27,FALSE),TableBPA2[[#This Row],[Base Payment After Circumstance 1]])))</f>
        <v/>
      </c>
      <c r="H1447" s="3" t="str">
        <f>IF(H$3="Not used","",IFERROR(VLOOKUP($A1447,'Circumstance 3'!$B$6:$AB$15,27,FALSE),IFERROR(VLOOKUP($A1447,'Circumstance 3'!$B$18:$AB$28,27,FALSE),TableBPA2[[#This Row],[Base Payment After Circumstance 2]])))</f>
        <v/>
      </c>
      <c r="I1447" s="3" t="str">
        <f>IF(I$3="Not used","",IFERROR(VLOOKUP($A1447,'Circumstance 4'!$B$6:$AB$15,27,FALSE),IFERROR(VLOOKUP($A1447,'Circumstance 4'!$B$18:$AB$28,27,FALSE),TableBPA2[[#This Row],[Base Payment After Circumstance 3]])))</f>
        <v/>
      </c>
      <c r="J1447" s="3" t="str">
        <f>IF(J$3="Not used","",IFERROR(VLOOKUP($A1447,'Circumstance 5'!$B$6:$AB$15,27,FALSE),IFERROR(VLOOKUP($A1447,'Circumstance 5'!$B$18:$AB$28,27,FALSE),TableBPA2[[#This Row],[Base Payment After Circumstance 4]])))</f>
        <v/>
      </c>
      <c r="K1447" s="3" t="str">
        <f>IF(K$3="Not used","",IFERROR(VLOOKUP($A1447,'Circumstance 6'!$B$6:$AB$15,27,FALSE),IFERROR(VLOOKUP($A1447,'Circumstance 6'!$B$18:$AB$28,27,FALSE),TableBPA2[[#This Row],[Base Payment After Circumstance 5]])))</f>
        <v/>
      </c>
      <c r="L1447" s="3" t="str">
        <f>IF(L$3="Not used","",IFERROR(VLOOKUP($A1447,'Circumstance 7'!$B$6:$AB$15,27,FALSE),IFERROR(VLOOKUP($A1447,'Circumstance 7'!$B$18:$AB$28,27,FALSE),TableBPA2[[#This Row],[Base Payment After Circumstance 6]])))</f>
        <v/>
      </c>
      <c r="M1447" s="3" t="str">
        <f>IF(M$3="Not used","",IFERROR(VLOOKUP($A1447,'Circumstance 8'!$B$6:$AB$15,27,FALSE),IFERROR(VLOOKUP($A1447,'Circumstance 8'!$B$18:$AB$28,27,FALSE),TableBPA2[[#This Row],[Base Payment After Circumstance 7]])))</f>
        <v/>
      </c>
      <c r="N1447" s="3" t="str">
        <f>IF(N$3="Not used","",IFERROR(VLOOKUP($A1447,'Circumstance 9'!$B$6:$AB$15,27,FALSE),IFERROR(VLOOKUP($A1447,'Circumstance 9'!$B$18:$AB$28,27,FALSE),TableBPA2[[#This Row],[Base Payment After Circumstance 8]])))</f>
        <v/>
      </c>
      <c r="O1447" s="3" t="str">
        <f>IF(O$3="Not used","",IFERROR(VLOOKUP($A1447,'Circumstance 10'!$B$6:$AB$15,27,FALSE),IFERROR(VLOOKUP($A1447,'Circumstance 10'!$B$18:$AB$28,27,FALSE),TableBPA2[[#This Row],[Base Payment After Circumstance 9]])))</f>
        <v/>
      </c>
      <c r="P1447" s="24" t="str">
        <f>IF(P$3="Not used","",IFERROR(VLOOKUP($A1447,'Circumstance 11'!$B$6:$AB$15,27,FALSE),IFERROR(VLOOKUP($A1447,'Circumstance 11'!$B$18:$AB$28,27,FALSE),TableBPA2[[#This Row],[Base Payment After Circumstance 10]])))</f>
        <v/>
      </c>
      <c r="Q1447" s="24" t="str">
        <f>IF(Q$3="Not used","",IFERROR(VLOOKUP($A1447,'Circumstance 12'!$B$6:$AB$15,27,FALSE),IFERROR(VLOOKUP($A1447,'Circumstance 12'!$B$18:$AB$28,27,FALSE),TableBPA2[[#This Row],[Base Payment After Circumstance 11]])))</f>
        <v/>
      </c>
      <c r="R1447" s="24" t="str">
        <f>IF(R$3="Not used","",IFERROR(VLOOKUP($A1447,'Circumstance 13'!$B$6:$AB$15,27,FALSE),IFERROR(VLOOKUP($A1447,'Circumstance 13'!$B$18:$AB$28,27,FALSE),TableBPA2[[#This Row],[Base Payment After Circumstance 12]])))</f>
        <v/>
      </c>
      <c r="S1447" s="24" t="str">
        <f>IF(S$3="Not used","",IFERROR(VLOOKUP($A1447,'Circumstance 14'!$B$6:$AB$15,27,FALSE),IFERROR(VLOOKUP($A1447,'Circumstance 14'!$B$18:$AB$28,27,FALSE),TableBPA2[[#This Row],[Base Payment After Circumstance 13]])))</f>
        <v/>
      </c>
      <c r="T1447" s="24" t="str">
        <f>IF(T$3="Not used","",IFERROR(VLOOKUP($A1447,'Circumstance 15'!$B$6:$AB$15,27,FALSE),IFERROR(VLOOKUP($A1447,'Circumstance 15'!$B$18:$AB$28,27,FALSE),TableBPA2[[#This Row],[Base Payment After Circumstance 14]])))</f>
        <v/>
      </c>
      <c r="U1447" s="24" t="str">
        <f>IF(U$3="Not used","",IFERROR(VLOOKUP($A1447,'Circumstance 16'!$B$6:$AB$15,27,FALSE),IFERROR(VLOOKUP($A1447,'Circumstance 16'!$B$18:$AB$28,27,FALSE),TableBPA2[[#This Row],[Base Payment After Circumstance 15]])))</f>
        <v/>
      </c>
      <c r="V1447" s="24" t="str">
        <f>IF(V$3="Not used","",IFERROR(VLOOKUP($A1447,'Circumstance 17'!$B$6:$AB$15,27,FALSE),IFERROR(VLOOKUP($A1447,'Circumstance 17'!$B$18:$AB$28,27,FALSE),TableBPA2[[#This Row],[Base Payment After Circumstance 16]])))</f>
        <v/>
      </c>
      <c r="W1447" s="24" t="str">
        <f>IF(W$3="Not used","",IFERROR(VLOOKUP($A1447,'Circumstance 18'!$B$6:$AB$15,27,FALSE),IFERROR(VLOOKUP($A1447,'Circumstance 18'!$B$18:$AB$28,27,FALSE),TableBPA2[[#This Row],[Base Payment After Circumstance 17]])))</f>
        <v/>
      </c>
      <c r="X1447" s="24" t="str">
        <f>IF(X$3="Not used","",IFERROR(VLOOKUP($A1447,'Circumstance 19'!$B$6:$AB$15,27,FALSE),IFERROR(VLOOKUP($A1447,'Circumstance 19'!$B$18:$AB$28,27,FALSE),TableBPA2[[#This Row],[Base Payment After Circumstance 18]])))</f>
        <v/>
      </c>
      <c r="Y1447" s="24" t="str">
        <f>IF(Y$3="Not used","",IFERROR(VLOOKUP($A1447,'Circumstance 20'!$B$6:$AB$15,27,FALSE),IFERROR(VLOOKUP($A1447,'Circumstance 20'!$B$18:$AB$28,27,FALSE),TableBPA2[[#This Row],[Base Payment After Circumstance 19]])))</f>
        <v/>
      </c>
    </row>
    <row r="1448" spans="1:25" x14ac:dyDescent="0.25">
      <c r="A1448" s="11" t="str">
        <f>IF('LEA Information'!A1457="","",'LEA Information'!A1457)</f>
        <v/>
      </c>
      <c r="B1448" s="11" t="str">
        <f>IF('LEA Information'!B1457="","",'LEA Information'!B1457)</f>
        <v/>
      </c>
      <c r="C1448" s="68" t="str">
        <f>IF('LEA Information'!C1457="","",'LEA Information'!C1457)</f>
        <v/>
      </c>
      <c r="D1448" s="8" t="str">
        <f>IF('LEA Information'!D1457="","",'LEA Information'!D1457)</f>
        <v/>
      </c>
      <c r="E1448" s="32" t="str">
        <f t="shared" si="22"/>
        <v/>
      </c>
      <c r="F1448" s="3" t="str">
        <f>IF(F$3="Not used","",IFERROR(VLOOKUP($A1448,'Circumstance 1'!$B$6:$AB$15,27,FALSE),IFERROR(VLOOKUP(A1448,'Circumstance 1'!$B$18:$AB$28,27,FALSE),TableBPA2[[#This Row],[Starting Base Payment]])))</f>
        <v/>
      </c>
      <c r="G1448" s="3" t="str">
        <f>IF(G$3="Not used","",IFERROR(VLOOKUP($A1448,'Circumstance 2'!$B$6:$AB$15,27,FALSE),IFERROR(VLOOKUP($A1448,'Circumstance 2'!$B$18:$AB$28,27,FALSE),TableBPA2[[#This Row],[Base Payment After Circumstance 1]])))</f>
        <v/>
      </c>
      <c r="H1448" s="3" t="str">
        <f>IF(H$3="Not used","",IFERROR(VLOOKUP($A1448,'Circumstance 3'!$B$6:$AB$15,27,FALSE),IFERROR(VLOOKUP($A1448,'Circumstance 3'!$B$18:$AB$28,27,FALSE),TableBPA2[[#This Row],[Base Payment After Circumstance 2]])))</f>
        <v/>
      </c>
      <c r="I1448" s="3" t="str">
        <f>IF(I$3="Not used","",IFERROR(VLOOKUP($A1448,'Circumstance 4'!$B$6:$AB$15,27,FALSE),IFERROR(VLOOKUP($A1448,'Circumstance 4'!$B$18:$AB$28,27,FALSE),TableBPA2[[#This Row],[Base Payment After Circumstance 3]])))</f>
        <v/>
      </c>
      <c r="J1448" s="3" t="str">
        <f>IF(J$3="Not used","",IFERROR(VLOOKUP($A1448,'Circumstance 5'!$B$6:$AB$15,27,FALSE),IFERROR(VLOOKUP($A1448,'Circumstance 5'!$B$18:$AB$28,27,FALSE),TableBPA2[[#This Row],[Base Payment After Circumstance 4]])))</f>
        <v/>
      </c>
      <c r="K1448" s="3" t="str">
        <f>IF(K$3="Not used","",IFERROR(VLOOKUP($A1448,'Circumstance 6'!$B$6:$AB$15,27,FALSE),IFERROR(VLOOKUP($A1448,'Circumstance 6'!$B$18:$AB$28,27,FALSE),TableBPA2[[#This Row],[Base Payment After Circumstance 5]])))</f>
        <v/>
      </c>
      <c r="L1448" s="3" t="str">
        <f>IF(L$3="Not used","",IFERROR(VLOOKUP($A1448,'Circumstance 7'!$B$6:$AB$15,27,FALSE),IFERROR(VLOOKUP($A1448,'Circumstance 7'!$B$18:$AB$28,27,FALSE),TableBPA2[[#This Row],[Base Payment After Circumstance 6]])))</f>
        <v/>
      </c>
      <c r="M1448" s="3" t="str">
        <f>IF(M$3="Not used","",IFERROR(VLOOKUP($A1448,'Circumstance 8'!$B$6:$AB$15,27,FALSE),IFERROR(VLOOKUP($A1448,'Circumstance 8'!$B$18:$AB$28,27,FALSE),TableBPA2[[#This Row],[Base Payment After Circumstance 7]])))</f>
        <v/>
      </c>
      <c r="N1448" s="3" t="str">
        <f>IF(N$3="Not used","",IFERROR(VLOOKUP($A1448,'Circumstance 9'!$B$6:$AB$15,27,FALSE),IFERROR(VLOOKUP($A1448,'Circumstance 9'!$B$18:$AB$28,27,FALSE),TableBPA2[[#This Row],[Base Payment After Circumstance 8]])))</f>
        <v/>
      </c>
      <c r="O1448" s="3" t="str">
        <f>IF(O$3="Not used","",IFERROR(VLOOKUP($A1448,'Circumstance 10'!$B$6:$AB$15,27,FALSE),IFERROR(VLOOKUP($A1448,'Circumstance 10'!$B$18:$AB$28,27,FALSE),TableBPA2[[#This Row],[Base Payment After Circumstance 9]])))</f>
        <v/>
      </c>
      <c r="P1448" s="24" t="str">
        <f>IF(P$3="Not used","",IFERROR(VLOOKUP($A1448,'Circumstance 11'!$B$6:$AB$15,27,FALSE),IFERROR(VLOOKUP($A1448,'Circumstance 11'!$B$18:$AB$28,27,FALSE),TableBPA2[[#This Row],[Base Payment After Circumstance 10]])))</f>
        <v/>
      </c>
      <c r="Q1448" s="24" t="str">
        <f>IF(Q$3="Not used","",IFERROR(VLOOKUP($A1448,'Circumstance 12'!$B$6:$AB$15,27,FALSE),IFERROR(VLOOKUP($A1448,'Circumstance 12'!$B$18:$AB$28,27,FALSE),TableBPA2[[#This Row],[Base Payment After Circumstance 11]])))</f>
        <v/>
      </c>
      <c r="R1448" s="24" t="str">
        <f>IF(R$3="Not used","",IFERROR(VLOOKUP($A1448,'Circumstance 13'!$B$6:$AB$15,27,FALSE),IFERROR(VLOOKUP($A1448,'Circumstance 13'!$B$18:$AB$28,27,FALSE),TableBPA2[[#This Row],[Base Payment After Circumstance 12]])))</f>
        <v/>
      </c>
      <c r="S1448" s="24" t="str">
        <f>IF(S$3="Not used","",IFERROR(VLOOKUP($A1448,'Circumstance 14'!$B$6:$AB$15,27,FALSE),IFERROR(VLOOKUP($A1448,'Circumstance 14'!$B$18:$AB$28,27,FALSE),TableBPA2[[#This Row],[Base Payment After Circumstance 13]])))</f>
        <v/>
      </c>
      <c r="T1448" s="24" t="str">
        <f>IF(T$3="Not used","",IFERROR(VLOOKUP($A1448,'Circumstance 15'!$B$6:$AB$15,27,FALSE),IFERROR(VLOOKUP($A1448,'Circumstance 15'!$B$18:$AB$28,27,FALSE),TableBPA2[[#This Row],[Base Payment After Circumstance 14]])))</f>
        <v/>
      </c>
      <c r="U1448" s="24" t="str">
        <f>IF(U$3="Not used","",IFERROR(VLOOKUP($A1448,'Circumstance 16'!$B$6:$AB$15,27,FALSE),IFERROR(VLOOKUP($A1448,'Circumstance 16'!$B$18:$AB$28,27,FALSE),TableBPA2[[#This Row],[Base Payment After Circumstance 15]])))</f>
        <v/>
      </c>
      <c r="V1448" s="24" t="str">
        <f>IF(V$3="Not used","",IFERROR(VLOOKUP($A1448,'Circumstance 17'!$B$6:$AB$15,27,FALSE),IFERROR(VLOOKUP($A1448,'Circumstance 17'!$B$18:$AB$28,27,FALSE),TableBPA2[[#This Row],[Base Payment After Circumstance 16]])))</f>
        <v/>
      </c>
      <c r="W1448" s="24" t="str">
        <f>IF(W$3="Not used","",IFERROR(VLOOKUP($A1448,'Circumstance 18'!$B$6:$AB$15,27,FALSE),IFERROR(VLOOKUP($A1448,'Circumstance 18'!$B$18:$AB$28,27,FALSE),TableBPA2[[#This Row],[Base Payment After Circumstance 17]])))</f>
        <v/>
      </c>
      <c r="X1448" s="24" t="str">
        <f>IF(X$3="Not used","",IFERROR(VLOOKUP($A1448,'Circumstance 19'!$B$6:$AB$15,27,FALSE),IFERROR(VLOOKUP($A1448,'Circumstance 19'!$B$18:$AB$28,27,FALSE),TableBPA2[[#This Row],[Base Payment After Circumstance 18]])))</f>
        <v/>
      </c>
      <c r="Y1448" s="24" t="str">
        <f>IF(Y$3="Not used","",IFERROR(VLOOKUP($A1448,'Circumstance 20'!$B$6:$AB$15,27,FALSE),IFERROR(VLOOKUP($A1448,'Circumstance 20'!$B$18:$AB$28,27,FALSE),TableBPA2[[#This Row],[Base Payment After Circumstance 19]])))</f>
        <v/>
      </c>
    </row>
    <row r="1449" spans="1:25" x14ac:dyDescent="0.25">
      <c r="A1449" s="11" t="str">
        <f>IF('LEA Information'!A1458="","",'LEA Information'!A1458)</f>
        <v/>
      </c>
      <c r="B1449" s="11" t="str">
        <f>IF('LEA Information'!B1458="","",'LEA Information'!B1458)</f>
        <v/>
      </c>
      <c r="C1449" s="68" t="str">
        <f>IF('LEA Information'!C1458="","",'LEA Information'!C1458)</f>
        <v/>
      </c>
      <c r="D1449" s="8" t="str">
        <f>IF('LEA Information'!D1458="","",'LEA Information'!D1458)</f>
        <v/>
      </c>
      <c r="E1449" s="32" t="str">
        <f t="shared" si="22"/>
        <v/>
      </c>
      <c r="F1449" s="3" t="str">
        <f>IF(F$3="Not used","",IFERROR(VLOOKUP($A1449,'Circumstance 1'!$B$6:$AB$15,27,FALSE),IFERROR(VLOOKUP(A1449,'Circumstance 1'!$B$18:$AB$28,27,FALSE),TableBPA2[[#This Row],[Starting Base Payment]])))</f>
        <v/>
      </c>
      <c r="G1449" s="3" t="str">
        <f>IF(G$3="Not used","",IFERROR(VLOOKUP($A1449,'Circumstance 2'!$B$6:$AB$15,27,FALSE),IFERROR(VLOOKUP($A1449,'Circumstance 2'!$B$18:$AB$28,27,FALSE),TableBPA2[[#This Row],[Base Payment After Circumstance 1]])))</f>
        <v/>
      </c>
      <c r="H1449" s="3" t="str">
        <f>IF(H$3="Not used","",IFERROR(VLOOKUP($A1449,'Circumstance 3'!$B$6:$AB$15,27,FALSE),IFERROR(VLOOKUP($A1449,'Circumstance 3'!$B$18:$AB$28,27,FALSE),TableBPA2[[#This Row],[Base Payment After Circumstance 2]])))</f>
        <v/>
      </c>
      <c r="I1449" s="3" t="str">
        <f>IF(I$3="Not used","",IFERROR(VLOOKUP($A1449,'Circumstance 4'!$B$6:$AB$15,27,FALSE),IFERROR(VLOOKUP($A1449,'Circumstance 4'!$B$18:$AB$28,27,FALSE),TableBPA2[[#This Row],[Base Payment After Circumstance 3]])))</f>
        <v/>
      </c>
      <c r="J1449" s="3" t="str">
        <f>IF(J$3="Not used","",IFERROR(VLOOKUP($A1449,'Circumstance 5'!$B$6:$AB$15,27,FALSE),IFERROR(VLOOKUP($A1449,'Circumstance 5'!$B$18:$AB$28,27,FALSE),TableBPA2[[#This Row],[Base Payment After Circumstance 4]])))</f>
        <v/>
      </c>
      <c r="K1449" s="3" t="str">
        <f>IF(K$3="Not used","",IFERROR(VLOOKUP($A1449,'Circumstance 6'!$B$6:$AB$15,27,FALSE),IFERROR(VLOOKUP($A1449,'Circumstance 6'!$B$18:$AB$28,27,FALSE),TableBPA2[[#This Row],[Base Payment After Circumstance 5]])))</f>
        <v/>
      </c>
      <c r="L1449" s="3" t="str">
        <f>IF(L$3="Not used","",IFERROR(VLOOKUP($A1449,'Circumstance 7'!$B$6:$AB$15,27,FALSE),IFERROR(VLOOKUP($A1449,'Circumstance 7'!$B$18:$AB$28,27,FALSE),TableBPA2[[#This Row],[Base Payment After Circumstance 6]])))</f>
        <v/>
      </c>
      <c r="M1449" s="3" t="str">
        <f>IF(M$3="Not used","",IFERROR(VLOOKUP($A1449,'Circumstance 8'!$B$6:$AB$15,27,FALSE),IFERROR(VLOOKUP($A1449,'Circumstance 8'!$B$18:$AB$28,27,FALSE),TableBPA2[[#This Row],[Base Payment After Circumstance 7]])))</f>
        <v/>
      </c>
      <c r="N1449" s="3" t="str">
        <f>IF(N$3="Not used","",IFERROR(VLOOKUP($A1449,'Circumstance 9'!$B$6:$AB$15,27,FALSE),IFERROR(VLOOKUP($A1449,'Circumstance 9'!$B$18:$AB$28,27,FALSE),TableBPA2[[#This Row],[Base Payment After Circumstance 8]])))</f>
        <v/>
      </c>
      <c r="O1449" s="3" t="str">
        <f>IF(O$3="Not used","",IFERROR(VLOOKUP($A1449,'Circumstance 10'!$B$6:$AB$15,27,FALSE),IFERROR(VLOOKUP($A1449,'Circumstance 10'!$B$18:$AB$28,27,FALSE),TableBPA2[[#This Row],[Base Payment After Circumstance 9]])))</f>
        <v/>
      </c>
      <c r="P1449" s="24" t="str">
        <f>IF(P$3="Not used","",IFERROR(VLOOKUP($A1449,'Circumstance 11'!$B$6:$AB$15,27,FALSE),IFERROR(VLOOKUP($A1449,'Circumstance 11'!$B$18:$AB$28,27,FALSE),TableBPA2[[#This Row],[Base Payment After Circumstance 10]])))</f>
        <v/>
      </c>
      <c r="Q1449" s="24" t="str">
        <f>IF(Q$3="Not used","",IFERROR(VLOOKUP($A1449,'Circumstance 12'!$B$6:$AB$15,27,FALSE),IFERROR(VLOOKUP($A1449,'Circumstance 12'!$B$18:$AB$28,27,FALSE),TableBPA2[[#This Row],[Base Payment After Circumstance 11]])))</f>
        <v/>
      </c>
      <c r="R1449" s="24" t="str">
        <f>IF(R$3="Not used","",IFERROR(VLOOKUP($A1449,'Circumstance 13'!$B$6:$AB$15,27,FALSE),IFERROR(VLOOKUP($A1449,'Circumstance 13'!$B$18:$AB$28,27,FALSE),TableBPA2[[#This Row],[Base Payment After Circumstance 12]])))</f>
        <v/>
      </c>
      <c r="S1449" s="24" t="str">
        <f>IF(S$3="Not used","",IFERROR(VLOOKUP($A1449,'Circumstance 14'!$B$6:$AB$15,27,FALSE),IFERROR(VLOOKUP($A1449,'Circumstance 14'!$B$18:$AB$28,27,FALSE),TableBPA2[[#This Row],[Base Payment After Circumstance 13]])))</f>
        <v/>
      </c>
      <c r="T1449" s="24" t="str">
        <f>IF(T$3="Not used","",IFERROR(VLOOKUP($A1449,'Circumstance 15'!$B$6:$AB$15,27,FALSE),IFERROR(VLOOKUP($A1449,'Circumstance 15'!$B$18:$AB$28,27,FALSE),TableBPA2[[#This Row],[Base Payment After Circumstance 14]])))</f>
        <v/>
      </c>
      <c r="U1449" s="24" t="str">
        <f>IF(U$3="Not used","",IFERROR(VLOOKUP($A1449,'Circumstance 16'!$B$6:$AB$15,27,FALSE),IFERROR(VLOOKUP($A1449,'Circumstance 16'!$B$18:$AB$28,27,FALSE),TableBPA2[[#This Row],[Base Payment After Circumstance 15]])))</f>
        <v/>
      </c>
      <c r="V1449" s="24" t="str">
        <f>IF(V$3="Not used","",IFERROR(VLOOKUP($A1449,'Circumstance 17'!$B$6:$AB$15,27,FALSE),IFERROR(VLOOKUP($A1449,'Circumstance 17'!$B$18:$AB$28,27,FALSE),TableBPA2[[#This Row],[Base Payment After Circumstance 16]])))</f>
        <v/>
      </c>
      <c r="W1449" s="24" t="str">
        <f>IF(W$3="Not used","",IFERROR(VLOOKUP($A1449,'Circumstance 18'!$B$6:$AB$15,27,FALSE),IFERROR(VLOOKUP($A1449,'Circumstance 18'!$B$18:$AB$28,27,FALSE),TableBPA2[[#This Row],[Base Payment After Circumstance 17]])))</f>
        <v/>
      </c>
      <c r="X1449" s="24" t="str">
        <f>IF(X$3="Not used","",IFERROR(VLOOKUP($A1449,'Circumstance 19'!$B$6:$AB$15,27,FALSE),IFERROR(VLOOKUP($A1449,'Circumstance 19'!$B$18:$AB$28,27,FALSE),TableBPA2[[#This Row],[Base Payment After Circumstance 18]])))</f>
        <v/>
      </c>
      <c r="Y1449" s="24" t="str">
        <f>IF(Y$3="Not used","",IFERROR(VLOOKUP($A1449,'Circumstance 20'!$B$6:$AB$15,27,FALSE),IFERROR(VLOOKUP($A1449,'Circumstance 20'!$B$18:$AB$28,27,FALSE),TableBPA2[[#This Row],[Base Payment After Circumstance 19]])))</f>
        <v/>
      </c>
    </row>
    <row r="1450" spans="1:25" x14ac:dyDescent="0.25">
      <c r="A1450" s="11" t="str">
        <f>IF('LEA Information'!A1459="","",'LEA Information'!A1459)</f>
        <v/>
      </c>
      <c r="B1450" s="11" t="str">
        <f>IF('LEA Information'!B1459="","",'LEA Information'!B1459)</f>
        <v/>
      </c>
      <c r="C1450" s="68" t="str">
        <f>IF('LEA Information'!C1459="","",'LEA Information'!C1459)</f>
        <v/>
      </c>
      <c r="D1450" s="8" t="str">
        <f>IF('LEA Information'!D1459="","",'LEA Information'!D1459)</f>
        <v/>
      </c>
      <c r="E1450" s="32" t="str">
        <f t="shared" si="22"/>
        <v/>
      </c>
      <c r="F1450" s="3" t="str">
        <f>IF(F$3="Not used","",IFERROR(VLOOKUP($A1450,'Circumstance 1'!$B$6:$AB$15,27,FALSE),IFERROR(VLOOKUP(A1450,'Circumstance 1'!$B$18:$AB$28,27,FALSE),TableBPA2[[#This Row],[Starting Base Payment]])))</f>
        <v/>
      </c>
      <c r="G1450" s="3" t="str">
        <f>IF(G$3="Not used","",IFERROR(VLOOKUP($A1450,'Circumstance 2'!$B$6:$AB$15,27,FALSE),IFERROR(VLOOKUP($A1450,'Circumstance 2'!$B$18:$AB$28,27,FALSE),TableBPA2[[#This Row],[Base Payment After Circumstance 1]])))</f>
        <v/>
      </c>
      <c r="H1450" s="3" t="str">
        <f>IF(H$3="Not used","",IFERROR(VLOOKUP($A1450,'Circumstance 3'!$B$6:$AB$15,27,FALSE),IFERROR(VLOOKUP($A1450,'Circumstance 3'!$B$18:$AB$28,27,FALSE),TableBPA2[[#This Row],[Base Payment After Circumstance 2]])))</f>
        <v/>
      </c>
      <c r="I1450" s="3" t="str">
        <f>IF(I$3="Not used","",IFERROR(VLOOKUP($A1450,'Circumstance 4'!$B$6:$AB$15,27,FALSE),IFERROR(VLOOKUP($A1450,'Circumstance 4'!$B$18:$AB$28,27,FALSE),TableBPA2[[#This Row],[Base Payment After Circumstance 3]])))</f>
        <v/>
      </c>
      <c r="J1450" s="3" t="str">
        <f>IF(J$3="Not used","",IFERROR(VLOOKUP($A1450,'Circumstance 5'!$B$6:$AB$15,27,FALSE),IFERROR(VLOOKUP($A1450,'Circumstance 5'!$B$18:$AB$28,27,FALSE),TableBPA2[[#This Row],[Base Payment After Circumstance 4]])))</f>
        <v/>
      </c>
      <c r="K1450" s="3" t="str">
        <f>IF(K$3="Not used","",IFERROR(VLOOKUP($A1450,'Circumstance 6'!$B$6:$AB$15,27,FALSE),IFERROR(VLOOKUP($A1450,'Circumstance 6'!$B$18:$AB$28,27,FALSE),TableBPA2[[#This Row],[Base Payment After Circumstance 5]])))</f>
        <v/>
      </c>
      <c r="L1450" s="3" t="str">
        <f>IF(L$3="Not used","",IFERROR(VLOOKUP($A1450,'Circumstance 7'!$B$6:$AB$15,27,FALSE),IFERROR(VLOOKUP($A1450,'Circumstance 7'!$B$18:$AB$28,27,FALSE),TableBPA2[[#This Row],[Base Payment After Circumstance 6]])))</f>
        <v/>
      </c>
      <c r="M1450" s="3" t="str">
        <f>IF(M$3="Not used","",IFERROR(VLOOKUP($A1450,'Circumstance 8'!$B$6:$AB$15,27,FALSE),IFERROR(VLOOKUP($A1450,'Circumstance 8'!$B$18:$AB$28,27,FALSE),TableBPA2[[#This Row],[Base Payment After Circumstance 7]])))</f>
        <v/>
      </c>
      <c r="N1450" s="3" t="str">
        <f>IF(N$3="Not used","",IFERROR(VLOOKUP($A1450,'Circumstance 9'!$B$6:$AB$15,27,FALSE),IFERROR(VLOOKUP($A1450,'Circumstance 9'!$B$18:$AB$28,27,FALSE),TableBPA2[[#This Row],[Base Payment After Circumstance 8]])))</f>
        <v/>
      </c>
      <c r="O1450" s="3" t="str">
        <f>IF(O$3="Not used","",IFERROR(VLOOKUP($A1450,'Circumstance 10'!$B$6:$AB$15,27,FALSE),IFERROR(VLOOKUP($A1450,'Circumstance 10'!$B$18:$AB$28,27,FALSE),TableBPA2[[#This Row],[Base Payment After Circumstance 9]])))</f>
        <v/>
      </c>
      <c r="P1450" s="24" t="str">
        <f>IF(P$3="Not used","",IFERROR(VLOOKUP($A1450,'Circumstance 11'!$B$6:$AB$15,27,FALSE),IFERROR(VLOOKUP($A1450,'Circumstance 11'!$B$18:$AB$28,27,FALSE),TableBPA2[[#This Row],[Base Payment After Circumstance 10]])))</f>
        <v/>
      </c>
      <c r="Q1450" s="24" t="str">
        <f>IF(Q$3="Not used","",IFERROR(VLOOKUP($A1450,'Circumstance 12'!$B$6:$AB$15,27,FALSE),IFERROR(VLOOKUP($A1450,'Circumstance 12'!$B$18:$AB$28,27,FALSE),TableBPA2[[#This Row],[Base Payment After Circumstance 11]])))</f>
        <v/>
      </c>
      <c r="R1450" s="24" t="str">
        <f>IF(R$3="Not used","",IFERROR(VLOOKUP($A1450,'Circumstance 13'!$B$6:$AB$15,27,FALSE),IFERROR(VLOOKUP($A1450,'Circumstance 13'!$B$18:$AB$28,27,FALSE),TableBPA2[[#This Row],[Base Payment After Circumstance 12]])))</f>
        <v/>
      </c>
      <c r="S1450" s="24" t="str">
        <f>IF(S$3="Not used","",IFERROR(VLOOKUP($A1450,'Circumstance 14'!$B$6:$AB$15,27,FALSE),IFERROR(VLOOKUP($A1450,'Circumstance 14'!$B$18:$AB$28,27,FALSE),TableBPA2[[#This Row],[Base Payment After Circumstance 13]])))</f>
        <v/>
      </c>
      <c r="T1450" s="24" t="str">
        <f>IF(T$3="Not used","",IFERROR(VLOOKUP($A1450,'Circumstance 15'!$B$6:$AB$15,27,FALSE),IFERROR(VLOOKUP($A1450,'Circumstance 15'!$B$18:$AB$28,27,FALSE),TableBPA2[[#This Row],[Base Payment After Circumstance 14]])))</f>
        <v/>
      </c>
      <c r="U1450" s="24" t="str">
        <f>IF(U$3="Not used","",IFERROR(VLOOKUP($A1450,'Circumstance 16'!$B$6:$AB$15,27,FALSE),IFERROR(VLOOKUP($A1450,'Circumstance 16'!$B$18:$AB$28,27,FALSE),TableBPA2[[#This Row],[Base Payment After Circumstance 15]])))</f>
        <v/>
      </c>
      <c r="V1450" s="24" t="str">
        <f>IF(V$3="Not used","",IFERROR(VLOOKUP($A1450,'Circumstance 17'!$B$6:$AB$15,27,FALSE),IFERROR(VLOOKUP($A1450,'Circumstance 17'!$B$18:$AB$28,27,FALSE),TableBPA2[[#This Row],[Base Payment After Circumstance 16]])))</f>
        <v/>
      </c>
      <c r="W1450" s="24" t="str">
        <f>IF(W$3="Not used","",IFERROR(VLOOKUP($A1450,'Circumstance 18'!$B$6:$AB$15,27,FALSE),IFERROR(VLOOKUP($A1450,'Circumstance 18'!$B$18:$AB$28,27,FALSE),TableBPA2[[#This Row],[Base Payment After Circumstance 17]])))</f>
        <v/>
      </c>
      <c r="X1450" s="24" t="str">
        <f>IF(X$3="Not used","",IFERROR(VLOOKUP($A1450,'Circumstance 19'!$B$6:$AB$15,27,FALSE),IFERROR(VLOOKUP($A1450,'Circumstance 19'!$B$18:$AB$28,27,FALSE),TableBPA2[[#This Row],[Base Payment After Circumstance 18]])))</f>
        <v/>
      </c>
      <c r="Y1450" s="24" t="str">
        <f>IF(Y$3="Not used","",IFERROR(VLOOKUP($A1450,'Circumstance 20'!$B$6:$AB$15,27,FALSE),IFERROR(VLOOKUP($A1450,'Circumstance 20'!$B$18:$AB$28,27,FALSE),TableBPA2[[#This Row],[Base Payment After Circumstance 19]])))</f>
        <v/>
      </c>
    </row>
    <row r="1451" spans="1:25" x14ac:dyDescent="0.25">
      <c r="A1451" s="11" t="str">
        <f>IF('LEA Information'!A1460="","",'LEA Information'!A1460)</f>
        <v/>
      </c>
      <c r="B1451" s="11" t="str">
        <f>IF('LEA Information'!B1460="","",'LEA Information'!B1460)</f>
        <v/>
      </c>
      <c r="C1451" s="68" t="str">
        <f>IF('LEA Information'!C1460="","",'LEA Information'!C1460)</f>
        <v/>
      </c>
      <c r="D1451" s="8" t="str">
        <f>IF('LEA Information'!D1460="","",'LEA Information'!D1460)</f>
        <v/>
      </c>
      <c r="E1451" s="32" t="str">
        <f t="shared" si="22"/>
        <v/>
      </c>
      <c r="F1451" s="3" t="str">
        <f>IF(F$3="Not used","",IFERROR(VLOOKUP($A1451,'Circumstance 1'!$B$6:$AB$15,27,FALSE),IFERROR(VLOOKUP(A1451,'Circumstance 1'!$B$18:$AB$28,27,FALSE),TableBPA2[[#This Row],[Starting Base Payment]])))</f>
        <v/>
      </c>
      <c r="G1451" s="3" t="str">
        <f>IF(G$3="Not used","",IFERROR(VLOOKUP($A1451,'Circumstance 2'!$B$6:$AB$15,27,FALSE),IFERROR(VLOOKUP($A1451,'Circumstance 2'!$B$18:$AB$28,27,FALSE),TableBPA2[[#This Row],[Base Payment After Circumstance 1]])))</f>
        <v/>
      </c>
      <c r="H1451" s="3" t="str">
        <f>IF(H$3="Not used","",IFERROR(VLOOKUP($A1451,'Circumstance 3'!$B$6:$AB$15,27,FALSE),IFERROR(VLOOKUP($A1451,'Circumstance 3'!$B$18:$AB$28,27,FALSE),TableBPA2[[#This Row],[Base Payment After Circumstance 2]])))</f>
        <v/>
      </c>
      <c r="I1451" s="3" t="str">
        <f>IF(I$3="Not used","",IFERROR(VLOOKUP($A1451,'Circumstance 4'!$B$6:$AB$15,27,FALSE),IFERROR(VLOOKUP($A1451,'Circumstance 4'!$B$18:$AB$28,27,FALSE),TableBPA2[[#This Row],[Base Payment After Circumstance 3]])))</f>
        <v/>
      </c>
      <c r="J1451" s="3" t="str">
        <f>IF(J$3="Not used","",IFERROR(VLOOKUP($A1451,'Circumstance 5'!$B$6:$AB$15,27,FALSE),IFERROR(VLOOKUP($A1451,'Circumstance 5'!$B$18:$AB$28,27,FALSE),TableBPA2[[#This Row],[Base Payment After Circumstance 4]])))</f>
        <v/>
      </c>
      <c r="K1451" s="3" t="str">
        <f>IF(K$3="Not used","",IFERROR(VLOOKUP($A1451,'Circumstance 6'!$B$6:$AB$15,27,FALSE),IFERROR(VLOOKUP($A1451,'Circumstance 6'!$B$18:$AB$28,27,FALSE),TableBPA2[[#This Row],[Base Payment After Circumstance 5]])))</f>
        <v/>
      </c>
      <c r="L1451" s="3" t="str">
        <f>IF(L$3="Not used","",IFERROR(VLOOKUP($A1451,'Circumstance 7'!$B$6:$AB$15,27,FALSE),IFERROR(VLOOKUP($A1451,'Circumstance 7'!$B$18:$AB$28,27,FALSE),TableBPA2[[#This Row],[Base Payment After Circumstance 6]])))</f>
        <v/>
      </c>
      <c r="M1451" s="3" t="str">
        <f>IF(M$3="Not used","",IFERROR(VLOOKUP($A1451,'Circumstance 8'!$B$6:$AB$15,27,FALSE),IFERROR(VLOOKUP($A1451,'Circumstance 8'!$B$18:$AB$28,27,FALSE),TableBPA2[[#This Row],[Base Payment After Circumstance 7]])))</f>
        <v/>
      </c>
      <c r="N1451" s="3" t="str">
        <f>IF(N$3="Not used","",IFERROR(VLOOKUP($A1451,'Circumstance 9'!$B$6:$AB$15,27,FALSE),IFERROR(VLOOKUP($A1451,'Circumstance 9'!$B$18:$AB$28,27,FALSE),TableBPA2[[#This Row],[Base Payment After Circumstance 8]])))</f>
        <v/>
      </c>
      <c r="O1451" s="3" t="str">
        <f>IF(O$3="Not used","",IFERROR(VLOOKUP($A1451,'Circumstance 10'!$B$6:$AB$15,27,FALSE),IFERROR(VLOOKUP($A1451,'Circumstance 10'!$B$18:$AB$28,27,FALSE),TableBPA2[[#This Row],[Base Payment After Circumstance 9]])))</f>
        <v/>
      </c>
      <c r="P1451" s="24" t="str">
        <f>IF(P$3="Not used","",IFERROR(VLOOKUP($A1451,'Circumstance 11'!$B$6:$AB$15,27,FALSE),IFERROR(VLOOKUP($A1451,'Circumstance 11'!$B$18:$AB$28,27,FALSE),TableBPA2[[#This Row],[Base Payment After Circumstance 10]])))</f>
        <v/>
      </c>
      <c r="Q1451" s="24" t="str">
        <f>IF(Q$3="Not used","",IFERROR(VLOOKUP($A1451,'Circumstance 12'!$B$6:$AB$15,27,FALSE),IFERROR(VLOOKUP($A1451,'Circumstance 12'!$B$18:$AB$28,27,FALSE),TableBPA2[[#This Row],[Base Payment After Circumstance 11]])))</f>
        <v/>
      </c>
      <c r="R1451" s="24" t="str">
        <f>IF(R$3="Not used","",IFERROR(VLOOKUP($A1451,'Circumstance 13'!$B$6:$AB$15,27,FALSE),IFERROR(VLOOKUP($A1451,'Circumstance 13'!$B$18:$AB$28,27,FALSE),TableBPA2[[#This Row],[Base Payment After Circumstance 12]])))</f>
        <v/>
      </c>
      <c r="S1451" s="24" t="str">
        <f>IF(S$3="Not used","",IFERROR(VLOOKUP($A1451,'Circumstance 14'!$B$6:$AB$15,27,FALSE),IFERROR(VLOOKUP($A1451,'Circumstance 14'!$B$18:$AB$28,27,FALSE),TableBPA2[[#This Row],[Base Payment After Circumstance 13]])))</f>
        <v/>
      </c>
      <c r="T1451" s="24" t="str">
        <f>IF(T$3="Not used","",IFERROR(VLOOKUP($A1451,'Circumstance 15'!$B$6:$AB$15,27,FALSE),IFERROR(VLOOKUP($A1451,'Circumstance 15'!$B$18:$AB$28,27,FALSE),TableBPA2[[#This Row],[Base Payment After Circumstance 14]])))</f>
        <v/>
      </c>
      <c r="U1451" s="24" t="str">
        <f>IF(U$3="Not used","",IFERROR(VLOOKUP($A1451,'Circumstance 16'!$B$6:$AB$15,27,FALSE),IFERROR(VLOOKUP($A1451,'Circumstance 16'!$B$18:$AB$28,27,FALSE),TableBPA2[[#This Row],[Base Payment After Circumstance 15]])))</f>
        <v/>
      </c>
      <c r="V1451" s="24" t="str">
        <f>IF(V$3="Not used","",IFERROR(VLOOKUP($A1451,'Circumstance 17'!$B$6:$AB$15,27,FALSE),IFERROR(VLOOKUP($A1451,'Circumstance 17'!$B$18:$AB$28,27,FALSE),TableBPA2[[#This Row],[Base Payment After Circumstance 16]])))</f>
        <v/>
      </c>
      <c r="W1451" s="24" t="str">
        <f>IF(W$3="Not used","",IFERROR(VLOOKUP($A1451,'Circumstance 18'!$B$6:$AB$15,27,FALSE),IFERROR(VLOOKUP($A1451,'Circumstance 18'!$B$18:$AB$28,27,FALSE),TableBPA2[[#This Row],[Base Payment After Circumstance 17]])))</f>
        <v/>
      </c>
      <c r="X1451" s="24" t="str">
        <f>IF(X$3="Not used","",IFERROR(VLOOKUP($A1451,'Circumstance 19'!$B$6:$AB$15,27,FALSE),IFERROR(VLOOKUP($A1451,'Circumstance 19'!$B$18:$AB$28,27,FALSE),TableBPA2[[#This Row],[Base Payment After Circumstance 18]])))</f>
        <v/>
      </c>
      <c r="Y1451" s="24" t="str">
        <f>IF(Y$3="Not used","",IFERROR(VLOOKUP($A1451,'Circumstance 20'!$B$6:$AB$15,27,FALSE),IFERROR(VLOOKUP($A1451,'Circumstance 20'!$B$18:$AB$28,27,FALSE),TableBPA2[[#This Row],[Base Payment After Circumstance 19]])))</f>
        <v/>
      </c>
    </row>
    <row r="1452" spans="1:25" x14ac:dyDescent="0.25">
      <c r="A1452" s="11" t="str">
        <f>IF('LEA Information'!A1461="","",'LEA Information'!A1461)</f>
        <v/>
      </c>
      <c r="B1452" s="11" t="str">
        <f>IF('LEA Information'!B1461="","",'LEA Information'!B1461)</f>
        <v/>
      </c>
      <c r="C1452" s="68" t="str">
        <f>IF('LEA Information'!C1461="","",'LEA Information'!C1461)</f>
        <v/>
      </c>
      <c r="D1452" s="8" t="str">
        <f>IF('LEA Information'!D1461="","",'LEA Information'!D1461)</f>
        <v/>
      </c>
      <c r="E1452" s="32" t="str">
        <f t="shared" si="22"/>
        <v/>
      </c>
      <c r="F1452" s="3" t="str">
        <f>IF(F$3="Not used","",IFERROR(VLOOKUP($A1452,'Circumstance 1'!$B$6:$AB$15,27,FALSE),IFERROR(VLOOKUP(A1452,'Circumstance 1'!$B$18:$AB$28,27,FALSE),TableBPA2[[#This Row],[Starting Base Payment]])))</f>
        <v/>
      </c>
      <c r="G1452" s="3" t="str">
        <f>IF(G$3="Not used","",IFERROR(VLOOKUP($A1452,'Circumstance 2'!$B$6:$AB$15,27,FALSE),IFERROR(VLOOKUP($A1452,'Circumstance 2'!$B$18:$AB$28,27,FALSE),TableBPA2[[#This Row],[Base Payment After Circumstance 1]])))</f>
        <v/>
      </c>
      <c r="H1452" s="3" t="str">
        <f>IF(H$3="Not used","",IFERROR(VLOOKUP($A1452,'Circumstance 3'!$B$6:$AB$15,27,FALSE),IFERROR(VLOOKUP($A1452,'Circumstance 3'!$B$18:$AB$28,27,FALSE),TableBPA2[[#This Row],[Base Payment After Circumstance 2]])))</f>
        <v/>
      </c>
      <c r="I1452" s="3" t="str">
        <f>IF(I$3="Not used","",IFERROR(VLOOKUP($A1452,'Circumstance 4'!$B$6:$AB$15,27,FALSE),IFERROR(VLOOKUP($A1452,'Circumstance 4'!$B$18:$AB$28,27,FALSE),TableBPA2[[#This Row],[Base Payment After Circumstance 3]])))</f>
        <v/>
      </c>
      <c r="J1452" s="3" t="str">
        <f>IF(J$3="Not used","",IFERROR(VLOOKUP($A1452,'Circumstance 5'!$B$6:$AB$15,27,FALSE),IFERROR(VLOOKUP($A1452,'Circumstance 5'!$B$18:$AB$28,27,FALSE),TableBPA2[[#This Row],[Base Payment After Circumstance 4]])))</f>
        <v/>
      </c>
      <c r="K1452" s="3" t="str">
        <f>IF(K$3="Not used","",IFERROR(VLOOKUP($A1452,'Circumstance 6'!$B$6:$AB$15,27,FALSE),IFERROR(VLOOKUP($A1452,'Circumstance 6'!$B$18:$AB$28,27,FALSE),TableBPA2[[#This Row],[Base Payment After Circumstance 5]])))</f>
        <v/>
      </c>
      <c r="L1452" s="3" t="str">
        <f>IF(L$3="Not used","",IFERROR(VLOOKUP($A1452,'Circumstance 7'!$B$6:$AB$15,27,FALSE),IFERROR(VLOOKUP($A1452,'Circumstance 7'!$B$18:$AB$28,27,FALSE),TableBPA2[[#This Row],[Base Payment After Circumstance 6]])))</f>
        <v/>
      </c>
      <c r="M1452" s="3" t="str">
        <f>IF(M$3="Not used","",IFERROR(VLOOKUP($A1452,'Circumstance 8'!$B$6:$AB$15,27,FALSE),IFERROR(VLOOKUP($A1452,'Circumstance 8'!$B$18:$AB$28,27,FALSE),TableBPA2[[#This Row],[Base Payment After Circumstance 7]])))</f>
        <v/>
      </c>
      <c r="N1452" s="3" t="str">
        <f>IF(N$3="Not used","",IFERROR(VLOOKUP($A1452,'Circumstance 9'!$B$6:$AB$15,27,FALSE),IFERROR(VLOOKUP($A1452,'Circumstance 9'!$B$18:$AB$28,27,FALSE),TableBPA2[[#This Row],[Base Payment After Circumstance 8]])))</f>
        <v/>
      </c>
      <c r="O1452" s="3" t="str">
        <f>IF(O$3="Not used","",IFERROR(VLOOKUP($A1452,'Circumstance 10'!$B$6:$AB$15,27,FALSE),IFERROR(VLOOKUP($A1452,'Circumstance 10'!$B$18:$AB$28,27,FALSE),TableBPA2[[#This Row],[Base Payment After Circumstance 9]])))</f>
        <v/>
      </c>
      <c r="P1452" s="24" t="str">
        <f>IF(P$3="Not used","",IFERROR(VLOOKUP($A1452,'Circumstance 11'!$B$6:$AB$15,27,FALSE),IFERROR(VLOOKUP($A1452,'Circumstance 11'!$B$18:$AB$28,27,FALSE),TableBPA2[[#This Row],[Base Payment After Circumstance 10]])))</f>
        <v/>
      </c>
      <c r="Q1452" s="24" t="str">
        <f>IF(Q$3="Not used","",IFERROR(VLOOKUP($A1452,'Circumstance 12'!$B$6:$AB$15,27,FALSE),IFERROR(VLOOKUP($A1452,'Circumstance 12'!$B$18:$AB$28,27,FALSE),TableBPA2[[#This Row],[Base Payment After Circumstance 11]])))</f>
        <v/>
      </c>
      <c r="R1452" s="24" t="str">
        <f>IF(R$3="Not used","",IFERROR(VLOOKUP($A1452,'Circumstance 13'!$B$6:$AB$15,27,FALSE),IFERROR(VLOOKUP($A1452,'Circumstance 13'!$B$18:$AB$28,27,FALSE),TableBPA2[[#This Row],[Base Payment After Circumstance 12]])))</f>
        <v/>
      </c>
      <c r="S1452" s="24" t="str">
        <f>IF(S$3="Not used","",IFERROR(VLOOKUP($A1452,'Circumstance 14'!$B$6:$AB$15,27,FALSE),IFERROR(VLOOKUP($A1452,'Circumstance 14'!$B$18:$AB$28,27,FALSE),TableBPA2[[#This Row],[Base Payment After Circumstance 13]])))</f>
        <v/>
      </c>
      <c r="T1452" s="24" t="str">
        <f>IF(T$3="Not used","",IFERROR(VLOOKUP($A1452,'Circumstance 15'!$B$6:$AB$15,27,FALSE),IFERROR(VLOOKUP($A1452,'Circumstance 15'!$B$18:$AB$28,27,FALSE),TableBPA2[[#This Row],[Base Payment After Circumstance 14]])))</f>
        <v/>
      </c>
      <c r="U1452" s="24" t="str">
        <f>IF(U$3="Not used","",IFERROR(VLOOKUP($A1452,'Circumstance 16'!$B$6:$AB$15,27,FALSE),IFERROR(VLOOKUP($A1452,'Circumstance 16'!$B$18:$AB$28,27,FALSE),TableBPA2[[#This Row],[Base Payment After Circumstance 15]])))</f>
        <v/>
      </c>
      <c r="V1452" s="24" t="str">
        <f>IF(V$3="Not used","",IFERROR(VLOOKUP($A1452,'Circumstance 17'!$B$6:$AB$15,27,FALSE),IFERROR(VLOOKUP($A1452,'Circumstance 17'!$B$18:$AB$28,27,FALSE),TableBPA2[[#This Row],[Base Payment After Circumstance 16]])))</f>
        <v/>
      </c>
      <c r="W1452" s="24" t="str">
        <f>IF(W$3="Not used","",IFERROR(VLOOKUP($A1452,'Circumstance 18'!$B$6:$AB$15,27,FALSE),IFERROR(VLOOKUP($A1452,'Circumstance 18'!$B$18:$AB$28,27,FALSE),TableBPA2[[#This Row],[Base Payment After Circumstance 17]])))</f>
        <v/>
      </c>
      <c r="X1452" s="24" t="str">
        <f>IF(X$3="Not used","",IFERROR(VLOOKUP($A1452,'Circumstance 19'!$B$6:$AB$15,27,FALSE),IFERROR(VLOOKUP($A1452,'Circumstance 19'!$B$18:$AB$28,27,FALSE),TableBPA2[[#This Row],[Base Payment After Circumstance 18]])))</f>
        <v/>
      </c>
      <c r="Y1452" s="24" t="str">
        <f>IF(Y$3="Not used","",IFERROR(VLOOKUP($A1452,'Circumstance 20'!$B$6:$AB$15,27,FALSE),IFERROR(VLOOKUP($A1452,'Circumstance 20'!$B$18:$AB$28,27,FALSE),TableBPA2[[#This Row],[Base Payment After Circumstance 19]])))</f>
        <v/>
      </c>
    </row>
    <row r="1453" spans="1:25" x14ac:dyDescent="0.25">
      <c r="A1453" s="11" t="str">
        <f>IF('LEA Information'!A1462="","",'LEA Information'!A1462)</f>
        <v/>
      </c>
      <c r="B1453" s="11" t="str">
        <f>IF('LEA Information'!B1462="","",'LEA Information'!B1462)</f>
        <v/>
      </c>
      <c r="C1453" s="68" t="str">
        <f>IF('LEA Information'!C1462="","",'LEA Information'!C1462)</f>
        <v/>
      </c>
      <c r="D1453" s="8" t="str">
        <f>IF('LEA Information'!D1462="","",'LEA Information'!D1462)</f>
        <v/>
      </c>
      <c r="E1453" s="32" t="str">
        <f t="shared" si="22"/>
        <v/>
      </c>
      <c r="F1453" s="3" t="str">
        <f>IF(F$3="Not used","",IFERROR(VLOOKUP($A1453,'Circumstance 1'!$B$6:$AB$15,27,FALSE),IFERROR(VLOOKUP(A1453,'Circumstance 1'!$B$18:$AB$28,27,FALSE),TableBPA2[[#This Row],[Starting Base Payment]])))</f>
        <v/>
      </c>
      <c r="G1453" s="3" t="str">
        <f>IF(G$3="Not used","",IFERROR(VLOOKUP($A1453,'Circumstance 2'!$B$6:$AB$15,27,FALSE),IFERROR(VLOOKUP($A1453,'Circumstance 2'!$B$18:$AB$28,27,FALSE),TableBPA2[[#This Row],[Base Payment After Circumstance 1]])))</f>
        <v/>
      </c>
      <c r="H1453" s="3" t="str">
        <f>IF(H$3="Not used","",IFERROR(VLOOKUP($A1453,'Circumstance 3'!$B$6:$AB$15,27,FALSE),IFERROR(VLOOKUP($A1453,'Circumstance 3'!$B$18:$AB$28,27,FALSE),TableBPA2[[#This Row],[Base Payment After Circumstance 2]])))</f>
        <v/>
      </c>
      <c r="I1453" s="3" t="str">
        <f>IF(I$3="Not used","",IFERROR(VLOOKUP($A1453,'Circumstance 4'!$B$6:$AB$15,27,FALSE),IFERROR(VLOOKUP($A1453,'Circumstance 4'!$B$18:$AB$28,27,FALSE),TableBPA2[[#This Row],[Base Payment After Circumstance 3]])))</f>
        <v/>
      </c>
      <c r="J1453" s="3" t="str">
        <f>IF(J$3="Not used","",IFERROR(VLOOKUP($A1453,'Circumstance 5'!$B$6:$AB$15,27,FALSE),IFERROR(VLOOKUP($A1453,'Circumstance 5'!$B$18:$AB$28,27,FALSE),TableBPA2[[#This Row],[Base Payment After Circumstance 4]])))</f>
        <v/>
      </c>
      <c r="K1453" s="3" t="str">
        <f>IF(K$3="Not used","",IFERROR(VLOOKUP($A1453,'Circumstance 6'!$B$6:$AB$15,27,FALSE),IFERROR(VLOOKUP($A1453,'Circumstance 6'!$B$18:$AB$28,27,FALSE),TableBPA2[[#This Row],[Base Payment After Circumstance 5]])))</f>
        <v/>
      </c>
      <c r="L1453" s="3" t="str">
        <f>IF(L$3="Not used","",IFERROR(VLOOKUP($A1453,'Circumstance 7'!$B$6:$AB$15,27,FALSE),IFERROR(VLOOKUP($A1453,'Circumstance 7'!$B$18:$AB$28,27,FALSE),TableBPA2[[#This Row],[Base Payment After Circumstance 6]])))</f>
        <v/>
      </c>
      <c r="M1453" s="3" t="str">
        <f>IF(M$3="Not used","",IFERROR(VLOOKUP($A1453,'Circumstance 8'!$B$6:$AB$15,27,FALSE),IFERROR(VLOOKUP($A1453,'Circumstance 8'!$B$18:$AB$28,27,FALSE),TableBPA2[[#This Row],[Base Payment After Circumstance 7]])))</f>
        <v/>
      </c>
      <c r="N1453" s="3" t="str">
        <f>IF(N$3="Not used","",IFERROR(VLOOKUP($A1453,'Circumstance 9'!$B$6:$AB$15,27,FALSE),IFERROR(VLOOKUP($A1453,'Circumstance 9'!$B$18:$AB$28,27,FALSE),TableBPA2[[#This Row],[Base Payment After Circumstance 8]])))</f>
        <v/>
      </c>
      <c r="O1453" s="3" t="str">
        <f>IF(O$3="Not used","",IFERROR(VLOOKUP($A1453,'Circumstance 10'!$B$6:$AB$15,27,FALSE),IFERROR(VLOOKUP($A1453,'Circumstance 10'!$B$18:$AB$28,27,FALSE),TableBPA2[[#This Row],[Base Payment After Circumstance 9]])))</f>
        <v/>
      </c>
      <c r="P1453" s="24" t="str">
        <f>IF(P$3="Not used","",IFERROR(VLOOKUP($A1453,'Circumstance 11'!$B$6:$AB$15,27,FALSE),IFERROR(VLOOKUP($A1453,'Circumstance 11'!$B$18:$AB$28,27,FALSE),TableBPA2[[#This Row],[Base Payment After Circumstance 10]])))</f>
        <v/>
      </c>
      <c r="Q1453" s="24" t="str">
        <f>IF(Q$3="Not used","",IFERROR(VLOOKUP($A1453,'Circumstance 12'!$B$6:$AB$15,27,FALSE),IFERROR(VLOOKUP($A1453,'Circumstance 12'!$B$18:$AB$28,27,FALSE),TableBPA2[[#This Row],[Base Payment After Circumstance 11]])))</f>
        <v/>
      </c>
      <c r="R1453" s="24" t="str">
        <f>IF(R$3="Not used","",IFERROR(VLOOKUP($A1453,'Circumstance 13'!$B$6:$AB$15,27,FALSE),IFERROR(VLOOKUP($A1453,'Circumstance 13'!$B$18:$AB$28,27,FALSE),TableBPA2[[#This Row],[Base Payment After Circumstance 12]])))</f>
        <v/>
      </c>
      <c r="S1453" s="24" t="str">
        <f>IF(S$3="Not used","",IFERROR(VLOOKUP($A1453,'Circumstance 14'!$B$6:$AB$15,27,FALSE),IFERROR(VLOOKUP($A1453,'Circumstance 14'!$B$18:$AB$28,27,FALSE),TableBPA2[[#This Row],[Base Payment After Circumstance 13]])))</f>
        <v/>
      </c>
      <c r="T1453" s="24" t="str">
        <f>IF(T$3="Not used","",IFERROR(VLOOKUP($A1453,'Circumstance 15'!$B$6:$AB$15,27,FALSE),IFERROR(VLOOKUP($A1453,'Circumstance 15'!$B$18:$AB$28,27,FALSE),TableBPA2[[#This Row],[Base Payment After Circumstance 14]])))</f>
        <v/>
      </c>
      <c r="U1453" s="24" t="str">
        <f>IF(U$3="Not used","",IFERROR(VLOOKUP($A1453,'Circumstance 16'!$B$6:$AB$15,27,FALSE),IFERROR(VLOOKUP($A1453,'Circumstance 16'!$B$18:$AB$28,27,FALSE),TableBPA2[[#This Row],[Base Payment After Circumstance 15]])))</f>
        <v/>
      </c>
      <c r="V1453" s="24" t="str">
        <f>IF(V$3="Not used","",IFERROR(VLOOKUP($A1453,'Circumstance 17'!$B$6:$AB$15,27,FALSE),IFERROR(VLOOKUP($A1453,'Circumstance 17'!$B$18:$AB$28,27,FALSE),TableBPA2[[#This Row],[Base Payment After Circumstance 16]])))</f>
        <v/>
      </c>
      <c r="W1453" s="24" t="str">
        <f>IF(W$3="Not used","",IFERROR(VLOOKUP($A1453,'Circumstance 18'!$B$6:$AB$15,27,FALSE),IFERROR(VLOOKUP($A1453,'Circumstance 18'!$B$18:$AB$28,27,FALSE),TableBPA2[[#This Row],[Base Payment After Circumstance 17]])))</f>
        <v/>
      </c>
      <c r="X1453" s="24" t="str">
        <f>IF(X$3="Not used","",IFERROR(VLOOKUP($A1453,'Circumstance 19'!$B$6:$AB$15,27,FALSE),IFERROR(VLOOKUP($A1453,'Circumstance 19'!$B$18:$AB$28,27,FALSE),TableBPA2[[#This Row],[Base Payment After Circumstance 18]])))</f>
        <v/>
      </c>
      <c r="Y1453" s="24" t="str">
        <f>IF(Y$3="Not used","",IFERROR(VLOOKUP($A1453,'Circumstance 20'!$B$6:$AB$15,27,FALSE),IFERROR(VLOOKUP($A1453,'Circumstance 20'!$B$18:$AB$28,27,FALSE),TableBPA2[[#This Row],[Base Payment After Circumstance 19]])))</f>
        <v/>
      </c>
    </row>
    <row r="1454" spans="1:25" x14ac:dyDescent="0.25">
      <c r="A1454" s="11" t="str">
        <f>IF('LEA Information'!A1463="","",'LEA Information'!A1463)</f>
        <v/>
      </c>
      <c r="B1454" s="11" t="str">
        <f>IF('LEA Information'!B1463="","",'LEA Information'!B1463)</f>
        <v/>
      </c>
      <c r="C1454" s="68" t="str">
        <f>IF('LEA Information'!C1463="","",'LEA Information'!C1463)</f>
        <v/>
      </c>
      <c r="D1454" s="8" t="str">
        <f>IF('LEA Information'!D1463="","",'LEA Information'!D1463)</f>
        <v/>
      </c>
      <c r="E1454" s="32" t="str">
        <f t="shared" si="22"/>
        <v/>
      </c>
      <c r="F1454" s="3" t="str">
        <f>IF(F$3="Not used","",IFERROR(VLOOKUP($A1454,'Circumstance 1'!$B$6:$AB$15,27,FALSE),IFERROR(VLOOKUP(A1454,'Circumstance 1'!$B$18:$AB$28,27,FALSE),TableBPA2[[#This Row],[Starting Base Payment]])))</f>
        <v/>
      </c>
      <c r="G1454" s="3" t="str">
        <f>IF(G$3="Not used","",IFERROR(VLOOKUP($A1454,'Circumstance 2'!$B$6:$AB$15,27,FALSE),IFERROR(VLOOKUP($A1454,'Circumstance 2'!$B$18:$AB$28,27,FALSE),TableBPA2[[#This Row],[Base Payment After Circumstance 1]])))</f>
        <v/>
      </c>
      <c r="H1454" s="3" t="str">
        <f>IF(H$3="Not used","",IFERROR(VLOOKUP($A1454,'Circumstance 3'!$B$6:$AB$15,27,FALSE),IFERROR(VLOOKUP($A1454,'Circumstance 3'!$B$18:$AB$28,27,FALSE),TableBPA2[[#This Row],[Base Payment After Circumstance 2]])))</f>
        <v/>
      </c>
      <c r="I1454" s="3" t="str">
        <f>IF(I$3="Not used","",IFERROR(VLOOKUP($A1454,'Circumstance 4'!$B$6:$AB$15,27,FALSE),IFERROR(VLOOKUP($A1454,'Circumstance 4'!$B$18:$AB$28,27,FALSE),TableBPA2[[#This Row],[Base Payment After Circumstance 3]])))</f>
        <v/>
      </c>
      <c r="J1454" s="3" t="str">
        <f>IF(J$3="Not used","",IFERROR(VLOOKUP($A1454,'Circumstance 5'!$B$6:$AB$15,27,FALSE),IFERROR(VLOOKUP($A1454,'Circumstance 5'!$B$18:$AB$28,27,FALSE),TableBPA2[[#This Row],[Base Payment After Circumstance 4]])))</f>
        <v/>
      </c>
      <c r="K1454" s="3" t="str">
        <f>IF(K$3="Not used","",IFERROR(VLOOKUP($A1454,'Circumstance 6'!$B$6:$AB$15,27,FALSE),IFERROR(VLOOKUP($A1454,'Circumstance 6'!$B$18:$AB$28,27,FALSE),TableBPA2[[#This Row],[Base Payment After Circumstance 5]])))</f>
        <v/>
      </c>
      <c r="L1454" s="3" t="str">
        <f>IF(L$3="Not used","",IFERROR(VLOOKUP($A1454,'Circumstance 7'!$B$6:$AB$15,27,FALSE),IFERROR(VLOOKUP($A1454,'Circumstance 7'!$B$18:$AB$28,27,FALSE),TableBPA2[[#This Row],[Base Payment After Circumstance 6]])))</f>
        <v/>
      </c>
      <c r="M1454" s="3" t="str">
        <f>IF(M$3="Not used","",IFERROR(VLOOKUP($A1454,'Circumstance 8'!$B$6:$AB$15,27,FALSE),IFERROR(VLOOKUP($A1454,'Circumstance 8'!$B$18:$AB$28,27,FALSE),TableBPA2[[#This Row],[Base Payment After Circumstance 7]])))</f>
        <v/>
      </c>
      <c r="N1454" s="3" t="str">
        <f>IF(N$3="Not used","",IFERROR(VLOOKUP($A1454,'Circumstance 9'!$B$6:$AB$15,27,FALSE),IFERROR(VLOOKUP($A1454,'Circumstance 9'!$B$18:$AB$28,27,FALSE),TableBPA2[[#This Row],[Base Payment After Circumstance 8]])))</f>
        <v/>
      </c>
      <c r="O1454" s="3" t="str">
        <f>IF(O$3="Not used","",IFERROR(VLOOKUP($A1454,'Circumstance 10'!$B$6:$AB$15,27,FALSE),IFERROR(VLOOKUP($A1454,'Circumstance 10'!$B$18:$AB$28,27,FALSE),TableBPA2[[#This Row],[Base Payment After Circumstance 9]])))</f>
        <v/>
      </c>
      <c r="P1454" s="24" t="str">
        <f>IF(P$3="Not used","",IFERROR(VLOOKUP($A1454,'Circumstance 11'!$B$6:$AB$15,27,FALSE),IFERROR(VLOOKUP($A1454,'Circumstance 11'!$B$18:$AB$28,27,FALSE),TableBPA2[[#This Row],[Base Payment After Circumstance 10]])))</f>
        <v/>
      </c>
      <c r="Q1454" s="24" t="str">
        <f>IF(Q$3="Not used","",IFERROR(VLOOKUP($A1454,'Circumstance 12'!$B$6:$AB$15,27,FALSE),IFERROR(VLOOKUP($A1454,'Circumstance 12'!$B$18:$AB$28,27,FALSE),TableBPA2[[#This Row],[Base Payment After Circumstance 11]])))</f>
        <v/>
      </c>
      <c r="R1454" s="24" t="str">
        <f>IF(R$3="Not used","",IFERROR(VLOOKUP($A1454,'Circumstance 13'!$B$6:$AB$15,27,FALSE),IFERROR(VLOOKUP($A1454,'Circumstance 13'!$B$18:$AB$28,27,FALSE),TableBPA2[[#This Row],[Base Payment After Circumstance 12]])))</f>
        <v/>
      </c>
      <c r="S1454" s="24" t="str">
        <f>IF(S$3="Not used","",IFERROR(VLOOKUP($A1454,'Circumstance 14'!$B$6:$AB$15,27,FALSE),IFERROR(VLOOKUP($A1454,'Circumstance 14'!$B$18:$AB$28,27,FALSE),TableBPA2[[#This Row],[Base Payment After Circumstance 13]])))</f>
        <v/>
      </c>
      <c r="T1454" s="24" t="str">
        <f>IF(T$3="Not used","",IFERROR(VLOOKUP($A1454,'Circumstance 15'!$B$6:$AB$15,27,FALSE),IFERROR(VLOOKUP($A1454,'Circumstance 15'!$B$18:$AB$28,27,FALSE),TableBPA2[[#This Row],[Base Payment After Circumstance 14]])))</f>
        <v/>
      </c>
      <c r="U1454" s="24" t="str">
        <f>IF(U$3="Not used","",IFERROR(VLOOKUP($A1454,'Circumstance 16'!$B$6:$AB$15,27,FALSE),IFERROR(VLOOKUP($A1454,'Circumstance 16'!$B$18:$AB$28,27,FALSE),TableBPA2[[#This Row],[Base Payment After Circumstance 15]])))</f>
        <v/>
      </c>
      <c r="V1454" s="24" t="str">
        <f>IF(V$3="Not used","",IFERROR(VLOOKUP($A1454,'Circumstance 17'!$B$6:$AB$15,27,FALSE),IFERROR(VLOOKUP($A1454,'Circumstance 17'!$B$18:$AB$28,27,FALSE),TableBPA2[[#This Row],[Base Payment After Circumstance 16]])))</f>
        <v/>
      </c>
      <c r="W1454" s="24" t="str">
        <f>IF(W$3="Not used","",IFERROR(VLOOKUP($A1454,'Circumstance 18'!$B$6:$AB$15,27,FALSE),IFERROR(VLOOKUP($A1454,'Circumstance 18'!$B$18:$AB$28,27,FALSE),TableBPA2[[#This Row],[Base Payment After Circumstance 17]])))</f>
        <v/>
      </c>
      <c r="X1454" s="24" t="str">
        <f>IF(X$3="Not used","",IFERROR(VLOOKUP($A1454,'Circumstance 19'!$B$6:$AB$15,27,FALSE),IFERROR(VLOOKUP($A1454,'Circumstance 19'!$B$18:$AB$28,27,FALSE),TableBPA2[[#This Row],[Base Payment After Circumstance 18]])))</f>
        <v/>
      </c>
      <c r="Y1454" s="24" t="str">
        <f>IF(Y$3="Not used","",IFERROR(VLOOKUP($A1454,'Circumstance 20'!$B$6:$AB$15,27,FALSE),IFERROR(VLOOKUP($A1454,'Circumstance 20'!$B$18:$AB$28,27,FALSE),TableBPA2[[#This Row],[Base Payment After Circumstance 19]])))</f>
        <v/>
      </c>
    </row>
    <row r="1455" spans="1:25" x14ac:dyDescent="0.25">
      <c r="A1455" s="11" t="str">
        <f>IF('LEA Information'!A1464="","",'LEA Information'!A1464)</f>
        <v/>
      </c>
      <c r="B1455" s="11" t="str">
        <f>IF('LEA Information'!B1464="","",'LEA Information'!B1464)</f>
        <v/>
      </c>
      <c r="C1455" s="68" t="str">
        <f>IF('LEA Information'!C1464="","",'LEA Information'!C1464)</f>
        <v/>
      </c>
      <c r="D1455" s="8" t="str">
        <f>IF('LEA Information'!D1464="","",'LEA Information'!D1464)</f>
        <v/>
      </c>
      <c r="E1455" s="32" t="str">
        <f t="shared" si="22"/>
        <v/>
      </c>
      <c r="F1455" s="3" t="str">
        <f>IF(F$3="Not used","",IFERROR(VLOOKUP($A1455,'Circumstance 1'!$B$6:$AB$15,27,FALSE),IFERROR(VLOOKUP(A1455,'Circumstance 1'!$B$18:$AB$28,27,FALSE),TableBPA2[[#This Row],[Starting Base Payment]])))</f>
        <v/>
      </c>
      <c r="G1455" s="3" t="str">
        <f>IF(G$3="Not used","",IFERROR(VLOOKUP($A1455,'Circumstance 2'!$B$6:$AB$15,27,FALSE),IFERROR(VLOOKUP($A1455,'Circumstance 2'!$B$18:$AB$28,27,FALSE),TableBPA2[[#This Row],[Base Payment After Circumstance 1]])))</f>
        <v/>
      </c>
      <c r="H1455" s="3" t="str">
        <f>IF(H$3="Not used","",IFERROR(VLOOKUP($A1455,'Circumstance 3'!$B$6:$AB$15,27,FALSE),IFERROR(VLOOKUP($A1455,'Circumstance 3'!$B$18:$AB$28,27,FALSE),TableBPA2[[#This Row],[Base Payment After Circumstance 2]])))</f>
        <v/>
      </c>
      <c r="I1455" s="3" t="str">
        <f>IF(I$3="Not used","",IFERROR(VLOOKUP($A1455,'Circumstance 4'!$B$6:$AB$15,27,FALSE),IFERROR(VLOOKUP($A1455,'Circumstance 4'!$B$18:$AB$28,27,FALSE),TableBPA2[[#This Row],[Base Payment After Circumstance 3]])))</f>
        <v/>
      </c>
      <c r="J1455" s="3" t="str">
        <f>IF(J$3="Not used","",IFERROR(VLOOKUP($A1455,'Circumstance 5'!$B$6:$AB$15,27,FALSE),IFERROR(VLOOKUP($A1455,'Circumstance 5'!$B$18:$AB$28,27,FALSE),TableBPA2[[#This Row],[Base Payment After Circumstance 4]])))</f>
        <v/>
      </c>
      <c r="K1455" s="3" t="str">
        <f>IF(K$3="Not used","",IFERROR(VLOOKUP($A1455,'Circumstance 6'!$B$6:$AB$15,27,FALSE),IFERROR(VLOOKUP($A1455,'Circumstance 6'!$B$18:$AB$28,27,FALSE),TableBPA2[[#This Row],[Base Payment After Circumstance 5]])))</f>
        <v/>
      </c>
      <c r="L1455" s="3" t="str">
        <f>IF(L$3="Not used","",IFERROR(VLOOKUP($A1455,'Circumstance 7'!$B$6:$AB$15,27,FALSE),IFERROR(VLOOKUP($A1455,'Circumstance 7'!$B$18:$AB$28,27,FALSE),TableBPA2[[#This Row],[Base Payment After Circumstance 6]])))</f>
        <v/>
      </c>
      <c r="M1455" s="3" t="str">
        <f>IF(M$3="Not used","",IFERROR(VLOOKUP($A1455,'Circumstance 8'!$B$6:$AB$15,27,FALSE),IFERROR(VLOOKUP($A1455,'Circumstance 8'!$B$18:$AB$28,27,FALSE),TableBPA2[[#This Row],[Base Payment After Circumstance 7]])))</f>
        <v/>
      </c>
      <c r="N1455" s="3" t="str">
        <f>IF(N$3="Not used","",IFERROR(VLOOKUP($A1455,'Circumstance 9'!$B$6:$AB$15,27,FALSE),IFERROR(VLOOKUP($A1455,'Circumstance 9'!$B$18:$AB$28,27,FALSE),TableBPA2[[#This Row],[Base Payment After Circumstance 8]])))</f>
        <v/>
      </c>
      <c r="O1455" s="3" t="str">
        <f>IF(O$3="Not used","",IFERROR(VLOOKUP($A1455,'Circumstance 10'!$B$6:$AB$15,27,FALSE),IFERROR(VLOOKUP($A1455,'Circumstance 10'!$B$18:$AB$28,27,FALSE),TableBPA2[[#This Row],[Base Payment After Circumstance 9]])))</f>
        <v/>
      </c>
      <c r="P1455" s="24" t="str">
        <f>IF(P$3="Not used","",IFERROR(VLOOKUP($A1455,'Circumstance 11'!$B$6:$AB$15,27,FALSE),IFERROR(VLOOKUP($A1455,'Circumstance 11'!$B$18:$AB$28,27,FALSE),TableBPA2[[#This Row],[Base Payment After Circumstance 10]])))</f>
        <v/>
      </c>
      <c r="Q1455" s="24" t="str">
        <f>IF(Q$3="Not used","",IFERROR(VLOOKUP($A1455,'Circumstance 12'!$B$6:$AB$15,27,FALSE),IFERROR(VLOOKUP($A1455,'Circumstance 12'!$B$18:$AB$28,27,FALSE),TableBPA2[[#This Row],[Base Payment After Circumstance 11]])))</f>
        <v/>
      </c>
      <c r="R1455" s="24" t="str">
        <f>IF(R$3="Not used","",IFERROR(VLOOKUP($A1455,'Circumstance 13'!$B$6:$AB$15,27,FALSE),IFERROR(VLOOKUP($A1455,'Circumstance 13'!$B$18:$AB$28,27,FALSE),TableBPA2[[#This Row],[Base Payment After Circumstance 12]])))</f>
        <v/>
      </c>
      <c r="S1455" s="24" t="str">
        <f>IF(S$3="Not used","",IFERROR(VLOOKUP($A1455,'Circumstance 14'!$B$6:$AB$15,27,FALSE),IFERROR(VLOOKUP($A1455,'Circumstance 14'!$B$18:$AB$28,27,FALSE),TableBPA2[[#This Row],[Base Payment After Circumstance 13]])))</f>
        <v/>
      </c>
      <c r="T1455" s="24" t="str">
        <f>IF(T$3="Not used","",IFERROR(VLOOKUP($A1455,'Circumstance 15'!$B$6:$AB$15,27,FALSE),IFERROR(VLOOKUP($A1455,'Circumstance 15'!$B$18:$AB$28,27,FALSE),TableBPA2[[#This Row],[Base Payment After Circumstance 14]])))</f>
        <v/>
      </c>
      <c r="U1455" s="24" t="str">
        <f>IF(U$3="Not used","",IFERROR(VLOOKUP($A1455,'Circumstance 16'!$B$6:$AB$15,27,FALSE),IFERROR(VLOOKUP($A1455,'Circumstance 16'!$B$18:$AB$28,27,FALSE),TableBPA2[[#This Row],[Base Payment After Circumstance 15]])))</f>
        <v/>
      </c>
      <c r="V1455" s="24" t="str">
        <f>IF(V$3="Not used","",IFERROR(VLOOKUP($A1455,'Circumstance 17'!$B$6:$AB$15,27,FALSE),IFERROR(VLOOKUP($A1455,'Circumstance 17'!$B$18:$AB$28,27,FALSE),TableBPA2[[#This Row],[Base Payment After Circumstance 16]])))</f>
        <v/>
      </c>
      <c r="W1455" s="24" t="str">
        <f>IF(W$3="Not used","",IFERROR(VLOOKUP($A1455,'Circumstance 18'!$B$6:$AB$15,27,FALSE),IFERROR(VLOOKUP($A1455,'Circumstance 18'!$B$18:$AB$28,27,FALSE),TableBPA2[[#This Row],[Base Payment After Circumstance 17]])))</f>
        <v/>
      </c>
      <c r="X1455" s="24" t="str">
        <f>IF(X$3="Not used","",IFERROR(VLOOKUP($A1455,'Circumstance 19'!$B$6:$AB$15,27,FALSE),IFERROR(VLOOKUP($A1455,'Circumstance 19'!$B$18:$AB$28,27,FALSE),TableBPA2[[#This Row],[Base Payment After Circumstance 18]])))</f>
        <v/>
      </c>
      <c r="Y1455" s="24" t="str">
        <f>IF(Y$3="Not used","",IFERROR(VLOOKUP($A1455,'Circumstance 20'!$B$6:$AB$15,27,FALSE),IFERROR(VLOOKUP($A1455,'Circumstance 20'!$B$18:$AB$28,27,FALSE),TableBPA2[[#This Row],[Base Payment After Circumstance 19]])))</f>
        <v/>
      </c>
    </row>
    <row r="1456" spans="1:25" x14ac:dyDescent="0.25">
      <c r="A1456" s="11" t="str">
        <f>IF('LEA Information'!A1465="","",'LEA Information'!A1465)</f>
        <v/>
      </c>
      <c r="B1456" s="11" t="str">
        <f>IF('LEA Information'!B1465="","",'LEA Information'!B1465)</f>
        <v/>
      </c>
      <c r="C1456" s="68" t="str">
        <f>IF('LEA Information'!C1465="","",'LEA Information'!C1465)</f>
        <v/>
      </c>
      <c r="D1456" s="8" t="str">
        <f>IF('LEA Information'!D1465="","",'LEA Information'!D1465)</f>
        <v/>
      </c>
      <c r="E1456" s="32" t="str">
        <f t="shared" si="22"/>
        <v/>
      </c>
      <c r="F1456" s="3" t="str">
        <f>IF(F$3="Not used","",IFERROR(VLOOKUP($A1456,'Circumstance 1'!$B$6:$AB$15,27,FALSE),IFERROR(VLOOKUP(A1456,'Circumstance 1'!$B$18:$AB$28,27,FALSE),TableBPA2[[#This Row],[Starting Base Payment]])))</f>
        <v/>
      </c>
      <c r="G1456" s="3" t="str">
        <f>IF(G$3="Not used","",IFERROR(VLOOKUP($A1456,'Circumstance 2'!$B$6:$AB$15,27,FALSE),IFERROR(VLOOKUP($A1456,'Circumstance 2'!$B$18:$AB$28,27,FALSE),TableBPA2[[#This Row],[Base Payment After Circumstance 1]])))</f>
        <v/>
      </c>
      <c r="H1456" s="3" t="str">
        <f>IF(H$3="Not used","",IFERROR(VLOOKUP($A1456,'Circumstance 3'!$B$6:$AB$15,27,FALSE),IFERROR(VLOOKUP($A1456,'Circumstance 3'!$B$18:$AB$28,27,FALSE),TableBPA2[[#This Row],[Base Payment After Circumstance 2]])))</f>
        <v/>
      </c>
      <c r="I1456" s="3" t="str">
        <f>IF(I$3="Not used","",IFERROR(VLOOKUP($A1456,'Circumstance 4'!$B$6:$AB$15,27,FALSE),IFERROR(VLOOKUP($A1456,'Circumstance 4'!$B$18:$AB$28,27,FALSE),TableBPA2[[#This Row],[Base Payment After Circumstance 3]])))</f>
        <v/>
      </c>
      <c r="J1456" s="3" t="str">
        <f>IF(J$3="Not used","",IFERROR(VLOOKUP($A1456,'Circumstance 5'!$B$6:$AB$15,27,FALSE),IFERROR(VLOOKUP($A1456,'Circumstance 5'!$B$18:$AB$28,27,FALSE),TableBPA2[[#This Row],[Base Payment After Circumstance 4]])))</f>
        <v/>
      </c>
      <c r="K1456" s="3" t="str">
        <f>IF(K$3="Not used","",IFERROR(VLOOKUP($A1456,'Circumstance 6'!$B$6:$AB$15,27,FALSE),IFERROR(VLOOKUP($A1456,'Circumstance 6'!$B$18:$AB$28,27,FALSE),TableBPA2[[#This Row],[Base Payment After Circumstance 5]])))</f>
        <v/>
      </c>
      <c r="L1456" s="3" t="str">
        <f>IF(L$3="Not used","",IFERROR(VLOOKUP($A1456,'Circumstance 7'!$B$6:$AB$15,27,FALSE),IFERROR(VLOOKUP($A1456,'Circumstance 7'!$B$18:$AB$28,27,FALSE),TableBPA2[[#This Row],[Base Payment After Circumstance 6]])))</f>
        <v/>
      </c>
      <c r="M1456" s="3" t="str">
        <f>IF(M$3="Not used","",IFERROR(VLOOKUP($A1456,'Circumstance 8'!$B$6:$AB$15,27,FALSE),IFERROR(VLOOKUP($A1456,'Circumstance 8'!$B$18:$AB$28,27,FALSE),TableBPA2[[#This Row],[Base Payment After Circumstance 7]])))</f>
        <v/>
      </c>
      <c r="N1456" s="3" t="str">
        <f>IF(N$3="Not used","",IFERROR(VLOOKUP($A1456,'Circumstance 9'!$B$6:$AB$15,27,FALSE),IFERROR(VLOOKUP($A1456,'Circumstance 9'!$B$18:$AB$28,27,FALSE),TableBPA2[[#This Row],[Base Payment After Circumstance 8]])))</f>
        <v/>
      </c>
      <c r="O1456" s="3" t="str">
        <f>IF(O$3="Not used","",IFERROR(VLOOKUP($A1456,'Circumstance 10'!$B$6:$AB$15,27,FALSE),IFERROR(VLOOKUP($A1456,'Circumstance 10'!$B$18:$AB$28,27,FALSE),TableBPA2[[#This Row],[Base Payment After Circumstance 9]])))</f>
        <v/>
      </c>
      <c r="P1456" s="24" t="str">
        <f>IF(P$3="Not used","",IFERROR(VLOOKUP($A1456,'Circumstance 11'!$B$6:$AB$15,27,FALSE),IFERROR(VLOOKUP($A1456,'Circumstance 11'!$B$18:$AB$28,27,FALSE),TableBPA2[[#This Row],[Base Payment After Circumstance 10]])))</f>
        <v/>
      </c>
      <c r="Q1456" s="24" t="str">
        <f>IF(Q$3="Not used","",IFERROR(VLOOKUP($A1456,'Circumstance 12'!$B$6:$AB$15,27,FALSE),IFERROR(VLOOKUP($A1456,'Circumstance 12'!$B$18:$AB$28,27,FALSE),TableBPA2[[#This Row],[Base Payment After Circumstance 11]])))</f>
        <v/>
      </c>
      <c r="R1456" s="24" t="str">
        <f>IF(R$3="Not used","",IFERROR(VLOOKUP($A1456,'Circumstance 13'!$B$6:$AB$15,27,FALSE),IFERROR(VLOOKUP($A1456,'Circumstance 13'!$B$18:$AB$28,27,FALSE),TableBPA2[[#This Row],[Base Payment After Circumstance 12]])))</f>
        <v/>
      </c>
      <c r="S1456" s="24" t="str">
        <f>IF(S$3="Not used","",IFERROR(VLOOKUP($A1456,'Circumstance 14'!$B$6:$AB$15,27,FALSE),IFERROR(VLOOKUP($A1456,'Circumstance 14'!$B$18:$AB$28,27,FALSE),TableBPA2[[#This Row],[Base Payment After Circumstance 13]])))</f>
        <v/>
      </c>
      <c r="T1456" s="24" t="str">
        <f>IF(T$3="Not used","",IFERROR(VLOOKUP($A1456,'Circumstance 15'!$B$6:$AB$15,27,FALSE),IFERROR(VLOOKUP($A1456,'Circumstance 15'!$B$18:$AB$28,27,FALSE),TableBPA2[[#This Row],[Base Payment After Circumstance 14]])))</f>
        <v/>
      </c>
      <c r="U1456" s="24" t="str">
        <f>IF(U$3="Not used","",IFERROR(VLOOKUP($A1456,'Circumstance 16'!$B$6:$AB$15,27,FALSE),IFERROR(VLOOKUP($A1456,'Circumstance 16'!$B$18:$AB$28,27,FALSE),TableBPA2[[#This Row],[Base Payment After Circumstance 15]])))</f>
        <v/>
      </c>
      <c r="V1456" s="24" t="str">
        <f>IF(V$3="Not used","",IFERROR(VLOOKUP($A1456,'Circumstance 17'!$B$6:$AB$15,27,FALSE),IFERROR(VLOOKUP($A1456,'Circumstance 17'!$B$18:$AB$28,27,FALSE),TableBPA2[[#This Row],[Base Payment After Circumstance 16]])))</f>
        <v/>
      </c>
      <c r="W1456" s="24" t="str">
        <f>IF(W$3="Not used","",IFERROR(VLOOKUP($A1456,'Circumstance 18'!$B$6:$AB$15,27,FALSE),IFERROR(VLOOKUP($A1456,'Circumstance 18'!$B$18:$AB$28,27,FALSE),TableBPA2[[#This Row],[Base Payment After Circumstance 17]])))</f>
        <v/>
      </c>
      <c r="X1456" s="24" t="str">
        <f>IF(X$3="Not used","",IFERROR(VLOOKUP($A1456,'Circumstance 19'!$B$6:$AB$15,27,FALSE),IFERROR(VLOOKUP($A1456,'Circumstance 19'!$B$18:$AB$28,27,FALSE),TableBPA2[[#This Row],[Base Payment After Circumstance 18]])))</f>
        <v/>
      </c>
      <c r="Y1456" s="24" t="str">
        <f>IF(Y$3="Not used","",IFERROR(VLOOKUP($A1456,'Circumstance 20'!$B$6:$AB$15,27,FALSE),IFERROR(VLOOKUP($A1456,'Circumstance 20'!$B$18:$AB$28,27,FALSE),TableBPA2[[#This Row],[Base Payment After Circumstance 19]])))</f>
        <v/>
      </c>
    </row>
    <row r="1457" spans="1:25" x14ac:dyDescent="0.25">
      <c r="A1457" s="11" t="str">
        <f>IF('LEA Information'!A1466="","",'LEA Information'!A1466)</f>
        <v/>
      </c>
      <c r="B1457" s="11" t="str">
        <f>IF('LEA Information'!B1466="","",'LEA Information'!B1466)</f>
        <v/>
      </c>
      <c r="C1457" s="68" t="str">
        <f>IF('LEA Information'!C1466="","",'LEA Information'!C1466)</f>
        <v/>
      </c>
      <c r="D1457" s="8" t="str">
        <f>IF('LEA Information'!D1466="","",'LEA Information'!D1466)</f>
        <v/>
      </c>
      <c r="E1457" s="32" t="str">
        <f t="shared" si="22"/>
        <v/>
      </c>
      <c r="F1457" s="3" t="str">
        <f>IF(F$3="Not used","",IFERROR(VLOOKUP($A1457,'Circumstance 1'!$B$6:$AB$15,27,FALSE),IFERROR(VLOOKUP(A1457,'Circumstance 1'!$B$18:$AB$28,27,FALSE),TableBPA2[[#This Row],[Starting Base Payment]])))</f>
        <v/>
      </c>
      <c r="G1457" s="3" t="str">
        <f>IF(G$3="Not used","",IFERROR(VLOOKUP($A1457,'Circumstance 2'!$B$6:$AB$15,27,FALSE),IFERROR(VLOOKUP($A1457,'Circumstance 2'!$B$18:$AB$28,27,FALSE),TableBPA2[[#This Row],[Base Payment After Circumstance 1]])))</f>
        <v/>
      </c>
      <c r="H1457" s="3" t="str">
        <f>IF(H$3="Not used","",IFERROR(VLOOKUP($A1457,'Circumstance 3'!$B$6:$AB$15,27,FALSE),IFERROR(VLOOKUP($A1457,'Circumstance 3'!$B$18:$AB$28,27,FALSE),TableBPA2[[#This Row],[Base Payment After Circumstance 2]])))</f>
        <v/>
      </c>
      <c r="I1457" s="3" t="str">
        <f>IF(I$3="Not used","",IFERROR(VLOOKUP($A1457,'Circumstance 4'!$B$6:$AB$15,27,FALSE),IFERROR(VLOOKUP($A1457,'Circumstance 4'!$B$18:$AB$28,27,FALSE),TableBPA2[[#This Row],[Base Payment After Circumstance 3]])))</f>
        <v/>
      </c>
      <c r="J1457" s="3" t="str">
        <f>IF(J$3="Not used","",IFERROR(VLOOKUP($A1457,'Circumstance 5'!$B$6:$AB$15,27,FALSE),IFERROR(VLOOKUP($A1457,'Circumstance 5'!$B$18:$AB$28,27,FALSE),TableBPA2[[#This Row],[Base Payment After Circumstance 4]])))</f>
        <v/>
      </c>
      <c r="K1457" s="3" t="str">
        <f>IF(K$3="Not used","",IFERROR(VLOOKUP($A1457,'Circumstance 6'!$B$6:$AB$15,27,FALSE),IFERROR(VLOOKUP($A1457,'Circumstance 6'!$B$18:$AB$28,27,FALSE),TableBPA2[[#This Row],[Base Payment After Circumstance 5]])))</f>
        <v/>
      </c>
      <c r="L1457" s="3" t="str">
        <f>IF(L$3="Not used","",IFERROR(VLOOKUP($A1457,'Circumstance 7'!$B$6:$AB$15,27,FALSE),IFERROR(VLOOKUP($A1457,'Circumstance 7'!$B$18:$AB$28,27,FALSE),TableBPA2[[#This Row],[Base Payment After Circumstance 6]])))</f>
        <v/>
      </c>
      <c r="M1457" s="3" t="str">
        <f>IF(M$3="Not used","",IFERROR(VLOOKUP($A1457,'Circumstance 8'!$B$6:$AB$15,27,FALSE),IFERROR(VLOOKUP($A1457,'Circumstance 8'!$B$18:$AB$28,27,FALSE),TableBPA2[[#This Row],[Base Payment After Circumstance 7]])))</f>
        <v/>
      </c>
      <c r="N1457" s="3" t="str">
        <f>IF(N$3="Not used","",IFERROR(VLOOKUP($A1457,'Circumstance 9'!$B$6:$AB$15,27,FALSE),IFERROR(VLOOKUP($A1457,'Circumstance 9'!$B$18:$AB$28,27,FALSE),TableBPA2[[#This Row],[Base Payment After Circumstance 8]])))</f>
        <v/>
      </c>
      <c r="O1457" s="3" t="str">
        <f>IF(O$3="Not used","",IFERROR(VLOOKUP($A1457,'Circumstance 10'!$B$6:$AB$15,27,FALSE),IFERROR(VLOOKUP($A1457,'Circumstance 10'!$B$18:$AB$28,27,FALSE),TableBPA2[[#This Row],[Base Payment After Circumstance 9]])))</f>
        <v/>
      </c>
      <c r="P1457" s="24" t="str">
        <f>IF(P$3="Not used","",IFERROR(VLOOKUP($A1457,'Circumstance 11'!$B$6:$AB$15,27,FALSE),IFERROR(VLOOKUP($A1457,'Circumstance 11'!$B$18:$AB$28,27,FALSE),TableBPA2[[#This Row],[Base Payment After Circumstance 10]])))</f>
        <v/>
      </c>
      <c r="Q1457" s="24" t="str">
        <f>IF(Q$3="Not used","",IFERROR(VLOOKUP($A1457,'Circumstance 12'!$B$6:$AB$15,27,FALSE),IFERROR(VLOOKUP($A1457,'Circumstance 12'!$B$18:$AB$28,27,FALSE),TableBPA2[[#This Row],[Base Payment After Circumstance 11]])))</f>
        <v/>
      </c>
      <c r="R1457" s="24" t="str">
        <f>IF(R$3="Not used","",IFERROR(VLOOKUP($A1457,'Circumstance 13'!$B$6:$AB$15,27,FALSE),IFERROR(VLOOKUP($A1457,'Circumstance 13'!$B$18:$AB$28,27,FALSE),TableBPA2[[#This Row],[Base Payment After Circumstance 12]])))</f>
        <v/>
      </c>
      <c r="S1457" s="24" t="str">
        <f>IF(S$3="Not used","",IFERROR(VLOOKUP($A1457,'Circumstance 14'!$B$6:$AB$15,27,FALSE),IFERROR(VLOOKUP($A1457,'Circumstance 14'!$B$18:$AB$28,27,FALSE),TableBPA2[[#This Row],[Base Payment After Circumstance 13]])))</f>
        <v/>
      </c>
      <c r="T1457" s="24" t="str">
        <f>IF(T$3="Not used","",IFERROR(VLOOKUP($A1457,'Circumstance 15'!$B$6:$AB$15,27,FALSE),IFERROR(VLOOKUP($A1457,'Circumstance 15'!$B$18:$AB$28,27,FALSE),TableBPA2[[#This Row],[Base Payment After Circumstance 14]])))</f>
        <v/>
      </c>
      <c r="U1457" s="24" t="str">
        <f>IF(U$3="Not used","",IFERROR(VLOOKUP($A1457,'Circumstance 16'!$B$6:$AB$15,27,FALSE),IFERROR(VLOOKUP($A1457,'Circumstance 16'!$B$18:$AB$28,27,FALSE),TableBPA2[[#This Row],[Base Payment After Circumstance 15]])))</f>
        <v/>
      </c>
      <c r="V1457" s="24" t="str">
        <f>IF(V$3="Not used","",IFERROR(VLOOKUP($A1457,'Circumstance 17'!$B$6:$AB$15,27,FALSE),IFERROR(VLOOKUP($A1457,'Circumstance 17'!$B$18:$AB$28,27,FALSE),TableBPA2[[#This Row],[Base Payment After Circumstance 16]])))</f>
        <v/>
      </c>
      <c r="W1457" s="24" t="str">
        <f>IF(W$3="Not used","",IFERROR(VLOOKUP($A1457,'Circumstance 18'!$B$6:$AB$15,27,FALSE),IFERROR(VLOOKUP($A1457,'Circumstance 18'!$B$18:$AB$28,27,FALSE),TableBPA2[[#This Row],[Base Payment After Circumstance 17]])))</f>
        <v/>
      </c>
      <c r="X1457" s="24" t="str">
        <f>IF(X$3="Not used","",IFERROR(VLOOKUP($A1457,'Circumstance 19'!$B$6:$AB$15,27,FALSE),IFERROR(VLOOKUP($A1457,'Circumstance 19'!$B$18:$AB$28,27,FALSE),TableBPA2[[#This Row],[Base Payment After Circumstance 18]])))</f>
        <v/>
      </c>
      <c r="Y1457" s="24" t="str">
        <f>IF(Y$3="Not used","",IFERROR(VLOOKUP($A1457,'Circumstance 20'!$B$6:$AB$15,27,FALSE),IFERROR(VLOOKUP($A1457,'Circumstance 20'!$B$18:$AB$28,27,FALSE),TableBPA2[[#This Row],[Base Payment After Circumstance 19]])))</f>
        <v/>
      </c>
    </row>
    <row r="1458" spans="1:25" x14ac:dyDescent="0.25">
      <c r="A1458" s="11" t="str">
        <f>IF('LEA Information'!A1467="","",'LEA Information'!A1467)</f>
        <v/>
      </c>
      <c r="B1458" s="11" t="str">
        <f>IF('LEA Information'!B1467="","",'LEA Information'!B1467)</f>
        <v/>
      </c>
      <c r="C1458" s="68" t="str">
        <f>IF('LEA Information'!C1467="","",'LEA Information'!C1467)</f>
        <v/>
      </c>
      <c r="D1458" s="8" t="str">
        <f>IF('LEA Information'!D1467="","",'LEA Information'!D1467)</f>
        <v/>
      </c>
      <c r="E1458" s="32" t="str">
        <f t="shared" si="22"/>
        <v/>
      </c>
      <c r="F1458" s="3" t="str">
        <f>IF(F$3="Not used","",IFERROR(VLOOKUP($A1458,'Circumstance 1'!$B$6:$AB$15,27,FALSE),IFERROR(VLOOKUP(A1458,'Circumstance 1'!$B$18:$AB$28,27,FALSE),TableBPA2[[#This Row],[Starting Base Payment]])))</f>
        <v/>
      </c>
      <c r="G1458" s="3" t="str">
        <f>IF(G$3="Not used","",IFERROR(VLOOKUP($A1458,'Circumstance 2'!$B$6:$AB$15,27,FALSE),IFERROR(VLOOKUP($A1458,'Circumstance 2'!$B$18:$AB$28,27,FALSE),TableBPA2[[#This Row],[Base Payment After Circumstance 1]])))</f>
        <v/>
      </c>
      <c r="H1458" s="3" t="str">
        <f>IF(H$3="Not used","",IFERROR(VLOOKUP($A1458,'Circumstance 3'!$B$6:$AB$15,27,FALSE),IFERROR(VLOOKUP($A1458,'Circumstance 3'!$B$18:$AB$28,27,FALSE),TableBPA2[[#This Row],[Base Payment After Circumstance 2]])))</f>
        <v/>
      </c>
      <c r="I1458" s="3" t="str">
        <f>IF(I$3="Not used","",IFERROR(VLOOKUP($A1458,'Circumstance 4'!$B$6:$AB$15,27,FALSE),IFERROR(VLOOKUP($A1458,'Circumstance 4'!$B$18:$AB$28,27,FALSE),TableBPA2[[#This Row],[Base Payment After Circumstance 3]])))</f>
        <v/>
      </c>
      <c r="J1458" s="3" t="str">
        <f>IF(J$3="Not used","",IFERROR(VLOOKUP($A1458,'Circumstance 5'!$B$6:$AB$15,27,FALSE),IFERROR(VLOOKUP($A1458,'Circumstance 5'!$B$18:$AB$28,27,FALSE),TableBPA2[[#This Row],[Base Payment After Circumstance 4]])))</f>
        <v/>
      </c>
      <c r="K1458" s="3" t="str">
        <f>IF(K$3="Not used","",IFERROR(VLOOKUP($A1458,'Circumstance 6'!$B$6:$AB$15,27,FALSE),IFERROR(VLOOKUP($A1458,'Circumstance 6'!$B$18:$AB$28,27,FALSE),TableBPA2[[#This Row],[Base Payment After Circumstance 5]])))</f>
        <v/>
      </c>
      <c r="L1458" s="3" t="str">
        <f>IF(L$3="Not used","",IFERROR(VLOOKUP($A1458,'Circumstance 7'!$B$6:$AB$15,27,FALSE),IFERROR(VLOOKUP($A1458,'Circumstance 7'!$B$18:$AB$28,27,FALSE),TableBPA2[[#This Row],[Base Payment After Circumstance 6]])))</f>
        <v/>
      </c>
      <c r="M1458" s="3" t="str">
        <f>IF(M$3="Not used","",IFERROR(VLOOKUP($A1458,'Circumstance 8'!$B$6:$AB$15,27,FALSE),IFERROR(VLOOKUP($A1458,'Circumstance 8'!$B$18:$AB$28,27,FALSE),TableBPA2[[#This Row],[Base Payment After Circumstance 7]])))</f>
        <v/>
      </c>
      <c r="N1458" s="3" t="str">
        <f>IF(N$3="Not used","",IFERROR(VLOOKUP($A1458,'Circumstance 9'!$B$6:$AB$15,27,FALSE),IFERROR(VLOOKUP($A1458,'Circumstance 9'!$B$18:$AB$28,27,FALSE),TableBPA2[[#This Row],[Base Payment After Circumstance 8]])))</f>
        <v/>
      </c>
      <c r="O1458" s="3" t="str">
        <f>IF(O$3="Not used","",IFERROR(VLOOKUP($A1458,'Circumstance 10'!$B$6:$AB$15,27,FALSE),IFERROR(VLOOKUP($A1458,'Circumstance 10'!$B$18:$AB$28,27,FALSE),TableBPA2[[#This Row],[Base Payment After Circumstance 9]])))</f>
        <v/>
      </c>
      <c r="P1458" s="24" t="str">
        <f>IF(P$3="Not used","",IFERROR(VLOOKUP($A1458,'Circumstance 11'!$B$6:$AB$15,27,FALSE),IFERROR(VLOOKUP($A1458,'Circumstance 11'!$B$18:$AB$28,27,FALSE),TableBPA2[[#This Row],[Base Payment After Circumstance 10]])))</f>
        <v/>
      </c>
      <c r="Q1458" s="24" t="str">
        <f>IF(Q$3="Not used","",IFERROR(VLOOKUP($A1458,'Circumstance 12'!$B$6:$AB$15,27,FALSE),IFERROR(VLOOKUP($A1458,'Circumstance 12'!$B$18:$AB$28,27,FALSE),TableBPA2[[#This Row],[Base Payment After Circumstance 11]])))</f>
        <v/>
      </c>
      <c r="R1458" s="24" t="str">
        <f>IF(R$3="Not used","",IFERROR(VLOOKUP($A1458,'Circumstance 13'!$B$6:$AB$15,27,FALSE),IFERROR(VLOOKUP($A1458,'Circumstance 13'!$B$18:$AB$28,27,FALSE),TableBPA2[[#This Row],[Base Payment After Circumstance 12]])))</f>
        <v/>
      </c>
      <c r="S1458" s="24" t="str">
        <f>IF(S$3="Not used","",IFERROR(VLOOKUP($A1458,'Circumstance 14'!$B$6:$AB$15,27,FALSE),IFERROR(VLOOKUP($A1458,'Circumstance 14'!$B$18:$AB$28,27,FALSE),TableBPA2[[#This Row],[Base Payment After Circumstance 13]])))</f>
        <v/>
      </c>
      <c r="T1458" s="24" t="str">
        <f>IF(T$3="Not used","",IFERROR(VLOOKUP($A1458,'Circumstance 15'!$B$6:$AB$15,27,FALSE),IFERROR(VLOOKUP($A1458,'Circumstance 15'!$B$18:$AB$28,27,FALSE),TableBPA2[[#This Row],[Base Payment After Circumstance 14]])))</f>
        <v/>
      </c>
      <c r="U1458" s="24" t="str">
        <f>IF(U$3="Not used","",IFERROR(VLOOKUP($A1458,'Circumstance 16'!$B$6:$AB$15,27,FALSE),IFERROR(VLOOKUP($A1458,'Circumstance 16'!$B$18:$AB$28,27,FALSE),TableBPA2[[#This Row],[Base Payment After Circumstance 15]])))</f>
        <v/>
      </c>
      <c r="V1458" s="24" t="str">
        <f>IF(V$3="Not used","",IFERROR(VLOOKUP($A1458,'Circumstance 17'!$B$6:$AB$15,27,FALSE),IFERROR(VLOOKUP($A1458,'Circumstance 17'!$B$18:$AB$28,27,FALSE),TableBPA2[[#This Row],[Base Payment After Circumstance 16]])))</f>
        <v/>
      </c>
      <c r="W1458" s="24" t="str">
        <f>IF(W$3="Not used","",IFERROR(VLOOKUP($A1458,'Circumstance 18'!$B$6:$AB$15,27,FALSE),IFERROR(VLOOKUP($A1458,'Circumstance 18'!$B$18:$AB$28,27,FALSE),TableBPA2[[#This Row],[Base Payment After Circumstance 17]])))</f>
        <v/>
      </c>
      <c r="X1458" s="24" t="str">
        <f>IF(X$3="Not used","",IFERROR(VLOOKUP($A1458,'Circumstance 19'!$B$6:$AB$15,27,FALSE),IFERROR(VLOOKUP($A1458,'Circumstance 19'!$B$18:$AB$28,27,FALSE),TableBPA2[[#This Row],[Base Payment After Circumstance 18]])))</f>
        <v/>
      </c>
      <c r="Y1458" s="24" t="str">
        <f>IF(Y$3="Not used","",IFERROR(VLOOKUP($A1458,'Circumstance 20'!$B$6:$AB$15,27,FALSE),IFERROR(VLOOKUP($A1458,'Circumstance 20'!$B$18:$AB$28,27,FALSE),TableBPA2[[#This Row],[Base Payment After Circumstance 19]])))</f>
        <v/>
      </c>
    </row>
    <row r="1459" spans="1:25" x14ac:dyDescent="0.25">
      <c r="A1459" s="11" t="str">
        <f>IF('LEA Information'!A1468="","",'LEA Information'!A1468)</f>
        <v/>
      </c>
      <c r="B1459" s="11" t="str">
        <f>IF('LEA Information'!B1468="","",'LEA Information'!B1468)</f>
        <v/>
      </c>
      <c r="C1459" s="68" t="str">
        <f>IF('LEA Information'!C1468="","",'LEA Information'!C1468)</f>
        <v/>
      </c>
      <c r="D1459" s="8" t="str">
        <f>IF('LEA Information'!D1468="","",'LEA Information'!D1468)</f>
        <v/>
      </c>
      <c r="E1459" s="32" t="str">
        <f t="shared" si="22"/>
        <v/>
      </c>
      <c r="F1459" s="3" t="str">
        <f>IF(F$3="Not used","",IFERROR(VLOOKUP($A1459,'Circumstance 1'!$B$6:$AB$15,27,FALSE),IFERROR(VLOOKUP(A1459,'Circumstance 1'!$B$18:$AB$28,27,FALSE),TableBPA2[[#This Row],[Starting Base Payment]])))</f>
        <v/>
      </c>
      <c r="G1459" s="3" t="str">
        <f>IF(G$3="Not used","",IFERROR(VLOOKUP($A1459,'Circumstance 2'!$B$6:$AB$15,27,FALSE),IFERROR(VLOOKUP($A1459,'Circumstance 2'!$B$18:$AB$28,27,FALSE),TableBPA2[[#This Row],[Base Payment After Circumstance 1]])))</f>
        <v/>
      </c>
      <c r="H1459" s="3" t="str">
        <f>IF(H$3="Not used","",IFERROR(VLOOKUP($A1459,'Circumstance 3'!$B$6:$AB$15,27,FALSE),IFERROR(VLOOKUP($A1459,'Circumstance 3'!$B$18:$AB$28,27,FALSE),TableBPA2[[#This Row],[Base Payment After Circumstance 2]])))</f>
        <v/>
      </c>
      <c r="I1459" s="3" t="str">
        <f>IF(I$3="Not used","",IFERROR(VLOOKUP($A1459,'Circumstance 4'!$B$6:$AB$15,27,FALSE),IFERROR(VLOOKUP($A1459,'Circumstance 4'!$B$18:$AB$28,27,FALSE),TableBPA2[[#This Row],[Base Payment After Circumstance 3]])))</f>
        <v/>
      </c>
      <c r="J1459" s="3" t="str">
        <f>IF(J$3="Not used","",IFERROR(VLOOKUP($A1459,'Circumstance 5'!$B$6:$AB$15,27,FALSE),IFERROR(VLOOKUP($A1459,'Circumstance 5'!$B$18:$AB$28,27,FALSE),TableBPA2[[#This Row],[Base Payment After Circumstance 4]])))</f>
        <v/>
      </c>
      <c r="K1459" s="3" t="str">
        <f>IF(K$3="Not used","",IFERROR(VLOOKUP($A1459,'Circumstance 6'!$B$6:$AB$15,27,FALSE),IFERROR(VLOOKUP($A1459,'Circumstance 6'!$B$18:$AB$28,27,FALSE),TableBPA2[[#This Row],[Base Payment After Circumstance 5]])))</f>
        <v/>
      </c>
      <c r="L1459" s="3" t="str">
        <f>IF(L$3="Not used","",IFERROR(VLOOKUP($A1459,'Circumstance 7'!$B$6:$AB$15,27,FALSE),IFERROR(VLOOKUP($A1459,'Circumstance 7'!$B$18:$AB$28,27,FALSE),TableBPA2[[#This Row],[Base Payment After Circumstance 6]])))</f>
        <v/>
      </c>
      <c r="M1459" s="3" t="str">
        <f>IF(M$3="Not used","",IFERROR(VLOOKUP($A1459,'Circumstance 8'!$B$6:$AB$15,27,FALSE),IFERROR(VLOOKUP($A1459,'Circumstance 8'!$B$18:$AB$28,27,FALSE),TableBPA2[[#This Row],[Base Payment After Circumstance 7]])))</f>
        <v/>
      </c>
      <c r="N1459" s="3" t="str">
        <f>IF(N$3="Not used","",IFERROR(VLOOKUP($A1459,'Circumstance 9'!$B$6:$AB$15,27,FALSE),IFERROR(VLOOKUP($A1459,'Circumstance 9'!$B$18:$AB$28,27,FALSE),TableBPA2[[#This Row],[Base Payment After Circumstance 8]])))</f>
        <v/>
      </c>
      <c r="O1459" s="3" t="str">
        <f>IF(O$3="Not used","",IFERROR(VLOOKUP($A1459,'Circumstance 10'!$B$6:$AB$15,27,FALSE),IFERROR(VLOOKUP($A1459,'Circumstance 10'!$B$18:$AB$28,27,FALSE),TableBPA2[[#This Row],[Base Payment After Circumstance 9]])))</f>
        <v/>
      </c>
      <c r="P1459" s="24" t="str">
        <f>IF(P$3="Not used","",IFERROR(VLOOKUP($A1459,'Circumstance 11'!$B$6:$AB$15,27,FALSE),IFERROR(VLOOKUP($A1459,'Circumstance 11'!$B$18:$AB$28,27,FALSE),TableBPA2[[#This Row],[Base Payment After Circumstance 10]])))</f>
        <v/>
      </c>
      <c r="Q1459" s="24" t="str">
        <f>IF(Q$3="Not used","",IFERROR(VLOOKUP($A1459,'Circumstance 12'!$B$6:$AB$15,27,FALSE),IFERROR(VLOOKUP($A1459,'Circumstance 12'!$B$18:$AB$28,27,FALSE),TableBPA2[[#This Row],[Base Payment After Circumstance 11]])))</f>
        <v/>
      </c>
      <c r="R1459" s="24" t="str">
        <f>IF(R$3="Not used","",IFERROR(VLOOKUP($A1459,'Circumstance 13'!$B$6:$AB$15,27,FALSE),IFERROR(VLOOKUP($A1459,'Circumstance 13'!$B$18:$AB$28,27,FALSE),TableBPA2[[#This Row],[Base Payment After Circumstance 12]])))</f>
        <v/>
      </c>
      <c r="S1459" s="24" t="str">
        <f>IF(S$3="Not used","",IFERROR(VLOOKUP($A1459,'Circumstance 14'!$B$6:$AB$15,27,FALSE),IFERROR(VLOOKUP($A1459,'Circumstance 14'!$B$18:$AB$28,27,FALSE),TableBPA2[[#This Row],[Base Payment After Circumstance 13]])))</f>
        <v/>
      </c>
      <c r="T1459" s="24" t="str">
        <f>IF(T$3="Not used","",IFERROR(VLOOKUP($A1459,'Circumstance 15'!$B$6:$AB$15,27,FALSE),IFERROR(VLOOKUP($A1459,'Circumstance 15'!$B$18:$AB$28,27,FALSE),TableBPA2[[#This Row],[Base Payment After Circumstance 14]])))</f>
        <v/>
      </c>
      <c r="U1459" s="24" t="str">
        <f>IF(U$3="Not used","",IFERROR(VLOOKUP($A1459,'Circumstance 16'!$B$6:$AB$15,27,FALSE),IFERROR(VLOOKUP($A1459,'Circumstance 16'!$B$18:$AB$28,27,FALSE),TableBPA2[[#This Row],[Base Payment After Circumstance 15]])))</f>
        <v/>
      </c>
      <c r="V1459" s="24" t="str">
        <f>IF(V$3="Not used","",IFERROR(VLOOKUP($A1459,'Circumstance 17'!$B$6:$AB$15,27,FALSE),IFERROR(VLOOKUP($A1459,'Circumstance 17'!$B$18:$AB$28,27,FALSE),TableBPA2[[#This Row],[Base Payment After Circumstance 16]])))</f>
        <v/>
      </c>
      <c r="W1459" s="24" t="str">
        <f>IF(W$3="Not used","",IFERROR(VLOOKUP($A1459,'Circumstance 18'!$B$6:$AB$15,27,FALSE),IFERROR(VLOOKUP($A1459,'Circumstance 18'!$B$18:$AB$28,27,FALSE),TableBPA2[[#This Row],[Base Payment After Circumstance 17]])))</f>
        <v/>
      </c>
      <c r="X1459" s="24" t="str">
        <f>IF(X$3="Not used","",IFERROR(VLOOKUP($A1459,'Circumstance 19'!$B$6:$AB$15,27,FALSE),IFERROR(VLOOKUP($A1459,'Circumstance 19'!$B$18:$AB$28,27,FALSE),TableBPA2[[#This Row],[Base Payment After Circumstance 18]])))</f>
        <v/>
      </c>
      <c r="Y1459" s="24" t="str">
        <f>IF(Y$3="Not used","",IFERROR(VLOOKUP($A1459,'Circumstance 20'!$B$6:$AB$15,27,FALSE),IFERROR(VLOOKUP($A1459,'Circumstance 20'!$B$18:$AB$28,27,FALSE),TableBPA2[[#This Row],[Base Payment After Circumstance 19]])))</f>
        <v/>
      </c>
    </row>
    <row r="1460" spans="1:25" x14ac:dyDescent="0.25">
      <c r="A1460" s="11" t="str">
        <f>IF('LEA Information'!A1469="","",'LEA Information'!A1469)</f>
        <v/>
      </c>
      <c r="B1460" s="11" t="str">
        <f>IF('LEA Information'!B1469="","",'LEA Information'!B1469)</f>
        <v/>
      </c>
      <c r="C1460" s="68" t="str">
        <f>IF('LEA Information'!C1469="","",'LEA Information'!C1469)</f>
        <v/>
      </c>
      <c r="D1460" s="8" t="str">
        <f>IF('LEA Information'!D1469="","",'LEA Information'!D1469)</f>
        <v/>
      </c>
      <c r="E1460" s="32" t="str">
        <f t="shared" si="22"/>
        <v/>
      </c>
      <c r="F1460" s="3" t="str">
        <f>IF(F$3="Not used","",IFERROR(VLOOKUP($A1460,'Circumstance 1'!$B$6:$AB$15,27,FALSE),IFERROR(VLOOKUP(A1460,'Circumstance 1'!$B$18:$AB$28,27,FALSE),TableBPA2[[#This Row],[Starting Base Payment]])))</f>
        <v/>
      </c>
      <c r="G1460" s="3" t="str">
        <f>IF(G$3="Not used","",IFERROR(VLOOKUP($A1460,'Circumstance 2'!$B$6:$AB$15,27,FALSE),IFERROR(VLOOKUP($A1460,'Circumstance 2'!$B$18:$AB$28,27,FALSE),TableBPA2[[#This Row],[Base Payment After Circumstance 1]])))</f>
        <v/>
      </c>
      <c r="H1460" s="3" t="str">
        <f>IF(H$3="Not used","",IFERROR(VLOOKUP($A1460,'Circumstance 3'!$B$6:$AB$15,27,FALSE),IFERROR(VLOOKUP($A1460,'Circumstance 3'!$B$18:$AB$28,27,FALSE),TableBPA2[[#This Row],[Base Payment After Circumstance 2]])))</f>
        <v/>
      </c>
      <c r="I1460" s="3" t="str">
        <f>IF(I$3="Not used","",IFERROR(VLOOKUP($A1460,'Circumstance 4'!$B$6:$AB$15,27,FALSE),IFERROR(VLOOKUP($A1460,'Circumstance 4'!$B$18:$AB$28,27,FALSE),TableBPA2[[#This Row],[Base Payment After Circumstance 3]])))</f>
        <v/>
      </c>
      <c r="J1460" s="3" t="str">
        <f>IF(J$3="Not used","",IFERROR(VLOOKUP($A1460,'Circumstance 5'!$B$6:$AB$15,27,FALSE),IFERROR(VLOOKUP($A1460,'Circumstance 5'!$B$18:$AB$28,27,FALSE),TableBPA2[[#This Row],[Base Payment After Circumstance 4]])))</f>
        <v/>
      </c>
      <c r="K1460" s="3" t="str">
        <f>IF(K$3="Not used","",IFERROR(VLOOKUP($A1460,'Circumstance 6'!$B$6:$AB$15,27,FALSE),IFERROR(VLOOKUP($A1460,'Circumstance 6'!$B$18:$AB$28,27,FALSE),TableBPA2[[#This Row],[Base Payment After Circumstance 5]])))</f>
        <v/>
      </c>
      <c r="L1460" s="3" t="str">
        <f>IF(L$3="Not used","",IFERROR(VLOOKUP($A1460,'Circumstance 7'!$B$6:$AB$15,27,FALSE),IFERROR(VLOOKUP($A1460,'Circumstance 7'!$B$18:$AB$28,27,FALSE),TableBPA2[[#This Row],[Base Payment After Circumstance 6]])))</f>
        <v/>
      </c>
      <c r="M1460" s="3" t="str">
        <f>IF(M$3="Not used","",IFERROR(VLOOKUP($A1460,'Circumstance 8'!$B$6:$AB$15,27,FALSE),IFERROR(VLOOKUP($A1460,'Circumstance 8'!$B$18:$AB$28,27,FALSE),TableBPA2[[#This Row],[Base Payment After Circumstance 7]])))</f>
        <v/>
      </c>
      <c r="N1460" s="3" t="str">
        <f>IF(N$3="Not used","",IFERROR(VLOOKUP($A1460,'Circumstance 9'!$B$6:$AB$15,27,FALSE),IFERROR(VLOOKUP($A1460,'Circumstance 9'!$B$18:$AB$28,27,FALSE),TableBPA2[[#This Row],[Base Payment After Circumstance 8]])))</f>
        <v/>
      </c>
      <c r="O1460" s="3" t="str">
        <f>IF(O$3="Not used","",IFERROR(VLOOKUP($A1460,'Circumstance 10'!$B$6:$AB$15,27,FALSE),IFERROR(VLOOKUP($A1460,'Circumstance 10'!$B$18:$AB$28,27,FALSE),TableBPA2[[#This Row],[Base Payment After Circumstance 9]])))</f>
        <v/>
      </c>
      <c r="P1460" s="24" t="str">
        <f>IF(P$3="Not used","",IFERROR(VLOOKUP($A1460,'Circumstance 11'!$B$6:$AB$15,27,FALSE),IFERROR(VLOOKUP($A1460,'Circumstance 11'!$B$18:$AB$28,27,FALSE),TableBPA2[[#This Row],[Base Payment After Circumstance 10]])))</f>
        <v/>
      </c>
      <c r="Q1460" s="24" t="str">
        <f>IF(Q$3="Not used","",IFERROR(VLOOKUP($A1460,'Circumstance 12'!$B$6:$AB$15,27,FALSE),IFERROR(VLOOKUP($A1460,'Circumstance 12'!$B$18:$AB$28,27,FALSE),TableBPA2[[#This Row],[Base Payment After Circumstance 11]])))</f>
        <v/>
      </c>
      <c r="R1460" s="24" t="str">
        <f>IF(R$3="Not used","",IFERROR(VLOOKUP($A1460,'Circumstance 13'!$B$6:$AB$15,27,FALSE),IFERROR(VLOOKUP($A1460,'Circumstance 13'!$B$18:$AB$28,27,FALSE),TableBPA2[[#This Row],[Base Payment After Circumstance 12]])))</f>
        <v/>
      </c>
      <c r="S1460" s="24" t="str">
        <f>IF(S$3="Not used","",IFERROR(VLOOKUP($A1460,'Circumstance 14'!$B$6:$AB$15,27,FALSE),IFERROR(VLOOKUP($A1460,'Circumstance 14'!$B$18:$AB$28,27,FALSE),TableBPA2[[#This Row],[Base Payment After Circumstance 13]])))</f>
        <v/>
      </c>
      <c r="T1460" s="24" t="str">
        <f>IF(T$3="Not used","",IFERROR(VLOOKUP($A1460,'Circumstance 15'!$B$6:$AB$15,27,FALSE),IFERROR(VLOOKUP($A1460,'Circumstance 15'!$B$18:$AB$28,27,FALSE),TableBPA2[[#This Row],[Base Payment After Circumstance 14]])))</f>
        <v/>
      </c>
      <c r="U1460" s="24" t="str">
        <f>IF(U$3="Not used","",IFERROR(VLOOKUP($A1460,'Circumstance 16'!$B$6:$AB$15,27,FALSE),IFERROR(VLOOKUP($A1460,'Circumstance 16'!$B$18:$AB$28,27,FALSE),TableBPA2[[#This Row],[Base Payment After Circumstance 15]])))</f>
        <v/>
      </c>
      <c r="V1460" s="24" t="str">
        <f>IF(V$3="Not used","",IFERROR(VLOOKUP($A1460,'Circumstance 17'!$B$6:$AB$15,27,FALSE),IFERROR(VLOOKUP($A1460,'Circumstance 17'!$B$18:$AB$28,27,FALSE),TableBPA2[[#This Row],[Base Payment After Circumstance 16]])))</f>
        <v/>
      </c>
      <c r="W1460" s="24" t="str">
        <f>IF(W$3="Not used","",IFERROR(VLOOKUP($A1460,'Circumstance 18'!$B$6:$AB$15,27,FALSE),IFERROR(VLOOKUP($A1460,'Circumstance 18'!$B$18:$AB$28,27,FALSE),TableBPA2[[#This Row],[Base Payment After Circumstance 17]])))</f>
        <v/>
      </c>
      <c r="X1460" s="24" t="str">
        <f>IF(X$3="Not used","",IFERROR(VLOOKUP($A1460,'Circumstance 19'!$B$6:$AB$15,27,FALSE),IFERROR(VLOOKUP($A1460,'Circumstance 19'!$B$18:$AB$28,27,FALSE),TableBPA2[[#This Row],[Base Payment After Circumstance 18]])))</f>
        <v/>
      </c>
      <c r="Y1460" s="24" t="str">
        <f>IF(Y$3="Not used","",IFERROR(VLOOKUP($A1460,'Circumstance 20'!$B$6:$AB$15,27,FALSE),IFERROR(VLOOKUP($A1460,'Circumstance 20'!$B$18:$AB$28,27,FALSE),TableBPA2[[#This Row],[Base Payment After Circumstance 19]])))</f>
        <v/>
      </c>
    </row>
    <row r="1461" spans="1:25" x14ac:dyDescent="0.25">
      <c r="A1461" s="11" t="str">
        <f>IF('LEA Information'!A1470="","",'LEA Information'!A1470)</f>
        <v/>
      </c>
      <c r="B1461" s="11" t="str">
        <f>IF('LEA Information'!B1470="","",'LEA Information'!B1470)</f>
        <v/>
      </c>
      <c r="C1461" s="68" t="str">
        <f>IF('LEA Information'!C1470="","",'LEA Information'!C1470)</f>
        <v/>
      </c>
      <c r="D1461" s="8" t="str">
        <f>IF('LEA Information'!D1470="","",'LEA Information'!D1470)</f>
        <v/>
      </c>
      <c r="E1461" s="32" t="str">
        <f t="shared" si="22"/>
        <v/>
      </c>
      <c r="F1461" s="3" t="str">
        <f>IF(F$3="Not used","",IFERROR(VLOOKUP($A1461,'Circumstance 1'!$B$6:$AB$15,27,FALSE),IFERROR(VLOOKUP(A1461,'Circumstance 1'!$B$18:$AB$28,27,FALSE),TableBPA2[[#This Row],[Starting Base Payment]])))</f>
        <v/>
      </c>
      <c r="G1461" s="3" t="str">
        <f>IF(G$3="Not used","",IFERROR(VLOOKUP($A1461,'Circumstance 2'!$B$6:$AB$15,27,FALSE),IFERROR(VLOOKUP($A1461,'Circumstance 2'!$B$18:$AB$28,27,FALSE),TableBPA2[[#This Row],[Base Payment After Circumstance 1]])))</f>
        <v/>
      </c>
      <c r="H1461" s="3" t="str">
        <f>IF(H$3="Not used","",IFERROR(VLOOKUP($A1461,'Circumstance 3'!$B$6:$AB$15,27,FALSE),IFERROR(VLOOKUP($A1461,'Circumstance 3'!$B$18:$AB$28,27,FALSE),TableBPA2[[#This Row],[Base Payment After Circumstance 2]])))</f>
        <v/>
      </c>
      <c r="I1461" s="3" t="str">
        <f>IF(I$3="Not used","",IFERROR(VLOOKUP($A1461,'Circumstance 4'!$B$6:$AB$15,27,FALSE),IFERROR(VLOOKUP($A1461,'Circumstance 4'!$B$18:$AB$28,27,FALSE),TableBPA2[[#This Row],[Base Payment After Circumstance 3]])))</f>
        <v/>
      </c>
      <c r="J1461" s="3" t="str">
        <f>IF(J$3="Not used","",IFERROR(VLOOKUP($A1461,'Circumstance 5'!$B$6:$AB$15,27,FALSE),IFERROR(VLOOKUP($A1461,'Circumstance 5'!$B$18:$AB$28,27,FALSE),TableBPA2[[#This Row],[Base Payment After Circumstance 4]])))</f>
        <v/>
      </c>
      <c r="K1461" s="3" t="str">
        <f>IF(K$3="Not used","",IFERROR(VLOOKUP($A1461,'Circumstance 6'!$B$6:$AB$15,27,FALSE),IFERROR(VLOOKUP($A1461,'Circumstance 6'!$B$18:$AB$28,27,FALSE),TableBPA2[[#This Row],[Base Payment After Circumstance 5]])))</f>
        <v/>
      </c>
      <c r="L1461" s="3" t="str">
        <f>IF(L$3="Not used","",IFERROR(VLOOKUP($A1461,'Circumstance 7'!$B$6:$AB$15,27,FALSE),IFERROR(VLOOKUP($A1461,'Circumstance 7'!$B$18:$AB$28,27,FALSE),TableBPA2[[#This Row],[Base Payment After Circumstance 6]])))</f>
        <v/>
      </c>
      <c r="M1461" s="3" t="str">
        <f>IF(M$3="Not used","",IFERROR(VLOOKUP($A1461,'Circumstance 8'!$B$6:$AB$15,27,FALSE),IFERROR(VLOOKUP($A1461,'Circumstance 8'!$B$18:$AB$28,27,FALSE),TableBPA2[[#This Row],[Base Payment After Circumstance 7]])))</f>
        <v/>
      </c>
      <c r="N1461" s="3" t="str">
        <f>IF(N$3="Not used","",IFERROR(VLOOKUP($A1461,'Circumstance 9'!$B$6:$AB$15,27,FALSE),IFERROR(VLOOKUP($A1461,'Circumstance 9'!$B$18:$AB$28,27,FALSE),TableBPA2[[#This Row],[Base Payment After Circumstance 8]])))</f>
        <v/>
      </c>
      <c r="O1461" s="3" t="str">
        <f>IF(O$3="Not used","",IFERROR(VLOOKUP($A1461,'Circumstance 10'!$B$6:$AB$15,27,FALSE),IFERROR(VLOOKUP($A1461,'Circumstance 10'!$B$18:$AB$28,27,FALSE),TableBPA2[[#This Row],[Base Payment After Circumstance 9]])))</f>
        <v/>
      </c>
      <c r="P1461" s="24" t="str">
        <f>IF(P$3="Not used","",IFERROR(VLOOKUP($A1461,'Circumstance 11'!$B$6:$AB$15,27,FALSE),IFERROR(VLOOKUP($A1461,'Circumstance 11'!$B$18:$AB$28,27,FALSE),TableBPA2[[#This Row],[Base Payment After Circumstance 10]])))</f>
        <v/>
      </c>
      <c r="Q1461" s="24" t="str">
        <f>IF(Q$3="Not used","",IFERROR(VLOOKUP($A1461,'Circumstance 12'!$B$6:$AB$15,27,FALSE),IFERROR(VLOOKUP($A1461,'Circumstance 12'!$B$18:$AB$28,27,FALSE),TableBPA2[[#This Row],[Base Payment After Circumstance 11]])))</f>
        <v/>
      </c>
      <c r="R1461" s="24" t="str">
        <f>IF(R$3="Not used","",IFERROR(VLOOKUP($A1461,'Circumstance 13'!$B$6:$AB$15,27,FALSE),IFERROR(VLOOKUP($A1461,'Circumstance 13'!$B$18:$AB$28,27,FALSE),TableBPA2[[#This Row],[Base Payment After Circumstance 12]])))</f>
        <v/>
      </c>
      <c r="S1461" s="24" t="str">
        <f>IF(S$3="Not used","",IFERROR(VLOOKUP($A1461,'Circumstance 14'!$B$6:$AB$15,27,FALSE),IFERROR(VLOOKUP($A1461,'Circumstance 14'!$B$18:$AB$28,27,FALSE),TableBPA2[[#This Row],[Base Payment After Circumstance 13]])))</f>
        <v/>
      </c>
      <c r="T1461" s="24" t="str">
        <f>IF(T$3="Not used","",IFERROR(VLOOKUP($A1461,'Circumstance 15'!$B$6:$AB$15,27,FALSE),IFERROR(VLOOKUP($A1461,'Circumstance 15'!$B$18:$AB$28,27,FALSE),TableBPA2[[#This Row],[Base Payment After Circumstance 14]])))</f>
        <v/>
      </c>
      <c r="U1461" s="24" t="str">
        <f>IF(U$3="Not used","",IFERROR(VLOOKUP($A1461,'Circumstance 16'!$B$6:$AB$15,27,FALSE),IFERROR(VLOOKUP($A1461,'Circumstance 16'!$B$18:$AB$28,27,FALSE),TableBPA2[[#This Row],[Base Payment After Circumstance 15]])))</f>
        <v/>
      </c>
      <c r="V1461" s="24" t="str">
        <f>IF(V$3="Not used","",IFERROR(VLOOKUP($A1461,'Circumstance 17'!$B$6:$AB$15,27,FALSE),IFERROR(VLOOKUP($A1461,'Circumstance 17'!$B$18:$AB$28,27,FALSE),TableBPA2[[#This Row],[Base Payment After Circumstance 16]])))</f>
        <v/>
      </c>
      <c r="W1461" s="24" t="str">
        <f>IF(W$3="Not used","",IFERROR(VLOOKUP($A1461,'Circumstance 18'!$B$6:$AB$15,27,FALSE),IFERROR(VLOOKUP($A1461,'Circumstance 18'!$B$18:$AB$28,27,FALSE),TableBPA2[[#This Row],[Base Payment After Circumstance 17]])))</f>
        <v/>
      </c>
      <c r="X1461" s="24" t="str">
        <f>IF(X$3="Not used","",IFERROR(VLOOKUP($A1461,'Circumstance 19'!$B$6:$AB$15,27,FALSE),IFERROR(VLOOKUP($A1461,'Circumstance 19'!$B$18:$AB$28,27,FALSE),TableBPA2[[#This Row],[Base Payment After Circumstance 18]])))</f>
        <v/>
      </c>
      <c r="Y1461" s="24" t="str">
        <f>IF(Y$3="Not used","",IFERROR(VLOOKUP($A1461,'Circumstance 20'!$B$6:$AB$15,27,FALSE),IFERROR(VLOOKUP($A1461,'Circumstance 20'!$B$18:$AB$28,27,FALSE),TableBPA2[[#This Row],[Base Payment After Circumstance 19]])))</f>
        <v/>
      </c>
    </row>
    <row r="1462" spans="1:25" x14ac:dyDescent="0.25">
      <c r="A1462" s="11" t="str">
        <f>IF('LEA Information'!A1471="","",'LEA Information'!A1471)</f>
        <v/>
      </c>
      <c r="B1462" s="11" t="str">
        <f>IF('LEA Information'!B1471="","",'LEA Information'!B1471)</f>
        <v/>
      </c>
      <c r="C1462" s="68" t="str">
        <f>IF('LEA Information'!C1471="","",'LEA Information'!C1471)</f>
        <v/>
      </c>
      <c r="D1462" s="8" t="str">
        <f>IF('LEA Information'!D1471="","",'LEA Information'!D1471)</f>
        <v/>
      </c>
      <c r="E1462" s="32" t="str">
        <f t="shared" si="22"/>
        <v/>
      </c>
      <c r="F1462" s="3" t="str">
        <f>IF(F$3="Not used","",IFERROR(VLOOKUP($A1462,'Circumstance 1'!$B$6:$AB$15,27,FALSE),IFERROR(VLOOKUP(A1462,'Circumstance 1'!$B$18:$AB$28,27,FALSE),TableBPA2[[#This Row],[Starting Base Payment]])))</f>
        <v/>
      </c>
      <c r="G1462" s="3" t="str">
        <f>IF(G$3="Not used","",IFERROR(VLOOKUP($A1462,'Circumstance 2'!$B$6:$AB$15,27,FALSE),IFERROR(VLOOKUP($A1462,'Circumstance 2'!$B$18:$AB$28,27,FALSE),TableBPA2[[#This Row],[Base Payment After Circumstance 1]])))</f>
        <v/>
      </c>
      <c r="H1462" s="3" t="str">
        <f>IF(H$3="Not used","",IFERROR(VLOOKUP($A1462,'Circumstance 3'!$B$6:$AB$15,27,FALSE),IFERROR(VLOOKUP($A1462,'Circumstance 3'!$B$18:$AB$28,27,FALSE),TableBPA2[[#This Row],[Base Payment After Circumstance 2]])))</f>
        <v/>
      </c>
      <c r="I1462" s="3" t="str">
        <f>IF(I$3="Not used","",IFERROR(VLOOKUP($A1462,'Circumstance 4'!$B$6:$AB$15,27,FALSE),IFERROR(VLOOKUP($A1462,'Circumstance 4'!$B$18:$AB$28,27,FALSE),TableBPA2[[#This Row],[Base Payment After Circumstance 3]])))</f>
        <v/>
      </c>
      <c r="J1462" s="3" t="str">
        <f>IF(J$3="Not used","",IFERROR(VLOOKUP($A1462,'Circumstance 5'!$B$6:$AB$15,27,FALSE),IFERROR(VLOOKUP($A1462,'Circumstance 5'!$B$18:$AB$28,27,FALSE),TableBPA2[[#This Row],[Base Payment After Circumstance 4]])))</f>
        <v/>
      </c>
      <c r="K1462" s="3" t="str">
        <f>IF(K$3="Not used","",IFERROR(VLOOKUP($A1462,'Circumstance 6'!$B$6:$AB$15,27,FALSE),IFERROR(VLOOKUP($A1462,'Circumstance 6'!$B$18:$AB$28,27,FALSE),TableBPA2[[#This Row],[Base Payment After Circumstance 5]])))</f>
        <v/>
      </c>
      <c r="L1462" s="3" t="str">
        <f>IF(L$3="Not used","",IFERROR(VLOOKUP($A1462,'Circumstance 7'!$B$6:$AB$15,27,FALSE),IFERROR(VLOOKUP($A1462,'Circumstance 7'!$B$18:$AB$28,27,FALSE),TableBPA2[[#This Row],[Base Payment After Circumstance 6]])))</f>
        <v/>
      </c>
      <c r="M1462" s="3" t="str">
        <f>IF(M$3="Not used","",IFERROR(VLOOKUP($A1462,'Circumstance 8'!$B$6:$AB$15,27,FALSE),IFERROR(VLOOKUP($A1462,'Circumstance 8'!$B$18:$AB$28,27,FALSE),TableBPA2[[#This Row],[Base Payment After Circumstance 7]])))</f>
        <v/>
      </c>
      <c r="N1462" s="3" t="str">
        <f>IF(N$3="Not used","",IFERROR(VLOOKUP($A1462,'Circumstance 9'!$B$6:$AB$15,27,FALSE),IFERROR(VLOOKUP($A1462,'Circumstance 9'!$B$18:$AB$28,27,FALSE),TableBPA2[[#This Row],[Base Payment After Circumstance 8]])))</f>
        <v/>
      </c>
      <c r="O1462" s="3" t="str">
        <f>IF(O$3="Not used","",IFERROR(VLOOKUP($A1462,'Circumstance 10'!$B$6:$AB$15,27,FALSE),IFERROR(VLOOKUP($A1462,'Circumstance 10'!$B$18:$AB$28,27,FALSE),TableBPA2[[#This Row],[Base Payment After Circumstance 9]])))</f>
        <v/>
      </c>
      <c r="P1462" s="24" t="str">
        <f>IF(P$3="Not used","",IFERROR(VLOOKUP($A1462,'Circumstance 11'!$B$6:$AB$15,27,FALSE),IFERROR(VLOOKUP($A1462,'Circumstance 11'!$B$18:$AB$28,27,FALSE),TableBPA2[[#This Row],[Base Payment After Circumstance 10]])))</f>
        <v/>
      </c>
      <c r="Q1462" s="24" t="str">
        <f>IF(Q$3="Not used","",IFERROR(VLOOKUP($A1462,'Circumstance 12'!$B$6:$AB$15,27,FALSE),IFERROR(VLOOKUP($A1462,'Circumstance 12'!$B$18:$AB$28,27,FALSE),TableBPA2[[#This Row],[Base Payment After Circumstance 11]])))</f>
        <v/>
      </c>
      <c r="R1462" s="24" t="str">
        <f>IF(R$3="Not used","",IFERROR(VLOOKUP($A1462,'Circumstance 13'!$B$6:$AB$15,27,FALSE),IFERROR(VLOOKUP($A1462,'Circumstance 13'!$B$18:$AB$28,27,FALSE),TableBPA2[[#This Row],[Base Payment After Circumstance 12]])))</f>
        <v/>
      </c>
      <c r="S1462" s="24" t="str">
        <f>IF(S$3="Not used","",IFERROR(VLOOKUP($A1462,'Circumstance 14'!$B$6:$AB$15,27,FALSE),IFERROR(VLOOKUP($A1462,'Circumstance 14'!$B$18:$AB$28,27,FALSE),TableBPA2[[#This Row],[Base Payment After Circumstance 13]])))</f>
        <v/>
      </c>
      <c r="T1462" s="24" t="str">
        <f>IF(T$3="Not used","",IFERROR(VLOOKUP($A1462,'Circumstance 15'!$B$6:$AB$15,27,FALSE),IFERROR(VLOOKUP($A1462,'Circumstance 15'!$B$18:$AB$28,27,FALSE),TableBPA2[[#This Row],[Base Payment After Circumstance 14]])))</f>
        <v/>
      </c>
      <c r="U1462" s="24" t="str">
        <f>IF(U$3="Not used","",IFERROR(VLOOKUP($A1462,'Circumstance 16'!$B$6:$AB$15,27,FALSE),IFERROR(VLOOKUP($A1462,'Circumstance 16'!$B$18:$AB$28,27,FALSE),TableBPA2[[#This Row],[Base Payment After Circumstance 15]])))</f>
        <v/>
      </c>
      <c r="V1462" s="24" t="str">
        <f>IF(V$3="Not used","",IFERROR(VLOOKUP($A1462,'Circumstance 17'!$B$6:$AB$15,27,FALSE),IFERROR(VLOOKUP($A1462,'Circumstance 17'!$B$18:$AB$28,27,FALSE),TableBPA2[[#This Row],[Base Payment After Circumstance 16]])))</f>
        <v/>
      </c>
      <c r="W1462" s="24" t="str">
        <f>IF(W$3="Not used","",IFERROR(VLOOKUP($A1462,'Circumstance 18'!$B$6:$AB$15,27,FALSE),IFERROR(VLOOKUP($A1462,'Circumstance 18'!$B$18:$AB$28,27,FALSE),TableBPA2[[#This Row],[Base Payment After Circumstance 17]])))</f>
        <v/>
      </c>
      <c r="X1462" s="24" t="str">
        <f>IF(X$3="Not used","",IFERROR(VLOOKUP($A1462,'Circumstance 19'!$B$6:$AB$15,27,FALSE),IFERROR(VLOOKUP($A1462,'Circumstance 19'!$B$18:$AB$28,27,FALSE),TableBPA2[[#This Row],[Base Payment After Circumstance 18]])))</f>
        <v/>
      </c>
      <c r="Y1462" s="24" t="str">
        <f>IF(Y$3="Not used","",IFERROR(VLOOKUP($A1462,'Circumstance 20'!$B$6:$AB$15,27,FALSE),IFERROR(VLOOKUP($A1462,'Circumstance 20'!$B$18:$AB$28,27,FALSE),TableBPA2[[#This Row],[Base Payment After Circumstance 19]])))</f>
        <v/>
      </c>
    </row>
    <row r="1463" spans="1:25" x14ac:dyDescent="0.25">
      <c r="A1463" s="11" t="str">
        <f>IF('LEA Information'!A1472="","",'LEA Information'!A1472)</f>
        <v/>
      </c>
      <c r="B1463" s="11" t="str">
        <f>IF('LEA Information'!B1472="","",'LEA Information'!B1472)</f>
        <v/>
      </c>
      <c r="C1463" s="68" t="str">
        <f>IF('LEA Information'!C1472="","",'LEA Information'!C1472)</f>
        <v/>
      </c>
      <c r="D1463" s="8" t="str">
        <f>IF('LEA Information'!D1472="","",'LEA Information'!D1472)</f>
        <v/>
      </c>
      <c r="E1463" s="32" t="str">
        <f t="shared" si="22"/>
        <v/>
      </c>
      <c r="F1463" s="3" t="str">
        <f>IF(F$3="Not used","",IFERROR(VLOOKUP($A1463,'Circumstance 1'!$B$6:$AB$15,27,FALSE),IFERROR(VLOOKUP(A1463,'Circumstance 1'!$B$18:$AB$28,27,FALSE),TableBPA2[[#This Row],[Starting Base Payment]])))</f>
        <v/>
      </c>
      <c r="G1463" s="3" t="str">
        <f>IF(G$3="Not used","",IFERROR(VLOOKUP($A1463,'Circumstance 2'!$B$6:$AB$15,27,FALSE),IFERROR(VLOOKUP($A1463,'Circumstance 2'!$B$18:$AB$28,27,FALSE),TableBPA2[[#This Row],[Base Payment After Circumstance 1]])))</f>
        <v/>
      </c>
      <c r="H1463" s="3" t="str">
        <f>IF(H$3="Not used","",IFERROR(VLOOKUP($A1463,'Circumstance 3'!$B$6:$AB$15,27,FALSE),IFERROR(VLOOKUP($A1463,'Circumstance 3'!$B$18:$AB$28,27,FALSE),TableBPA2[[#This Row],[Base Payment After Circumstance 2]])))</f>
        <v/>
      </c>
      <c r="I1463" s="3" t="str">
        <f>IF(I$3="Not used","",IFERROR(VLOOKUP($A1463,'Circumstance 4'!$B$6:$AB$15,27,FALSE),IFERROR(VLOOKUP($A1463,'Circumstance 4'!$B$18:$AB$28,27,FALSE),TableBPA2[[#This Row],[Base Payment After Circumstance 3]])))</f>
        <v/>
      </c>
      <c r="J1463" s="3" t="str">
        <f>IF(J$3="Not used","",IFERROR(VLOOKUP($A1463,'Circumstance 5'!$B$6:$AB$15,27,FALSE),IFERROR(VLOOKUP($A1463,'Circumstance 5'!$B$18:$AB$28,27,FALSE),TableBPA2[[#This Row],[Base Payment After Circumstance 4]])))</f>
        <v/>
      </c>
      <c r="K1463" s="3" t="str">
        <f>IF(K$3="Not used","",IFERROR(VLOOKUP($A1463,'Circumstance 6'!$B$6:$AB$15,27,FALSE),IFERROR(VLOOKUP($A1463,'Circumstance 6'!$B$18:$AB$28,27,FALSE),TableBPA2[[#This Row],[Base Payment After Circumstance 5]])))</f>
        <v/>
      </c>
      <c r="L1463" s="3" t="str">
        <f>IF(L$3="Not used","",IFERROR(VLOOKUP($A1463,'Circumstance 7'!$B$6:$AB$15,27,FALSE),IFERROR(VLOOKUP($A1463,'Circumstance 7'!$B$18:$AB$28,27,FALSE),TableBPA2[[#This Row],[Base Payment After Circumstance 6]])))</f>
        <v/>
      </c>
      <c r="M1463" s="3" t="str">
        <f>IF(M$3="Not used","",IFERROR(VLOOKUP($A1463,'Circumstance 8'!$B$6:$AB$15,27,FALSE),IFERROR(VLOOKUP($A1463,'Circumstance 8'!$B$18:$AB$28,27,FALSE),TableBPA2[[#This Row],[Base Payment After Circumstance 7]])))</f>
        <v/>
      </c>
      <c r="N1463" s="3" t="str">
        <f>IF(N$3="Not used","",IFERROR(VLOOKUP($A1463,'Circumstance 9'!$B$6:$AB$15,27,FALSE),IFERROR(VLOOKUP($A1463,'Circumstance 9'!$B$18:$AB$28,27,FALSE),TableBPA2[[#This Row],[Base Payment After Circumstance 8]])))</f>
        <v/>
      </c>
      <c r="O1463" s="3" t="str">
        <f>IF(O$3="Not used","",IFERROR(VLOOKUP($A1463,'Circumstance 10'!$B$6:$AB$15,27,FALSE),IFERROR(VLOOKUP($A1463,'Circumstance 10'!$B$18:$AB$28,27,FALSE),TableBPA2[[#This Row],[Base Payment After Circumstance 9]])))</f>
        <v/>
      </c>
      <c r="P1463" s="24" t="str">
        <f>IF(P$3="Not used","",IFERROR(VLOOKUP($A1463,'Circumstance 11'!$B$6:$AB$15,27,FALSE),IFERROR(VLOOKUP($A1463,'Circumstance 11'!$B$18:$AB$28,27,FALSE),TableBPA2[[#This Row],[Base Payment After Circumstance 10]])))</f>
        <v/>
      </c>
      <c r="Q1463" s="24" t="str">
        <f>IF(Q$3="Not used","",IFERROR(VLOOKUP($A1463,'Circumstance 12'!$B$6:$AB$15,27,FALSE),IFERROR(VLOOKUP($A1463,'Circumstance 12'!$B$18:$AB$28,27,FALSE),TableBPA2[[#This Row],[Base Payment After Circumstance 11]])))</f>
        <v/>
      </c>
      <c r="R1463" s="24" t="str">
        <f>IF(R$3="Not used","",IFERROR(VLOOKUP($A1463,'Circumstance 13'!$B$6:$AB$15,27,FALSE),IFERROR(VLOOKUP($A1463,'Circumstance 13'!$B$18:$AB$28,27,FALSE),TableBPA2[[#This Row],[Base Payment After Circumstance 12]])))</f>
        <v/>
      </c>
      <c r="S1463" s="24" t="str">
        <f>IF(S$3="Not used","",IFERROR(VLOOKUP($A1463,'Circumstance 14'!$B$6:$AB$15,27,FALSE),IFERROR(VLOOKUP($A1463,'Circumstance 14'!$B$18:$AB$28,27,FALSE),TableBPA2[[#This Row],[Base Payment After Circumstance 13]])))</f>
        <v/>
      </c>
      <c r="T1463" s="24" t="str">
        <f>IF(T$3="Not used","",IFERROR(VLOOKUP($A1463,'Circumstance 15'!$B$6:$AB$15,27,FALSE),IFERROR(VLOOKUP($A1463,'Circumstance 15'!$B$18:$AB$28,27,FALSE),TableBPA2[[#This Row],[Base Payment After Circumstance 14]])))</f>
        <v/>
      </c>
      <c r="U1463" s="24" t="str">
        <f>IF(U$3="Not used","",IFERROR(VLOOKUP($A1463,'Circumstance 16'!$B$6:$AB$15,27,FALSE),IFERROR(VLOOKUP($A1463,'Circumstance 16'!$B$18:$AB$28,27,FALSE),TableBPA2[[#This Row],[Base Payment After Circumstance 15]])))</f>
        <v/>
      </c>
      <c r="V1463" s="24" t="str">
        <f>IF(V$3="Not used","",IFERROR(VLOOKUP($A1463,'Circumstance 17'!$B$6:$AB$15,27,FALSE),IFERROR(VLOOKUP($A1463,'Circumstance 17'!$B$18:$AB$28,27,FALSE),TableBPA2[[#This Row],[Base Payment After Circumstance 16]])))</f>
        <v/>
      </c>
      <c r="W1463" s="24" t="str">
        <f>IF(W$3="Not used","",IFERROR(VLOOKUP($A1463,'Circumstance 18'!$B$6:$AB$15,27,FALSE),IFERROR(VLOOKUP($A1463,'Circumstance 18'!$B$18:$AB$28,27,FALSE),TableBPA2[[#This Row],[Base Payment After Circumstance 17]])))</f>
        <v/>
      </c>
      <c r="X1463" s="24" t="str">
        <f>IF(X$3="Not used","",IFERROR(VLOOKUP($A1463,'Circumstance 19'!$B$6:$AB$15,27,FALSE),IFERROR(VLOOKUP($A1463,'Circumstance 19'!$B$18:$AB$28,27,FALSE),TableBPA2[[#This Row],[Base Payment After Circumstance 18]])))</f>
        <v/>
      </c>
      <c r="Y1463" s="24" t="str">
        <f>IF(Y$3="Not used","",IFERROR(VLOOKUP($A1463,'Circumstance 20'!$B$6:$AB$15,27,FALSE),IFERROR(VLOOKUP($A1463,'Circumstance 20'!$B$18:$AB$28,27,FALSE),TableBPA2[[#This Row],[Base Payment After Circumstance 19]])))</f>
        <v/>
      </c>
    </row>
    <row r="1464" spans="1:25" x14ac:dyDescent="0.25">
      <c r="A1464" s="11" t="str">
        <f>IF('LEA Information'!A1473="","",'LEA Information'!A1473)</f>
        <v/>
      </c>
      <c r="B1464" s="11" t="str">
        <f>IF('LEA Information'!B1473="","",'LEA Information'!B1473)</f>
        <v/>
      </c>
      <c r="C1464" s="68" t="str">
        <f>IF('LEA Information'!C1473="","",'LEA Information'!C1473)</f>
        <v/>
      </c>
      <c r="D1464" s="8" t="str">
        <f>IF('LEA Information'!D1473="","",'LEA Information'!D1473)</f>
        <v/>
      </c>
      <c r="E1464" s="32" t="str">
        <f t="shared" si="22"/>
        <v/>
      </c>
      <c r="F1464" s="3" t="str">
        <f>IF(F$3="Not used","",IFERROR(VLOOKUP($A1464,'Circumstance 1'!$B$6:$AB$15,27,FALSE),IFERROR(VLOOKUP(A1464,'Circumstance 1'!$B$18:$AB$28,27,FALSE),TableBPA2[[#This Row],[Starting Base Payment]])))</f>
        <v/>
      </c>
      <c r="G1464" s="3" t="str">
        <f>IF(G$3="Not used","",IFERROR(VLOOKUP($A1464,'Circumstance 2'!$B$6:$AB$15,27,FALSE),IFERROR(VLOOKUP($A1464,'Circumstance 2'!$B$18:$AB$28,27,FALSE),TableBPA2[[#This Row],[Base Payment After Circumstance 1]])))</f>
        <v/>
      </c>
      <c r="H1464" s="3" t="str">
        <f>IF(H$3="Not used","",IFERROR(VLOOKUP($A1464,'Circumstance 3'!$B$6:$AB$15,27,FALSE),IFERROR(VLOOKUP($A1464,'Circumstance 3'!$B$18:$AB$28,27,FALSE),TableBPA2[[#This Row],[Base Payment After Circumstance 2]])))</f>
        <v/>
      </c>
      <c r="I1464" s="3" t="str">
        <f>IF(I$3="Not used","",IFERROR(VLOOKUP($A1464,'Circumstance 4'!$B$6:$AB$15,27,FALSE),IFERROR(VLOOKUP($A1464,'Circumstance 4'!$B$18:$AB$28,27,FALSE),TableBPA2[[#This Row],[Base Payment After Circumstance 3]])))</f>
        <v/>
      </c>
      <c r="J1464" s="3" t="str">
        <f>IF(J$3="Not used","",IFERROR(VLOOKUP($A1464,'Circumstance 5'!$B$6:$AB$15,27,FALSE),IFERROR(VLOOKUP($A1464,'Circumstance 5'!$B$18:$AB$28,27,FALSE),TableBPA2[[#This Row],[Base Payment After Circumstance 4]])))</f>
        <v/>
      </c>
      <c r="K1464" s="3" t="str">
        <f>IF(K$3="Not used","",IFERROR(VLOOKUP($A1464,'Circumstance 6'!$B$6:$AB$15,27,FALSE),IFERROR(VLOOKUP($A1464,'Circumstance 6'!$B$18:$AB$28,27,FALSE),TableBPA2[[#This Row],[Base Payment After Circumstance 5]])))</f>
        <v/>
      </c>
      <c r="L1464" s="3" t="str">
        <f>IF(L$3="Not used","",IFERROR(VLOOKUP($A1464,'Circumstance 7'!$B$6:$AB$15,27,FALSE),IFERROR(VLOOKUP($A1464,'Circumstance 7'!$B$18:$AB$28,27,FALSE),TableBPA2[[#This Row],[Base Payment After Circumstance 6]])))</f>
        <v/>
      </c>
      <c r="M1464" s="3" t="str">
        <f>IF(M$3="Not used","",IFERROR(VLOOKUP($A1464,'Circumstance 8'!$B$6:$AB$15,27,FALSE),IFERROR(VLOOKUP($A1464,'Circumstance 8'!$B$18:$AB$28,27,FALSE),TableBPA2[[#This Row],[Base Payment After Circumstance 7]])))</f>
        <v/>
      </c>
      <c r="N1464" s="3" t="str">
        <f>IF(N$3="Not used","",IFERROR(VLOOKUP($A1464,'Circumstance 9'!$B$6:$AB$15,27,FALSE),IFERROR(VLOOKUP($A1464,'Circumstance 9'!$B$18:$AB$28,27,FALSE),TableBPA2[[#This Row],[Base Payment After Circumstance 8]])))</f>
        <v/>
      </c>
      <c r="O1464" s="3" t="str">
        <f>IF(O$3="Not used","",IFERROR(VLOOKUP($A1464,'Circumstance 10'!$B$6:$AB$15,27,FALSE),IFERROR(VLOOKUP($A1464,'Circumstance 10'!$B$18:$AB$28,27,FALSE),TableBPA2[[#This Row],[Base Payment After Circumstance 9]])))</f>
        <v/>
      </c>
      <c r="P1464" s="24" t="str">
        <f>IF(P$3="Not used","",IFERROR(VLOOKUP($A1464,'Circumstance 11'!$B$6:$AB$15,27,FALSE),IFERROR(VLOOKUP($A1464,'Circumstance 11'!$B$18:$AB$28,27,FALSE),TableBPA2[[#This Row],[Base Payment After Circumstance 10]])))</f>
        <v/>
      </c>
      <c r="Q1464" s="24" t="str">
        <f>IF(Q$3="Not used","",IFERROR(VLOOKUP($A1464,'Circumstance 12'!$B$6:$AB$15,27,FALSE),IFERROR(VLOOKUP($A1464,'Circumstance 12'!$B$18:$AB$28,27,FALSE),TableBPA2[[#This Row],[Base Payment After Circumstance 11]])))</f>
        <v/>
      </c>
      <c r="R1464" s="24" t="str">
        <f>IF(R$3="Not used","",IFERROR(VLOOKUP($A1464,'Circumstance 13'!$B$6:$AB$15,27,FALSE),IFERROR(VLOOKUP($A1464,'Circumstance 13'!$B$18:$AB$28,27,FALSE),TableBPA2[[#This Row],[Base Payment After Circumstance 12]])))</f>
        <v/>
      </c>
      <c r="S1464" s="24" t="str">
        <f>IF(S$3="Not used","",IFERROR(VLOOKUP($A1464,'Circumstance 14'!$B$6:$AB$15,27,FALSE),IFERROR(VLOOKUP($A1464,'Circumstance 14'!$B$18:$AB$28,27,FALSE),TableBPA2[[#This Row],[Base Payment After Circumstance 13]])))</f>
        <v/>
      </c>
      <c r="T1464" s="24" t="str">
        <f>IF(T$3="Not used","",IFERROR(VLOOKUP($A1464,'Circumstance 15'!$B$6:$AB$15,27,FALSE),IFERROR(VLOOKUP($A1464,'Circumstance 15'!$B$18:$AB$28,27,FALSE),TableBPA2[[#This Row],[Base Payment After Circumstance 14]])))</f>
        <v/>
      </c>
      <c r="U1464" s="24" t="str">
        <f>IF(U$3="Not used","",IFERROR(VLOOKUP($A1464,'Circumstance 16'!$B$6:$AB$15,27,FALSE),IFERROR(VLOOKUP($A1464,'Circumstance 16'!$B$18:$AB$28,27,FALSE),TableBPA2[[#This Row],[Base Payment After Circumstance 15]])))</f>
        <v/>
      </c>
      <c r="V1464" s="24" t="str">
        <f>IF(V$3="Not used","",IFERROR(VLOOKUP($A1464,'Circumstance 17'!$B$6:$AB$15,27,FALSE),IFERROR(VLOOKUP($A1464,'Circumstance 17'!$B$18:$AB$28,27,FALSE),TableBPA2[[#This Row],[Base Payment After Circumstance 16]])))</f>
        <v/>
      </c>
      <c r="W1464" s="24" t="str">
        <f>IF(W$3="Not used","",IFERROR(VLOOKUP($A1464,'Circumstance 18'!$B$6:$AB$15,27,FALSE),IFERROR(VLOOKUP($A1464,'Circumstance 18'!$B$18:$AB$28,27,FALSE),TableBPA2[[#This Row],[Base Payment After Circumstance 17]])))</f>
        <v/>
      </c>
      <c r="X1464" s="24" t="str">
        <f>IF(X$3="Not used","",IFERROR(VLOOKUP($A1464,'Circumstance 19'!$B$6:$AB$15,27,FALSE),IFERROR(VLOOKUP($A1464,'Circumstance 19'!$B$18:$AB$28,27,FALSE),TableBPA2[[#This Row],[Base Payment After Circumstance 18]])))</f>
        <v/>
      </c>
      <c r="Y1464" s="24" t="str">
        <f>IF(Y$3="Not used","",IFERROR(VLOOKUP($A1464,'Circumstance 20'!$B$6:$AB$15,27,FALSE),IFERROR(VLOOKUP($A1464,'Circumstance 20'!$B$18:$AB$28,27,FALSE),TableBPA2[[#This Row],[Base Payment After Circumstance 19]])))</f>
        <v/>
      </c>
    </row>
    <row r="1465" spans="1:25" x14ac:dyDescent="0.25">
      <c r="A1465" s="11" t="str">
        <f>IF('LEA Information'!A1474="","",'LEA Information'!A1474)</f>
        <v/>
      </c>
      <c r="B1465" s="11" t="str">
        <f>IF('LEA Information'!B1474="","",'LEA Information'!B1474)</f>
        <v/>
      </c>
      <c r="C1465" s="68" t="str">
        <f>IF('LEA Information'!C1474="","",'LEA Information'!C1474)</f>
        <v/>
      </c>
      <c r="D1465" s="8" t="str">
        <f>IF('LEA Information'!D1474="","",'LEA Information'!D1474)</f>
        <v/>
      </c>
      <c r="E1465" s="32" t="str">
        <f t="shared" si="22"/>
        <v/>
      </c>
      <c r="F1465" s="3" t="str">
        <f>IF(F$3="Not used","",IFERROR(VLOOKUP($A1465,'Circumstance 1'!$B$6:$AB$15,27,FALSE),IFERROR(VLOOKUP(A1465,'Circumstance 1'!$B$18:$AB$28,27,FALSE),TableBPA2[[#This Row],[Starting Base Payment]])))</f>
        <v/>
      </c>
      <c r="G1465" s="3" t="str">
        <f>IF(G$3="Not used","",IFERROR(VLOOKUP($A1465,'Circumstance 2'!$B$6:$AB$15,27,FALSE),IFERROR(VLOOKUP($A1465,'Circumstance 2'!$B$18:$AB$28,27,FALSE),TableBPA2[[#This Row],[Base Payment After Circumstance 1]])))</f>
        <v/>
      </c>
      <c r="H1465" s="3" t="str">
        <f>IF(H$3="Not used","",IFERROR(VLOOKUP($A1465,'Circumstance 3'!$B$6:$AB$15,27,FALSE),IFERROR(VLOOKUP($A1465,'Circumstance 3'!$B$18:$AB$28,27,FALSE),TableBPA2[[#This Row],[Base Payment After Circumstance 2]])))</f>
        <v/>
      </c>
      <c r="I1465" s="3" t="str">
        <f>IF(I$3="Not used","",IFERROR(VLOOKUP($A1465,'Circumstance 4'!$B$6:$AB$15,27,FALSE),IFERROR(VLOOKUP($A1465,'Circumstance 4'!$B$18:$AB$28,27,FALSE),TableBPA2[[#This Row],[Base Payment After Circumstance 3]])))</f>
        <v/>
      </c>
      <c r="J1465" s="3" t="str">
        <f>IF(J$3="Not used","",IFERROR(VLOOKUP($A1465,'Circumstance 5'!$B$6:$AB$15,27,FALSE),IFERROR(VLOOKUP($A1465,'Circumstance 5'!$B$18:$AB$28,27,FALSE),TableBPA2[[#This Row],[Base Payment After Circumstance 4]])))</f>
        <v/>
      </c>
      <c r="K1465" s="3" t="str">
        <f>IF(K$3="Not used","",IFERROR(VLOOKUP($A1465,'Circumstance 6'!$B$6:$AB$15,27,FALSE),IFERROR(VLOOKUP($A1465,'Circumstance 6'!$B$18:$AB$28,27,FALSE),TableBPA2[[#This Row],[Base Payment After Circumstance 5]])))</f>
        <v/>
      </c>
      <c r="L1465" s="3" t="str">
        <f>IF(L$3="Not used","",IFERROR(VLOOKUP($A1465,'Circumstance 7'!$B$6:$AB$15,27,FALSE),IFERROR(VLOOKUP($A1465,'Circumstance 7'!$B$18:$AB$28,27,FALSE),TableBPA2[[#This Row],[Base Payment After Circumstance 6]])))</f>
        <v/>
      </c>
      <c r="M1465" s="3" t="str">
        <f>IF(M$3="Not used","",IFERROR(VLOOKUP($A1465,'Circumstance 8'!$B$6:$AB$15,27,FALSE),IFERROR(VLOOKUP($A1465,'Circumstance 8'!$B$18:$AB$28,27,FALSE),TableBPA2[[#This Row],[Base Payment After Circumstance 7]])))</f>
        <v/>
      </c>
      <c r="N1465" s="3" t="str">
        <f>IF(N$3="Not used","",IFERROR(VLOOKUP($A1465,'Circumstance 9'!$B$6:$AB$15,27,FALSE),IFERROR(VLOOKUP($A1465,'Circumstance 9'!$B$18:$AB$28,27,FALSE),TableBPA2[[#This Row],[Base Payment After Circumstance 8]])))</f>
        <v/>
      </c>
      <c r="O1465" s="3" t="str">
        <f>IF(O$3="Not used","",IFERROR(VLOOKUP($A1465,'Circumstance 10'!$B$6:$AB$15,27,FALSE),IFERROR(VLOOKUP($A1465,'Circumstance 10'!$B$18:$AB$28,27,FALSE),TableBPA2[[#This Row],[Base Payment After Circumstance 9]])))</f>
        <v/>
      </c>
      <c r="P1465" s="24" t="str">
        <f>IF(P$3="Not used","",IFERROR(VLOOKUP($A1465,'Circumstance 11'!$B$6:$AB$15,27,FALSE),IFERROR(VLOOKUP($A1465,'Circumstance 11'!$B$18:$AB$28,27,FALSE),TableBPA2[[#This Row],[Base Payment After Circumstance 10]])))</f>
        <v/>
      </c>
      <c r="Q1465" s="24" t="str">
        <f>IF(Q$3="Not used","",IFERROR(VLOOKUP($A1465,'Circumstance 12'!$B$6:$AB$15,27,FALSE),IFERROR(VLOOKUP($A1465,'Circumstance 12'!$B$18:$AB$28,27,FALSE),TableBPA2[[#This Row],[Base Payment After Circumstance 11]])))</f>
        <v/>
      </c>
      <c r="R1465" s="24" t="str">
        <f>IF(R$3="Not used","",IFERROR(VLOOKUP($A1465,'Circumstance 13'!$B$6:$AB$15,27,FALSE),IFERROR(VLOOKUP($A1465,'Circumstance 13'!$B$18:$AB$28,27,FALSE),TableBPA2[[#This Row],[Base Payment After Circumstance 12]])))</f>
        <v/>
      </c>
      <c r="S1465" s="24" t="str">
        <f>IF(S$3="Not used","",IFERROR(VLOOKUP($A1465,'Circumstance 14'!$B$6:$AB$15,27,FALSE),IFERROR(VLOOKUP($A1465,'Circumstance 14'!$B$18:$AB$28,27,FALSE),TableBPA2[[#This Row],[Base Payment After Circumstance 13]])))</f>
        <v/>
      </c>
      <c r="T1465" s="24" t="str">
        <f>IF(T$3="Not used","",IFERROR(VLOOKUP($A1465,'Circumstance 15'!$B$6:$AB$15,27,FALSE),IFERROR(VLOOKUP($A1465,'Circumstance 15'!$B$18:$AB$28,27,FALSE),TableBPA2[[#This Row],[Base Payment After Circumstance 14]])))</f>
        <v/>
      </c>
      <c r="U1465" s="24" t="str">
        <f>IF(U$3="Not used","",IFERROR(VLOOKUP($A1465,'Circumstance 16'!$B$6:$AB$15,27,FALSE),IFERROR(VLOOKUP($A1465,'Circumstance 16'!$B$18:$AB$28,27,FALSE),TableBPA2[[#This Row],[Base Payment After Circumstance 15]])))</f>
        <v/>
      </c>
      <c r="V1465" s="24" t="str">
        <f>IF(V$3="Not used","",IFERROR(VLOOKUP($A1465,'Circumstance 17'!$B$6:$AB$15,27,FALSE),IFERROR(VLOOKUP($A1465,'Circumstance 17'!$B$18:$AB$28,27,FALSE),TableBPA2[[#This Row],[Base Payment After Circumstance 16]])))</f>
        <v/>
      </c>
      <c r="W1465" s="24" t="str">
        <f>IF(W$3="Not used","",IFERROR(VLOOKUP($A1465,'Circumstance 18'!$B$6:$AB$15,27,FALSE),IFERROR(VLOOKUP($A1465,'Circumstance 18'!$B$18:$AB$28,27,FALSE),TableBPA2[[#This Row],[Base Payment After Circumstance 17]])))</f>
        <v/>
      </c>
      <c r="X1465" s="24" t="str">
        <f>IF(X$3="Not used","",IFERROR(VLOOKUP($A1465,'Circumstance 19'!$B$6:$AB$15,27,FALSE),IFERROR(VLOOKUP($A1465,'Circumstance 19'!$B$18:$AB$28,27,FALSE),TableBPA2[[#This Row],[Base Payment After Circumstance 18]])))</f>
        <v/>
      </c>
      <c r="Y1465" s="24" t="str">
        <f>IF(Y$3="Not used","",IFERROR(VLOOKUP($A1465,'Circumstance 20'!$B$6:$AB$15,27,FALSE),IFERROR(VLOOKUP($A1465,'Circumstance 20'!$B$18:$AB$28,27,FALSE),TableBPA2[[#This Row],[Base Payment After Circumstance 19]])))</f>
        <v/>
      </c>
    </row>
    <row r="1466" spans="1:25" x14ac:dyDescent="0.25">
      <c r="A1466" s="11" t="str">
        <f>IF('LEA Information'!A1475="","",'LEA Information'!A1475)</f>
        <v/>
      </c>
      <c r="B1466" s="11" t="str">
        <f>IF('LEA Information'!B1475="","",'LEA Information'!B1475)</f>
        <v/>
      </c>
      <c r="C1466" s="68" t="str">
        <f>IF('LEA Information'!C1475="","",'LEA Information'!C1475)</f>
        <v/>
      </c>
      <c r="D1466" s="8" t="str">
        <f>IF('LEA Information'!D1475="","",'LEA Information'!D1475)</f>
        <v/>
      </c>
      <c r="E1466" s="32" t="str">
        <f t="shared" si="22"/>
        <v/>
      </c>
      <c r="F1466" s="3" t="str">
        <f>IF(F$3="Not used","",IFERROR(VLOOKUP($A1466,'Circumstance 1'!$B$6:$AB$15,27,FALSE),IFERROR(VLOOKUP(A1466,'Circumstance 1'!$B$18:$AB$28,27,FALSE),TableBPA2[[#This Row],[Starting Base Payment]])))</f>
        <v/>
      </c>
      <c r="G1466" s="3" t="str">
        <f>IF(G$3="Not used","",IFERROR(VLOOKUP($A1466,'Circumstance 2'!$B$6:$AB$15,27,FALSE),IFERROR(VLOOKUP($A1466,'Circumstance 2'!$B$18:$AB$28,27,FALSE),TableBPA2[[#This Row],[Base Payment After Circumstance 1]])))</f>
        <v/>
      </c>
      <c r="H1466" s="3" t="str">
        <f>IF(H$3="Not used","",IFERROR(VLOOKUP($A1466,'Circumstance 3'!$B$6:$AB$15,27,FALSE),IFERROR(VLOOKUP($A1466,'Circumstance 3'!$B$18:$AB$28,27,FALSE),TableBPA2[[#This Row],[Base Payment After Circumstance 2]])))</f>
        <v/>
      </c>
      <c r="I1466" s="3" t="str">
        <f>IF(I$3="Not used","",IFERROR(VLOOKUP($A1466,'Circumstance 4'!$B$6:$AB$15,27,FALSE),IFERROR(VLOOKUP($A1466,'Circumstance 4'!$B$18:$AB$28,27,FALSE),TableBPA2[[#This Row],[Base Payment After Circumstance 3]])))</f>
        <v/>
      </c>
      <c r="J1466" s="3" t="str">
        <f>IF(J$3="Not used","",IFERROR(VLOOKUP($A1466,'Circumstance 5'!$B$6:$AB$15,27,FALSE),IFERROR(VLOOKUP($A1466,'Circumstance 5'!$B$18:$AB$28,27,FALSE),TableBPA2[[#This Row],[Base Payment After Circumstance 4]])))</f>
        <v/>
      </c>
      <c r="K1466" s="3" t="str">
        <f>IF(K$3="Not used","",IFERROR(VLOOKUP($A1466,'Circumstance 6'!$B$6:$AB$15,27,FALSE),IFERROR(VLOOKUP($A1466,'Circumstance 6'!$B$18:$AB$28,27,FALSE),TableBPA2[[#This Row],[Base Payment After Circumstance 5]])))</f>
        <v/>
      </c>
      <c r="L1466" s="3" t="str">
        <f>IF(L$3="Not used","",IFERROR(VLOOKUP($A1466,'Circumstance 7'!$B$6:$AB$15,27,FALSE),IFERROR(VLOOKUP($A1466,'Circumstance 7'!$B$18:$AB$28,27,FALSE),TableBPA2[[#This Row],[Base Payment After Circumstance 6]])))</f>
        <v/>
      </c>
      <c r="M1466" s="3" t="str">
        <f>IF(M$3="Not used","",IFERROR(VLOOKUP($A1466,'Circumstance 8'!$B$6:$AB$15,27,FALSE),IFERROR(VLOOKUP($A1466,'Circumstance 8'!$B$18:$AB$28,27,FALSE),TableBPA2[[#This Row],[Base Payment After Circumstance 7]])))</f>
        <v/>
      </c>
      <c r="N1466" s="3" t="str">
        <f>IF(N$3="Not used","",IFERROR(VLOOKUP($A1466,'Circumstance 9'!$B$6:$AB$15,27,FALSE),IFERROR(VLOOKUP($A1466,'Circumstance 9'!$B$18:$AB$28,27,FALSE),TableBPA2[[#This Row],[Base Payment After Circumstance 8]])))</f>
        <v/>
      </c>
      <c r="O1466" s="3" t="str">
        <f>IF(O$3="Not used","",IFERROR(VLOOKUP($A1466,'Circumstance 10'!$B$6:$AB$15,27,FALSE),IFERROR(VLOOKUP($A1466,'Circumstance 10'!$B$18:$AB$28,27,FALSE),TableBPA2[[#This Row],[Base Payment After Circumstance 9]])))</f>
        <v/>
      </c>
      <c r="P1466" s="24" t="str">
        <f>IF(P$3="Not used","",IFERROR(VLOOKUP($A1466,'Circumstance 11'!$B$6:$AB$15,27,FALSE),IFERROR(VLOOKUP($A1466,'Circumstance 11'!$B$18:$AB$28,27,FALSE),TableBPA2[[#This Row],[Base Payment After Circumstance 10]])))</f>
        <v/>
      </c>
      <c r="Q1466" s="24" t="str">
        <f>IF(Q$3="Not used","",IFERROR(VLOOKUP($A1466,'Circumstance 12'!$B$6:$AB$15,27,FALSE),IFERROR(VLOOKUP($A1466,'Circumstance 12'!$B$18:$AB$28,27,FALSE),TableBPA2[[#This Row],[Base Payment After Circumstance 11]])))</f>
        <v/>
      </c>
      <c r="R1466" s="24" t="str">
        <f>IF(R$3="Not used","",IFERROR(VLOOKUP($A1466,'Circumstance 13'!$B$6:$AB$15,27,FALSE),IFERROR(VLOOKUP($A1466,'Circumstance 13'!$B$18:$AB$28,27,FALSE),TableBPA2[[#This Row],[Base Payment After Circumstance 12]])))</f>
        <v/>
      </c>
      <c r="S1466" s="24" t="str">
        <f>IF(S$3="Not used","",IFERROR(VLOOKUP($A1466,'Circumstance 14'!$B$6:$AB$15,27,FALSE),IFERROR(VLOOKUP($A1466,'Circumstance 14'!$B$18:$AB$28,27,FALSE),TableBPA2[[#This Row],[Base Payment After Circumstance 13]])))</f>
        <v/>
      </c>
      <c r="T1466" s="24" t="str">
        <f>IF(T$3="Not used","",IFERROR(VLOOKUP($A1466,'Circumstance 15'!$B$6:$AB$15,27,FALSE),IFERROR(VLOOKUP($A1466,'Circumstance 15'!$B$18:$AB$28,27,FALSE),TableBPA2[[#This Row],[Base Payment After Circumstance 14]])))</f>
        <v/>
      </c>
      <c r="U1466" s="24" t="str">
        <f>IF(U$3="Not used","",IFERROR(VLOOKUP($A1466,'Circumstance 16'!$B$6:$AB$15,27,FALSE),IFERROR(VLOOKUP($A1466,'Circumstance 16'!$B$18:$AB$28,27,FALSE),TableBPA2[[#This Row],[Base Payment After Circumstance 15]])))</f>
        <v/>
      </c>
      <c r="V1466" s="24" t="str">
        <f>IF(V$3="Not used","",IFERROR(VLOOKUP($A1466,'Circumstance 17'!$B$6:$AB$15,27,FALSE),IFERROR(VLOOKUP($A1466,'Circumstance 17'!$B$18:$AB$28,27,FALSE),TableBPA2[[#This Row],[Base Payment After Circumstance 16]])))</f>
        <v/>
      </c>
      <c r="W1466" s="24" t="str">
        <f>IF(W$3="Not used","",IFERROR(VLOOKUP($A1466,'Circumstance 18'!$B$6:$AB$15,27,FALSE),IFERROR(VLOOKUP($A1466,'Circumstance 18'!$B$18:$AB$28,27,FALSE),TableBPA2[[#This Row],[Base Payment After Circumstance 17]])))</f>
        <v/>
      </c>
      <c r="X1466" s="24" t="str">
        <f>IF(X$3="Not used","",IFERROR(VLOOKUP($A1466,'Circumstance 19'!$B$6:$AB$15,27,FALSE),IFERROR(VLOOKUP($A1466,'Circumstance 19'!$B$18:$AB$28,27,FALSE),TableBPA2[[#This Row],[Base Payment After Circumstance 18]])))</f>
        <v/>
      </c>
      <c r="Y1466" s="24" t="str">
        <f>IF(Y$3="Not used","",IFERROR(VLOOKUP($A1466,'Circumstance 20'!$B$6:$AB$15,27,FALSE),IFERROR(VLOOKUP($A1466,'Circumstance 20'!$B$18:$AB$28,27,FALSE),TableBPA2[[#This Row],[Base Payment After Circumstance 19]])))</f>
        <v/>
      </c>
    </row>
    <row r="1467" spans="1:25" x14ac:dyDescent="0.25">
      <c r="A1467" s="11" t="str">
        <f>IF('LEA Information'!A1476="","",'LEA Information'!A1476)</f>
        <v/>
      </c>
      <c r="B1467" s="11" t="str">
        <f>IF('LEA Information'!B1476="","",'LEA Information'!B1476)</f>
        <v/>
      </c>
      <c r="C1467" s="68" t="str">
        <f>IF('LEA Information'!C1476="","",'LEA Information'!C1476)</f>
        <v/>
      </c>
      <c r="D1467" s="8" t="str">
        <f>IF('LEA Information'!D1476="","",'LEA Information'!D1476)</f>
        <v/>
      </c>
      <c r="E1467" s="32" t="str">
        <f t="shared" si="22"/>
        <v/>
      </c>
      <c r="F1467" s="3" t="str">
        <f>IF(F$3="Not used","",IFERROR(VLOOKUP($A1467,'Circumstance 1'!$B$6:$AB$15,27,FALSE),IFERROR(VLOOKUP(A1467,'Circumstance 1'!$B$18:$AB$28,27,FALSE),TableBPA2[[#This Row],[Starting Base Payment]])))</f>
        <v/>
      </c>
      <c r="G1467" s="3" t="str">
        <f>IF(G$3="Not used","",IFERROR(VLOOKUP($A1467,'Circumstance 2'!$B$6:$AB$15,27,FALSE),IFERROR(VLOOKUP($A1467,'Circumstance 2'!$B$18:$AB$28,27,FALSE),TableBPA2[[#This Row],[Base Payment After Circumstance 1]])))</f>
        <v/>
      </c>
      <c r="H1467" s="3" t="str">
        <f>IF(H$3="Not used","",IFERROR(VLOOKUP($A1467,'Circumstance 3'!$B$6:$AB$15,27,FALSE),IFERROR(VLOOKUP($A1467,'Circumstance 3'!$B$18:$AB$28,27,FALSE),TableBPA2[[#This Row],[Base Payment After Circumstance 2]])))</f>
        <v/>
      </c>
      <c r="I1467" s="3" t="str">
        <f>IF(I$3="Not used","",IFERROR(VLOOKUP($A1467,'Circumstance 4'!$B$6:$AB$15,27,FALSE),IFERROR(VLOOKUP($A1467,'Circumstance 4'!$B$18:$AB$28,27,FALSE),TableBPA2[[#This Row],[Base Payment After Circumstance 3]])))</f>
        <v/>
      </c>
      <c r="J1467" s="3" t="str">
        <f>IF(J$3="Not used","",IFERROR(VLOOKUP($A1467,'Circumstance 5'!$B$6:$AB$15,27,FALSE),IFERROR(VLOOKUP($A1467,'Circumstance 5'!$B$18:$AB$28,27,FALSE),TableBPA2[[#This Row],[Base Payment After Circumstance 4]])))</f>
        <v/>
      </c>
      <c r="K1467" s="3" t="str">
        <f>IF(K$3="Not used","",IFERROR(VLOOKUP($A1467,'Circumstance 6'!$B$6:$AB$15,27,FALSE),IFERROR(VLOOKUP($A1467,'Circumstance 6'!$B$18:$AB$28,27,FALSE),TableBPA2[[#This Row],[Base Payment After Circumstance 5]])))</f>
        <v/>
      </c>
      <c r="L1467" s="3" t="str">
        <f>IF(L$3="Not used","",IFERROR(VLOOKUP($A1467,'Circumstance 7'!$B$6:$AB$15,27,FALSE),IFERROR(VLOOKUP($A1467,'Circumstance 7'!$B$18:$AB$28,27,FALSE),TableBPA2[[#This Row],[Base Payment After Circumstance 6]])))</f>
        <v/>
      </c>
      <c r="M1467" s="3" t="str">
        <f>IF(M$3="Not used","",IFERROR(VLOOKUP($A1467,'Circumstance 8'!$B$6:$AB$15,27,FALSE),IFERROR(VLOOKUP($A1467,'Circumstance 8'!$B$18:$AB$28,27,FALSE),TableBPA2[[#This Row],[Base Payment After Circumstance 7]])))</f>
        <v/>
      </c>
      <c r="N1467" s="3" t="str">
        <f>IF(N$3="Not used","",IFERROR(VLOOKUP($A1467,'Circumstance 9'!$B$6:$AB$15,27,FALSE),IFERROR(VLOOKUP($A1467,'Circumstance 9'!$B$18:$AB$28,27,FALSE),TableBPA2[[#This Row],[Base Payment After Circumstance 8]])))</f>
        <v/>
      </c>
      <c r="O1467" s="3" t="str">
        <f>IF(O$3="Not used","",IFERROR(VLOOKUP($A1467,'Circumstance 10'!$B$6:$AB$15,27,FALSE),IFERROR(VLOOKUP($A1467,'Circumstance 10'!$B$18:$AB$28,27,FALSE),TableBPA2[[#This Row],[Base Payment After Circumstance 9]])))</f>
        <v/>
      </c>
      <c r="P1467" s="24" t="str">
        <f>IF(P$3="Not used","",IFERROR(VLOOKUP($A1467,'Circumstance 11'!$B$6:$AB$15,27,FALSE),IFERROR(VLOOKUP($A1467,'Circumstance 11'!$B$18:$AB$28,27,FALSE),TableBPA2[[#This Row],[Base Payment After Circumstance 10]])))</f>
        <v/>
      </c>
      <c r="Q1467" s="24" t="str">
        <f>IF(Q$3="Not used","",IFERROR(VLOOKUP($A1467,'Circumstance 12'!$B$6:$AB$15,27,FALSE),IFERROR(VLOOKUP($A1467,'Circumstance 12'!$B$18:$AB$28,27,FALSE),TableBPA2[[#This Row],[Base Payment After Circumstance 11]])))</f>
        <v/>
      </c>
      <c r="R1467" s="24" t="str">
        <f>IF(R$3="Not used","",IFERROR(VLOOKUP($A1467,'Circumstance 13'!$B$6:$AB$15,27,FALSE),IFERROR(VLOOKUP($A1467,'Circumstance 13'!$B$18:$AB$28,27,FALSE),TableBPA2[[#This Row],[Base Payment After Circumstance 12]])))</f>
        <v/>
      </c>
      <c r="S1467" s="24" t="str">
        <f>IF(S$3="Not used","",IFERROR(VLOOKUP($A1467,'Circumstance 14'!$B$6:$AB$15,27,FALSE),IFERROR(VLOOKUP($A1467,'Circumstance 14'!$B$18:$AB$28,27,FALSE),TableBPA2[[#This Row],[Base Payment After Circumstance 13]])))</f>
        <v/>
      </c>
      <c r="T1467" s="24" t="str">
        <f>IF(T$3="Not used","",IFERROR(VLOOKUP($A1467,'Circumstance 15'!$B$6:$AB$15,27,FALSE),IFERROR(VLOOKUP($A1467,'Circumstance 15'!$B$18:$AB$28,27,FALSE),TableBPA2[[#This Row],[Base Payment After Circumstance 14]])))</f>
        <v/>
      </c>
      <c r="U1467" s="24" t="str">
        <f>IF(U$3="Not used","",IFERROR(VLOOKUP($A1467,'Circumstance 16'!$B$6:$AB$15,27,FALSE),IFERROR(VLOOKUP($A1467,'Circumstance 16'!$B$18:$AB$28,27,FALSE),TableBPA2[[#This Row],[Base Payment After Circumstance 15]])))</f>
        <v/>
      </c>
      <c r="V1467" s="24" t="str">
        <f>IF(V$3="Not used","",IFERROR(VLOOKUP($A1467,'Circumstance 17'!$B$6:$AB$15,27,FALSE),IFERROR(VLOOKUP($A1467,'Circumstance 17'!$B$18:$AB$28,27,FALSE),TableBPA2[[#This Row],[Base Payment After Circumstance 16]])))</f>
        <v/>
      </c>
      <c r="W1467" s="24" t="str">
        <f>IF(W$3="Not used","",IFERROR(VLOOKUP($A1467,'Circumstance 18'!$B$6:$AB$15,27,FALSE),IFERROR(VLOOKUP($A1467,'Circumstance 18'!$B$18:$AB$28,27,FALSE),TableBPA2[[#This Row],[Base Payment After Circumstance 17]])))</f>
        <v/>
      </c>
      <c r="X1467" s="24" t="str">
        <f>IF(X$3="Not used","",IFERROR(VLOOKUP($A1467,'Circumstance 19'!$B$6:$AB$15,27,FALSE),IFERROR(VLOOKUP($A1467,'Circumstance 19'!$B$18:$AB$28,27,FALSE),TableBPA2[[#This Row],[Base Payment After Circumstance 18]])))</f>
        <v/>
      </c>
      <c r="Y1467" s="24" t="str">
        <f>IF(Y$3="Not used","",IFERROR(VLOOKUP($A1467,'Circumstance 20'!$B$6:$AB$15,27,FALSE),IFERROR(VLOOKUP($A1467,'Circumstance 20'!$B$18:$AB$28,27,FALSE),TableBPA2[[#This Row],[Base Payment After Circumstance 19]])))</f>
        <v/>
      </c>
    </row>
    <row r="1468" spans="1:25" x14ac:dyDescent="0.25">
      <c r="A1468" s="11" t="str">
        <f>IF('LEA Information'!A1477="","",'LEA Information'!A1477)</f>
        <v/>
      </c>
      <c r="B1468" s="11" t="str">
        <f>IF('LEA Information'!B1477="","",'LEA Information'!B1477)</f>
        <v/>
      </c>
      <c r="C1468" s="68" t="str">
        <f>IF('LEA Information'!C1477="","",'LEA Information'!C1477)</f>
        <v/>
      </c>
      <c r="D1468" s="8" t="str">
        <f>IF('LEA Information'!D1477="","",'LEA Information'!D1477)</f>
        <v/>
      </c>
      <c r="E1468" s="32" t="str">
        <f t="shared" si="22"/>
        <v/>
      </c>
      <c r="F1468" s="3" t="str">
        <f>IF(F$3="Not used","",IFERROR(VLOOKUP($A1468,'Circumstance 1'!$B$6:$AB$15,27,FALSE),IFERROR(VLOOKUP(A1468,'Circumstance 1'!$B$18:$AB$28,27,FALSE),TableBPA2[[#This Row],[Starting Base Payment]])))</f>
        <v/>
      </c>
      <c r="G1468" s="3" t="str">
        <f>IF(G$3="Not used","",IFERROR(VLOOKUP($A1468,'Circumstance 2'!$B$6:$AB$15,27,FALSE),IFERROR(VLOOKUP($A1468,'Circumstance 2'!$B$18:$AB$28,27,FALSE),TableBPA2[[#This Row],[Base Payment After Circumstance 1]])))</f>
        <v/>
      </c>
      <c r="H1468" s="3" t="str">
        <f>IF(H$3="Not used","",IFERROR(VLOOKUP($A1468,'Circumstance 3'!$B$6:$AB$15,27,FALSE),IFERROR(VLOOKUP($A1468,'Circumstance 3'!$B$18:$AB$28,27,FALSE),TableBPA2[[#This Row],[Base Payment After Circumstance 2]])))</f>
        <v/>
      </c>
      <c r="I1468" s="3" t="str">
        <f>IF(I$3="Not used","",IFERROR(VLOOKUP($A1468,'Circumstance 4'!$B$6:$AB$15,27,FALSE),IFERROR(VLOOKUP($A1468,'Circumstance 4'!$B$18:$AB$28,27,FALSE),TableBPA2[[#This Row],[Base Payment After Circumstance 3]])))</f>
        <v/>
      </c>
      <c r="J1468" s="3" t="str">
        <f>IF(J$3="Not used","",IFERROR(VLOOKUP($A1468,'Circumstance 5'!$B$6:$AB$15,27,FALSE),IFERROR(VLOOKUP($A1468,'Circumstance 5'!$B$18:$AB$28,27,FALSE),TableBPA2[[#This Row],[Base Payment After Circumstance 4]])))</f>
        <v/>
      </c>
      <c r="K1468" s="3" t="str">
        <f>IF(K$3="Not used","",IFERROR(VLOOKUP($A1468,'Circumstance 6'!$B$6:$AB$15,27,FALSE),IFERROR(VLOOKUP($A1468,'Circumstance 6'!$B$18:$AB$28,27,FALSE),TableBPA2[[#This Row],[Base Payment After Circumstance 5]])))</f>
        <v/>
      </c>
      <c r="L1468" s="3" t="str">
        <f>IF(L$3="Not used","",IFERROR(VLOOKUP($A1468,'Circumstance 7'!$B$6:$AB$15,27,FALSE),IFERROR(VLOOKUP($A1468,'Circumstance 7'!$B$18:$AB$28,27,FALSE),TableBPA2[[#This Row],[Base Payment After Circumstance 6]])))</f>
        <v/>
      </c>
      <c r="M1468" s="3" t="str">
        <f>IF(M$3="Not used","",IFERROR(VLOOKUP($A1468,'Circumstance 8'!$B$6:$AB$15,27,FALSE),IFERROR(VLOOKUP($A1468,'Circumstance 8'!$B$18:$AB$28,27,FALSE),TableBPA2[[#This Row],[Base Payment After Circumstance 7]])))</f>
        <v/>
      </c>
      <c r="N1468" s="3" t="str">
        <f>IF(N$3="Not used","",IFERROR(VLOOKUP($A1468,'Circumstance 9'!$B$6:$AB$15,27,FALSE),IFERROR(VLOOKUP($A1468,'Circumstance 9'!$B$18:$AB$28,27,FALSE),TableBPA2[[#This Row],[Base Payment After Circumstance 8]])))</f>
        <v/>
      </c>
      <c r="O1468" s="3" t="str">
        <f>IF(O$3="Not used","",IFERROR(VLOOKUP($A1468,'Circumstance 10'!$B$6:$AB$15,27,FALSE),IFERROR(VLOOKUP($A1468,'Circumstance 10'!$B$18:$AB$28,27,FALSE),TableBPA2[[#This Row],[Base Payment After Circumstance 9]])))</f>
        <v/>
      </c>
      <c r="P1468" s="24" t="str">
        <f>IF(P$3="Not used","",IFERROR(VLOOKUP($A1468,'Circumstance 11'!$B$6:$AB$15,27,FALSE),IFERROR(VLOOKUP($A1468,'Circumstance 11'!$B$18:$AB$28,27,FALSE),TableBPA2[[#This Row],[Base Payment After Circumstance 10]])))</f>
        <v/>
      </c>
      <c r="Q1468" s="24" t="str">
        <f>IF(Q$3="Not used","",IFERROR(VLOOKUP($A1468,'Circumstance 12'!$B$6:$AB$15,27,FALSE),IFERROR(VLOOKUP($A1468,'Circumstance 12'!$B$18:$AB$28,27,FALSE),TableBPA2[[#This Row],[Base Payment After Circumstance 11]])))</f>
        <v/>
      </c>
      <c r="R1468" s="24" t="str">
        <f>IF(R$3="Not used","",IFERROR(VLOOKUP($A1468,'Circumstance 13'!$B$6:$AB$15,27,FALSE),IFERROR(VLOOKUP($A1468,'Circumstance 13'!$B$18:$AB$28,27,FALSE),TableBPA2[[#This Row],[Base Payment After Circumstance 12]])))</f>
        <v/>
      </c>
      <c r="S1468" s="24" t="str">
        <f>IF(S$3="Not used","",IFERROR(VLOOKUP($A1468,'Circumstance 14'!$B$6:$AB$15,27,FALSE),IFERROR(VLOOKUP($A1468,'Circumstance 14'!$B$18:$AB$28,27,FALSE),TableBPA2[[#This Row],[Base Payment After Circumstance 13]])))</f>
        <v/>
      </c>
      <c r="T1468" s="24" t="str">
        <f>IF(T$3="Not used","",IFERROR(VLOOKUP($A1468,'Circumstance 15'!$B$6:$AB$15,27,FALSE),IFERROR(VLOOKUP($A1468,'Circumstance 15'!$B$18:$AB$28,27,FALSE),TableBPA2[[#This Row],[Base Payment After Circumstance 14]])))</f>
        <v/>
      </c>
      <c r="U1468" s="24" t="str">
        <f>IF(U$3="Not used","",IFERROR(VLOOKUP($A1468,'Circumstance 16'!$B$6:$AB$15,27,FALSE),IFERROR(VLOOKUP($A1468,'Circumstance 16'!$B$18:$AB$28,27,FALSE),TableBPA2[[#This Row],[Base Payment After Circumstance 15]])))</f>
        <v/>
      </c>
      <c r="V1468" s="24" t="str">
        <f>IF(V$3="Not used","",IFERROR(VLOOKUP($A1468,'Circumstance 17'!$B$6:$AB$15,27,FALSE),IFERROR(VLOOKUP($A1468,'Circumstance 17'!$B$18:$AB$28,27,FALSE),TableBPA2[[#This Row],[Base Payment After Circumstance 16]])))</f>
        <v/>
      </c>
      <c r="W1468" s="24" t="str">
        <f>IF(W$3="Not used","",IFERROR(VLOOKUP($A1468,'Circumstance 18'!$B$6:$AB$15,27,FALSE),IFERROR(VLOOKUP($A1468,'Circumstance 18'!$B$18:$AB$28,27,FALSE),TableBPA2[[#This Row],[Base Payment After Circumstance 17]])))</f>
        <v/>
      </c>
      <c r="X1468" s="24" t="str">
        <f>IF(X$3="Not used","",IFERROR(VLOOKUP($A1468,'Circumstance 19'!$B$6:$AB$15,27,FALSE),IFERROR(VLOOKUP($A1468,'Circumstance 19'!$B$18:$AB$28,27,FALSE),TableBPA2[[#This Row],[Base Payment After Circumstance 18]])))</f>
        <v/>
      </c>
      <c r="Y1468" s="24" t="str">
        <f>IF(Y$3="Not used","",IFERROR(VLOOKUP($A1468,'Circumstance 20'!$B$6:$AB$15,27,FALSE),IFERROR(VLOOKUP($A1468,'Circumstance 20'!$B$18:$AB$28,27,FALSE),TableBPA2[[#This Row],[Base Payment After Circumstance 19]])))</f>
        <v/>
      </c>
    </row>
    <row r="1469" spans="1:25" x14ac:dyDescent="0.25">
      <c r="A1469" s="11" t="str">
        <f>IF('LEA Information'!A1478="","",'LEA Information'!A1478)</f>
        <v/>
      </c>
      <c r="B1469" s="11" t="str">
        <f>IF('LEA Information'!B1478="","",'LEA Information'!B1478)</f>
        <v/>
      </c>
      <c r="C1469" s="68" t="str">
        <f>IF('LEA Information'!C1478="","",'LEA Information'!C1478)</f>
        <v/>
      </c>
      <c r="D1469" s="8" t="str">
        <f>IF('LEA Information'!D1478="","",'LEA Information'!D1478)</f>
        <v/>
      </c>
      <c r="E1469" s="32" t="str">
        <f t="shared" si="22"/>
        <v/>
      </c>
      <c r="F1469" s="3" t="str">
        <f>IF(F$3="Not used","",IFERROR(VLOOKUP($A1469,'Circumstance 1'!$B$6:$AB$15,27,FALSE),IFERROR(VLOOKUP(A1469,'Circumstance 1'!$B$18:$AB$28,27,FALSE),TableBPA2[[#This Row],[Starting Base Payment]])))</f>
        <v/>
      </c>
      <c r="G1469" s="3" t="str">
        <f>IF(G$3="Not used","",IFERROR(VLOOKUP($A1469,'Circumstance 2'!$B$6:$AB$15,27,FALSE),IFERROR(VLOOKUP($A1469,'Circumstance 2'!$B$18:$AB$28,27,FALSE),TableBPA2[[#This Row],[Base Payment After Circumstance 1]])))</f>
        <v/>
      </c>
      <c r="H1469" s="3" t="str">
        <f>IF(H$3="Not used","",IFERROR(VLOOKUP($A1469,'Circumstance 3'!$B$6:$AB$15,27,FALSE),IFERROR(VLOOKUP($A1469,'Circumstance 3'!$B$18:$AB$28,27,FALSE),TableBPA2[[#This Row],[Base Payment After Circumstance 2]])))</f>
        <v/>
      </c>
      <c r="I1469" s="3" t="str">
        <f>IF(I$3="Not used","",IFERROR(VLOOKUP($A1469,'Circumstance 4'!$B$6:$AB$15,27,FALSE),IFERROR(VLOOKUP($A1469,'Circumstance 4'!$B$18:$AB$28,27,FALSE),TableBPA2[[#This Row],[Base Payment After Circumstance 3]])))</f>
        <v/>
      </c>
      <c r="J1469" s="3" t="str">
        <f>IF(J$3="Not used","",IFERROR(VLOOKUP($A1469,'Circumstance 5'!$B$6:$AB$15,27,FALSE),IFERROR(VLOOKUP($A1469,'Circumstance 5'!$B$18:$AB$28,27,FALSE),TableBPA2[[#This Row],[Base Payment After Circumstance 4]])))</f>
        <v/>
      </c>
      <c r="K1469" s="3" t="str">
        <f>IF(K$3="Not used","",IFERROR(VLOOKUP($A1469,'Circumstance 6'!$B$6:$AB$15,27,FALSE),IFERROR(VLOOKUP($A1469,'Circumstance 6'!$B$18:$AB$28,27,FALSE),TableBPA2[[#This Row],[Base Payment After Circumstance 5]])))</f>
        <v/>
      </c>
      <c r="L1469" s="3" t="str">
        <f>IF(L$3="Not used","",IFERROR(VLOOKUP($A1469,'Circumstance 7'!$B$6:$AB$15,27,FALSE),IFERROR(VLOOKUP($A1469,'Circumstance 7'!$B$18:$AB$28,27,FALSE),TableBPA2[[#This Row],[Base Payment After Circumstance 6]])))</f>
        <v/>
      </c>
      <c r="M1469" s="3" t="str">
        <f>IF(M$3="Not used","",IFERROR(VLOOKUP($A1469,'Circumstance 8'!$B$6:$AB$15,27,FALSE),IFERROR(VLOOKUP($A1469,'Circumstance 8'!$B$18:$AB$28,27,FALSE),TableBPA2[[#This Row],[Base Payment After Circumstance 7]])))</f>
        <v/>
      </c>
      <c r="N1469" s="3" t="str">
        <f>IF(N$3="Not used","",IFERROR(VLOOKUP($A1469,'Circumstance 9'!$B$6:$AB$15,27,FALSE),IFERROR(VLOOKUP($A1469,'Circumstance 9'!$B$18:$AB$28,27,FALSE),TableBPA2[[#This Row],[Base Payment After Circumstance 8]])))</f>
        <v/>
      </c>
      <c r="O1469" s="3" t="str">
        <f>IF(O$3="Not used","",IFERROR(VLOOKUP($A1469,'Circumstance 10'!$B$6:$AB$15,27,FALSE),IFERROR(VLOOKUP($A1469,'Circumstance 10'!$B$18:$AB$28,27,FALSE),TableBPA2[[#This Row],[Base Payment After Circumstance 9]])))</f>
        <v/>
      </c>
      <c r="P1469" s="24" t="str">
        <f>IF(P$3="Not used","",IFERROR(VLOOKUP($A1469,'Circumstance 11'!$B$6:$AB$15,27,FALSE),IFERROR(VLOOKUP($A1469,'Circumstance 11'!$B$18:$AB$28,27,FALSE),TableBPA2[[#This Row],[Base Payment After Circumstance 10]])))</f>
        <v/>
      </c>
      <c r="Q1469" s="24" t="str">
        <f>IF(Q$3="Not used","",IFERROR(VLOOKUP($A1469,'Circumstance 12'!$B$6:$AB$15,27,FALSE),IFERROR(VLOOKUP($A1469,'Circumstance 12'!$B$18:$AB$28,27,FALSE),TableBPA2[[#This Row],[Base Payment After Circumstance 11]])))</f>
        <v/>
      </c>
      <c r="R1469" s="24" t="str">
        <f>IF(R$3="Not used","",IFERROR(VLOOKUP($A1469,'Circumstance 13'!$B$6:$AB$15,27,FALSE),IFERROR(VLOOKUP($A1469,'Circumstance 13'!$B$18:$AB$28,27,FALSE),TableBPA2[[#This Row],[Base Payment After Circumstance 12]])))</f>
        <v/>
      </c>
      <c r="S1469" s="24" t="str">
        <f>IF(S$3="Not used","",IFERROR(VLOOKUP($A1469,'Circumstance 14'!$B$6:$AB$15,27,FALSE),IFERROR(VLOOKUP($A1469,'Circumstance 14'!$B$18:$AB$28,27,FALSE),TableBPA2[[#This Row],[Base Payment After Circumstance 13]])))</f>
        <v/>
      </c>
      <c r="T1469" s="24" t="str">
        <f>IF(T$3="Not used","",IFERROR(VLOOKUP($A1469,'Circumstance 15'!$B$6:$AB$15,27,FALSE),IFERROR(VLOOKUP($A1469,'Circumstance 15'!$B$18:$AB$28,27,FALSE),TableBPA2[[#This Row],[Base Payment After Circumstance 14]])))</f>
        <v/>
      </c>
      <c r="U1469" s="24" t="str">
        <f>IF(U$3="Not used","",IFERROR(VLOOKUP($A1469,'Circumstance 16'!$B$6:$AB$15,27,FALSE),IFERROR(VLOOKUP($A1469,'Circumstance 16'!$B$18:$AB$28,27,FALSE),TableBPA2[[#This Row],[Base Payment After Circumstance 15]])))</f>
        <v/>
      </c>
      <c r="V1469" s="24" t="str">
        <f>IF(V$3="Not used","",IFERROR(VLOOKUP($A1469,'Circumstance 17'!$B$6:$AB$15,27,FALSE),IFERROR(VLOOKUP($A1469,'Circumstance 17'!$B$18:$AB$28,27,FALSE),TableBPA2[[#This Row],[Base Payment After Circumstance 16]])))</f>
        <v/>
      </c>
      <c r="W1469" s="24" t="str">
        <f>IF(W$3="Not used","",IFERROR(VLOOKUP($A1469,'Circumstance 18'!$B$6:$AB$15,27,FALSE),IFERROR(VLOOKUP($A1469,'Circumstance 18'!$B$18:$AB$28,27,FALSE),TableBPA2[[#This Row],[Base Payment After Circumstance 17]])))</f>
        <v/>
      </c>
      <c r="X1469" s="24" t="str">
        <f>IF(X$3="Not used","",IFERROR(VLOOKUP($A1469,'Circumstance 19'!$B$6:$AB$15,27,FALSE),IFERROR(VLOOKUP($A1469,'Circumstance 19'!$B$18:$AB$28,27,FALSE),TableBPA2[[#This Row],[Base Payment After Circumstance 18]])))</f>
        <v/>
      </c>
      <c r="Y1469" s="24" t="str">
        <f>IF(Y$3="Not used","",IFERROR(VLOOKUP($A1469,'Circumstance 20'!$B$6:$AB$15,27,FALSE),IFERROR(VLOOKUP($A1469,'Circumstance 20'!$B$18:$AB$28,27,FALSE),TableBPA2[[#This Row],[Base Payment After Circumstance 19]])))</f>
        <v/>
      </c>
    </row>
    <row r="1470" spans="1:25" x14ac:dyDescent="0.25">
      <c r="A1470" s="11" t="str">
        <f>IF('LEA Information'!A1479="","",'LEA Information'!A1479)</f>
        <v/>
      </c>
      <c r="B1470" s="11" t="str">
        <f>IF('LEA Information'!B1479="","",'LEA Information'!B1479)</f>
        <v/>
      </c>
      <c r="C1470" s="68" t="str">
        <f>IF('LEA Information'!C1479="","",'LEA Information'!C1479)</f>
        <v/>
      </c>
      <c r="D1470" s="8" t="str">
        <f>IF('LEA Information'!D1479="","",'LEA Information'!D1479)</f>
        <v/>
      </c>
      <c r="E1470" s="32" t="str">
        <f t="shared" si="22"/>
        <v/>
      </c>
      <c r="F1470" s="3" t="str">
        <f>IF(F$3="Not used","",IFERROR(VLOOKUP($A1470,'Circumstance 1'!$B$6:$AB$15,27,FALSE),IFERROR(VLOOKUP(A1470,'Circumstance 1'!$B$18:$AB$28,27,FALSE),TableBPA2[[#This Row],[Starting Base Payment]])))</f>
        <v/>
      </c>
      <c r="G1470" s="3" t="str">
        <f>IF(G$3="Not used","",IFERROR(VLOOKUP($A1470,'Circumstance 2'!$B$6:$AB$15,27,FALSE),IFERROR(VLOOKUP($A1470,'Circumstance 2'!$B$18:$AB$28,27,FALSE),TableBPA2[[#This Row],[Base Payment After Circumstance 1]])))</f>
        <v/>
      </c>
      <c r="H1470" s="3" t="str">
        <f>IF(H$3="Not used","",IFERROR(VLOOKUP($A1470,'Circumstance 3'!$B$6:$AB$15,27,FALSE),IFERROR(VLOOKUP($A1470,'Circumstance 3'!$B$18:$AB$28,27,FALSE),TableBPA2[[#This Row],[Base Payment After Circumstance 2]])))</f>
        <v/>
      </c>
      <c r="I1470" s="3" t="str">
        <f>IF(I$3="Not used","",IFERROR(VLOOKUP($A1470,'Circumstance 4'!$B$6:$AB$15,27,FALSE),IFERROR(VLOOKUP($A1470,'Circumstance 4'!$B$18:$AB$28,27,FALSE),TableBPA2[[#This Row],[Base Payment After Circumstance 3]])))</f>
        <v/>
      </c>
      <c r="J1470" s="3" t="str">
        <f>IF(J$3="Not used","",IFERROR(VLOOKUP($A1470,'Circumstance 5'!$B$6:$AB$15,27,FALSE),IFERROR(VLOOKUP($A1470,'Circumstance 5'!$B$18:$AB$28,27,FALSE),TableBPA2[[#This Row],[Base Payment After Circumstance 4]])))</f>
        <v/>
      </c>
      <c r="K1470" s="3" t="str">
        <f>IF(K$3="Not used","",IFERROR(VLOOKUP($A1470,'Circumstance 6'!$B$6:$AB$15,27,FALSE),IFERROR(VLOOKUP($A1470,'Circumstance 6'!$B$18:$AB$28,27,FALSE),TableBPA2[[#This Row],[Base Payment After Circumstance 5]])))</f>
        <v/>
      </c>
      <c r="L1470" s="3" t="str">
        <f>IF(L$3="Not used","",IFERROR(VLOOKUP($A1470,'Circumstance 7'!$B$6:$AB$15,27,FALSE),IFERROR(VLOOKUP($A1470,'Circumstance 7'!$B$18:$AB$28,27,FALSE),TableBPA2[[#This Row],[Base Payment After Circumstance 6]])))</f>
        <v/>
      </c>
      <c r="M1470" s="3" t="str">
        <f>IF(M$3="Not used","",IFERROR(VLOOKUP($A1470,'Circumstance 8'!$B$6:$AB$15,27,FALSE),IFERROR(VLOOKUP($A1470,'Circumstance 8'!$B$18:$AB$28,27,FALSE),TableBPA2[[#This Row],[Base Payment After Circumstance 7]])))</f>
        <v/>
      </c>
      <c r="N1470" s="3" t="str">
        <f>IF(N$3="Not used","",IFERROR(VLOOKUP($A1470,'Circumstance 9'!$B$6:$AB$15,27,FALSE),IFERROR(VLOOKUP($A1470,'Circumstance 9'!$B$18:$AB$28,27,FALSE),TableBPA2[[#This Row],[Base Payment After Circumstance 8]])))</f>
        <v/>
      </c>
      <c r="O1470" s="3" t="str">
        <f>IF(O$3="Not used","",IFERROR(VLOOKUP($A1470,'Circumstance 10'!$B$6:$AB$15,27,FALSE),IFERROR(VLOOKUP($A1470,'Circumstance 10'!$B$18:$AB$28,27,FALSE),TableBPA2[[#This Row],[Base Payment After Circumstance 9]])))</f>
        <v/>
      </c>
      <c r="P1470" s="24" t="str">
        <f>IF(P$3="Not used","",IFERROR(VLOOKUP($A1470,'Circumstance 11'!$B$6:$AB$15,27,FALSE),IFERROR(VLOOKUP($A1470,'Circumstance 11'!$B$18:$AB$28,27,FALSE),TableBPA2[[#This Row],[Base Payment After Circumstance 10]])))</f>
        <v/>
      </c>
      <c r="Q1470" s="24" t="str">
        <f>IF(Q$3="Not used","",IFERROR(VLOOKUP($A1470,'Circumstance 12'!$B$6:$AB$15,27,FALSE),IFERROR(VLOOKUP($A1470,'Circumstance 12'!$B$18:$AB$28,27,FALSE),TableBPA2[[#This Row],[Base Payment After Circumstance 11]])))</f>
        <v/>
      </c>
      <c r="R1470" s="24" t="str">
        <f>IF(R$3="Not used","",IFERROR(VLOOKUP($A1470,'Circumstance 13'!$B$6:$AB$15,27,FALSE),IFERROR(VLOOKUP($A1470,'Circumstance 13'!$B$18:$AB$28,27,FALSE),TableBPA2[[#This Row],[Base Payment After Circumstance 12]])))</f>
        <v/>
      </c>
      <c r="S1470" s="24" t="str">
        <f>IF(S$3="Not used","",IFERROR(VLOOKUP($A1470,'Circumstance 14'!$B$6:$AB$15,27,FALSE),IFERROR(VLOOKUP($A1470,'Circumstance 14'!$B$18:$AB$28,27,FALSE),TableBPA2[[#This Row],[Base Payment After Circumstance 13]])))</f>
        <v/>
      </c>
      <c r="T1470" s="24" t="str">
        <f>IF(T$3="Not used","",IFERROR(VLOOKUP($A1470,'Circumstance 15'!$B$6:$AB$15,27,FALSE),IFERROR(VLOOKUP($A1470,'Circumstance 15'!$B$18:$AB$28,27,FALSE),TableBPA2[[#This Row],[Base Payment After Circumstance 14]])))</f>
        <v/>
      </c>
      <c r="U1470" s="24" t="str">
        <f>IF(U$3="Not used","",IFERROR(VLOOKUP($A1470,'Circumstance 16'!$B$6:$AB$15,27,FALSE),IFERROR(VLOOKUP($A1470,'Circumstance 16'!$B$18:$AB$28,27,FALSE),TableBPA2[[#This Row],[Base Payment After Circumstance 15]])))</f>
        <v/>
      </c>
      <c r="V1470" s="24" t="str">
        <f>IF(V$3="Not used","",IFERROR(VLOOKUP($A1470,'Circumstance 17'!$B$6:$AB$15,27,FALSE),IFERROR(VLOOKUP($A1470,'Circumstance 17'!$B$18:$AB$28,27,FALSE),TableBPA2[[#This Row],[Base Payment After Circumstance 16]])))</f>
        <v/>
      </c>
      <c r="W1470" s="24" t="str">
        <f>IF(W$3="Not used","",IFERROR(VLOOKUP($A1470,'Circumstance 18'!$B$6:$AB$15,27,FALSE),IFERROR(VLOOKUP($A1470,'Circumstance 18'!$B$18:$AB$28,27,FALSE),TableBPA2[[#This Row],[Base Payment After Circumstance 17]])))</f>
        <v/>
      </c>
      <c r="X1470" s="24" t="str">
        <f>IF(X$3="Not used","",IFERROR(VLOOKUP($A1470,'Circumstance 19'!$B$6:$AB$15,27,FALSE),IFERROR(VLOOKUP($A1470,'Circumstance 19'!$B$18:$AB$28,27,FALSE),TableBPA2[[#This Row],[Base Payment After Circumstance 18]])))</f>
        <v/>
      </c>
      <c r="Y1470" s="24" t="str">
        <f>IF(Y$3="Not used","",IFERROR(VLOOKUP($A1470,'Circumstance 20'!$B$6:$AB$15,27,FALSE),IFERROR(VLOOKUP($A1470,'Circumstance 20'!$B$18:$AB$28,27,FALSE),TableBPA2[[#This Row],[Base Payment After Circumstance 19]])))</f>
        <v/>
      </c>
    </row>
    <row r="1471" spans="1:25" x14ac:dyDescent="0.25">
      <c r="A1471" s="11" t="str">
        <f>IF('LEA Information'!A1480="","",'LEA Information'!A1480)</f>
        <v/>
      </c>
      <c r="B1471" s="11" t="str">
        <f>IF('LEA Information'!B1480="","",'LEA Information'!B1480)</f>
        <v/>
      </c>
      <c r="C1471" s="68" t="str">
        <f>IF('LEA Information'!C1480="","",'LEA Information'!C1480)</f>
        <v/>
      </c>
      <c r="D1471" s="8" t="str">
        <f>IF('LEA Information'!D1480="","",'LEA Information'!D1480)</f>
        <v/>
      </c>
      <c r="E1471" s="32" t="str">
        <f t="shared" si="22"/>
        <v/>
      </c>
      <c r="F1471" s="3" t="str">
        <f>IF(F$3="Not used","",IFERROR(VLOOKUP($A1471,'Circumstance 1'!$B$6:$AB$15,27,FALSE),IFERROR(VLOOKUP(A1471,'Circumstance 1'!$B$18:$AB$28,27,FALSE),TableBPA2[[#This Row],[Starting Base Payment]])))</f>
        <v/>
      </c>
      <c r="G1471" s="3" t="str">
        <f>IF(G$3="Not used","",IFERROR(VLOOKUP($A1471,'Circumstance 2'!$B$6:$AB$15,27,FALSE),IFERROR(VLOOKUP($A1471,'Circumstance 2'!$B$18:$AB$28,27,FALSE),TableBPA2[[#This Row],[Base Payment After Circumstance 1]])))</f>
        <v/>
      </c>
      <c r="H1471" s="3" t="str">
        <f>IF(H$3="Not used","",IFERROR(VLOOKUP($A1471,'Circumstance 3'!$B$6:$AB$15,27,FALSE),IFERROR(VLOOKUP($A1471,'Circumstance 3'!$B$18:$AB$28,27,FALSE),TableBPA2[[#This Row],[Base Payment After Circumstance 2]])))</f>
        <v/>
      </c>
      <c r="I1471" s="3" t="str">
        <f>IF(I$3="Not used","",IFERROR(VLOOKUP($A1471,'Circumstance 4'!$B$6:$AB$15,27,FALSE),IFERROR(VLOOKUP($A1471,'Circumstance 4'!$B$18:$AB$28,27,FALSE),TableBPA2[[#This Row],[Base Payment After Circumstance 3]])))</f>
        <v/>
      </c>
      <c r="J1471" s="3" t="str">
        <f>IF(J$3="Not used","",IFERROR(VLOOKUP($A1471,'Circumstance 5'!$B$6:$AB$15,27,FALSE),IFERROR(VLOOKUP($A1471,'Circumstance 5'!$B$18:$AB$28,27,FALSE),TableBPA2[[#This Row],[Base Payment After Circumstance 4]])))</f>
        <v/>
      </c>
      <c r="K1471" s="3" t="str">
        <f>IF(K$3="Not used","",IFERROR(VLOOKUP($A1471,'Circumstance 6'!$B$6:$AB$15,27,FALSE),IFERROR(VLOOKUP($A1471,'Circumstance 6'!$B$18:$AB$28,27,FALSE),TableBPA2[[#This Row],[Base Payment After Circumstance 5]])))</f>
        <v/>
      </c>
      <c r="L1471" s="3" t="str">
        <f>IF(L$3="Not used","",IFERROR(VLOOKUP($A1471,'Circumstance 7'!$B$6:$AB$15,27,FALSE),IFERROR(VLOOKUP($A1471,'Circumstance 7'!$B$18:$AB$28,27,FALSE),TableBPA2[[#This Row],[Base Payment After Circumstance 6]])))</f>
        <v/>
      </c>
      <c r="M1471" s="3" t="str">
        <f>IF(M$3="Not used","",IFERROR(VLOOKUP($A1471,'Circumstance 8'!$B$6:$AB$15,27,FALSE),IFERROR(VLOOKUP($A1471,'Circumstance 8'!$B$18:$AB$28,27,FALSE),TableBPA2[[#This Row],[Base Payment After Circumstance 7]])))</f>
        <v/>
      </c>
      <c r="N1471" s="3" t="str">
        <f>IF(N$3="Not used","",IFERROR(VLOOKUP($A1471,'Circumstance 9'!$B$6:$AB$15,27,FALSE),IFERROR(VLOOKUP($A1471,'Circumstance 9'!$B$18:$AB$28,27,FALSE),TableBPA2[[#This Row],[Base Payment After Circumstance 8]])))</f>
        <v/>
      </c>
      <c r="O1471" s="3" t="str">
        <f>IF(O$3="Not used","",IFERROR(VLOOKUP($A1471,'Circumstance 10'!$B$6:$AB$15,27,FALSE),IFERROR(VLOOKUP($A1471,'Circumstance 10'!$B$18:$AB$28,27,FALSE),TableBPA2[[#This Row],[Base Payment After Circumstance 9]])))</f>
        <v/>
      </c>
      <c r="P1471" s="24" t="str">
        <f>IF(P$3="Not used","",IFERROR(VLOOKUP($A1471,'Circumstance 11'!$B$6:$AB$15,27,FALSE),IFERROR(VLOOKUP($A1471,'Circumstance 11'!$B$18:$AB$28,27,FALSE),TableBPA2[[#This Row],[Base Payment After Circumstance 10]])))</f>
        <v/>
      </c>
      <c r="Q1471" s="24" t="str">
        <f>IF(Q$3="Not used","",IFERROR(VLOOKUP($A1471,'Circumstance 12'!$B$6:$AB$15,27,FALSE),IFERROR(VLOOKUP($A1471,'Circumstance 12'!$B$18:$AB$28,27,FALSE),TableBPA2[[#This Row],[Base Payment After Circumstance 11]])))</f>
        <v/>
      </c>
      <c r="R1471" s="24" t="str">
        <f>IF(R$3="Not used","",IFERROR(VLOOKUP($A1471,'Circumstance 13'!$B$6:$AB$15,27,FALSE),IFERROR(VLOOKUP($A1471,'Circumstance 13'!$B$18:$AB$28,27,FALSE),TableBPA2[[#This Row],[Base Payment After Circumstance 12]])))</f>
        <v/>
      </c>
      <c r="S1471" s="24" t="str">
        <f>IF(S$3="Not used","",IFERROR(VLOOKUP($A1471,'Circumstance 14'!$B$6:$AB$15,27,FALSE),IFERROR(VLOOKUP($A1471,'Circumstance 14'!$B$18:$AB$28,27,FALSE),TableBPA2[[#This Row],[Base Payment After Circumstance 13]])))</f>
        <v/>
      </c>
      <c r="T1471" s="24" t="str">
        <f>IF(T$3="Not used","",IFERROR(VLOOKUP($A1471,'Circumstance 15'!$B$6:$AB$15,27,FALSE),IFERROR(VLOOKUP($A1471,'Circumstance 15'!$B$18:$AB$28,27,FALSE),TableBPA2[[#This Row],[Base Payment After Circumstance 14]])))</f>
        <v/>
      </c>
      <c r="U1471" s="24" t="str">
        <f>IF(U$3="Not used","",IFERROR(VLOOKUP($A1471,'Circumstance 16'!$B$6:$AB$15,27,FALSE),IFERROR(VLOOKUP($A1471,'Circumstance 16'!$B$18:$AB$28,27,FALSE),TableBPA2[[#This Row],[Base Payment After Circumstance 15]])))</f>
        <v/>
      </c>
      <c r="V1471" s="24" t="str">
        <f>IF(V$3="Not used","",IFERROR(VLOOKUP($A1471,'Circumstance 17'!$B$6:$AB$15,27,FALSE),IFERROR(VLOOKUP($A1471,'Circumstance 17'!$B$18:$AB$28,27,FALSE),TableBPA2[[#This Row],[Base Payment After Circumstance 16]])))</f>
        <v/>
      </c>
      <c r="W1471" s="24" t="str">
        <f>IF(W$3="Not used","",IFERROR(VLOOKUP($A1471,'Circumstance 18'!$B$6:$AB$15,27,FALSE),IFERROR(VLOOKUP($A1471,'Circumstance 18'!$B$18:$AB$28,27,FALSE),TableBPA2[[#This Row],[Base Payment After Circumstance 17]])))</f>
        <v/>
      </c>
      <c r="X1471" s="24" t="str">
        <f>IF(X$3="Not used","",IFERROR(VLOOKUP($A1471,'Circumstance 19'!$B$6:$AB$15,27,FALSE),IFERROR(VLOOKUP($A1471,'Circumstance 19'!$B$18:$AB$28,27,FALSE),TableBPA2[[#This Row],[Base Payment After Circumstance 18]])))</f>
        <v/>
      </c>
      <c r="Y1471" s="24" t="str">
        <f>IF(Y$3="Not used","",IFERROR(VLOOKUP($A1471,'Circumstance 20'!$B$6:$AB$15,27,FALSE),IFERROR(VLOOKUP($A1471,'Circumstance 20'!$B$18:$AB$28,27,FALSE),TableBPA2[[#This Row],[Base Payment After Circumstance 19]])))</f>
        <v/>
      </c>
    </row>
    <row r="1472" spans="1:25" x14ac:dyDescent="0.25">
      <c r="A1472" s="11" t="str">
        <f>IF('LEA Information'!A1481="","",'LEA Information'!A1481)</f>
        <v/>
      </c>
      <c r="B1472" s="11" t="str">
        <f>IF('LEA Information'!B1481="","",'LEA Information'!B1481)</f>
        <v/>
      </c>
      <c r="C1472" s="68" t="str">
        <f>IF('LEA Information'!C1481="","",'LEA Information'!C1481)</f>
        <v/>
      </c>
      <c r="D1472" s="8" t="str">
        <f>IF('LEA Information'!D1481="","",'LEA Information'!D1481)</f>
        <v/>
      </c>
      <c r="E1472" s="32" t="str">
        <f t="shared" si="22"/>
        <v/>
      </c>
      <c r="F1472" s="3" t="str">
        <f>IF(F$3="Not used","",IFERROR(VLOOKUP($A1472,'Circumstance 1'!$B$6:$AB$15,27,FALSE),IFERROR(VLOOKUP(A1472,'Circumstance 1'!$B$18:$AB$28,27,FALSE),TableBPA2[[#This Row],[Starting Base Payment]])))</f>
        <v/>
      </c>
      <c r="G1472" s="3" t="str">
        <f>IF(G$3="Not used","",IFERROR(VLOOKUP($A1472,'Circumstance 2'!$B$6:$AB$15,27,FALSE),IFERROR(VLOOKUP($A1472,'Circumstance 2'!$B$18:$AB$28,27,FALSE),TableBPA2[[#This Row],[Base Payment After Circumstance 1]])))</f>
        <v/>
      </c>
      <c r="H1472" s="3" t="str">
        <f>IF(H$3="Not used","",IFERROR(VLOOKUP($A1472,'Circumstance 3'!$B$6:$AB$15,27,FALSE),IFERROR(VLOOKUP($A1472,'Circumstance 3'!$B$18:$AB$28,27,FALSE),TableBPA2[[#This Row],[Base Payment After Circumstance 2]])))</f>
        <v/>
      </c>
      <c r="I1472" s="3" t="str">
        <f>IF(I$3="Not used","",IFERROR(VLOOKUP($A1472,'Circumstance 4'!$B$6:$AB$15,27,FALSE),IFERROR(VLOOKUP($A1472,'Circumstance 4'!$B$18:$AB$28,27,FALSE),TableBPA2[[#This Row],[Base Payment After Circumstance 3]])))</f>
        <v/>
      </c>
      <c r="J1472" s="3" t="str">
        <f>IF(J$3="Not used","",IFERROR(VLOOKUP($A1472,'Circumstance 5'!$B$6:$AB$15,27,FALSE),IFERROR(VLOOKUP($A1472,'Circumstance 5'!$B$18:$AB$28,27,FALSE),TableBPA2[[#This Row],[Base Payment After Circumstance 4]])))</f>
        <v/>
      </c>
      <c r="K1472" s="3" t="str">
        <f>IF(K$3="Not used","",IFERROR(VLOOKUP($A1472,'Circumstance 6'!$B$6:$AB$15,27,FALSE),IFERROR(VLOOKUP($A1472,'Circumstance 6'!$B$18:$AB$28,27,FALSE),TableBPA2[[#This Row],[Base Payment After Circumstance 5]])))</f>
        <v/>
      </c>
      <c r="L1472" s="3" t="str">
        <f>IF(L$3="Not used","",IFERROR(VLOOKUP($A1472,'Circumstance 7'!$B$6:$AB$15,27,FALSE),IFERROR(VLOOKUP($A1472,'Circumstance 7'!$B$18:$AB$28,27,FALSE),TableBPA2[[#This Row],[Base Payment After Circumstance 6]])))</f>
        <v/>
      </c>
      <c r="M1472" s="3" t="str">
        <f>IF(M$3="Not used","",IFERROR(VLOOKUP($A1472,'Circumstance 8'!$B$6:$AB$15,27,FALSE),IFERROR(VLOOKUP($A1472,'Circumstance 8'!$B$18:$AB$28,27,FALSE),TableBPA2[[#This Row],[Base Payment After Circumstance 7]])))</f>
        <v/>
      </c>
      <c r="N1472" s="3" t="str">
        <f>IF(N$3="Not used","",IFERROR(VLOOKUP($A1472,'Circumstance 9'!$B$6:$AB$15,27,FALSE),IFERROR(VLOOKUP($A1472,'Circumstance 9'!$B$18:$AB$28,27,FALSE),TableBPA2[[#This Row],[Base Payment After Circumstance 8]])))</f>
        <v/>
      </c>
      <c r="O1472" s="3" t="str">
        <f>IF(O$3="Not used","",IFERROR(VLOOKUP($A1472,'Circumstance 10'!$B$6:$AB$15,27,FALSE),IFERROR(VLOOKUP($A1472,'Circumstance 10'!$B$18:$AB$28,27,FALSE),TableBPA2[[#This Row],[Base Payment After Circumstance 9]])))</f>
        <v/>
      </c>
      <c r="P1472" s="24" t="str">
        <f>IF(P$3="Not used","",IFERROR(VLOOKUP($A1472,'Circumstance 11'!$B$6:$AB$15,27,FALSE),IFERROR(VLOOKUP($A1472,'Circumstance 11'!$B$18:$AB$28,27,FALSE),TableBPA2[[#This Row],[Base Payment After Circumstance 10]])))</f>
        <v/>
      </c>
      <c r="Q1472" s="24" t="str">
        <f>IF(Q$3="Not used","",IFERROR(VLOOKUP($A1472,'Circumstance 12'!$B$6:$AB$15,27,FALSE),IFERROR(VLOOKUP($A1472,'Circumstance 12'!$B$18:$AB$28,27,FALSE),TableBPA2[[#This Row],[Base Payment After Circumstance 11]])))</f>
        <v/>
      </c>
      <c r="R1472" s="24" t="str">
        <f>IF(R$3="Not used","",IFERROR(VLOOKUP($A1472,'Circumstance 13'!$B$6:$AB$15,27,FALSE),IFERROR(VLOOKUP($A1472,'Circumstance 13'!$B$18:$AB$28,27,FALSE),TableBPA2[[#This Row],[Base Payment After Circumstance 12]])))</f>
        <v/>
      </c>
      <c r="S1472" s="24" t="str">
        <f>IF(S$3="Not used","",IFERROR(VLOOKUP($A1472,'Circumstance 14'!$B$6:$AB$15,27,FALSE),IFERROR(VLOOKUP($A1472,'Circumstance 14'!$B$18:$AB$28,27,FALSE),TableBPA2[[#This Row],[Base Payment After Circumstance 13]])))</f>
        <v/>
      </c>
      <c r="T1472" s="24" t="str">
        <f>IF(T$3="Not used","",IFERROR(VLOOKUP($A1472,'Circumstance 15'!$B$6:$AB$15,27,FALSE),IFERROR(VLOOKUP($A1472,'Circumstance 15'!$B$18:$AB$28,27,FALSE),TableBPA2[[#This Row],[Base Payment After Circumstance 14]])))</f>
        <v/>
      </c>
      <c r="U1472" s="24" t="str">
        <f>IF(U$3="Not used","",IFERROR(VLOOKUP($A1472,'Circumstance 16'!$B$6:$AB$15,27,FALSE),IFERROR(VLOOKUP($A1472,'Circumstance 16'!$B$18:$AB$28,27,FALSE),TableBPA2[[#This Row],[Base Payment After Circumstance 15]])))</f>
        <v/>
      </c>
      <c r="V1472" s="24" t="str">
        <f>IF(V$3="Not used","",IFERROR(VLOOKUP($A1472,'Circumstance 17'!$B$6:$AB$15,27,FALSE),IFERROR(VLOOKUP($A1472,'Circumstance 17'!$B$18:$AB$28,27,FALSE),TableBPA2[[#This Row],[Base Payment After Circumstance 16]])))</f>
        <v/>
      </c>
      <c r="W1472" s="24" t="str">
        <f>IF(W$3="Not used","",IFERROR(VLOOKUP($A1472,'Circumstance 18'!$B$6:$AB$15,27,FALSE),IFERROR(VLOOKUP($A1472,'Circumstance 18'!$B$18:$AB$28,27,FALSE),TableBPA2[[#This Row],[Base Payment After Circumstance 17]])))</f>
        <v/>
      </c>
      <c r="X1472" s="24" t="str">
        <f>IF(X$3="Not used","",IFERROR(VLOOKUP($A1472,'Circumstance 19'!$B$6:$AB$15,27,FALSE),IFERROR(VLOOKUP($A1472,'Circumstance 19'!$B$18:$AB$28,27,FALSE),TableBPA2[[#This Row],[Base Payment After Circumstance 18]])))</f>
        <v/>
      </c>
      <c r="Y1472" s="24" t="str">
        <f>IF(Y$3="Not used","",IFERROR(VLOOKUP($A1472,'Circumstance 20'!$B$6:$AB$15,27,FALSE),IFERROR(VLOOKUP($A1472,'Circumstance 20'!$B$18:$AB$28,27,FALSE),TableBPA2[[#This Row],[Base Payment After Circumstance 19]])))</f>
        <v/>
      </c>
    </row>
    <row r="1473" spans="1:25" x14ac:dyDescent="0.25">
      <c r="A1473" s="11" t="str">
        <f>IF('LEA Information'!A1482="","",'LEA Information'!A1482)</f>
        <v/>
      </c>
      <c r="B1473" s="11" t="str">
        <f>IF('LEA Information'!B1482="","",'LEA Information'!B1482)</f>
        <v/>
      </c>
      <c r="C1473" s="68" t="str">
        <f>IF('LEA Information'!C1482="","",'LEA Information'!C1482)</f>
        <v/>
      </c>
      <c r="D1473" s="8" t="str">
        <f>IF('LEA Information'!D1482="","",'LEA Information'!D1482)</f>
        <v/>
      </c>
      <c r="E1473" s="32" t="str">
        <f t="shared" si="22"/>
        <v/>
      </c>
      <c r="F1473" s="3" t="str">
        <f>IF(F$3="Not used","",IFERROR(VLOOKUP($A1473,'Circumstance 1'!$B$6:$AB$15,27,FALSE),IFERROR(VLOOKUP(A1473,'Circumstance 1'!$B$18:$AB$28,27,FALSE),TableBPA2[[#This Row],[Starting Base Payment]])))</f>
        <v/>
      </c>
      <c r="G1473" s="3" t="str">
        <f>IF(G$3="Not used","",IFERROR(VLOOKUP($A1473,'Circumstance 2'!$B$6:$AB$15,27,FALSE),IFERROR(VLOOKUP($A1473,'Circumstance 2'!$B$18:$AB$28,27,FALSE),TableBPA2[[#This Row],[Base Payment After Circumstance 1]])))</f>
        <v/>
      </c>
      <c r="H1473" s="3" t="str">
        <f>IF(H$3="Not used","",IFERROR(VLOOKUP($A1473,'Circumstance 3'!$B$6:$AB$15,27,FALSE),IFERROR(VLOOKUP($A1473,'Circumstance 3'!$B$18:$AB$28,27,FALSE),TableBPA2[[#This Row],[Base Payment After Circumstance 2]])))</f>
        <v/>
      </c>
      <c r="I1473" s="3" t="str">
        <f>IF(I$3="Not used","",IFERROR(VLOOKUP($A1473,'Circumstance 4'!$B$6:$AB$15,27,FALSE),IFERROR(VLOOKUP($A1473,'Circumstance 4'!$B$18:$AB$28,27,FALSE),TableBPA2[[#This Row],[Base Payment After Circumstance 3]])))</f>
        <v/>
      </c>
      <c r="J1473" s="3" t="str">
        <f>IF(J$3="Not used","",IFERROR(VLOOKUP($A1473,'Circumstance 5'!$B$6:$AB$15,27,FALSE),IFERROR(VLOOKUP($A1473,'Circumstance 5'!$B$18:$AB$28,27,FALSE),TableBPA2[[#This Row],[Base Payment After Circumstance 4]])))</f>
        <v/>
      </c>
      <c r="K1473" s="3" t="str">
        <f>IF(K$3="Not used","",IFERROR(VLOOKUP($A1473,'Circumstance 6'!$B$6:$AB$15,27,FALSE),IFERROR(VLOOKUP($A1473,'Circumstance 6'!$B$18:$AB$28,27,FALSE),TableBPA2[[#This Row],[Base Payment After Circumstance 5]])))</f>
        <v/>
      </c>
      <c r="L1473" s="3" t="str">
        <f>IF(L$3="Not used","",IFERROR(VLOOKUP($A1473,'Circumstance 7'!$B$6:$AB$15,27,FALSE),IFERROR(VLOOKUP($A1473,'Circumstance 7'!$B$18:$AB$28,27,FALSE),TableBPA2[[#This Row],[Base Payment After Circumstance 6]])))</f>
        <v/>
      </c>
      <c r="M1473" s="3" t="str">
        <f>IF(M$3="Not used","",IFERROR(VLOOKUP($A1473,'Circumstance 8'!$B$6:$AB$15,27,FALSE),IFERROR(VLOOKUP($A1473,'Circumstance 8'!$B$18:$AB$28,27,FALSE),TableBPA2[[#This Row],[Base Payment After Circumstance 7]])))</f>
        <v/>
      </c>
      <c r="N1473" s="3" t="str">
        <f>IF(N$3="Not used","",IFERROR(VLOOKUP($A1473,'Circumstance 9'!$B$6:$AB$15,27,FALSE),IFERROR(VLOOKUP($A1473,'Circumstance 9'!$B$18:$AB$28,27,FALSE),TableBPA2[[#This Row],[Base Payment After Circumstance 8]])))</f>
        <v/>
      </c>
      <c r="O1473" s="3" t="str">
        <f>IF(O$3="Not used","",IFERROR(VLOOKUP($A1473,'Circumstance 10'!$B$6:$AB$15,27,FALSE),IFERROR(VLOOKUP($A1473,'Circumstance 10'!$B$18:$AB$28,27,FALSE),TableBPA2[[#This Row],[Base Payment After Circumstance 9]])))</f>
        <v/>
      </c>
      <c r="P1473" s="24" t="str">
        <f>IF(P$3="Not used","",IFERROR(VLOOKUP($A1473,'Circumstance 11'!$B$6:$AB$15,27,FALSE),IFERROR(VLOOKUP($A1473,'Circumstance 11'!$B$18:$AB$28,27,FALSE),TableBPA2[[#This Row],[Base Payment After Circumstance 10]])))</f>
        <v/>
      </c>
      <c r="Q1473" s="24" t="str">
        <f>IF(Q$3="Not used","",IFERROR(VLOOKUP($A1473,'Circumstance 12'!$B$6:$AB$15,27,FALSE),IFERROR(VLOOKUP($A1473,'Circumstance 12'!$B$18:$AB$28,27,FALSE),TableBPA2[[#This Row],[Base Payment After Circumstance 11]])))</f>
        <v/>
      </c>
      <c r="R1473" s="24" t="str">
        <f>IF(R$3="Not used","",IFERROR(VLOOKUP($A1473,'Circumstance 13'!$B$6:$AB$15,27,FALSE),IFERROR(VLOOKUP($A1473,'Circumstance 13'!$B$18:$AB$28,27,FALSE),TableBPA2[[#This Row],[Base Payment After Circumstance 12]])))</f>
        <v/>
      </c>
      <c r="S1473" s="24" t="str">
        <f>IF(S$3="Not used","",IFERROR(VLOOKUP($A1473,'Circumstance 14'!$B$6:$AB$15,27,FALSE),IFERROR(VLOOKUP($A1473,'Circumstance 14'!$B$18:$AB$28,27,FALSE),TableBPA2[[#This Row],[Base Payment After Circumstance 13]])))</f>
        <v/>
      </c>
      <c r="T1473" s="24" t="str">
        <f>IF(T$3="Not used","",IFERROR(VLOOKUP($A1473,'Circumstance 15'!$B$6:$AB$15,27,FALSE),IFERROR(VLOOKUP($A1473,'Circumstance 15'!$B$18:$AB$28,27,FALSE),TableBPA2[[#This Row],[Base Payment After Circumstance 14]])))</f>
        <v/>
      </c>
      <c r="U1473" s="24" t="str">
        <f>IF(U$3="Not used","",IFERROR(VLOOKUP($A1473,'Circumstance 16'!$B$6:$AB$15,27,FALSE),IFERROR(VLOOKUP($A1473,'Circumstance 16'!$B$18:$AB$28,27,FALSE),TableBPA2[[#This Row],[Base Payment After Circumstance 15]])))</f>
        <v/>
      </c>
      <c r="V1473" s="24" t="str">
        <f>IF(V$3="Not used","",IFERROR(VLOOKUP($A1473,'Circumstance 17'!$B$6:$AB$15,27,FALSE),IFERROR(VLOOKUP($A1473,'Circumstance 17'!$B$18:$AB$28,27,FALSE),TableBPA2[[#This Row],[Base Payment After Circumstance 16]])))</f>
        <v/>
      </c>
      <c r="W1473" s="24" t="str">
        <f>IF(W$3="Not used","",IFERROR(VLOOKUP($A1473,'Circumstance 18'!$B$6:$AB$15,27,FALSE),IFERROR(VLOOKUP($A1473,'Circumstance 18'!$B$18:$AB$28,27,FALSE),TableBPA2[[#This Row],[Base Payment After Circumstance 17]])))</f>
        <v/>
      </c>
      <c r="X1473" s="24" t="str">
        <f>IF(X$3="Not used","",IFERROR(VLOOKUP($A1473,'Circumstance 19'!$B$6:$AB$15,27,FALSE),IFERROR(VLOOKUP($A1473,'Circumstance 19'!$B$18:$AB$28,27,FALSE),TableBPA2[[#This Row],[Base Payment After Circumstance 18]])))</f>
        <v/>
      </c>
      <c r="Y1473" s="24" t="str">
        <f>IF(Y$3="Not used","",IFERROR(VLOOKUP($A1473,'Circumstance 20'!$B$6:$AB$15,27,FALSE),IFERROR(VLOOKUP($A1473,'Circumstance 20'!$B$18:$AB$28,27,FALSE),TableBPA2[[#This Row],[Base Payment After Circumstance 19]])))</f>
        <v/>
      </c>
    </row>
    <row r="1474" spans="1:25" x14ac:dyDescent="0.25">
      <c r="A1474" s="11" t="str">
        <f>IF('LEA Information'!A1483="","",'LEA Information'!A1483)</f>
        <v/>
      </c>
      <c r="B1474" s="11" t="str">
        <f>IF('LEA Information'!B1483="","",'LEA Information'!B1483)</f>
        <v/>
      </c>
      <c r="C1474" s="68" t="str">
        <f>IF('LEA Information'!C1483="","",'LEA Information'!C1483)</f>
        <v/>
      </c>
      <c r="D1474" s="8" t="str">
        <f>IF('LEA Information'!D1483="","",'LEA Information'!D1483)</f>
        <v/>
      </c>
      <c r="E1474" s="32" t="str">
        <f t="shared" si="22"/>
        <v/>
      </c>
      <c r="F1474" s="3" t="str">
        <f>IF(F$3="Not used","",IFERROR(VLOOKUP($A1474,'Circumstance 1'!$B$6:$AB$15,27,FALSE),IFERROR(VLOOKUP(A1474,'Circumstance 1'!$B$18:$AB$28,27,FALSE),TableBPA2[[#This Row],[Starting Base Payment]])))</f>
        <v/>
      </c>
      <c r="G1474" s="3" t="str">
        <f>IF(G$3="Not used","",IFERROR(VLOOKUP($A1474,'Circumstance 2'!$B$6:$AB$15,27,FALSE),IFERROR(VLOOKUP($A1474,'Circumstance 2'!$B$18:$AB$28,27,FALSE),TableBPA2[[#This Row],[Base Payment After Circumstance 1]])))</f>
        <v/>
      </c>
      <c r="H1474" s="3" t="str">
        <f>IF(H$3="Not used","",IFERROR(VLOOKUP($A1474,'Circumstance 3'!$B$6:$AB$15,27,FALSE),IFERROR(VLOOKUP($A1474,'Circumstance 3'!$B$18:$AB$28,27,FALSE),TableBPA2[[#This Row],[Base Payment After Circumstance 2]])))</f>
        <v/>
      </c>
      <c r="I1474" s="3" t="str">
        <f>IF(I$3="Not used","",IFERROR(VLOOKUP($A1474,'Circumstance 4'!$B$6:$AB$15,27,FALSE),IFERROR(VLOOKUP($A1474,'Circumstance 4'!$B$18:$AB$28,27,FALSE),TableBPA2[[#This Row],[Base Payment After Circumstance 3]])))</f>
        <v/>
      </c>
      <c r="J1474" s="3" t="str">
        <f>IF(J$3="Not used","",IFERROR(VLOOKUP($A1474,'Circumstance 5'!$B$6:$AB$15,27,FALSE),IFERROR(VLOOKUP($A1474,'Circumstance 5'!$B$18:$AB$28,27,FALSE),TableBPA2[[#This Row],[Base Payment After Circumstance 4]])))</f>
        <v/>
      </c>
      <c r="K1474" s="3" t="str">
        <f>IF(K$3="Not used","",IFERROR(VLOOKUP($A1474,'Circumstance 6'!$B$6:$AB$15,27,FALSE),IFERROR(VLOOKUP($A1474,'Circumstance 6'!$B$18:$AB$28,27,FALSE),TableBPA2[[#This Row],[Base Payment After Circumstance 5]])))</f>
        <v/>
      </c>
      <c r="L1474" s="3" t="str">
        <f>IF(L$3="Not used","",IFERROR(VLOOKUP($A1474,'Circumstance 7'!$B$6:$AB$15,27,FALSE),IFERROR(VLOOKUP($A1474,'Circumstance 7'!$B$18:$AB$28,27,FALSE),TableBPA2[[#This Row],[Base Payment After Circumstance 6]])))</f>
        <v/>
      </c>
      <c r="M1474" s="3" t="str">
        <f>IF(M$3="Not used","",IFERROR(VLOOKUP($A1474,'Circumstance 8'!$B$6:$AB$15,27,FALSE),IFERROR(VLOOKUP($A1474,'Circumstance 8'!$B$18:$AB$28,27,FALSE),TableBPA2[[#This Row],[Base Payment After Circumstance 7]])))</f>
        <v/>
      </c>
      <c r="N1474" s="3" t="str">
        <f>IF(N$3="Not used","",IFERROR(VLOOKUP($A1474,'Circumstance 9'!$B$6:$AB$15,27,FALSE),IFERROR(VLOOKUP($A1474,'Circumstance 9'!$B$18:$AB$28,27,FALSE),TableBPA2[[#This Row],[Base Payment After Circumstance 8]])))</f>
        <v/>
      </c>
      <c r="O1474" s="3" t="str">
        <f>IF(O$3="Not used","",IFERROR(VLOOKUP($A1474,'Circumstance 10'!$B$6:$AB$15,27,FALSE),IFERROR(VLOOKUP($A1474,'Circumstance 10'!$B$18:$AB$28,27,FALSE),TableBPA2[[#This Row],[Base Payment After Circumstance 9]])))</f>
        <v/>
      </c>
      <c r="P1474" s="24" t="str">
        <f>IF(P$3="Not used","",IFERROR(VLOOKUP($A1474,'Circumstance 11'!$B$6:$AB$15,27,FALSE),IFERROR(VLOOKUP($A1474,'Circumstance 11'!$B$18:$AB$28,27,FALSE),TableBPA2[[#This Row],[Base Payment After Circumstance 10]])))</f>
        <v/>
      </c>
      <c r="Q1474" s="24" t="str">
        <f>IF(Q$3="Not used","",IFERROR(VLOOKUP($A1474,'Circumstance 12'!$B$6:$AB$15,27,FALSE),IFERROR(VLOOKUP($A1474,'Circumstance 12'!$B$18:$AB$28,27,FALSE),TableBPA2[[#This Row],[Base Payment After Circumstance 11]])))</f>
        <v/>
      </c>
      <c r="R1474" s="24" t="str">
        <f>IF(R$3="Not used","",IFERROR(VLOOKUP($A1474,'Circumstance 13'!$B$6:$AB$15,27,FALSE),IFERROR(VLOOKUP($A1474,'Circumstance 13'!$B$18:$AB$28,27,FALSE),TableBPA2[[#This Row],[Base Payment After Circumstance 12]])))</f>
        <v/>
      </c>
      <c r="S1474" s="24" t="str">
        <f>IF(S$3="Not used","",IFERROR(VLOOKUP($A1474,'Circumstance 14'!$B$6:$AB$15,27,FALSE),IFERROR(VLOOKUP($A1474,'Circumstance 14'!$B$18:$AB$28,27,FALSE),TableBPA2[[#This Row],[Base Payment After Circumstance 13]])))</f>
        <v/>
      </c>
      <c r="T1474" s="24" t="str">
        <f>IF(T$3="Not used","",IFERROR(VLOOKUP($A1474,'Circumstance 15'!$B$6:$AB$15,27,FALSE),IFERROR(VLOOKUP($A1474,'Circumstance 15'!$B$18:$AB$28,27,FALSE),TableBPA2[[#This Row],[Base Payment After Circumstance 14]])))</f>
        <v/>
      </c>
      <c r="U1474" s="24" t="str">
        <f>IF(U$3="Not used","",IFERROR(VLOOKUP($A1474,'Circumstance 16'!$B$6:$AB$15,27,FALSE),IFERROR(VLOOKUP($A1474,'Circumstance 16'!$B$18:$AB$28,27,FALSE),TableBPA2[[#This Row],[Base Payment After Circumstance 15]])))</f>
        <v/>
      </c>
      <c r="V1474" s="24" t="str">
        <f>IF(V$3="Not used","",IFERROR(VLOOKUP($A1474,'Circumstance 17'!$B$6:$AB$15,27,FALSE),IFERROR(VLOOKUP($A1474,'Circumstance 17'!$B$18:$AB$28,27,FALSE),TableBPA2[[#This Row],[Base Payment After Circumstance 16]])))</f>
        <v/>
      </c>
      <c r="W1474" s="24" t="str">
        <f>IF(W$3="Not used","",IFERROR(VLOOKUP($A1474,'Circumstance 18'!$B$6:$AB$15,27,FALSE),IFERROR(VLOOKUP($A1474,'Circumstance 18'!$B$18:$AB$28,27,FALSE),TableBPA2[[#This Row],[Base Payment After Circumstance 17]])))</f>
        <v/>
      </c>
      <c r="X1474" s="24" t="str">
        <f>IF(X$3="Not used","",IFERROR(VLOOKUP($A1474,'Circumstance 19'!$B$6:$AB$15,27,FALSE),IFERROR(VLOOKUP($A1474,'Circumstance 19'!$B$18:$AB$28,27,FALSE),TableBPA2[[#This Row],[Base Payment After Circumstance 18]])))</f>
        <v/>
      </c>
      <c r="Y1474" s="24" t="str">
        <f>IF(Y$3="Not used","",IFERROR(VLOOKUP($A1474,'Circumstance 20'!$B$6:$AB$15,27,FALSE),IFERROR(VLOOKUP($A1474,'Circumstance 20'!$B$18:$AB$28,27,FALSE),TableBPA2[[#This Row],[Base Payment After Circumstance 19]])))</f>
        <v/>
      </c>
    </row>
    <row r="1475" spans="1:25" x14ac:dyDescent="0.25">
      <c r="A1475" s="11" t="str">
        <f>IF('LEA Information'!A1484="","",'LEA Information'!A1484)</f>
        <v/>
      </c>
      <c r="B1475" s="11" t="str">
        <f>IF('LEA Information'!B1484="","",'LEA Information'!B1484)</f>
        <v/>
      </c>
      <c r="C1475" s="68" t="str">
        <f>IF('LEA Information'!C1484="","",'LEA Information'!C1484)</f>
        <v/>
      </c>
      <c r="D1475" s="8" t="str">
        <f>IF('LEA Information'!D1484="","",'LEA Information'!D1484)</f>
        <v/>
      </c>
      <c r="E1475" s="32" t="str">
        <f t="shared" si="22"/>
        <v/>
      </c>
      <c r="F1475" s="3" t="str">
        <f>IF(F$3="Not used","",IFERROR(VLOOKUP($A1475,'Circumstance 1'!$B$6:$AB$15,27,FALSE),IFERROR(VLOOKUP(A1475,'Circumstance 1'!$B$18:$AB$28,27,FALSE),TableBPA2[[#This Row],[Starting Base Payment]])))</f>
        <v/>
      </c>
      <c r="G1475" s="3" t="str">
        <f>IF(G$3="Not used","",IFERROR(VLOOKUP($A1475,'Circumstance 2'!$B$6:$AB$15,27,FALSE),IFERROR(VLOOKUP($A1475,'Circumstance 2'!$B$18:$AB$28,27,FALSE),TableBPA2[[#This Row],[Base Payment After Circumstance 1]])))</f>
        <v/>
      </c>
      <c r="H1475" s="3" t="str">
        <f>IF(H$3="Not used","",IFERROR(VLOOKUP($A1475,'Circumstance 3'!$B$6:$AB$15,27,FALSE),IFERROR(VLOOKUP($A1475,'Circumstance 3'!$B$18:$AB$28,27,FALSE),TableBPA2[[#This Row],[Base Payment After Circumstance 2]])))</f>
        <v/>
      </c>
      <c r="I1475" s="3" t="str">
        <f>IF(I$3="Not used","",IFERROR(VLOOKUP($A1475,'Circumstance 4'!$B$6:$AB$15,27,FALSE),IFERROR(VLOOKUP($A1475,'Circumstance 4'!$B$18:$AB$28,27,FALSE),TableBPA2[[#This Row],[Base Payment After Circumstance 3]])))</f>
        <v/>
      </c>
      <c r="J1475" s="3" t="str">
        <f>IF(J$3="Not used","",IFERROR(VLOOKUP($A1475,'Circumstance 5'!$B$6:$AB$15,27,FALSE),IFERROR(VLOOKUP($A1475,'Circumstance 5'!$B$18:$AB$28,27,FALSE),TableBPA2[[#This Row],[Base Payment After Circumstance 4]])))</f>
        <v/>
      </c>
      <c r="K1475" s="3" t="str">
        <f>IF(K$3="Not used","",IFERROR(VLOOKUP($A1475,'Circumstance 6'!$B$6:$AB$15,27,FALSE),IFERROR(VLOOKUP($A1475,'Circumstance 6'!$B$18:$AB$28,27,FALSE),TableBPA2[[#This Row],[Base Payment After Circumstance 5]])))</f>
        <v/>
      </c>
      <c r="L1475" s="3" t="str">
        <f>IF(L$3="Not used","",IFERROR(VLOOKUP($A1475,'Circumstance 7'!$B$6:$AB$15,27,FALSE),IFERROR(VLOOKUP($A1475,'Circumstance 7'!$B$18:$AB$28,27,FALSE),TableBPA2[[#This Row],[Base Payment After Circumstance 6]])))</f>
        <v/>
      </c>
      <c r="M1475" s="3" t="str">
        <f>IF(M$3="Not used","",IFERROR(VLOOKUP($A1475,'Circumstance 8'!$B$6:$AB$15,27,FALSE),IFERROR(VLOOKUP($A1475,'Circumstance 8'!$B$18:$AB$28,27,FALSE),TableBPA2[[#This Row],[Base Payment After Circumstance 7]])))</f>
        <v/>
      </c>
      <c r="N1475" s="3" t="str">
        <f>IF(N$3="Not used","",IFERROR(VLOOKUP($A1475,'Circumstance 9'!$B$6:$AB$15,27,FALSE),IFERROR(VLOOKUP($A1475,'Circumstance 9'!$B$18:$AB$28,27,FALSE),TableBPA2[[#This Row],[Base Payment After Circumstance 8]])))</f>
        <v/>
      </c>
      <c r="O1475" s="3" t="str">
        <f>IF(O$3="Not used","",IFERROR(VLOOKUP($A1475,'Circumstance 10'!$B$6:$AB$15,27,FALSE),IFERROR(VLOOKUP($A1475,'Circumstance 10'!$B$18:$AB$28,27,FALSE),TableBPA2[[#This Row],[Base Payment After Circumstance 9]])))</f>
        <v/>
      </c>
      <c r="P1475" s="24" t="str">
        <f>IF(P$3="Not used","",IFERROR(VLOOKUP($A1475,'Circumstance 11'!$B$6:$AB$15,27,FALSE),IFERROR(VLOOKUP($A1475,'Circumstance 11'!$B$18:$AB$28,27,FALSE),TableBPA2[[#This Row],[Base Payment After Circumstance 10]])))</f>
        <v/>
      </c>
      <c r="Q1475" s="24" t="str">
        <f>IF(Q$3="Not used","",IFERROR(VLOOKUP($A1475,'Circumstance 12'!$B$6:$AB$15,27,FALSE),IFERROR(VLOOKUP($A1475,'Circumstance 12'!$B$18:$AB$28,27,FALSE),TableBPA2[[#This Row],[Base Payment After Circumstance 11]])))</f>
        <v/>
      </c>
      <c r="R1475" s="24" t="str">
        <f>IF(R$3="Not used","",IFERROR(VLOOKUP($A1475,'Circumstance 13'!$B$6:$AB$15,27,FALSE),IFERROR(VLOOKUP($A1475,'Circumstance 13'!$B$18:$AB$28,27,FALSE),TableBPA2[[#This Row],[Base Payment After Circumstance 12]])))</f>
        <v/>
      </c>
      <c r="S1475" s="24" t="str">
        <f>IF(S$3="Not used","",IFERROR(VLOOKUP($A1475,'Circumstance 14'!$B$6:$AB$15,27,FALSE),IFERROR(VLOOKUP($A1475,'Circumstance 14'!$B$18:$AB$28,27,FALSE),TableBPA2[[#This Row],[Base Payment After Circumstance 13]])))</f>
        <v/>
      </c>
      <c r="T1475" s="24" t="str">
        <f>IF(T$3="Not used","",IFERROR(VLOOKUP($A1475,'Circumstance 15'!$B$6:$AB$15,27,FALSE),IFERROR(VLOOKUP($A1475,'Circumstance 15'!$B$18:$AB$28,27,FALSE),TableBPA2[[#This Row],[Base Payment After Circumstance 14]])))</f>
        <v/>
      </c>
      <c r="U1475" s="24" t="str">
        <f>IF(U$3="Not used","",IFERROR(VLOOKUP($A1475,'Circumstance 16'!$B$6:$AB$15,27,FALSE),IFERROR(VLOOKUP($A1475,'Circumstance 16'!$B$18:$AB$28,27,FALSE),TableBPA2[[#This Row],[Base Payment After Circumstance 15]])))</f>
        <v/>
      </c>
      <c r="V1475" s="24" t="str">
        <f>IF(V$3="Not used","",IFERROR(VLOOKUP($A1475,'Circumstance 17'!$B$6:$AB$15,27,FALSE),IFERROR(VLOOKUP($A1475,'Circumstance 17'!$B$18:$AB$28,27,FALSE),TableBPA2[[#This Row],[Base Payment After Circumstance 16]])))</f>
        <v/>
      </c>
      <c r="W1475" s="24" t="str">
        <f>IF(W$3="Not used","",IFERROR(VLOOKUP($A1475,'Circumstance 18'!$B$6:$AB$15,27,FALSE),IFERROR(VLOOKUP($A1475,'Circumstance 18'!$B$18:$AB$28,27,FALSE),TableBPA2[[#This Row],[Base Payment After Circumstance 17]])))</f>
        <v/>
      </c>
      <c r="X1475" s="24" t="str">
        <f>IF(X$3="Not used","",IFERROR(VLOOKUP($A1475,'Circumstance 19'!$B$6:$AB$15,27,FALSE),IFERROR(VLOOKUP($A1475,'Circumstance 19'!$B$18:$AB$28,27,FALSE),TableBPA2[[#This Row],[Base Payment After Circumstance 18]])))</f>
        <v/>
      </c>
      <c r="Y1475" s="24" t="str">
        <f>IF(Y$3="Not used","",IFERROR(VLOOKUP($A1475,'Circumstance 20'!$B$6:$AB$15,27,FALSE),IFERROR(VLOOKUP($A1475,'Circumstance 20'!$B$18:$AB$28,27,FALSE),TableBPA2[[#This Row],[Base Payment After Circumstance 19]])))</f>
        <v/>
      </c>
    </row>
    <row r="1476" spans="1:25" x14ac:dyDescent="0.25">
      <c r="A1476" s="11" t="str">
        <f>IF('LEA Information'!A1485="","",'LEA Information'!A1485)</f>
        <v/>
      </c>
      <c r="B1476" s="11" t="str">
        <f>IF('LEA Information'!B1485="","",'LEA Information'!B1485)</f>
        <v/>
      </c>
      <c r="C1476" s="68" t="str">
        <f>IF('LEA Information'!C1485="","",'LEA Information'!C1485)</f>
        <v/>
      </c>
      <c r="D1476" s="8" t="str">
        <f>IF('LEA Information'!D1485="","",'LEA Information'!D1485)</f>
        <v/>
      </c>
      <c r="E1476" s="32" t="str">
        <f t="shared" si="22"/>
        <v/>
      </c>
      <c r="F1476" s="3" t="str">
        <f>IF(F$3="Not used","",IFERROR(VLOOKUP($A1476,'Circumstance 1'!$B$6:$AB$15,27,FALSE),IFERROR(VLOOKUP(A1476,'Circumstance 1'!$B$18:$AB$28,27,FALSE),TableBPA2[[#This Row],[Starting Base Payment]])))</f>
        <v/>
      </c>
      <c r="G1476" s="3" t="str">
        <f>IF(G$3="Not used","",IFERROR(VLOOKUP($A1476,'Circumstance 2'!$B$6:$AB$15,27,FALSE),IFERROR(VLOOKUP($A1476,'Circumstance 2'!$B$18:$AB$28,27,FALSE),TableBPA2[[#This Row],[Base Payment After Circumstance 1]])))</f>
        <v/>
      </c>
      <c r="H1476" s="3" t="str">
        <f>IF(H$3="Not used","",IFERROR(VLOOKUP($A1476,'Circumstance 3'!$B$6:$AB$15,27,FALSE),IFERROR(VLOOKUP($A1476,'Circumstance 3'!$B$18:$AB$28,27,FALSE),TableBPA2[[#This Row],[Base Payment After Circumstance 2]])))</f>
        <v/>
      </c>
      <c r="I1476" s="3" t="str">
        <f>IF(I$3="Not used","",IFERROR(VLOOKUP($A1476,'Circumstance 4'!$B$6:$AB$15,27,FALSE),IFERROR(VLOOKUP($A1476,'Circumstance 4'!$B$18:$AB$28,27,FALSE),TableBPA2[[#This Row],[Base Payment After Circumstance 3]])))</f>
        <v/>
      </c>
      <c r="J1476" s="3" t="str">
        <f>IF(J$3="Not used","",IFERROR(VLOOKUP($A1476,'Circumstance 5'!$B$6:$AB$15,27,FALSE),IFERROR(VLOOKUP($A1476,'Circumstance 5'!$B$18:$AB$28,27,FALSE),TableBPA2[[#This Row],[Base Payment After Circumstance 4]])))</f>
        <v/>
      </c>
      <c r="K1476" s="3" t="str">
        <f>IF(K$3="Not used","",IFERROR(VLOOKUP($A1476,'Circumstance 6'!$B$6:$AB$15,27,FALSE),IFERROR(VLOOKUP($A1476,'Circumstance 6'!$B$18:$AB$28,27,FALSE),TableBPA2[[#This Row],[Base Payment After Circumstance 5]])))</f>
        <v/>
      </c>
      <c r="L1476" s="3" t="str">
        <f>IF(L$3="Not used","",IFERROR(VLOOKUP($A1476,'Circumstance 7'!$B$6:$AB$15,27,FALSE),IFERROR(VLOOKUP($A1476,'Circumstance 7'!$B$18:$AB$28,27,FALSE),TableBPA2[[#This Row],[Base Payment After Circumstance 6]])))</f>
        <v/>
      </c>
      <c r="M1476" s="3" t="str">
        <f>IF(M$3="Not used","",IFERROR(VLOOKUP($A1476,'Circumstance 8'!$B$6:$AB$15,27,FALSE),IFERROR(VLOOKUP($A1476,'Circumstance 8'!$B$18:$AB$28,27,FALSE),TableBPA2[[#This Row],[Base Payment After Circumstance 7]])))</f>
        <v/>
      </c>
      <c r="N1476" s="3" t="str">
        <f>IF(N$3="Not used","",IFERROR(VLOOKUP($A1476,'Circumstance 9'!$B$6:$AB$15,27,FALSE),IFERROR(VLOOKUP($A1476,'Circumstance 9'!$B$18:$AB$28,27,FALSE),TableBPA2[[#This Row],[Base Payment After Circumstance 8]])))</f>
        <v/>
      </c>
      <c r="O1476" s="3" t="str">
        <f>IF(O$3="Not used","",IFERROR(VLOOKUP($A1476,'Circumstance 10'!$B$6:$AB$15,27,FALSE),IFERROR(VLOOKUP($A1476,'Circumstance 10'!$B$18:$AB$28,27,FALSE),TableBPA2[[#This Row],[Base Payment After Circumstance 9]])))</f>
        <v/>
      </c>
      <c r="P1476" s="24" t="str">
        <f>IF(P$3="Not used","",IFERROR(VLOOKUP($A1476,'Circumstance 11'!$B$6:$AB$15,27,FALSE),IFERROR(VLOOKUP($A1476,'Circumstance 11'!$B$18:$AB$28,27,FALSE),TableBPA2[[#This Row],[Base Payment After Circumstance 10]])))</f>
        <v/>
      </c>
      <c r="Q1476" s="24" t="str">
        <f>IF(Q$3="Not used","",IFERROR(VLOOKUP($A1476,'Circumstance 12'!$B$6:$AB$15,27,FALSE),IFERROR(VLOOKUP($A1476,'Circumstance 12'!$B$18:$AB$28,27,FALSE),TableBPA2[[#This Row],[Base Payment After Circumstance 11]])))</f>
        <v/>
      </c>
      <c r="R1476" s="24" t="str">
        <f>IF(R$3="Not used","",IFERROR(VLOOKUP($A1476,'Circumstance 13'!$B$6:$AB$15,27,FALSE),IFERROR(VLOOKUP($A1476,'Circumstance 13'!$B$18:$AB$28,27,FALSE),TableBPA2[[#This Row],[Base Payment After Circumstance 12]])))</f>
        <v/>
      </c>
      <c r="S1476" s="24" t="str">
        <f>IF(S$3="Not used","",IFERROR(VLOOKUP($A1476,'Circumstance 14'!$B$6:$AB$15,27,FALSE),IFERROR(VLOOKUP($A1476,'Circumstance 14'!$B$18:$AB$28,27,FALSE),TableBPA2[[#This Row],[Base Payment After Circumstance 13]])))</f>
        <v/>
      </c>
      <c r="T1476" s="24" t="str">
        <f>IF(T$3="Not used","",IFERROR(VLOOKUP($A1476,'Circumstance 15'!$B$6:$AB$15,27,FALSE),IFERROR(VLOOKUP($A1476,'Circumstance 15'!$B$18:$AB$28,27,FALSE),TableBPA2[[#This Row],[Base Payment After Circumstance 14]])))</f>
        <v/>
      </c>
      <c r="U1476" s="24" t="str">
        <f>IF(U$3="Not used","",IFERROR(VLOOKUP($A1476,'Circumstance 16'!$B$6:$AB$15,27,FALSE),IFERROR(VLOOKUP($A1476,'Circumstance 16'!$B$18:$AB$28,27,FALSE),TableBPA2[[#This Row],[Base Payment After Circumstance 15]])))</f>
        <v/>
      </c>
      <c r="V1476" s="24" t="str">
        <f>IF(V$3="Not used","",IFERROR(VLOOKUP($A1476,'Circumstance 17'!$B$6:$AB$15,27,FALSE),IFERROR(VLOOKUP($A1476,'Circumstance 17'!$B$18:$AB$28,27,FALSE),TableBPA2[[#This Row],[Base Payment After Circumstance 16]])))</f>
        <v/>
      </c>
      <c r="W1476" s="24" t="str">
        <f>IF(W$3="Not used","",IFERROR(VLOOKUP($A1476,'Circumstance 18'!$B$6:$AB$15,27,FALSE),IFERROR(VLOOKUP($A1476,'Circumstance 18'!$B$18:$AB$28,27,FALSE),TableBPA2[[#This Row],[Base Payment After Circumstance 17]])))</f>
        <v/>
      </c>
      <c r="X1476" s="24" t="str">
        <f>IF(X$3="Not used","",IFERROR(VLOOKUP($A1476,'Circumstance 19'!$B$6:$AB$15,27,FALSE),IFERROR(VLOOKUP($A1476,'Circumstance 19'!$B$18:$AB$28,27,FALSE),TableBPA2[[#This Row],[Base Payment After Circumstance 18]])))</f>
        <v/>
      </c>
      <c r="Y1476" s="24" t="str">
        <f>IF(Y$3="Not used","",IFERROR(VLOOKUP($A1476,'Circumstance 20'!$B$6:$AB$15,27,FALSE),IFERROR(VLOOKUP($A1476,'Circumstance 20'!$B$18:$AB$28,27,FALSE),TableBPA2[[#This Row],[Base Payment After Circumstance 19]])))</f>
        <v/>
      </c>
    </row>
    <row r="1477" spans="1:25" x14ac:dyDescent="0.25">
      <c r="A1477" s="11" t="str">
        <f>IF('LEA Information'!A1486="","",'LEA Information'!A1486)</f>
        <v/>
      </c>
      <c r="B1477" s="11" t="str">
        <f>IF('LEA Information'!B1486="","",'LEA Information'!B1486)</f>
        <v/>
      </c>
      <c r="C1477" s="68" t="str">
        <f>IF('LEA Information'!C1486="","",'LEA Information'!C1486)</f>
        <v/>
      </c>
      <c r="D1477" s="8" t="str">
        <f>IF('LEA Information'!D1486="","",'LEA Information'!D1486)</f>
        <v/>
      </c>
      <c r="E1477" s="32" t="str">
        <f t="shared" si="22"/>
        <v/>
      </c>
      <c r="F1477" s="3" t="str">
        <f>IF(F$3="Not used","",IFERROR(VLOOKUP($A1477,'Circumstance 1'!$B$6:$AB$15,27,FALSE),IFERROR(VLOOKUP(A1477,'Circumstance 1'!$B$18:$AB$28,27,FALSE),TableBPA2[[#This Row],[Starting Base Payment]])))</f>
        <v/>
      </c>
      <c r="G1477" s="3" t="str">
        <f>IF(G$3="Not used","",IFERROR(VLOOKUP($A1477,'Circumstance 2'!$B$6:$AB$15,27,FALSE),IFERROR(VLOOKUP($A1477,'Circumstance 2'!$B$18:$AB$28,27,FALSE),TableBPA2[[#This Row],[Base Payment After Circumstance 1]])))</f>
        <v/>
      </c>
      <c r="H1477" s="3" t="str">
        <f>IF(H$3="Not used","",IFERROR(VLOOKUP($A1477,'Circumstance 3'!$B$6:$AB$15,27,FALSE),IFERROR(VLOOKUP($A1477,'Circumstance 3'!$B$18:$AB$28,27,FALSE),TableBPA2[[#This Row],[Base Payment After Circumstance 2]])))</f>
        <v/>
      </c>
      <c r="I1477" s="3" t="str">
        <f>IF(I$3="Not used","",IFERROR(VLOOKUP($A1477,'Circumstance 4'!$B$6:$AB$15,27,FALSE),IFERROR(VLOOKUP($A1477,'Circumstance 4'!$B$18:$AB$28,27,FALSE),TableBPA2[[#This Row],[Base Payment After Circumstance 3]])))</f>
        <v/>
      </c>
      <c r="J1477" s="3" t="str">
        <f>IF(J$3="Not used","",IFERROR(VLOOKUP($A1477,'Circumstance 5'!$B$6:$AB$15,27,FALSE),IFERROR(VLOOKUP($A1477,'Circumstance 5'!$B$18:$AB$28,27,FALSE),TableBPA2[[#This Row],[Base Payment After Circumstance 4]])))</f>
        <v/>
      </c>
      <c r="K1477" s="3" t="str">
        <f>IF(K$3="Not used","",IFERROR(VLOOKUP($A1477,'Circumstance 6'!$B$6:$AB$15,27,FALSE),IFERROR(VLOOKUP($A1477,'Circumstance 6'!$B$18:$AB$28,27,FALSE),TableBPA2[[#This Row],[Base Payment After Circumstance 5]])))</f>
        <v/>
      </c>
      <c r="L1477" s="3" t="str">
        <f>IF(L$3="Not used","",IFERROR(VLOOKUP($A1477,'Circumstance 7'!$B$6:$AB$15,27,FALSE),IFERROR(VLOOKUP($A1477,'Circumstance 7'!$B$18:$AB$28,27,FALSE),TableBPA2[[#This Row],[Base Payment After Circumstance 6]])))</f>
        <v/>
      </c>
      <c r="M1477" s="3" t="str">
        <f>IF(M$3="Not used","",IFERROR(VLOOKUP($A1477,'Circumstance 8'!$B$6:$AB$15,27,FALSE),IFERROR(VLOOKUP($A1477,'Circumstance 8'!$B$18:$AB$28,27,FALSE),TableBPA2[[#This Row],[Base Payment After Circumstance 7]])))</f>
        <v/>
      </c>
      <c r="N1477" s="3" t="str">
        <f>IF(N$3="Not used","",IFERROR(VLOOKUP($A1477,'Circumstance 9'!$B$6:$AB$15,27,FALSE),IFERROR(VLOOKUP($A1477,'Circumstance 9'!$B$18:$AB$28,27,FALSE),TableBPA2[[#This Row],[Base Payment After Circumstance 8]])))</f>
        <v/>
      </c>
      <c r="O1477" s="3" t="str">
        <f>IF(O$3="Not used","",IFERROR(VLOOKUP($A1477,'Circumstance 10'!$B$6:$AB$15,27,FALSE),IFERROR(VLOOKUP($A1477,'Circumstance 10'!$B$18:$AB$28,27,FALSE),TableBPA2[[#This Row],[Base Payment After Circumstance 9]])))</f>
        <v/>
      </c>
      <c r="P1477" s="24" t="str">
        <f>IF(P$3="Not used","",IFERROR(VLOOKUP($A1477,'Circumstance 11'!$B$6:$AB$15,27,FALSE),IFERROR(VLOOKUP($A1477,'Circumstance 11'!$B$18:$AB$28,27,FALSE),TableBPA2[[#This Row],[Base Payment After Circumstance 10]])))</f>
        <v/>
      </c>
      <c r="Q1477" s="24" t="str">
        <f>IF(Q$3="Not used","",IFERROR(VLOOKUP($A1477,'Circumstance 12'!$B$6:$AB$15,27,FALSE),IFERROR(VLOOKUP($A1477,'Circumstance 12'!$B$18:$AB$28,27,FALSE),TableBPA2[[#This Row],[Base Payment After Circumstance 11]])))</f>
        <v/>
      </c>
      <c r="R1477" s="24" t="str">
        <f>IF(R$3="Not used","",IFERROR(VLOOKUP($A1477,'Circumstance 13'!$B$6:$AB$15,27,FALSE),IFERROR(VLOOKUP($A1477,'Circumstance 13'!$B$18:$AB$28,27,FALSE),TableBPA2[[#This Row],[Base Payment After Circumstance 12]])))</f>
        <v/>
      </c>
      <c r="S1477" s="24" t="str">
        <f>IF(S$3="Not used","",IFERROR(VLOOKUP($A1477,'Circumstance 14'!$B$6:$AB$15,27,FALSE),IFERROR(VLOOKUP($A1477,'Circumstance 14'!$B$18:$AB$28,27,FALSE),TableBPA2[[#This Row],[Base Payment After Circumstance 13]])))</f>
        <v/>
      </c>
      <c r="T1477" s="24" t="str">
        <f>IF(T$3="Not used","",IFERROR(VLOOKUP($A1477,'Circumstance 15'!$B$6:$AB$15,27,FALSE),IFERROR(VLOOKUP($A1477,'Circumstance 15'!$B$18:$AB$28,27,FALSE),TableBPA2[[#This Row],[Base Payment After Circumstance 14]])))</f>
        <v/>
      </c>
      <c r="U1477" s="24" t="str">
        <f>IF(U$3="Not used","",IFERROR(VLOOKUP($A1477,'Circumstance 16'!$B$6:$AB$15,27,FALSE),IFERROR(VLOOKUP($A1477,'Circumstance 16'!$B$18:$AB$28,27,FALSE),TableBPA2[[#This Row],[Base Payment After Circumstance 15]])))</f>
        <v/>
      </c>
      <c r="V1477" s="24" t="str">
        <f>IF(V$3="Not used","",IFERROR(VLOOKUP($A1477,'Circumstance 17'!$B$6:$AB$15,27,FALSE),IFERROR(VLOOKUP($A1477,'Circumstance 17'!$B$18:$AB$28,27,FALSE),TableBPA2[[#This Row],[Base Payment After Circumstance 16]])))</f>
        <v/>
      </c>
      <c r="W1477" s="24" t="str">
        <f>IF(W$3="Not used","",IFERROR(VLOOKUP($A1477,'Circumstance 18'!$B$6:$AB$15,27,FALSE),IFERROR(VLOOKUP($A1477,'Circumstance 18'!$B$18:$AB$28,27,FALSE),TableBPA2[[#This Row],[Base Payment After Circumstance 17]])))</f>
        <v/>
      </c>
      <c r="X1477" s="24" t="str">
        <f>IF(X$3="Not used","",IFERROR(VLOOKUP($A1477,'Circumstance 19'!$B$6:$AB$15,27,FALSE),IFERROR(VLOOKUP($A1477,'Circumstance 19'!$B$18:$AB$28,27,FALSE),TableBPA2[[#This Row],[Base Payment After Circumstance 18]])))</f>
        <v/>
      </c>
      <c r="Y1477" s="24" t="str">
        <f>IF(Y$3="Not used","",IFERROR(VLOOKUP($A1477,'Circumstance 20'!$B$6:$AB$15,27,FALSE),IFERROR(VLOOKUP($A1477,'Circumstance 20'!$B$18:$AB$28,27,FALSE),TableBPA2[[#This Row],[Base Payment After Circumstance 19]])))</f>
        <v/>
      </c>
    </row>
    <row r="1478" spans="1:25" x14ac:dyDescent="0.25">
      <c r="A1478" s="11" t="str">
        <f>IF('LEA Information'!A1487="","",'LEA Information'!A1487)</f>
        <v/>
      </c>
      <c r="B1478" s="11" t="str">
        <f>IF('LEA Information'!B1487="","",'LEA Information'!B1487)</f>
        <v/>
      </c>
      <c r="C1478" s="68" t="str">
        <f>IF('LEA Information'!C1487="","",'LEA Information'!C1487)</f>
        <v/>
      </c>
      <c r="D1478" s="8" t="str">
        <f>IF('LEA Information'!D1487="","",'LEA Information'!D1487)</f>
        <v/>
      </c>
      <c r="E1478" s="32" t="str">
        <f t="shared" si="22"/>
        <v/>
      </c>
      <c r="F1478" s="3" t="str">
        <f>IF(F$3="Not used","",IFERROR(VLOOKUP($A1478,'Circumstance 1'!$B$6:$AB$15,27,FALSE),IFERROR(VLOOKUP(A1478,'Circumstance 1'!$B$18:$AB$28,27,FALSE),TableBPA2[[#This Row],[Starting Base Payment]])))</f>
        <v/>
      </c>
      <c r="G1478" s="3" t="str">
        <f>IF(G$3="Not used","",IFERROR(VLOOKUP($A1478,'Circumstance 2'!$B$6:$AB$15,27,FALSE),IFERROR(VLOOKUP($A1478,'Circumstance 2'!$B$18:$AB$28,27,FALSE),TableBPA2[[#This Row],[Base Payment After Circumstance 1]])))</f>
        <v/>
      </c>
      <c r="H1478" s="3" t="str">
        <f>IF(H$3="Not used","",IFERROR(VLOOKUP($A1478,'Circumstance 3'!$B$6:$AB$15,27,FALSE),IFERROR(VLOOKUP($A1478,'Circumstance 3'!$B$18:$AB$28,27,FALSE),TableBPA2[[#This Row],[Base Payment After Circumstance 2]])))</f>
        <v/>
      </c>
      <c r="I1478" s="3" t="str">
        <f>IF(I$3="Not used","",IFERROR(VLOOKUP($A1478,'Circumstance 4'!$B$6:$AB$15,27,FALSE),IFERROR(VLOOKUP($A1478,'Circumstance 4'!$B$18:$AB$28,27,FALSE),TableBPA2[[#This Row],[Base Payment After Circumstance 3]])))</f>
        <v/>
      </c>
      <c r="J1478" s="3" t="str">
        <f>IF(J$3="Not used","",IFERROR(VLOOKUP($A1478,'Circumstance 5'!$B$6:$AB$15,27,FALSE),IFERROR(VLOOKUP($A1478,'Circumstance 5'!$B$18:$AB$28,27,FALSE),TableBPA2[[#This Row],[Base Payment After Circumstance 4]])))</f>
        <v/>
      </c>
      <c r="K1478" s="3" t="str">
        <f>IF(K$3="Not used","",IFERROR(VLOOKUP($A1478,'Circumstance 6'!$B$6:$AB$15,27,FALSE),IFERROR(VLOOKUP($A1478,'Circumstance 6'!$B$18:$AB$28,27,FALSE),TableBPA2[[#This Row],[Base Payment After Circumstance 5]])))</f>
        <v/>
      </c>
      <c r="L1478" s="3" t="str">
        <f>IF(L$3="Not used","",IFERROR(VLOOKUP($A1478,'Circumstance 7'!$B$6:$AB$15,27,FALSE),IFERROR(VLOOKUP($A1478,'Circumstance 7'!$B$18:$AB$28,27,FALSE),TableBPA2[[#This Row],[Base Payment After Circumstance 6]])))</f>
        <v/>
      </c>
      <c r="M1478" s="3" t="str">
        <f>IF(M$3="Not used","",IFERROR(VLOOKUP($A1478,'Circumstance 8'!$B$6:$AB$15,27,FALSE),IFERROR(VLOOKUP($A1478,'Circumstance 8'!$B$18:$AB$28,27,FALSE),TableBPA2[[#This Row],[Base Payment After Circumstance 7]])))</f>
        <v/>
      </c>
      <c r="N1478" s="3" t="str">
        <f>IF(N$3="Not used","",IFERROR(VLOOKUP($A1478,'Circumstance 9'!$B$6:$AB$15,27,FALSE),IFERROR(VLOOKUP($A1478,'Circumstance 9'!$B$18:$AB$28,27,FALSE),TableBPA2[[#This Row],[Base Payment After Circumstance 8]])))</f>
        <v/>
      </c>
      <c r="O1478" s="3" t="str">
        <f>IF(O$3="Not used","",IFERROR(VLOOKUP($A1478,'Circumstance 10'!$B$6:$AB$15,27,FALSE),IFERROR(VLOOKUP($A1478,'Circumstance 10'!$B$18:$AB$28,27,FALSE),TableBPA2[[#This Row],[Base Payment After Circumstance 9]])))</f>
        <v/>
      </c>
      <c r="P1478" s="24" t="str">
        <f>IF(P$3="Not used","",IFERROR(VLOOKUP($A1478,'Circumstance 11'!$B$6:$AB$15,27,FALSE),IFERROR(VLOOKUP($A1478,'Circumstance 11'!$B$18:$AB$28,27,FALSE),TableBPA2[[#This Row],[Base Payment After Circumstance 10]])))</f>
        <v/>
      </c>
      <c r="Q1478" s="24" t="str">
        <f>IF(Q$3="Not used","",IFERROR(VLOOKUP($A1478,'Circumstance 12'!$B$6:$AB$15,27,FALSE),IFERROR(VLOOKUP($A1478,'Circumstance 12'!$B$18:$AB$28,27,FALSE),TableBPA2[[#This Row],[Base Payment After Circumstance 11]])))</f>
        <v/>
      </c>
      <c r="R1478" s="24" t="str">
        <f>IF(R$3="Not used","",IFERROR(VLOOKUP($A1478,'Circumstance 13'!$B$6:$AB$15,27,FALSE),IFERROR(VLOOKUP($A1478,'Circumstance 13'!$B$18:$AB$28,27,FALSE),TableBPA2[[#This Row],[Base Payment After Circumstance 12]])))</f>
        <v/>
      </c>
      <c r="S1478" s="24" t="str">
        <f>IF(S$3="Not used","",IFERROR(VLOOKUP($A1478,'Circumstance 14'!$B$6:$AB$15,27,FALSE),IFERROR(VLOOKUP($A1478,'Circumstance 14'!$B$18:$AB$28,27,FALSE),TableBPA2[[#This Row],[Base Payment After Circumstance 13]])))</f>
        <v/>
      </c>
      <c r="T1478" s="24" t="str">
        <f>IF(T$3="Not used","",IFERROR(VLOOKUP($A1478,'Circumstance 15'!$B$6:$AB$15,27,FALSE),IFERROR(VLOOKUP($A1478,'Circumstance 15'!$B$18:$AB$28,27,FALSE),TableBPA2[[#This Row],[Base Payment After Circumstance 14]])))</f>
        <v/>
      </c>
      <c r="U1478" s="24" t="str">
        <f>IF(U$3="Not used","",IFERROR(VLOOKUP($A1478,'Circumstance 16'!$B$6:$AB$15,27,FALSE),IFERROR(VLOOKUP($A1478,'Circumstance 16'!$B$18:$AB$28,27,FALSE),TableBPA2[[#This Row],[Base Payment After Circumstance 15]])))</f>
        <v/>
      </c>
      <c r="V1478" s="24" t="str">
        <f>IF(V$3="Not used","",IFERROR(VLOOKUP($A1478,'Circumstance 17'!$B$6:$AB$15,27,FALSE),IFERROR(VLOOKUP($A1478,'Circumstance 17'!$B$18:$AB$28,27,FALSE),TableBPA2[[#This Row],[Base Payment After Circumstance 16]])))</f>
        <v/>
      </c>
      <c r="W1478" s="24" t="str">
        <f>IF(W$3="Not used","",IFERROR(VLOOKUP($A1478,'Circumstance 18'!$B$6:$AB$15,27,FALSE),IFERROR(VLOOKUP($A1478,'Circumstance 18'!$B$18:$AB$28,27,FALSE),TableBPA2[[#This Row],[Base Payment After Circumstance 17]])))</f>
        <v/>
      </c>
      <c r="X1478" s="24" t="str">
        <f>IF(X$3="Not used","",IFERROR(VLOOKUP($A1478,'Circumstance 19'!$B$6:$AB$15,27,FALSE),IFERROR(VLOOKUP($A1478,'Circumstance 19'!$B$18:$AB$28,27,FALSE),TableBPA2[[#This Row],[Base Payment After Circumstance 18]])))</f>
        <v/>
      </c>
      <c r="Y1478" s="24" t="str">
        <f>IF(Y$3="Not used","",IFERROR(VLOOKUP($A1478,'Circumstance 20'!$B$6:$AB$15,27,FALSE),IFERROR(VLOOKUP($A1478,'Circumstance 20'!$B$18:$AB$28,27,FALSE),TableBPA2[[#This Row],[Base Payment After Circumstance 19]])))</f>
        <v/>
      </c>
    </row>
    <row r="1479" spans="1:25" x14ac:dyDescent="0.25">
      <c r="A1479" s="11" t="str">
        <f>IF('LEA Information'!A1488="","",'LEA Information'!A1488)</f>
        <v/>
      </c>
      <c r="B1479" s="11" t="str">
        <f>IF('LEA Information'!B1488="","",'LEA Information'!B1488)</f>
        <v/>
      </c>
      <c r="C1479" s="68" t="str">
        <f>IF('LEA Information'!C1488="","",'LEA Information'!C1488)</f>
        <v/>
      </c>
      <c r="D1479" s="8" t="str">
        <f>IF('LEA Information'!D1488="","",'LEA Information'!D1488)</f>
        <v/>
      </c>
      <c r="E1479" s="32" t="str">
        <f t="shared" ref="E1479:E1505" si="23">IF(A1479="","",(LOOKUP(2,1/(ISNUMBER($F1479:$Y1479)),$F1479:$Y1479)))</f>
        <v/>
      </c>
      <c r="F1479" s="3" t="str">
        <f>IF(F$3="Not used","",IFERROR(VLOOKUP($A1479,'Circumstance 1'!$B$6:$AB$15,27,FALSE),IFERROR(VLOOKUP(A1479,'Circumstance 1'!$B$18:$AB$28,27,FALSE),TableBPA2[[#This Row],[Starting Base Payment]])))</f>
        <v/>
      </c>
      <c r="G1479" s="3" t="str">
        <f>IF(G$3="Not used","",IFERROR(VLOOKUP($A1479,'Circumstance 2'!$B$6:$AB$15,27,FALSE),IFERROR(VLOOKUP($A1479,'Circumstance 2'!$B$18:$AB$28,27,FALSE),TableBPA2[[#This Row],[Base Payment After Circumstance 1]])))</f>
        <v/>
      </c>
      <c r="H1479" s="3" t="str">
        <f>IF(H$3="Not used","",IFERROR(VLOOKUP($A1479,'Circumstance 3'!$B$6:$AB$15,27,FALSE),IFERROR(VLOOKUP($A1479,'Circumstance 3'!$B$18:$AB$28,27,FALSE),TableBPA2[[#This Row],[Base Payment After Circumstance 2]])))</f>
        <v/>
      </c>
      <c r="I1479" s="3" t="str">
        <f>IF(I$3="Not used","",IFERROR(VLOOKUP($A1479,'Circumstance 4'!$B$6:$AB$15,27,FALSE),IFERROR(VLOOKUP($A1479,'Circumstance 4'!$B$18:$AB$28,27,FALSE),TableBPA2[[#This Row],[Base Payment After Circumstance 3]])))</f>
        <v/>
      </c>
      <c r="J1479" s="3" t="str">
        <f>IF(J$3="Not used","",IFERROR(VLOOKUP($A1479,'Circumstance 5'!$B$6:$AB$15,27,FALSE),IFERROR(VLOOKUP($A1479,'Circumstance 5'!$B$18:$AB$28,27,FALSE),TableBPA2[[#This Row],[Base Payment After Circumstance 4]])))</f>
        <v/>
      </c>
      <c r="K1479" s="3" t="str">
        <f>IF(K$3="Not used","",IFERROR(VLOOKUP($A1479,'Circumstance 6'!$B$6:$AB$15,27,FALSE),IFERROR(VLOOKUP($A1479,'Circumstance 6'!$B$18:$AB$28,27,FALSE),TableBPA2[[#This Row],[Base Payment After Circumstance 5]])))</f>
        <v/>
      </c>
      <c r="L1479" s="3" t="str">
        <f>IF(L$3="Not used","",IFERROR(VLOOKUP($A1479,'Circumstance 7'!$B$6:$AB$15,27,FALSE),IFERROR(VLOOKUP($A1479,'Circumstance 7'!$B$18:$AB$28,27,FALSE),TableBPA2[[#This Row],[Base Payment After Circumstance 6]])))</f>
        <v/>
      </c>
      <c r="M1479" s="3" t="str">
        <f>IF(M$3="Not used","",IFERROR(VLOOKUP($A1479,'Circumstance 8'!$B$6:$AB$15,27,FALSE),IFERROR(VLOOKUP($A1479,'Circumstance 8'!$B$18:$AB$28,27,FALSE),TableBPA2[[#This Row],[Base Payment After Circumstance 7]])))</f>
        <v/>
      </c>
      <c r="N1479" s="3" t="str">
        <f>IF(N$3="Not used","",IFERROR(VLOOKUP($A1479,'Circumstance 9'!$B$6:$AB$15,27,FALSE),IFERROR(VLOOKUP($A1479,'Circumstance 9'!$B$18:$AB$28,27,FALSE),TableBPA2[[#This Row],[Base Payment After Circumstance 8]])))</f>
        <v/>
      </c>
      <c r="O1479" s="3" t="str">
        <f>IF(O$3="Not used","",IFERROR(VLOOKUP($A1479,'Circumstance 10'!$B$6:$AB$15,27,FALSE),IFERROR(VLOOKUP($A1479,'Circumstance 10'!$B$18:$AB$28,27,FALSE),TableBPA2[[#This Row],[Base Payment After Circumstance 9]])))</f>
        <v/>
      </c>
      <c r="P1479" s="24" t="str">
        <f>IF(P$3="Not used","",IFERROR(VLOOKUP($A1479,'Circumstance 11'!$B$6:$AB$15,27,FALSE),IFERROR(VLOOKUP($A1479,'Circumstance 11'!$B$18:$AB$28,27,FALSE),TableBPA2[[#This Row],[Base Payment After Circumstance 10]])))</f>
        <v/>
      </c>
      <c r="Q1479" s="24" t="str">
        <f>IF(Q$3="Not used","",IFERROR(VLOOKUP($A1479,'Circumstance 12'!$B$6:$AB$15,27,FALSE),IFERROR(VLOOKUP($A1479,'Circumstance 12'!$B$18:$AB$28,27,FALSE),TableBPA2[[#This Row],[Base Payment After Circumstance 11]])))</f>
        <v/>
      </c>
      <c r="R1479" s="24" t="str">
        <f>IF(R$3="Not used","",IFERROR(VLOOKUP($A1479,'Circumstance 13'!$B$6:$AB$15,27,FALSE),IFERROR(VLOOKUP($A1479,'Circumstance 13'!$B$18:$AB$28,27,FALSE),TableBPA2[[#This Row],[Base Payment After Circumstance 12]])))</f>
        <v/>
      </c>
      <c r="S1479" s="24" t="str">
        <f>IF(S$3="Not used","",IFERROR(VLOOKUP($A1479,'Circumstance 14'!$B$6:$AB$15,27,FALSE),IFERROR(VLOOKUP($A1479,'Circumstance 14'!$B$18:$AB$28,27,FALSE),TableBPA2[[#This Row],[Base Payment After Circumstance 13]])))</f>
        <v/>
      </c>
      <c r="T1479" s="24" t="str">
        <f>IF(T$3="Not used","",IFERROR(VLOOKUP($A1479,'Circumstance 15'!$B$6:$AB$15,27,FALSE),IFERROR(VLOOKUP($A1479,'Circumstance 15'!$B$18:$AB$28,27,FALSE),TableBPA2[[#This Row],[Base Payment After Circumstance 14]])))</f>
        <v/>
      </c>
      <c r="U1479" s="24" t="str">
        <f>IF(U$3="Not used","",IFERROR(VLOOKUP($A1479,'Circumstance 16'!$B$6:$AB$15,27,FALSE),IFERROR(VLOOKUP($A1479,'Circumstance 16'!$B$18:$AB$28,27,FALSE),TableBPA2[[#This Row],[Base Payment After Circumstance 15]])))</f>
        <v/>
      </c>
      <c r="V1479" s="24" t="str">
        <f>IF(V$3="Not used","",IFERROR(VLOOKUP($A1479,'Circumstance 17'!$B$6:$AB$15,27,FALSE),IFERROR(VLOOKUP($A1479,'Circumstance 17'!$B$18:$AB$28,27,FALSE),TableBPA2[[#This Row],[Base Payment After Circumstance 16]])))</f>
        <v/>
      </c>
      <c r="W1479" s="24" t="str">
        <f>IF(W$3="Not used","",IFERROR(VLOOKUP($A1479,'Circumstance 18'!$B$6:$AB$15,27,FALSE),IFERROR(VLOOKUP($A1479,'Circumstance 18'!$B$18:$AB$28,27,FALSE),TableBPA2[[#This Row],[Base Payment After Circumstance 17]])))</f>
        <v/>
      </c>
      <c r="X1479" s="24" t="str">
        <f>IF(X$3="Not used","",IFERROR(VLOOKUP($A1479,'Circumstance 19'!$B$6:$AB$15,27,FALSE),IFERROR(VLOOKUP($A1479,'Circumstance 19'!$B$18:$AB$28,27,FALSE),TableBPA2[[#This Row],[Base Payment After Circumstance 18]])))</f>
        <v/>
      </c>
      <c r="Y1479" s="24" t="str">
        <f>IF(Y$3="Not used","",IFERROR(VLOOKUP($A1479,'Circumstance 20'!$B$6:$AB$15,27,FALSE),IFERROR(VLOOKUP($A1479,'Circumstance 20'!$B$18:$AB$28,27,FALSE),TableBPA2[[#This Row],[Base Payment After Circumstance 19]])))</f>
        <v/>
      </c>
    </row>
    <row r="1480" spans="1:25" x14ac:dyDescent="0.25">
      <c r="A1480" s="11" t="str">
        <f>IF('LEA Information'!A1489="","",'LEA Information'!A1489)</f>
        <v/>
      </c>
      <c r="B1480" s="11" t="str">
        <f>IF('LEA Information'!B1489="","",'LEA Information'!B1489)</f>
        <v/>
      </c>
      <c r="C1480" s="68" t="str">
        <f>IF('LEA Information'!C1489="","",'LEA Information'!C1489)</f>
        <v/>
      </c>
      <c r="D1480" s="8" t="str">
        <f>IF('LEA Information'!D1489="","",'LEA Information'!D1489)</f>
        <v/>
      </c>
      <c r="E1480" s="32" t="str">
        <f t="shared" si="23"/>
        <v/>
      </c>
      <c r="F1480" s="3" t="str">
        <f>IF(F$3="Not used","",IFERROR(VLOOKUP($A1480,'Circumstance 1'!$B$6:$AB$15,27,FALSE),IFERROR(VLOOKUP(A1480,'Circumstance 1'!$B$18:$AB$28,27,FALSE),TableBPA2[[#This Row],[Starting Base Payment]])))</f>
        <v/>
      </c>
      <c r="G1480" s="3" t="str">
        <f>IF(G$3="Not used","",IFERROR(VLOOKUP($A1480,'Circumstance 2'!$B$6:$AB$15,27,FALSE),IFERROR(VLOOKUP($A1480,'Circumstance 2'!$B$18:$AB$28,27,FALSE),TableBPA2[[#This Row],[Base Payment After Circumstance 1]])))</f>
        <v/>
      </c>
      <c r="H1480" s="3" t="str">
        <f>IF(H$3="Not used","",IFERROR(VLOOKUP($A1480,'Circumstance 3'!$B$6:$AB$15,27,FALSE),IFERROR(VLOOKUP($A1480,'Circumstance 3'!$B$18:$AB$28,27,FALSE),TableBPA2[[#This Row],[Base Payment After Circumstance 2]])))</f>
        <v/>
      </c>
      <c r="I1480" s="3" t="str">
        <f>IF(I$3="Not used","",IFERROR(VLOOKUP($A1480,'Circumstance 4'!$B$6:$AB$15,27,FALSE),IFERROR(VLOOKUP($A1480,'Circumstance 4'!$B$18:$AB$28,27,FALSE),TableBPA2[[#This Row],[Base Payment After Circumstance 3]])))</f>
        <v/>
      </c>
      <c r="J1480" s="3" t="str">
        <f>IF(J$3="Not used","",IFERROR(VLOOKUP($A1480,'Circumstance 5'!$B$6:$AB$15,27,FALSE),IFERROR(VLOOKUP($A1480,'Circumstance 5'!$B$18:$AB$28,27,FALSE),TableBPA2[[#This Row],[Base Payment After Circumstance 4]])))</f>
        <v/>
      </c>
      <c r="K1480" s="3" t="str">
        <f>IF(K$3="Not used","",IFERROR(VLOOKUP($A1480,'Circumstance 6'!$B$6:$AB$15,27,FALSE),IFERROR(VLOOKUP($A1480,'Circumstance 6'!$B$18:$AB$28,27,FALSE),TableBPA2[[#This Row],[Base Payment After Circumstance 5]])))</f>
        <v/>
      </c>
      <c r="L1480" s="3" t="str">
        <f>IF(L$3="Not used","",IFERROR(VLOOKUP($A1480,'Circumstance 7'!$B$6:$AB$15,27,FALSE),IFERROR(VLOOKUP($A1480,'Circumstance 7'!$B$18:$AB$28,27,FALSE),TableBPA2[[#This Row],[Base Payment After Circumstance 6]])))</f>
        <v/>
      </c>
      <c r="M1480" s="3" t="str">
        <f>IF(M$3="Not used","",IFERROR(VLOOKUP($A1480,'Circumstance 8'!$B$6:$AB$15,27,FALSE),IFERROR(VLOOKUP($A1480,'Circumstance 8'!$B$18:$AB$28,27,FALSE),TableBPA2[[#This Row],[Base Payment After Circumstance 7]])))</f>
        <v/>
      </c>
      <c r="N1480" s="3" t="str">
        <f>IF(N$3="Not used","",IFERROR(VLOOKUP($A1480,'Circumstance 9'!$B$6:$AB$15,27,FALSE),IFERROR(VLOOKUP($A1480,'Circumstance 9'!$B$18:$AB$28,27,FALSE),TableBPA2[[#This Row],[Base Payment After Circumstance 8]])))</f>
        <v/>
      </c>
      <c r="O1480" s="3" t="str">
        <f>IF(O$3="Not used","",IFERROR(VLOOKUP($A1480,'Circumstance 10'!$B$6:$AB$15,27,FALSE),IFERROR(VLOOKUP($A1480,'Circumstance 10'!$B$18:$AB$28,27,FALSE),TableBPA2[[#This Row],[Base Payment After Circumstance 9]])))</f>
        <v/>
      </c>
      <c r="P1480" s="24" t="str">
        <f>IF(P$3="Not used","",IFERROR(VLOOKUP($A1480,'Circumstance 11'!$B$6:$AB$15,27,FALSE),IFERROR(VLOOKUP($A1480,'Circumstance 11'!$B$18:$AB$28,27,FALSE),TableBPA2[[#This Row],[Base Payment After Circumstance 10]])))</f>
        <v/>
      </c>
      <c r="Q1480" s="24" t="str">
        <f>IF(Q$3="Not used","",IFERROR(VLOOKUP($A1480,'Circumstance 12'!$B$6:$AB$15,27,FALSE),IFERROR(VLOOKUP($A1480,'Circumstance 12'!$B$18:$AB$28,27,FALSE),TableBPA2[[#This Row],[Base Payment After Circumstance 11]])))</f>
        <v/>
      </c>
      <c r="R1480" s="24" t="str">
        <f>IF(R$3="Not used","",IFERROR(VLOOKUP($A1480,'Circumstance 13'!$B$6:$AB$15,27,FALSE),IFERROR(VLOOKUP($A1480,'Circumstance 13'!$B$18:$AB$28,27,FALSE),TableBPA2[[#This Row],[Base Payment After Circumstance 12]])))</f>
        <v/>
      </c>
      <c r="S1480" s="24" t="str">
        <f>IF(S$3="Not used","",IFERROR(VLOOKUP($A1480,'Circumstance 14'!$B$6:$AB$15,27,FALSE),IFERROR(VLOOKUP($A1480,'Circumstance 14'!$B$18:$AB$28,27,FALSE),TableBPA2[[#This Row],[Base Payment After Circumstance 13]])))</f>
        <v/>
      </c>
      <c r="T1480" s="24" t="str">
        <f>IF(T$3="Not used","",IFERROR(VLOOKUP($A1480,'Circumstance 15'!$B$6:$AB$15,27,FALSE),IFERROR(VLOOKUP($A1480,'Circumstance 15'!$B$18:$AB$28,27,FALSE),TableBPA2[[#This Row],[Base Payment After Circumstance 14]])))</f>
        <v/>
      </c>
      <c r="U1480" s="24" t="str">
        <f>IF(U$3="Not used","",IFERROR(VLOOKUP($A1480,'Circumstance 16'!$B$6:$AB$15,27,FALSE),IFERROR(VLOOKUP($A1480,'Circumstance 16'!$B$18:$AB$28,27,FALSE),TableBPA2[[#This Row],[Base Payment After Circumstance 15]])))</f>
        <v/>
      </c>
      <c r="V1480" s="24" t="str">
        <f>IF(V$3="Not used","",IFERROR(VLOOKUP($A1480,'Circumstance 17'!$B$6:$AB$15,27,FALSE),IFERROR(VLOOKUP($A1480,'Circumstance 17'!$B$18:$AB$28,27,FALSE),TableBPA2[[#This Row],[Base Payment After Circumstance 16]])))</f>
        <v/>
      </c>
      <c r="W1480" s="24" t="str">
        <f>IF(W$3="Not used","",IFERROR(VLOOKUP($A1480,'Circumstance 18'!$B$6:$AB$15,27,FALSE),IFERROR(VLOOKUP($A1480,'Circumstance 18'!$B$18:$AB$28,27,FALSE),TableBPA2[[#This Row],[Base Payment After Circumstance 17]])))</f>
        <v/>
      </c>
      <c r="X1480" s="24" t="str">
        <f>IF(X$3="Not used","",IFERROR(VLOOKUP($A1480,'Circumstance 19'!$B$6:$AB$15,27,FALSE),IFERROR(VLOOKUP($A1480,'Circumstance 19'!$B$18:$AB$28,27,FALSE),TableBPA2[[#This Row],[Base Payment After Circumstance 18]])))</f>
        <v/>
      </c>
      <c r="Y1480" s="24" t="str">
        <f>IF(Y$3="Not used","",IFERROR(VLOOKUP($A1480,'Circumstance 20'!$B$6:$AB$15,27,FALSE),IFERROR(VLOOKUP($A1480,'Circumstance 20'!$B$18:$AB$28,27,FALSE),TableBPA2[[#This Row],[Base Payment After Circumstance 19]])))</f>
        <v/>
      </c>
    </row>
    <row r="1481" spans="1:25" x14ac:dyDescent="0.25">
      <c r="A1481" s="11" t="str">
        <f>IF('LEA Information'!A1490="","",'LEA Information'!A1490)</f>
        <v/>
      </c>
      <c r="B1481" s="11" t="str">
        <f>IF('LEA Information'!B1490="","",'LEA Information'!B1490)</f>
        <v/>
      </c>
      <c r="C1481" s="68" t="str">
        <f>IF('LEA Information'!C1490="","",'LEA Information'!C1490)</f>
        <v/>
      </c>
      <c r="D1481" s="8" t="str">
        <f>IF('LEA Information'!D1490="","",'LEA Information'!D1490)</f>
        <v/>
      </c>
      <c r="E1481" s="32" t="str">
        <f t="shared" si="23"/>
        <v/>
      </c>
      <c r="F1481" s="3" t="str">
        <f>IF(F$3="Not used","",IFERROR(VLOOKUP($A1481,'Circumstance 1'!$B$6:$AB$15,27,FALSE),IFERROR(VLOOKUP(A1481,'Circumstance 1'!$B$18:$AB$28,27,FALSE),TableBPA2[[#This Row],[Starting Base Payment]])))</f>
        <v/>
      </c>
      <c r="G1481" s="3" t="str">
        <f>IF(G$3="Not used","",IFERROR(VLOOKUP($A1481,'Circumstance 2'!$B$6:$AB$15,27,FALSE),IFERROR(VLOOKUP($A1481,'Circumstance 2'!$B$18:$AB$28,27,FALSE),TableBPA2[[#This Row],[Base Payment After Circumstance 1]])))</f>
        <v/>
      </c>
      <c r="H1481" s="3" t="str">
        <f>IF(H$3="Not used","",IFERROR(VLOOKUP($A1481,'Circumstance 3'!$B$6:$AB$15,27,FALSE),IFERROR(VLOOKUP($A1481,'Circumstance 3'!$B$18:$AB$28,27,FALSE),TableBPA2[[#This Row],[Base Payment After Circumstance 2]])))</f>
        <v/>
      </c>
      <c r="I1481" s="3" t="str">
        <f>IF(I$3="Not used","",IFERROR(VLOOKUP($A1481,'Circumstance 4'!$B$6:$AB$15,27,FALSE),IFERROR(VLOOKUP($A1481,'Circumstance 4'!$B$18:$AB$28,27,FALSE),TableBPA2[[#This Row],[Base Payment After Circumstance 3]])))</f>
        <v/>
      </c>
      <c r="J1481" s="3" t="str">
        <f>IF(J$3="Not used","",IFERROR(VLOOKUP($A1481,'Circumstance 5'!$B$6:$AB$15,27,FALSE),IFERROR(VLOOKUP($A1481,'Circumstance 5'!$B$18:$AB$28,27,FALSE),TableBPA2[[#This Row],[Base Payment After Circumstance 4]])))</f>
        <v/>
      </c>
      <c r="K1481" s="3" t="str">
        <f>IF(K$3="Not used","",IFERROR(VLOOKUP($A1481,'Circumstance 6'!$B$6:$AB$15,27,FALSE),IFERROR(VLOOKUP($A1481,'Circumstance 6'!$B$18:$AB$28,27,FALSE),TableBPA2[[#This Row],[Base Payment After Circumstance 5]])))</f>
        <v/>
      </c>
      <c r="L1481" s="3" t="str">
        <f>IF(L$3="Not used","",IFERROR(VLOOKUP($A1481,'Circumstance 7'!$B$6:$AB$15,27,FALSE),IFERROR(VLOOKUP($A1481,'Circumstance 7'!$B$18:$AB$28,27,FALSE),TableBPA2[[#This Row],[Base Payment After Circumstance 6]])))</f>
        <v/>
      </c>
      <c r="M1481" s="3" t="str">
        <f>IF(M$3="Not used","",IFERROR(VLOOKUP($A1481,'Circumstance 8'!$B$6:$AB$15,27,FALSE),IFERROR(VLOOKUP($A1481,'Circumstance 8'!$B$18:$AB$28,27,FALSE),TableBPA2[[#This Row],[Base Payment After Circumstance 7]])))</f>
        <v/>
      </c>
      <c r="N1481" s="3" t="str">
        <f>IF(N$3="Not used","",IFERROR(VLOOKUP($A1481,'Circumstance 9'!$B$6:$AB$15,27,FALSE),IFERROR(VLOOKUP($A1481,'Circumstance 9'!$B$18:$AB$28,27,FALSE),TableBPA2[[#This Row],[Base Payment After Circumstance 8]])))</f>
        <v/>
      </c>
      <c r="O1481" s="3" t="str">
        <f>IF(O$3="Not used","",IFERROR(VLOOKUP($A1481,'Circumstance 10'!$B$6:$AB$15,27,FALSE),IFERROR(VLOOKUP($A1481,'Circumstance 10'!$B$18:$AB$28,27,FALSE),TableBPA2[[#This Row],[Base Payment After Circumstance 9]])))</f>
        <v/>
      </c>
      <c r="P1481" s="24" t="str">
        <f>IF(P$3="Not used","",IFERROR(VLOOKUP($A1481,'Circumstance 11'!$B$6:$AB$15,27,FALSE),IFERROR(VLOOKUP($A1481,'Circumstance 11'!$B$18:$AB$28,27,FALSE),TableBPA2[[#This Row],[Base Payment After Circumstance 10]])))</f>
        <v/>
      </c>
      <c r="Q1481" s="24" t="str">
        <f>IF(Q$3="Not used","",IFERROR(VLOOKUP($A1481,'Circumstance 12'!$B$6:$AB$15,27,FALSE),IFERROR(VLOOKUP($A1481,'Circumstance 12'!$B$18:$AB$28,27,FALSE),TableBPA2[[#This Row],[Base Payment After Circumstance 11]])))</f>
        <v/>
      </c>
      <c r="R1481" s="24" t="str">
        <f>IF(R$3="Not used","",IFERROR(VLOOKUP($A1481,'Circumstance 13'!$B$6:$AB$15,27,FALSE),IFERROR(VLOOKUP($A1481,'Circumstance 13'!$B$18:$AB$28,27,FALSE),TableBPA2[[#This Row],[Base Payment After Circumstance 12]])))</f>
        <v/>
      </c>
      <c r="S1481" s="24" t="str">
        <f>IF(S$3="Not used","",IFERROR(VLOOKUP($A1481,'Circumstance 14'!$B$6:$AB$15,27,FALSE),IFERROR(VLOOKUP($A1481,'Circumstance 14'!$B$18:$AB$28,27,FALSE),TableBPA2[[#This Row],[Base Payment After Circumstance 13]])))</f>
        <v/>
      </c>
      <c r="T1481" s="24" t="str">
        <f>IF(T$3="Not used","",IFERROR(VLOOKUP($A1481,'Circumstance 15'!$B$6:$AB$15,27,FALSE),IFERROR(VLOOKUP($A1481,'Circumstance 15'!$B$18:$AB$28,27,FALSE),TableBPA2[[#This Row],[Base Payment After Circumstance 14]])))</f>
        <v/>
      </c>
      <c r="U1481" s="24" t="str">
        <f>IF(U$3="Not used","",IFERROR(VLOOKUP($A1481,'Circumstance 16'!$B$6:$AB$15,27,FALSE),IFERROR(VLOOKUP($A1481,'Circumstance 16'!$B$18:$AB$28,27,FALSE),TableBPA2[[#This Row],[Base Payment After Circumstance 15]])))</f>
        <v/>
      </c>
      <c r="V1481" s="24" t="str">
        <f>IF(V$3="Not used","",IFERROR(VLOOKUP($A1481,'Circumstance 17'!$B$6:$AB$15,27,FALSE),IFERROR(VLOOKUP($A1481,'Circumstance 17'!$B$18:$AB$28,27,FALSE),TableBPA2[[#This Row],[Base Payment After Circumstance 16]])))</f>
        <v/>
      </c>
      <c r="W1481" s="24" t="str">
        <f>IF(W$3="Not used","",IFERROR(VLOOKUP($A1481,'Circumstance 18'!$B$6:$AB$15,27,FALSE),IFERROR(VLOOKUP($A1481,'Circumstance 18'!$B$18:$AB$28,27,FALSE),TableBPA2[[#This Row],[Base Payment After Circumstance 17]])))</f>
        <v/>
      </c>
      <c r="X1481" s="24" t="str">
        <f>IF(X$3="Not used","",IFERROR(VLOOKUP($A1481,'Circumstance 19'!$B$6:$AB$15,27,FALSE),IFERROR(VLOOKUP($A1481,'Circumstance 19'!$B$18:$AB$28,27,FALSE),TableBPA2[[#This Row],[Base Payment After Circumstance 18]])))</f>
        <v/>
      </c>
      <c r="Y1481" s="24" t="str">
        <f>IF(Y$3="Not used","",IFERROR(VLOOKUP($A1481,'Circumstance 20'!$B$6:$AB$15,27,FALSE),IFERROR(VLOOKUP($A1481,'Circumstance 20'!$B$18:$AB$28,27,FALSE),TableBPA2[[#This Row],[Base Payment After Circumstance 19]])))</f>
        <v/>
      </c>
    </row>
    <row r="1482" spans="1:25" x14ac:dyDescent="0.25">
      <c r="A1482" s="11" t="str">
        <f>IF('LEA Information'!A1491="","",'LEA Information'!A1491)</f>
        <v/>
      </c>
      <c r="B1482" s="11" t="str">
        <f>IF('LEA Information'!B1491="","",'LEA Information'!B1491)</f>
        <v/>
      </c>
      <c r="C1482" s="68" t="str">
        <f>IF('LEA Information'!C1491="","",'LEA Information'!C1491)</f>
        <v/>
      </c>
      <c r="D1482" s="8" t="str">
        <f>IF('LEA Information'!D1491="","",'LEA Information'!D1491)</f>
        <v/>
      </c>
      <c r="E1482" s="32" t="str">
        <f t="shared" si="23"/>
        <v/>
      </c>
      <c r="F1482" s="3" t="str">
        <f>IF(F$3="Not used","",IFERROR(VLOOKUP($A1482,'Circumstance 1'!$B$6:$AB$15,27,FALSE),IFERROR(VLOOKUP(A1482,'Circumstance 1'!$B$18:$AB$28,27,FALSE),TableBPA2[[#This Row],[Starting Base Payment]])))</f>
        <v/>
      </c>
      <c r="G1482" s="3" t="str">
        <f>IF(G$3="Not used","",IFERROR(VLOOKUP($A1482,'Circumstance 2'!$B$6:$AB$15,27,FALSE),IFERROR(VLOOKUP($A1482,'Circumstance 2'!$B$18:$AB$28,27,FALSE),TableBPA2[[#This Row],[Base Payment After Circumstance 1]])))</f>
        <v/>
      </c>
      <c r="H1482" s="3" t="str">
        <f>IF(H$3="Not used","",IFERROR(VLOOKUP($A1482,'Circumstance 3'!$B$6:$AB$15,27,FALSE),IFERROR(VLOOKUP($A1482,'Circumstance 3'!$B$18:$AB$28,27,FALSE),TableBPA2[[#This Row],[Base Payment After Circumstance 2]])))</f>
        <v/>
      </c>
      <c r="I1482" s="3" t="str">
        <f>IF(I$3="Not used","",IFERROR(VLOOKUP($A1482,'Circumstance 4'!$B$6:$AB$15,27,FALSE),IFERROR(VLOOKUP($A1482,'Circumstance 4'!$B$18:$AB$28,27,FALSE),TableBPA2[[#This Row],[Base Payment After Circumstance 3]])))</f>
        <v/>
      </c>
      <c r="J1482" s="3" t="str">
        <f>IF(J$3="Not used","",IFERROR(VLOOKUP($A1482,'Circumstance 5'!$B$6:$AB$15,27,FALSE),IFERROR(VLOOKUP($A1482,'Circumstance 5'!$B$18:$AB$28,27,FALSE),TableBPA2[[#This Row],[Base Payment After Circumstance 4]])))</f>
        <v/>
      </c>
      <c r="K1482" s="3" t="str">
        <f>IF(K$3="Not used","",IFERROR(VLOOKUP($A1482,'Circumstance 6'!$B$6:$AB$15,27,FALSE),IFERROR(VLOOKUP($A1482,'Circumstance 6'!$B$18:$AB$28,27,FALSE),TableBPA2[[#This Row],[Base Payment After Circumstance 5]])))</f>
        <v/>
      </c>
      <c r="L1482" s="3" t="str">
        <f>IF(L$3="Not used","",IFERROR(VLOOKUP($A1482,'Circumstance 7'!$B$6:$AB$15,27,FALSE),IFERROR(VLOOKUP($A1482,'Circumstance 7'!$B$18:$AB$28,27,FALSE),TableBPA2[[#This Row],[Base Payment After Circumstance 6]])))</f>
        <v/>
      </c>
      <c r="M1482" s="3" t="str">
        <f>IF(M$3="Not used","",IFERROR(VLOOKUP($A1482,'Circumstance 8'!$B$6:$AB$15,27,FALSE),IFERROR(VLOOKUP($A1482,'Circumstance 8'!$B$18:$AB$28,27,FALSE),TableBPA2[[#This Row],[Base Payment After Circumstance 7]])))</f>
        <v/>
      </c>
      <c r="N1482" s="3" t="str">
        <f>IF(N$3="Not used","",IFERROR(VLOOKUP($A1482,'Circumstance 9'!$B$6:$AB$15,27,FALSE),IFERROR(VLOOKUP($A1482,'Circumstance 9'!$B$18:$AB$28,27,FALSE),TableBPA2[[#This Row],[Base Payment After Circumstance 8]])))</f>
        <v/>
      </c>
      <c r="O1482" s="3" t="str">
        <f>IF(O$3="Not used","",IFERROR(VLOOKUP($A1482,'Circumstance 10'!$B$6:$AB$15,27,FALSE),IFERROR(VLOOKUP($A1482,'Circumstance 10'!$B$18:$AB$28,27,FALSE),TableBPA2[[#This Row],[Base Payment After Circumstance 9]])))</f>
        <v/>
      </c>
      <c r="P1482" s="24" t="str">
        <f>IF(P$3="Not used","",IFERROR(VLOOKUP($A1482,'Circumstance 11'!$B$6:$AB$15,27,FALSE),IFERROR(VLOOKUP($A1482,'Circumstance 11'!$B$18:$AB$28,27,FALSE),TableBPA2[[#This Row],[Base Payment After Circumstance 10]])))</f>
        <v/>
      </c>
      <c r="Q1482" s="24" t="str">
        <f>IF(Q$3="Not used","",IFERROR(VLOOKUP($A1482,'Circumstance 12'!$B$6:$AB$15,27,FALSE),IFERROR(VLOOKUP($A1482,'Circumstance 12'!$B$18:$AB$28,27,FALSE),TableBPA2[[#This Row],[Base Payment After Circumstance 11]])))</f>
        <v/>
      </c>
      <c r="R1482" s="24" t="str">
        <f>IF(R$3="Not used","",IFERROR(VLOOKUP($A1482,'Circumstance 13'!$B$6:$AB$15,27,FALSE),IFERROR(VLOOKUP($A1482,'Circumstance 13'!$B$18:$AB$28,27,FALSE),TableBPA2[[#This Row],[Base Payment After Circumstance 12]])))</f>
        <v/>
      </c>
      <c r="S1482" s="24" t="str">
        <f>IF(S$3="Not used","",IFERROR(VLOOKUP($A1482,'Circumstance 14'!$B$6:$AB$15,27,FALSE),IFERROR(VLOOKUP($A1482,'Circumstance 14'!$B$18:$AB$28,27,FALSE),TableBPA2[[#This Row],[Base Payment After Circumstance 13]])))</f>
        <v/>
      </c>
      <c r="T1482" s="24" t="str">
        <f>IF(T$3="Not used","",IFERROR(VLOOKUP($A1482,'Circumstance 15'!$B$6:$AB$15,27,FALSE),IFERROR(VLOOKUP($A1482,'Circumstance 15'!$B$18:$AB$28,27,FALSE),TableBPA2[[#This Row],[Base Payment After Circumstance 14]])))</f>
        <v/>
      </c>
      <c r="U1482" s="24" t="str">
        <f>IF(U$3="Not used","",IFERROR(VLOOKUP($A1482,'Circumstance 16'!$B$6:$AB$15,27,FALSE),IFERROR(VLOOKUP($A1482,'Circumstance 16'!$B$18:$AB$28,27,FALSE),TableBPA2[[#This Row],[Base Payment After Circumstance 15]])))</f>
        <v/>
      </c>
      <c r="V1482" s="24" t="str">
        <f>IF(V$3="Not used","",IFERROR(VLOOKUP($A1482,'Circumstance 17'!$B$6:$AB$15,27,FALSE),IFERROR(VLOOKUP($A1482,'Circumstance 17'!$B$18:$AB$28,27,FALSE),TableBPA2[[#This Row],[Base Payment After Circumstance 16]])))</f>
        <v/>
      </c>
      <c r="W1482" s="24" t="str">
        <f>IF(W$3="Not used","",IFERROR(VLOOKUP($A1482,'Circumstance 18'!$B$6:$AB$15,27,FALSE),IFERROR(VLOOKUP($A1482,'Circumstance 18'!$B$18:$AB$28,27,FALSE),TableBPA2[[#This Row],[Base Payment After Circumstance 17]])))</f>
        <v/>
      </c>
      <c r="X1482" s="24" t="str">
        <f>IF(X$3="Not used","",IFERROR(VLOOKUP($A1482,'Circumstance 19'!$B$6:$AB$15,27,FALSE),IFERROR(VLOOKUP($A1482,'Circumstance 19'!$B$18:$AB$28,27,FALSE),TableBPA2[[#This Row],[Base Payment After Circumstance 18]])))</f>
        <v/>
      </c>
      <c r="Y1482" s="24" t="str">
        <f>IF(Y$3="Not used","",IFERROR(VLOOKUP($A1482,'Circumstance 20'!$B$6:$AB$15,27,FALSE),IFERROR(VLOOKUP($A1482,'Circumstance 20'!$B$18:$AB$28,27,FALSE),TableBPA2[[#This Row],[Base Payment After Circumstance 19]])))</f>
        <v/>
      </c>
    </row>
    <row r="1483" spans="1:25" x14ac:dyDescent="0.25">
      <c r="A1483" s="11" t="str">
        <f>IF('LEA Information'!A1492="","",'LEA Information'!A1492)</f>
        <v/>
      </c>
      <c r="B1483" s="11" t="str">
        <f>IF('LEA Information'!B1492="","",'LEA Information'!B1492)</f>
        <v/>
      </c>
      <c r="C1483" s="68" t="str">
        <f>IF('LEA Information'!C1492="","",'LEA Information'!C1492)</f>
        <v/>
      </c>
      <c r="D1483" s="8" t="str">
        <f>IF('LEA Information'!D1492="","",'LEA Information'!D1492)</f>
        <v/>
      </c>
      <c r="E1483" s="32" t="str">
        <f t="shared" si="23"/>
        <v/>
      </c>
      <c r="F1483" s="3" t="str">
        <f>IF(F$3="Not used","",IFERROR(VLOOKUP($A1483,'Circumstance 1'!$B$6:$AB$15,27,FALSE),IFERROR(VLOOKUP(A1483,'Circumstance 1'!$B$18:$AB$28,27,FALSE),TableBPA2[[#This Row],[Starting Base Payment]])))</f>
        <v/>
      </c>
      <c r="G1483" s="3" t="str">
        <f>IF(G$3="Not used","",IFERROR(VLOOKUP($A1483,'Circumstance 2'!$B$6:$AB$15,27,FALSE),IFERROR(VLOOKUP($A1483,'Circumstance 2'!$B$18:$AB$28,27,FALSE),TableBPA2[[#This Row],[Base Payment After Circumstance 1]])))</f>
        <v/>
      </c>
      <c r="H1483" s="3" t="str">
        <f>IF(H$3="Not used","",IFERROR(VLOOKUP($A1483,'Circumstance 3'!$B$6:$AB$15,27,FALSE),IFERROR(VLOOKUP($A1483,'Circumstance 3'!$B$18:$AB$28,27,FALSE),TableBPA2[[#This Row],[Base Payment After Circumstance 2]])))</f>
        <v/>
      </c>
      <c r="I1483" s="3" t="str">
        <f>IF(I$3="Not used","",IFERROR(VLOOKUP($A1483,'Circumstance 4'!$B$6:$AB$15,27,FALSE),IFERROR(VLOOKUP($A1483,'Circumstance 4'!$B$18:$AB$28,27,FALSE),TableBPA2[[#This Row],[Base Payment After Circumstance 3]])))</f>
        <v/>
      </c>
      <c r="J1483" s="3" t="str">
        <f>IF(J$3="Not used","",IFERROR(VLOOKUP($A1483,'Circumstance 5'!$B$6:$AB$15,27,FALSE),IFERROR(VLOOKUP($A1483,'Circumstance 5'!$B$18:$AB$28,27,FALSE),TableBPA2[[#This Row],[Base Payment After Circumstance 4]])))</f>
        <v/>
      </c>
      <c r="K1483" s="3" t="str">
        <f>IF(K$3="Not used","",IFERROR(VLOOKUP($A1483,'Circumstance 6'!$B$6:$AB$15,27,FALSE),IFERROR(VLOOKUP($A1483,'Circumstance 6'!$B$18:$AB$28,27,FALSE),TableBPA2[[#This Row],[Base Payment After Circumstance 5]])))</f>
        <v/>
      </c>
      <c r="L1483" s="3" t="str">
        <f>IF(L$3="Not used","",IFERROR(VLOOKUP($A1483,'Circumstance 7'!$B$6:$AB$15,27,FALSE),IFERROR(VLOOKUP($A1483,'Circumstance 7'!$B$18:$AB$28,27,FALSE),TableBPA2[[#This Row],[Base Payment After Circumstance 6]])))</f>
        <v/>
      </c>
      <c r="M1483" s="3" t="str">
        <f>IF(M$3="Not used","",IFERROR(VLOOKUP($A1483,'Circumstance 8'!$B$6:$AB$15,27,FALSE),IFERROR(VLOOKUP($A1483,'Circumstance 8'!$B$18:$AB$28,27,FALSE),TableBPA2[[#This Row],[Base Payment After Circumstance 7]])))</f>
        <v/>
      </c>
      <c r="N1483" s="3" t="str">
        <f>IF(N$3="Not used","",IFERROR(VLOOKUP($A1483,'Circumstance 9'!$B$6:$AB$15,27,FALSE),IFERROR(VLOOKUP($A1483,'Circumstance 9'!$B$18:$AB$28,27,FALSE),TableBPA2[[#This Row],[Base Payment After Circumstance 8]])))</f>
        <v/>
      </c>
      <c r="O1483" s="3" t="str">
        <f>IF(O$3="Not used","",IFERROR(VLOOKUP($A1483,'Circumstance 10'!$B$6:$AB$15,27,FALSE),IFERROR(VLOOKUP($A1483,'Circumstance 10'!$B$18:$AB$28,27,FALSE),TableBPA2[[#This Row],[Base Payment After Circumstance 9]])))</f>
        <v/>
      </c>
      <c r="P1483" s="24" t="str">
        <f>IF(P$3="Not used","",IFERROR(VLOOKUP($A1483,'Circumstance 11'!$B$6:$AB$15,27,FALSE),IFERROR(VLOOKUP($A1483,'Circumstance 11'!$B$18:$AB$28,27,FALSE),TableBPA2[[#This Row],[Base Payment After Circumstance 10]])))</f>
        <v/>
      </c>
      <c r="Q1483" s="24" t="str">
        <f>IF(Q$3="Not used","",IFERROR(VLOOKUP($A1483,'Circumstance 12'!$B$6:$AB$15,27,FALSE),IFERROR(VLOOKUP($A1483,'Circumstance 12'!$B$18:$AB$28,27,FALSE),TableBPA2[[#This Row],[Base Payment After Circumstance 11]])))</f>
        <v/>
      </c>
      <c r="R1483" s="24" t="str">
        <f>IF(R$3="Not used","",IFERROR(VLOOKUP($A1483,'Circumstance 13'!$B$6:$AB$15,27,FALSE),IFERROR(VLOOKUP($A1483,'Circumstance 13'!$B$18:$AB$28,27,FALSE),TableBPA2[[#This Row],[Base Payment After Circumstance 12]])))</f>
        <v/>
      </c>
      <c r="S1483" s="24" t="str">
        <f>IF(S$3="Not used","",IFERROR(VLOOKUP($A1483,'Circumstance 14'!$B$6:$AB$15,27,FALSE),IFERROR(VLOOKUP($A1483,'Circumstance 14'!$B$18:$AB$28,27,FALSE),TableBPA2[[#This Row],[Base Payment After Circumstance 13]])))</f>
        <v/>
      </c>
      <c r="T1483" s="24" t="str">
        <f>IF(T$3="Not used","",IFERROR(VLOOKUP($A1483,'Circumstance 15'!$B$6:$AB$15,27,FALSE),IFERROR(VLOOKUP($A1483,'Circumstance 15'!$B$18:$AB$28,27,FALSE),TableBPA2[[#This Row],[Base Payment After Circumstance 14]])))</f>
        <v/>
      </c>
      <c r="U1483" s="24" t="str">
        <f>IF(U$3="Not used","",IFERROR(VLOOKUP($A1483,'Circumstance 16'!$B$6:$AB$15,27,FALSE),IFERROR(VLOOKUP($A1483,'Circumstance 16'!$B$18:$AB$28,27,FALSE),TableBPA2[[#This Row],[Base Payment After Circumstance 15]])))</f>
        <v/>
      </c>
      <c r="V1483" s="24" t="str">
        <f>IF(V$3="Not used","",IFERROR(VLOOKUP($A1483,'Circumstance 17'!$B$6:$AB$15,27,FALSE),IFERROR(VLOOKUP($A1483,'Circumstance 17'!$B$18:$AB$28,27,FALSE),TableBPA2[[#This Row],[Base Payment After Circumstance 16]])))</f>
        <v/>
      </c>
      <c r="W1483" s="24" t="str">
        <f>IF(W$3="Not used","",IFERROR(VLOOKUP($A1483,'Circumstance 18'!$B$6:$AB$15,27,FALSE),IFERROR(VLOOKUP($A1483,'Circumstance 18'!$B$18:$AB$28,27,FALSE),TableBPA2[[#This Row],[Base Payment After Circumstance 17]])))</f>
        <v/>
      </c>
      <c r="X1483" s="24" t="str">
        <f>IF(X$3="Not used","",IFERROR(VLOOKUP($A1483,'Circumstance 19'!$B$6:$AB$15,27,FALSE),IFERROR(VLOOKUP($A1483,'Circumstance 19'!$B$18:$AB$28,27,FALSE),TableBPA2[[#This Row],[Base Payment After Circumstance 18]])))</f>
        <v/>
      </c>
      <c r="Y1483" s="24" t="str">
        <f>IF(Y$3="Not used","",IFERROR(VLOOKUP($A1483,'Circumstance 20'!$B$6:$AB$15,27,FALSE),IFERROR(VLOOKUP($A1483,'Circumstance 20'!$B$18:$AB$28,27,FALSE),TableBPA2[[#This Row],[Base Payment After Circumstance 19]])))</f>
        <v/>
      </c>
    </row>
    <row r="1484" spans="1:25" x14ac:dyDescent="0.25">
      <c r="A1484" s="11" t="str">
        <f>IF('LEA Information'!A1493="","",'LEA Information'!A1493)</f>
        <v/>
      </c>
      <c r="B1484" s="11" t="str">
        <f>IF('LEA Information'!B1493="","",'LEA Information'!B1493)</f>
        <v/>
      </c>
      <c r="C1484" s="68" t="str">
        <f>IF('LEA Information'!C1493="","",'LEA Information'!C1493)</f>
        <v/>
      </c>
      <c r="D1484" s="8" t="str">
        <f>IF('LEA Information'!D1493="","",'LEA Information'!D1493)</f>
        <v/>
      </c>
      <c r="E1484" s="32" t="str">
        <f t="shared" si="23"/>
        <v/>
      </c>
      <c r="F1484" s="3" t="str">
        <f>IF(F$3="Not used","",IFERROR(VLOOKUP($A1484,'Circumstance 1'!$B$6:$AB$15,27,FALSE),IFERROR(VLOOKUP(A1484,'Circumstance 1'!$B$18:$AB$28,27,FALSE),TableBPA2[[#This Row],[Starting Base Payment]])))</f>
        <v/>
      </c>
      <c r="G1484" s="3" t="str">
        <f>IF(G$3="Not used","",IFERROR(VLOOKUP($A1484,'Circumstance 2'!$B$6:$AB$15,27,FALSE),IFERROR(VLOOKUP($A1484,'Circumstance 2'!$B$18:$AB$28,27,FALSE),TableBPA2[[#This Row],[Base Payment After Circumstance 1]])))</f>
        <v/>
      </c>
      <c r="H1484" s="3" t="str">
        <f>IF(H$3="Not used","",IFERROR(VLOOKUP($A1484,'Circumstance 3'!$B$6:$AB$15,27,FALSE),IFERROR(VLOOKUP($A1484,'Circumstance 3'!$B$18:$AB$28,27,FALSE),TableBPA2[[#This Row],[Base Payment After Circumstance 2]])))</f>
        <v/>
      </c>
      <c r="I1484" s="3" t="str">
        <f>IF(I$3="Not used","",IFERROR(VLOOKUP($A1484,'Circumstance 4'!$B$6:$AB$15,27,FALSE),IFERROR(VLOOKUP($A1484,'Circumstance 4'!$B$18:$AB$28,27,FALSE),TableBPA2[[#This Row],[Base Payment After Circumstance 3]])))</f>
        <v/>
      </c>
      <c r="J1484" s="3" t="str">
        <f>IF(J$3="Not used","",IFERROR(VLOOKUP($A1484,'Circumstance 5'!$B$6:$AB$15,27,FALSE),IFERROR(VLOOKUP($A1484,'Circumstance 5'!$B$18:$AB$28,27,FALSE),TableBPA2[[#This Row],[Base Payment After Circumstance 4]])))</f>
        <v/>
      </c>
      <c r="K1484" s="3" t="str">
        <f>IF(K$3="Not used","",IFERROR(VLOOKUP($A1484,'Circumstance 6'!$B$6:$AB$15,27,FALSE),IFERROR(VLOOKUP($A1484,'Circumstance 6'!$B$18:$AB$28,27,FALSE),TableBPA2[[#This Row],[Base Payment After Circumstance 5]])))</f>
        <v/>
      </c>
      <c r="L1484" s="3" t="str">
        <f>IF(L$3="Not used","",IFERROR(VLOOKUP($A1484,'Circumstance 7'!$B$6:$AB$15,27,FALSE),IFERROR(VLOOKUP($A1484,'Circumstance 7'!$B$18:$AB$28,27,FALSE),TableBPA2[[#This Row],[Base Payment After Circumstance 6]])))</f>
        <v/>
      </c>
      <c r="M1484" s="3" t="str">
        <f>IF(M$3="Not used","",IFERROR(VLOOKUP($A1484,'Circumstance 8'!$B$6:$AB$15,27,FALSE),IFERROR(VLOOKUP($A1484,'Circumstance 8'!$B$18:$AB$28,27,FALSE),TableBPA2[[#This Row],[Base Payment After Circumstance 7]])))</f>
        <v/>
      </c>
      <c r="N1484" s="3" t="str">
        <f>IF(N$3="Not used","",IFERROR(VLOOKUP($A1484,'Circumstance 9'!$B$6:$AB$15,27,FALSE),IFERROR(VLOOKUP($A1484,'Circumstance 9'!$B$18:$AB$28,27,FALSE),TableBPA2[[#This Row],[Base Payment After Circumstance 8]])))</f>
        <v/>
      </c>
      <c r="O1484" s="3" t="str">
        <f>IF(O$3="Not used","",IFERROR(VLOOKUP($A1484,'Circumstance 10'!$B$6:$AB$15,27,FALSE),IFERROR(VLOOKUP($A1484,'Circumstance 10'!$B$18:$AB$28,27,FALSE),TableBPA2[[#This Row],[Base Payment After Circumstance 9]])))</f>
        <v/>
      </c>
      <c r="P1484" s="24" t="str">
        <f>IF(P$3="Not used","",IFERROR(VLOOKUP($A1484,'Circumstance 11'!$B$6:$AB$15,27,FALSE),IFERROR(VLOOKUP($A1484,'Circumstance 11'!$B$18:$AB$28,27,FALSE),TableBPA2[[#This Row],[Base Payment After Circumstance 10]])))</f>
        <v/>
      </c>
      <c r="Q1484" s="24" t="str">
        <f>IF(Q$3="Not used","",IFERROR(VLOOKUP($A1484,'Circumstance 12'!$B$6:$AB$15,27,FALSE),IFERROR(VLOOKUP($A1484,'Circumstance 12'!$B$18:$AB$28,27,FALSE),TableBPA2[[#This Row],[Base Payment After Circumstance 11]])))</f>
        <v/>
      </c>
      <c r="R1484" s="24" t="str">
        <f>IF(R$3="Not used","",IFERROR(VLOOKUP($A1484,'Circumstance 13'!$B$6:$AB$15,27,FALSE),IFERROR(VLOOKUP($A1484,'Circumstance 13'!$B$18:$AB$28,27,FALSE),TableBPA2[[#This Row],[Base Payment After Circumstance 12]])))</f>
        <v/>
      </c>
      <c r="S1484" s="24" t="str">
        <f>IF(S$3="Not used","",IFERROR(VLOOKUP($A1484,'Circumstance 14'!$B$6:$AB$15,27,FALSE),IFERROR(VLOOKUP($A1484,'Circumstance 14'!$B$18:$AB$28,27,FALSE),TableBPA2[[#This Row],[Base Payment After Circumstance 13]])))</f>
        <v/>
      </c>
      <c r="T1484" s="24" t="str">
        <f>IF(T$3="Not used","",IFERROR(VLOOKUP($A1484,'Circumstance 15'!$B$6:$AB$15,27,FALSE),IFERROR(VLOOKUP($A1484,'Circumstance 15'!$B$18:$AB$28,27,FALSE),TableBPA2[[#This Row],[Base Payment After Circumstance 14]])))</f>
        <v/>
      </c>
      <c r="U1484" s="24" t="str">
        <f>IF(U$3="Not used","",IFERROR(VLOOKUP($A1484,'Circumstance 16'!$B$6:$AB$15,27,FALSE),IFERROR(VLOOKUP($A1484,'Circumstance 16'!$B$18:$AB$28,27,FALSE),TableBPA2[[#This Row],[Base Payment After Circumstance 15]])))</f>
        <v/>
      </c>
      <c r="V1484" s="24" t="str">
        <f>IF(V$3="Not used","",IFERROR(VLOOKUP($A1484,'Circumstance 17'!$B$6:$AB$15,27,FALSE),IFERROR(VLOOKUP($A1484,'Circumstance 17'!$B$18:$AB$28,27,FALSE),TableBPA2[[#This Row],[Base Payment After Circumstance 16]])))</f>
        <v/>
      </c>
      <c r="W1484" s="24" t="str">
        <f>IF(W$3="Not used","",IFERROR(VLOOKUP($A1484,'Circumstance 18'!$B$6:$AB$15,27,FALSE),IFERROR(VLOOKUP($A1484,'Circumstance 18'!$B$18:$AB$28,27,FALSE),TableBPA2[[#This Row],[Base Payment After Circumstance 17]])))</f>
        <v/>
      </c>
      <c r="X1484" s="24" t="str">
        <f>IF(X$3="Not used","",IFERROR(VLOOKUP($A1484,'Circumstance 19'!$B$6:$AB$15,27,FALSE),IFERROR(VLOOKUP($A1484,'Circumstance 19'!$B$18:$AB$28,27,FALSE),TableBPA2[[#This Row],[Base Payment After Circumstance 18]])))</f>
        <v/>
      </c>
      <c r="Y1484" s="24" t="str">
        <f>IF(Y$3="Not used","",IFERROR(VLOOKUP($A1484,'Circumstance 20'!$B$6:$AB$15,27,FALSE),IFERROR(VLOOKUP($A1484,'Circumstance 20'!$B$18:$AB$28,27,FALSE),TableBPA2[[#This Row],[Base Payment After Circumstance 19]])))</f>
        <v/>
      </c>
    </row>
    <row r="1485" spans="1:25" x14ac:dyDescent="0.25">
      <c r="A1485" s="11" t="str">
        <f>IF('LEA Information'!A1494="","",'LEA Information'!A1494)</f>
        <v/>
      </c>
      <c r="B1485" s="11" t="str">
        <f>IF('LEA Information'!B1494="","",'LEA Information'!B1494)</f>
        <v/>
      </c>
      <c r="C1485" s="68" t="str">
        <f>IF('LEA Information'!C1494="","",'LEA Information'!C1494)</f>
        <v/>
      </c>
      <c r="D1485" s="8" t="str">
        <f>IF('LEA Information'!D1494="","",'LEA Information'!D1494)</f>
        <v/>
      </c>
      <c r="E1485" s="32" t="str">
        <f t="shared" si="23"/>
        <v/>
      </c>
      <c r="F1485" s="3" t="str">
        <f>IF(F$3="Not used","",IFERROR(VLOOKUP($A1485,'Circumstance 1'!$B$6:$AB$15,27,FALSE),IFERROR(VLOOKUP(A1485,'Circumstance 1'!$B$18:$AB$28,27,FALSE),TableBPA2[[#This Row],[Starting Base Payment]])))</f>
        <v/>
      </c>
      <c r="G1485" s="3" t="str">
        <f>IF(G$3="Not used","",IFERROR(VLOOKUP($A1485,'Circumstance 2'!$B$6:$AB$15,27,FALSE),IFERROR(VLOOKUP($A1485,'Circumstance 2'!$B$18:$AB$28,27,FALSE),TableBPA2[[#This Row],[Base Payment After Circumstance 1]])))</f>
        <v/>
      </c>
      <c r="H1485" s="3" t="str">
        <f>IF(H$3="Not used","",IFERROR(VLOOKUP($A1485,'Circumstance 3'!$B$6:$AB$15,27,FALSE),IFERROR(VLOOKUP($A1485,'Circumstance 3'!$B$18:$AB$28,27,FALSE),TableBPA2[[#This Row],[Base Payment After Circumstance 2]])))</f>
        <v/>
      </c>
      <c r="I1485" s="3" t="str">
        <f>IF(I$3="Not used","",IFERROR(VLOOKUP($A1485,'Circumstance 4'!$B$6:$AB$15,27,FALSE),IFERROR(VLOOKUP($A1485,'Circumstance 4'!$B$18:$AB$28,27,FALSE),TableBPA2[[#This Row],[Base Payment After Circumstance 3]])))</f>
        <v/>
      </c>
      <c r="J1485" s="3" t="str">
        <f>IF(J$3="Not used","",IFERROR(VLOOKUP($A1485,'Circumstance 5'!$B$6:$AB$15,27,FALSE),IFERROR(VLOOKUP($A1485,'Circumstance 5'!$B$18:$AB$28,27,FALSE),TableBPA2[[#This Row],[Base Payment After Circumstance 4]])))</f>
        <v/>
      </c>
      <c r="K1485" s="3" t="str">
        <f>IF(K$3="Not used","",IFERROR(VLOOKUP($A1485,'Circumstance 6'!$B$6:$AB$15,27,FALSE),IFERROR(VLOOKUP($A1485,'Circumstance 6'!$B$18:$AB$28,27,FALSE),TableBPA2[[#This Row],[Base Payment After Circumstance 5]])))</f>
        <v/>
      </c>
      <c r="L1485" s="3" t="str">
        <f>IF(L$3="Not used","",IFERROR(VLOOKUP($A1485,'Circumstance 7'!$B$6:$AB$15,27,FALSE),IFERROR(VLOOKUP($A1485,'Circumstance 7'!$B$18:$AB$28,27,FALSE),TableBPA2[[#This Row],[Base Payment After Circumstance 6]])))</f>
        <v/>
      </c>
      <c r="M1485" s="3" t="str">
        <f>IF(M$3="Not used","",IFERROR(VLOOKUP($A1485,'Circumstance 8'!$B$6:$AB$15,27,FALSE),IFERROR(VLOOKUP($A1485,'Circumstance 8'!$B$18:$AB$28,27,FALSE),TableBPA2[[#This Row],[Base Payment After Circumstance 7]])))</f>
        <v/>
      </c>
      <c r="N1485" s="3" t="str">
        <f>IF(N$3="Not used","",IFERROR(VLOOKUP($A1485,'Circumstance 9'!$B$6:$AB$15,27,FALSE),IFERROR(VLOOKUP($A1485,'Circumstance 9'!$B$18:$AB$28,27,FALSE),TableBPA2[[#This Row],[Base Payment After Circumstance 8]])))</f>
        <v/>
      </c>
      <c r="O1485" s="3" t="str">
        <f>IF(O$3="Not used","",IFERROR(VLOOKUP($A1485,'Circumstance 10'!$B$6:$AB$15,27,FALSE),IFERROR(VLOOKUP($A1485,'Circumstance 10'!$B$18:$AB$28,27,FALSE),TableBPA2[[#This Row],[Base Payment After Circumstance 9]])))</f>
        <v/>
      </c>
      <c r="P1485" s="24" t="str">
        <f>IF(P$3="Not used","",IFERROR(VLOOKUP($A1485,'Circumstance 11'!$B$6:$AB$15,27,FALSE),IFERROR(VLOOKUP($A1485,'Circumstance 11'!$B$18:$AB$28,27,FALSE),TableBPA2[[#This Row],[Base Payment After Circumstance 10]])))</f>
        <v/>
      </c>
      <c r="Q1485" s="24" t="str">
        <f>IF(Q$3="Not used","",IFERROR(VLOOKUP($A1485,'Circumstance 12'!$B$6:$AB$15,27,FALSE),IFERROR(VLOOKUP($A1485,'Circumstance 12'!$B$18:$AB$28,27,FALSE),TableBPA2[[#This Row],[Base Payment After Circumstance 11]])))</f>
        <v/>
      </c>
      <c r="R1485" s="24" t="str">
        <f>IF(R$3="Not used","",IFERROR(VLOOKUP($A1485,'Circumstance 13'!$B$6:$AB$15,27,FALSE),IFERROR(VLOOKUP($A1485,'Circumstance 13'!$B$18:$AB$28,27,FALSE),TableBPA2[[#This Row],[Base Payment After Circumstance 12]])))</f>
        <v/>
      </c>
      <c r="S1485" s="24" t="str">
        <f>IF(S$3="Not used","",IFERROR(VLOOKUP($A1485,'Circumstance 14'!$B$6:$AB$15,27,FALSE),IFERROR(VLOOKUP($A1485,'Circumstance 14'!$B$18:$AB$28,27,FALSE),TableBPA2[[#This Row],[Base Payment After Circumstance 13]])))</f>
        <v/>
      </c>
      <c r="T1485" s="24" t="str">
        <f>IF(T$3="Not used","",IFERROR(VLOOKUP($A1485,'Circumstance 15'!$B$6:$AB$15,27,FALSE),IFERROR(VLOOKUP($A1485,'Circumstance 15'!$B$18:$AB$28,27,FALSE),TableBPA2[[#This Row],[Base Payment After Circumstance 14]])))</f>
        <v/>
      </c>
      <c r="U1485" s="24" t="str">
        <f>IF(U$3="Not used","",IFERROR(VLOOKUP($A1485,'Circumstance 16'!$B$6:$AB$15,27,FALSE),IFERROR(VLOOKUP($A1485,'Circumstance 16'!$B$18:$AB$28,27,FALSE),TableBPA2[[#This Row],[Base Payment After Circumstance 15]])))</f>
        <v/>
      </c>
      <c r="V1485" s="24" t="str">
        <f>IF(V$3="Not used","",IFERROR(VLOOKUP($A1485,'Circumstance 17'!$B$6:$AB$15,27,FALSE),IFERROR(VLOOKUP($A1485,'Circumstance 17'!$B$18:$AB$28,27,FALSE),TableBPA2[[#This Row],[Base Payment After Circumstance 16]])))</f>
        <v/>
      </c>
      <c r="W1485" s="24" t="str">
        <f>IF(W$3="Not used","",IFERROR(VLOOKUP($A1485,'Circumstance 18'!$B$6:$AB$15,27,FALSE),IFERROR(VLOOKUP($A1485,'Circumstance 18'!$B$18:$AB$28,27,FALSE),TableBPA2[[#This Row],[Base Payment After Circumstance 17]])))</f>
        <v/>
      </c>
      <c r="X1485" s="24" t="str">
        <f>IF(X$3="Not used","",IFERROR(VLOOKUP($A1485,'Circumstance 19'!$B$6:$AB$15,27,FALSE),IFERROR(VLOOKUP($A1485,'Circumstance 19'!$B$18:$AB$28,27,FALSE),TableBPA2[[#This Row],[Base Payment After Circumstance 18]])))</f>
        <v/>
      </c>
      <c r="Y1485" s="24" t="str">
        <f>IF(Y$3="Not used","",IFERROR(VLOOKUP($A1485,'Circumstance 20'!$B$6:$AB$15,27,FALSE),IFERROR(VLOOKUP($A1485,'Circumstance 20'!$B$18:$AB$28,27,FALSE),TableBPA2[[#This Row],[Base Payment After Circumstance 19]])))</f>
        <v/>
      </c>
    </row>
    <row r="1486" spans="1:25" x14ac:dyDescent="0.25">
      <c r="A1486" s="11" t="str">
        <f>IF('LEA Information'!A1495="","",'LEA Information'!A1495)</f>
        <v/>
      </c>
      <c r="B1486" s="11" t="str">
        <f>IF('LEA Information'!B1495="","",'LEA Information'!B1495)</f>
        <v/>
      </c>
      <c r="C1486" s="68" t="str">
        <f>IF('LEA Information'!C1495="","",'LEA Information'!C1495)</f>
        <v/>
      </c>
      <c r="D1486" s="8" t="str">
        <f>IF('LEA Information'!D1495="","",'LEA Information'!D1495)</f>
        <v/>
      </c>
      <c r="E1486" s="32" t="str">
        <f t="shared" si="23"/>
        <v/>
      </c>
      <c r="F1486" s="3" t="str">
        <f>IF(F$3="Not used","",IFERROR(VLOOKUP($A1486,'Circumstance 1'!$B$6:$AB$15,27,FALSE),IFERROR(VLOOKUP(A1486,'Circumstance 1'!$B$18:$AB$28,27,FALSE),TableBPA2[[#This Row],[Starting Base Payment]])))</f>
        <v/>
      </c>
      <c r="G1486" s="3" t="str">
        <f>IF(G$3="Not used","",IFERROR(VLOOKUP($A1486,'Circumstance 2'!$B$6:$AB$15,27,FALSE),IFERROR(VLOOKUP($A1486,'Circumstance 2'!$B$18:$AB$28,27,FALSE),TableBPA2[[#This Row],[Base Payment After Circumstance 1]])))</f>
        <v/>
      </c>
      <c r="H1486" s="3" t="str">
        <f>IF(H$3="Not used","",IFERROR(VLOOKUP($A1486,'Circumstance 3'!$B$6:$AB$15,27,FALSE),IFERROR(VLOOKUP($A1486,'Circumstance 3'!$B$18:$AB$28,27,FALSE),TableBPA2[[#This Row],[Base Payment After Circumstance 2]])))</f>
        <v/>
      </c>
      <c r="I1486" s="3" t="str">
        <f>IF(I$3="Not used","",IFERROR(VLOOKUP($A1486,'Circumstance 4'!$B$6:$AB$15,27,FALSE),IFERROR(VLOOKUP($A1486,'Circumstance 4'!$B$18:$AB$28,27,FALSE),TableBPA2[[#This Row],[Base Payment After Circumstance 3]])))</f>
        <v/>
      </c>
      <c r="J1486" s="3" t="str">
        <f>IF(J$3="Not used","",IFERROR(VLOOKUP($A1486,'Circumstance 5'!$B$6:$AB$15,27,FALSE),IFERROR(VLOOKUP($A1486,'Circumstance 5'!$B$18:$AB$28,27,FALSE),TableBPA2[[#This Row],[Base Payment After Circumstance 4]])))</f>
        <v/>
      </c>
      <c r="K1486" s="3" t="str">
        <f>IF(K$3="Not used","",IFERROR(VLOOKUP($A1486,'Circumstance 6'!$B$6:$AB$15,27,FALSE),IFERROR(VLOOKUP($A1486,'Circumstance 6'!$B$18:$AB$28,27,FALSE),TableBPA2[[#This Row],[Base Payment After Circumstance 5]])))</f>
        <v/>
      </c>
      <c r="L1486" s="3" t="str">
        <f>IF(L$3="Not used","",IFERROR(VLOOKUP($A1486,'Circumstance 7'!$B$6:$AB$15,27,FALSE),IFERROR(VLOOKUP($A1486,'Circumstance 7'!$B$18:$AB$28,27,FALSE),TableBPA2[[#This Row],[Base Payment After Circumstance 6]])))</f>
        <v/>
      </c>
      <c r="M1486" s="3" t="str">
        <f>IF(M$3="Not used","",IFERROR(VLOOKUP($A1486,'Circumstance 8'!$B$6:$AB$15,27,FALSE),IFERROR(VLOOKUP($A1486,'Circumstance 8'!$B$18:$AB$28,27,FALSE),TableBPA2[[#This Row],[Base Payment After Circumstance 7]])))</f>
        <v/>
      </c>
      <c r="N1486" s="3" t="str">
        <f>IF(N$3="Not used","",IFERROR(VLOOKUP($A1486,'Circumstance 9'!$B$6:$AB$15,27,FALSE),IFERROR(VLOOKUP($A1486,'Circumstance 9'!$B$18:$AB$28,27,FALSE),TableBPA2[[#This Row],[Base Payment After Circumstance 8]])))</f>
        <v/>
      </c>
      <c r="O1486" s="3" t="str">
        <f>IF(O$3="Not used","",IFERROR(VLOOKUP($A1486,'Circumstance 10'!$B$6:$AB$15,27,FALSE),IFERROR(VLOOKUP($A1486,'Circumstance 10'!$B$18:$AB$28,27,FALSE),TableBPA2[[#This Row],[Base Payment After Circumstance 9]])))</f>
        <v/>
      </c>
      <c r="P1486" s="24" t="str">
        <f>IF(P$3="Not used","",IFERROR(VLOOKUP($A1486,'Circumstance 11'!$B$6:$AB$15,27,FALSE),IFERROR(VLOOKUP($A1486,'Circumstance 11'!$B$18:$AB$28,27,FALSE),TableBPA2[[#This Row],[Base Payment After Circumstance 10]])))</f>
        <v/>
      </c>
      <c r="Q1486" s="24" t="str">
        <f>IF(Q$3="Not used","",IFERROR(VLOOKUP($A1486,'Circumstance 12'!$B$6:$AB$15,27,FALSE),IFERROR(VLOOKUP($A1486,'Circumstance 12'!$B$18:$AB$28,27,FALSE),TableBPA2[[#This Row],[Base Payment After Circumstance 11]])))</f>
        <v/>
      </c>
      <c r="R1486" s="24" t="str">
        <f>IF(R$3="Not used","",IFERROR(VLOOKUP($A1486,'Circumstance 13'!$B$6:$AB$15,27,FALSE),IFERROR(VLOOKUP($A1486,'Circumstance 13'!$B$18:$AB$28,27,FALSE),TableBPA2[[#This Row],[Base Payment After Circumstance 12]])))</f>
        <v/>
      </c>
      <c r="S1486" s="24" t="str">
        <f>IF(S$3="Not used","",IFERROR(VLOOKUP($A1486,'Circumstance 14'!$B$6:$AB$15,27,FALSE),IFERROR(VLOOKUP($A1486,'Circumstance 14'!$B$18:$AB$28,27,FALSE),TableBPA2[[#This Row],[Base Payment After Circumstance 13]])))</f>
        <v/>
      </c>
      <c r="T1486" s="24" t="str">
        <f>IF(T$3="Not used","",IFERROR(VLOOKUP($A1486,'Circumstance 15'!$B$6:$AB$15,27,FALSE),IFERROR(VLOOKUP($A1486,'Circumstance 15'!$B$18:$AB$28,27,FALSE),TableBPA2[[#This Row],[Base Payment After Circumstance 14]])))</f>
        <v/>
      </c>
      <c r="U1486" s="24" t="str">
        <f>IF(U$3="Not used","",IFERROR(VLOOKUP($A1486,'Circumstance 16'!$B$6:$AB$15,27,FALSE),IFERROR(VLOOKUP($A1486,'Circumstance 16'!$B$18:$AB$28,27,FALSE),TableBPA2[[#This Row],[Base Payment After Circumstance 15]])))</f>
        <v/>
      </c>
      <c r="V1486" s="24" t="str">
        <f>IF(V$3="Not used","",IFERROR(VLOOKUP($A1486,'Circumstance 17'!$B$6:$AB$15,27,FALSE),IFERROR(VLOOKUP($A1486,'Circumstance 17'!$B$18:$AB$28,27,FALSE),TableBPA2[[#This Row],[Base Payment After Circumstance 16]])))</f>
        <v/>
      </c>
      <c r="W1486" s="24" t="str">
        <f>IF(W$3="Not used","",IFERROR(VLOOKUP($A1486,'Circumstance 18'!$B$6:$AB$15,27,FALSE),IFERROR(VLOOKUP($A1486,'Circumstance 18'!$B$18:$AB$28,27,FALSE),TableBPA2[[#This Row],[Base Payment After Circumstance 17]])))</f>
        <v/>
      </c>
      <c r="X1486" s="24" t="str">
        <f>IF(X$3="Not used","",IFERROR(VLOOKUP($A1486,'Circumstance 19'!$B$6:$AB$15,27,FALSE),IFERROR(VLOOKUP($A1486,'Circumstance 19'!$B$18:$AB$28,27,FALSE),TableBPA2[[#This Row],[Base Payment After Circumstance 18]])))</f>
        <v/>
      </c>
      <c r="Y1486" s="24" t="str">
        <f>IF(Y$3="Not used","",IFERROR(VLOOKUP($A1486,'Circumstance 20'!$B$6:$AB$15,27,FALSE),IFERROR(VLOOKUP($A1486,'Circumstance 20'!$B$18:$AB$28,27,FALSE),TableBPA2[[#This Row],[Base Payment After Circumstance 19]])))</f>
        <v/>
      </c>
    </row>
    <row r="1487" spans="1:25" x14ac:dyDescent="0.25">
      <c r="A1487" s="11" t="str">
        <f>IF('LEA Information'!A1496="","",'LEA Information'!A1496)</f>
        <v/>
      </c>
      <c r="B1487" s="11" t="str">
        <f>IF('LEA Information'!B1496="","",'LEA Information'!B1496)</f>
        <v/>
      </c>
      <c r="C1487" s="68" t="str">
        <f>IF('LEA Information'!C1496="","",'LEA Information'!C1496)</f>
        <v/>
      </c>
      <c r="D1487" s="8" t="str">
        <f>IF('LEA Information'!D1496="","",'LEA Information'!D1496)</f>
        <v/>
      </c>
      <c r="E1487" s="32" t="str">
        <f t="shared" si="23"/>
        <v/>
      </c>
      <c r="F1487" s="3" t="str">
        <f>IF(F$3="Not used","",IFERROR(VLOOKUP($A1487,'Circumstance 1'!$B$6:$AB$15,27,FALSE),IFERROR(VLOOKUP(A1487,'Circumstance 1'!$B$18:$AB$28,27,FALSE),TableBPA2[[#This Row],[Starting Base Payment]])))</f>
        <v/>
      </c>
      <c r="G1487" s="3" t="str">
        <f>IF(G$3="Not used","",IFERROR(VLOOKUP($A1487,'Circumstance 2'!$B$6:$AB$15,27,FALSE),IFERROR(VLOOKUP($A1487,'Circumstance 2'!$B$18:$AB$28,27,FALSE),TableBPA2[[#This Row],[Base Payment After Circumstance 1]])))</f>
        <v/>
      </c>
      <c r="H1487" s="3" t="str">
        <f>IF(H$3="Not used","",IFERROR(VLOOKUP($A1487,'Circumstance 3'!$B$6:$AB$15,27,FALSE),IFERROR(VLOOKUP($A1487,'Circumstance 3'!$B$18:$AB$28,27,FALSE),TableBPA2[[#This Row],[Base Payment After Circumstance 2]])))</f>
        <v/>
      </c>
      <c r="I1487" s="3" t="str">
        <f>IF(I$3="Not used","",IFERROR(VLOOKUP($A1487,'Circumstance 4'!$B$6:$AB$15,27,FALSE),IFERROR(VLOOKUP($A1487,'Circumstance 4'!$B$18:$AB$28,27,FALSE),TableBPA2[[#This Row],[Base Payment After Circumstance 3]])))</f>
        <v/>
      </c>
      <c r="J1487" s="3" t="str">
        <f>IF(J$3="Not used","",IFERROR(VLOOKUP($A1487,'Circumstance 5'!$B$6:$AB$15,27,FALSE),IFERROR(VLOOKUP($A1487,'Circumstance 5'!$B$18:$AB$28,27,FALSE),TableBPA2[[#This Row],[Base Payment After Circumstance 4]])))</f>
        <v/>
      </c>
      <c r="K1487" s="3" t="str">
        <f>IF(K$3="Not used","",IFERROR(VLOOKUP($A1487,'Circumstance 6'!$B$6:$AB$15,27,FALSE),IFERROR(VLOOKUP($A1487,'Circumstance 6'!$B$18:$AB$28,27,FALSE),TableBPA2[[#This Row],[Base Payment After Circumstance 5]])))</f>
        <v/>
      </c>
      <c r="L1487" s="3" t="str">
        <f>IF(L$3="Not used","",IFERROR(VLOOKUP($A1487,'Circumstance 7'!$B$6:$AB$15,27,FALSE),IFERROR(VLOOKUP($A1487,'Circumstance 7'!$B$18:$AB$28,27,FALSE),TableBPA2[[#This Row],[Base Payment After Circumstance 6]])))</f>
        <v/>
      </c>
      <c r="M1487" s="3" t="str">
        <f>IF(M$3="Not used","",IFERROR(VLOOKUP($A1487,'Circumstance 8'!$B$6:$AB$15,27,FALSE),IFERROR(VLOOKUP($A1487,'Circumstance 8'!$B$18:$AB$28,27,FALSE),TableBPA2[[#This Row],[Base Payment After Circumstance 7]])))</f>
        <v/>
      </c>
      <c r="N1487" s="3" t="str">
        <f>IF(N$3="Not used","",IFERROR(VLOOKUP($A1487,'Circumstance 9'!$B$6:$AB$15,27,FALSE),IFERROR(VLOOKUP($A1487,'Circumstance 9'!$B$18:$AB$28,27,FALSE),TableBPA2[[#This Row],[Base Payment After Circumstance 8]])))</f>
        <v/>
      </c>
      <c r="O1487" s="3" t="str">
        <f>IF(O$3="Not used","",IFERROR(VLOOKUP($A1487,'Circumstance 10'!$B$6:$AB$15,27,FALSE),IFERROR(VLOOKUP($A1487,'Circumstance 10'!$B$18:$AB$28,27,FALSE),TableBPA2[[#This Row],[Base Payment After Circumstance 9]])))</f>
        <v/>
      </c>
      <c r="P1487" s="24" t="str">
        <f>IF(P$3="Not used","",IFERROR(VLOOKUP($A1487,'Circumstance 11'!$B$6:$AB$15,27,FALSE),IFERROR(VLOOKUP($A1487,'Circumstance 11'!$B$18:$AB$28,27,FALSE),TableBPA2[[#This Row],[Base Payment After Circumstance 10]])))</f>
        <v/>
      </c>
      <c r="Q1487" s="24" t="str">
        <f>IF(Q$3="Not used","",IFERROR(VLOOKUP($A1487,'Circumstance 12'!$B$6:$AB$15,27,FALSE),IFERROR(VLOOKUP($A1487,'Circumstance 12'!$B$18:$AB$28,27,FALSE),TableBPA2[[#This Row],[Base Payment After Circumstance 11]])))</f>
        <v/>
      </c>
      <c r="R1487" s="24" t="str">
        <f>IF(R$3="Not used","",IFERROR(VLOOKUP($A1487,'Circumstance 13'!$B$6:$AB$15,27,FALSE),IFERROR(VLOOKUP($A1487,'Circumstance 13'!$B$18:$AB$28,27,FALSE),TableBPA2[[#This Row],[Base Payment After Circumstance 12]])))</f>
        <v/>
      </c>
      <c r="S1487" s="24" t="str">
        <f>IF(S$3="Not used","",IFERROR(VLOOKUP($A1487,'Circumstance 14'!$B$6:$AB$15,27,FALSE),IFERROR(VLOOKUP($A1487,'Circumstance 14'!$B$18:$AB$28,27,FALSE),TableBPA2[[#This Row],[Base Payment After Circumstance 13]])))</f>
        <v/>
      </c>
      <c r="T1487" s="24" t="str">
        <f>IF(T$3="Not used","",IFERROR(VLOOKUP($A1487,'Circumstance 15'!$B$6:$AB$15,27,FALSE),IFERROR(VLOOKUP($A1487,'Circumstance 15'!$B$18:$AB$28,27,FALSE),TableBPA2[[#This Row],[Base Payment After Circumstance 14]])))</f>
        <v/>
      </c>
      <c r="U1487" s="24" t="str">
        <f>IF(U$3="Not used","",IFERROR(VLOOKUP($A1487,'Circumstance 16'!$B$6:$AB$15,27,FALSE),IFERROR(VLOOKUP($A1487,'Circumstance 16'!$B$18:$AB$28,27,FALSE),TableBPA2[[#This Row],[Base Payment After Circumstance 15]])))</f>
        <v/>
      </c>
      <c r="V1487" s="24" t="str">
        <f>IF(V$3="Not used","",IFERROR(VLOOKUP($A1487,'Circumstance 17'!$B$6:$AB$15,27,FALSE),IFERROR(VLOOKUP($A1487,'Circumstance 17'!$B$18:$AB$28,27,FALSE),TableBPA2[[#This Row],[Base Payment After Circumstance 16]])))</f>
        <v/>
      </c>
      <c r="W1487" s="24" t="str">
        <f>IF(W$3="Not used","",IFERROR(VLOOKUP($A1487,'Circumstance 18'!$B$6:$AB$15,27,FALSE),IFERROR(VLOOKUP($A1487,'Circumstance 18'!$B$18:$AB$28,27,FALSE),TableBPA2[[#This Row],[Base Payment After Circumstance 17]])))</f>
        <v/>
      </c>
      <c r="X1487" s="24" t="str">
        <f>IF(X$3="Not used","",IFERROR(VLOOKUP($A1487,'Circumstance 19'!$B$6:$AB$15,27,FALSE),IFERROR(VLOOKUP($A1487,'Circumstance 19'!$B$18:$AB$28,27,FALSE),TableBPA2[[#This Row],[Base Payment After Circumstance 18]])))</f>
        <v/>
      </c>
      <c r="Y1487" s="24" t="str">
        <f>IF(Y$3="Not used","",IFERROR(VLOOKUP($A1487,'Circumstance 20'!$B$6:$AB$15,27,FALSE),IFERROR(VLOOKUP($A1487,'Circumstance 20'!$B$18:$AB$28,27,FALSE),TableBPA2[[#This Row],[Base Payment After Circumstance 19]])))</f>
        <v/>
      </c>
    </row>
    <row r="1488" spans="1:25" x14ac:dyDescent="0.25">
      <c r="A1488" s="11" t="str">
        <f>IF('LEA Information'!A1497="","",'LEA Information'!A1497)</f>
        <v/>
      </c>
      <c r="B1488" s="11" t="str">
        <f>IF('LEA Information'!B1497="","",'LEA Information'!B1497)</f>
        <v/>
      </c>
      <c r="C1488" s="68" t="str">
        <f>IF('LEA Information'!C1497="","",'LEA Information'!C1497)</f>
        <v/>
      </c>
      <c r="D1488" s="8" t="str">
        <f>IF('LEA Information'!D1497="","",'LEA Information'!D1497)</f>
        <v/>
      </c>
      <c r="E1488" s="32" t="str">
        <f t="shared" si="23"/>
        <v/>
      </c>
      <c r="F1488" s="3" t="str">
        <f>IF(F$3="Not used","",IFERROR(VLOOKUP($A1488,'Circumstance 1'!$B$6:$AB$15,27,FALSE),IFERROR(VLOOKUP(A1488,'Circumstance 1'!$B$18:$AB$28,27,FALSE),TableBPA2[[#This Row],[Starting Base Payment]])))</f>
        <v/>
      </c>
      <c r="G1488" s="3" t="str">
        <f>IF(G$3="Not used","",IFERROR(VLOOKUP($A1488,'Circumstance 2'!$B$6:$AB$15,27,FALSE),IFERROR(VLOOKUP($A1488,'Circumstance 2'!$B$18:$AB$28,27,FALSE),TableBPA2[[#This Row],[Base Payment After Circumstance 1]])))</f>
        <v/>
      </c>
      <c r="H1488" s="3" t="str">
        <f>IF(H$3="Not used","",IFERROR(VLOOKUP($A1488,'Circumstance 3'!$B$6:$AB$15,27,FALSE),IFERROR(VLOOKUP($A1488,'Circumstance 3'!$B$18:$AB$28,27,FALSE),TableBPA2[[#This Row],[Base Payment After Circumstance 2]])))</f>
        <v/>
      </c>
      <c r="I1488" s="3" t="str">
        <f>IF(I$3="Not used","",IFERROR(VLOOKUP($A1488,'Circumstance 4'!$B$6:$AB$15,27,FALSE),IFERROR(VLOOKUP($A1488,'Circumstance 4'!$B$18:$AB$28,27,FALSE),TableBPA2[[#This Row],[Base Payment After Circumstance 3]])))</f>
        <v/>
      </c>
      <c r="J1488" s="3" t="str">
        <f>IF(J$3="Not used","",IFERROR(VLOOKUP($A1488,'Circumstance 5'!$B$6:$AB$15,27,FALSE),IFERROR(VLOOKUP($A1488,'Circumstance 5'!$B$18:$AB$28,27,FALSE),TableBPA2[[#This Row],[Base Payment After Circumstance 4]])))</f>
        <v/>
      </c>
      <c r="K1488" s="3" t="str">
        <f>IF(K$3="Not used","",IFERROR(VLOOKUP($A1488,'Circumstance 6'!$B$6:$AB$15,27,FALSE),IFERROR(VLOOKUP($A1488,'Circumstance 6'!$B$18:$AB$28,27,FALSE),TableBPA2[[#This Row],[Base Payment After Circumstance 5]])))</f>
        <v/>
      </c>
      <c r="L1488" s="3" t="str">
        <f>IF(L$3="Not used","",IFERROR(VLOOKUP($A1488,'Circumstance 7'!$B$6:$AB$15,27,FALSE),IFERROR(VLOOKUP($A1488,'Circumstance 7'!$B$18:$AB$28,27,FALSE),TableBPA2[[#This Row],[Base Payment After Circumstance 6]])))</f>
        <v/>
      </c>
      <c r="M1488" s="3" t="str">
        <f>IF(M$3="Not used","",IFERROR(VLOOKUP($A1488,'Circumstance 8'!$B$6:$AB$15,27,FALSE),IFERROR(VLOOKUP($A1488,'Circumstance 8'!$B$18:$AB$28,27,FALSE),TableBPA2[[#This Row],[Base Payment After Circumstance 7]])))</f>
        <v/>
      </c>
      <c r="N1488" s="3" t="str">
        <f>IF(N$3="Not used","",IFERROR(VLOOKUP($A1488,'Circumstance 9'!$B$6:$AB$15,27,FALSE),IFERROR(VLOOKUP($A1488,'Circumstance 9'!$B$18:$AB$28,27,FALSE),TableBPA2[[#This Row],[Base Payment After Circumstance 8]])))</f>
        <v/>
      </c>
      <c r="O1488" s="3" t="str">
        <f>IF(O$3="Not used","",IFERROR(VLOOKUP($A1488,'Circumstance 10'!$B$6:$AB$15,27,FALSE),IFERROR(VLOOKUP($A1488,'Circumstance 10'!$B$18:$AB$28,27,FALSE),TableBPA2[[#This Row],[Base Payment After Circumstance 9]])))</f>
        <v/>
      </c>
      <c r="P1488" s="24" t="str">
        <f>IF(P$3="Not used","",IFERROR(VLOOKUP($A1488,'Circumstance 11'!$B$6:$AB$15,27,FALSE),IFERROR(VLOOKUP($A1488,'Circumstance 11'!$B$18:$AB$28,27,FALSE),TableBPA2[[#This Row],[Base Payment After Circumstance 10]])))</f>
        <v/>
      </c>
      <c r="Q1488" s="24" t="str">
        <f>IF(Q$3="Not used","",IFERROR(VLOOKUP($A1488,'Circumstance 12'!$B$6:$AB$15,27,FALSE),IFERROR(VLOOKUP($A1488,'Circumstance 12'!$B$18:$AB$28,27,FALSE),TableBPA2[[#This Row],[Base Payment After Circumstance 11]])))</f>
        <v/>
      </c>
      <c r="R1488" s="24" t="str">
        <f>IF(R$3="Not used","",IFERROR(VLOOKUP($A1488,'Circumstance 13'!$B$6:$AB$15,27,FALSE),IFERROR(VLOOKUP($A1488,'Circumstance 13'!$B$18:$AB$28,27,FALSE),TableBPA2[[#This Row],[Base Payment After Circumstance 12]])))</f>
        <v/>
      </c>
      <c r="S1488" s="24" t="str">
        <f>IF(S$3="Not used","",IFERROR(VLOOKUP($A1488,'Circumstance 14'!$B$6:$AB$15,27,FALSE),IFERROR(VLOOKUP($A1488,'Circumstance 14'!$B$18:$AB$28,27,FALSE),TableBPA2[[#This Row],[Base Payment After Circumstance 13]])))</f>
        <v/>
      </c>
      <c r="T1488" s="24" t="str">
        <f>IF(T$3="Not used","",IFERROR(VLOOKUP($A1488,'Circumstance 15'!$B$6:$AB$15,27,FALSE),IFERROR(VLOOKUP($A1488,'Circumstance 15'!$B$18:$AB$28,27,FALSE),TableBPA2[[#This Row],[Base Payment After Circumstance 14]])))</f>
        <v/>
      </c>
      <c r="U1488" s="24" t="str">
        <f>IF(U$3="Not used","",IFERROR(VLOOKUP($A1488,'Circumstance 16'!$B$6:$AB$15,27,FALSE),IFERROR(VLOOKUP($A1488,'Circumstance 16'!$B$18:$AB$28,27,FALSE),TableBPA2[[#This Row],[Base Payment After Circumstance 15]])))</f>
        <v/>
      </c>
      <c r="V1488" s="24" t="str">
        <f>IF(V$3="Not used","",IFERROR(VLOOKUP($A1488,'Circumstance 17'!$B$6:$AB$15,27,FALSE),IFERROR(VLOOKUP($A1488,'Circumstance 17'!$B$18:$AB$28,27,FALSE),TableBPA2[[#This Row],[Base Payment After Circumstance 16]])))</f>
        <v/>
      </c>
      <c r="W1488" s="24" t="str">
        <f>IF(W$3="Not used","",IFERROR(VLOOKUP($A1488,'Circumstance 18'!$B$6:$AB$15,27,FALSE),IFERROR(VLOOKUP($A1488,'Circumstance 18'!$B$18:$AB$28,27,FALSE),TableBPA2[[#This Row],[Base Payment After Circumstance 17]])))</f>
        <v/>
      </c>
      <c r="X1488" s="24" t="str">
        <f>IF(X$3="Not used","",IFERROR(VLOOKUP($A1488,'Circumstance 19'!$B$6:$AB$15,27,FALSE),IFERROR(VLOOKUP($A1488,'Circumstance 19'!$B$18:$AB$28,27,FALSE),TableBPA2[[#This Row],[Base Payment After Circumstance 18]])))</f>
        <v/>
      </c>
      <c r="Y1488" s="24" t="str">
        <f>IF(Y$3="Not used","",IFERROR(VLOOKUP($A1488,'Circumstance 20'!$B$6:$AB$15,27,FALSE),IFERROR(VLOOKUP($A1488,'Circumstance 20'!$B$18:$AB$28,27,FALSE),TableBPA2[[#This Row],[Base Payment After Circumstance 19]])))</f>
        <v/>
      </c>
    </row>
    <row r="1489" spans="1:25" x14ac:dyDescent="0.25">
      <c r="A1489" s="11" t="str">
        <f>IF('LEA Information'!A1498="","",'LEA Information'!A1498)</f>
        <v/>
      </c>
      <c r="B1489" s="11" t="str">
        <f>IF('LEA Information'!B1498="","",'LEA Information'!B1498)</f>
        <v/>
      </c>
      <c r="C1489" s="68" t="str">
        <f>IF('LEA Information'!C1498="","",'LEA Information'!C1498)</f>
        <v/>
      </c>
      <c r="D1489" s="8" t="str">
        <f>IF('LEA Information'!D1498="","",'LEA Information'!D1498)</f>
        <v/>
      </c>
      <c r="E1489" s="32" t="str">
        <f t="shared" si="23"/>
        <v/>
      </c>
      <c r="F1489" s="3" t="str">
        <f>IF(F$3="Not used","",IFERROR(VLOOKUP($A1489,'Circumstance 1'!$B$6:$AB$15,27,FALSE),IFERROR(VLOOKUP(A1489,'Circumstance 1'!$B$18:$AB$28,27,FALSE),TableBPA2[[#This Row],[Starting Base Payment]])))</f>
        <v/>
      </c>
      <c r="G1489" s="3" t="str">
        <f>IF(G$3="Not used","",IFERROR(VLOOKUP($A1489,'Circumstance 2'!$B$6:$AB$15,27,FALSE),IFERROR(VLOOKUP($A1489,'Circumstance 2'!$B$18:$AB$28,27,FALSE),TableBPA2[[#This Row],[Base Payment After Circumstance 1]])))</f>
        <v/>
      </c>
      <c r="H1489" s="3" t="str">
        <f>IF(H$3="Not used","",IFERROR(VLOOKUP($A1489,'Circumstance 3'!$B$6:$AB$15,27,FALSE),IFERROR(VLOOKUP($A1489,'Circumstance 3'!$B$18:$AB$28,27,FALSE),TableBPA2[[#This Row],[Base Payment After Circumstance 2]])))</f>
        <v/>
      </c>
      <c r="I1489" s="3" t="str">
        <f>IF(I$3="Not used","",IFERROR(VLOOKUP($A1489,'Circumstance 4'!$B$6:$AB$15,27,FALSE),IFERROR(VLOOKUP($A1489,'Circumstance 4'!$B$18:$AB$28,27,FALSE),TableBPA2[[#This Row],[Base Payment After Circumstance 3]])))</f>
        <v/>
      </c>
      <c r="J1489" s="3" t="str">
        <f>IF(J$3="Not used","",IFERROR(VLOOKUP($A1489,'Circumstance 5'!$B$6:$AB$15,27,FALSE),IFERROR(VLOOKUP($A1489,'Circumstance 5'!$B$18:$AB$28,27,FALSE),TableBPA2[[#This Row],[Base Payment After Circumstance 4]])))</f>
        <v/>
      </c>
      <c r="K1489" s="3" t="str">
        <f>IF(K$3="Not used","",IFERROR(VLOOKUP($A1489,'Circumstance 6'!$B$6:$AB$15,27,FALSE),IFERROR(VLOOKUP($A1489,'Circumstance 6'!$B$18:$AB$28,27,FALSE),TableBPA2[[#This Row],[Base Payment After Circumstance 5]])))</f>
        <v/>
      </c>
      <c r="L1489" s="3" t="str">
        <f>IF(L$3="Not used","",IFERROR(VLOOKUP($A1489,'Circumstance 7'!$B$6:$AB$15,27,FALSE),IFERROR(VLOOKUP($A1489,'Circumstance 7'!$B$18:$AB$28,27,FALSE),TableBPA2[[#This Row],[Base Payment After Circumstance 6]])))</f>
        <v/>
      </c>
      <c r="M1489" s="3" t="str">
        <f>IF(M$3="Not used","",IFERROR(VLOOKUP($A1489,'Circumstance 8'!$B$6:$AB$15,27,FALSE),IFERROR(VLOOKUP($A1489,'Circumstance 8'!$B$18:$AB$28,27,FALSE),TableBPA2[[#This Row],[Base Payment After Circumstance 7]])))</f>
        <v/>
      </c>
      <c r="N1489" s="3" t="str">
        <f>IF(N$3="Not used","",IFERROR(VLOOKUP($A1489,'Circumstance 9'!$B$6:$AB$15,27,FALSE),IFERROR(VLOOKUP($A1489,'Circumstance 9'!$B$18:$AB$28,27,FALSE),TableBPA2[[#This Row],[Base Payment After Circumstance 8]])))</f>
        <v/>
      </c>
      <c r="O1489" s="3" t="str">
        <f>IF(O$3="Not used","",IFERROR(VLOOKUP($A1489,'Circumstance 10'!$B$6:$AB$15,27,FALSE),IFERROR(VLOOKUP($A1489,'Circumstance 10'!$B$18:$AB$28,27,FALSE),TableBPA2[[#This Row],[Base Payment After Circumstance 9]])))</f>
        <v/>
      </c>
      <c r="P1489" s="24" t="str">
        <f>IF(P$3="Not used","",IFERROR(VLOOKUP($A1489,'Circumstance 11'!$B$6:$AB$15,27,FALSE),IFERROR(VLOOKUP($A1489,'Circumstance 11'!$B$18:$AB$28,27,FALSE),TableBPA2[[#This Row],[Base Payment After Circumstance 10]])))</f>
        <v/>
      </c>
      <c r="Q1489" s="24" t="str">
        <f>IF(Q$3="Not used","",IFERROR(VLOOKUP($A1489,'Circumstance 12'!$B$6:$AB$15,27,FALSE),IFERROR(VLOOKUP($A1489,'Circumstance 12'!$B$18:$AB$28,27,FALSE),TableBPA2[[#This Row],[Base Payment After Circumstance 11]])))</f>
        <v/>
      </c>
      <c r="R1489" s="24" t="str">
        <f>IF(R$3="Not used","",IFERROR(VLOOKUP($A1489,'Circumstance 13'!$B$6:$AB$15,27,FALSE),IFERROR(VLOOKUP($A1489,'Circumstance 13'!$B$18:$AB$28,27,FALSE),TableBPA2[[#This Row],[Base Payment After Circumstance 12]])))</f>
        <v/>
      </c>
      <c r="S1489" s="24" t="str">
        <f>IF(S$3="Not used","",IFERROR(VLOOKUP($A1489,'Circumstance 14'!$B$6:$AB$15,27,FALSE),IFERROR(VLOOKUP($A1489,'Circumstance 14'!$B$18:$AB$28,27,FALSE),TableBPA2[[#This Row],[Base Payment After Circumstance 13]])))</f>
        <v/>
      </c>
      <c r="T1489" s="24" t="str">
        <f>IF(T$3="Not used","",IFERROR(VLOOKUP($A1489,'Circumstance 15'!$B$6:$AB$15,27,FALSE),IFERROR(VLOOKUP($A1489,'Circumstance 15'!$B$18:$AB$28,27,FALSE),TableBPA2[[#This Row],[Base Payment After Circumstance 14]])))</f>
        <v/>
      </c>
      <c r="U1489" s="24" t="str">
        <f>IF(U$3="Not used","",IFERROR(VLOOKUP($A1489,'Circumstance 16'!$B$6:$AB$15,27,FALSE),IFERROR(VLOOKUP($A1489,'Circumstance 16'!$B$18:$AB$28,27,FALSE),TableBPA2[[#This Row],[Base Payment After Circumstance 15]])))</f>
        <v/>
      </c>
      <c r="V1489" s="24" t="str">
        <f>IF(V$3="Not used","",IFERROR(VLOOKUP($A1489,'Circumstance 17'!$B$6:$AB$15,27,FALSE),IFERROR(VLOOKUP($A1489,'Circumstance 17'!$B$18:$AB$28,27,FALSE),TableBPA2[[#This Row],[Base Payment After Circumstance 16]])))</f>
        <v/>
      </c>
      <c r="W1489" s="24" t="str">
        <f>IF(W$3="Not used","",IFERROR(VLOOKUP($A1489,'Circumstance 18'!$B$6:$AB$15,27,FALSE),IFERROR(VLOOKUP($A1489,'Circumstance 18'!$B$18:$AB$28,27,FALSE),TableBPA2[[#This Row],[Base Payment After Circumstance 17]])))</f>
        <v/>
      </c>
      <c r="X1489" s="24" t="str">
        <f>IF(X$3="Not used","",IFERROR(VLOOKUP($A1489,'Circumstance 19'!$B$6:$AB$15,27,FALSE),IFERROR(VLOOKUP($A1489,'Circumstance 19'!$B$18:$AB$28,27,FALSE),TableBPA2[[#This Row],[Base Payment After Circumstance 18]])))</f>
        <v/>
      </c>
      <c r="Y1489" s="24" t="str">
        <f>IF(Y$3="Not used","",IFERROR(VLOOKUP($A1489,'Circumstance 20'!$B$6:$AB$15,27,FALSE),IFERROR(VLOOKUP($A1489,'Circumstance 20'!$B$18:$AB$28,27,FALSE),TableBPA2[[#This Row],[Base Payment After Circumstance 19]])))</f>
        <v/>
      </c>
    </row>
    <row r="1490" spans="1:25" x14ac:dyDescent="0.25">
      <c r="A1490" s="11" t="str">
        <f>IF('LEA Information'!A1499="","",'LEA Information'!A1499)</f>
        <v/>
      </c>
      <c r="B1490" s="11" t="str">
        <f>IF('LEA Information'!B1499="","",'LEA Information'!B1499)</f>
        <v/>
      </c>
      <c r="C1490" s="68" t="str">
        <f>IF('LEA Information'!C1499="","",'LEA Information'!C1499)</f>
        <v/>
      </c>
      <c r="D1490" s="8" t="str">
        <f>IF('LEA Information'!D1499="","",'LEA Information'!D1499)</f>
        <v/>
      </c>
      <c r="E1490" s="32" t="str">
        <f t="shared" si="23"/>
        <v/>
      </c>
      <c r="F1490" s="3" t="str">
        <f>IF(F$3="Not used","",IFERROR(VLOOKUP($A1490,'Circumstance 1'!$B$6:$AB$15,27,FALSE),IFERROR(VLOOKUP(A1490,'Circumstance 1'!$B$18:$AB$28,27,FALSE),TableBPA2[[#This Row],[Starting Base Payment]])))</f>
        <v/>
      </c>
      <c r="G1490" s="3" t="str">
        <f>IF(G$3="Not used","",IFERROR(VLOOKUP($A1490,'Circumstance 2'!$B$6:$AB$15,27,FALSE),IFERROR(VLOOKUP($A1490,'Circumstance 2'!$B$18:$AB$28,27,FALSE),TableBPA2[[#This Row],[Base Payment After Circumstance 1]])))</f>
        <v/>
      </c>
      <c r="H1490" s="3" t="str">
        <f>IF(H$3="Not used","",IFERROR(VLOOKUP($A1490,'Circumstance 3'!$B$6:$AB$15,27,FALSE),IFERROR(VLOOKUP($A1490,'Circumstance 3'!$B$18:$AB$28,27,FALSE),TableBPA2[[#This Row],[Base Payment After Circumstance 2]])))</f>
        <v/>
      </c>
      <c r="I1490" s="3" t="str">
        <f>IF(I$3="Not used","",IFERROR(VLOOKUP($A1490,'Circumstance 4'!$B$6:$AB$15,27,FALSE),IFERROR(VLOOKUP($A1490,'Circumstance 4'!$B$18:$AB$28,27,FALSE),TableBPA2[[#This Row],[Base Payment After Circumstance 3]])))</f>
        <v/>
      </c>
      <c r="J1490" s="3" t="str">
        <f>IF(J$3="Not used","",IFERROR(VLOOKUP($A1490,'Circumstance 5'!$B$6:$AB$15,27,FALSE),IFERROR(VLOOKUP($A1490,'Circumstance 5'!$B$18:$AB$28,27,FALSE),TableBPA2[[#This Row],[Base Payment After Circumstance 4]])))</f>
        <v/>
      </c>
      <c r="K1490" s="3" t="str">
        <f>IF(K$3="Not used","",IFERROR(VLOOKUP($A1490,'Circumstance 6'!$B$6:$AB$15,27,FALSE),IFERROR(VLOOKUP($A1490,'Circumstance 6'!$B$18:$AB$28,27,FALSE),TableBPA2[[#This Row],[Base Payment After Circumstance 5]])))</f>
        <v/>
      </c>
      <c r="L1490" s="3" t="str">
        <f>IF(L$3="Not used","",IFERROR(VLOOKUP($A1490,'Circumstance 7'!$B$6:$AB$15,27,FALSE),IFERROR(VLOOKUP($A1490,'Circumstance 7'!$B$18:$AB$28,27,FALSE),TableBPA2[[#This Row],[Base Payment After Circumstance 6]])))</f>
        <v/>
      </c>
      <c r="M1490" s="3" t="str">
        <f>IF(M$3="Not used","",IFERROR(VLOOKUP($A1490,'Circumstance 8'!$B$6:$AB$15,27,FALSE),IFERROR(VLOOKUP($A1490,'Circumstance 8'!$B$18:$AB$28,27,FALSE),TableBPA2[[#This Row],[Base Payment After Circumstance 7]])))</f>
        <v/>
      </c>
      <c r="N1490" s="3" t="str">
        <f>IF(N$3="Not used","",IFERROR(VLOOKUP($A1490,'Circumstance 9'!$B$6:$AB$15,27,FALSE),IFERROR(VLOOKUP($A1490,'Circumstance 9'!$B$18:$AB$28,27,FALSE),TableBPA2[[#This Row],[Base Payment After Circumstance 8]])))</f>
        <v/>
      </c>
      <c r="O1490" s="3" t="str">
        <f>IF(O$3="Not used","",IFERROR(VLOOKUP($A1490,'Circumstance 10'!$B$6:$AB$15,27,FALSE),IFERROR(VLOOKUP($A1490,'Circumstance 10'!$B$18:$AB$28,27,FALSE),TableBPA2[[#This Row],[Base Payment After Circumstance 9]])))</f>
        <v/>
      </c>
      <c r="P1490" s="24" t="str">
        <f>IF(P$3="Not used","",IFERROR(VLOOKUP($A1490,'Circumstance 11'!$B$6:$AB$15,27,FALSE),IFERROR(VLOOKUP($A1490,'Circumstance 11'!$B$18:$AB$28,27,FALSE),TableBPA2[[#This Row],[Base Payment After Circumstance 10]])))</f>
        <v/>
      </c>
      <c r="Q1490" s="24" t="str">
        <f>IF(Q$3="Not used","",IFERROR(VLOOKUP($A1490,'Circumstance 12'!$B$6:$AB$15,27,FALSE),IFERROR(VLOOKUP($A1490,'Circumstance 12'!$B$18:$AB$28,27,FALSE),TableBPA2[[#This Row],[Base Payment After Circumstance 11]])))</f>
        <v/>
      </c>
      <c r="R1490" s="24" t="str">
        <f>IF(R$3="Not used","",IFERROR(VLOOKUP($A1490,'Circumstance 13'!$B$6:$AB$15,27,FALSE),IFERROR(VLOOKUP($A1490,'Circumstance 13'!$B$18:$AB$28,27,FALSE),TableBPA2[[#This Row],[Base Payment After Circumstance 12]])))</f>
        <v/>
      </c>
      <c r="S1490" s="24" t="str">
        <f>IF(S$3="Not used","",IFERROR(VLOOKUP($A1490,'Circumstance 14'!$B$6:$AB$15,27,FALSE),IFERROR(VLOOKUP($A1490,'Circumstance 14'!$B$18:$AB$28,27,FALSE),TableBPA2[[#This Row],[Base Payment After Circumstance 13]])))</f>
        <v/>
      </c>
      <c r="T1490" s="24" t="str">
        <f>IF(T$3="Not used","",IFERROR(VLOOKUP($A1490,'Circumstance 15'!$B$6:$AB$15,27,FALSE),IFERROR(VLOOKUP($A1490,'Circumstance 15'!$B$18:$AB$28,27,FALSE),TableBPA2[[#This Row],[Base Payment After Circumstance 14]])))</f>
        <v/>
      </c>
      <c r="U1490" s="24" t="str">
        <f>IF(U$3="Not used","",IFERROR(VLOOKUP($A1490,'Circumstance 16'!$B$6:$AB$15,27,FALSE),IFERROR(VLOOKUP($A1490,'Circumstance 16'!$B$18:$AB$28,27,FALSE),TableBPA2[[#This Row],[Base Payment After Circumstance 15]])))</f>
        <v/>
      </c>
      <c r="V1490" s="24" t="str">
        <f>IF(V$3="Not used","",IFERROR(VLOOKUP($A1490,'Circumstance 17'!$B$6:$AB$15,27,FALSE),IFERROR(VLOOKUP($A1490,'Circumstance 17'!$B$18:$AB$28,27,FALSE),TableBPA2[[#This Row],[Base Payment After Circumstance 16]])))</f>
        <v/>
      </c>
      <c r="W1490" s="24" t="str">
        <f>IF(W$3="Not used","",IFERROR(VLOOKUP($A1490,'Circumstance 18'!$B$6:$AB$15,27,FALSE),IFERROR(VLOOKUP($A1490,'Circumstance 18'!$B$18:$AB$28,27,FALSE),TableBPA2[[#This Row],[Base Payment After Circumstance 17]])))</f>
        <v/>
      </c>
      <c r="X1490" s="24" t="str">
        <f>IF(X$3="Not used","",IFERROR(VLOOKUP($A1490,'Circumstance 19'!$B$6:$AB$15,27,FALSE),IFERROR(VLOOKUP($A1490,'Circumstance 19'!$B$18:$AB$28,27,FALSE),TableBPA2[[#This Row],[Base Payment After Circumstance 18]])))</f>
        <v/>
      </c>
      <c r="Y1490" s="24" t="str">
        <f>IF(Y$3="Not used","",IFERROR(VLOOKUP($A1490,'Circumstance 20'!$B$6:$AB$15,27,FALSE),IFERROR(VLOOKUP($A1490,'Circumstance 20'!$B$18:$AB$28,27,FALSE),TableBPA2[[#This Row],[Base Payment After Circumstance 19]])))</f>
        <v/>
      </c>
    </row>
    <row r="1491" spans="1:25" x14ac:dyDescent="0.25">
      <c r="A1491" s="11" t="str">
        <f>IF('LEA Information'!A1500="","",'LEA Information'!A1500)</f>
        <v/>
      </c>
      <c r="B1491" s="11" t="str">
        <f>IF('LEA Information'!B1500="","",'LEA Information'!B1500)</f>
        <v/>
      </c>
      <c r="C1491" s="68" t="str">
        <f>IF('LEA Information'!C1500="","",'LEA Information'!C1500)</f>
        <v/>
      </c>
      <c r="D1491" s="8" t="str">
        <f>IF('LEA Information'!D1500="","",'LEA Information'!D1500)</f>
        <v/>
      </c>
      <c r="E1491" s="32" t="str">
        <f t="shared" si="23"/>
        <v/>
      </c>
      <c r="F1491" s="3" t="str">
        <f>IF(F$3="Not used","",IFERROR(VLOOKUP($A1491,'Circumstance 1'!$B$6:$AB$15,27,FALSE),IFERROR(VLOOKUP(A1491,'Circumstance 1'!$B$18:$AB$28,27,FALSE),TableBPA2[[#This Row],[Starting Base Payment]])))</f>
        <v/>
      </c>
      <c r="G1491" s="3" t="str">
        <f>IF(G$3="Not used","",IFERROR(VLOOKUP($A1491,'Circumstance 2'!$B$6:$AB$15,27,FALSE),IFERROR(VLOOKUP($A1491,'Circumstance 2'!$B$18:$AB$28,27,FALSE),TableBPA2[[#This Row],[Base Payment After Circumstance 1]])))</f>
        <v/>
      </c>
      <c r="H1491" s="3" t="str">
        <f>IF(H$3="Not used","",IFERROR(VLOOKUP($A1491,'Circumstance 3'!$B$6:$AB$15,27,FALSE),IFERROR(VLOOKUP($A1491,'Circumstance 3'!$B$18:$AB$28,27,FALSE),TableBPA2[[#This Row],[Base Payment After Circumstance 2]])))</f>
        <v/>
      </c>
      <c r="I1491" s="3" t="str">
        <f>IF(I$3="Not used","",IFERROR(VLOOKUP($A1491,'Circumstance 4'!$B$6:$AB$15,27,FALSE),IFERROR(VLOOKUP($A1491,'Circumstance 4'!$B$18:$AB$28,27,FALSE),TableBPA2[[#This Row],[Base Payment After Circumstance 3]])))</f>
        <v/>
      </c>
      <c r="J1491" s="3" t="str">
        <f>IF(J$3="Not used","",IFERROR(VLOOKUP($A1491,'Circumstance 5'!$B$6:$AB$15,27,FALSE),IFERROR(VLOOKUP($A1491,'Circumstance 5'!$B$18:$AB$28,27,FALSE),TableBPA2[[#This Row],[Base Payment After Circumstance 4]])))</f>
        <v/>
      </c>
      <c r="K1491" s="3" t="str">
        <f>IF(K$3="Not used","",IFERROR(VLOOKUP($A1491,'Circumstance 6'!$B$6:$AB$15,27,FALSE),IFERROR(VLOOKUP($A1491,'Circumstance 6'!$B$18:$AB$28,27,FALSE),TableBPA2[[#This Row],[Base Payment After Circumstance 5]])))</f>
        <v/>
      </c>
      <c r="L1491" s="3" t="str">
        <f>IF(L$3="Not used","",IFERROR(VLOOKUP($A1491,'Circumstance 7'!$B$6:$AB$15,27,FALSE),IFERROR(VLOOKUP($A1491,'Circumstance 7'!$B$18:$AB$28,27,FALSE),TableBPA2[[#This Row],[Base Payment After Circumstance 6]])))</f>
        <v/>
      </c>
      <c r="M1491" s="3" t="str">
        <f>IF(M$3="Not used","",IFERROR(VLOOKUP($A1491,'Circumstance 8'!$B$6:$AB$15,27,FALSE),IFERROR(VLOOKUP($A1491,'Circumstance 8'!$B$18:$AB$28,27,FALSE),TableBPA2[[#This Row],[Base Payment After Circumstance 7]])))</f>
        <v/>
      </c>
      <c r="N1491" s="3" t="str">
        <f>IF(N$3="Not used","",IFERROR(VLOOKUP($A1491,'Circumstance 9'!$B$6:$AB$15,27,FALSE),IFERROR(VLOOKUP($A1491,'Circumstance 9'!$B$18:$AB$28,27,FALSE),TableBPA2[[#This Row],[Base Payment After Circumstance 8]])))</f>
        <v/>
      </c>
      <c r="O1491" s="3" t="str">
        <f>IF(O$3="Not used","",IFERROR(VLOOKUP($A1491,'Circumstance 10'!$B$6:$AB$15,27,FALSE),IFERROR(VLOOKUP($A1491,'Circumstance 10'!$B$18:$AB$28,27,FALSE),TableBPA2[[#This Row],[Base Payment After Circumstance 9]])))</f>
        <v/>
      </c>
      <c r="P1491" s="24" t="str">
        <f>IF(P$3="Not used","",IFERROR(VLOOKUP($A1491,'Circumstance 11'!$B$6:$AB$15,27,FALSE),IFERROR(VLOOKUP($A1491,'Circumstance 11'!$B$18:$AB$28,27,FALSE),TableBPA2[[#This Row],[Base Payment After Circumstance 10]])))</f>
        <v/>
      </c>
      <c r="Q1491" s="24" t="str">
        <f>IF(Q$3="Not used","",IFERROR(VLOOKUP($A1491,'Circumstance 12'!$B$6:$AB$15,27,FALSE),IFERROR(VLOOKUP($A1491,'Circumstance 12'!$B$18:$AB$28,27,FALSE),TableBPA2[[#This Row],[Base Payment After Circumstance 11]])))</f>
        <v/>
      </c>
      <c r="R1491" s="24" t="str">
        <f>IF(R$3="Not used","",IFERROR(VLOOKUP($A1491,'Circumstance 13'!$B$6:$AB$15,27,FALSE),IFERROR(VLOOKUP($A1491,'Circumstance 13'!$B$18:$AB$28,27,FALSE),TableBPA2[[#This Row],[Base Payment After Circumstance 12]])))</f>
        <v/>
      </c>
      <c r="S1491" s="24" t="str">
        <f>IF(S$3="Not used","",IFERROR(VLOOKUP($A1491,'Circumstance 14'!$B$6:$AB$15,27,FALSE),IFERROR(VLOOKUP($A1491,'Circumstance 14'!$B$18:$AB$28,27,FALSE),TableBPA2[[#This Row],[Base Payment After Circumstance 13]])))</f>
        <v/>
      </c>
      <c r="T1491" s="24" t="str">
        <f>IF(T$3="Not used","",IFERROR(VLOOKUP($A1491,'Circumstance 15'!$B$6:$AB$15,27,FALSE),IFERROR(VLOOKUP($A1491,'Circumstance 15'!$B$18:$AB$28,27,FALSE),TableBPA2[[#This Row],[Base Payment After Circumstance 14]])))</f>
        <v/>
      </c>
      <c r="U1491" s="24" t="str">
        <f>IF(U$3="Not used","",IFERROR(VLOOKUP($A1491,'Circumstance 16'!$B$6:$AB$15,27,FALSE),IFERROR(VLOOKUP($A1491,'Circumstance 16'!$B$18:$AB$28,27,FALSE),TableBPA2[[#This Row],[Base Payment After Circumstance 15]])))</f>
        <v/>
      </c>
      <c r="V1491" s="24" t="str">
        <f>IF(V$3="Not used","",IFERROR(VLOOKUP($A1491,'Circumstance 17'!$B$6:$AB$15,27,FALSE),IFERROR(VLOOKUP($A1491,'Circumstance 17'!$B$18:$AB$28,27,FALSE),TableBPA2[[#This Row],[Base Payment After Circumstance 16]])))</f>
        <v/>
      </c>
      <c r="W1491" s="24" t="str">
        <f>IF(W$3="Not used","",IFERROR(VLOOKUP($A1491,'Circumstance 18'!$B$6:$AB$15,27,FALSE),IFERROR(VLOOKUP($A1491,'Circumstance 18'!$B$18:$AB$28,27,FALSE),TableBPA2[[#This Row],[Base Payment After Circumstance 17]])))</f>
        <v/>
      </c>
      <c r="X1491" s="24" t="str">
        <f>IF(X$3="Not used","",IFERROR(VLOOKUP($A1491,'Circumstance 19'!$B$6:$AB$15,27,FALSE),IFERROR(VLOOKUP($A1491,'Circumstance 19'!$B$18:$AB$28,27,FALSE),TableBPA2[[#This Row],[Base Payment After Circumstance 18]])))</f>
        <v/>
      </c>
      <c r="Y1491" s="24" t="str">
        <f>IF(Y$3="Not used","",IFERROR(VLOOKUP($A1491,'Circumstance 20'!$B$6:$AB$15,27,FALSE),IFERROR(VLOOKUP($A1491,'Circumstance 20'!$B$18:$AB$28,27,FALSE),TableBPA2[[#This Row],[Base Payment After Circumstance 19]])))</f>
        <v/>
      </c>
    </row>
    <row r="1492" spans="1:25" x14ac:dyDescent="0.25">
      <c r="A1492" s="11" t="str">
        <f>IF('LEA Information'!A1501="","",'LEA Information'!A1501)</f>
        <v/>
      </c>
      <c r="B1492" s="11" t="str">
        <f>IF('LEA Information'!B1501="","",'LEA Information'!B1501)</f>
        <v/>
      </c>
      <c r="C1492" s="68" t="str">
        <f>IF('LEA Information'!C1501="","",'LEA Information'!C1501)</f>
        <v/>
      </c>
      <c r="D1492" s="8" t="str">
        <f>IF('LEA Information'!D1501="","",'LEA Information'!D1501)</f>
        <v/>
      </c>
      <c r="E1492" s="32" t="str">
        <f t="shared" si="23"/>
        <v/>
      </c>
      <c r="F1492" s="3" t="str">
        <f>IF(F$3="Not used","",IFERROR(VLOOKUP($A1492,'Circumstance 1'!$B$6:$AB$15,27,FALSE),IFERROR(VLOOKUP(A1492,'Circumstance 1'!$B$18:$AB$28,27,FALSE),TableBPA2[[#This Row],[Starting Base Payment]])))</f>
        <v/>
      </c>
      <c r="G1492" s="3" t="str">
        <f>IF(G$3="Not used","",IFERROR(VLOOKUP($A1492,'Circumstance 2'!$B$6:$AB$15,27,FALSE),IFERROR(VLOOKUP($A1492,'Circumstance 2'!$B$18:$AB$28,27,FALSE),TableBPA2[[#This Row],[Base Payment After Circumstance 1]])))</f>
        <v/>
      </c>
      <c r="H1492" s="3" t="str">
        <f>IF(H$3="Not used","",IFERROR(VLOOKUP($A1492,'Circumstance 3'!$B$6:$AB$15,27,FALSE),IFERROR(VLOOKUP($A1492,'Circumstance 3'!$B$18:$AB$28,27,FALSE),TableBPA2[[#This Row],[Base Payment After Circumstance 2]])))</f>
        <v/>
      </c>
      <c r="I1492" s="3" t="str">
        <f>IF(I$3="Not used","",IFERROR(VLOOKUP($A1492,'Circumstance 4'!$B$6:$AB$15,27,FALSE),IFERROR(VLOOKUP($A1492,'Circumstance 4'!$B$18:$AB$28,27,FALSE),TableBPA2[[#This Row],[Base Payment After Circumstance 3]])))</f>
        <v/>
      </c>
      <c r="J1492" s="3" t="str">
        <f>IF(J$3="Not used","",IFERROR(VLOOKUP($A1492,'Circumstance 5'!$B$6:$AB$15,27,FALSE),IFERROR(VLOOKUP($A1492,'Circumstance 5'!$B$18:$AB$28,27,FALSE),TableBPA2[[#This Row],[Base Payment After Circumstance 4]])))</f>
        <v/>
      </c>
      <c r="K1492" s="3" t="str">
        <f>IF(K$3="Not used","",IFERROR(VLOOKUP($A1492,'Circumstance 6'!$B$6:$AB$15,27,FALSE),IFERROR(VLOOKUP($A1492,'Circumstance 6'!$B$18:$AB$28,27,FALSE),TableBPA2[[#This Row],[Base Payment After Circumstance 5]])))</f>
        <v/>
      </c>
      <c r="L1492" s="3" t="str">
        <f>IF(L$3="Not used","",IFERROR(VLOOKUP($A1492,'Circumstance 7'!$B$6:$AB$15,27,FALSE),IFERROR(VLOOKUP($A1492,'Circumstance 7'!$B$18:$AB$28,27,FALSE),TableBPA2[[#This Row],[Base Payment After Circumstance 6]])))</f>
        <v/>
      </c>
      <c r="M1492" s="3" t="str">
        <f>IF(M$3="Not used","",IFERROR(VLOOKUP($A1492,'Circumstance 8'!$B$6:$AB$15,27,FALSE),IFERROR(VLOOKUP($A1492,'Circumstance 8'!$B$18:$AB$28,27,FALSE),TableBPA2[[#This Row],[Base Payment After Circumstance 7]])))</f>
        <v/>
      </c>
      <c r="N1492" s="3" t="str">
        <f>IF(N$3="Not used","",IFERROR(VLOOKUP($A1492,'Circumstance 9'!$B$6:$AB$15,27,FALSE),IFERROR(VLOOKUP($A1492,'Circumstance 9'!$B$18:$AB$28,27,FALSE),TableBPA2[[#This Row],[Base Payment After Circumstance 8]])))</f>
        <v/>
      </c>
      <c r="O1492" s="3" t="str">
        <f>IF(O$3="Not used","",IFERROR(VLOOKUP($A1492,'Circumstance 10'!$B$6:$AB$15,27,FALSE),IFERROR(VLOOKUP($A1492,'Circumstance 10'!$B$18:$AB$28,27,FALSE),TableBPA2[[#This Row],[Base Payment After Circumstance 9]])))</f>
        <v/>
      </c>
      <c r="P1492" s="24" t="str">
        <f>IF(P$3="Not used","",IFERROR(VLOOKUP($A1492,'Circumstance 11'!$B$6:$AB$15,27,FALSE),IFERROR(VLOOKUP($A1492,'Circumstance 11'!$B$18:$AB$28,27,FALSE),TableBPA2[[#This Row],[Base Payment After Circumstance 10]])))</f>
        <v/>
      </c>
      <c r="Q1492" s="24" t="str">
        <f>IF(Q$3="Not used","",IFERROR(VLOOKUP($A1492,'Circumstance 12'!$B$6:$AB$15,27,FALSE),IFERROR(VLOOKUP($A1492,'Circumstance 12'!$B$18:$AB$28,27,FALSE),TableBPA2[[#This Row],[Base Payment After Circumstance 11]])))</f>
        <v/>
      </c>
      <c r="R1492" s="24" t="str">
        <f>IF(R$3="Not used","",IFERROR(VLOOKUP($A1492,'Circumstance 13'!$B$6:$AB$15,27,FALSE),IFERROR(VLOOKUP($A1492,'Circumstance 13'!$B$18:$AB$28,27,FALSE),TableBPA2[[#This Row],[Base Payment After Circumstance 12]])))</f>
        <v/>
      </c>
      <c r="S1492" s="24" t="str">
        <f>IF(S$3="Not used","",IFERROR(VLOOKUP($A1492,'Circumstance 14'!$B$6:$AB$15,27,FALSE),IFERROR(VLOOKUP($A1492,'Circumstance 14'!$B$18:$AB$28,27,FALSE),TableBPA2[[#This Row],[Base Payment After Circumstance 13]])))</f>
        <v/>
      </c>
      <c r="T1492" s="24" t="str">
        <f>IF(T$3="Not used","",IFERROR(VLOOKUP($A1492,'Circumstance 15'!$B$6:$AB$15,27,FALSE),IFERROR(VLOOKUP($A1492,'Circumstance 15'!$B$18:$AB$28,27,FALSE),TableBPA2[[#This Row],[Base Payment After Circumstance 14]])))</f>
        <v/>
      </c>
      <c r="U1492" s="24" t="str">
        <f>IF(U$3="Not used","",IFERROR(VLOOKUP($A1492,'Circumstance 16'!$B$6:$AB$15,27,FALSE),IFERROR(VLOOKUP($A1492,'Circumstance 16'!$B$18:$AB$28,27,FALSE),TableBPA2[[#This Row],[Base Payment After Circumstance 15]])))</f>
        <v/>
      </c>
      <c r="V1492" s="24" t="str">
        <f>IF(V$3="Not used","",IFERROR(VLOOKUP($A1492,'Circumstance 17'!$B$6:$AB$15,27,FALSE),IFERROR(VLOOKUP($A1492,'Circumstance 17'!$B$18:$AB$28,27,FALSE),TableBPA2[[#This Row],[Base Payment After Circumstance 16]])))</f>
        <v/>
      </c>
      <c r="W1492" s="24" t="str">
        <f>IF(W$3="Not used","",IFERROR(VLOOKUP($A1492,'Circumstance 18'!$B$6:$AB$15,27,FALSE),IFERROR(VLOOKUP($A1492,'Circumstance 18'!$B$18:$AB$28,27,FALSE),TableBPA2[[#This Row],[Base Payment After Circumstance 17]])))</f>
        <v/>
      </c>
      <c r="X1492" s="24" t="str">
        <f>IF(X$3="Not used","",IFERROR(VLOOKUP($A1492,'Circumstance 19'!$B$6:$AB$15,27,FALSE),IFERROR(VLOOKUP($A1492,'Circumstance 19'!$B$18:$AB$28,27,FALSE),TableBPA2[[#This Row],[Base Payment After Circumstance 18]])))</f>
        <v/>
      </c>
      <c r="Y1492" s="24" t="str">
        <f>IF(Y$3="Not used","",IFERROR(VLOOKUP($A1492,'Circumstance 20'!$B$6:$AB$15,27,FALSE),IFERROR(VLOOKUP($A1492,'Circumstance 20'!$B$18:$AB$28,27,FALSE),TableBPA2[[#This Row],[Base Payment After Circumstance 19]])))</f>
        <v/>
      </c>
    </row>
    <row r="1493" spans="1:25" x14ac:dyDescent="0.25">
      <c r="A1493" s="11" t="str">
        <f>IF('LEA Information'!A1502="","",'LEA Information'!A1502)</f>
        <v/>
      </c>
      <c r="B1493" s="11" t="str">
        <f>IF('LEA Information'!B1502="","",'LEA Information'!B1502)</f>
        <v/>
      </c>
      <c r="C1493" s="68" t="str">
        <f>IF('LEA Information'!C1502="","",'LEA Information'!C1502)</f>
        <v/>
      </c>
      <c r="D1493" s="8" t="str">
        <f>IF('LEA Information'!D1502="","",'LEA Information'!D1502)</f>
        <v/>
      </c>
      <c r="E1493" s="32" t="str">
        <f t="shared" si="23"/>
        <v/>
      </c>
      <c r="F1493" s="3" t="str">
        <f>IF(F$3="Not used","",IFERROR(VLOOKUP($A1493,'Circumstance 1'!$B$6:$AB$15,27,FALSE),IFERROR(VLOOKUP(A1493,'Circumstance 1'!$B$18:$AB$28,27,FALSE),TableBPA2[[#This Row],[Starting Base Payment]])))</f>
        <v/>
      </c>
      <c r="G1493" s="3" t="str">
        <f>IF(G$3="Not used","",IFERROR(VLOOKUP($A1493,'Circumstance 2'!$B$6:$AB$15,27,FALSE),IFERROR(VLOOKUP($A1493,'Circumstance 2'!$B$18:$AB$28,27,FALSE),TableBPA2[[#This Row],[Base Payment After Circumstance 1]])))</f>
        <v/>
      </c>
      <c r="H1493" s="3" t="str">
        <f>IF(H$3="Not used","",IFERROR(VLOOKUP($A1493,'Circumstance 3'!$B$6:$AB$15,27,FALSE),IFERROR(VLOOKUP($A1493,'Circumstance 3'!$B$18:$AB$28,27,FALSE),TableBPA2[[#This Row],[Base Payment After Circumstance 2]])))</f>
        <v/>
      </c>
      <c r="I1493" s="3" t="str">
        <f>IF(I$3="Not used","",IFERROR(VLOOKUP($A1493,'Circumstance 4'!$B$6:$AB$15,27,FALSE),IFERROR(VLOOKUP($A1493,'Circumstance 4'!$B$18:$AB$28,27,FALSE),TableBPA2[[#This Row],[Base Payment After Circumstance 3]])))</f>
        <v/>
      </c>
      <c r="J1493" s="3" t="str">
        <f>IF(J$3="Not used","",IFERROR(VLOOKUP($A1493,'Circumstance 5'!$B$6:$AB$15,27,FALSE),IFERROR(VLOOKUP($A1493,'Circumstance 5'!$B$18:$AB$28,27,FALSE),TableBPA2[[#This Row],[Base Payment After Circumstance 4]])))</f>
        <v/>
      </c>
      <c r="K1493" s="3" t="str">
        <f>IF(K$3="Not used","",IFERROR(VLOOKUP($A1493,'Circumstance 6'!$B$6:$AB$15,27,FALSE),IFERROR(VLOOKUP($A1493,'Circumstance 6'!$B$18:$AB$28,27,FALSE),TableBPA2[[#This Row],[Base Payment After Circumstance 5]])))</f>
        <v/>
      </c>
      <c r="L1493" s="3" t="str">
        <f>IF(L$3="Not used","",IFERROR(VLOOKUP($A1493,'Circumstance 7'!$B$6:$AB$15,27,FALSE),IFERROR(VLOOKUP($A1493,'Circumstance 7'!$B$18:$AB$28,27,FALSE),TableBPA2[[#This Row],[Base Payment After Circumstance 6]])))</f>
        <v/>
      </c>
      <c r="M1493" s="3" t="str">
        <f>IF(M$3="Not used","",IFERROR(VLOOKUP($A1493,'Circumstance 8'!$B$6:$AB$15,27,FALSE),IFERROR(VLOOKUP($A1493,'Circumstance 8'!$B$18:$AB$28,27,FALSE),TableBPA2[[#This Row],[Base Payment After Circumstance 7]])))</f>
        <v/>
      </c>
      <c r="N1493" s="3" t="str">
        <f>IF(N$3="Not used","",IFERROR(VLOOKUP($A1493,'Circumstance 9'!$B$6:$AB$15,27,FALSE),IFERROR(VLOOKUP($A1493,'Circumstance 9'!$B$18:$AB$28,27,FALSE),TableBPA2[[#This Row],[Base Payment After Circumstance 8]])))</f>
        <v/>
      </c>
      <c r="O1493" s="3" t="str">
        <f>IF(O$3="Not used","",IFERROR(VLOOKUP($A1493,'Circumstance 10'!$B$6:$AB$15,27,FALSE),IFERROR(VLOOKUP($A1493,'Circumstance 10'!$B$18:$AB$28,27,FALSE),TableBPA2[[#This Row],[Base Payment After Circumstance 9]])))</f>
        <v/>
      </c>
      <c r="P1493" s="24" t="str">
        <f>IF(P$3="Not used","",IFERROR(VLOOKUP($A1493,'Circumstance 11'!$B$6:$AB$15,27,FALSE),IFERROR(VLOOKUP($A1493,'Circumstance 11'!$B$18:$AB$28,27,FALSE),TableBPA2[[#This Row],[Base Payment After Circumstance 10]])))</f>
        <v/>
      </c>
      <c r="Q1493" s="24" t="str">
        <f>IF(Q$3="Not used","",IFERROR(VLOOKUP($A1493,'Circumstance 12'!$B$6:$AB$15,27,FALSE),IFERROR(VLOOKUP($A1493,'Circumstance 12'!$B$18:$AB$28,27,FALSE),TableBPA2[[#This Row],[Base Payment After Circumstance 11]])))</f>
        <v/>
      </c>
      <c r="R1493" s="24" t="str">
        <f>IF(R$3="Not used","",IFERROR(VLOOKUP($A1493,'Circumstance 13'!$B$6:$AB$15,27,FALSE),IFERROR(VLOOKUP($A1493,'Circumstance 13'!$B$18:$AB$28,27,FALSE),TableBPA2[[#This Row],[Base Payment After Circumstance 12]])))</f>
        <v/>
      </c>
      <c r="S1493" s="24" t="str">
        <f>IF(S$3="Not used","",IFERROR(VLOOKUP($A1493,'Circumstance 14'!$B$6:$AB$15,27,FALSE),IFERROR(VLOOKUP($A1493,'Circumstance 14'!$B$18:$AB$28,27,FALSE),TableBPA2[[#This Row],[Base Payment After Circumstance 13]])))</f>
        <v/>
      </c>
      <c r="T1493" s="24" t="str">
        <f>IF(T$3="Not used","",IFERROR(VLOOKUP($A1493,'Circumstance 15'!$B$6:$AB$15,27,FALSE),IFERROR(VLOOKUP($A1493,'Circumstance 15'!$B$18:$AB$28,27,FALSE),TableBPA2[[#This Row],[Base Payment After Circumstance 14]])))</f>
        <v/>
      </c>
      <c r="U1493" s="24" t="str">
        <f>IF(U$3="Not used","",IFERROR(VLOOKUP($A1493,'Circumstance 16'!$B$6:$AB$15,27,FALSE),IFERROR(VLOOKUP($A1493,'Circumstance 16'!$B$18:$AB$28,27,FALSE),TableBPA2[[#This Row],[Base Payment After Circumstance 15]])))</f>
        <v/>
      </c>
      <c r="V1493" s="24" t="str">
        <f>IF(V$3="Not used","",IFERROR(VLOOKUP($A1493,'Circumstance 17'!$B$6:$AB$15,27,FALSE),IFERROR(VLOOKUP($A1493,'Circumstance 17'!$B$18:$AB$28,27,FALSE),TableBPA2[[#This Row],[Base Payment After Circumstance 16]])))</f>
        <v/>
      </c>
      <c r="W1493" s="24" t="str">
        <f>IF(W$3="Not used","",IFERROR(VLOOKUP($A1493,'Circumstance 18'!$B$6:$AB$15,27,FALSE),IFERROR(VLOOKUP($A1493,'Circumstance 18'!$B$18:$AB$28,27,FALSE),TableBPA2[[#This Row],[Base Payment After Circumstance 17]])))</f>
        <v/>
      </c>
      <c r="X1493" s="24" t="str">
        <f>IF(X$3="Not used","",IFERROR(VLOOKUP($A1493,'Circumstance 19'!$B$6:$AB$15,27,FALSE),IFERROR(VLOOKUP($A1493,'Circumstance 19'!$B$18:$AB$28,27,FALSE),TableBPA2[[#This Row],[Base Payment After Circumstance 18]])))</f>
        <v/>
      </c>
      <c r="Y1493" s="24" t="str">
        <f>IF(Y$3="Not used","",IFERROR(VLOOKUP($A1493,'Circumstance 20'!$B$6:$AB$15,27,FALSE),IFERROR(VLOOKUP($A1493,'Circumstance 20'!$B$18:$AB$28,27,FALSE),TableBPA2[[#This Row],[Base Payment After Circumstance 19]])))</f>
        <v/>
      </c>
    </row>
    <row r="1494" spans="1:25" x14ac:dyDescent="0.25">
      <c r="A1494" s="11" t="str">
        <f>IF('LEA Information'!A1503="","",'LEA Information'!A1503)</f>
        <v/>
      </c>
      <c r="B1494" s="11" t="str">
        <f>IF('LEA Information'!B1503="","",'LEA Information'!B1503)</f>
        <v/>
      </c>
      <c r="C1494" s="68" t="str">
        <f>IF('LEA Information'!C1503="","",'LEA Information'!C1503)</f>
        <v/>
      </c>
      <c r="D1494" s="8" t="str">
        <f>IF('LEA Information'!D1503="","",'LEA Information'!D1503)</f>
        <v/>
      </c>
      <c r="E1494" s="32" t="str">
        <f t="shared" si="23"/>
        <v/>
      </c>
      <c r="F1494" s="3" t="str">
        <f>IF(F$3="Not used","",IFERROR(VLOOKUP($A1494,'Circumstance 1'!$B$6:$AB$15,27,FALSE),IFERROR(VLOOKUP(A1494,'Circumstance 1'!$B$18:$AB$28,27,FALSE),TableBPA2[[#This Row],[Starting Base Payment]])))</f>
        <v/>
      </c>
      <c r="G1494" s="3" t="str">
        <f>IF(G$3="Not used","",IFERROR(VLOOKUP($A1494,'Circumstance 2'!$B$6:$AB$15,27,FALSE),IFERROR(VLOOKUP($A1494,'Circumstance 2'!$B$18:$AB$28,27,FALSE),TableBPA2[[#This Row],[Base Payment After Circumstance 1]])))</f>
        <v/>
      </c>
      <c r="H1494" s="3" t="str">
        <f>IF(H$3="Not used","",IFERROR(VLOOKUP($A1494,'Circumstance 3'!$B$6:$AB$15,27,FALSE),IFERROR(VLOOKUP($A1494,'Circumstance 3'!$B$18:$AB$28,27,FALSE),TableBPA2[[#This Row],[Base Payment After Circumstance 2]])))</f>
        <v/>
      </c>
      <c r="I1494" s="3" t="str">
        <f>IF(I$3="Not used","",IFERROR(VLOOKUP($A1494,'Circumstance 4'!$B$6:$AB$15,27,FALSE),IFERROR(VLOOKUP($A1494,'Circumstance 4'!$B$18:$AB$28,27,FALSE),TableBPA2[[#This Row],[Base Payment After Circumstance 3]])))</f>
        <v/>
      </c>
      <c r="J1494" s="3" t="str">
        <f>IF(J$3="Not used","",IFERROR(VLOOKUP($A1494,'Circumstance 5'!$B$6:$AB$15,27,FALSE),IFERROR(VLOOKUP($A1494,'Circumstance 5'!$B$18:$AB$28,27,FALSE),TableBPA2[[#This Row],[Base Payment After Circumstance 4]])))</f>
        <v/>
      </c>
      <c r="K1494" s="3" t="str">
        <f>IF(K$3="Not used","",IFERROR(VLOOKUP($A1494,'Circumstance 6'!$B$6:$AB$15,27,FALSE),IFERROR(VLOOKUP($A1494,'Circumstance 6'!$B$18:$AB$28,27,FALSE),TableBPA2[[#This Row],[Base Payment After Circumstance 5]])))</f>
        <v/>
      </c>
      <c r="L1494" s="3" t="str">
        <f>IF(L$3="Not used","",IFERROR(VLOOKUP($A1494,'Circumstance 7'!$B$6:$AB$15,27,FALSE),IFERROR(VLOOKUP($A1494,'Circumstance 7'!$B$18:$AB$28,27,FALSE),TableBPA2[[#This Row],[Base Payment After Circumstance 6]])))</f>
        <v/>
      </c>
      <c r="M1494" s="3" t="str">
        <f>IF(M$3="Not used","",IFERROR(VLOOKUP($A1494,'Circumstance 8'!$B$6:$AB$15,27,FALSE),IFERROR(VLOOKUP($A1494,'Circumstance 8'!$B$18:$AB$28,27,FALSE),TableBPA2[[#This Row],[Base Payment After Circumstance 7]])))</f>
        <v/>
      </c>
      <c r="N1494" s="3" t="str">
        <f>IF(N$3="Not used","",IFERROR(VLOOKUP($A1494,'Circumstance 9'!$B$6:$AB$15,27,FALSE),IFERROR(VLOOKUP($A1494,'Circumstance 9'!$B$18:$AB$28,27,FALSE),TableBPA2[[#This Row],[Base Payment After Circumstance 8]])))</f>
        <v/>
      </c>
      <c r="O1494" s="3" t="str">
        <f>IF(O$3="Not used","",IFERROR(VLOOKUP($A1494,'Circumstance 10'!$B$6:$AB$15,27,FALSE),IFERROR(VLOOKUP($A1494,'Circumstance 10'!$B$18:$AB$28,27,FALSE),TableBPA2[[#This Row],[Base Payment After Circumstance 9]])))</f>
        <v/>
      </c>
      <c r="P1494" s="24" t="str">
        <f>IF(P$3="Not used","",IFERROR(VLOOKUP($A1494,'Circumstance 11'!$B$6:$AB$15,27,FALSE),IFERROR(VLOOKUP($A1494,'Circumstance 11'!$B$18:$AB$28,27,FALSE),TableBPA2[[#This Row],[Base Payment After Circumstance 10]])))</f>
        <v/>
      </c>
      <c r="Q1494" s="24" t="str">
        <f>IF(Q$3="Not used","",IFERROR(VLOOKUP($A1494,'Circumstance 12'!$B$6:$AB$15,27,FALSE),IFERROR(VLOOKUP($A1494,'Circumstance 12'!$B$18:$AB$28,27,FALSE),TableBPA2[[#This Row],[Base Payment After Circumstance 11]])))</f>
        <v/>
      </c>
      <c r="R1494" s="24" t="str">
        <f>IF(R$3="Not used","",IFERROR(VLOOKUP($A1494,'Circumstance 13'!$B$6:$AB$15,27,FALSE),IFERROR(VLOOKUP($A1494,'Circumstance 13'!$B$18:$AB$28,27,FALSE),TableBPA2[[#This Row],[Base Payment After Circumstance 12]])))</f>
        <v/>
      </c>
      <c r="S1494" s="24" t="str">
        <f>IF(S$3="Not used","",IFERROR(VLOOKUP($A1494,'Circumstance 14'!$B$6:$AB$15,27,FALSE),IFERROR(VLOOKUP($A1494,'Circumstance 14'!$B$18:$AB$28,27,FALSE),TableBPA2[[#This Row],[Base Payment After Circumstance 13]])))</f>
        <v/>
      </c>
      <c r="T1494" s="24" t="str">
        <f>IF(T$3="Not used","",IFERROR(VLOOKUP($A1494,'Circumstance 15'!$B$6:$AB$15,27,FALSE),IFERROR(VLOOKUP($A1494,'Circumstance 15'!$B$18:$AB$28,27,FALSE),TableBPA2[[#This Row],[Base Payment After Circumstance 14]])))</f>
        <v/>
      </c>
      <c r="U1494" s="24" t="str">
        <f>IF(U$3="Not used","",IFERROR(VLOOKUP($A1494,'Circumstance 16'!$B$6:$AB$15,27,FALSE),IFERROR(VLOOKUP($A1494,'Circumstance 16'!$B$18:$AB$28,27,FALSE),TableBPA2[[#This Row],[Base Payment After Circumstance 15]])))</f>
        <v/>
      </c>
      <c r="V1494" s="24" t="str">
        <f>IF(V$3="Not used","",IFERROR(VLOOKUP($A1494,'Circumstance 17'!$B$6:$AB$15,27,FALSE),IFERROR(VLOOKUP($A1494,'Circumstance 17'!$B$18:$AB$28,27,FALSE),TableBPA2[[#This Row],[Base Payment After Circumstance 16]])))</f>
        <v/>
      </c>
      <c r="W1494" s="24" t="str">
        <f>IF(W$3="Not used","",IFERROR(VLOOKUP($A1494,'Circumstance 18'!$B$6:$AB$15,27,FALSE),IFERROR(VLOOKUP($A1494,'Circumstance 18'!$B$18:$AB$28,27,FALSE),TableBPA2[[#This Row],[Base Payment After Circumstance 17]])))</f>
        <v/>
      </c>
      <c r="X1494" s="24" t="str">
        <f>IF(X$3="Not used","",IFERROR(VLOOKUP($A1494,'Circumstance 19'!$B$6:$AB$15,27,FALSE),IFERROR(VLOOKUP($A1494,'Circumstance 19'!$B$18:$AB$28,27,FALSE),TableBPA2[[#This Row],[Base Payment After Circumstance 18]])))</f>
        <v/>
      </c>
      <c r="Y1494" s="24" t="str">
        <f>IF(Y$3="Not used","",IFERROR(VLOOKUP($A1494,'Circumstance 20'!$B$6:$AB$15,27,FALSE),IFERROR(VLOOKUP($A1494,'Circumstance 20'!$B$18:$AB$28,27,FALSE),TableBPA2[[#This Row],[Base Payment After Circumstance 19]])))</f>
        <v/>
      </c>
    </row>
    <row r="1495" spans="1:25" x14ac:dyDescent="0.25">
      <c r="A1495" s="11" t="str">
        <f>IF('LEA Information'!A1504="","",'LEA Information'!A1504)</f>
        <v/>
      </c>
      <c r="B1495" s="11" t="str">
        <f>IF('LEA Information'!B1504="","",'LEA Information'!B1504)</f>
        <v/>
      </c>
      <c r="C1495" s="68" t="str">
        <f>IF('LEA Information'!C1504="","",'LEA Information'!C1504)</f>
        <v/>
      </c>
      <c r="D1495" s="8" t="str">
        <f>IF('LEA Information'!D1504="","",'LEA Information'!D1504)</f>
        <v/>
      </c>
      <c r="E1495" s="32" t="str">
        <f t="shared" si="23"/>
        <v/>
      </c>
      <c r="F1495" s="3" t="str">
        <f>IF(F$3="Not used","",IFERROR(VLOOKUP($A1495,'Circumstance 1'!$B$6:$AB$15,27,FALSE),IFERROR(VLOOKUP(A1495,'Circumstance 1'!$B$18:$AB$28,27,FALSE),TableBPA2[[#This Row],[Starting Base Payment]])))</f>
        <v/>
      </c>
      <c r="G1495" s="3" t="str">
        <f>IF(G$3="Not used","",IFERROR(VLOOKUP($A1495,'Circumstance 2'!$B$6:$AB$15,27,FALSE),IFERROR(VLOOKUP($A1495,'Circumstance 2'!$B$18:$AB$28,27,FALSE),TableBPA2[[#This Row],[Base Payment After Circumstance 1]])))</f>
        <v/>
      </c>
      <c r="H1495" s="3" t="str">
        <f>IF(H$3="Not used","",IFERROR(VLOOKUP($A1495,'Circumstance 3'!$B$6:$AB$15,27,FALSE),IFERROR(VLOOKUP($A1495,'Circumstance 3'!$B$18:$AB$28,27,FALSE),TableBPA2[[#This Row],[Base Payment After Circumstance 2]])))</f>
        <v/>
      </c>
      <c r="I1495" s="3" t="str">
        <f>IF(I$3="Not used","",IFERROR(VLOOKUP($A1495,'Circumstance 4'!$B$6:$AB$15,27,FALSE),IFERROR(VLOOKUP($A1495,'Circumstance 4'!$B$18:$AB$28,27,FALSE),TableBPA2[[#This Row],[Base Payment After Circumstance 3]])))</f>
        <v/>
      </c>
      <c r="J1495" s="3" t="str">
        <f>IF(J$3="Not used","",IFERROR(VLOOKUP($A1495,'Circumstance 5'!$B$6:$AB$15,27,FALSE),IFERROR(VLOOKUP($A1495,'Circumstance 5'!$B$18:$AB$28,27,FALSE),TableBPA2[[#This Row],[Base Payment After Circumstance 4]])))</f>
        <v/>
      </c>
      <c r="K1495" s="3" t="str">
        <f>IF(K$3="Not used","",IFERROR(VLOOKUP($A1495,'Circumstance 6'!$B$6:$AB$15,27,FALSE),IFERROR(VLOOKUP($A1495,'Circumstance 6'!$B$18:$AB$28,27,FALSE),TableBPA2[[#This Row],[Base Payment After Circumstance 5]])))</f>
        <v/>
      </c>
      <c r="L1495" s="3" t="str">
        <f>IF(L$3="Not used","",IFERROR(VLOOKUP($A1495,'Circumstance 7'!$B$6:$AB$15,27,FALSE),IFERROR(VLOOKUP($A1495,'Circumstance 7'!$B$18:$AB$28,27,FALSE),TableBPA2[[#This Row],[Base Payment After Circumstance 6]])))</f>
        <v/>
      </c>
      <c r="M1495" s="3" t="str">
        <f>IF(M$3="Not used","",IFERROR(VLOOKUP($A1495,'Circumstance 8'!$B$6:$AB$15,27,FALSE),IFERROR(VLOOKUP($A1495,'Circumstance 8'!$B$18:$AB$28,27,FALSE),TableBPA2[[#This Row],[Base Payment After Circumstance 7]])))</f>
        <v/>
      </c>
      <c r="N1495" s="3" t="str">
        <f>IF(N$3="Not used","",IFERROR(VLOOKUP($A1495,'Circumstance 9'!$B$6:$AB$15,27,FALSE),IFERROR(VLOOKUP($A1495,'Circumstance 9'!$B$18:$AB$28,27,FALSE),TableBPA2[[#This Row],[Base Payment After Circumstance 8]])))</f>
        <v/>
      </c>
      <c r="O1495" s="3" t="str">
        <f>IF(O$3="Not used","",IFERROR(VLOOKUP($A1495,'Circumstance 10'!$B$6:$AB$15,27,FALSE),IFERROR(VLOOKUP($A1495,'Circumstance 10'!$B$18:$AB$28,27,FALSE),TableBPA2[[#This Row],[Base Payment After Circumstance 9]])))</f>
        <v/>
      </c>
      <c r="P1495" s="24" t="str">
        <f>IF(P$3="Not used","",IFERROR(VLOOKUP($A1495,'Circumstance 11'!$B$6:$AB$15,27,FALSE),IFERROR(VLOOKUP($A1495,'Circumstance 11'!$B$18:$AB$28,27,FALSE),TableBPA2[[#This Row],[Base Payment After Circumstance 10]])))</f>
        <v/>
      </c>
      <c r="Q1495" s="24" t="str">
        <f>IF(Q$3="Not used","",IFERROR(VLOOKUP($A1495,'Circumstance 12'!$B$6:$AB$15,27,FALSE),IFERROR(VLOOKUP($A1495,'Circumstance 12'!$B$18:$AB$28,27,FALSE),TableBPA2[[#This Row],[Base Payment After Circumstance 11]])))</f>
        <v/>
      </c>
      <c r="R1495" s="24" t="str">
        <f>IF(R$3="Not used","",IFERROR(VLOOKUP($A1495,'Circumstance 13'!$B$6:$AB$15,27,FALSE),IFERROR(VLOOKUP($A1495,'Circumstance 13'!$B$18:$AB$28,27,FALSE),TableBPA2[[#This Row],[Base Payment After Circumstance 12]])))</f>
        <v/>
      </c>
      <c r="S1495" s="24" t="str">
        <f>IF(S$3="Not used","",IFERROR(VLOOKUP($A1495,'Circumstance 14'!$B$6:$AB$15,27,FALSE),IFERROR(VLOOKUP($A1495,'Circumstance 14'!$B$18:$AB$28,27,FALSE),TableBPA2[[#This Row],[Base Payment After Circumstance 13]])))</f>
        <v/>
      </c>
      <c r="T1495" s="24" t="str">
        <f>IF(T$3="Not used","",IFERROR(VLOOKUP($A1495,'Circumstance 15'!$B$6:$AB$15,27,FALSE),IFERROR(VLOOKUP($A1495,'Circumstance 15'!$B$18:$AB$28,27,FALSE),TableBPA2[[#This Row],[Base Payment After Circumstance 14]])))</f>
        <v/>
      </c>
      <c r="U1495" s="24" t="str">
        <f>IF(U$3="Not used","",IFERROR(VLOOKUP($A1495,'Circumstance 16'!$B$6:$AB$15,27,FALSE),IFERROR(VLOOKUP($A1495,'Circumstance 16'!$B$18:$AB$28,27,FALSE),TableBPA2[[#This Row],[Base Payment After Circumstance 15]])))</f>
        <v/>
      </c>
      <c r="V1495" s="24" t="str">
        <f>IF(V$3="Not used","",IFERROR(VLOOKUP($A1495,'Circumstance 17'!$B$6:$AB$15,27,FALSE),IFERROR(VLOOKUP($A1495,'Circumstance 17'!$B$18:$AB$28,27,FALSE),TableBPA2[[#This Row],[Base Payment After Circumstance 16]])))</f>
        <v/>
      </c>
      <c r="W1495" s="24" t="str">
        <f>IF(W$3="Not used","",IFERROR(VLOOKUP($A1495,'Circumstance 18'!$B$6:$AB$15,27,FALSE),IFERROR(VLOOKUP($A1495,'Circumstance 18'!$B$18:$AB$28,27,FALSE),TableBPA2[[#This Row],[Base Payment After Circumstance 17]])))</f>
        <v/>
      </c>
      <c r="X1495" s="24" t="str">
        <f>IF(X$3="Not used","",IFERROR(VLOOKUP($A1495,'Circumstance 19'!$B$6:$AB$15,27,FALSE),IFERROR(VLOOKUP($A1495,'Circumstance 19'!$B$18:$AB$28,27,FALSE),TableBPA2[[#This Row],[Base Payment After Circumstance 18]])))</f>
        <v/>
      </c>
      <c r="Y1495" s="24" t="str">
        <f>IF(Y$3="Not used","",IFERROR(VLOOKUP($A1495,'Circumstance 20'!$B$6:$AB$15,27,FALSE),IFERROR(VLOOKUP($A1495,'Circumstance 20'!$B$18:$AB$28,27,FALSE),TableBPA2[[#This Row],[Base Payment After Circumstance 19]])))</f>
        <v/>
      </c>
    </row>
    <row r="1496" spans="1:25" x14ac:dyDescent="0.25">
      <c r="A1496" s="11" t="str">
        <f>IF('LEA Information'!A1505="","",'LEA Information'!A1505)</f>
        <v/>
      </c>
      <c r="B1496" s="11" t="str">
        <f>IF('LEA Information'!B1505="","",'LEA Information'!B1505)</f>
        <v/>
      </c>
      <c r="C1496" s="68" t="str">
        <f>IF('LEA Information'!C1505="","",'LEA Information'!C1505)</f>
        <v/>
      </c>
      <c r="D1496" s="8" t="str">
        <f>IF('LEA Information'!D1505="","",'LEA Information'!D1505)</f>
        <v/>
      </c>
      <c r="E1496" s="32" t="str">
        <f t="shared" si="23"/>
        <v/>
      </c>
      <c r="F1496" s="3" t="str">
        <f>IF(F$3="Not used","",IFERROR(VLOOKUP($A1496,'Circumstance 1'!$B$6:$AB$15,27,FALSE),IFERROR(VLOOKUP(A1496,'Circumstance 1'!$B$18:$AB$28,27,FALSE),TableBPA2[[#This Row],[Starting Base Payment]])))</f>
        <v/>
      </c>
      <c r="G1496" s="3" t="str">
        <f>IF(G$3="Not used","",IFERROR(VLOOKUP($A1496,'Circumstance 2'!$B$6:$AB$15,27,FALSE),IFERROR(VLOOKUP($A1496,'Circumstance 2'!$B$18:$AB$28,27,FALSE),TableBPA2[[#This Row],[Base Payment After Circumstance 1]])))</f>
        <v/>
      </c>
      <c r="H1496" s="3" t="str">
        <f>IF(H$3="Not used","",IFERROR(VLOOKUP($A1496,'Circumstance 3'!$B$6:$AB$15,27,FALSE),IFERROR(VLOOKUP($A1496,'Circumstance 3'!$B$18:$AB$28,27,FALSE),TableBPA2[[#This Row],[Base Payment After Circumstance 2]])))</f>
        <v/>
      </c>
      <c r="I1496" s="3" t="str">
        <f>IF(I$3="Not used","",IFERROR(VLOOKUP($A1496,'Circumstance 4'!$B$6:$AB$15,27,FALSE),IFERROR(VLOOKUP($A1496,'Circumstance 4'!$B$18:$AB$28,27,FALSE),TableBPA2[[#This Row],[Base Payment After Circumstance 3]])))</f>
        <v/>
      </c>
      <c r="J1496" s="3" t="str">
        <f>IF(J$3="Not used","",IFERROR(VLOOKUP($A1496,'Circumstance 5'!$B$6:$AB$15,27,FALSE),IFERROR(VLOOKUP($A1496,'Circumstance 5'!$B$18:$AB$28,27,FALSE),TableBPA2[[#This Row],[Base Payment After Circumstance 4]])))</f>
        <v/>
      </c>
      <c r="K1496" s="3" t="str">
        <f>IF(K$3="Not used","",IFERROR(VLOOKUP($A1496,'Circumstance 6'!$B$6:$AB$15,27,FALSE),IFERROR(VLOOKUP($A1496,'Circumstance 6'!$B$18:$AB$28,27,FALSE),TableBPA2[[#This Row],[Base Payment After Circumstance 5]])))</f>
        <v/>
      </c>
      <c r="L1496" s="3" t="str">
        <f>IF(L$3="Not used","",IFERROR(VLOOKUP($A1496,'Circumstance 7'!$B$6:$AB$15,27,FALSE),IFERROR(VLOOKUP($A1496,'Circumstance 7'!$B$18:$AB$28,27,FALSE),TableBPA2[[#This Row],[Base Payment After Circumstance 6]])))</f>
        <v/>
      </c>
      <c r="M1496" s="3" t="str">
        <f>IF(M$3="Not used","",IFERROR(VLOOKUP($A1496,'Circumstance 8'!$B$6:$AB$15,27,FALSE),IFERROR(VLOOKUP($A1496,'Circumstance 8'!$B$18:$AB$28,27,FALSE),TableBPA2[[#This Row],[Base Payment After Circumstance 7]])))</f>
        <v/>
      </c>
      <c r="N1496" s="3" t="str">
        <f>IF(N$3="Not used","",IFERROR(VLOOKUP($A1496,'Circumstance 9'!$B$6:$AB$15,27,FALSE),IFERROR(VLOOKUP($A1496,'Circumstance 9'!$B$18:$AB$28,27,FALSE),TableBPA2[[#This Row],[Base Payment After Circumstance 8]])))</f>
        <v/>
      </c>
      <c r="O1496" s="3" t="str">
        <f>IF(O$3="Not used","",IFERROR(VLOOKUP($A1496,'Circumstance 10'!$B$6:$AB$15,27,FALSE),IFERROR(VLOOKUP($A1496,'Circumstance 10'!$B$18:$AB$28,27,FALSE),TableBPA2[[#This Row],[Base Payment After Circumstance 9]])))</f>
        <v/>
      </c>
      <c r="P1496" s="24" t="str">
        <f>IF(P$3="Not used","",IFERROR(VLOOKUP($A1496,'Circumstance 11'!$B$6:$AB$15,27,FALSE),IFERROR(VLOOKUP($A1496,'Circumstance 11'!$B$18:$AB$28,27,FALSE),TableBPA2[[#This Row],[Base Payment After Circumstance 10]])))</f>
        <v/>
      </c>
      <c r="Q1496" s="24" t="str">
        <f>IF(Q$3="Not used","",IFERROR(VLOOKUP($A1496,'Circumstance 12'!$B$6:$AB$15,27,FALSE),IFERROR(VLOOKUP($A1496,'Circumstance 12'!$B$18:$AB$28,27,FALSE),TableBPA2[[#This Row],[Base Payment After Circumstance 11]])))</f>
        <v/>
      </c>
      <c r="R1496" s="24" t="str">
        <f>IF(R$3="Not used","",IFERROR(VLOOKUP($A1496,'Circumstance 13'!$B$6:$AB$15,27,FALSE),IFERROR(VLOOKUP($A1496,'Circumstance 13'!$B$18:$AB$28,27,FALSE),TableBPA2[[#This Row],[Base Payment After Circumstance 12]])))</f>
        <v/>
      </c>
      <c r="S1496" s="24" t="str">
        <f>IF(S$3="Not used","",IFERROR(VLOOKUP($A1496,'Circumstance 14'!$B$6:$AB$15,27,FALSE),IFERROR(VLOOKUP($A1496,'Circumstance 14'!$B$18:$AB$28,27,FALSE),TableBPA2[[#This Row],[Base Payment After Circumstance 13]])))</f>
        <v/>
      </c>
      <c r="T1496" s="24" t="str">
        <f>IF(T$3="Not used","",IFERROR(VLOOKUP($A1496,'Circumstance 15'!$B$6:$AB$15,27,FALSE),IFERROR(VLOOKUP($A1496,'Circumstance 15'!$B$18:$AB$28,27,FALSE),TableBPA2[[#This Row],[Base Payment After Circumstance 14]])))</f>
        <v/>
      </c>
      <c r="U1496" s="24" t="str">
        <f>IF(U$3="Not used","",IFERROR(VLOOKUP($A1496,'Circumstance 16'!$B$6:$AB$15,27,FALSE),IFERROR(VLOOKUP($A1496,'Circumstance 16'!$B$18:$AB$28,27,FALSE),TableBPA2[[#This Row],[Base Payment After Circumstance 15]])))</f>
        <v/>
      </c>
      <c r="V1496" s="24" t="str">
        <f>IF(V$3="Not used","",IFERROR(VLOOKUP($A1496,'Circumstance 17'!$B$6:$AB$15,27,FALSE),IFERROR(VLOOKUP($A1496,'Circumstance 17'!$B$18:$AB$28,27,FALSE),TableBPA2[[#This Row],[Base Payment After Circumstance 16]])))</f>
        <v/>
      </c>
      <c r="W1496" s="24" t="str">
        <f>IF(W$3="Not used","",IFERROR(VLOOKUP($A1496,'Circumstance 18'!$B$6:$AB$15,27,FALSE),IFERROR(VLOOKUP($A1496,'Circumstance 18'!$B$18:$AB$28,27,FALSE),TableBPA2[[#This Row],[Base Payment After Circumstance 17]])))</f>
        <v/>
      </c>
      <c r="X1496" s="24" t="str">
        <f>IF(X$3="Not used","",IFERROR(VLOOKUP($A1496,'Circumstance 19'!$B$6:$AB$15,27,FALSE),IFERROR(VLOOKUP($A1496,'Circumstance 19'!$B$18:$AB$28,27,FALSE),TableBPA2[[#This Row],[Base Payment After Circumstance 18]])))</f>
        <v/>
      </c>
      <c r="Y1496" s="24" t="str">
        <f>IF(Y$3="Not used","",IFERROR(VLOOKUP($A1496,'Circumstance 20'!$B$6:$AB$15,27,FALSE),IFERROR(VLOOKUP($A1496,'Circumstance 20'!$B$18:$AB$28,27,FALSE),TableBPA2[[#This Row],[Base Payment After Circumstance 19]])))</f>
        <v/>
      </c>
    </row>
    <row r="1497" spans="1:25" x14ac:dyDescent="0.25">
      <c r="A1497" s="11" t="str">
        <f>IF('LEA Information'!A1506="","",'LEA Information'!A1506)</f>
        <v/>
      </c>
      <c r="B1497" s="11" t="str">
        <f>IF('LEA Information'!B1506="","",'LEA Information'!B1506)</f>
        <v/>
      </c>
      <c r="C1497" s="68" t="str">
        <f>IF('LEA Information'!C1506="","",'LEA Information'!C1506)</f>
        <v/>
      </c>
      <c r="D1497" s="8" t="str">
        <f>IF('LEA Information'!D1506="","",'LEA Information'!D1506)</f>
        <v/>
      </c>
      <c r="E1497" s="32" t="str">
        <f t="shared" si="23"/>
        <v/>
      </c>
      <c r="F1497" s="3" t="str">
        <f>IF(F$3="Not used","",IFERROR(VLOOKUP($A1497,'Circumstance 1'!$B$6:$AB$15,27,FALSE),IFERROR(VLOOKUP(A1497,'Circumstance 1'!$B$18:$AB$28,27,FALSE),TableBPA2[[#This Row],[Starting Base Payment]])))</f>
        <v/>
      </c>
      <c r="G1497" s="3" t="str">
        <f>IF(G$3="Not used","",IFERROR(VLOOKUP($A1497,'Circumstance 2'!$B$6:$AB$15,27,FALSE),IFERROR(VLOOKUP($A1497,'Circumstance 2'!$B$18:$AB$28,27,FALSE),TableBPA2[[#This Row],[Base Payment After Circumstance 1]])))</f>
        <v/>
      </c>
      <c r="H1497" s="3" t="str">
        <f>IF(H$3="Not used","",IFERROR(VLOOKUP($A1497,'Circumstance 3'!$B$6:$AB$15,27,FALSE),IFERROR(VLOOKUP($A1497,'Circumstance 3'!$B$18:$AB$28,27,FALSE),TableBPA2[[#This Row],[Base Payment After Circumstance 2]])))</f>
        <v/>
      </c>
      <c r="I1497" s="3" t="str">
        <f>IF(I$3="Not used","",IFERROR(VLOOKUP($A1497,'Circumstance 4'!$B$6:$AB$15,27,FALSE),IFERROR(VLOOKUP($A1497,'Circumstance 4'!$B$18:$AB$28,27,FALSE),TableBPA2[[#This Row],[Base Payment After Circumstance 3]])))</f>
        <v/>
      </c>
      <c r="J1497" s="3" t="str">
        <f>IF(J$3="Not used","",IFERROR(VLOOKUP($A1497,'Circumstance 5'!$B$6:$AB$15,27,FALSE),IFERROR(VLOOKUP($A1497,'Circumstance 5'!$B$18:$AB$28,27,FALSE),TableBPA2[[#This Row],[Base Payment After Circumstance 4]])))</f>
        <v/>
      </c>
      <c r="K1497" s="3" t="str">
        <f>IF(K$3="Not used","",IFERROR(VLOOKUP($A1497,'Circumstance 6'!$B$6:$AB$15,27,FALSE),IFERROR(VLOOKUP($A1497,'Circumstance 6'!$B$18:$AB$28,27,FALSE),TableBPA2[[#This Row],[Base Payment After Circumstance 5]])))</f>
        <v/>
      </c>
      <c r="L1497" s="3" t="str">
        <f>IF(L$3="Not used","",IFERROR(VLOOKUP($A1497,'Circumstance 7'!$B$6:$AB$15,27,FALSE),IFERROR(VLOOKUP($A1497,'Circumstance 7'!$B$18:$AB$28,27,FALSE),TableBPA2[[#This Row],[Base Payment After Circumstance 6]])))</f>
        <v/>
      </c>
      <c r="M1497" s="3" t="str">
        <f>IF(M$3="Not used","",IFERROR(VLOOKUP($A1497,'Circumstance 8'!$B$6:$AB$15,27,FALSE),IFERROR(VLOOKUP($A1497,'Circumstance 8'!$B$18:$AB$28,27,FALSE),TableBPA2[[#This Row],[Base Payment After Circumstance 7]])))</f>
        <v/>
      </c>
      <c r="N1497" s="3" t="str">
        <f>IF(N$3="Not used","",IFERROR(VLOOKUP($A1497,'Circumstance 9'!$B$6:$AB$15,27,FALSE),IFERROR(VLOOKUP($A1497,'Circumstance 9'!$B$18:$AB$28,27,FALSE),TableBPA2[[#This Row],[Base Payment After Circumstance 8]])))</f>
        <v/>
      </c>
      <c r="O1497" s="3" t="str">
        <f>IF(O$3="Not used","",IFERROR(VLOOKUP($A1497,'Circumstance 10'!$B$6:$AB$15,27,FALSE),IFERROR(VLOOKUP($A1497,'Circumstance 10'!$B$18:$AB$28,27,FALSE),TableBPA2[[#This Row],[Base Payment After Circumstance 9]])))</f>
        <v/>
      </c>
      <c r="P1497" s="24" t="str">
        <f>IF(P$3="Not used","",IFERROR(VLOOKUP($A1497,'Circumstance 11'!$B$6:$AB$15,27,FALSE),IFERROR(VLOOKUP($A1497,'Circumstance 11'!$B$18:$AB$28,27,FALSE),TableBPA2[[#This Row],[Base Payment After Circumstance 10]])))</f>
        <v/>
      </c>
      <c r="Q1497" s="24" t="str">
        <f>IF(Q$3="Not used","",IFERROR(VLOOKUP($A1497,'Circumstance 12'!$B$6:$AB$15,27,FALSE),IFERROR(VLOOKUP($A1497,'Circumstance 12'!$B$18:$AB$28,27,FALSE),TableBPA2[[#This Row],[Base Payment After Circumstance 11]])))</f>
        <v/>
      </c>
      <c r="R1497" s="24" t="str">
        <f>IF(R$3="Not used","",IFERROR(VLOOKUP($A1497,'Circumstance 13'!$B$6:$AB$15,27,FALSE),IFERROR(VLOOKUP($A1497,'Circumstance 13'!$B$18:$AB$28,27,FALSE),TableBPA2[[#This Row],[Base Payment After Circumstance 12]])))</f>
        <v/>
      </c>
      <c r="S1497" s="24" t="str">
        <f>IF(S$3="Not used","",IFERROR(VLOOKUP($A1497,'Circumstance 14'!$B$6:$AB$15,27,FALSE),IFERROR(VLOOKUP($A1497,'Circumstance 14'!$B$18:$AB$28,27,FALSE),TableBPA2[[#This Row],[Base Payment After Circumstance 13]])))</f>
        <v/>
      </c>
      <c r="T1497" s="24" t="str">
        <f>IF(T$3="Not used","",IFERROR(VLOOKUP($A1497,'Circumstance 15'!$B$6:$AB$15,27,FALSE),IFERROR(VLOOKUP($A1497,'Circumstance 15'!$B$18:$AB$28,27,FALSE),TableBPA2[[#This Row],[Base Payment After Circumstance 14]])))</f>
        <v/>
      </c>
      <c r="U1497" s="24" t="str">
        <f>IF(U$3="Not used","",IFERROR(VLOOKUP($A1497,'Circumstance 16'!$B$6:$AB$15,27,FALSE),IFERROR(VLOOKUP($A1497,'Circumstance 16'!$B$18:$AB$28,27,FALSE),TableBPA2[[#This Row],[Base Payment After Circumstance 15]])))</f>
        <v/>
      </c>
      <c r="V1497" s="24" t="str">
        <f>IF(V$3="Not used","",IFERROR(VLOOKUP($A1497,'Circumstance 17'!$B$6:$AB$15,27,FALSE),IFERROR(VLOOKUP($A1497,'Circumstance 17'!$B$18:$AB$28,27,FALSE),TableBPA2[[#This Row],[Base Payment After Circumstance 16]])))</f>
        <v/>
      </c>
      <c r="W1497" s="24" t="str">
        <f>IF(W$3="Not used","",IFERROR(VLOOKUP($A1497,'Circumstance 18'!$B$6:$AB$15,27,FALSE),IFERROR(VLOOKUP($A1497,'Circumstance 18'!$B$18:$AB$28,27,FALSE),TableBPA2[[#This Row],[Base Payment After Circumstance 17]])))</f>
        <v/>
      </c>
      <c r="X1497" s="24" t="str">
        <f>IF(X$3="Not used","",IFERROR(VLOOKUP($A1497,'Circumstance 19'!$B$6:$AB$15,27,FALSE),IFERROR(VLOOKUP($A1497,'Circumstance 19'!$B$18:$AB$28,27,FALSE),TableBPA2[[#This Row],[Base Payment After Circumstance 18]])))</f>
        <v/>
      </c>
      <c r="Y1497" s="24" t="str">
        <f>IF(Y$3="Not used","",IFERROR(VLOOKUP($A1497,'Circumstance 20'!$B$6:$AB$15,27,FALSE),IFERROR(VLOOKUP($A1497,'Circumstance 20'!$B$18:$AB$28,27,FALSE),TableBPA2[[#This Row],[Base Payment After Circumstance 19]])))</f>
        <v/>
      </c>
    </row>
    <row r="1498" spans="1:25" x14ac:dyDescent="0.25">
      <c r="A1498" s="11" t="str">
        <f>IF('LEA Information'!A1507="","",'LEA Information'!A1507)</f>
        <v/>
      </c>
      <c r="B1498" s="11" t="str">
        <f>IF('LEA Information'!B1507="","",'LEA Information'!B1507)</f>
        <v/>
      </c>
      <c r="C1498" s="68" t="str">
        <f>IF('LEA Information'!C1507="","",'LEA Information'!C1507)</f>
        <v/>
      </c>
      <c r="D1498" s="8" t="str">
        <f>IF('LEA Information'!D1507="","",'LEA Information'!D1507)</f>
        <v/>
      </c>
      <c r="E1498" s="32" t="str">
        <f t="shared" si="23"/>
        <v/>
      </c>
      <c r="F1498" s="3" t="str">
        <f>IF(F$3="Not used","",IFERROR(VLOOKUP($A1498,'Circumstance 1'!$B$6:$AB$15,27,FALSE),IFERROR(VLOOKUP(A1498,'Circumstance 1'!$B$18:$AB$28,27,FALSE),TableBPA2[[#This Row],[Starting Base Payment]])))</f>
        <v/>
      </c>
      <c r="G1498" s="3" t="str">
        <f>IF(G$3="Not used","",IFERROR(VLOOKUP($A1498,'Circumstance 2'!$B$6:$AB$15,27,FALSE),IFERROR(VLOOKUP($A1498,'Circumstance 2'!$B$18:$AB$28,27,FALSE),TableBPA2[[#This Row],[Base Payment After Circumstance 1]])))</f>
        <v/>
      </c>
      <c r="H1498" s="3" t="str">
        <f>IF(H$3="Not used","",IFERROR(VLOOKUP($A1498,'Circumstance 3'!$B$6:$AB$15,27,FALSE),IFERROR(VLOOKUP($A1498,'Circumstance 3'!$B$18:$AB$28,27,FALSE),TableBPA2[[#This Row],[Base Payment After Circumstance 2]])))</f>
        <v/>
      </c>
      <c r="I1498" s="3" t="str">
        <f>IF(I$3="Not used","",IFERROR(VLOOKUP($A1498,'Circumstance 4'!$B$6:$AB$15,27,FALSE),IFERROR(VLOOKUP($A1498,'Circumstance 4'!$B$18:$AB$28,27,FALSE),TableBPA2[[#This Row],[Base Payment After Circumstance 3]])))</f>
        <v/>
      </c>
      <c r="J1498" s="3" t="str">
        <f>IF(J$3="Not used","",IFERROR(VLOOKUP($A1498,'Circumstance 5'!$B$6:$AB$15,27,FALSE),IFERROR(VLOOKUP($A1498,'Circumstance 5'!$B$18:$AB$28,27,FALSE),TableBPA2[[#This Row],[Base Payment After Circumstance 4]])))</f>
        <v/>
      </c>
      <c r="K1498" s="3" t="str">
        <f>IF(K$3="Not used","",IFERROR(VLOOKUP($A1498,'Circumstance 6'!$B$6:$AB$15,27,FALSE),IFERROR(VLOOKUP($A1498,'Circumstance 6'!$B$18:$AB$28,27,FALSE),TableBPA2[[#This Row],[Base Payment After Circumstance 5]])))</f>
        <v/>
      </c>
      <c r="L1498" s="3" t="str">
        <f>IF(L$3="Not used","",IFERROR(VLOOKUP($A1498,'Circumstance 7'!$B$6:$AB$15,27,FALSE),IFERROR(VLOOKUP($A1498,'Circumstance 7'!$B$18:$AB$28,27,FALSE),TableBPA2[[#This Row],[Base Payment After Circumstance 6]])))</f>
        <v/>
      </c>
      <c r="M1498" s="3" t="str">
        <f>IF(M$3="Not used","",IFERROR(VLOOKUP($A1498,'Circumstance 8'!$B$6:$AB$15,27,FALSE),IFERROR(VLOOKUP($A1498,'Circumstance 8'!$B$18:$AB$28,27,FALSE),TableBPA2[[#This Row],[Base Payment After Circumstance 7]])))</f>
        <v/>
      </c>
      <c r="N1498" s="3" t="str">
        <f>IF(N$3="Not used","",IFERROR(VLOOKUP($A1498,'Circumstance 9'!$B$6:$AB$15,27,FALSE),IFERROR(VLOOKUP($A1498,'Circumstance 9'!$B$18:$AB$28,27,FALSE),TableBPA2[[#This Row],[Base Payment After Circumstance 8]])))</f>
        <v/>
      </c>
      <c r="O1498" s="3" t="str">
        <f>IF(O$3="Not used","",IFERROR(VLOOKUP($A1498,'Circumstance 10'!$B$6:$AB$15,27,FALSE),IFERROR(VLOOKUP($A1498,'Circumstance 10'!$B$18:$AB$28,27,FALSE),TableBPA2[[#This Row],[Base Payment After Circumstance 9]])))</f>
        <v/>
      </c>
      <c r="P1498" s="24" t="str">
        <f>IF(P$3="Not used","",IFERROR(VLOOKUP($A1498,'Circumstance 11'!$B$6:$AB$15,27,FALSE),IFERROR(VLOOKUP($A1498,'Circumstance 11'!$B$18:$AB$28,27,FALSE),TableBPA2[[#This Row],[Base Payment After Circumstance 10]])))</f>
        <v/>
      </c>
      <c r="Q1498" s="24" t="str">
        <f>IF(Q$3="Not used","",IFERROR(VLOOKUP($A1498,'Circumstance 12'!$B$6:$AB$15,27,FALSE),IFERROR(VLOOKUP($A1498,'Circumstance 12'!$B$18:$AB$28,27,FALSE),TableBPA2[[#This Row],[Base Payment After Circumstance 11]])))</f>
        <v/>
      </c>
      <c r="R1498" s="24" t="str">
        <f>IF(R$3="Not used","",IFERROR(VLOOKUP($A1498,'Circumstance 13'!$B$6:$AB$15,27,FALSE),IFERROR(VLOOKUP($A1498,'Circumstance 13'!$B$18:$AB$28,27,FALSE),TableBPA2[[#This Row],[Base Payment After Circumstance 12]])))</f>
        <v/>
      </c>
      <c r="S1498" s="24" t="str">
        <f>IF(S$3="Not used","",IFERROR(VLOOKUP($A1498,'Circumstance 14'!$B$6:$AB$15,27,FALSE),IFERROR(VLOOKUP($A1498,'Circumstance 14'!$B$18:$AB$28,27,FALSE),TableBPA2[[#This Row],[Base Payment After Circumstance 13]])))</f>
        <v/>
      </c>
      <c r="T1498" s="24" t="str">
        <f>IF(T$3="Not used","",IFERROR(VLOOKUP($A1498,'Circumstance 15'!$B$6:$AB$15,27,FALSE),IFERROR(VLOOKUP($A1498,'Circumstance 15'!$B$18:$AB$28,27,FALSE),TableBPA2[[#This Row],[Base Payment After Circumstance 14]])))</f>
        <v/>
      </c>
      <c r="U1498" s="24" t="str">
        <f>IF(U$3="Not used","",IFERROR(VLOOKUP($A1498,'Circumstance 16'!$B$6:$AB$15,27,FALSE),IFERROR(VLOOKUP($A1498,'Circumstance 16'!$B$18:$AB$28,27,FALSE),TableBPA2[[#This Row],[Base Payment After Circumstance 15]])))</f>
        <v/>
      </c>
      <c r="V1498" s="24" t="str">
        <f>IF(V$3="Not used","",IFERROR(VLOOKUP($A1498,'Circumstance 17'!$B$6:$AB$15,27,FALSE),IFERROR(VLOOKUP($A1498,'Circumstance 17'!$B$18:$AB$28,27,FALSE),TableBPA2[[#This Row],[Base Payment After Circumstance 16]])))</f>
        <v/>
      </c>
      <c r="W1498" s="24" t="str">
        <f>IF(W$3="Not used","",IFERROR(VLOOKUP($A1498,'Circumstance 18'!$B$6:$AB$15,27,FALSE),IFERROR(VLOOKUP($A1498,'Circumstance 18'!$B$18:$AB$28,27,FALSE),TableBPA2[[#This Row],[Base Payment After Circumstance 17]])))</f>
        <v/>
      </c>
      <c r="X1498" s="24" t="str">
        <f>IF(X$3="Not used","",IFERROR(VLOOKUP($A1498,'Circumstance 19'!$B$6:$AB$15,27,FALSE),IFERROR(VLOOKUP($A1498,'Circumstance 19'!$B$18:$AB$28,27,FALSE),TableBPA2[[#This Row],[Base Payment After Circumstance 18]])))</f>
        <v/>
      </c>
      <c r="Y1498" s="24" t="str">
        <f>IF(Y$3="Not used","",IFERROR(VLOOKUP($A1498,'Circumstance 20'!$B$6:$AB$15,27,FALSE),IFERROR(VLOOKUP($A1498,'Circumstance 20'!$B$18:$AB$28,27,FALSE),TableBPA2[[#This Row],[Base Payment After Circumstance 19]])))</f>
        <v/>
      </c>
    </row>
    <row r="1499" spans="1:25" x14ac:dyDescent="0.25">
      <c r="A1499" s="11" t="str">
        <f>IF('LEA Information'!A1508="","",'LEA Information'!A1508)</f>
        <v/>
      </c>
      <c r="B1499" s="11" t="str">
        <f>IF('LEA Information'!B1508="","",'LEA Information'!B1508)</f>
        <v/>
      </c>
      <c r="C1499" s="68" t="str">
        <f>IF('LEA Information'!C1508="","",'LEA Information'!C1508)</f>
        <v/>
      </c>
      <c r="D1499" s="8" t="str">
        <f>IF('LEA Information'!D1508="","",'LEA Information'!D1508)</f>
        <v/>
      </c>
      <c r="E1499" s="32" t="str">
        <f t="shared" si="23"/>
        <v/>
      </c>
      <c r="F1499" s="3" t="str">
        <f>IF(F$3="Not used","",IFERROR(VLOOKUP($A1499,'Circumstance 1'!$B$6:$AB$15,27,FALSE),IFERROR(VLOOKUP(A1499,'Circumstance 1'!$B$18:$AB$28,27,FALSE),TableBPA2[[#This Row],[Starting Base Payment]])))</f>
        <v/>
      </c>
      <c r="G1499" s="3" t="str">
        <f>IF(G$3="Not used","",IFERROR(VLOOKUP($A1499,'Circumstance 2'!$B$6:$AB$15,27,FALSE),IFERROR(VLOOKUP($A1499,'Circumstance 2'!$B$18:$AB$28,27,FALSE),TableBPA2[[#This Row],[Base Payment After Circumstance 1]])))</f>
        <v/>
      </c>
      <c r="H1499" s="3" t="str">
        <f>IF(H$3="Not used","",IFERROR(VLOOKUP($A1499,'Circumstance 3'!$B$6:$AB$15,27,FALSE),IFERROR(VLOOKUP($A1499,'Circumstance 3'!$B$18:$AB$28,27,FALSE),TableBPA2[[#This Row],[Base Payment After Circumstance 2]])))</f>
        <v/>
      </c>
      <c r="I1499" s="3" t="str">
        <f>IF(I$3="Not used","",IFERROR(VLOOKUP($A1499,'Circumstance 4'!$B$6:$AB$15,27,FALSE),IFERROR(VLOOKUP($A1499,'Circumstance 4'!$B$18:$AB$28,27,FALSE),TableBPA2[[#This Row],[Base Payment After Circumstance 3]])))</f>
        <v/>
      </c>
      <c r="J1499" s="3" t="str">
        <f>IF(J$3="Not used","",IFERROR(VLOOKUP($A1499,'Circumstance 5'!$B$6:$AB$15,27,FALSE),IFERROR(VLOOKUP($A1499,'Circumstance 5'!$B$18:$AB$28,27,FALSE),TableBPA2[[#This Row],[Base Payment After Circumstance 4]])))</f>
        <v/>
      </c>
      <c r="K1499" s="3" t="str">
        <f>IF(K$3="Not used","",IFERROR(VLOOKUP($A1499,'Circumstance 6'!$B$6:$AB$15,27,FALSE),IFERROR(VLOOKUP($A1499,'Circumstance 6'!$B$18:$AB$28,27,FALSE),TableBPA2[[#This Row],[Base Payment After Circumstance 5]])))</f>
        <v/>
      </c>
      <c r="L1499" s="3" t="str">
        <f>IF(L$3="Not used","",IFERROR(VLOOKUP($A1499,'Circumstance 7'!$B$6:$AB$15,27,FALSE),IFERROR(VLOOKUP($A1499,'Circumstance 7'!$B$18:$AB$28,27,FALSE),TableBPA2[[#This Row],[Base Payment After Circumstance 6]])))</f>
        <v/>
      </c>
      <c r="M1499" s="3" t="str">
        <f>IF(M$3="Not used","",IFERROR(VLOOKUP($A1499,'Circumstance 8'!$B$6:$AB$15,27,FALSE),IFERROR(VLOOKUP($A1499,'Circumstance 8'!$B$18:$AB$28,27,FALSE),TableBPA2[[#This Row],[Base Payment After Circumstance 7]])))</f>
        <v/>
      </c>
      <c r="N1499" s="3" t="str">
        <f>IF(N$3="Not used","",IFERROR(VLOOKUP($A1499,'Circumstance 9'!$B$6:$AB$15,27,FALSE),IFERROR(VLOOKUP($A1499,'Circumstance 9'!$B$18:$AB$28,27,FALSE),TableBPA2[[#This Row],[Base Payment After Circumstance 8]])))</f>
        <v/>
      </c>
      <c r="O1499" s="3" t="str">
        <f>IF(O$3="Not used","",IFERROR(VLOOKUP($A1499,'Circumstance 10'!$B$6:$AB$15,27,FALSE),IFERROR(VLOOKUP($A1499,'Circumstance 10'!$B$18:$AB$28,27,FALSE),TableBPA2[[#This Row],[Base Payment After Circumstance 9]])))</f>
        <v/>
      </c>
      <c r="P1499" s="24" t="str">
        <f>IF(P$3="Not used","",IFERROR(VLOOKUP($A1499,'Circumstance 11'!$B$6:$AB$15,27,FALSE),IFERROR(VLOOKUP($A1499,'Circumstance 11'!$B$18:$AB$28,27,FALSE),TableBPA2[[#This Row],[Base Payment After Circumstance 10]])))</f>
        <v/>
      </c>
      <c r="Q1499" s="24" t="str">
        <f>IF(Q$3="Not used","",IFERROR(VLOOKUP($A1499,'Circumstance 12'!$B$6:$AB$15,27,FALSE),IFERROR(VLOOKUP($A1499,'Circumstance 12'!$B$18:$AB$28,27,FALSE),TableBPA2[[#This Row],[Base Payment After Circumstance 11]])))</f>
        <v/>
      </c>
      <c r="R1499" s="24" t="str">
        <f>IF(R$3="Not used","",IFERROR(VLOOKUP($A1499,'Circumstance 13'!$B$6:$AB$15,27,FALSE),IFERROR(VLOOKUP($A1499,'Circumstance 13'!$B$18:$AB$28,27,FALSE),TableBPA2[[#This Row],[Base Payment After Circumstance 12]])))</f>
        <v/>
      </c>
      <c r="S1499" s="24" t="str">
        <f>IF(S$3="Not used","",IFERROR(VLOOKUP($A1499,'Circumstance 14'!$B$6:$AB$15,27,FALSE),IFERROR(VLOOKUP($A1499,'Circumstance 14'!$B$18:$AB$28,27,FALSE),TableBPA2[[#This Row],[Base Payment After Circumstance 13]])))</f>
        <v/>
      </c>
      <c r="T1499" s="24" t="str">
        <f>IF(T$3="Not used","",IFERROR(VLOOKUP($A1499,'Circumstance 15'!$B$6:$AB$15,27,FALSE),IFERROR(VLOOKUP($A1499,'Circumstance 15'!$B$18:$AB$28,27,FALSE),TableBPA2[[#This Row],[Base Payment After Circumstance 14]])))</f>
        <v/>
      </c>
      <c r="U1499" s="24" t="str">
        <f>IF(U$3="Not used","",IFERROR(VLOOKUP($A1499,'Circumstance 16'!$B$6:$AB$15,27,FALSE),IFERROR(VLOOKUP($A1499,'Circumstance 16'!$B$18:$AB$28,27,FALSE),TableBPA2[[#This Row],[Base Payment After Circumstance 15]])))</f>
        <v/>
      </c>
      <c r="V1499" s="24" t="str">
        <f>IF(V$3="Not used","",IFERROR(VLOOKUP($A1499,'Circumstance 17'!$B$6:$AB$15,27,FALSE),IFERROR(VLOOKUP($A1499,'Circumstance 17'!$B$18:$AB$28,27,FALSE),TableBPA2[[#This Row],[Base Payment After Circumstance 16]])))</f>
        <v/>
      </c>
      <c r="W1499" s="24" t="str">
        <f>IF(W$3="Not used","",IFERROR(VLOOKUP($A1499,'Circumstance 18'!$B$6:$AB$15,27,FALSE),IFERROR(VLOOKUP($A1499,'Circumstance 18'!$B$18:$AB$28,27,FALSE),TableBPA2[[#This Row],[Base Payment After Circumstance 17]])))</f>
        <v/>
      </c>
      <c r="X1499" s="24" t="str">
        <f>IF(X$3="Not used","",IFERROR(VLOOKUP($A1499,'Circumstance 19'!$B$6:$AB$15,27,FALSE),IFERROR(VLOOKUP($A1499,'Circumstance 19'!$B$18:$AB$28,27,FALSE),TableBPA2[[#This Row],[Base Payment After Circumstance 18]])))</f>
        <v/>
      </c>
      <c r="Y1499" s="24" t="str">
        <f>IF(Y$3="Not used","",IFERROR(VLOOKUP($A1499,'Circumstance 20'!$B$6:$AB$15,27,FALSE),IFERROR(VLOOKUP($A1499,'Circumstance 20'!$B$18:$AB$28,27,FALSE),TableBPA2[[#This Row],[Base Payment After Circumstance 19]])))</f>
        <v/>
      </c>
    </row>
    <row r="1500" spans="1:25" x14ac:dyDescent="0.25">
      <c r="A1500" s="11" t="str">
        <f>IF('LEA Information'!A1509="","",'LEA Information'!A1509)</f>
        <v/>
      </c>
      <c r="B1500" s="11" t="str">
        <f>IF('LEA Information'!B1509="","",'LEA Information'!B1509)</f>
        <v/>
      </c>
      <c r="C1500" s="68" t="str">
        <f>IF('LEA Information'!C1509="","",'LEA Information'!C1509)</f>
        <v/>
      </c>
      <c r="D1500" s="8" t="str">
        <f>IF('LEA Information'!D1509="","",'LEA Information'!D1509)</f>
        <v/>
      </c>
      <c r="E1500" s="32" t="str">
        <f t="shared" si="23"/>
        <v/>
      </c>
      <c r="F1500" s="3" t="str">
        <f>IF(F$3="Not used","",IFERROR(VLOOKUP($A1500,'Circumstance 1'!$B$6:$AB$15,27,FALSE),IFERROR(VLOOKUP(A1500,'Circumstance 1'!$B$18:$AB$28,27,FALSE),TableBPA2[[#This Row],[Starting Base Payment]])))</f>
        <v/>
      </c>
      <c r="G1500" s="3" t="str">
        <f>IF(G$3="Not used","",IFERROR(VLOOKUP($A1500,'Circumstance 2'!$B$6:$AB$15,27,FALSE),IFERROR(VLOOKUP($A1500,'Circumstance 2'!$B$18:$AB$28,27,FALSE),TableBPA2[[#This Row],[Base Payment After Circumstance 1]])))</f>
        <v/>
      </c>
      <c r="H1500" s="3" t="str">
        <f>IF(H$3="Not used","",IFERROR(VLOOKUP($A1500,'Circumstance 3'!$B$6:$AB$15,27,FALSE),IFERROR(VLOOKUP($A1500,'Circumstance 3'!$B$18:$AB$28,27,FALSE),TableBPA2[[#This Row],[Base Payment After Circumstance 2]])))</f>
        <v/>
      </c>
      <c r="I1500" s="3" t="str">
        <f>IF(I$3="Not used","",IFERROR(VLOOKUP($A1500,'Circumstance 4'!$B$6:$AB$15,27,FALSE),IFERROR(VLOOKUP($A1500,'Circumstance 4'!$B$18:$AB$28,27,FALSE),TableBPA2[[#This Row],[Base Payment After Circumstance 3]])))</f>
        <v/>
      </c>
      <c r="J1500" s="3" t="str">
        <f>IF(J$3="Not used","",IFERROR(VLOOKUP($A1500,'Circumstance 5'!$B$6:$AB$15,27,FALSE),IFERROR(VLOOKUP($A1500,'Circumstance 5'!$B$18:$AB$28,27,FALSE),TableBPA2[[#This Row],[Base Payment After Circumstance 4]])))</f>
        <v/>
      </c>
      <c r="K1500" s="3" t="str">
        <f>IF(K$3="Not used","",IFERROR(VLOOKUP($A1500,'Circumstance 6'!$B$6:$AB$15,27,FALSE),IFERROR(VLOOKUP($A1500,'Circumstance 6'!$B$18:$AB$28,27,FALSE),TableBPA2[[#This Row],[Base Payment After Circumstance 5]])))</f>
        <v/>
      </c>
      <c r="L1500" s="3" t="str">
        <f>IF(L$3="Not used","",IFERROR(VLOOKUP($A1500,'Circumstance 7'!$B$6:$AB$15,27,FALSE),IFERROR(VLOOKUP($A1500,'Circumstance 7'!$B$18:$AB$28,27,FALSE),TableBPA2[[#This Row],[Base Payment After Circumstance 6]])))</f>
        <v/>
      </c>
      <c r="M1500" s="3" t="str">
        <f>IF(M$3="Not used","",IFERROR(VLOOKUP($A1500,'Circumstance 8'!$B$6:$AB$15,27,FALSE),IFERROR(VLOOKUP($A1500,'Circumstance 8'!$B$18:$AB$28,27,FALSE),TableBPA2[[#This Row],[Base Payment After Circumstance 7]])))</f>
        <v/>
      </c>
      <c r="N1500" s="3" t="str">
        <f>IF(N$3="Not used","",IFERROR(VLOOKUP($A1500,'Circumstance 9'!$B$6:$AB$15,27,FALSE),IFERROR(VLOOKUP($A1500,'Circumstance 9'!$B$18:$AB$28,27,FALSE),TableBPA2[[#This Row],[Base Payment After Circumstance 8]])))</f>
        <v/>
      </c>
      <c r="O1500" s="3" t="str">
        <f>IF(O$3="Not used","",IFERROR(VLOOKUP($A1500,'Circumstance 10'!$B$6:$AB$15,27,FALSE),IFERROR(VLOOKUP($A1500,'Circumstance 10'!$B$18:$AB$28,27,FALSE),TableBPA2[[#This Row],[Base Payment After Circumstance 9]])))</f>
        <v/>
      </c>
      <c r="P1500" s="24" t="str">
        <f>IF(P$3="Not used","",IFERROR(VLOOKUP($A1500,'Circumstance 11'!$B$6:$AB$15,27,FALSE),IFERROR(VLOOKUP($A1500,'Circumstance 11'!$B$18:$AB$28,27,FALSE),TableBPA2[[#This Row],[Base Payment After Circumstance 10]])))</f>
        <v/>
      </c>
      <c r="Q1500" s="24" t="str">
        <f>IF(Q$3="Not used","",IFERROR(VLOOKUP($A1500,'Circumstance 12'!$B$6:$AB$15,27,FALSE),IFERROR(VLOOKUP($A1500,'Circumstance 12'!$B$18:$AB$28,27,FALSE),TableBPA2[[#This Row],[Base Payment After Circumstance 11]])))</f>
        <v/>
      </c>
      <c r="R1500" s="24" t="str">
        <f>IF(R$3="Not used","",IFERROR(VLOOKUP($A1500,'Circumstance 13'!$B$6:$AB$15,27,FALSE),IFERROR(VLOOKUP($A1500,'Circumstance 13'!$B$18:$AB$28,27,FALSE),TableBPA2[[#This Row],[Base Payment After Circumstance 12]])))</f>
        <v/>
      </c>
      <c r="S1500" s="24" t="str">
        <f>IF(S$3="Not used","",IFERROR(VLOOKUP($A1500,'Circumstance 14'!$B$6:$AB$15,27,FALSE),IFERROR(VLOOKUP($A1500,'Circumstance 14'!$B$18:$AB$28,27,FALSE),TableBPA2[[#This Row],[Base Payment After Circumstance 13]])))</f>
        <v/>
      </c>
      <c r="T1500" s="24" t="str">
        <f>IF(T$3="Not used","",IFERROR(VLOOKUP($A1500,'Circumstance 15'!$B$6:$AB$15,27,FALSE),IFERROR(VLOOKUP($A1500,'Circumstance 15'!$B$18:$AB$28,27,FALSE),TableBPA2[[#This Row],[Base Payment After Circumstance 14]])))</f>
        <v/>
      </c>
      <c r="U1500" s="24" t="str">
        <f>IF(U$3="Not used","",IFERROR(VLOOKUP($A1500,'Circumstance 16'!$B$6:$AB$15,27,FALSE),IFERROR(VLOOKUP($A1500,'Circumstance 16'!$B$18:$AB$28,27,FALSE),TableBPA2[[#This Row],[Base Payment After Circumstance 15]])))</f>
        <v/>
      </c>
      <c r="V1500" s="24" t="str">
        <f>IF(V$3="Not used","",IFERROR(VLOOKUP($A1500,'Circumstance 17'!$B$6:$AB$15,27,FALSE),IFERROR(VLOOKUP($A1500,'Circumstance 17'!$B$18:$AB$28,27,FALSE),TableBPA2[[#This Row],[Base Payment After Circumstance 16]])))</f>
        <v/>
      </c>
      <c r="W1500" s="24" t="str">
        <f>IF(W$3="Not used","",IFERROR(VLOOKUP($A1500,'Circumstance 18'!$B$6:$AB$15,27,FALSE),IFERROR(VLOOKUP($A1500,'Circumstance 18'!$B$18:$AB$28,27,FALSE),TableBPA2[[#This Row],[Base Payment After Circumstance 17]])))</f>
        <v/>
      </c>
      <c r="X1500" s="24" t="str">
        <f>IF(X$3="Not used","",IFERROR(VLOOKUP($A1500,'Circumstance 19'!$B$6:$AB$15,27,FALSE),IFERROR(VLOOKUP($A1500,'Circumstance 19'!$B$18:$AB$28,27,FALSE),TableBPA2[[#This Row],[Base Payment After Circumstance 18]])))</f>
        <v/>
      </c>
      <c r="Y1500" s="24" t="str">
        <f>IF(Y$3="Not used","",IFERROR(VLOOKUP($A1500,'Circumstance 20'!$B$6:$AB$15,27,FALSE),IFERROR(VLOOKUP($A1500,'Circumstance 20'!$B$18:$AB$28,27,FALSE),TableBPA2[[#This Row],[Base Payment After Circumstance 19]])))</f>
        <v/>
      </c>
    </row>
    <row r="1501" spans="1:25" x14ac:dyDescent="0.25">
      <c r="A1501" s="11" t="str">
        <f>IF('LEA Information'!A1510="","",'LEA Information'!A1510)</f>
        <v/>
      </c>
      <c r="B1501" s="11" t="str">
        <f>IF('LEA Information'!B1510="","",'LEA Information'!B1510)</f>
        <v/>
      </c>
      <c r="C1501" s="68" t="str">
        <f>IF('LEA Information'!C1510="","",'LEA Information'!C1510)</f>
        <v/>
      </c>
      <c r="D1501" s="8" t="str">
        <f>IF('LEA Information'!D1510="","",'LEA Information'!D1510)</f>
        <v/>
      </c>
      <c r="E1501" s="32" t="str">
        <f t="shared" si="23"/>
        <v/>
      </c>
      <c r="F1501" s="3" t="str">
        <f>IF(F$3="Not used","",IFERROR(VLOOKUP($A1501,'Circumstance 1'!$B$6:$AB$15,27,FALSE),IFERROR(VLOOKUP(A1501,'Circumstance 1'!$B$18:$AB$28,27,FALSE),TableBPA2[[#This Row],[Starting Base Payment]])))</f>
        <v/>
      </c>
      <c r="G1501" s="3" t="str">
        <f>IF(G$3="Not used","",IFERROR(VLOOKUP($A1501,'Circumstance 2'!$B$6:$AB$15,27,FALSE),IFERROR(VLOOKUP($A1501,'Circumstance 2'!$B$18:$AB$28,27,FALSE),TableBPA2[[#This Row],[Base Payment After Circumstance 1]])))</f>
        <v/>
      </c>
      <c r="H1501" s="3" t="str">
        <f>IF(H$3="Not used","",IFERROR(VLOOKUP($A1501,'Circumstance 3'!$B$6:$AB$15,27,FALSE),IFERROR(VLOOKUP($A1501,'Circumstance 3'!$B$18:$AB$28,27,FALSE),TableBPA2[[#This Row],[Base Payment After Circumstance 2]])))</f>
        <v/>
      </c>
      <c r="I1501" s="3" t="str">
        <f>IF(I$3="Not used","",IFERROR(VLOOKUP($A1501,'Circumstance 4'!$B$6:$AB$15,27,FALSE),IFERROR(VLOOKUP($A1501,'Circumstance 4'!$B$18:$AB$28,27,FALSE),TableBPA2[[#This Row],[Base Payment After Circumstance 3]])))</f>
        <v/>
      </c>
      <c r="J1501" s="3" t="str">
        <f>IF(J$3="Not used","",IFERROR(VLOOKUP($A1501,'Circumstance 5'!$B$6:$AB$15,27,FALSE),IFERROR(VLOOKUP($A1501,'Circumstance 5'!$B$18:$AB$28,27,FALSE),TableBPA2[[#This Row],[Base Payment After Circumstance 4]])))</f>
        <v/>
      </c>
      <c r="K1501" s="3" t="str">
        <f>IF(K$3="Not used","",IFERROR(VLOOKUP($A1501,'Circumstance 6'!$B$6:$AB$15,27,FALSE),IFERROR(VLOOKUP($A1501,'Circumstance 6'!$B$18:$AB$28,27,FALSE),TableBPA2[[#This Row],[Base Payment After Circumstance 5]])))</f>
        <v/>
      </c>
      <c r="L1501" s="3" t="str">
        <f>IF(L$3="Not used","",IFERROR(VLOOKUP($A1501,'Circumstance 7'!$B$6:$AB$15,27,FALSE),IFERROR(VLOOKUP($A1501,'Circumstance 7'!$B$18:$AB$28,27,FALSE),TableBPA2[[#This Row],[Base Payment After Circumstance 6]])))</f>
        <v/>
      </c>
      <c r="M1501" s="3" t="str">
        <f>IF(M$3="Not used","",IFERROR(VLOOKUP($A1501,'Circumstance 8'!$B$6:$AB$15,27,FALSE),IFERROR(VLOOKUP($A1501,'Circumstance 8'!$B$18:$AB$28,27,FALSE),TableBPA2[[#This Row],[Base Payment After Circumstance 7]])))</f>
        <v/>
      </c>
      <c r="N1501" s="3" t="str">
        <f>IF(N$3="Not used","",IFERROR(VLOOKUP($A1501,'Circumstance 9'!$B$6:$AB$15,27,FALSE),IFERROR(VLOOKUP($A1501,'Circumstance 9'!$B$18:$AB$28,27,FALSE),TableBPA2[[#This Row],[Base Payment After Circumstance 8]])))</f>
        <v/>
      </c>
      <c r="O1501" s="3" t="str">
        <f>IF(O$3="Not used","",IFERROR(VLOOKUP($A1501,'Circumstance 10'!$B$6:$AB$15,27,FALSE),IFERROR(VLOOKUP($A1501,'Circumstance 10'!$B$18:$AB$28,27,FALSE),TableBPA2[[#This Row],[Base Payment After Circumstance 9]])))</f>
        <v/>
      </c>
      <c r="P1501" s="24" t="str">
        <f>IF(P$3="Not used","",IFERROR(VLOOKUP($A1501,'Circumstance 11'!$B$6:$AB$15,27,FALSE),IFERROR(VLOOKUP($A1501,'Circumstance 11'!$B$18:$AB$28,27,FALSE),TableBPA2[[#This Row],[Base Payment After Circumstance 10]])))</f>
        <v/>
      </c>
      <c r="Q1501" s="24" t="str">
        <f>IF(Q$3="Not used","",IFERROR(VLOOKUP($A1501,'Circumstance 12'!$B$6:$AB$15,27,FALSE),IFERROR(VLOOKUP($A1501,'Circumstance 12'!$B$18:$AB$28,27,FALSE),TableBPA2[[#This Row],[Base Payment After Circumstance 11]])))</f>
        <v/>
      </c>
      <c r="R1501" s="24" t="str">
        <f>IF(R$3="Not used","",IFERROR(VLOOKUP($A1501,'Circumstance 13'!$B$6:$AB$15,27,FALSE),IFERROR(VLOOKUP($A1501,'Circumstance 13'!$B$18:$AB$28,27,FALSE),TableBPA2[[#This Row],[Base Payment After Circumstance 12]])))</f>
        <v/>
      </c>
      <c r="S1501" s="24" t="str">
        <f>IF(S$3="Not used","",IFERROR(VLOOKUP($A1501,'Circumstance 14'!$B$6:$AB$15,27,FALSE),IFERROR(VLOOKUP($A1501,'Circumstance 14'!$B$18:$AB$28,27,FALSE),TableBPA2[[#This Row],[Base Payment After Circumstance 13]])))</f>
        <v/>
      </c>
      <c r="T1501" s="24" t="str">
        <f>IF(T$3="Not used","",IFERROR(VLOOKUP($A1501,'Circumstance 15'!$B$6:$AB$15,27,FALSE),IFERROR(VLOOKUP($A1501,'Circumstance 15'!$B$18:$AB$28,27,FALSE),TableBPA2[[#This Row],[Base Payment After Circumstance 14]])))</f>
        <v/>
      </c>
      <c r="U1501" s="24" t="str">
        <f>IF(U$3="Not used","",IFERROR(VLOOKUP($A1501,'Circumstance 16'!$B$6:$AB$15,27,FALSE),IFERROR(VLOOKUP($A1501,'Circumstance 16'!$B$18:$AB$28,27,FALSE),TableBPA2[[#This Row],[Base Payment After Circumstance 15]])))</f>
        <v/>
      </c>
      <c r="V1501" s="24" t="str">
        <f>IF(V$3="Not used","",IFERROR(VLOOKUP($A1501,'Circumstance 17'!$B$6:$AB$15,27,FALSE),IFERROR(VLOOKUP($A1501,'Circumstance 17'!$B$18:$AB$28,27,FALSE),TableBPA2[[#This Row],[Base Payment After Circumstance 16]])))</f>
        <v/>
      </c>
      <c r="W1501" s="24" t="str">
        <f>IF(W$3="Not used","",IFERROR(VLOOKUP($A1501,'Circumstance 18'!$B$6:$AB$15,27,FALSE),IFERROR(VLOOKUP($A1501,'Circumstance 18'!$B$18:$AB$28,27,FALSE),TableBPA2[[#This Row],[Base Payment After Circumstance 17]])))</f>
        <v/>
      </c>
      <c r="X1501" s="24" t="str">
        <f>IF(X$3="Not used","",IFERROR(VLOOKUP($A1501,'Circumstance 19'!$B$6:$AB$15,27,FALSE),IFERROR(VLOOKUP($A1501,'Circumstance 19'!$B$18:$AB$28,27,FALSE),TableBPA2[[#This Row],[Base Payment After Circumstance 18]])))</f>
        <v/>
      </c>
      <c r="Y1501" s="24" t="str">
        <f>IF(Y$3="Not used","",IFERROR(VLOOKUP($A1501,'Circumstance 20'!$B$6:$AB$15,27,FALSE),IFERROR(VLOOKUP($A1501,'Circumstance 20'!$B$18:$AB$28,27,FALSE),TableBPA2[[#This Row],[Base Payment After Circumstance 19]])))</f>
        <v/>
      </c>
    </row>
    <row r="1502" spans="1:25" x14ac:dyDescent="0.25">
      <c r="A1502" s="11" t="str">
        <f>IF('LEA Information'!A1511="","",'LEA Information'!A1511)</f>
        <v/>
      </c>
      <c r="B1502" s="11" t="str">
        <f>IF('LEA Information'!B1511="","",'LEA Information'!B1511)</f>
        <v/>
      </c>
      <c r="C1502" s="68" t="str">
        <f>IF('LEA Information'!C1511="","",'LEA Information'!C1511)</f>
        <v/>
      </c>
      <c r="D1502" s="8" t="str">
        <f>IF('LEA Information'!D1511="","",'LEA Information'!D1511)</f>
        <v/>
      </c>
      <c r="E1502" s="32" t="str">
        <f t="shared" si="23"/>
        <v/>
      </c>
      <c r="F1502" s="3" t="str">
        <f>IF(F$3="Not used","",IFERROR(VLOOKUP($A1502,'Circumstance 1'!$B$6:$AB$15,27,FALSE),IFERROR(VLOOKUP(A1502,'Circumstance 1'!$B$18:$AB$28,27,FALSE),TableBPA2[[#This Row],[Starting Base Payment]])))</f>
        <v/>
      </c>
      <c r="G1502" s="3" t="str">
        <f>IF(G$3="Not used","",IFERROR(VLOOKUP($A1502,'Circumstance 2'!$B$6:$AB$15,27,FALSE),IFERROR(VLOOKUP($A1502,'Circumstance 2'!$B$18:$AB$28,27,FALSE),TableBPA2[[#This Row],[Base Payment After Circumstance 1]])))</f>
        <v/>
      </c>
      <c r="H1502" s="3" t="str">
        <f>IF(H$3="Not used","",IFERROR(VLOOKUP($A1502,'Circumstance 3'!$B$6:$AB$15,27,FALSE),IFERROR(VLOOKUP($A1502,'Circumstance 3'!$B$18:$AB$28,27,FALSE),TableBPA2[[#This Row],[Base Payment After Circumstance 2]])))</f>
        <v/>
      </c>
      <c r="I1502" s="3" t="str">
        <f>IF(I$3="Not used","",IFERROR(VLOOKUP($A1502,'Circumstance 4'!$B$6:$AB$15,27,FALSE),IFERROR(VLOOKUP($A1502,'Circumstance 4'!$B$18:$AB$28,27,FALSE),TableBPA2[[#This Row],[Base Payment After Circumstance 3]])))</f>
        <v/>
      </c>
      <c r="J1502" s="3" t="str">
        <f>IF(J$3="Not used","",IFERROR(VLOOKUP($A1502,'Circumstance 5'!$B$6:$AB$15,27,FALSE),IFERROR(VLOOKUP($A1502,'Circumstance 5'!$B$18:$AB$28,27,FALSE),TableBPA2[[#This Row],[Base Payment After Circumstance 4]])))</f>
        <v/>
      </c>
      <c r="K1502" s="3" t="str">
        <f>IF(K$3="Not used","",IFERROR(VLOOKUP($A1502,'Circumstance 6'!$B$6:$AB$15,27,FALSE),IFERROR(VLOOKUP($A1502,'Circumstance 6'!$B$18:$AB$28,27,FALSE),TableBPA2[[#This Row],[Base Payment After Circumstance 5]])))</f>
        <v/>
      </c>
      <c r="L1502" s="3" t="str">
        <f>IF(L$3="Not used","",IFERROR(VLOOKUP($A1502,'Circumstance 7'!$B$6:$AB$15,27,FALSE),IFERROR(VLOOKUP($A1502,'Circumstance 7'!$B$18:$AB$28,27,FALSE),TableBPA2[[#This Row],[Base Payment After Circumstance 6]])))</f>
        <v/>
      </c>
      <c r="M1502" s="3" t="str">
        <f>IF(M$3="Not used","",IFERROR(VLOOKUP($A1502,'Circumstance 8'!$B$6:$AB$15,27,FALSE),IFERROR(VLOOKUP($A1502,'Circumstance 8'!$B$18:$AB$28,27,FALSE),TableBPA2[[#This Row],[Base Payment After Circumstance 7]])))</f>
        <v/>
      </c>
      <c r="N1502" s="3" t="str">
        <f>IF(N$3="Not used","",IFERROR(VLOOKUP($A1502,'Circumstance 9'!$B$6:$AB$15,27,FALSE),IFERROR(VLOOKUP($A1502,'Circumstance 9'!$B$18:$AB$28,27,FALSE),TableBPA2[[#This Row],[Base Payment After Circumstance 8]])))</f>
        <v/>
      </c>
      <c r="O1502" s="3" t="str">
        <f>IF(O$3="Not used","",IFERROR(VLOOKUP($A1502,'Circumstance 10'!$B$6:$AB$15,27,FALSE),IFERROR(VLOOKUP($A1502,'Circumstance 10'!$B$18:$AB$28,27,FALSE),TableBPA2[[#This Row],[Base Payment After Circumstance 9]])))</f>
        <v/>
      </c>
      <c r="P1502" s="24" t="str">
        <f>IF(P$3="Not used","",IFERROR(VLOOKUP($A1502,'Circumstance 11'!$B$6:$AB$15,27,FALSE),IFERROR(VLOOKUP($A1502,'Circumstance 11'!$B$18:$AB$28,27,FALSE),TableBPA2[[#This Row],[Base Payment After Circumstance 10]])))</f>
        <v/>
      </c>
      <c r="Q1502" s="24" t="str">
        <f>IF(Q$3="Not used","",IFERROR(VLOOKUP($A1502,'Circumstance 12'!$B$6:$AB$15,27,FALSE),IFERROR(VLOOKUP($A1502,'Circumstance 12'!$B$18:$AB$28,27,FALSE),TableBPA2[[#This Row],[Base Payment After Circumstance 11]])))</f>
        <v/>
      </c>
      <c r="R1502" s="24" t="str">
        <f>IF(R$3="Not used","",IFERROR(VLOOKUP($A1502,'Circumstance 13'!$B$6:$AB$15,27,FALSE),IFERROR(VLOOKUP($A1502,'Circumstance 13'!$B$18:$AB$28,27,FALSE),TableBPA2[[#This Row],[Base Payment After Circumstance 12]])))</f>
        <v/>
      </c>
      <c r="S1502" s="24" t="str">
        <f>IF(S$3="Not used","",IFERROR(VLOOKUP($A1502,'Circumstance 14'!$B$6:$AB$15,27,FALSE),IFERROR(VLOOKUP($A1502,'Circumstance 14'!$B$18:$AB$28,27,FALSE),TableBPA2[[#This Row],[Base Payment After Circumstance 13]])))</f>
        <v/>
      </c>
      <c r="T1502" s="24" t="str">
        <f>IF(T$3="Not used","",IFERROR(VLOOKUP($A1502,'Circumstance 15'!$B$6:$AB$15,27,FALSE),IFERROR(VLOOKUP($A1502,'Circumstance 15'!$B$18:$AB$28,27,FALSE),TableBPA2[[#This Row],[Base Payment After Circumstance 14]])))</f>
        <v/>
      </c>
      <c r="U1502" s="24" t="str">
        <f>IF(U$3="Not used","",IFERROR(VLOOKUP($A1502,'Circumstance 16'!$B$6:$AB$15,27,FALSE),IFERROR(VLOOKUP($A1502,'Circumstance 16'!$B$18:$AB$28,27,FALSE),TableBPA2[[#This Row],[Base Payment After Circumstance 15]])))</f>
        <v/>
      </c>
      <c r="V1502" s="24" t="str">
        <f>IF(V$3="Not used","",IFERROR(VLOOKUP($A1502,'Circumstance 17'!$B$6:$AB$15,27,FALSE),IFERROR(VLOOKUP($A1502,'Circumstance 17'!$B$18:$AB$28,27,FALSE),TableBPA2[[#This Row],[Base Payment After Circumstance 16]])))</f>
        <v/>
      </c>
      <c r="W1502" s="24" t="str">
        <f>IF(W$3="Not used","",IFERROR(VLOOKUP($A1502,'Circumstance 18'!$B$6:$AB$15,27,FALSE),IFERROR(VLOOKUP($A1502,'Circumstance 18'!$B$18:$AB$28,27,FALSE),TableBPA2[[#This Row],[Base Payment After Circumstance 17]])))</f>
        <v/>
      </c>
      <c r="X1502" s="24" t="str">
        <f>IF(X$3="Not used","",IFERROR(VLOOKUP($A1502,'Circumstance 19'!$B$6:$AB$15,27,FALSE),IFERROR(VLOOKUP($A1502,'Circumstance 19'!$B$18:$AB$28,27,FALSE),TableBPA2[[#This Row],[Base Payment After Circumstance 18]])))</f>
        <v/>
      </c>
      <c r="Y1502" s="24" t="str">
        <f>IF(Y$3="Not used","",IFERROR(VLOOKUP($A1502,'Circumstance 20'!$B$6:$AB$15,27,FALSE),IFERROR(VLOOKUP($A1502,'Circumstance 20'!$B$18:$AB$28,27,FALSE),TableBPA2[[#This Row],[Base Payment After Circumstance 19]])))</f>
        <v/>
      </c>
    </row>
    <row r="1503" spans="1:25" x14ac:dyDescent="0.25">
      <c r="A1503" s="11" t="str">
        <f>IF('LEA Information'!A1512="","",'LEA Information'!A1512)</f>
        <v/>
      </c>
      <c r="B1503" s="11" t="str">
        <f>IF('LEA Information'!B1512="","",'LEA Information'!B1512)</f>
        <v/>
      </c>
      <c r="C1503" s="68" t="str">
        <f>IF('LEA Information'!C1512="","",'LEA Information'!C1512)</f>
        <v/>
      </c>
      <c r="D1503" s="8" t="str">
        <f>IF('LEA Information'!D1512="","",'LEA Information'!D1512)</f>
        <v/>
      </c>
      <c r="E1503" s="32" t="str">
        <f t="shared" si="23"/>
        <v/>
      </c>
      <c r="F1503" s="3" t="str">
        <f>IF(F$3="Not used","",IFERROR(VLOOKUP($A1503,'Circumstance 1'!$B$6:$AB$15,27,FALSE),IFERROR(VLOOKUP(A1503,'Circumstance 1'!$B$18:$AB$28,27,FALSE),TableBPA2[[#This Row],[Starting Base Payment]])))</f>
        <v/>
      </c>
      <c r="G1503" s="3" t="str">
        <f>IF(G$3="Not used","",IFERROR(VLOOKUP($A1503,'Circumstance 2'!$B$6:$AB$15,27,FALSE),IFERROR(VLOOKUP($A1503,'Circumstance 2'!$B$18:$AB$28,27,FALSE),TableBPA2[[#This Row],[Base Payment After Circumstance 1]])))</f>
        <v/>
      </c>
      <c r="H1503" s="3" t="str">
        <f>IF(H$3="Not used","",IFERROR(VLOOKUP($A1503,'Circumstance 3'!$B$6:$AB$15,27,FALSE),IFERROR(VLOOKUP($A1503,'Circumstance 3'!$B$18:$AB$28,27,FALSE),TableBPA2[[#This Row],[Base Payment After Circumstance 2]])))</f>
        <v/>
      </c>
      <c r="I1503" s="3" t="str">
        <f>IF(I$3="Not used","",IFERROR(VLOOKUP($A1503,'Circumstance 4'!$B$6:$AB$15,27,FALSE),IFERROR(VLOOKUP($A1503,'Circumstance 4'!$B$18:$AB$28,27,FALSE),TableBPA2[[#This Row],[Base Payment After Circumstance 3]])))</f>
        <v/>
      </c>
      <c r="J1503" s="3" t="str">
        <f>IF(J$3="Not used","",IFERROR(VLOOKUP($A1503,'Circumstance 5'!$B$6:$AB$15,27,FALSE),IFERROR(VLOOKUP($A1503,'Circumstance 5'!$B$18:$AB$28,27,FALSE),TableBPA2[[#This Row],[Base Payment After Circumstance 4]])))</f>
        <v/>
      </c>
      <c r="K1503" s="3" t="str">
        <f>IF(K$3="Not used","",IFERROR(VLOOKUP($A1503,'Circumstance 6'!$B$6:$AB$15,27,FALSE),IFERROR(VLOOKUP($A1503,'Circumstance 6'!$B$18:$AB$28,27,FALSE),TableBPA2[[#This Row],[Base Payment After Circumstance 5]])))</f>
        <v/>
      </c>
      <c r="L1503" s="3" t="str">
        <f>IF(L$3="Not used","",IFERROR(VLOOKUP($A1503,'Circumstance 7'!$B$6:$AB$15,27,FALSE),IFERROR(VLOOKUP($A1503,'Circumstance 7'!$B$18:$AB$28,27,FALSE),TableBPA2[[#This Row],[Base Payment After Circumstance 6]])))</f>
        <v/>
      </c>
      <c r="M1503" s="3" t="str">
        <f>IF(M$3="Not used","",IFERROR(VLOOKUP($A1503,'Circumstance 8'!$B$6:$AB$15,27,FALSE),IFERROR(VLOOKUP($A1503,'Circumstance 8'!$B$18:$AB$28,27,FALSE),TableBPA2[[#This Row],[Base Payment After Circumstance 7]])))</f>
        <v/>
      </c>
      <c r="N1503" s="3" t="str">
        <f>IF(N$3="Not used","",IFERROR(VLOOKUP($A1503,'Circumstance 9'!$B$6:$AB$15,27,FALSE),IFERROR(VLOOKUP($A1503,'Circumstance 9'!$B$18:$AB$28,27,FALSE),TableBPA2[[#This Row],[Base Payment After Circumstance 8]])))</f>
        <v/>
      </c>
      <c r="O1503" s="3" t="str">
        <f>IF(O$3="Not used","",IFERROR(VLOOKUP($A1503,'Circumstance 10'!$B$6:$AB$15,27,FALSE),IFERROR(VLOOKUP($A1503,'Circumstance 10'!$B$18:$AB$28,27,FALSE),TableBPA2[[#This Row],[Base Payment After Circumstance 9]])))</f>
        <v/>
      </c>
      <c r="P1503" s="24" t="str">
        <f>IF(P$3="Not used","",IFERROR(VLOOKUP($A1503,'Circumstance 11'!$B$6:$AB$15,27,FALSE),IFERROR(VLOOKUP($A1503,'Circumstance 11'!$B$18:$AB$28,27,FALSE),TableBPA2[[#This Row],[Base Payment After Circumstance 10]])))</f>
        <v/>
      </c>
      <c r="Q1503" s="24" t="str">
        <f>IF(Q$3="Not used","",IFERROR(VLOOKUP($A1503,'Circumstance 12'!$B$6:$AB$15,27,FALSE),IFERROR(VLOOKUP($A1503,'Circumstance 12'!$B$18:$AB$28,27,FALSE),TableBPA2[[#This Row],[Base Payment After Circumstance 11]])))</f>
        <v/>
      </c>
      <c r="R1503" s="24" t="str">
        <f>IF(R$3="Not used","",IFERROR(VLOOKUP($A1503,'Circumstance 13'!$B$6:$AB$15,27,FALSE),IFERROR(VLOOKUP($A1503,'Circumstance 13'!$B$18:$AB$28,27,FALSE),TableBPA2[[#This Row],[Base Payment After Circumstance 12]])))</f>
        <v/>
      </c>
      <c r="S1503" s="24" t="str">
        <f>IF(S$3="Not used","",IFERROR(VLOOKUP($A1503,'Circumstance 14'!$B$6:$AB$15,27,FALSE),IFERROR(VLOOKUP($A1503,'Circumstance 14'!$B$18:$AB$28,27,FALSE),TableBPA2[[#This Row],[Base Payment After Circumstance 13]])))</f>
        <v/>
      </c>
      <c r="T1503" s="24" t="str">
        <f>IF(T$3="Not used","",IFERROR(VLOOKUP($A1503,'Circumstance 15'!$B$6:$AB$15,27,FALSE),IFERROR(VLOOKUP($A1503,'Circumstance 15'!$B$18:$AB$28,27,FALSE),TableBPA2[[#This Row],[Base Payment After Circumstance 14]])))</f>
        <v/>
      </c>
      <c r="U1503" s="24" t="str">
        <f>IF(U$3="Not used","",IFERROR(VLOOKUP($A1503,'Circumstance 16'!$B$6:$AB$15,27,FALSE),IFERROR(VLOOKUP($A1503,'Circumstance 16'!$B$18:$AB$28,27,FALSE),TableBPA2[[#This Row],[Base Payment After Circumstance 15]])))</f>
        <v/>
      </c>
      <c r="V1503" s="24" t="str">
        <f>IF(V$3="Not used","",IFERROR(VLOOKUP($A1503,'Circumstance 17'!$B$6:$AB$15,27,FALSE),IFERROR(VLOOKUP($A1503,'Circumstance 17'!$B$18:$AB$28,27,FALSE),TableBPA2[[#This Row],[Base Payment After Circumstance 16]])))</f>
        <v/>
      </c>
      <c r="W1503" s="24" t="str">
        <f>IF(W$3="Not used","",IFERROR(VLOOKUP($A1503,'Circumstance 18'!$B$6:$AB$15,27,FALSE),IFERROR(VLOOKUP($A1503,'Circumstance 18'!$B$18:$AB$28,27,FALSE),TableBPA2[[#This Row],[Base Payment After Circumstance 17]])))</f>
        <v/>
      </c>
      <c r="X1503" s="24" t="str">
        <f>IF(X$3="Not used","",IFERROR(VLOOKUP($A1503,'Circumstance 19'!$B$6:$AB$15,27,FALSE),IFERROR(VLOOKUP($A1503,'Circumstance 19'!$B$18:$AB$28,27,FALSE),TableBPA2[[#This Row],[Base Payment After Circumstance 18]])))</f>
        <v/>
      </c>
      <c r="Y1503" s="24" t="str">
        <f>IF(Y$3="Not used","",IFERROR(VLOOKUP($A1503,'Circumstance 20'!$B$6:$AB$15,27,FALSE),IFERROR(VLOOKUP($A1503,'Circumstance 20'!$B$18:$AB$28,27,FALSE),TableBPA2[[#This Row],[Base Payment After Circumstance 19]])))</f>
        <v/>
      </c>
    </row>
    <row r="1504" spans="1:25" x14ac:dyDescent="0.25">
      <c r="A1504" s="11" t="str">
        <f>IF('LEA Information'!A1513="","",'LEA Information'!A1513)</f>
        <v/>
      </c>
      <c r="B1504" s="11" t="str">
        <f>IF('LEA Information'!B1513="","",'LEA Information'!B1513)</f>
        <v/>
      </c>
      <c r="C1504" s="68" t="str">
        <f>IF('LEA Information'!C1513="","",'LEA Information'!C1513)</f>
        <v/>
      </c>
      <c r="D1504" s="8" t="str">
        <f>IF('LEA Information'!D1513="","",'LEA Information'!D1513)</f>
        <v/>
      </c>
      <c r="E1504" s="32" t="str">
        <f t="shared" si="23"/>
        <v/>
      </c>
      <c r="F1504" s="3" t="str">
        <f>IF(F$3="Not used","",IFERROR(VLOOKUP($A1504,'Circumstance 1'!$B$6:$AB$15,27,FALSE),IFERROR(VLOOKUP(A1504,'Circumstance 1'!$B$18:$AB$28,27,FALSE),TableBPA2[[#This Row],[Starting Base Payment]])))</f>
        <v/>
      </c>
      <c r="G1504" s="3" t="str">
        <f>IF(G$3="Not used","",IFERROR(VLOOKUP($A1504,'Circumstance 2'!$B$6:$AB$15,27,FALSE),IFERROR(VLOOKUP($A1504,'Circumstance 2'!$B$18:$AB$28,27,FALSE),TableBPA2[[#This Row],[Base Payment After Circumstance 1]])))</f>
        <v/>
      </c>
      <c r="H1504" s="3" t="str">
        <f>IF(H$3="Not used","",IFERROR(VLOOKUP($A1504,'Circumstance 3'!$B$6:$AB$15,27,FALSE),IFERROR(VLOOKUP($A1504,'Circumstance 3'!$B$18:$AB$28,27,FALSE),TableBPA2[[#This Row],[Base Payment After Circumstance 2]])))</f>
        <v/>
      </c>
      <c r="I1504" s="3" t="str">
        <f>IF(I$3="Not used","",IFERROR(VLOOKUP($A1504,'Circumstance 4'!$B$6:$AB$15,27,FALSE),IFERROR(VLOOKUP($A1504,'Circumstance 4'!$B$18:$AB$28,27,FALSE),TableBPA2[[#This Row],[Base Payment After Circumstance 3]])))</f>
        <v/>
      </c>
      <c r="J1504" s="3" t="str">
        <f>IF(J$3="Not used","",IFERROR(VLOOKUP($A1504,'Circumstance 5'!$B$6:$AB$15,27,FALSE),IFERROR(VLOOKUP($A1504,'Circumstance 5'!$B$18:$AB$28,27,FALSE),TableBPA2[[#This Row],[Base Payment After Circumstance 4]])))</f>
        <v/>
      </c>
      <c r="K1504" s="3" t="str">
        <f>IF(K$3="Not used","",IFERROR(VLOOKUP($A1504,'Circumstance 6'!$B$6:$AB$15,27,FALSE),IFERROR(VLOOKUP($A1504,'Circumstance 6'!$B$18:$AB$28,27,FALSE),TableBPA2[[#This Row],[Base Payment After Circumstance 5]])))</f>
        <v/>
      </c>
      <c r="L1504" s="3" t="str">
        <f>IF(L$3="Not used","",IFERROR(VLOOKUP($A1504,'Circumstance 7'!$B$6:$AB$15,27,FALSE),IFERROR(VLOOKUP($A1504,'Circumstance 7'!$B$18:$AB$28,27,FALSE),TableBPA2[[#This Row],[Base Payment After Circumstance 6]])))</f>
        <v/>
      </c>
      <c r="M1504" s="3" t="str">
        <f>IF(M$3="Not used","",IFERROR(VLOOKUP($A1504,'Circumstance 8'!$B$6:$AB$15,27,FALSE),IFERROR(VLOOKUP($A1504,'Circumstance 8'!$B$18:$AB$28,27,FALSE),TableBPA2[[#This Row],[Base Payment After Circumstance 7]])))</f>
        <v/>
      </c>
      <c r="N1504" s="3" t="str">
        <f>IF(N$3="Not used","",IFERROR(VLOOKUP($A1504,'Circumstance 9'!$B$6:$AB$15,27,FALSE),IFERROR(VLOOKUP($A1504,'Circumstance 9'!$B$18:$AB$28,27,FALSE),TableBPA2[[#This Row],[Base Payment After Circumstance 8]])))</f>
        <v/>
      </c>
      <c r="O1504" s="3" t="str">
        <f>IF(O$3="Not used","",IFERROR(VLOOKUP($A1504,'Circumstance 10'!$B$6:$AB$15,27,FALSE),IFERROR(VLOOKUP($A1504,'Circumstance 10'!$B$18:$AB$28,27,FALSE),TableBPA2[[#This Row],[Base Payment After Circumstance 9]])))</f>
        <v/>
      </c>
      <c r="P1504" s="24" t="str">
        <f>IF(P$3="Not used","",IFERROR(VLOOKUP($A1504,'Circumstance 11'!$B$6:$AB$15,27,FALSE),IFERROR(VLOOKUP($A1504,'Circumstance 11'!$B$18:$AB$28,27,FALSE),TableBPA2[[#This Row],[Base Payment After Circumstance 10]])))</f>
        <v/>
      </c>
      <c r="Q1504" s="24" t="str">
        <f>IF(Q$3="Not used","",IFERROR(VLOOKUP($A1504,'Circumstance 12'!$B$6:$AB$15,27,FALSE),IFERROR(VLOOKUP($A1504,'Circumstance 12'!$B$18:$AB$28,27,FALSE),TableBPA2[[#This Row],[Base Payment After Circumstance 11]])))</f>
        <v/>
      </c>
      <c r="R1504" s="24" t="str">
        <f>IF(R$3="Not used","",IFERROR(VLOOKUP($A1504,'Circumstance 13'!$B$6:$AB$15,27,FALSE),IFERROR(VLOOKUP($A1504,'Circumstance 13'!$B$18:$AB$28,27,FALSE),TableBPA2[[#This Row],[Base Payment After Circumstance 12]])))</f>
        <v/>
      </c>
      <c r="S1504" s="24" t="str">
        <f>IF(S$3="Not used","",IFERROR(VLOOKUP($A1504,'Circumstance 14'!$B$6:$AB$15,27,FALSE),IFERROR(VLOOKUP($A1504,'Circumstance 14'!$B$18:$AB$28,27,FALSE),TableBPA2[[#This Row],[Base Payment After Circumstance 13]])))</f>
        <v/>
      </c>
      <c r="T1504" s="24" t="str">
        <f>IF(T$3="Not used","",IFERROR(VLOOKUP($A1504,'Circumstance 15'!$B$6:$AB$15,27,FALSE),IFERROR(VLOOKUP($A1504,'Circumstance 15'!$B$18:$AB$28,27,FALSE),TableBPA2[[#This Row],[Base Payment After Circumstance 14]])))</f>
        <v/>
      </c>
      <c r="U1504" s="24" t="str">
        <f>IF(U$3="Not used","",IFERROR(VLOOKUP($A1504,'Circumstance 16'!$B$6:$AB$15,27,FALSE),IFERROR(VLOOKUP($A1504,'Circumstance 16'!$B$18:$AB$28,27,FALSE),TableBPA2[[#This Row],[Base Payment After Circumstance 15]])))</f>
        <v/>
      </c>
      <c r="V1504" s="24" t="str">
        <f>IF(V$3="Not used","",IFERROR(VLOOKUP($A1504,'Circumstance 17'!$B$6:$AB$15,27,FALSE),IFERROR(VLOOKUP($A1504,'Circumstance 17'!$B$18:$AB$28,27,FALSE),TableBPA2[[#This Row],[Base Payment After Circumstance 16]])))</f>
        <v/>
      </c>
      <c r="W1504" s="24" t="str">
        <f>IF(W$3="Not used","",IFERROR(VLOOKUP($A1504,'Circumstance 18'!$B$6:$AB$15,27,FALSE),IFERROR(VLOOKUP($A1504,'Circumstance 18'!$B$18:$AB$28,27,FALSE),TableBPA2[[#This Row],[Base Payment After Circumstance 17]])))</f>
        <v/>
      </c>
      <c r="X1504" s="24" t="str">
        <f>IF(X$3="Not used","",IFERROR(VLOOKUP($A1504,'Circumstance 19'!$B$6:$AB$15,27,FALSE),IFERROR(VLOOKUP($A1504,'Circumstance 19'!$B$18:$AB$28,27,FALSE),TableBPA2[[#This Row],[Base Payment After Circumstance 18]])))</f>
        <v/>
      </c>
      <c r="Y1504" s="24" t="str">
        <f>IF(Y$3="Not used","",IFERROR(VLOOKUP($A1504,'Circumstance 20'!$B$6:$AB$15,27,FALSE),IFERROR(VLOOKUP($A1504,'Circumstance 20'!$B$18:$AB$28,27,FALSE),TableBPA2[[#This Row],[Base Payment After Circumstance 19]])))</f>
        <v/>
      </c>
    </row>
    <row r="1505" spans="1:25" x14ac:dyDescent="0.25">
      <c r="A1505" s="11" t="str">
        <f>IF('LEA Information'!A1514="","",'LEA Information'!A1514)</f>
        <v/>
      </c>
      <c r="B1505" s="11" t="str">
        <f>IF('LEA Information'!B1514="","",'LEA Information'!B1514)</f>
        <v/>
      </c>
      <c r="C1505" s="68" t="str">
        <f>IF('LEA Information'!C1514="","",'LEA Information'!C1514)</f>
        <v/>
      </c>
      <c r="D1505" s="8" t="str">
        <f>IF('LEA Information'!D1514="","",'LEA Information'!D1514)</f>
        <v/>
      </c>
      <c r="E1505" s="32" t="str">
        <f t="shared" si="23"/>
        <v/>
      </c>
      <c r="F1505" s="3" t="str">
        <f>IF(F$3="Not used","",IFERROR(VLOOKUP($A1505,'Circumstance 1'!$B$6:$AB$15,27,FALSE),IFERROR(VLOOKUP(A1505,'Circumstance 1'!$B$18:$AB$28,27,FALSE),TableBPA2[[#This Row],[Starting Base Payment]])))</f>
        <v/>
      </c>
      <c r="G1505" s="3" t="str">
        <f>IF(G$3="Not used","",IFERROR(VLOOKUP($A1505,'Circumstance 2'!$B$6:$AB$15,27,FALSE),IFERROR(VLOOKUP($A1505,'Circumstance 2'!$B$18:$AB$28,27,FALSE),TableBPA2[[#This Row],[Base Payment After Circumstance 1]])))</f>
        <v/>
      </c>
      <c r="H1505" s="3" t="str">
        <f>IF(H$3="Not used","",IFERROR(VLOOKUP($A1505,'Circumstance 3'!$B$6:$AB$15,27,FALSE),IFERROR(VLOOKUP($A1505,'Circumstance 3'!$B$18:$AB$28,27,FALSE),TableBPA2[[#This Row],[Base Payment After Circumstance 2]])))</f>
        <v/>
      </c>
      <c r="I1505" s="3" t="str">
        <f>IF(I$3="Not used","",IFERROR(VLOOKUP($A1505,'Circumstance 4'!$B$6:$AB$15,27,FALSE),IFERROR(VLOOKUP($A1505,'Circumstance 4'!$B$18:$AB$28,27,FALSE),TableBPA2[[#This Row],[Base Payment After Circumstance 3]])))</f>
        <v/>
      </c>
      <c r="J1505" s="3" t="str">
        <f>IF(J$3="Not used","",IFERROR(VLOOKUP($A1505,'Circumstance 5'!$B$6:$AB$15,27,FALSE),IFERROR(VLOOKUP($A1505,'Circumstance 5'!$B$18:$AB$28,27,FALSE),TableBPA2[[#This Row],[Base Payment After Circumstance 4]])))</f>
        <v/>
      </c>
      <c r="K1505" s="3" t="str">
        <f>IF(K$3="Not used","",IFERROR(VLOOKUP($A1505,'Circumstance 6'!$B$6:$AB$15,27,FALSE),IFERROR(VLOOKUP($A1505,'Circumstance 6'!$B$18:$AB$28,27,FALSE),TableBPA2[[#This Row],[Base Payment After Circumstance 5]])))</f>
        <v/>
      </c>
      <c r="L1505" s="3" t="str">
        <f>IF(L$3="Not used","",IFERROR(VLOOKUP($A1505,'Circumstance 7'!$B$6:$AB$15,27,FALSE),IFERROR(VLOOKUP($A1505,'Circumstance 7'!$B$18:$AB$28,27,FALSE),TableBPA2[[#This Row],[Base Payment After Circumstance 6]])))</f>
        <v/>
      </c>
      <c r="M1505" s="3" t="str">
        <f>IF(M$3="Not used","",IFERROR(VLOOKUP($A1505,'Circumstance 8'!$B$6:$AB$15,27,FALSE),IFERROR(VLOOKUP($A1505,'Circumstance 8'!$B$18:$AB$28,27,FALSE),TableBPA2[[#This Row],[Base Payment After Circumstance 7]])))</f>
        <v/>
      </c>
      <c r="N1505" s="3" t="str">
        <f>IF(N$3="Not used","",IFERROR(VLOOKUP($A1505,'Circumstance 9'!$B$6:$AB$15,27,FALSE),IFERROR(VLOOKUP($A1505,'Circumstance 9'!$B$18:$AB$28,27,FALSE),TableBPA2[[#This Row],[Base Payment After Circumstance 8]])))</f>
        <v/>
      </c>
      <c r="O1505" s="3" t="str">
        <f>IF(O$3="Not used","",IFERROR(VLOOKUP($A1505,'Circumstance 10'!$B$6:$AB$15,27,FALSE),IFERROR(VLOOKUP($A1505,'Circumstance 10'!$B$18:$AB$28,27,FALSE),TableBPA2[[#This Row],[Base Payment After Circumstance 9]])))</f>
        <v/>
      </c>
      <c r="P1505" s="24" t="str">
        <f>IF(P$3="Not used","",IFERROR(VLOOKUP($A1505,'Circumstance 11'!$B$6:$AB$15,27,FALSE),IFERROR(VLOOKUP($A1505,'Circumstance 11'!$B$18:$AB$28,27,FALSE),TableBPA2[[#This Row],[Base Payment After Circumstance 10]])))</f>
        <v/>
      </c>
      <c r="Q1505" s="24" t="str">
        <f>IF(Q$3="Not used","",IFERROR(VLOOKUP($A1505,'Circumstance 12'!$B$6:$AB$15,27,FALSE),IFERROR(VLOOKUP($A1505,'Circumstance 12'!$B$18:$AB$28,27,FALSE),TableBPA2[[#This Row],[Base Payment After Circumstance 11]])))</f>
        <v/>
      </c>
      <c r="R1505" s="24" t="str">
        <f>IF(R$3="Not used","",IFERROR(VLOOKUP($A1505,'Circumstance 13'!$B$6:$AB$15,27,FALSE),IFERROR(VLOOKUP($A1505,'Circumstance 13'!$B$18:$AB$28,27,FALSE),TableBPA2[[#This Row],[Base Payment After Circumstance 12]])))</f>
        <v/>
      </c>
      <c r="S1505" s="24" t="str">
        <f>IF(S$3="Not used","",IFERROR(VLOOKUP($A1505,'Circumstance 14'!$B$6:$AB$15,27,FALSE),IFERROR(VLOOKUP($A1505,'Circumstance 14'!$B$18:$AB$28,27,FALSE),TableBPA2[[#This Row],[Base Payment After Circumstance 13]])))</f>
        <v/>
      </c>
      <c r="T1505" s="24" t="str">
        <f>IF(T$3="Not used","",IFERROR(VLOOKUP($A1505,'Circumstance 15'!$B$6:$AB$15,27,FALSE),IFERROR(VLOOKUP($A1505,'Circumstance 15'!$B$18:$AB$28,27,FALSE),TableBPA2[[#This Row],[Base Payment After Circumstance 14]])))</f>
        <v/>
      </c>
      <c r="U1505" s="24" t="str">
        <f>IF(U$3="Not used","",IFERROR(VLOOKUP($A1505,'Circumstance 16'!$B$6:$AB$15,27,FALSE),IFERROR(VLOOKUP($A1505,'Circumstance 16'!$B$18:$AB$28,27,FALSE),TableBPA2[[#This Row],[Base Payment After Circumstance 15]])))</f>
        <v/>
      </c>
      <c r="V1505" s="24" t="str">
        <f>IF(V$3="Not used","",IFERROR(VLOOKUP($A1505,'Circumstance 17'!$B$6:$AB$15,27,FALSE),IFERROR(VLOOKUP($A1505,'Circumstance 17'!$B$18:$AB$28,27,FALSE),TableBPA2[[#This Row],[Base Payment After Circumstance 16]])))</f>
        <v/>
      </c>
      <c r="W1505" s="24" t="str">
        <f>IF(W$3="Not used","",IFERROR(VLOOKUP($A1505,'Circumstance 18'!$B$6:$AB$15,27,FALSE),IFERROR(VLOOKUP($A1505,'Circumstance 18'!$B$18:$AB$28,27,FALSE),TableBPA2[[#This Row],[Base Payment After Circumstance 17]])))</f>
        <v/>
      </c>
      <c r="X1505" s="24" t="str">
        <f>IF(X$3="Not used","",IFERROR(VLOOKUP($A1505,'Circumstance 19'!$B$6:$AB$15,27,FALSE),IFERROR(VLOOKUP($A1505,'Circumstance 19'!$B$18:$AB$28,27,FALSE),TableBPA2[[#This Row],[Base Payment After Circumstance 18]])))</f>
        <v/>
      </c>
      <c r="Y1505" s="24" t="str">
        <f>IF(Y$3="Not used","",IFERROR(VLOOKUP($A1505,'Circumstance 20'!$B$6:$AB$15,27,FALSE),IFERROR(VLOOKUP($A1505,'Circumstance 20'!$B$18:$AB$28,27,FALSE),TableBPA2[[#This Row],[Base Payment After Circumstance 19]])))</f>
        <v/>
      </c>
    </row>
    <row r="1506" spans="1:25" x14ac:dyDescent="0.25">
      <c r="A1506" s="18" t="s">
        <v>10</v>
      </c>
      <c r="B1506" s="11" t="str">
        <f>IF('LEA Information'!B1515="","",'LEA Information'!B1515)</f>
        <v/>
      </c>
      <c r="C1506" s="69">
        <f>SUM(C6:C1505)</f>
        <v>0</v>
      </c>
      <c r="D1506" s="19">
        <f>ROUND(SUM(D6:D1505),2)</f>
        <v>0</v>
      </c>
      <c r="E1506" s="33" t="str">
        <f>IF(B2="No","",ROUND(SUM(E6:E1505),2))</f>
        <v/>
      </c>
      <c r="F1506" s="19">
        <f t="shared" ref="F1506:Y1506" si="24">ROUND(SUM(F6:F1505),2)</f>
        <v>0</v>
      </c>
      <c r="G1506" s="19">
        <f t="shared" si="24"/>
        <v>0</v>
      </c>
      <c r="H1506" s="19">
        <f t="shared" si="24"/>
        <v>0</v>
      </c>
      <c r="I1506" s="19">
        <f t="shared" si="24"/>
        <v>0</v>
      </c>
      <c r="J1506" s="19">
        <f t="shared" si="24"/>
        <v>0</v>
      </c>
      <c r="K1506" s="19">
        <f t="shared" si="24"/>
        <v>0</v>
      </c>
      <c r="L1506" s="19">
        <f t="shared" si="24"/>
        <v>0</v>
      </c>
      <c r="M1506" s="19">
        <f t="shared" si="24"/>
        <v>0</v>
      </c>
      <c r="N1506" s="19">
        <f t="shared" si="24"/>
        <v>0</v>
      </c>
      <c r="O1506" s="19">
        <f t="shared" si="24"/>
        <v>0</v>
      </c>
      <c r="P1506" s="19">
        <f t="shared" si="24"/>
        <v>0</v>
      </c>
      <c r="Q1506" s="19">
        <f t="shared" si="24"/>
        <v>0</v>
      </c>
      <c r="R1506" s="19">
        <f t="shared" si="24"/>
        <v>0</v>
      </c>
      <c r="S1506" s="19">
        <f t="shared" si="24"/>
        <v>0</v>
      </c>
      <c r="T1506" s="19">
        <f t="shared" si="24"/>
        <v>0</v>
      </c>
      <c r="U1506" s="19">
        <f t="shared" si="24"/>
        <v>0</v>
      </c>
      <c r="V1506" s="19">
        <f t="shared" si="24"/>
        <v>0</v>
      </c>
      <c r="W1506" s="19">
        <f t="shared" si="24"/>
        <v>0</v>
      </c>
      <c r="X1506" s="19">
        <f t="shared" si="24"/>
        <v>0</v>
      </c>
      <c r="Y1506" s="19">
        <f t="shared" si="24"/>
        <v>0</v>
      </c>
    </row>
    <row r="1507" spans="1:25" x14ac:dyDescent="0.25"/>
    <row r="1508" spans="1:25" x14ac:dyDescent="0.25">
      <c r="D1508" s="37" t="str">
        <f>IF(D1506=$B3,"","ERROR")</f>
        <v/>
      </c>
      <c r="E1508" s="37" t="str">
        <f>IF(B2="No","",IF(E1506=$B3,"","ERROR"))</f>
        <v/>
      </c>
      <c r="F1508" s="37" t="str">
        <f>IF(F3="Not used","",IF(F1506=$B3,"","ERROR"))</f>
        <v/>
      </c>
      <c r="G1508" s="37" t="str">
        <f t="shared" ref="G1508:Y1508" si="25">IF(G3="Not used","",IF(G1506=$B3,"","ERROR"))</f>
        <v/>
      </c>
      <c r="H1508" s="37" t="str">
        <f t="shared" si="25"/>
        <v/>
      </c>
      <c r="I1508" s="37" t="str">
        <f t="shared" si="25"/>
        <v/>
      </c>
      <c r="J1508" s="37" t="str">
        <f t="shared" si="25"/>
        <v/>
      </c>
      <c r="K1508" s="37" t="str">
        <f t="shared" si="25"/>
        <v/>
      </c>
      <c r="L1508" s="37" t="str">
        <f t="shared" si="25"/>
        <v/>
      </c>
      <c r="M1508" s="37" t="str">
        <f t="shared" si="25"/>
        <v/>
      </c>
      <c r="N1508" s="37" t="str">
        <f t="shared" si="25"/>
        <v/>
      </c>
      <c r="O1508" s="37" t="str">
        <f t="shared" si="25"/>
        <v/>
      </c>
      <c r="P1508" s="37" t="str">
        <f t="shared" si="25"/>
        <v/>
      </c>
      <c r="Q1508" s="37" t="str">
        <f t="shared" si="25"/>
        <v/>
      </c>
      <c r="R1508" s="37" t="str">
        <f t="shared" si="25"/>
        <v/>
      </c>
      <c r="S1508" s="37" t="str">
        <f t="shared" si="25"/>
        <v/>
      </c>
      <c r="T1508" s="37" t="str">
        <f t="shared" si="25"/>
        <v/>
      </c>
      <c r="U1508" s="37" t="str">
        <f t="shared" si="25"/>
        <v/>
      </c>
      <c r="V1508" s="37" t="str">
        <f t="shared" si="25"/>
        <v/>
      </c>
      <c r="W1508" s="37" t="str">
        <f t="shared" si="25"/>
        <v/>
      </c>
      <c r="X1508" s="37" t="str">
        <f t="shared" si="25"/>
        <v/>
      </c>
      <c r="Y1508" s="37" t="str">
        <f t="shared" si="25"/>
        <v/>
      </c>
    </row>
    <row r="1509" spans="1:25" x14ac:dyDescent="0.25">
      <c r="A1509" s="77" t="s">
        <v>151</v>
      </c>
    </row>
    <row r="1510" spans="1:25" x14ac:dyDescent="0.25">
      <c r="A1510" s="78" t="s">
        <v>150</v>
      </c>
    </row>
    <row r="1511" spans="1:25" x14ac:dyDescent="0.25">
      <c r="A1511" s="80" t="s">
        <v>152</v>
      </c>
      <c r="B1511" s="80"/>
      <c r="C1511" s="80"/>
      <c r="D1511" s="80"/>
      <c r="E1511" s="80"/>
      <c r="F1511" s="80"/>
      <c r="G1511" s="80"/>
      <c r="H1511" s="80"/>
      <c r="I1511" s="80"/>
      <c r="J1511" s="80"/>
      <c r="K1511" s="80"/>
      <c r="L1511" s="80"/>
      <c r="M1511" s="80"/>
      <c r="N1511" s="80"/>
      <c r="O1511" s="80"/>
      <c r="P1511" s="80"/>
      <c r="Q1511" s="80"/>
      <c r="R1511" s="80"/>
      <c r="S1511" s="80"/>
      <c r="T1511" s="80"/>
      <c r="U1511" s="80"/>
      <c r="V1511" s="80"/>
      <c r="W1511" s="80"/>
      <c r="X1511" s="80"/>
      <c r="Y1511" s="80"/>
    </row>
  </sheetData>
  <sheetProtection algorithmName="SHA-512" hashValue="Tq9m7LGC4jpkWZSfwOL/1h3ZWCdjHaPXAiAD96H/FMBc225iBXYWYU7aVhTofoV/DTp6r+0VLur0Bo2PtCvMfg==" saltValue="R0j/NbrK/zN2KY9637htVw==" spinCount="100000" sheet="1" formatColumns="0" formatRows="0"/>
  <mergeCells count="1">
    <mergeCell ref="A1511:Y1511"/>
  </mergeCells>
  <conditionalFormatting sqref="E6:E1506">
    <cfRule type="expression" dxfId="1191" priority="24">
      <formula>$B$2="No"</formula>
    </cfRule>
  </conditionalFormatting>
  <conditionalFormatting sqref="E6:E1505">
    <cfRule type="expression" dxfId="1190" priority="21">
      <formula>E6&lt;&gt;D6</formula>
    </cfRule>
  </conditionalFormatting>
  <conditionalFormatting sqref="F6:F1505">
    <cfRule type="expression" dxfId="1189" priority="20">
      <formula>F6&lt;&gt;D6</formula>
    </cfRule>
  </conditionalFormatting>
  <conditionalFormatting sqref="G6:G1505">
    <cfRule type="expression" dxfId="1188" priority="19">
      <formula>G6&lt;&gt;F6</formula>
    </cfRule>
  </conditionalFormatting>
  <conditionalFormatting sqref="H6:H1505">
    <cfRule type="expression" dxfId="1187" priority="18">
      <formula>H6&lt;&gt;G6</formula>
    </cfRule>
  </conditionalFormatting>
  <conditionalFormatting sqref="I6:I1505">
    <cfRule type="expression" dxfId="1186" priority="17">
      <formula>I6&lt;&gt;H6</formula>
    </cfRule>
  </conditionalFormatting>
  <conditionalFormatting sqref="J6:J1505">
    <cfRule type="expression" dxfId="1185" priority="16">
      <formula>J6&lt;&gt;I6</formula>
    </cfRule>
  </conditionalFormatting>
  <conditionalFormatting sqref="K6:K1505">
    <cfRule type="expression" dxfId="1184" priority="15">
      <formula>K6&lt;&gt;J6</formula>
    </cfRule>
  </conditionalFormatting>
  <conditionalFormatting sqref="L6:L1505">
    <cfRule type="expression" dxfId="1183" priority="14">
      <formula>L6&lt;&gt;K6</formula>
    </cfRule>
  </conditionalFormatting>
  <conditionalFormatting sqref="M6:M1505">
    <cfRule type="expression" dxfId="1182" priority="13">
      <formula>M6&lt;&gt;L6</formula>
    </cfRule>
  </conditionalFormatting>
  <conditionalFormatting sqref="N6:N1505">
    <cfRule type="expression" dxfId="1181" priority="12">
      <formula>N6&lt;&gt;M6</formula>
    </cfRule>
  </conditionalFormatting>
  <conditionalFormatting sqref="O6:O1505">
    <cfRule type="expression" dxfId="1180" priority="11">
      <formula>O6&lt;&gt;N6</formula>
    </cfRule>
  </conditionalFormatting>
  <conditionalFormatting sqref="P6:P1505">
    <cfRule type="expression" dxfId="1179" priority="10">
      <formula>P6&lt;&gt;O6</formula>
    </cfRule>
  </conditionalFormatting>
  <conditionalFormatting sqref="Q6:Q1505">
    <cfRule type="expression" dxfId="1178" priority="9">
      <formula>Q6&lt;&gt;P6</formula>
    </cfRule>
  </conditionalFormatting>
  <conditionalFormatting sqref="R6:R1505">
    <cfRule type="expression" dxfId="1177" priority="8">
      <formula>R6&lt;&gt;Q6</formula>
    </cfRule>
  </conditionalFormatting>
  <conditionalFormatting sqref="S6:S1505">
    <cfRule type="expression" dxfId="1176" priority="7">
      <formula>S6&lt;&gt;R6</formula>
    </cfRule>
  </conditionalFormatting>
  <conditionalFormatting sqref="T6:T1505">
    <cfRule type="expression" dxfId="1175" priority="6">
      <formula>T6&lt;&gt;S6</formula>
    </cfRule>
  </conditionalFormatting>
  <conditionalFormatting sqref="U6:U1505">
    <cfRule type="expression" dxfId="1174" priority="5">
      <formula>U6&lt;&gt;T6</formula>
    </cfRule>
  </conditionalFormatting>
  <conditionalFormatting sqref="V6:V1505">
    <cfRule type="expression" dxfId="1173" priority="4">
      <formula>V6&lt;&gt;U6</formula>
    </cfRule>
  </conditionalFormatting>
  <conditionalFormatting sqref="W6:W1505">
    <cfRule type="expression" dxfId="1172" priority="3">
      <formula>W6&lt;&gt;V6</formula>
    </cfRule>
  </conditionalFormatting>
  <conditionalFormatting sqref="X6:X1505">
    <cfRule type="expression" dxfId="1171" priority="2">
      <formula>X6&lt;&gt;W6</formula>
    </cfRule>
  </conditionalFormatting>
  <conditionalFormatting sqref="Y6:Y1505">
    <cfRule type="expression" dxfId="1170" priority="1">
      <formula>Y6&lt;&gt;X6</formula>
    </cfRule>
  </conditionalFormatting>
  <dataValidations count="1">
    <dataValidation type="list" allowBlank="1" showInputMessage="1" showErrorMessage="1" sqref="B2" xr:uid="{00000000-0002-0000-0300-000000000000}">
      <formula1>YesNo</formula1>
    </dataValidation>
  </dataValidations>
  <hyperlinks>
    <hyperlink ref="A1510" r:id="rId1" xr:uid="{00000000-0004-0000-0300-000000000000}"/>
  </hyperlinks>
  <pageMargins left="0.7" right="0.7" top="0.75" bottom="0.75" header="0.3" footer="0.3"/>
  <pageSetup scale="60" orientation="landscape"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B34"/>
  <sheetViews>
    <sheetView workbookViewId="0">
      <pane xSplit="2" ySplit="5" topLeftCell="C6" activePane="bottomRight" state="frozen"/>
      <selection pane="topRight" activeCell="C1" sqref="C1"/>
      <selection pane="bottomLeft" activeCell="A4" sqref="A4"/>
      <selection pane="bottomRight" activeCell="B19" sqref="B19"/>
    </sheetView>
  </sheetViews>
  <sheetFormatPr defaultColWidth="0" defaultRowHeight="15" zeroHeight="1" x14ac:dyDescent="0.25"/>
  <cols>
    <col min="1" max="1" width="18" customWidth="1"/>
    <col min="2" max="2" width="32.140625" customWidth="1"/>
    <col min="3" max="3" width="16.7109375" customWidth="1"/>
    <col min="4" max="4" width="25.425781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A3" s="1"/>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15" t="str">
        <f>IF(B6="","",(VLOOKUP(B6,TableBPA2[],3,FALSE)))</f>
        <v/>
      </c>
      <c r="E6" s="3" t="str">
        <f>IF(B6="","",(VLOOKUP(B6,TableBPA2[],4,FALSE)))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15" t="str">
        <f>IF(B7="","",(VLOOKUP(B7,TableBPA2[],3,FALSE)))</f>
        <v/>
      </c>
      <c r="E7" s="3" t="str">
        <f>IF(B7="","",(VLOOKUP(B7,TableBPA2[],4,FALSE)))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15" t="str">
        <f>IF(B8="","",(VLOOKUP(B8,TableBPA2[],3,FALSE)))</f>
        <v/>
      </c>
      <c r="E8" s="3" t="str">
        <f>IF(B8="","",(VLOOKUP(B8,TableBPA2[],4,FALSE)))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15" t="str">
        <f>IF(B9="","",(VLOOKUP(B9,TableBPA2[],3,FALSE)))</f>
        <v/>
      </c>
      <c r="E9" s="3" t="str">
        <f>IF(B9="","",(VLOOKUP(B9,TableBPA2[],4,FALSE)))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15" t="str">
        <f>IF(B10="","",(VLOOKUP(B10,TableBPA2[],3,FALSE)))</f>
        <v/>
      </c>
      <c r="E10" s="3" t="str">
        <f>IF(B10="","",(VLOOKUP(B10,TableBPA2[],4,FALSE)))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15" t="str">
        <f>IF(B11="","",(VLOOKUP(B11,TableBPA2[],3,FALSE)))</f>
        <v/>
      </c>
      <c r="E11" s="3" t="str">
        <f>IF(B11="","",(VLOOKUP(B11,TableBPA2[],4,FALSE)))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15" t="str">
        <f>IF(B12="","",(VLOOKUP(B12,TableBPA2[],3,FALSE)))</f>
        <v/>
      </c>
      <c r="E12" s="3" t="str">
        <f>IF(B12="","",(VLOOKUP(B12,TableBPA2[],4,FALSE)))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15" t="str">
        <f>IF(B13="","",(VLOOKUP(B13,TableBPA2[],3,FALSE)))</f>
        <v/>
      </c>
      <c r="E13" s="3" t="str">
        <f>IF(B13="","",(VLOOKUP(B13,TableBPA2[],4,FALSE)))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15" t="str">
        <f>IF(B14="","",(VLOOKUP(B14,TableBPA2[],3,FALSE)))</f>
        <v/>
      </c>
      <c r="E14" s="3" t="str">
        <f>IF(B14="","",(VLOOKUP(B14,TableBPA2[],4,FALSE)))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15" t="str">
        <f>IF(B15="","",(VLOOKUP(B15,TableBPA2[],3,FALSE)))</f>
        <v/>
      </c>
      <c r="E15" s="3" t="str">
        <f>IF(B15="","",(VLOOKUP(B15,TableBPA2[],4,FALSE)))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A16" s="1"/>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17"/>
      <c r="C19" s="58" t="str">
        <f>IF(B19="","",(VLOOKUP(B19,TableBPA2[],2,FALSE)))</f>
        <v/>
      </c>
      <c r="D19" s="71" t="str">
        <f>IF(B19="","",(VLOOKUP(B19,TableBPA2[],3,FALSE)))</f>
        <v/>
      </c>
      <c r="E19" s="3" t="str">
        <f>IF(B19="","",(VLOOKUP(B19,TableBPA2[],4,FALSE)))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17"/>
      <c r="C20" s="58" t="str">
        <f>IF(B20="","",(VLOOKUP(B20,TableBPA2[],2,FALSE)))</f>
        <v/>
      </c>
      <c r="D20" s="71" t="str">
        <f>IF(B20="","",(VLOOKUP(B20,TableBPA2[],3,FALSE)))</f>
        <v/>
      </c>
      <c r="E20" s="3" t="str">
        <f>IF(B20="","",(VLOOKUP(B20,TableBPA2[],4,FALSE)))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17"/>
      <c r="C21" s="58" t="str">
        <f>IF(B21="","",(VLOOKUP(B21,TableBPA2[],2,FALSE)))</f>
        <v/>
      </c>
      <c r="D21" s="71" t="str">
        <f>IF(B21="","",(VLOOKUP(B21,TableBPA2[],3,FALSE)))</f>
        <v/>
      </c>
      <c r="E21" s="3" t="str">
        <f>IF(B21="","",(VLOOKUP(B21,TableBPA2[],4,FALSE)))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17"/>
      <c r="C22" s="58" t="str">
        <f>IF(B22="","",(VLOOKUP(B22,TableBPA2[],2,FALSE)))</f>
        <v/>
      </c>
      <c r="D22" s="71" t="str">
        <f>IF(B22="","",(VLOOKUP(B22,TableBPA2[],3,FALSE)))</f>
        <v/>
      </c>
      <c r="E22" s="3" t="str">
        <f>IF(B22="","",(VLOOKUP(B22,TableBPA2[],4,FALSE)))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17"/>
      <c r="C23" s="58" t="str">
        <f>IF(B23="","",(VLOOKUP(B23,TableBPA2[],2,FALSE)))</f>
        <v/>
      </c>
      <c r="D23" s="71" t="str">
        <f>IF(B23="","",(VLOOKUP(B23,TableBPA2[],3,FALSE)))</f>
        <v/>
      </c>
      <c r="E23" s="3" t="str">
        <f>IF(B23="","",(VLOOKUP(B23,TableBPA2[],4,FALSE)))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17"/>
      <c r="C24" s="58" t="str">
        <f>IF(B24="","",(VLOOKUP(B24,TableBPA2[],2,FALSE)))</f>
        <v/>
      </c>
      <c r="D24" s="71" t="str">
        <f>IF(B24="","",(VLOOKUP(B24,TableBPA2[],3,FALSE)))</f>
        <v/>
      </c>
      <c r="E24" s="3" t="str">
        <f>IF(B24="","",(VLOOKUP(B24,TableBPA2[],4,FALSE)))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17"/>
      <c r="C25" s="58" t="str">
        <f>IF(B25="","",(VLOOKUP(B25,TableBPA2[],2,FALSE)))</f>
        <v/>
      </c>
      <c r="D25" s="71" t="str">
        <f>IF(B25="","",(VLOOKUP(B25,TableBPA2[],3,FALSE)))</f>
        <v/>
      </c>
      <c r="E25" s="3" t="str">
        <f>IF(B25="","",(VLOOKUP(B25,TableBPA2[],4,FALSE)))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17"/>
      <c r="C26" s="58" t="str">
        <f>IF(B26="","",(VLOOKUP(B26,TableBPA2[],2,FALSE)))</f>
        <v/>
      </c>
      <c r="D26" s="71" t="str">
        <f>IF(B26="","",(VLOOKUP(B26,TableBPA2[],3,FALSE)))</f>
        <v/>
      </c>
      <c r="E26" s="3" t="str">
        <f>IF(B26="","",(VLOOKUP(B26,TableBPA2[],4,FALSE)))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17"/>
      <c r="C27" s="58" t="str">
        <f>IF(B27="","",(VLOOKUP(B27,TableBPA2[],2,FALSE)))</f>
        <v/>
      </c>
      <c r="D27" s="71" t="str">
        <f>IF(B27="","",(VLOOKUP(B27,TableBPA2[],3,FALSE)))</f>
        <v/>
      </c>
      <c r="E27" s="3" t="str">
        <f>IF(B27="","",(VLOOKUP(B27,TableBPA2[],4,FALSE)))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17"/>
      <c r="C28" s="58" t="str">
        <f>IF(B28="","",(VLOOKUP(B28,TableBPA2[],2,FALSE)))</f>
        <v/>
      </c>
      <c r="D28" s="71" t="str">
        <f>IF(B28="","",(VLOOKUP(B28,TableBPA2[],3,FALSE)))</f>
        <v/>
      </c>
      <c r="E28" s="3" t="str">
        <f>IF(B28="","",(VLOOKUP(B28,TableBPA2[],4,FALSE)))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SUM(TableCirc1T[Base Payment],TableCirc1A[Base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AvxZ2yg5FzjQuFzafOHiOK/Nxzdw/pwb6KbM6sSCVnTawLcw71HF8LTWbPatkd9kXYQDi3ZOkkQ0SSLwLdPfYg==" saltValue="oif93yeNPapzP2JbSE1QXw==" spinCount="100000" sheet="1" formatColumns="0" formatRows="0"/>
  <mergeCells count="1">
    <mergeCell ref="A34:AB34"/>
  </mergeCells>
  <dataValidations count="3">
    <dataValidation type="list" allowBlank="1" showInputMessage="1" showErrorMessage="1" sqref="B19:B28 B7:B15" xr:uid="{00000000-0002-0000-0400-000000000000}">
      <formula1>LEA_List</formula1>
    </dataValidation>
    <dataValidation type="list" allowBlank="1" showInputMessage="1" showErrorMessage="1" prompt="Be sure to select Circumstance Type in Cell B2 before entering data." sqref="B6" xr:uid="{00000000-0002-0000-0400-000001000000}">
      <formula1>LEA_List</formula1>
    </dataValidation>
    <dataValidation type="list" allowBlank="1" showInputMessage="1" showErrorMessage="1" sqref="B2" xr:uid="{00000000-0002-0000-0400-000002000000}">
      <formula1>Circumstance_Type</formula1>
    </dataValidation>
  </dataValidations>
  <hyperlinks>
    <hyperlink ref="A33" r:id="rId1" xr:uid="{00000000-0004-0000-0400-000000000000}"/>
  </hyperlinks>
  <pageMargins left="0.7" right="0.7" top="0.75" bottom="0.75" header="0.3" footer="0.3"/>
  <pageSetup scale="90" orientation="landscape"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B34"/>
  <sheetViews>
    <sheetView workbookViewId="0">
      <pane xSplit="2" ySplit="5" topLeftCell="C6" activePane="bottomRight" state="frozen"/>
      <selection pane="topRight" activeCell="C1" sqref="C1"/>
      <selection pane="bottomLeft" activeCell="A4" sqref="A4"/>
      <selection pane="bottomRight" activeCell="E6" sqref="E6"/>
    </sheetView>
  </sheetViews>
  <sheetFormatPr defaultColWidth="0" defaultRowHeight="15" zeroHeight="1" x14ac:dyDescent="0.25"/>
  <cols>
    <col min="1" max="1" width="18" customWidth="1"/>
    <col min="2" max="2" width="32.140625" customWidth="1"/>
    <col min="3" max="3" width="16.7109375" customWidth="1"/>
    <col min="4" max="4" width="25.28515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s="22" customFormat="1" x14ac:dyDescent="0.25">
      <c r="A3" s="20"/>
      <c r="B3" s="57" t="str">
        <f>IF('Circumstance 1'!B2="Not used","Please use the tab for Circumstance 1 before using this tab.","")</f>
        <v>Please use the tab for Circumstance 1 before using this tab.</v>
      </c>
      <c r="D3" s="20"/>
      <c r="E3" s="23"/>
    </row>
    <row r="4" spans="1:28" s="22" customFormat="1" x14ac:dyDescent="0.25">
      <c r="A4" s="1" t="s">
        <v>143</v>
      </c>
      <c r="B4" s="21"/>
      <c r="D4" s="20"/>
      <c r="E4" s="23"/>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IF(B6="","",(VLOOKUP(B6,TableBPA2[],6,FALSE)))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IF(B7="","",(VLOOKUP(B7,TableBPA2[],6,FALSE)))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IF(B8="","",(VLOOKUP(B8,TableBPA2[],6,FALSE)))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IF(B9="","",(VLOOKUP(B9,TableBPA2[],6,FALSE)))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IF(B10="","",(VLOOKUP(B10,TableBPA2[],6,FALSE)))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IF(B11="","",(VLOOKUP(B11,TableBPA2[],6,FALSE)))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IF(B12="","",(VLOOKUP(B12,TableBPA2[],6,FALSE)))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IF(B13="","",(VLOOKUP(B13,TableBPA2[],6,FALSE)))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IF(B14="","",(VLOOKUP(B14,TableBPA2[],6,FALSE)))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IF(B15="","",(VLOOKUP(B15,TableBPA2[],6,FALSE)))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15" t="str">
        <f>IF(B19="","",(VLOOKUP(B19,TableBPA2[],3,FALSE)))</f>
        <v/>
      </c>
      <c r="E19" s="3" t="str">
        <f>IF(B19="","",(VLOOKUP(B19,TableBPA2[],6,FALSE)))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15" t="str">
        <f>IF(B20="","",(VLOOKUP(B20,TableBPA2[],3,FALSE)))</f>
        <v/>
      </c>
      <c r="E20" s="3" t="str">
        <f>IF(B20="","",(VLOOKUP(B20,TableBPA2[],6,FALSE)))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15" t="str">
        <f>IF(B21="","",(VLOOKUP(B21,TableBPA2[],3,FALSE)))</f>
        <v/>
      </c>
      <c r="E21" s="3" t="str">
        <f>IF(B21="","",(VLOOKUP(B21,TableBPA2[],6,FALSE)))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15" t="str">
        <f>IF(B22="","",(VLOOKUP(B22,TableBPA2[],3,FALSE)))</f>
        <v/>
      </c>
      <c r="E22" s="3" t="str">
        <f>IF(B22="","",(VLOOKUP(B22,TableBPA2[],6,FALSE)))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15" t="str">
        <f>IF(B23="","",(VLOOKUP(B23,TableBPA2[],3,FALSE)))</f>
        <v/>
      </c>
      <c r="E23" s="3" t="str">
        <f>IF(B23="","",(VLOOKUP(B23,TableBPA2[],6,FALSE)))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15" t="str">
        <f>IF(B24="","",(VLOOKUP(B24,TableBPA2[],3,FALSE)))</f>
        <v/>
      </c>
      <c r="E24" s="3" t="str">
        <f>IF(B24="","",(VLOOKUP(B24,TableBPA2[],6,FALSE)))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15" t="str">
        <f>IF(B25="","",(VLOOKUP(B25,TableBPA2[],3,FALSE)))</f>
        <v/>
      </c>
      <c r="E25" s="3" t="str">
        <f>IF(B25="","",(VLOOKUP(B25,TableBPA2[],6,FALSE)))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15" t="str">
        <f>IF(B26="","",(VLOOKUP(B26,TableBPA2[],3,FALSE)))</f>
        <v/>
      </c>
      <c r="E26" s="3" t="str">
        <f>IF(B26="","",(VLOOKUP(B26,TableBPA2[],6,FALSE)))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15" t="str">
        <f>IF(B27="","",(VLOOKUP(B27,TableBPA2[],3,FALSE)))</f>
        <v/>
      </c>
      <c r="E27" s="3" t="str">
        <f>IF(B27="","",(VLOOKUP(B27,TableBPA2[],6,FALSE)))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15" t="str">
        <f>IF(B28="","",(VLOOKUP(B28,TableBPA2[],3,FALSE)))</f>
        <v/>
      </c>
      <c r="E28" s="3" t="str">
        <f>IF(B28="","",(VLOOKUP(B28,TableBPA2[],6,FALSE)))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f>SUM(F19:F28)</f>
        <v>0</v>
      </c>
      <c r="G29">
        <f t="shared" ref="G29:O29" si="15">SUM(G19:G28)</f>
        <v>0</v>
      </c>
      <c r="H29">
        <f t="shared" si="15"/>
        <v>0</v>
      </c>
      <c r="I29">
        <f t="shared" si="15"/>
        <v>0</v>
      </c>
      <c r="J29">
        <f t="shared" si="15"/>
        <v>0</v>
      </c>
      <c r="K29">
        <f t="shared" si="15"/>
        <v>0</v>
      </c>
      <c r="L29">
        <f t="shared" si="15"/>
        <v>0</v>
      </c>
      <c r="M29">
        <f t="shared" si="15"/>
        <v>0</v>
      </c>
      <c r="N29">
        <f t="shared" si="15"/>
        <v>0</v>
      </c>
      <c r="O29">
        <f t="shared" si="15"/>
        <v>0</v>
      </c>
    </row>
    <row r="30" spans="1:28" x14ac:dyDescent="0.25"/>
    <row r="31" spans="1:28" x14ac:dyDescent="0.25">
      <c r="C31" s="9"/>
      <c r="E31" s="3">
        <f>SUM(TableCirc2T[Base Payment],TableCirc2A[Base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gC/PL/n8Jjm1JxAFgzokuD0G/IheUwHTZazc5bPNxWpl/eVtRHJ7VajUqdOqpNasv8mUljx72F68hSd/bHvMoA==" saltValue="cHf92JLkqSIplkzOM/XjsQ==" spinCount="100000" sheet="1" formatColumns="0" formatRows="0"/>
  <mergeCells count="1">
    <mergeCell ref="A34:AB34"/>
  </mergeCells>
  <dataValidations count="3">
    <dataValidation type="list" allowBlank="1" showInputMessage="1" showErrorMessage="1" sqref="B19:B28 B7:B15" xr:uid="{00000000-0002-0000-0500-000000000000}">
      <formula1>LEA_List</formula1>
    </dataValidation>
    <dataValidation type="list" allowBlank="1" showInputMessage="1" showErrorMessage="1" prompt="Be sure to select Circumstance Type in Cell B2 before entering data." sqref="B6" xr:uid="{00000000-0002-0000-0500-000001000000}">
      <formula1>LEA_List</formula1>
    </dataValidation>
    <dataValidation type="list" allowBlank="1" showInputMessage="1" showErrorMessage="1" sqref="B2" xr:uid="{00000000-0002-0000-0500-000002000000}">
      <formula1>Circumstance_Type</formula1>
    </dataValidation>
  </dataValidations>
  <hyperlinks>
    <hyperlink ref="A33" r:id="rId1" xr:uid="{00000000-0004-0000-0500-000000000000}"/>
  </hyperlinks>
  <pageMargins left="0.7" right="0.7" top="0.75" bottom="0.75" header="0.3" footer="0.3"/>
  <pageSetup scale="90" orientation="portrait"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B34"/>
  <sheetViews>
    <sheetView workbookViewId="0">
      <pane xSplit="2" ySplit="5" topLeftCell="C6" activePane="bottomRight" state="frozen"/>
      <selection pane="topRight" activeCell="C1" sqref="C1"/>
      <selection pane="bottomLeft" activeCell="A4" sqref="A4"/>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8554687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2'!B2="Not used","Please use the tabs for Circumstances 1 and 2 before using this tab.","")</f>
        <v>Please use the tabs for Circumstances 1 and 2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IF(B6="","",(VLOOKUP(B6,TableBPA2[],7,FALSE)))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IF(B7="","",(VLOOKUP(B7,TableBPA2[],7,FALSE)))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IF(B8="","",(VLOOKUP(B8,TableBPA2[],7,FALSE)))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IF(B9="","",(VLOOKUP(B9,TableBPA2[],7,FALSE)))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IF(B10="","",(VLOOKUP(B10,TableBPA2[],7,FALSE)))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IF(B11="","",(VLOOKUP(B11,TableBPA2[],7,FALSE)))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IF(B12="","",(VLOOKUP(B12,TableBPA2[],7,FALSE)))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IF(B13="","",(VLOOKUP(B13,TableBPA2[],7,FALSE)))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IF(B14="","",(VLOOKUP(B14,TableBPA2[],7,FALSE)))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IF(B15="","",(VLOOKUP(B15,TableBPA2[],7,FALSE)))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3"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9" t="str">
        <f>IF(B19="","",(VLOOKUP(B19,TableBPA2[],2,FALSE)))</f>
        <v/>
      </c>
      <c r="D19" s="15" t="str">
        <f>IF(B19="","",(VLOOKUP(B19,TableBPA2[],3,FALSE)))</f>
        <v/>
      </c>
      <c r="E19" s="3" t="str">
        <f>IF(B19="","",(VLOOKUP(B19,TableBPA2[],7,FALSE)))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4"/>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9" t="str">
        <f>IF(B20="","",(VLOOKUP(B20,TableBPA2[],2,FALSE)))</f>
        <v/>
      </c>
      <c r="D20" s="15" t="str">
        <f>IF(B20="","",(VLOOKUP(B20,TableBPA2[],3,FALSE)))</f>
        <v/>
      </c>
      <c r="E20" s="3" t="str">
        <f>IF(B20="","",(VLOOKUP(B20,TableBPA2[],7,FALSE)))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4"/>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9" t="str">
        <f>IF(B21="","",(VLOOKUP(B21,TableBPA2[],2,FALSE)))</f>
        <v/>
      </c>
      <c r="D21" s="15" t="str">
        <f>IF(B21="","",(VLOOKUP(B21,TableBPA2[],3,FALSE)))</f>
        <v/>
      </c>
      <c r="E21" s="3" t="str">
        <f>IF(B21="","",(VLOOKUP(B21,TableBPA2[],7,FALSE)))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4"/>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9" t="str">
        <f>IF(B22="","",(VLOOKUP(B22,TableBPA2[],2,FALSE)))</f>
        <v/>
      </c>
      <c r="D22" s="15" t="str">
        <f>IF(B22="","",(VLOOKUP(B22,TableBPA2[],3,FALSE)))</f>
        <v/>
      </c>
      <c r="E22" s="3" t="str">
        <f>IF(B22="","",(VLOOKUP(B22,TableBPA2[],7,FALSE)))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4"/>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9" t="str">
        <f>IF(B23="","",(VLOOKUP(B23,TableBPA2[],2,FALSE)))</f>
        <v/>
      </c>
      <c r="D23" s="15" t="str">
        <f>IF(B23="","",(VLOOKUP(B23,TableBPA2[],3,FALSE)))</f>
        <v/>
      </c>
      <c r="E23" s="3" t="str">
        <f>IF(B23="","",(VLOOKUP(B23,TableBPA2[],7,FALSE)))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4"/>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9" t="str">
        <f>IF(B24="","",(VLOOKUP(B24,TableBPA2[],2,FALSE)))</f>
        <v/>
      </c>
      <c r="D24" s="15" t="str">
        <f>IF(B24="","",(VLOOKUP(B24,TableBPA2[],3,FALSE)))</f>
        <v/>
      </c>
      <c r="E24" s="3" t="str">
        <f>IF(B24="","",(VLOOKUP(B24,TableBPA2[],7,FALSE)))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4"/>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9" t="str">
        <f>IF(B25="","",(VLOOKUP(B25,TableBPA2[],2,FALSE)))</f>
        <v/>
      </c>
      <c r="D25" s="15" t="str">
        <f>IF(B25="","",(VLOOKUP(B25,TableBPA2[],3,FALSE)))</f>
        <v/>
      </c>
      <c r="E25" s="3" t="str">
        <f>IF(B25="","",(VLOOKUP(B25,TableBPA2[],7,FALSE)))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4"/>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9" t="str">
        <f>IF(B26="","",(VLOOKUP(B26,TableBPA2[],2,FALSE)))</f>
        <v/>
      </c>
      <c r="D26" s="15" t="str">
        <f>IF(B26="","",(VLOOKUP(B26,TableBPA2[],3,FALSE)))</f>
        <v/>
      </c>
      <c r="E26" s="3" t="str">
        <f>IF(B26="","",(VLOOKUP(B26,TableBPA2[],7,FALSE)))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4"/>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9" t="str">
        <f>IF(B27="","",(VLOOKUP(B27,TableBPA2[],2,FALSE)))</f>
        <v/>
      </c>
      <c r="D27" s="15" t="str">
        <f>IF(B27="","",(VLOOKUP(B27,TableBPA2[],3,FALSE)))</f>
        <v/>
      </c>
      <c r="E27" s="3" t="str">
        <f>IF(B27="","",(VLOOKUP(B27,TableBPA2[],7,FALSE)))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4"/>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9" t="str">
        <f>IF(B28="","",(VLOOKUP(B28,TableBPA2[],2,FALSE)))</f>
        <v/>
      </c>
      <c r="D28" s="15" t="str">
        <f>IF(B28="","",(VLOOKUP(B28,TableBPA2[],3,FALSE)))</f>
        <v/>
      </c>
      <c r="E28" s="3" t="str">
        <f>IF(B28="","",(VLOOKUP(B28,TableBPA2[],7,FALSE)))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4"/>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SUM(TableCirc3T[Base Payment],TableCirc3A[Base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Vgoc0xJuZqLpGINeFnAWcLbN9nS3VEXGnn1iiwu/itN5UnrISztoGiq+aBCrsGS6Fj3gEpS2W4Q4HFwErDNT6Q==" saltValue="4klnPGDROt8Hfj6A9dgj4g==" spinCount="100000" sheet="1" formatColumns="0" formatRows="0"/>
  <mergeCells count="1">
    <mergeCell ref="A34:AB34"/>
  </mergeCells>
  <dataValidations count="3">
    <dataValidation type="list" allowBlank="1" showInputMessage="1" showErrorMessage="1" sqref="B19:B28 B7:B15" xr:uid="{00000000-0002-0000-0600-000000000000}">
      <formula1>LEA_List</formula1>
    </dataValidation>
    <dataValidation type="list" allowBlank="1" showInputMessage="1" showErrorMessage="1" prompt="Be sure to select Circumstance Type in Cell B2 before entering data." sqref="B6" xr:uid="{00000000-0002-0000-0600-000001000000}">
      <formula1>LEA_List</formula1>
    </dataValidation>
    <dataValidation type="list" allowBlank="1" showInputMessage="1" showErrorMessage="1" sqref="B2" xr:uid="{00000000-0002-0000-0600-000002000000}">
      <formula1>Circumstance_Type</formula1>
    </dataValidation>
  </dataValidations>
  <hyperlinks>
    <hyperlink ref="A33" r:id="rId1" xr:uid="{00000000-0004-0000-0600-000000000000}"/>
  </hyperlinks>
  <pageMargins left="0.7" right="0.7" top="0.75" bottom="0.75" header="0.3" footer="0.3"/>
  <pageSetup scale="90" orientation="portrait"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B34"/>
  <sheetViews>
    <sheetView workbookViewId="0">
      <pane xSplit="2" ySplit="5" topLeftCell="C6" activePane="bottomRight" state="frozen"/>
      <selection pane="topRight" activeCell="C1" sqref="C1"/>
      <selection pane="bottomLeft" activeCell="A4" sqref="A4"/>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4.710937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3'!B2="Not used","Please use the tabs for Circumstances 1-3 before using this tab.","")</f>
        <v>Please use the tabs for Circumstances 1-3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8" t="str">
        <f>IF(B6="","",(VLOOKUP(B6,TableBPA2[],2,FALSE)))</f>
        <v/>
      </c>
      <c r="D6" s="71" t="str">
        <f>IF(B6="","",(VLOOKUP(B6,TableBPA2[],3,FALSE)))</f>
        <v/>
      </c>
      <c r="E6" s="3" t="str">
        <f>IF(B6="","",(VLOOKUP(B6,TableBPA2[],8,FALSE)))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8" t="str">
        <f>IF(B7="","",(VLOOKUP(B7,TableBPA2[],2,FALSE)))</f>
        <v/>
      </c>
      <c r="D7" s="71" t="str">
        <f>IF(B7="","",(VLOOKUP(B7,TableBPA2[],3,FALSE)))</f>
        <v/>
      </c>
      <c r="E7" s="3" t="str">
        <f>IF(B7="","",(VLOOKUP(B7,TableBPA2[],8,FALSE)))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8" t="str">
        <f>IF(B8="","",(VLOOKUP(B8,TableBPA2[],2,FALSE)))</f>
        <v/>
      </c>
      <c r="D8" s="71" t="str">
        <f>IF(B8="","",(VLOOKUP(B8,TableBPA2[],3,FALSE)))</f>
        <v/>
      </c>
      <c r="E8" s="3" t="str">
        <f>IF(B8="","",(VLOOKUP(B8,TableBPA2[],8,FALSE)))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8" t="str">
        <f>IF(B9="","",(VLOOKUP(B9,TableBPA2[],2,FALSE)))</f>
        <v/>
      </c>
      <c r="D9" s="71" t="str">
        <f>IF(B9="","",(VLOOKUP(B9,TableBPA2[],3,FALSE)))</f>
        <v/>
      </c>
      <c r="E9" s="3" t="str">
        <f>IF(B9="","",(VLOOKUP(B9,TableBPA2[],8,FALSE)))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8" t="str">
        <f>IF(B10="","",(VLOOKUP(B10,TableBPA2[],2,FALSE)))</f>
        <v/>
      </c>
      <c r="D10" s="71" t="str">
        <f>IF(B10="","",(VLOOKUP(B10,TableBPA2[],3,FALSE)))</f>
        <v/>
      </c>
      <c r="E10" s="3" t="str">
        <f>IF(B10="","",(VLOOKUP(B10,TableBPA2[],8,FALSE)))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8" t="str">
        <f>IF(B11="","",(VLOOKUP(B11,TableBPA2[],2,FALSE)))</f>
        <v/>
      </c>
      <c r="D11" s="71" t="str">
        <f>IF(B11="","",(VLOOKUP(B11,TableBPA2[],3,FALSE)))</f>
        <v/>
      </c>
      <c r="E11" s="3" t="str">
        <f>IF(B11="","",(VLOOKUP(B11,TableBPA2[],8,FALSE)))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8" t="str">
        <f>IF(B12="","",(VLOOKUP(B12,TableBPA2[],2,FALSE)))</f>
        <v/>
      </c>
      <c r="D12" s="71" t="str">
        <f>IF(B12="","",(VLOOKUP(B12,TableBPA2[],3,FALSE)))</f>
        <v/>
      </c>
      <c r="E12" s="3" t="str">
        <f>IF(B12="","",(VLOOKUP(B12,TableBPA2[],8,FALSE)))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8" t="str">
        <f>IF(B13="","",(VLOOKUP(B13,TableBPA2[],2,FALSE)))</f>
        <v/>
      </c>
      <c r="D13" s="71" t="str">
        <f>IF(B13="","",(VLOOKUP(B13,TableBPA2[],3,FALSE)))</f>
        <v/>
      </c>
      <c r="E13" s="3" t="str">
        <f>IF(B13="","",(VLOOKUP(B13,TableBPA2[],8,FALSE)))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8" t="str">
        <f>IF(B14="","",(VLOOKUP(B14,TableBPA2[],2,FALSE)))</f>
        <v/>
      </c>
      <c r="D14" s="71" t="str">
        <f>IF(B14="","",(VLOOKUP(B14,TableBPA2[],3,FALSE)))</f>
        <v/>
      </c>
      <c r="E14" s="3" t="str">
        <f>IF(B14="","",(VLOOKUP(B14,TableBPA2[],8,FALSE)))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8" t="str">
        <f>IF(B15="","",(VLOOKUP(B15,TableBPA2[],2,FALSE)))</f>
        <v/>
      </c>
      <c r="D15" s="71" t="str">
        <f>IF(B15="","",(VLOOKUP(B15,TableBPA2[],3,FALSE)))</f>
        <v/>
      </c>
      <c r="E15" s="3" t="str">
        <f>IF(B15="","",(VLOOKUP(B15,TableBPA2[],8,FALSE)))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IF(B19="","",(VLOOKUP(B19,TableBPA2[],8,FALSE)))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IF(B20="","",(VLOOKUP(B20,TableBPA2[],8,FALSE)))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IF(B21="","",(VLOOKUP(B21,TableBPA2[],8,FALSE)))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IF(B22="","",(VLOOKUP(B22,TableBPA2[],8,FALSE)))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IF(B23="","",(VLOOKUP(B23,TableBPA2[],8,FALSE)))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IF(B24="","",(VLOOKUP(B24,TableBPA2[],8,FALSE)))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IF(B25="","",(VLOOKUP(B25,TableBPA2[],8,FALSE)))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IF(B26="","",(VLOOKUP(B26,TableBPA2[],8,FALSE)))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IF(B27="","",(VLOOKUP(B27,TableBPA2[],8,FALSE)))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15" t="str">
        <f>IF(B28="","",(VLOOKUP(B28,TableBPA2[],3,FALSE)))</f>
        <v/>
      </c>
      <c r="E28" s="3" t="str">
        <f>IF(B28="","",(VLOOKUP(B28,TableBPA2[],8,FALSE)))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SUM(TableCirc4T[Base Payment],TableCirc4A[Base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fQ/5jKoEhaocj+I5N23xQwILIL0QsRJZhAVqSUMekW4hO4aKTvJ6eWprytfEKT32GcuuITVV+f2bRtsueH6MQQ==" saltValue="sSPSrc9ZNRfwqUFtf/nL3w==" spinCount="100000" sheet="1" formatColumns="0" formatRows="0"/>
  <mergeCells count="1">
    <mergeCell ref="A34:AB34"/>
  </mergeCells>
  <dataValidations count="3">
    <dataValidation type="list" allowBlank="1" showInputMessage="1" showErrorMessage="1" sqref="B19:B28 B7:B15" xr:uid="{00000000-0002-0000-0700-000000000000}">
      <formula1>LEA_List</formula1>
    </dataValidation>
    <dataValidation type="list" allowBlank="1" showInputMessage="1" showErrorMessage="1" prompt="Be sure to select Circumstance Type in Cell B2 before entering data." sqref="B6" xr:uid="{00000000-0002-0000-0700-000001000000}">
      <formula1>LEA_List</formula1>
    </dataValidation>
    <dataValidation type="list" allowBlank="1" showInputMessage="1" showErrorMessage="1" sqref="B2" xr:uid="{00000000-0002-0000-0700-000002000000}">
      <formula1>Circumstance_Type</formula1>
    </dataValidation>
  </dataValidations>
  <hyperlinks>
    <hyperlink ref="A33" r:id="rId1" xr:uid="{00000000-0004-0000-0700-000000000000}"/>
  </hyperlinks>
  <pageMargins left="0.7" right="0.7" top="0.75" bottom="0.75" header="0.3" footer="0.3"/>
  <pageSetup scale="90" orientation="portrait"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B34"/>
  <sheetViews>
    <sheetView workbookViewId="0">
      <pane xSplit="2" ySplit="5" topLeftCell="C6" activePane="bottomRight" state="frozen"/>
      <selection pane="topRight" activeCell="C1" sqref="C1"/>
      <selection pane="bottomLeft" activeCell="A4" sqref="A4"/>
      <selection pane="bottomRight" activeCell="B2" sqref="B2"/>
    </sheetView>
  </sheetViews>
  <sheetFormatPr defaultColWidth="0" defaultRowHeight="15" zeroHeight="1" x14ac:dyDescent="0.25"/>
  <cols>
    <col min="1" max="1" width="18" customWidth="1"/>
    <col min="2" max="2" width="32.140625" customWidth="1"/>
    <col min="3" max="3" width="16.7109375" customWidth="1"/>
    <col min="4" max="4" width="25.28515625" customWidth="1"/>
    <col min="5" max="14" width="17.85546875" customWidth="1"/>
    <col min="15" max="28" width="20.7109375" customWidth="1"/>
    <col min="29" max="16384" width="8.85546875" hidden="1"/>
  </cols>
  <sheetData>
    <row r="1" spans="1:28" x14ac:dyDescent="0.25">
      <c r="A1" s="1" t="s">
        <v>142</v>
      </c>
    </row>
    <row r="2" spans="1:28" x14ac:dyDescent="0.25">
      <c r="A2" s="1" t="s">
        <v>16</v>
      </c>
      <c r="B2" s="26" t="s">
        <v>11</v>
      </c>
      <c r="D2" s="1" t="s">
        <v>17</v>
      </c>
      <c r="E2" s="27"/>
    </row>
    <row r="3" spans="1:28" x14ac:dyDescent="0.25">
      <c r="B3" s="44" t="str">
        <f>IF('Circumstance 4'!B2="Not used","Please use the tabs for Circumstances 1-4 before using this tab.","")</f>
        <v>Please use the tabs for Circumstances 1-4 before using this tab.</v>
      </c>
    </row>
    <row r="4" spans="1:28" x14ac:dyDescent="0.25">
      <c r="A4" s="1" t="s">
        <v>143</v>
      </c>
    </row>
    <row r="5" spans="1:28" ht="45" x14ac:dyDescent="0.25">
      <c r="A5" s="6" t="s">
        <v>140</v>
      </c>
      <c r="B5" s="6" t="s">
        <v>4</v>
      </c>
      <c r="C5" s="6" t="s">
        <v>1</v>
      </c>
      <c r="D5" s="6" t="s">
        <v>39</v>
      </c>
      <c r="E5" s="6" t="s">
        <v>2</v>
      </c>
      <c r="F5" s="6" t="s">
        <v>85</v>
      </c>
      <c r="G5" s="6" t="s">
        <v>83</v>
      </c>
      <c r="H5" s="6" t="s">
        <v>81</v>
      </c>
      <c r="I5" s="6" t="s">
        <v>147</v>
      </c>
      <c r="J5" s="6" t="s">
        <v>79</v>
      </c>
      <c r="K5" s="6" t="s">
        <v>77</v>
      </c>
      <c r="L5" s="6" t="s">
        <v>75</v>
      </c>
      <c r="M5" s="6" t="s">
        <v>73</v>
      </c>
      <c r="N5" s="6" t="s">
        <v>71</v>
      </c>
      <c r="O5" s="6" t="s">
        <v>69</v>
      </c>
      <c r="P5" s="6" t="s">
        <v>6</v>
      </c>
      <c r="Q5" s="6" t="s">
        <v>8</v>
      </c>
      <c r="R5" s="6" t="s">
        <v>86</v>
      </c>
      <c r="S5" s="6" t="s">
        <v>84</v>
      </c>
      <c r="T5" s="6" t="s">
        <v>82</v>
      </c>
      <c r="U5" s="6" t="s">
        <v>148</v>
      </c>
      <c r="V5" s="6" t="s">
        <v>80</v>
      </c>
      <c r="W5" s="6" t="s">
        <v>78</v>
      </c>
      <c r="X5" s="6" t="s">
        <v>76</v>
      </c>
      <c r="Y5" s="6" t="s">
        <v>74</v>
      </c>
      <c r="Z5" s="6" t="s">
        <v>72</v>
      </c>
      <c r="AA5" s="6" t="s">
        <v>70</v>
      </c>
      <c r="AB5" s="6" t="s">
        <v>3</v>
      </c>
    </row>
    <row r="6" spans="1:28" x14ac:dyDescent="0.25">
      <c r="A6" s="13" t="s">
        <v>107</v>
      </c>
      <c r="B6" s="16"/>
      <c r="C6" s="59" t="str">
        <f>IF(B6="","",(VLOOKUP(B6,TableBPA2[],2,FALSE)))</f>
        <v/>
      </c>
      <c r="D6" s="71" t="str">
        <f>IF(B6="","",(VLOOKUP(B6,TableBPA2[],3,FALSE)))</f>
        <v/>
      </c>
      <c r="E6" s="3" t="str">
        <f>IF(B6="","",(VLOOKUP(B6,TableBPA2[],9,FALSE)))</f>
        <v/>
      </c>
      <c r="F6" s="72"/>
      <c r="G6" s="73"/>
      <c r="H6" s="73"/>
      <c r="I6" s="73"/>
      <c r="J6" s="73"/>
      <c r="K6" s="73"/>
      <c r="L6" s="73"/>
      <c r="M6" s="73"/>
      <c r="N6" s="73"/>
      <c r="O6" s="73"/>
      <c r="P6" s="74">
        <f>SUM(F6:O6)</f>
        <v>0</v>
      </c>
      <c r="Q6" s="8" t="str">
        <f t="shared" ref="Q6:Q15" si="0">IF(B6="","",E6/(D6+P6))</f>
        <v/>
      </c>
      <c r="R6" s="8">
        <f t="shared" ref="R6:R15" si="1">IF(B6="",0,Q6*F6)</f>
        <v>0</v>
      </c>
      <c r="S6" s="8">
        <f t="shared" ref="S6:S15" si="2">IF(B6="",0,Q6*G6)</f>
        <v>0</v>
      </c>
      <c r="T6" s="8">
        <f t="shared" ref="T6:T15" si="3">IF(B6="",0,Q6*H6)</f>
        <v>0</v>
      </c>
      <c r="U6" s="8">
        <f t="shared" ref="U6:U15" si="4">IF(B6="",0,Q6*I6)</f>
        <v>0</v>
      </c>
      <c r="V6" s="8">
        <f t="shared" ref="V6:V15" si="5">IF(B6="",0,Q6*J6)</f>
        <v>0</v>
      </c>
      <c r="W6" s="8">
        <f t="shared" ref="W6:W15" si="6">IF(B6="",0,Q6*K6)</f>
        <v>0</v>
      </c>
      <c r="X6" s="8">
        <f t="shared" ref="X6:X15" si="7">IF(B6="",0,Q6*L6)</f>
        <v>0</v>
      </c>
      <c r="Y6" s="8">
        <f t="shared" ref="Y6:Y15" si="8">IF(B6="",0,Q6*M6)</f>
        <v>0</v>
      </c>
      <c r="Z6" s="8">
        <f t="shared" ref="Z6:Z15" si="9">IF(B6="",0,Q6*N6)</f>
        <v>0</v>
      </c>
      <c r="AA6" s="8">
        <f t="shared" ref="AA6:AA15" si="10">IF(B6="",0,Q6*O6)</f>
        <v>0</v>
      </c>
      <c r="AB6" s="3" t="str">
        <f t="shared" ref="AB6:AB15" si="11">IF(B6="","",E6-R6-S6-T6-U6-V6-W6-X6-Y6-Z6-AA6)</f>
        <v/>
      </c>
    </row>
    <row r="7" spans="1:28" x14ac:dyDescent="0.25">
      <c r="A7" s="13" t="s">
        <v>108</v>
      </c>
      <c r="B7" s="16"/>
      <c r="C7" s="59" t="str">
        <f>IF(B7="","",(VLOOKUP(B7,TableBPA2[],2,FALSE)))</f>
        <v/>
      </c>
      <c r="D7" s="71" t="str">
        <f>IF(B7="","",(VLOOKUP(B7,TableBPA2[],3,FALSE)))</f>
        <v/>
      </c>
      <c r="E7" s="3" t="str">
        <f>IF(B7="","",(VLOOKUP(B7,TableBPA2[],9,FALSE)))</f>
        <v/>
      </c>
      <c r="F7" s="72"/>
      <c r="G7" s="73"/>
      <c r="H7" s="73"/>
      <c r="I7" s="73"/>
      <c r="J7" s="73"/>
      <c r="K7" s="73"/>
      <c r="L7" s="73"/>
      <c r="M7" s="73"/>
      <c r="N7" s="73"/>
      <c r="O7" s="73"/>
      <c r="P7" s="74">
        <f t="shared" ref="P7:P15" si="12">SUM(F7:O7)</f>
        <v>0</v>
      </c>
      <c r="Q7" s="8" t="str">
        <f t="shared" si="0"/>
        <v/>
      </c>
      <c r="R7" s="8">
        <f t="shared" si="1"/>
        <v>0</v>
      </c>
      <c r="S7" s="8">
        <f t="shared" si="2"/>
        <v>0</v>
      </c>
      <c r="T7" s="8">
        <f t="shared" si="3"/>
        <v>0</v>
      </c>
      <c r="U7" s="8">
        <f t="shared" si="4"/>
        <v>0</v>
      </c>
      <c r="V7" s="8">
        <f t="shared" si="5"/>
        <v>0</v>
      </c>
      <c r="W7" s="8">
        <f t="shared" si="6"/>
        <v>0</v>
      </c>
      <c r="X7" s="8">
        <f t="shared" si="7"/>
        <v>0</v>
      </c>
      <c r="Y7" s="8">
        <f t="shared" si="8"/>
        <v>0</v>
      </c>
      <c r="Z7" s="8">
        <f t="shared" si="9"/>
        <v>0</v>
      </c>
      <c r="AA7" s="8">
        <f t="shared" si="10"/>
        <v>0</v>
      </c>
      <c r="AB7" s="3" t="str">
        <f t="shared" si="11"/>
        <v/>
      </c>
    </row>
    <row r="8" spans="1:28" x14ac:dyDescent="0.25">
      <c r="A8" s="13" t="s">
        <v>109</v>
      </c>
      <c r="B8" s="16"/>
      <c r="C8" s="59" t="str">
        <f>IF(B8="","",(VLOOKUP(B8,TableBPA2[],2,FALSE)))</f>
        <v/>
      </c>
      <c r="D8" s="71" t="str">
        <f>IF(B8="","",(VLOOKUP(B8,TableBPA2[],3,FALSE)))</f>
        <v/>
      </c>
      <c r="E8" s="3" t="str">
        <f>IF(B8="","",(VLOOKUP(B8,TableBPA2[],9,FALSE)))</f>
        <v/>
      </c>
      <c r="F8" s="72"/>
      <c r="G8" s="73"/>
      <c r="H8" s="73"/>
      <c r="I8" s="73"/>
      <c r="J8" s="73"/>
      <c r="K8" s="73"/>
      <c r="L8" s="73"/>
      <c r="M8" s="73"/>
      <c r="N8" s="73"/>
      <c r="O8" s="73"/>
      <c r="P8" s="74">
        <f t="shared" si="12"/>
        <v>0</v>
      </c>
      <c r="Q8" s="8" t="str">
        <f t="shared" si="0"/>
        <v/>
      </c>
      <c r="R8" s="8">
        <f t="shared" si="1"/>
        <v>0</v>
      </c>
      <c r="S8" s="8">
        <f t="shared" si="2"/>
        <v>0</v>
      </c>
      <c r="T8" s="8">
        <f t="shared" si="3"/>
        <v>0</v>
      </c>
      <c r="U8" s="8">
        <f t="shared" si="4"/>
        <v>0</v>
      </c>
      <c r="V8" s="8">
        <f t="shared" si="5"/>
        <v>0</v>
      </c>
      <c r="W8" s="8">
        <f t="shared" si="6"/>
        <v>0</v>
      </c>
      <c r="X8" s="8">
        <f t="shared" si="7"/>
        <v>0</v>
      </c>
      <c r="Y8" s="8">
        <f t="shared" si="8"/>
        <v>0</v>
      </c>
      <c r="Z8" s="8">
        <f t="shared" si="9"/>
        <v>0</v>
      </c>
      <c r="AA8" s="8">
        <f t="shared" si="10"/>
        <v>0</v>
      </c>
      <c r="AB8" s="3" t="str">
        <f t="shared" si="11"/>
        <v/>
      </c>
    </row>
    <row r="9" spans="1:28" x14ac:dyDescent="0.25">
      <c r="A9" s="13" t="s">
        <v>110</v>
      </c>
      <c r="B9" s="16"/>
      <c r="C9" s="59" t="str">
        <f>IF(B9="","",(VLOOKUP(B9,TableBPA2[],2,FALSE)))</f>
        <v/>
      </c>
      <c r="D9" s="71" t="str">
        <f>IF(B9="","",(VLOOKUP(B9,TableBPA2[],3,FALSE)))</f>
        <v/>
      </c>
      <c r="E9" s="3" t="str">
        <f>IF(B9="","",(VLOOKUP(B9,TableBPA2[],9,FALSE)))</f>
        <v/>
      </c>
      <c r="F9" s="72"/>
      <c r="G9" s="73"/>
      <c r="H9" s="73"/>
      <c r="I9" s="73"/>
      <c r="J9" s="73"/>
      <c r="K9" s="73"/>
      <c r="L9" s="73"/>
      <c r="M9" s="73"/>
      <c r="N9" s="73"/>
      <c r="O9" s="73"/>
      <c r="P9" s="74">
        <f t="shared" si="12"/>
        <v>0</v>
      </c>
      <c r="Q9" s="8" t="str">
        <f t="shared" si="0"/>
        <v/>
      </c>
      <c r="R9" s="8">
        <f t="shared" si="1"/>
        <v>0</v>
      </c>
      <c r="S9" s="8">
        <f t="shared" si="2"/>
        <v>0</v>
      </c>
      <c r="T9" s="8">
        <f t="shared" si="3"/>
        <v>0</v>
      </c>
      <c r="U9" s="8">
        <f t="shared" si="4"/>
        <v>0</v>
      </c>
      <c r="V9" s="8">
        <f t="shared" si="5"/>
        <v>0</v>
      </c>
      <c r="W9" s="8">
        <f t="shared" si="6"/>
        <v>0</v>
      </c>
      <c r="X9" s="8">
        <f t="shared" si="7"/>
        <v>0</v>
      </c>
      <c r="Y9" s="8">
        <f t="shared" si="8"/>
        <v>0</v>
      </c>
      <c r="Z9" s="8">
        <f t="shared" si="9"/>
        <v>0</v>
      </c>
      <c r="AA9" s="8">
        <f t="shared" si="10"/>
        <v>0</v>
      </c>
      <c r="AB9" s="3" t="str">
        <f t="shared" si="11"/>
        <v/>
      </c>
    </row>
    <row r="10" spans="1:28" x14ac:dyDescent="0.25">
      <c r="A10" s="13" t="s">
        <v>111</v>
      </c>
      <c r="B10" s="16"/>
      <c r="C10" s="59" t="str">
        <f>IF(B10="","",(VLOOKUP(B10,TableBPA2[],2,FALSE)))</f>
        <v/>
      </c>
      <c r="D10" s="71" t="str">
        <f>IF(B10="","",(VLOOKUP(B10,TableBPA2[],3,FALSE)))</f>
        <v/>
      </c>
      <c r="E10" s="3" t="str">
        <f>IF(B10="","",(VLOOKUP(B10,TableBPA2[],9,FALSE)))</f>
        <v/>
      </c>
      <c r="F10" s="72"/>
      <c r="G10" s="73"/>
      <c r="H10" s="73"/>
      <c r="I10" s="73"/>
      <c r="J10" s="73"/>
      <c r="K10" s="73"/>
      <c r="L10" s="73"/>
      <c r="M10" s="73"/>
      <c r="N10" s="73"/>
      <c r="O10" s="73"/>
      <c r="P10" s="74">
        <f t="shared" si="12"/>
        <v>0</v>
      </c>
      <c r="Q10" s="8" t="str">
        <f t="shared" si="0"/>
        <v/>
      </c>
      <c r="R10" s="8">
        <f t="shared" si="1"/>
        <v>0</v>
      </c>
      <c r="S10" s="8">
        <f t="shared" si="2"/>
        <v>0</v>
      </c>
      <c r="T10" s="8">
        <f t="shared" si="3"/>
        <v>0</v>
      </c>
      <c r="U10" s="8">
        <f t="shared" si="4"/>
        <v>0</v>
      </c>
      <c r="V10" s="8">
        <f t="shared" si="5"/>
        <v>0</v>
      </c>
      <c r="W10" s="8">
        <f t="shared" si="6"/>
        <v>0</v>
      </c>
      <c r="X10" s="8">
        <f t="shared" si="7"/>
        <v>0</v>
      </c>
      <c r="Y10" s="8">
        <f t="shared" si="8"/>
        <v>0</v>
      </c>
      <c r="Z10" s="8">
        <f t="shared" si="9"/>
        <v>0</v>
      </c>
      <c r="AA10" s="8">
        <f t="shared" si="10"/>
        <v>0</v>
      </c>
      <c r="AB10" s="3" t="str">
        <f t="shared" si="11"/>
        <v/>
      </c>
    </row>
    <row r="11" spans="1:28" x14ac:dyDescent="0.25">
      <c r="A11" s="13" t="s">
        <v>112</v>
      </c>
      <c r="B11" s="17"/>
      <c r="C11" s="59" t="str">
        <f>IF(B11="","",(VLOOKUP(B11,TableBPA2[],2,FALSE)))</f>
        <v/>
      </c>
      <c r="D11" s="71" t="str">
        <f>IF(B11="","",(VLOOKUP(B11,TableBPA2[],3,FALSE)))</f>
        <v/>
      </c>
      <c r="E11" s="3" t="str">
        <f>IF(B11="","",(VLOOKUP(B11,TableBPA2[],9,FALSE)))</f>
        <v/>
      </c>
      <c r="F11" s="75"/>
      <c r="G11" s="75"/>
      <c r="H11" s="75"/>
      <c r="I11" s="75"/>
      <c r="J11" s="75"/>
      <c r="K11" s="75"/>
      <c r="L11" s="75"/>
      <c r="M11" s="75"/>
      <c r="N11" s="75"/>
      <c r="O11" s="75"/>
      <c r="P11" s="74">
        <f t="shared" si="12"/>
        <v>0</v>
      </c>
      <c r="Q11" s="8" t="str">
        <f t="shared" si="0"/>
        <v/>
      </c>
      <c r="R11" s="8">
        <f t="shared" si="1"/>
        <v>0</v>
      </c>
      <c r="S11" s="8">
        <f t="shared" si="2"/>
        <v>0</v>
      </c>
      <c r="T11" s="8">
        <f t="shared" si="3"/>
        <v>0</v>
      </c>
      <c r="U11" s="8">
        <f t="shared" si="4"/>
        <v>0</v>
      </c>
      <c r="V11" s="8">
        <f t="shared" si="5"/>
        <v>0</v>
      </c>
      <c r="W11" s="8">
        <f t="shared" si="6"/>
        <v>0</v>
      </c>
      <c r="X11" s="8">
        <f t="shared" si="7"/>
        <v>0</v>
      </c>
      <c r="Y11" s="8">
        <f t="shared" si="8"/>
        <v>0</v>
      </c>
      <c r="Z11" s="8">
        <f t="shared" si="9"/>
        <v>0</v>
      </c>
      <c r="AA11" s="8">
        <f t="shared" si="10"/>
        <v>0</v>
      </c>
      <c r="AB11" s="3" t="str">
        <f t="shared" si="11"/>
        <v/>
      </c>
    </row>
    <row r="12" spans="1:28" x14ac:dyDescent="0.25">
      <c r="A12" s="13" t="s">
        <v>113</v>
      </c>
      <c r="B12" s="17"/>
      <c r="C12" s="59" t="str">
        <f>IF(B12="","",(VLOOKUP(B12,TableBPA2[],2,FALSE)))</f>
        <v/>
      </c>
      <c r="D12" s="71" t="str">
        <f>IF(B12="","",(VLOOKUP(B12,TableBPA2[],3,FALSE)))</f>
        <v/>
      </c>
      <c r="E12" s="3" t="str">
        <f>IF(B12="","",(VLOOKUP(B12,TableBPA2[],9,FALSE)))</f>
        <v/>
      </c>
      <c r="F12" s="75"/>
      <c r="G12" s="75"/>
      <c r="H12" s="75"/>
      <c r="I12" s="75"/>
      <c r="J12" s="75"/>
      <c r="K12" s="75"/>
      <c r="L12" s="75"/>
      <c r="M12" s="75"/>
      <c r="N12" s="75"/>
      <c r="O12" s="75"/>
      <c r="P12" s="74">
        <f t="shared" si="12"/>
        <v>0</v>
      </c>
      <c r="Q12" s="8" t="str">
        <f t="shared" si="0"/>
        <v/>
      </c>
      <c r="R12" s="8">
        <f t="shared" si="1"/>
        <v>0</v>
      </c>
      <c r="S12" s="8">
        <f t="shared" si="2"/>
        <v>0</v>
      </c>
      <c r="T12" s="8">
        <f t="shared" si="3"/>
        <v>0</v>
      </c>
      <c r="U12" s="8">
        <f t="shared" si="4"/>
        <v>0</v>
      </c>
      <c r="V12" s="8">
        <f t="shared" si="5"/>
        <v>0</v>
      </c>
      <c r="W12" s="8">
        <f t="shared" si="6"/>
        <v>0</v>
      </c>
      <c r="X12" s="8">
        <f t="shared" si="7"/>
        <v>0</v>
      </c>
      <c r="Y12" s="8">
        <f t="shared" si="8"/>
        <v>0</v>
      </c>
      <c r="Z12" s="8">
        <f t="shared" si="9"/>
        <v>0</v>
      </c>
      <c r="AA12" s="8">
        <f t="shared" si="10"/>
        <v>0</v>
      </c>
      <c r="AB12" s="3" t="str">
        <f t="shared" si="11"/>
        <v/>
      </c>
    </row>
    <row r="13" spans="1:28" x14ac:dyDescent="0.25">
      <c r="A13" s="13" t="s">
        <v>114</v>
      </c>
      <c r="B13" s="17"/>
      <c r="C13" s="59" t="str">
        <f>IF(B13="","",(VLOOKUP(B13,TableBPA2[],2,FALSE)))</f>
        <v/>
      </c>
      <c r="D13" s="71" t="str">
        <f>IF(B13="","",(VLOOKUP(B13,TableBPA2[],3,FALSE)))</f>
        <v/>
      </c>
      <c r="E13" s="3" t="str">
        <f>IF(B13="","",(VLOOKUP(B13,TableBPA2[],9,FALSE)))</f>
        <v/>
      </c>
      <c r="F13" s="75"/>
      <c r="G13" s="75"/>
      <c r="H13" s="75"/>
      <c r="I13" s="75"/>
      <c r="J13" s="75"/>
      <c r="K13" s="75"/>
      <c r="L13" s="75"/>
      <c r="M13" s="75"/>
      <c r="N13" s="75"/>
      <c r="O13" s="75"/>
      <c r="P13" s="74">
        <f t="shared" si="12"/>
        <v>0</v>
      </c>
      <c r="Q13" s="8" t="str">
        <f t="shared" si="0"/>
        <v/>
      </c>
      <c r="R13" s="8">
        <f t="shared" si="1"/>
        <v>0</v>
      </c>
      <c r="S13" s="8">
        <f t="shared" si="2"/>
        <v>0</v>
      </c>
      <c r="T13" s="8">
        <f t="shared" si="3"/>
        <v>0</v>
      </c>
      <c r="U13" s="8">
        <f t="shared" si="4"/>
        <v>0</v>
      </c>
      <c r="V13" s="8">
        <f t="shared" si="5"/>
        <v>0</v>
      </c>
      <c r="W13" s="8">
        <f t="shared" si="6"/>
        <v>0</v>
      </c>
      <c r="X13" s="8">
        <f t="shared" si="7"/>
        <v>0</v>
      </c>
      <c r="Y13" s="8">
        <f t="shared" si="8"/>
        <v>0</v>
      </c>
      <c r="Z13" s="8">
        <f t="shared" si="9"/>
        <v>0</v>
      </c>
      <c r="AA13" s="8">
        <f t="shared" si="10"/>
        <v>0</v>
      </c>
      <c r="AB13" s="3" t="str">
        <f t="shared" si="11"/>
        <v/>
      </c>
    </row>
    <row r="14" spans="1:28" x14ac:dyDescent="0.25">
      <c r="A14" s="13" t="s">
        <v>115</v>
      </c>
      <c r="B14" s="17"/>
      <c r="C14" s="59" t="str">
        <f>IF(B14="","",(VLOOKUP(B14,TableBPA2[],2,FALSE)))</f>
        <v/>
      </c>
      <c r="D14" s="71" t="str">
        <f>IF(B14="","",(VLOOKUP(B14,TableBPA2[],3,FALSE)))</f>
        <v/>
      </c>
      <c r="E14" s="3" t="str">
        <f>IF(B14="","",(VLOOKUP(B14,TableBPA2[],9,FALSE)))</f>
        <v/>
      </c>
      <c r="F14" s="75"/>
      <c r="G14" s="75"/>
      <c r="H14" s="75"/>
      <c r="I14" s="75"/>
      <c r="J14" s="75"/>
      <c r="K14" s="75"/>
      <c r="L14" s="75"/>
      <c r="M14" s="75"/>
      <c r="N14" s="75"/>
      <c r="O14" s="75"/>
      <c r="P14" s="74">
        <f t="shared" si="12"/>
        <v>0</v>
      </c>
      <c r="Q14" s="8" t="str">
        <f t="shared" si="0"/>
        <v/>
      </c>
      <c r="R14" s="8">
        <f t="shared" si="1"/>
        <v>0</v>
      </c>
      <c r="S14" s="8">
        <f t="shared" si="2"/>
        <v>0</v>
      </c>
      <c r="T14" s="8">
        <f t="shared" si="3"/>
        <v>0</v>
      </c>
      <c r="U14" s="8">
        <f t="shared" si="4"/>
        <v>0</v>
      </c>
      <c r="V14" s="8">
        <f t="shared" si="5"/>
        <v>0</v>
      </c>
      <c r="W14" s="8">
        <f t="shared" si="6"/>
        <v>0</v>
      </c>
      <c r="X14" s="8">
        <f t="shared" si="7"/>
        <v>0</v>
      </c>
      <c r="Y14" s="8">
        <f t="shared" si="8"/>
        <v>0</v>
      </c>
      <c r="Z14" s="8">
        <f t="shared" si="9"/>
        <v>0</v>
      </c>
      <c r="AA14" s="8">
        <f t="shared" si="10"/>
        <v>0</v>
      </c>
      <c r="AB14" s="3" t="str">
        <f t="shared" si="11"/>
        <v/>
      </c>
    </row>
    <row r="15" spans="1:28" x14ac:dyDescent="0.25">
      <c r="A15" s="13" t="s">
        <v>116</v>
      </c>
      <c r="B15" s="17"/>
      <c r="C15" s="59" t="str">
        <f>IF(B15="","",(VLOOKUP(B15,TableBPA2[],2,FALSE)))</f>
        <v/>
      </c>
      <c r="D15" s="71" t="str">
        <f>IF(B15="","",(VLOOKUP(B15,TableBPA2[],3,FALSE)))</f>
        <v/>
      </c>
      <c r="E15" s="3" t="str">
        <f>IF(B15="","",(VLOOKUP(B15,TableBPA2[],9,FALSE)))</f>
        <v/>
      </c>
      <c r="F15" s="75"/>
      <c r="G15" s="75"/>
      <c r="H15" s="75"/>
      <c r="I15" s="75"/>
      <c r="J15" s="75"/>
      <c r="K15" s="75"/>
      <c r="L15" s="75"/>
      <c r="M15" s="75"/>
      <c r="N15" s="75"/>
      <c r="O15" s="75"/>
      <c r="P15" s="74">
        <f t="shared" si="12"/>
        <v>0</v>
      </c>
      <c r="Q15" s="8" t="str">
        <f t="shared" si="0"/>
        <v/>
      </c>
      <c r="R15" s="8">
        <f t="shared" si="1"/>
        <v>0</v>
      </c>
      <c r="S15" s="8">
        <f t="shared" si="2"/>
        <v>0</v>
      </c>
      <c r="T15" s="8">
        <f t="shared" si="3"/>
        <v>0</v>
      </c>
      <c r="U15" s="8">
        <f t="shared" si="4"/>
        <v>0</v>
      </c>
      <c r="V15" s="8">
        <f t="shared" si="5"/>
        <v>0</v>
      </c>
      <c r="W15" s="8">
        <f t="shared" si="6"/>
        <v>0</v>
      </c>
      <c r="X15" s="8">
        <f t="shared" si="7"/>
        <v>0</v>
      </c>
      <c r="Y15" s="8">
        <f t="shared" si="8"/>
        <v>0</v>
      </c>
      <c r="Z15" s="8">
        <f t="shared" si="9"/>
        <v>0</v>
      </c>
      <c r="AA15" s="8">
        <f t="shared" si="10"/>
        <v>0</v>
      </c>
      <c r="AB15" s="3" t="str">
        <f t="shared" si="11"/>
        <v/>
      </c>
    </row>
    <row r="16" spans="1:28" x14ac:dyDescent="0.25">
      <c r="D16" s="4"/>
      <c r="G16" s="10"/>
    </row>
    <row r="17" spans="1:28" x14ac:dyDescent="0.25">
      <c r="A17" s="1" t="s">
        <v>144</v>
      </c>
      <c r="D17" s="4"/>
      <c r="G17" s="10"/>
    </row>
    <row r="18" spans="1:28" ht="60" x14ac:dyDescent="0.25">
      <c r="A18" s="7" t="s">
        <v>141</v>
      </c>
      <c r="B18" s="7" t="s">
        <v>5</v>
      </c>
      <c r="C18" s="6" t="s">
        <v>1</v>
      </c>
      <c r="D18" s="6" t="s">
        <v>39</v>
      </c>
      <c r="E18" s="7" t="s">
        <v>2</v>
      </c>
      <c r="F18" s="7" t="s">
        <v>105</v>
      </c>
      <c r="G18" s="7" t="s">
        <v>103</v>
      </c>
      <c r="H18" s="7" t="s">
        <v>101</v>
      </c>
      <c r="I18" s="7" t="s">
        <v>99</v>
      </c>
      <c r="J18" s="7" t="s">
        <v>97</v>
      </c>
      <c r="K18" s="7" t="s">
        <v>95</v>
      </c>
      <c r="L18" s="7" t="s">
        <v>93</v>
      </c>
      <c r="M18" s="7" t="s">
        <v>91</v>
      </c>
      <c r="N18" s="7" t="s">
        <v>89</v>
      </c>
      <c r="O18" s="7" t="s">
        <v>87</v>
      </c>
      <c r="P18" s="7" t="s">
        <v>7</v>
      </c>
      <c r="Q18" s="51" t="s">
        <v>149</v>
      </c>
      <c r="R18" s="7" t="s">
        <v>106</v>
      </c>
      <c r="S18" s="7" t="s">
        <v>104</v>
      </c>
      <c r="T18" s="7" t="s">
        <v>102</v>
      </c>
      <c r="U18" s="7" t="s">
        <v>100</v>
      </c>
      <c r="V18" s="7" t="s">
        <v>98</v>
      </c>
      <c r="W18" s="7" t="s">
        <v>96</v>
      </c>
      <c r="X18" s="7" t="s">
        <v>94</v>
      </c>
      <c r="Y18" s="7" t="s">
        <v>92</v>
      </c>
      <c r="Z18" s="7" t="s">
        <v>90</v>
      </c>
      <c r="AA18" s="7" t="s">
        <v>88</v>
      </c>
      <c r="AB18" s="7" t="s">
        <v>3</v>
      </c>
    </row>
    <row r="19" spans="1:28" x14ac:dyDescent="0.25">
      <c r="A19" s="13" t="s">
        <v>107</v>
      </c>
      <c r="B19" s="5"/>
      <c r="C19" s="58" t="str">
        <f>IF(B19="","",(VLOOKUP(B19,TableBPA2[],2,FALSE)))</f>
        <v/>
      </c>
      <c r="D19" s="71" t="str">
        <f>IF(B19="","",(VLOOKUP(B19,TableBPA2[],3,FALSE)))</f>
        <v/>
      </c>
      <c r="E19" s="3" t="str">
        <f>IF(B19="","",(VLOOKUP(B19,TableBPA2[],9,FALSE)))</f>
        <v/>
      </c>
      <c r="F19" s="68" t="str">
        <f>IF($B19="","",F6)</f>
        <v/>
      </c>
      <c r="G19" s="68" t="str">
        <f>IF($B19="","",F7)</f>
        <v/>
      </c>
      <c r="H19" s="68" t="str">
        <f>IF($B19="","",F8)</f>
        <v/>
      </c>
      <c r="I19" s="68" t="str">
        <f>IF($B19="","",F9)</f>
        <v/>
      </c>
      <c r="J19" s="68" t="str">
        <f>IF($B19="","",F10)</f>
        <v/>
      </c>
      <c r="K19" s="68" t="str">
        <f>IF($B19="","",F11)</f>
        <v/>
      </c>
      <c r="L19" s="68" t="str">
        <f>IF($B19="","",F12)</f>
        <v/>
      </c>
      <c r="M19" s="68" t="str">
        <f>IF($B19="","",F13)</f>
        <v/>
      </c>
      <c r="N19" s="68" t="str">
        <f>IF($B19="","",F14)</f>
        <v/>
      </c>
      <c r="O19" s="68" t="str">
        <f>IF($B19="","",F15)</f>
        <v/>
      </c>
      <c r="P19" s="74">
        <f t="shared" ref="P19:P28" si="13">SUM(F19:O19)</f>
        <v>0</v>
      </c>
      <c r="Q19" s="52"/>
      <c r="R19" s="8" t="str">
        <f>IF($B19="","",$R6)</f>
        <v/>
      </c>
      <c r="S19" s="8" t="str">
        <f>IF($B19="","",$R7)</f>
        <v/>
      </c>
      <c r="T19" s="8" t="str">
        <f>IF($B19="","",$R8)</f>
        <v/>
      </c>
      <c r="U19" s="8" t="str">
        <f>IF($B19="","",$R9)</f>
        <v/>
      </c>
      <c r="V19" s="8" t="str">
        <f>IF($B19="","",$R10)</f>
        <v/>
      </c>
      <c r="W19" s="8" t="str">
        <f>IF($B19="","",$R11)</f>
        <v/>
      </c>
      <c r="X19" s="8" t="str">
        <f>IF($B19="","",$R12)</f>
        <v/>
      </c>
      <c r="Y19" s="8" t="str">
        <f>IF($B19="","",$R13)</f>
        <v/>
      </c>
      <c r="Z19" s="8" t="str">
        <f>IF($B19="","",$R14)</f>
        <v/>
      </c>
      <c r="AA19" s="8" t="str">
        <f>IF($B19="","",$R15)</f>
        <v/>
      </c>
      <c r="AB19" s="9" t="str">
        <f t="shared" ref="AB19:AB28" si="14">IF(B19="","",E19+SUM(R19:AA19))</f>
        <v/>
      </c>
    </row>
    <row r="20" spans="1:28" x14ac:dyDescent="0.25">
      <c r="A20" s="13" t="s">
        <v>108</v>
      </c>
      <c r="B20" s="5"/>
      <c r="C20" s="58" t="str">
        <f>IF(B20="","",(VLOOKUP(B20,TableBPA2[],2,FALSE)))</f>
        <v/>
      </c>
      <c r="D20" s="71" t="str">
        <f>IF(B20="","",(VLOOKUP(B20,TableBPA2[],3,FALSE)))</f>
        <v/>
      </c>
      <c r="E20" s="3" t="str">
        <f>IF(B20="","",(VLOOKUP(B20,TableBPA2[],9,FALSE)))</f>
        <v/>
      </c>
      <c r="F20" s="68" t="str">
        <f>IF($B20="","",G6)</f>
        <v/>
      </c>
      <c r="G20" s="68" t="str">
        <f>IF($B20="","",G7)</f>
        <v/>
      </c>
      <c r="H20" s="68" t="str">
        <f>IF($B20="","",G8)</f>
        <v/>
      </c>
      <c r="I20" s="68" t="str">
        <f>IF($B20="","",G9)</f>
        <v/>
      </c>
      <c r="J20" s="68" t="str">
        <f>IF($B20="","",G10)</f>
        <v/>
      </c>
      <c r="K20" s="68" t="str">
        <f>IF($B20="","",G11)</f>
        <v/>
      </c>
      <c r="L20" s="68" t="str">
        <f>IF($B20="","",G12)</f>
        <v/>
      </c>
      <c r="M20" s="68" t="str">
        <f>IF($B20="","",G13)</f>
        <v/>
      </c>
      <c r="N20" s="68" t="str">
        <f>IF($B20="","",G14)</f>
        <v/>
      </c>
      <c r="O20" s="68" t="str">
        <f>IF($B20="","",G15)</f>
        <v/>
      </c>
      <c r="P20" s="74">
        <f t="shared" si="13"/>
        <v>0</v>
      </c>
      <c r="Q20" s="52"/>
      <c r="R20" s="8" t="str">
        <f>IF($B20="","",$S6)</f>
        <v/>
      </c>
      <c r="S20" s="8" t="str">
        <f>IF($B20="","",$S7)</f>
        <v/>
      </c>
      <c r="T20" s="8" t="str">
        <f>IF($B20="","",$S8)</f>
        <v/>
      </c>
      <c r="U20" s="8" t="str">
        <f>IF($B20="","",$S9)</f>
        <v/>
      </c>
      <c r="V20" s="8" t="str">
        <f>IF($B20="","",$S10)</f>
        <v/>
      </c>
      <c r="W20" s="8" t="str">
        <f>IF($B20="","",$S11)</f>
        <v/>
      </c>
      <c r="X20" s="8" t="str">
        <f>IF($B20="","",$S12)</f>
        <v/>
      </c>
      <c r="Y20" s="8" t="str">
        <f>IF($B20="","",$S13)</f>
        <v/>
      </c>
      <c r="Z20" s="8" t="str">
        <f>IF($B20="","",$S14)</f>
        <v/>
      </c>
      <c r="AA20" s="8" t="str">
        <f>IF($B20="","",$S15)</f>
        <v/>
      </c>
      <c r="AB20" s="9" t="str">
        <f t="shared" si="14"/>
        <v/>
      </c>
    </row>
    <row r="21" spans="1:28" x14ac:dyDescent="0.25">
      <c r="A21" s="13" t="s">
        <v>109</v>
      </c>
      <c r="B21" s="5"/>
      <c r="C21" s="58" t="str">
        <f>IF(B21="","",(VLOOKUP(B21,TableBPA2[],2,FALSE)))</f>
        <v/>
      </c>
      <c r="D21" s="71" t="str">
        <f>IF(B21="","",(VLOOKUP(B21,TableBPA2[],3,FALSE)))</f>
        <v/>
      </c>
      <c r="E21" s="3" t="str">
        <f>IF(B21="","",(VLOOKUP(B21,TableBPA2[],9,FALSE)))</f>
        <v/>
      </c>
      <c r="F21" s="68" t="str">
        <f>IF($B21="","",H6)</f>
        <v/>
      </c>
      <c r="G21" s="68" t="str">
        <f>IF($B21="","",H7)</f>
        <v/>
      </c>
      <c r="H21" s="68" t="str">
        <f>IF($B21="","",H8)</f>
        <v/>
      </c>
      <c r="I21" s="68" t="str">
        <f>IF($B21="","",H9)</f>
        <v/>
      </c>
      <c r="J21" s="68" t="str">
        <f>IF($B21="","",H10)</f>
        <v/>
      </c>
      <c r="K21" s="68" t="str">
        <f>IF($B21="","",H11)</f>
        <v/>
      </c>
      <c r="L21" s="68" t="str">
        <f>IF($B21="","",H12)</f>
        <v/>
      </c>
      <c r="M21" s="68" t="str">
        <f>IF($B21="","",H13)</f>
        <v/>
      </c>
      <c r="N21" s="68" t="str">
        <f>IF($B21="","",H14)</f>
        <v/>
      </c>
      <c r="O21" s="68" t="str">
        <f>IF($B21="","",H15)</f>
        <v/>
      </c>
      <c r="P21" s="74">
        <f t="shared" si="13"/>
        <v>0</v>
      </c>
      <c r="Q21" s="52"/>
      <c r="R21" s="8" t="str">
        <f>IF($B21="","",$T6)</f>
        <v/>
      </c>
      <c r="S21" s="8" t="str">
        <f>IF($B21="","",$T7)</f>
        <v/>
      </c>
      <c r="T21" s="8" t="str">
        <f>IF($B21="","",$T8)</f>
        <v/>
      </c>
      <c r="U21" s="8" t="str">
        <f>IF($B21="","",$T9)</f>
        <v/>
      </c>
      <c r="V21" s="8" t="str">
        <f>IF($B21="","",$T10)</f>
        <v/>
      </c>
      <c r="W21" s="8" t="str">
        <f>IF($B21="","",$T11)</f>
        <v/>
      </c>
      <c r="X21" s="8" t="str">
        <f>IF($B21="","",$T12)</f>
        <v/>
      </c>
      <c r="Y21" s="8" t="str">
        <f>IF($B21="","",$T13)</f>
        <v/>
      </c>
      <c r="Z21" s="8" t="str">
        <f>IF($B21="","",$T14)</f>
        <v/>
      </c>
      <c r="AA21" s="8" t="str">
        <f>IF($B21="","",$T15)</f>
        <v/>
      </c>
      <c r="AB21" s="9" t="str">
        <f t="shared" si="14"/>
        <v/>
      </c>
    </row>
    <row r="22" spans="1:28" x14ac:dyDescent="0.25">
      <c r="A22" s="13" t="s">
        <v>110</v>
      </c>
      <c r="B22" s="5"/>
      <c r="C22" s="58" t="str">
        <f>IF(B22="","",(VLOOKUP(B22,TableBPA2[],2,FALSE)))</f>
        <v/>
      </c>
      <c r="D22" s="71" t="str">
        <f>IF(B22="","",(VLOOKUP(B22,TableBPA2[],3,FALSE)))</f>
        <v/>
      </c>
      <c r="E22" s="3" t="str">
        <f>IF(B22="","",(VLOOKUP(B22,TableBPA2[],9,FALSE)))</f>
        <v/>
      </c>
      <c r="F22" s="68" t="str">
        <f>IF($B22="","",I6)</f>
        <v/>
      </c>
      <c r="G22" s="68" t="str">
        <f>IF($B22="","",I7)</f>
        <v/>
      </c>
      <c r="H22" s="68" t="str">
        <f>IF($B22="","",I8)</f>
        <v/>
      </c>
      <c r="I22" s="68" t="str">
        <f>IF($B22="","",I9)</f>
        <v/>
      </c>
      <c r="J22" s="68" t="str">
        <f>IF($B22="","",I10)</f>
        <v/>
      </c>
      <c r="K22" s="68" t="str">
        <f>IF($B22="","",I11)</f>
        <v/>
      </c>
      <c r="L22" s="68" t="str">
        <f>IF($B22="","",I12)</f>
        <v/>
      </c>
      <c r="M22" s="68" t="str">
        <f>IF($B22="","",I13)</f>
        <v/>
      </c>
      <c r="N22" s="68" t="str">
        <f>IF($B22="","",I14)</f>
        <v/>
      </c>
      <c r="O22" s="68" t="str">
        <f>IF($B22="","",I15)</f>
        <v/>
      </c>
      <c r="P22" s="74">
        <f t="shared" si="13"/>
        <v>0</v>
      </c>
      <c r="Q22" s="52"/>
      <c r="R22" s="8" t="str">
        <f>IF($B22="","",$U6)</f>
        <v/>
      </c>
      <c r="S22" s="8" t="str">
        <f>IF($B22="","",$U7)</f>
        <v/>
      </c>
      <c r="T22" s="8" t="str">
        <f>IF($B22="","",$U8)</f>
        <v/>
      </c>
      <c r="U22" s="8" t="str">
        <f>IF($B22="","",$U9)</f>
        <v/>
      </c>
      <c r="V22" s="8" t="str">
        <f>IF($B22="","",$U10)</f>
        <v/>
      </c>
      <c r="W22" s="8" t="str">
        <f>IF($B22="","",$U11)</f>
        <v/>
      </c>
      <c r="X22" s="8" t="str">
        <f>IF($B22="","",$U12)</f>
        <v/>
      </c>
      <c r="Y22" s="8" t="str">
        <f>IF($B22="","",$U13)</f>
        <v/>
      </c>
      <c r="Z22" s="8" t="str">
        <f>IF($B22="","",$U14)</f>
        <v/>
      </c>
      <c r="AA22" s="8" t="str">
        <f>IF($B22="","",$U15)</f>
        <v/>
      </c>
      <c r="AB22" s="9" t="str">
        <f t="shared" si="14"/>
        <v/>
      </c>
    </row>
    <row r="23" spans="1:28" x14ac:dyDescent="0.25">
      <c r="A23" s="13" t="s">
        <v>111</v>
      </c>
      <c r="B23" s="5"/>
      <c r="C23" s="58" t="str">
        <f>IF(B23="","",(VLOOKUP(B23,TableBPA2[],2,FALSE)))</f>
        <v/>
      </c>
      <c r="D23" s="71" t="str">
        <f>IF(B23="","",(VLOOKUP(B23,TableBPA2[],3,FALSE)))</f>
        <v/>
      </c>
      <c r="E23" s="3" t="str">
        <f>IF(B23="","",(VLOOKUP(B23,TableBPA2[],9,FALSE)))</f>
        <v/>
      </c>
      <c r="F23" s="68" t="str">
        <f>IF($B23="","",J6)</f>
        <v/>
      </c>
      <c r="G23" s="68" t="str">
        <f>IF($B23="","",J7)</f>
        <v/>
      </c>
      <c r="H23" s="68" t="str">
        <f>IF($B23="","",J8)</f>
        <v/>
      </c>
      <c r="I23" s="68" t="str">
        <f>IF($B23="","",J9)</f>
        <v/>
      </c>
      <c r="J23" s="68" t="str">
        <f>IF($B23="","",J10)</f>
        <v/>
      </c>
      <c r="K23" s="68" t="str">
        <f>IF($B23="","",J11)</f>
        <v/>
      </c>
      <c r="L23" s="68" t="str">
        <f>IF($B23="","",J12)</f>
        <v/>
      </c>
      <c r="M23" s="68" t="str">
        <f>IF($B23="","",J13)</f>
        <v/>
      </c>
      <c r="N23" s="68" t="str">
        <f>IF($B23="","",J14)</f>
        <v/>
      </c>
      <c r="O23" s="68" t="str">
        <f>IF($B23="","",J15)</f>
        <v/>
      </c>
      <c r="P23" s="74">
        <f t="shared" si="13"/>
        <v>0</v>
      </c>
      <c r="Q23" s="52"/>
      <c r="R23" s="8" t="str">
        <f>IF($B23="","",$V6)</f>
        <v/>
      </c>
      <c r="S23" s="8" t="str">
        <f>IF($B23="","",$V7)</f>
        <v/>
      </c>
      <c r="T23" s="8" t="str">
        <f>IF($B23="","",$V8)</f>
        <v/>
      </c>
      <c r="U23" s="8" t="str">
        <f>IF($B23="","",$V9)</f>
        <v/>
      </c>
      <c r="V23" s="8" t="str">
        <f>IF($B23="","",$V10)</f>
        <v/>
      </c>
      <c r="W23" s="8" t="str">
        <f>IF($B23="","",$V11)</f>
        <v/>
      </c>
      <c r="X23" s="8" t="str">
        <f>IF($B23="","",$V12)</f>
        <v/>
      </c>
      <c r="Y23" s="8" t="str">
        <f>IF($B23="","",$V13)</f>
        <v/>
      </c>
      <c r="Z23" s="8" t="str">
        <f>IF($B23="","",$V14)</f>
        <v/>
      </c>
      <c r="AA23" s="8" t="str">
        <f>IF($B23="","",$V15)</f>
        <v/>
      </c>
      <c r="AB23" s="9" t="str">
        <f t="shared" si="14"/>
        <v/>
      </c>
    </row>
    <row r="24" spans="1:28" x14ac:dyDescent="0.25">
      <c r="A24" s="13" t="s">
        <v>112</v>
      </c>
      <c r="B24" s="5"/>
      <c r="C24" s="58" t="str">
        <f>IF(B24="","",(VLOOKUP(B24,TableBPA2[],2,FALSE)))</f>
        <v/>
      </c>
      <c r="D24" s="71" t="str">
        <f>IF(B24="","",(VLOOKUP(B24,TableBPA2[],3,FALSE)))</f>
        <v/>
      </c>
      <c r="E24" s="3" t="str">
        <f>IF(B24="","",(VLOOKUP(B24,TableBPA2[],9,FALSE)))</f>
        <v/>
      </c>
      <c r="F24" s="68" t="str">
        <f>IF($B24="","",K6)</f>
        <v/>
      </c>
      <c r="G24" s="68" t="str">
        <f>IF($B24="","",K7)</f>
        <v/>
      </c>
      <c r="H24" s="68" t="str">
        <f>IF($B24="","",K8)</f>
        <v/>
      </c>
      <c r="I24" s="68" t="str">
        <f>IF($B24="","",K9)</f>
        <v/>
      </c>
      <c r="J24" s="68" t="str">
        <f>IF($B24="","",K10)</f>
        <v/>
      </c>
      <c r="K24" s="68" t="str">
        <f>IF($B24="","",K11)</f>
        <v/>
      </c>
      <c r="L24" s="68" t="str">
        <f>IF($B24="","",K12)</f>
        <v/>
      </c>
      <c r="M24" s="68" t="str">
        <f>IF($B24="","",K13)</f>
        <v/>
      </c>
      <c r="N24" s="68" t="str">
        <f>IF($B24="","",K14)</f>
        <v/>
      </c>
      <c r="O24" s="68" t="str">
        <f>IF($B24="","",K15)</f>
        <v/>
      </c>
      <c r="P24" s="74">
        <f t="shared" si="13"/>
        <v>0</v>
      </c>
      <c r="Q24" s="52"/>
      <c r="R24" s="8" t="str">
        <f>IF($B24="","",$W6)</f>
        <v/>
      </c>
      <c r="S24" s="8" t="str">
        <f>IF($B24="","",$W7)</f>
        <v/>
      </c>
      <c r="T24" s="8" t="str">
        <f>IF($B24="","",$W8)</f>
        <v/>
      </c>
      <c r="U24" s="8" t="str">
        <f>IF($B24="","",$W9)</f>
        <v/>
      </c>
      <c r="V24" s="8" t="str">
        <f>IF($B24="","",$W10)</f>
        <v/>
      </c>
      <c r="W24" s="8" t="str">
        <f>IF($B24="","",$W11)</f>
        <v/>
      </c>
      <c r="X24" s="8" t="str">
        <f>IF($B24="","",$W12)</f>
        <v/>
      </c>
      <c r="Y24" s="8" t="str">
        <f>IF($B24="","",$W13)</f>
        <v/>
      </c>
      <c r="Z24" s="8" t="str">
        <f>IF($B24="","",$W14)</f>
        <v/>
      </c>
      <c r="AA24" s="8" t="str">
        <f>IF($B24="","",$W15)</f>
        <v/>
      </c>
      <c r="AB24" s="9" t="str">
        <f t="shared" si="14"/>
        <v/>
      </c>
    </row>
    <row r="25" spans="1:28" x14ac:dyDescent="0.25">
      <c r="A25" s="13" t="s">
        <v>113</v>
      </c>
      <c r="B25" s="5"/>
      <c r="C25" s="58" t="str">
        <f>IF(B25="","",(VLOOKUP(B25,TableBPA2[],2,FALSE)))</f>
        <v/>
      </c>
      <c r="D25" s="71" t="str">
        <f>IF(B25="","",(VLOOKUP(B25,TableBPA2[],3,FALSE)))</f>
        <v/>
      </c>
      <c r="E25" s="3" t="str">
        <f>IF(B25="","",(VLOOKUP(B25,TableBPA2[],9,FALSE)))</f>
        <v/>
      </c>
      <c r="F25" s="68" t="str">
        <f>IF($B25="","",L6)</f>
        <v/>
      </c>
      <c r="G25" s="68" t="str">
        <f>IF($B25="","",L7)</f>
        <v/>
      </c>
      <c r="H25" s="68" t="str">
        <f>IF($B25="","",L8)</f>
        <v/>
      </c>
      <c r="I25" s="68" t="str">
        <f>IF($B25="","",L9)</f>
        <v/>
      </c>
      <c r="J25" s="68" t="str">
        <f>IF($B25="","",L10)</f>
        <v/>
      </c>
      <c r="K25" s="68" t="str">
        <f>IF($B25="","",L11)</f>
        <v/>
      </c>
      <c r="L25" s="68" t="str">
        <f>IF($B25="","",L12)</f>
        <v/>
      </c>
      <c r="M25" s="68" t="str">
        <f>IF($B25="","",L13)</f>
        <v/>
      </c>
      <c r="N25" s="68" t="str">
        <f>IF($B25="","",L14)</f>
        <v/>
      </c>
      <c r="O25" s="68" t="str">
        <f>IF($B25="","",L15)</f>
        <v/>
      </c>
      <c r="P25" s="74">
        <f t="shared" si="13"/>
        <v>0</v>
      </c>
      <c r="Q25" s="52"/>
      <c r="R25" s="8" t="str">
        <f>IF($B25="","",$X6)</f>
        <v/>
      </c>
      <c r="S25" s="8" t="str">
        <f>IF($B25="","",$X7)</f>
        <v/>
      </c>
      <c r="T25" s="8" t="str">
        <f>IF($B25="","",$X8)</f>
        <v/>
      </c>
      <c r="U25" s="8" t="str">
        <f>IF($B25="","",$X9)</f>
        <v/>
      </c>
      <c r="V25" s="8" t="str">
        <f>IF($B25="","",$X10)</f>
        <v/>
      </c>
      <c r="W25" s="8" t="str">
        <f>IF($B25="","",$X11)</f>
        <v/>
      </c>
      <c r="X25" s="8" t="str">
        <f>IF($B25="","",$X12)</f>
        <v/>
      </c>
      <c r="Y25" s="8" t="str">
        <f>IF($B25="","",$X13)</f>
        <v/>
      </c>
      <c r="Z25" s="8" t="str">
        <f>IF($B25="","",$X14)</f>
        <v/>
      </c>
      <c r="AA25" s="8" t="str">
        <f>IF($B25="","",$X15)</f>
        <v/>
      </c>
      <c r="AB25" s="9" t="str">
        <f t="shared" si="14"/>
        <v/>
      </c>
    </row>
    <row r="26" spans="1:28" x14ac:dyDescent="0.25">
      <c r="A26" s="13" t="s">
        <v>114</v>
      </c>
      <c r="B26" s="5"/>
      <c r="C26" s="58" t="str">
        <f>IF(B26="","",(VLOOKUP(B26,TableBPA2[],2,FALSE)))</f>
        <v/>
      </c>
      <c r="D26" s="71" t="str">
        <f>IF(B26="","",(VLOOKUP(B26,TableBPA2[],3,FALSE)))</f>
        <v/>
      </c>
      <c r="E26" s="3" t="str">
        <f>IF(B26="","",(VLOOKUP(B26,TableBPA2[],9,FALSE)))</f>
        <v/>
      </c>
      <c r="F26" s="68" t="str">
        <f>IF($B26="","",M6)</f>
        <v/>
      </c>
      <c r="G26" s="68" t="str">
        <f>IF($B26="","",M7)</f>
        <v/>
      </c>
      <c r="H26" s="68" t="str">
        <f>IF($B26="","",M8)</f>
        <v/>
      </c>
      <c r="I26" s="68" t="str">
        <f>IF($B26="","",M9)</f>
        <v/>
      </c>
      <c r="J26" s="68" t="str">
        <f>IF($B26="","",M10)</f>
        <v/>
      </c>
      <c r="K26" s="68" t="str">
        <f>IF($B26="","",M11)</f>
        <v/>
      </c>
      <c r="L26" s="68" t="str">
        <f>IF($B26="","",M12)</f>
        <v/>
      </c>
      <c r="M26" s="68" t="str">
        <f>IF($B26="","",M13)</f>
        <v/>
      </c>
      <c r="N26" s="68" t="str">
        <f>IF($B26="","",M14)</f>
        <v/>
      </c>
      <c r="O26" s="68" t="str">
        <f>IF($B26="","",M15)</f>
        <v/>
      </c>
      <c r="P26" s="74">
        <f t="shared" si="13"/>
        <v>0</v>
      </c>
      <c r="Q26" s="52"/>
      <c r="R26" s="8" t="str">
        <f>IF($B26="","",$Y6)</f>
        <v/>
      </c>
      <c r="S26" s="8" t="str">
        <f>IF($B26="","",$Y7)</f>
        <v/>
      </c>
      <c r="T26" s="8" t="str">
        <f>IF($B26="","",$Y8)</f>
        <v/>
      </c>
      <c r="U26" s="8" t="str">
        <f>IF($B26="","",$Y9)</f>
        <v/>
      </c>
      <c r="V26" s="8" t="str">
        <f>IF($B26="","",$Y10)</f>
        <v/>
      </c>
      <c r="W26" s="8" t="str">
        <f>IF($B26="","",$Y11)</f>
        <v/>
      </c>
      <c r="X26" s="8" t="str">
        <f>IF($B26="","",$Y12)</f>
        <v/>
      </c>
      <c r="Y26" s="8" t="str">
        <f>IF($B26="","",$Y13)</f>
        <v/>
      </c>
      <c r="Z26" s="8" t="str">
        <f>IF($B26="","",$Y14)</f>
        <v/>
      </c>
      <c r="AA26" s="8" t="str">
        <f>IF($B26="","",$Y15)</f>
        <v/>
      </c>
      <c r="AB26" s="9" t="str">
        <f t="shared" si="14"/>
        <v/>
      </c>
    </row>
    <row r="27" spans="1:28" x14ac:dyDescent="0.25">
      <c r="A27" s="13" t="s">
        <v>115</v>
      </c>
      <c r="B27" s="5"/>
      <c r="C27" s="58" t="str">
        <f>IF(B27="","",(VLOOKUP(B27,TableBPA2[],2,FALSE)))</f>
        <v/>
      </c>
      <c r="D27" s="71" t="str">
        <f>IF(B27="","",(VLOOKUP(B27,TableBPA2[],3,FALSE)))</f>
        <v/>
      </c>
      <c r="E27" s="3" t="str">
        <f>IF(B27="","",(VLOOKUP(B27,TableBPA2[],9,FALSE)))</f>
        <v/>
      </c>
      <c r="F27" s="68" t="str">
        <f>IF($B27="","",N6)</f>
        <v/>
      </c>
      <c r="G27" s="68" t="str">
        <f>IF($B27="","",N7)</f>
        <v/>
      </c>
      <c r="H27" s="68" t="str">
        <f>IF($B27="","",N8)</f>
        <v/>
      </c>
      <c r="I27" s="68" t="str">
        <f>IF($B27="","",N9)</f>
        <v/>
      </c>
      <c r="J27" s="68" t="str">
        <f>IF($B27="","",N10)</f>
        <v/>
      </c>
      <c r="K27" s="68" t="str">
        <f>IF($B27="","",N11)</f>
        <v/>
      </c>
      <c r="L27" s="68" t="str">
        <f>IF($B27="","",N12)</f>
        <v/>
      </c>
      <c r="M27" s="68" t="str">
        <f>IF($B27="","",N13)</f>
        <v/>
      </c>
      <c r="N27" s="68" t="str">
        <f>IF($B27="","",N14)</f>
        <v/>
      </c>
      <c r="O27" s="68" t="str">
        <f>IF($B27="","",N15)</f>
        <v/>
      </c>
      <c r="P27" s="74">
        <f t="shared" si="13"/>
        <v>0</v>
      </c>
      <c r="Q27" s="52"/>
      <c r="R27" s="8" t="str">
        <f>IF($B27="","",$Z6)</f>
        <v/>
      </c>
      <c r="S27" s="8" t="str">
        <f>IF($B27="","",$Z7)</f>
        <v/>
      </c>
      <c r="T27" s="8" t="str">
        <f>IF($B27="","",$Z8)</f>
        <v/>
      </c>
      <c r="U27" s="8" t="str">
        <f>IF($B27="","",$Z9)</f>
        <v/>
      </c>
      <c r="V27" s="8" t="str">
        <f>IF($B27="","",$Z10)</f>
        <v/>
      </c>
      <c r="W27" s="8" t="str">
        <f>IF($B27="","",$Z11)</f>
        <v/>
      </c>
      <c r="X27" s="8" t="str">
        <f>IF($B27="","",$Z12)</f>
        <v/>
      </c>
      <c r="Y27" s="8" t="str">
        <f>IF($B27="","",$Z13)</f>
        <v/>
      </c>
      <c r="Z27" s="8" t="str">
        <f>IF($B27="","",$Z14)</f>
        <v/>
      </c>
      <c r="AA27" s="8" t="str">
        <f>IF($B27="","",$Z15)</f>
        <v/>
      </c>
      <c r="AB27" s="9" t="str">
        <f t="shared" si="14"/>
        <v/>
      </c>
    </row>
    <row r="28" spans="1:28" x14ac:dyDescent="0.25">
      <c r="A28" s="13" t="s">
        <v>116</v>
      </c>
      <c r="B28" s="5"/>
      <c r="C28" s="58" t="str">
        <f>IF(B28="","",(VLOOKUP(B28,TableBPA2[],2,FALSE)))</f>
        <v/>
      </c>
      <c r="D28" s="71" t="str">
        <f>IF(B28="","",(VLOOKUP(B28,TableBPA2[],3,FALSE)))</f>
        <v/>
      </c>
      <c r="E28" s="3" t="str">
        <f>IF(B28="","",(VLOOKUP(B28,TableBPA2[],9,FALSE)))</f>
        <v/>
      </c>
      <c r="F28" s="68" t="str">
        <f>IF($B28="","",O6)</f>
        <v/>
      </c>
      <c r="G28" s="68" t="str">
        <f>IF($B28="","",O7)</f>
        <v/>
      </c>
      <c r="H28" s="68" t="str">
        <f>IF($B28="","",O8)</f>
        <v/>
      </c>
      <c r="I28" s="68" t="str">
        <f>IF($B28="","",O9)</f>
        <v/>
      </c>
      <c r="J28" s="68" t="str">
        <f>IF($B28="","",O10)</f>
        <v/>
      </c>
      <c r="K28" s="68" t="str">
        <f>IF($B28="","",O11)</f>
        <v/>
      </c>
      <c r="L28" s="68" t="str">
        <f>IF($B28="","",O12)</f>
        <v/>
      </c>
      <c r="M28" s="68" t="str">
        <f>IF($B28="","",O13)</f>
        <v/>
      </c>
      <c r="N28" s="68" t="str">
        <f>IF($B28="","",O14)</f>
        <v/>
      </c>
      <c r="O28" s="68" t="str">
        <f>IF($B28="","",O15)</f>
        <v/>
      </c>
      <c r="P28" s="74">
        <f t="shared" si="13"/>
        <v>0</v>
      </c>
      <c r="Q28" s="52"/>
      <c r="R28" s="8" t="str">
        <f>IF($B28="","",$AA6)</f>
        <v/>
      </c>
      <c r="S28" s="8" t="str">
        <f>IF($B28="","",$AA7)</f>
        <v/>
      </c>
      <c r="T28" s="8" t="str">
        <f>IF($B28="","",$AA8)</f>
        <v/>
      </c>
      <c r="U28" s="8" t="str">
        <f>IF($B28="","",$AA9)</f>
        <v/>
      </c>
      <c r="V28" s="8" t="str">
        <f>IF($B28="","",$AA10)</f>
        <v/>
      </c>
      <c r="W28" s="8" t="str">
        <f>IF($B28="","",$AA11)</f>
        <v/>
      </c>
      <c r="X28" s="8" t="str">
        <f>IF($B28="","",$AA12)</f>
        <v/>
      </c>
      <c r="Y28" s="8" t="str">
        <f>IF($B28="","",$AA13)</f>
        <v/>
      </c>
      <c r="Z28" s="8" t="str">
        <f>IF($B28="","",$AA14)</f>
        <v/>
      </c>
      <c r="AA28" s="8" t="str">
        <f>IF($B28="","",$AA15)</f>
        <v/>
      </c>
      <c r="AB28" s="9" t="str">
        <f t="shared" si="14"/>
        <v/>
      </c>
    </row>
    <row r="29" spans="1:28" x14ac:dyDescent="0.25">
      <c r="F29" s="76">
        <f>SUM(F19:F28)</f>
        <v>0</v>
      </c>
      <c r="G29" s="76">
        <f t="shared" ref="G29:O29" si="15">SUM(G19:G28)</f>
        <v>0</v>
      </c>
      <c r="H29" s="76">
        <f t="shared" si="15"/>
        <v>0</v>
      </c>
      <c r="I29" s="76">
        <f t="shared" si="15"/>
        <v>0</v>
      </c>
      <c r="J29" s="76">
        <f t="shared" si="15"/>
        <v>0</v>
      </c>
      <c r="K29" s="76">
        <f t="shared" si="15"/>
        <v>0</v>
      </c>
      <c r="L29" s="76">
        <f t="shared" si="15"/>
        <v>0</v>
      </c>
      <c r="M29" s="76">
        <f t="shared" si="15"/>
        <v>0</v>
      </c>
      <c r="N29" s="76">
        <f t="shared" si="15"/>
        <v>0</v>
      </c>
      <c r="O29" s="76">
        <f t="shared" si="15"/>
        <v>0</v>
      </c>
      <c r="P29" s="76"/>
    </row>
    <row r="30" spans="1:28" x14ac:dyDescent="0.25"/>
    <row r="31" spans="1:28" x14ac:dyDescent="0.25">
      <c r="C31" s="9"/>
      <c r="E31" s="3">
        <f>SUM(TableCirc5T[Base Payment],TableCirc5A[Base Payment])</f>
        <v>0</v>
      </c>
      <c r="AB31" s="9">
        <f>SUM(AB19:AB28,AB6:AB15)</f>
        <v>0</v>
      </c>
    </row>
    <row r="32" spans="1:28" x14ac:dyDescent="0.25">
      <c r="A32" s="77" t="s">
        <v>151</v>
      </c>
    </row>
    <row r="33" spans="1:28" x14ac:dyDescent="0.25">
      <c r="A33" s="78" t="s">
        <v>150</v>
      </c>
    </row>
    <row r="34" spans="1:28" x14ac:dyDescent="0.25">
      <c r="A34" s="80" t="s">
        <v>152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sheetProtection algorithmName="SHA-512" hashValue="kOiTWr0/aZ5Z8mU5b/K9Z1Cq4D65kC8A3AXqBiy0m7JssYmPOgunqL5h7a/Zc0eNsyLhFiMnxjepGXJKs/RxEQ==" saltValue="71Dt9XPCLqC1/cVMSKAmbw==" spinCount="100000" sheet="1" formatColumns="0" formatRows="0"/>
  <mergeCells count="1">
    <mergeCell ref="A34:AB34"/>
  </mergeCells>
  <dataValidations count="3">
    <dataValidation type="list" allowBlank="1" showInputMessage="1" showErrorMessage="1" sqref="B19:B28 B7:B15" xr:uid="{00000000-0002-0000-0800-000000000000}">
      <formula1>LEA_List</formula1>
    </dataValidation>
    <dataValidation type="list" allowBlank="1" showInputMessage="1" showErrorMessage="1" prompt="Be sure to select Circumstance Type in Cell B2 before entering data." sqref="B6" xr:uid="{00000000-0002-0000-0800-000001000000}">
      <formula1>LEA_List</formula1>
    </dataValidation>
    <dataValidation type="list" allowBlank="1" showInputMessage="1" showErrorMessage="1" sqref="B2" xr:uid="{00000000-0002-0000-0800-000002000000}">
      <formula1>Circumstance_Type</formula1>
    </dataValidation>
  </dataValidations>
  <hyperlinks>
    <hyperlink ref="A33" r:id="rId1" xr:uid="{00000000-0004-0000-0800-000000000000}"/>
  </hyperlinks>
  <pageMargins left="0.7" right="0.7" top="0.75" bottom="0.75" header="0.3" footer="0.3"/>
  <pageSetup scale="90" orientation="portrait"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9</vt:i4>
      </vt:variant>
    </vt:vector>
  </HeadingPairs>
  <TitlesOfParts>
    <vt:vector size="34" baseType="lpstr">
      <vt:lpstr>Title Page</vt:lpstr>
      <vt:lpstr>Instructions</vt:lpstr>
      <vt:lpstr>LEA Information</vt:lpstr>
      <vt:lpstr>Base Payments Summary</vt:lpstr>
      <vt:lpstr>Circumstance 1</vt:lpstr>
      <vt:lpstr>Circumstance 2</vt:lpstr>
      <vt:lpstr>Circumstance 3</vt:lpstr>
      <vt:lpstr>Circumstance 4</vt:lpstr>
      <vt:lpstr>Circumstance 5</vt:lpstr>
      <vt:lpstr>Circumstance 6</vt:lpstr>
      <vt:lpstr>Circumstance 7</vt:lpstr>
      <vt:lpstr>Circumstance 8</vt:lpstr>
      <vt:lpstr>Circumstance 9</vt:lpstr>
      <vt:lpstr>Circumstance 10</vt:lpstr>
      <vt:lpstr>Circumstance 11</vt:lpstr>
      <vt:lpstr>Circumstance 12</vt:lpstr>
      <vt:lpstr>Circumstance 13</vt:lpstr>
      <vt:lpstr>Circumstance 14</vt:lpstr>
      <vt:lpstr>Circumstance 15</vt:lpstr>
      <vt:lpstr>Circumstance 16</vt:lpstr>
      <vt:lpstr>Circumstance 17</vt:lpstr>
      <vt:lpstr>Circumstance 18</vt:lpstr>
      <vt:lpstr>Circumstance 19</vt:lpstr>
      <vt:lpstr>Circumstance 20</vt:lpstr>
      <vt:lpstr>Hidden List</vt:lpstr>
      <vt:lpstr>_611or619</vt:lpstr>
      <vt:lpstr>Instructions!_Hlk521515364</vt:lpstr>
      <vt:lpstr>Instructions!_Hlk521620466</vt:lpstr>
      <vt:lpstr>Instructions!_Hlk526433553</vt:lpstr>
      <vt:lpstr>Circumstance_Type</vt:lpstr>
      <vt:lpstr>File_Version</vt:lpstr>
      <vt:lpstr>'Base Payments Summary'!Print_Titles</vt:lpstr>
      <vt:lpstr>'LEA Information'!Print_Titles</vt:lpstr>
      <vt:lpstr>YesNo</vt:lpstr>
    </vt:vector>
  </TitlesOfParts>
  <Company>Westat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Part B Subgrant Base Payment Adjustment Calculators: Method A</dc:title>
  <dc:creator>Center for IDEA Fiscal Reporting (CIFR)</dc:creator>
  <cp:keywords>Allocations of IDEA Part B Subgrants to LEAs, base payment adjustments</cp:keywords>
  <cp:lastModifiedBy>Laura Johnson</cp:lastModifiedBy>
  <cp:lastPrinted>2019-06-11T19:17:55Z</cp:lastPrinted>
  <dcterms:created xsi:type="dcterms:W3CDTF">2017-09-29T18:36:18Z</dcterms:created>
  <dcterms:modified xsi:type="dcterms:W3CDTF">2022-01-20T14:52:47Z</dcterms:modified>
</cp:coreProperties>
</file>